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media/image8.svg" ContentType="image/sv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7130" firstSheet="3" activeTab="16"/>
  </bookViews>
  <sheets>
    <sheet name="EASE_AcceptanceLog" sheetId="21" state="veryHidden" r:id="rId1"/>
    <sheet name="conductor ratings" sheetId="22" state="hidden" r:id="rId2"/>
    <sheet name="Soil Resistivity" sheetId="1" r:id="rId3"/>
    <sheet name="Simplified SLD" sheetId="2" r:id="rId4"/>
    <sheet name="Calculations" sheetId="7" r:id="rId5"/>
    <sheet name="ALARP" sheetId="5" r:id="rId6"/>
    <sheet name="Limits" sheetId="4" r:id="rId7"/>
    <sheet name="Safety Criteria" sheetId="8" state="hidden" r:id="rId8"/>
    <sheet name="ComboData" sheetId="3" r:id="rId9"/>
    <sheet name="EG0 extract" sheetId="12" state="hidden" r:id="rId10"/>
    <sheet name="5S_D_SFW" sheetId="16" r:id="rId11"/>
    <sheet name="50S_D_SFW" sheetId="17" r:id="rId12"/>
    <sheet name="100S_D_SFW" sheetId="18" r:id="rId13"/>
    <sheet name="200S_D_SFW" sheetId="19" r:id="rId14"/>
    <sheet name="500S_D_SFW" sheetId="20" r:id="rId15"/>
    <sheet name="1000S_D_SFW" sheetId="23" r:id="rId16"/>
    <sheet name="2000S_D_SFW" sheetId="24" r:id="rId17"/>
    <sheet name="Pfib" sheetId="14" state="hidden" r:id="rId18"/>
  </sheets>
  <externalReferences>
    <externalReference r:id="rId21"/>
    <externalReference r:id="rId22"/>
    <externalReference r:id="rId23"/>
    <externalReference r:id="rId24"/>
  </externalReferences>
  <definedNames>
    <definedName name="_xlnm._FilterDatabase" localSheetId="1" hidden="1">'conductor ratings'!$A$1:$L$687</definedName>
    <definedName name="___rho1" localSheetId="17">#REF!</definedName>
    <definedName name="___rho1">#REF!</definedName>
    <definedName name="___rho2" localSheetId="17">#REF!</definedName>
    <definedName name="___rho2">#REF!</definedName>
    <definedName name="__rho1" localSheetId="4">Calculations!$B$3</definedName>
    <definedName name="__rho2" localSheetId="4">Calculations!$B$4</definedName>
    <definedName name="_rho1" localSheetId="4">Calculations!$B$19</definedName>
    <definedName name="_rho2" localSheetId="4">Calculations!$B$20</definedName>
    <definedName name="_xleta.CONCATENATE" hidden="1" xlm="1" functionGroupId="14">#NAME?</definedName>
    <definedName name="a" localSheetId="4">Calculations!$B$23</definedName>
    <definedName name="a">#REF!</definedName>
    <definedName name="alpha">#REF!</definedName>
    <definedName name="beta">#REF!</definedName>
    <definedName name="BY_limit" localSheetId="7">[1]Main!$F$48</definedName>
    <definedName name="BY_limit">#REF!</definedName>
    <definedName name="conductorrating">'[2]fault rating'!$A$3:$L$5000</definedName>
    <definedName name="config" localSheetId="7">[1]Main!$F$26</definedName>
    <definedName name="config">#REF!</definedName>
    <definedName name="curves">'[2]Relay library'!$E$3:$E$5</definedName>
    <definedName name="DataPickID">#REF!</definedName>
    <definedName name="DBZS" localSheetId="7">[1]Main!$F$27</definedName>
    <definedName name="DBZS">#REF!</definedName>
    <definedName name="delta" localSheetId="4">Calculations!$B$26</definedName>
    <definedName name="delta">#REF!</definedName>
    <definedName name="EConfig" localSheetId="17">'[3]Simplified SLD'!$R$12</definedName>
    <definedName name="EConfig">'Simplified SLD'!$R$12</definedName>
    <definedName name="EF_curve" localSheetId="7">[1]Main!$L$25</definedName>
    <definedName name="EF_curve">#REF!</definedName>
    <definedName name="EF_pickup" localSheetId="7">[1]Main!$L$22</definedName>
    <definedName name="EF_pickup">#REF!</definedName>
    <definedName name="ef_settings_used" localSheetId="7">[1]Main!$F$22</definedName>
    <definedName name="ef_settings_used">#REF!</definedName>
    <definedName name="EF_TL" localSheetId="7">[1]Main!$L$23</definedName>
    <definedName name="EF_TL">#REF!</definedName>
    <definedName name="efcarrier">'[2]EF-grad'!$B$2:$AQ$874</definedName>
    <definedName name="EFratingcheck">'[2]1ph rating'!$B$1:$BB$9000</definedName>
    <definedName name="EPR" localSheetId="7">'[1]Fault current calcs'!$H$17</definedName>
    <definedName name="EPR">#REF!</definedName>
    <definedName name="EPRValue" localSheetId="17">[3]Calculations!$C$44</definedName>
    <definedName name="EPRValue">Calculations!$C$44</definedName>
    <definedName name="Equipment" localSheetId="7">[1]substations!$C$2:$C$9</definedName>
    <definedName name="Equipment">#REF!</definedName>
    <definedName name="equipment_type" localSheetId="7">[1]Main!$F$11</definedName>
    <definedName name="equipment_type">#REF!</definedName>
    <definedName name="F_factor" localSheetId="7">[1]Main!$F$37</definedName>
    <definedName name="F_factor">#REF!</definedName>
    <definedName name="f_factor_calc" localSheetId="7">'[1]Earth Grid Calcs'!$B$66</definedName>
    <definedName name="f_factor_calc">#REF!</definedName>
    <definedName name="faultcurrent">#REF!</definedName>
    <definedName name="Feeder">'Simplified SLD'!$G$34</definedName>
    <definedName name="FFactor">'Simplified SLD'!$Z$37</definedName>
    <definedName name="FL" localSheetId="7">[1]Main!$F$21</definedName>
    <definedName name="FL">#REF!</definedName>
    <definedName name="fueisodata">#REF!</definedName>
    <definedName name="fullsettings">'[2]working Settings'!$B$5:$AP$1000</definedName>
    <definedName name="fuse">'[2]Fuse data'!$G$1:$BP$19</definedName>
    <definedName name="fuse_rating" localSheetId="7">[1]Main!$F$23</definedName>
    <definedName name="fuse_rating">#REF!</definedName>
    <definedName name="fuseisolation">#REF!</definedName>
    <definedName name="fuselist">'[2]Fuse data'!$A$2:$A$87</definedName>
    <definedName name="grading_ring_res" localSheetId="7">'[1]Earth Grid Calcs'!#REF!</definedName>
    <definedName name="grading_ring_res">#REF!</definedName>
    <definedName name="h" localSheetId="7">'[1]Earth Grid Calcs'!$I$9</definedName>
    <definedName name="h">#REF!</definedName>
    <definedName name="h_rho_1" localSheetId="7">[1]Main!$L$15</definedName>
    <definedName name="h_rho_1">#REF!</definedName>
    <definedName name="HV_grid_res_main" localSheetId="7">[1]Main!$F$33</definedName>
    <definedName name="HV_grid_res_main">#REF!</definedName>
    <definedName name="HVRes">'Simplified SLD'!$N$41</definedName>
    <definedName name="I_f_grading_ring" localSheetId="7">'[1]Fault current calcs'!#REF!</definedName>
    <definedName name="I_f_grading_ring">#REF!</definedName>
    <definedName name="IEF" localSheetId="7">[1]Main!$L$24</definedName>
    <definedName name="IEF">#REF!</definedName>
    <definedName name="If_min" localSheetId="7">[1]Main!$F$43</definedName>
    <definedName name="If_min">#REF!</definedName>
    <definedName name="Ifmax_total" localSheetId="7">'[1]Fault current calcs'!$H$15</definedName>
    <definedName name="Ifmax_total">#REF!</definedName>
    <definedName name="Ilg" localSheetId="17">'[3]Simplified SLD'!$M$8</definedName>
    <definedName name="Ilg">'Simplified SLD'!$M$8</definedName>
    <definedName name="Imod" localSheetId="17">[3]Calculations!$C$41</definedName>
    <definedName name="Imod">Calculations!$C$41</definedName>
    <definedName name="InsDepth">'Simplified SLD'!$N$36</definedName>
    <definedName name="Izero">Calculations!$C$41</definedName>
    <definedName name="L" localSheetId="7">[1]Main!$F$30</definedName>
    <definedName name="L">#REF!</definedName>
    <definedName name="L_1" localSheetId="4">Calculations!$B$21</definedName>
    <definedName name="L_1">#REF!</definedName>
    <definedName name="L_LV" localSheetId="7">[1]Main!$L$30</definedName>
    <definedName name="L_LV">#REF!</definedName>
    <definedName name="LRP" localSheetId="17">'[3]Simplified SLD'!$I$12</definedName>
    <definedName name="LRP">'Simplified SLD'!$I$12</definedName>
    <definedName name="lv_bond" localSheetId="7">[1]Main!$L$29</definedName>
    <definedName name="lv_bond">#REF!</definedName>
    <definedName name="LV_grid_res" localSheetId="7">[1]Main!$L$32</definedName>
    <definedName name="LV_grid_res">#REF!</definedName>
    <definedName name="lv_rod1_x" localSheetId="7">'[1]Earth Grid Calcs'!#REF!</definedName>
    <definedName name="lv_rod1_x">#REF!</definedName>
    <definedName name="LV_Used" localSheetId="7">'[1]Earth Grid Calcs'!#REF!</definedName>
    <definedName name="LV_Used">#REF!</definedName>
    <definedName name="LV_with_MEN" localSheetId="7">[1]Main!$L$33</definedName>
    <definedName name="LV_with_MEN">#REF!</definedName>
    <definedName name="LVBond">'Simplified SLD'!$U$34</definedName>
    <definedName name="LVCMEN">'Simplified SLD'!$U$38</definedName>
    <definedName name="LVMEN">'Simplified SLD'!$U$38</definedName>
    <definedName name="LVRes" localSheetId="17">'[3]Simplified SLD'!$U$37</definedName>
    <definedName name="LVRes">'Simplified SLD'!$U$37</definedName>
    <definedName name="Max__m">#REF!</definedName>
    <definedName name="MEN" localSheetId="17">'[3]Simplified SLD'!$Z$36</definedName>
    <definedName name="MEN">'Simplified SLD'!$Z$36</definedName>
    <definedName name="MEN_limit" localSheetId="7">[1]Main!$F$47</definedName>
    <definedName name="MEN_limit">#REF!</definedName>
    <definedName name="MEN_type" localSheetId="7">[1]Main!$L$35</definedName>
    <definedName name="MEN_type">#REF!</definedName>
    <definedName name="MENC" localSheetId="17">'[3]Simplified SLD'!$R$13</definedName>
    <definedName name="MENC">'Simplified SLD'!$R$13</definedName>
    <definedName name="MENType">'Simplified SLD'!$Z$34</definedName>
    <definedName name="Min__m">#REF!</definedName>
    <definedName name="N" localSheetId="7">[1]Main!$F$32</definedName>
    <definedName name="N">#REF!</definedName>
    <definedName name="N_customers" localSheetId="7">[1]Main!$F$35</definedName>
    <definedName name="N_customers">#REF!</definedName>
    <definedName name="N_LV" localSheetId="7">[1]Main!$L$31</definedName>
    <definedName name="N_LV">#REF!</definedName>
    <definedName name="NCustomers" localSheetId="17">'[3]Simplified SLD'!$Z$35</definedName>
    <definedName name="NCustomers">'Simplified SLD'!$Z$35</definedName>
    <definedName name="noPPG">'[2]fault - 2nd-no PPG'!$A$1:$N$20000</definedName>
    <definedName name="NRods" localSheetId="17">'[3]Simplified SLD'!$N$37</definedName>
    <definedName name="NRods">'Simplified SLD'!$N$37</definedName>
    <definedName name="NRods_LV">'Simplified SLD'!$U$36</definedName>
    <definedName name="occarrier">'[2]OC-grad'!$B$1:$AN$196</definedName>
    <definedName name="ocratingcheck">'[2]3ph rating'!$B$1:$BC$9000</definedName>
    <definedName name="OHUG">'[2]Relay library'!$G$3:$G$4</definedName>
    <definedName name="PickID">'Simplified SLD'!$G$35</definedName>
    <definedName name="ppgonly">'[2]fault-PPG only'!$A$1:$M$20000</definedName>
    <definedName name="primary_EF_time" localSheetId="7">[1]Main!$L$44</definedName>
    <definedName name="primary_EF_time">#REF!</definedName>
    <definedName name="primary_EF_trip" localSheetId="7">[1]Main!$L$43</definedName>
    <definedName name="primary_EF_trip">#REF!</definedName>
    <definedName name="protectionlib">'[2]Original settings'!$A$3:$AB$957</definedName>
    <definedName name="protlib3">'[2]Original settings'!$B$1:$AA$957</definedName>
    <definedName name="rad" localSheetId="7">[1]Main!$F$29</definedName>
    <definedName name="rad">#REF!</definedName>
    <definedName name="relaylibrary">'[2]Relay library'!$A$2:$S$1000</definedName>
    <definedName name="relaylist">'[2]Relay library'!$A$3:$A$1000</definedName>
    <definedName name="res_test_location">#REF!</definedName>
    <definedName name="Rho" localSheetId="7">[1]Main!$F$15</definedName>
    <definedName name="Rho">#REF!</definedName>
    <definedName name="Rho_1" localSheetId="7">[1]Main!$F$15</definedName>
    <definedName name="Rho_1">#REF!</definedName>
    <definedName name="Rho_2" localSheetId="7">[1]Main!$F$16</definedName>
    <definedName name="Rho_2">#REF!</definedName>
    <definedName name="RodL" localSheetId="17">'[3]Simplified SLD'!$N$35</definedName>
    <definedName name="RodL">'Simplified SLD'!$N$35</definedName>
    <definedName name="RodL_HV">'Simplified SLD'!$N$35</definedName>
    <definedName name="RodL_LV" localSheetId="17">'[3]Simplified SLD'!$U$35</definedName>
    <definedName name="RodL_LV">'Simplified SLD'!$U$35</definedName>
    <definedName name="RodR" localSheetId="17">'[3]Simplified SLD'!$N$34</definedName>
    <definedName name="RodR">'Simplified SLD'!$N$34</definedName>
    <definedName name="RodR_HV">'Simplified SLD'!$N$34</definedName>
    <definedName name="RodsN">'Simplified SLD'!$N$37</definedName>
    <definedName name="SEF_YN" localSheetId="7">[1]Main!$L$21</definedName>
    <definedName name="SEF_YN">#REF!</definedName>
    <definedName name="settingfinder">'[2]working Settings'!$A$5:$AP$241</definedName>
    <definedName name="solver_adj" localSheetId="2" hidden="1">'Soil Resistivity'!$H$27:$H$29</definedName>
    <definedName name="solver_eng" localSheetId="2" hidden="1">1</definedName>
    <definedName name="solver_lhs1" localSheetId="2" hidden="1">'Soil Resistivity'!$H$27</definedName>
    <definedName name="solver_lhs2" localSheetId="2" hidden="1">'Soil Resistivity'!$H$27</definedName>
    <definedName name="solver_lhs3" localSheetId="2" hidden="1">'Soil Resistivity'!$H$28</definedName>
    <definedName name="solver_lhs4" localSheetId="2" hidden="1">'Soil Resistivity'!$H$28</definedName>
    <definedName name="solver_lhs5" localSheetId="2" hidden="1">'Soil Resistivity'!$H$29</definedName>
    <definedName name="solver_lhs6" localSheetId="2" hidden="1">'Soil Resistivity'!$H$29</definedName>
    <definedName name="solver_neg" localSheetId="2" hidden="1">1</definedName>
    <definedName name="solver_num" localSheetId="2" hidden="1">6</definedName>
    <definedName name="solver_opt" localSheetId="2" hidden="1">'Soil Resistivity'!$H$30</definedName>
    <definedName name="solver_rel1" localSheetId="2" hidden="1">3</definedName>
    <definedName name="solver_rel2" localSheetId="2" hidden="1">1</definedName>
    <definedName name="solver_rel3" localSheetId="2" hidden="1">3</definedName>
    <definedName name="solver_rel4" localSheetId="2" hidden="1">1</definedName>
    <definedName name="solver_rel5" localSheetId="2" hidden="1">3</definedName>
    <definedName name="solver_rel6" localSheetId="2" hidden="1">1</definedName>
    <definedName name="solver_rhs1" localSheetId="2" hidden="1">1</definedName>
    <definedName name="solver_rhs2" localSheetId="2" hidden="1">30000</definedName>
    <definedName name="solver_rhs3" localSheetId="2" hidden="1">1</definedName>
    <definedName name="solver_rhs4" localSheetId="2" hidden="1">30000</definedName>
    <definedName name="solver_rhs5" localSheetId="2" hidden="1">0.5</definedName>
    <definedName name="solver_rhs6" localSheetId="2" hidden="1">100</definedName>
    <definedName name="solver_typ" localSheetId="2" hidden="1">2</definedName>
    <definedName name="solver_val" localSheetId="2" hidden="1">0</definedName>
    <definedName name="solver_ver" localSheetId="2" hidden="1">3</definedName>
    <definedName name="Voltage" localSheetId="17">'[3]Simplified SLD'!$G$36</definedName>
    <definedName name="Voltage">'Simplified SLD'!$G$36</definedName>
    <definedName name="withppg">'[2]fault - 1st-with PPG'!$A$1:$N$20000</definedName>
    <definedName name="Z_MEN" localSheetId="7">[1]Main!$F$36</definedName>
    <definedName name="Z_MEN">#REF!</definedName>
    <definedName name="ZS">'Simplified SLD'!$G$33</definedName>
    <definedName name="ZS_list" localSheetId="7">[1]substations!$A$2:$A$145</definedName>
    <definedName name="ZS_list">#REF!</definedName>
    <definedName name="ρ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Mark Montemayor</author>
  </authors>
  <commentList>
    <comment ref="J3" authorId="0">
      <text>
        <r>
          <rPr>
            <b/>
            <sz val="9"/>
            <rFont val="Tahoma"/>
            <charset val="134"/>
          </rPr>
          <t>Mark Montemayor:</t>
        </r>
        <r>
          <rPr>
            <sz val="9"/>
            <rFont val="Tahoma"/>
            <charset val="134"/>
          </rPr>
          <t xml:space="preserve">
</t>
        </r>
        <r>
          <rPr>
            <sz val="8"/>
            <rFont val="Tahoma"/>
            <charset val="134"/>
          </rPr>
          <t>A 1.1 "C factor" has been applied to the fault calculation as per AS3851. Note discrepancy in SPIDA</t>
        </r>
      </text>
    </comment>
    <comment ref="M9" authorId="0">
      <text>
        <r>
          <rPr>
            <b/>
            <sz val="9"/>
            <rFont val="Tahoma"/>
            <charset val="134"/>
          </rPr>
          <t>Mark Montemayor:</t>
        </r>
        <r>
          <rPr>
            <sz val="9"/>
            <rFont val="Tahoma"/>
            <charset val="134"/>
          </rPr>
          <t xml:space="preserve">
</t>
        </r>
        <r>
          <rPr>
            <sz val="8"/>
            <rFont val="Tahoma"/>
            <charset val="134"/>
          </rPr>
          <t>For protection sensitivity, check for clearance times using 0.9 factor of calculated fault level (0.9 PU of V)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<sst xmlns="http://schemas.openxmlformats.org/spreadsheetml/2006/main" count="1618" uniqueCount="1447">
  <si>
    <t>Username</t>
  </si>
  <si>
    <t>AcceptedOn</t>
  </si>
  <si>
    <t>Mark</t>
  </si>
  <si>
    <t>N064820</t>
  </si>
  <si>
    <t>185 qmm</t>
  </si>
  <si>
    <t>CARRIER_MODEL_DESCRIPTION</t>
  </si>
  <si>
    <t>POS_SEQ_RESISTANCE</t>
  </si>
  <si>
    <t>POS_SEQ_REACTANCE</t>
  </si>
  <si>
    <t>ZERO_SEQ_RESISTANCE</t>
  </si>
  <si>
    <t>ZERO_SEQ_REACTANCE</t>
  </si>
  <si>
    <t>POS_SEQ_CHRGNG_SUSCEPTANCES</t>
  </si>
  <si>
    <t>ZERO_SEQ_CHRGNG_SUSCEPTANCES</t>
  </si>
  <si>
    <t>RATING_1</t>
  </si>
  <si>
    <t>RATING_2</t>
  </si>
  <si>
    <t>RATING_3</t>
  </si>
  <si>
    <t>RATING_4</t>
  </si>
  <si>
    <t>70MM SQ PILSWA</t>
  </si>
  <si>
    <t>0.15 SQ INCH 3 CORE 6KV</t>
  </si>
  <si>
    <t>0.06 SQ IN 3 CORE 6KV</t>
  </si>
  <si>
    <t>0.3 SQ INCH 3C CU 6KV</t>
  </si>
  <si>
    <t>0.25 SQ INCH 3C CU 6KV</t>
  </si>
  <si>
    <t>0.15 SQ IN AL SHEATH 22KV</t>
  </si>
  <si>
    <t>0.1 SQ INCH 3C AL 6KV</t>
  </si>
  <si>
    <t>0.3 SQ INCH AL 6KV</t>
  </si>
  <si>
    <t>300 SQ MM 11KV 3C. AL.</t>
  </si>
  <si>
    <t>70 SQ MM 11KV 3C. AL.</t>
  </si>
  <si>
    <t>240 SQ MM 3C.CU.11KV.PILCSWA</t>
  </si>
  <si>
    <t>0.25 SQ INCH 3C CU 11KV</t>
  </si>
  <si>
    <t>50 SQ MM - 3C 11 KV AL</t>
  </si>
  <si>
    <t>0.06 SQ INCH 3C CU 11KV</t>
  </si>
  <si>
    <t>0.06 SQ IN AL 3C 11KV</t>
  </si>
  <si>
    <t>11KV 3C SIZE UNKNOWN</t>
  </si>
  <si>
    <t>0.4 SQ INCH 3C AL 11KV</t>
  </si>
  <si>
    <t>0.1 SQ INCH 3C AL 11KV</t>
  </si>
  <si>
    <t>0.25 SQ INCH 3 CORE 11KV AL</t>
  </si>
  <si>
    <t>0.15 SQ IN 3C AL 11KV</t>
  </si>
  <si>
    <t>185 SQ MM 11KV 3C AL</t>
  </si>
  <si>
    <t>3X1CORE 300MM  CU 11KV</t>
  </si>
  <si>
    <t>70 SQ MM 3C CU 11KV</t>
  </si>
  <si>
    <t>240MM SQ 11KV</t>
  </si>
  <si>
    <t>240MM 3C AL 11KV</t>
  </si>
  <si>
    <t>300 SQ MM 3C CU 11KV</t>
  </si>
  <si>
    <t>50MM SQ 3C CU 11KV</t>
  </si>
  <si>
    <t>185MM 3C CU 11 KV PILCSWA</t>
  </si>
  <si>
    <t>3 CORE 50SQMM ALUM COND 22KV</t>
  </si>
  <si>
    <t>1 SQ INCH 3C AL</t>
  </si>
  <si>
    <t>.4 SQ IN 3C CU 11KV</t>
  </si>
  <si>
    <t>240 SQ MM 3X1CORE CU 11 KV</t>
  </si>
  <si>
    <t>0.4 SQ IN AL 11KV</t>
  </si>
  <si>
    <t>300MM 6.35/11KV 3C PILC</t>
  </si>
  <si>
    <t>0.25 SQINCH 3C 11KV</t>
  </si>
  <si>
    <t>1X7/1.60CU+RE</t>
  </si>
  <si>
    <t>35MMSQ ICORE HV</t>
  </si>
  <si>
    <t>1X6/1/4.75 +1X7/2.50</t>
  </si>
  <si>
    <t>2X3/2.75ACSR</t>
  </si>
  <si>
    <t>2X3/2.75 SCGZ</t>
  </si>
  <si>
    <t>1X7/4.75AAAC+1X7/2.50AAAC</t>
  </si>
  <si>
    <t>2X2.75FE+1X7/4.75AAC</t>
  </si>
  <si>
    <t>2X7/2.50AAAC+1X7/1.60FE</t>
  </si>
  <si>
    <t>2X7/1.63CU + 1X7/1.60FE</t>
  </si>
  <si>
    <t>2X7/2.50ACSR + 1X7/1.60FE</t>
  </si>
  <si>
    <t>50 SQ MM 22KV PILC</t>
  </si>
  <si>
    <t>120 SQ MM 22KV PILC</t>
  </si>
  <si>
    <t>0.3 SQ IN 3C AL 22KV</t>
  </si>
  <si>
    <t>0.2 SQ INCH 3 CORE 22KV CU</t>
  </si>
  <si>
    <t>240 SQ MM 22KV PILC</t>
  </si>
  <si>
    <t>0.6 SQ INCH 3C AL 22KV</t>
  </si>
  <si>
    <t>0.06 SQ INCH 3C AL 22KV</t>
  </si>
  <si>
    <t>0.3 SQ INCH 3C 22KV CU</t>
  </si>
  <si>
    <t>70 SQ MM 3C AL 22KV</t>
  </si>
  <si>
    <t>0.2 SQ IN 3.5 CORE 22 KV</t>
  </si>
  <si>
    <t>0.6 SQ INCH 3C CU 22KV</t>
  </si>
  <si>
    <t>50 SQ MM 3.5C  22KV</t>
  </si>
  <si>
    <t>0.12 SQ INCH 3C 22KV</t>
  </si>
  <si>
    <t>0.4 SQ INCH 3C 22KV</t>
  </si>
  <si>
    <t>0.04 SQ INCH 3 CORE 22 KV</t>
  </si>
  <si>
    <t>0.06 SQ IN 3 CORE CU 22KV</t>
  </si>
  <si>
    <t>0.05 3C 22KV</t>
  </si>
  <si>
    <t>240 SQ MM 3C CU 22KV</t>
  </si>
  <si>
    <t>50 SQ MM SCREEN PLYSW-PVC 22KV</t>
  </si>
  <si>
    <t>95 SQ MM SCREEN PLYSW-PVC 22KV</t>
  </si>
  <si>
    <t>185SQ MM SCREEN PLYSW-PVC 22KV</t>
  </si>
  <si>
    <t>120MM 3C P.L.S.W.A HV</t>
  </si>
  <si>
    <t>.25 SQ IN 22KV</t>
  </si>
  <si>
    <t>50MM SQ 3C 22KV AL</t>
  </si>
  <si>
    <t>0.06 3C AL 22KV + E.W.</t>
  </si>
  <si>
    <t>50MM 22KV 3C XLPE</t>
  </si>
  <si>
    <t>50MM SQ CU 3C HV</t>
  </si>
  <si>
    <t>50MMSQ AL PILCSWS</t>
  </si>
  <si>
    <t>0.3INCH SQ 22KV PLSWS AL</t>
  </si>
  <si>
    <t>35 SQ MM 22 KV 3 CORE AL</t>
  </si>
  <si>
    <t>50MM MINDPLY 3C</t>
  </si>
  <si>
    <t>185 SQ MM 3C XLPE</t>
  </si>
  <si>
    <t>3X185 MM 1CORE CU 22KV</t>
  </si>
  <si>
    <t>240SQMM 3X1C CU XLPE TERMITEX</t>
  </si>
  <si>
    <t>240SQMM CU 12.7/22KV 3X1C XLPE</t>
  </si>
  <si>
    <t>3X1C 240SQMM CU XPLE(TERMITEX)</t>
  </si>
  <si>
    <t>3X1C 185MM SQ AL (TERMITEX)</t>
  </si>
  <si>
    <t>3 X 185 SQ MM 1C AL 22KV</t>
  </si>
  <si>
    <t>3X400 SQ MM 1C CU 22KV</t>
  </si>
  <si>
    <t>50MM SQ 3C 22KV AL (DEAD)</t>
  </si>
  <si>
    <t>1X7/2.50AAAC + 1X7/1.60FE</t>
  </si>
  <si>
    <t>2X3/2.75SCGZ+RE</t>
  </si>
  <si>
    <t>500 SQ MM 1 CORE CU 22KV</t>
  </si>
  <si>
    <t>3X7/.64CU + 1X7/16 FE</t>
  </si>
  <si>
    <t>3X6/1/118SCA+1X7/16FE</t>
  </si>
  <si>
    <t>3X7/4.50AA + 1X7/3.00AA RE</t>
  </si>
  <si>
    <t>3X7/4.50AA + 1X7/1.60FE</t>
  </si>
  <si>
    <t>3X6/1/3.00ASCR + 1X6/1/2.50</t>
  </si>
  <si>
    <t>3X7/3.00 AAAC</t>
  </si>
  <si>
    <t>3X7/4.75 AAAC</t>
  </si>
  <si>
    <t>3X6/1/4.75 ACSR</t>
  </si>
  <si>
    <t>3X7/3.75 AAAC</t>
  </si>
  <si>
    <t>3X7/2.75 CU +1X7/1.60 FE</t>
  </si>
  <si>
    <t>3X7/2.00FE+1X7/1.60FE</t>
  </si>
  <si>
    <t>3X6/1/4.75ACSR+1X7/1.60FE</t>
  </si>
  <si>
    <t>3X7/2.50AAC+1X7/1.60FE</t>
  </si>
  <si>
    <t>3X6/4.75-7/1.60+1X6/1/2.50ACSR</t>
  </si>
  <si>
    <t>3X7/4.75+1X7/1.60</t>
  </si>
  <si>
    <t>3X19/2.00CU+1X7/2.00CU</t>
  </si>
  <si>
    <t>3X19/3.25 ASCR</t>
  </si>
  <si>
    <t>3X7/2.75 + 1X7/2.00CU</t>
  </si>
  <si>
    <t>3X6/1/3.00 + 1X6/1/118 SCA</t>
  </si>
  <si>
    <t>3X7/3.75AA + 1X7/2.50AA</t>
  </si>
  <si>
    <t>3X6/186 /7/.062 SCA+1X7/1.60FE</t>
  </si>
  <si>
    <t>3X6/1/2.50 + 1X3/2.75</t>
  </si>
  <si>
    <t>3X7/16 + 1X7/16 CU</t>
  </si>
  <si>
    <t>3X6/1/4.50 + 1X7/1.60 ACSR</t>
  </si>
  <si>
    <t>3X7/1.75 CU + 1X7/1.60 FE</t>
  </si>
  <si>
    <t>3X7/2.75CU + 1X7/1.75CU</t>
  </si>
  <si>
    <t>*2X19/1.75CU+2X7/2.00CU (est)</t>
  </si>
  <si>
    <t>*2X19/1.75CU +2X7/1.75CU (est)</t>
  </si>
  <si>
    <t>3X6/1/3.00 + 1X3/2.75FE</t>
  </si>
  <si>
    <t>3X7/3.00AA+ 1X3/2.75 FE</t>
  </si>
  <si>
    <t>3X6/4.75-7/1.60ACSR+1X6/1/3.00</t>
  </si>
  <si>
    <t>3X7/1.60FE + 1X6/1/2.50ACSR</t>
  </si>
  <si>
    <t>3X7/2.50AAC + 1X3/2.75FE</t>
  </si>
  <si>
    <t>3X6/4.75-7/1.60ACSR+1X7/1.60CU</t>
  </si>
  <si>
    <t>3X7/2.50AAAC + 1X3/2.75</t>
  </si>
  <si>
    <t>3X7/4.50 + 1X7/1.60SCA</t>
  </si>
  <si>
    <t>3X7/4.75 + 1X7/3.00RE</t>
  </si>
  <si>
    <t>3X7/1.60FE+1X7/1.60FE</t>
  </si>
  <si>
    <t>3X6/1/3.00ACSR+1X3/2.75FE</t>
  </si>
  <si>
    <t>3X7/2.75CU + 1X7/160CU</t>
  </si>
  <si>
    <t>3X6/4.75-7/1.60 + 1X7/2.50AAAC</t>
  </si>
  <si>
    <t>4X3/2.75 GZAC</t>
  </si>
  <si>
    <t>2X3/2.75 GZAC</t>
  </si>
  <si>
    <t>3X7/3.75AA+1X7/3.00</t>
  </si>
  <si>
    <t>3X7/4.75AAC+1X7/2.50AAC</t>
  </si>
  <si>
    <t>3X7/4.50AAC+1X7/4.75 RE</t>
  </si>
  <si>
    <t>3X7/16CU + 1X7/16FE</t>
  </si>
  <si>
    <t>1X6/1/2.50+2X6/1/3.00+7/2.5AAA</t>
  </si>
  <si>
    <t>3X6/4.75-7/1.60+1X6/1/3.0RE</t>
  </si>
  <si>
    <t>3X7/2.00CU+1X7/1.60FE</t>
  </si>
  <si>
    <t>3X6/1/3.00 + 1X7/2.50</t>
  </si>
  <si>
    <t>1X6/1/2.50+2X6/1/3.00+1X7/1.60</t>
  </si>
  <si>
    <t>3X6/4.75-7/1.60 + 1X3/2.75FE</t>
  </si>
  <si>
    <t>3X7/2.03CU + 1X7/1.60FE</t>
  </si>
  <si>
    <t>3X7/1.75 + 1X7/1.60CU</t>
  </si>
  <si>
    <t>3X6/1/2.50 AA + 1X3/2.75 FE</t>
  </si>
  <si>
    <t>3X7/1.6FE + 1X3/2.75FE</t>
  </si>
  <si>
    <t>3X7/16CU + 1X3/2.75FE</t>
  </si>
  <si>
    <t>3X7/2.50 + 1X6/1/2.50</t>
  </si>
  <si>
    <t>3X7/4.75AAAC + 1X6/1/300</t>
  </si>
  <si>
    <t>3X19/3.25AAAC + 1X7/4.75AAAC</t>
  </si>
  <si>
    <t>3X7/2.00 + 1X7/2.00 (Assume Cu)</t>
  </si>
  <si>
    <t>2X7/2.50 + 1X7/2.50</t>
  </si>
  <si>
    <t>3X30/7/3.00 +1X7/12FE</t>
  </si>
  <si>
    <t>3X6/4.75/7/1.60 + 1X7/12FE</t>
  </si>
  <si>
    <t>3X6/1/2.50ACSR 1X7/3.75FE</t>
  </si>
  <si>
    <t>3X7/16FE + 1X7/2.50AAAC</t>
  </si>
  <si>
    <t>3X7/4.74AAAC + 1X7/2.50AAC RE</t>
  </si>
  <si>
    <t>3X19/3.25AAAC+1X6/1/3.00ACSR</t>
  </si>
  <si>
    <t>3X7/4.75AAC+1X7/2.50AAAC</t>
  </si>
  <si>
    <t>3X7/4.75AAAC + 3/2.75 FE</t>
  </si>
  <si>
    <t>3X7/4.75AAAC + 1X6/1/2.50 RE</t>
  </si>
  <si>
    <t>3X19/1.25</t>
  </si>
  <si>
    <t>3X6/1/2.50 ACSR + 1X3/2.75 FE</t>
  </si>
  <si>
    <t>3X19/3.75AAAC+1X3/2.75FE</t>
  </si>
  <si>
    <t>3X19/3.75AAAC</t>
  </si>
  <si>
    <t>3X6/1/4.75 + 1X7.250AAAC</t>
  </si>
  <si>
    <t>3X19/3.25AAAC+1X3/2.75FE</t>
  </si>
  <si>
    <t>2X7/3.75AAC &amp; 1X7/4.75AAAC</t>
  </si>
  <si>
    <t>3X7/4.75AAAC + 1X7/1.63CU</t>
  </si>
  <si>
    <t>3X19/3.25AAAC+RE WISHBONE</t>
  </si>
  <si>
    <t>3X19/3.25AAAC+RE FLAT</t>
  </si>
  <si>
    <t>3X19/3.25AAAC+RE FIR TREE</t>
  </si>
  <si>
    <t>3X19/3.75AAAC+RE WISHBONE</t>
  </si>
  <si>
    <t>3X19/3.75AAAC+RE FLAT</t>
  </si>
  <si>
    <t>3X37/3.75+RE WISHBONE</t>
  </si>
  <si>
    <t>3X7/2.50AAAC+RE WISHBONE</t>
  </si>
  <si>
    <t>3X30/7/3.00ACSR+RE WISHBONE</t>
  </si>
  <si>
    <t>3X6/1/3.00ACSR/AZ FLAT</t>
  </si>
  <si>
    <t>3X19/3.25AAC+RE FLAT</t>
  </si>
  <si>
    <t>3X19/3.25AAC+RE FIR TREE</t>
  </si>
  <si>
    <t>3X6/1/3.00SCA FLAT</t>
  </si>
  <si>
    <t>3X6/1/3.00SCA BUCK-ARM</t>
  </si>
  <si>
    <t>19/4.75 AAC</t>
  </si>
  <si>
    <t>2X7/2.50AAA + 1X7/3.00AA</t>
  </si>
  <si>
    <t>3X7/3.00AAC+1X7/2.50AAAC</t>
  </si>
  <si>
    <t>2X7/2.50AAAC + 1X3/2.75SCGZ</t>
  </si>
  <si>
    <t>3X6/1/2.50ACSR + 1X7/2.50AAAC</t>
  </si>
  <si>
    <t>3X6/1/3.00ACSR + 1X7/2.50AAAC</t>
  </si>
  <si>
    <t>35MM PILC 33KV</t>
  </si>
  <si>
    <t>50 SQ MM XLPE 33KV</t>
  </si>
  <si>
    <t>3X1C 33KV 240 SQ MM CU XLPE</t>
  </si>
  <si>
    <t>3X7/16CU + 1X7/2.50 AAAC RE</t>
  </si>
  <si>
    <t>3X1CORE 300MM 33KV</t>
  </si>
  <si>
    <t>3X6/4.75-7/1.60 + 1X7/4.75AAAC</t>
  </si>
  <si>
    <t>3X6/1/2.50ACSR+RE7/4.75AAAC</t>
  </si>
  <si>
    <t>3X6/1/4.75ACSR+1X7/4.75AAAC</t>
  </si>
  <si>
    <t>3X6/1/3.00ACSR+RE</t>
  </si>
  <si>
    <t>3X6/1/3.00ACSR/AZ+RE</t>
  </si>
  <si>
    <t>3X3/2.75ACSR/GZ+RE</t>
  </si>
  <si>
    <t>3X7/1.60CU+RE</t>
  </si>
  <si>
    <t>3X7/3.00AA + 1X3/2.75AA</t>
  </si>
  <si>
    <t>3X6/1/2.50+RE</t>
  </si>
  <si>
    <t>3X7/12CU+RE</t>
  </si>
  <si>
    <t>3X7/2.50AAAC + 1X7/16FE</t>
  </si>
  <si>
    <t>3X19/3.25AAAC + 1 X 7/16 GZFE</t>
  </si>
  <si>
    <t>3X7/14 CU + 1 X 7/16 GZFE</t>
  </si>
  <si>
    <t>3X7/4.50 AAC + 1 X 7/16 GZFE</t>
  </si>
  <si>
    <t>132K</t>
  </si>
  <si>
    <t>1X7/4.75AAAC</t>
  </si>
  <si>
    <t>132L</t>
  </si>
  <si>
    <t>1X6/1/3.00ACSR+RE</t>
  </si>
  <si>
    <t>132M</t>
  </si>
  <si>
    <t>1X3/2.75ACSR/GZ+RE</t>
  </si>
  <si>
    <t>132N</t>
  </si>
  <si>
    <t>3C 240MM 33kV CU XLPE T</t>
  </si>
  <si>
    <t>1X03</t>
  </si>
  <si>
    <t>1X 7/4.75 AAC</t>
  </si>
  <si>
    <t>1X04</t>
  </si>
  <si>
    <t>1 X 7/3.00 AAC</t>
  </si>
  <si>
    <t>1X05</t>
  </si>
  <si>
    <t>1 X 7/2.00 CU</t>
  </si>
  <si>
    <t>1X09</t>
  </si>
  <si>
    <t>1X6/1/2.50SCA+1X7/1.60FE</t>
  </si>
  <si>
    <t>1X11</t>
  </si>
  <si>
    <t>1 X 7/2.50 AAC</t>
  </si>
  <si>
    <t>1X13</t>
  </si>
  <si>
    <t>1 X 7/3.75 AAC</t>
  </si>
  <si>
    <t>1X14</t>
  </si>
  <si>
    <t>1 X 7/4.50 AAC</t>
  </si>
  <si>
    <t>1X15</t>
  </si>
  <si>
    <t>1X6/1/2.50ACSR+1X7/1.60FE</t>
  </si>
  <si>
    <t>1X16</t>
  </si>
  <si>
    <t>1 X 19/3.25 AAC</t>
  </si>
  <si>
    <t>1X17</t>
  </si>
  <si>
    <t>1X3/2.75SCAC</t>
  </si>
  <si>
    <t>1X18</t>
  </si>
  <si>
    <t>1X7/1.60CU +1X7/1.60FE</t>
  </si>
  <si>
    <t>1X21</t>
  </si>
  <si>
    <t>1X3/2.75SCGZ</t>
  </si>
  <si>
    <t>1X22</t>
  </si>
  <si>
    <t>1X3/2.75SCGZ+3/2.75SCGZ</t>
  </si>
  <si>
    <t>1X23</t>
  </si>
  <si>
    <t>1X7/1.60FE+RE</t>
  </si>
  <si>
    <t>1X24</t>
  </si>
  <si>
    <t>1X7/2.50AAC+RE</t>
  </si>
  <si>
    <t>1X25</t>
  </si>
  <si>
    <t>1X7/3.75AAC+RE</t>
  </si>
  <si>
    <t>1X26</t>
  </si>
  <si>
    <t>1X7/4.75AAC+RE</t>
  </si>
  <si>
    <t>1X27</t>
  </si>
  <si>
    <t>1X7/2.50AAAC+RE</t>
  </si>
  <si>
    <t>1X39</t>
  </si>
  <si>
    <t>1 X 7/2.50 AAAC (1120)</t>
  </si>
  <si>
    <t>1X40</t>
  </si>
  <si>
    <t>1 X 6/1/3.00 AAAC (1120)</t>
  </si>
  <si>
    <t>1X48</t>
  </si>
  <si>
    <t>1 X 6/1/2.50 ACSR/AZ</t>
  </si>
  <si>
    <t>1X56</t>
  </si>
  <si>
    <t>1 X 6/4.75 - 7/1.60 ACSR/AZ</t>
  </si>
  <si>
    <t>1X60</t>
  </si>
  <si>
    <t>1 X 7/4.75 AAAC (1120)</t>
  </si>
  <si>
    <t>1X63</t>
  </si>
  <si>
    <t>1X6/1/3.00ACSR</t>
  </si>
  <si>
    <t>1X66</t>
  </si>
  <si>
    <t>1 X 19/3.25 AAAC (1120)</t>
  </si>
  <si>
    <t>1X68</t>
  </si>
  <si>
    <t>1X7/1.60FE</t>
  </si>
  <si>
    <t>1X69</t>
  </si>
  <si>
    <t>1X7/1.60FE + 7/1.60RE</t>
  </si>
  <si>
    <t>1X70</t>
  </si>
  <si>
    <t>1X6/1/2.50ACSR +1X3/2.75 FE</t>
  </si>
  <si>
    <t>1X71</t>
  </si>
  <si>
    <t>1X6/1/3.00ACSR  + 1X3/2.75 FE</t>
  </si>
  <si>
    <t>1X72</t>
  </si>
  <si>
    <t>1X7/1.60CU</t>
  </si>
  <si>
    <t>1X73</t>
  </si>
  <si>
    <t>*1X7/1.75 CU (7/16Cu?)</t>
  </si>
  <si>
    <t>1X74</t>
  </si>
  <si>
    <t>1X7/2.00 CU</t>
  </si>
  <si>
    <t>1X75</t>
  </si>
  <si>
    <t>50MM SQ 1C 19.1/33KV XLPE</t>
  </si>
  <si>
    <t>1X76</t>
  </si>
  <si>
    <t>1X7/3.00AAAC + 1X7/2.50AAAC</t>
  </si>
  <si>
    <t>1X77</t>
  </si>
  <si>
    <t>1X7/4.75AAAC+RE</t>
  </si>
  <si>
    <t>1X78</t>
  </si>
  <si>
    <t>1X7/3.00AAC+RE</t>
  </si>
  <si>
    <t>1X79</t>
  </si>
  <si>
    <t>1X3/2.75FE+RE</t>
  </si>
  <si>
    <t>1X82</t>
  </si>
  <si>
    <t>1X3/2.75SCGZ+RE</t>
  </si>
  <si>
    <t>1X83</t>
  </si>
  <si>
    <t>1X3/2.75SCAC+RE</t>
  </si>
  <si>
    <t>1X85</t>
  </si>
  <si>
    <t>1X7/2.75SCGZ+RE</t>
  </si>
  <si>
    <t>1X86</t>
  </si>
  <si>
    <t>1X6/1/2.50ACSR/AZ+RE</t>
  </si>
  <si>
    <t>1X87</t>
  </si>
  <si>
    <t>1X88</t>
  </si>
  <si>
    <t>1X19/3.25AAAC+RE</t>
  </si>
  <si>
    <t>1X90</t>
  </si>
  <si>
    <t>1X2.75FE+RE</t>
  </si>
  <si>
    <t>1X92</t>
  </si>
  <si>
    <t>1X7/2.50AAAC+1X7/2.50AAAC</t>
  </si>
  <si>
    <t>1X93</t>
  </si>
  <si>
    <t>1X7/4.75AAAC+1X7/4.75AAAC</t>
  </si>
  <si>
    <t>1X94</t>
  </si>
  <si>
    <t>1X3/2.75SCGZ+1X3/2.750SCAC</t>
  </si>
  <si>
    <t>1X95</t>
  </si>
  <si>
    <t>1X7/2.50AAC+1X7/2.50AAC</t>
  </si>
  <si>
    <t>1X96</t>
  </si>
  <si>
    <t>1X3/2.75SCGZ+1X7/1.626SCGZ</t>
  </si>
  <si>
    <t>1X97</t>
  </si>
  <si>
    <t>1X6/1/2.50ACSR+1X7/1.626SCGZ</t>
  </si>
  <si>
    <t>1X98</t>
  </si>
  <si>
    <t>1X3/2.75SCAC+1X3/2.75SCGZ</t>
  </si>
  <si>
    <t>1XA4</t>
  </si>
  <si>
    <t>1X3/2.75SCGZ+1X7/3.75SCGZ</t>
  </si>
  <si>
    <t>1XA5</t>
  </si>
  <si>
    <t>1X6/1/2.50ACSR+1X6/1/2.50ACSR</t>
  </si>
  <si>
    <t>2203</t>
  </si>
  <si>
    <t>185 SQ MM 22KV PILC</t>
  </si>
  <si>
    <t>2X00</t>
  </si>
  <si>
    <t>2X7/1.60 CU</t>
  </si>
  <si>
    <t>2XB1</t>
  </si>
  <si>
    <t>2x6/1/2.50ACSR+1x7/1.626SCGZ</t>
  </si>
  <si>
    <t>2X01</t>
  </si>
  <si>
    <t>2X7/2.00 CU</t>
  </si>
  <si>
    <t>2X02</t>
  </si>
  <si>
    <t>2 X 7/4.50 AAC</t>
  </si>
  <si>
    <t>2X03</t>
  </si>
  <si>
    <t>2 X 7/3.75 AAC</t>
  </si>
  <si>
    <t>2X04</t>
  </si>
  <si>
    <t>2 X 7/118 AAC</t>
  </si>
  <si>
    <t>2X05</t>
  </si>
  <si>
    <t>2X 6/1/.118 ACSR/AZ</t>
  </si>
  <si>
    <t>2X07</t>
  </si>
  <si>
    <t>2X7/3.00 AAC</t>
  </si>
  <si>
    <t>2X08</t>
  </si>
  <si>
    <t>2X7/4.50 AAC</t>
  </si>
  <si>
    <t>2X09</t>
  </si>
  <si>
    <t>2X7/2.50 AAC</t>
  </si>
  <si>
    <t>2X10</t>
  </si>
  <si>
    <t>2X 7/2.75 CU</t>
  </si>
  <si>
    <t>2X11</t>
  </si>
  <si>
    <t>2X7/14 - 2X7/16 CU</t>
  </si>
  <si>
    <t>2X12</t>
  </si>
  <si>
    <t>2X7/14 - 2X7/20 CU</t>
  </si>
  <si>
    <t>2X14</t>
  </si>
  <si>
    <t>2X7/4.75 AAC</t>
  </si>
  <si>
    <t>2X15</t>
  </si>
  <si>
    <t>2X7/3.00 - 1X7/3.75 AAC</t>
  </si>
  <si>
    <t>2X17</t>
  </si>
  <si>
    <t>2 X 6/1/3.75 ACSR</t>
  </si>
  <si>
    <t>2X18</t>
  </si>
  <si>
    <t>2X7/16 - 2X7/20 CU</t>
  </si>
  <si>
    <t>2X19</t>
  </si>
  <si>
    <t>1X7/16-2X19/16-1X7/12 CU</t>
  </si>
  <si>
    <t>2X20</t>
  </si>
  <si>
    <t>2X7/14 - 2X7/12 CU</t>
  </si>
  <si>
    <t>2X21</t>
  </si>
  <si>
    <t>2X7/080 CU</t>
  </si>
  <si>
    <t>2X22</t>
  </si>
  <si>
    <t>2X7/16 - 2X7/18 CU</t>
  </si>
  <si>
    <t>2X26</t>
  </si>
  <si>
    <t>2X7/16 - 2X19/16 CU</t>
  </si>
  <si>
    <t>2X27</t>
  </si>
  <si>
    <t>2X7/14 - 2X19/16 CU</t>
  </si>
  <si>
    <t>2X28</t>
  </si>
  <si>
    <t>2X7/14 - 2X7/.080 CU</t>
  </si>
  <si>
    <t>2X29</t>
  </si>
  <si>
    <t>2X7/3.75 AAC - 2X7/14 CU</t>
  </si>
  <si>
    <t>2X30</t>
  </si>
  <si>
    <t>2X7/14 CU - 2X7/4.50 AAC</t>
  </si>
  <si>
    <t>2X31</t>
  </si>
  <si>
    <t>2X7/3.00 - 1X7/2.50 AAC</t>
  </si>
  <si>
    <t>2X32</t>
  </si>
  <si>
    <t>2X7/.118 - 1X7/3.00 AAC</t>
  </si>
  <si>
    <t>2X34</t>
  </si>
  <si>
    <t>2X6/1/.118 - 1X7/3.75 AAC</t>
  </si>
  <si>
    <t>2X36</t>
  </si>
  <si>
    <t>2X7/4.75 - 2X7/4.50 AAC</t>
  </si>
  <si>
    <t>2X37</t>
  </si>
  <si>
    <t>2X7/14 AAC - 2X7/.144 AAC</t>
  </si>
  <si>
    <t>2X38</t>
  </si>
  <si>
    <t>2 X 7/18 CU</t>
  </si>
  <si>
    <t>2X39</t>
  </si>
  <si>
    <t>2X7/2.50 AAAC (1120)</t>
  </si>
  <si>
    <t>2X40</t>
  </si>
  <si>
    <t>2 X 6/1/3.00 ACSR/AZ</t>
  </si>
  <si>
    <t>2X41</t>
  </si>
  <si>
    <t>2 X 7/16 CU - 2 X 7/14 CU</t>
  </si>
  <si>
    <t>2X42</t>
  </si>
  <si>
    <t>2X19/14 - 2X19/16 CU</t>
  </si>
  <si>
    <t>2X45</t>
  </si>
  <si>
    <t>2 X 19/14 + 2 X 19/12 CU</t>
  </si>
  <si>
    <t>2X46</t>
  </si>
  <si>
    <t>2X47</t>
  </si>
  <si>
    <t>2 X 7/4.75 - 2 X 7/3.75 AAC</t>
  </si>
  <si>
    <t>2X48</t>
  </si>
  <si>
    <t>2 X 6/1/2.50 ACSR/AZ</t>
  </si>
  <si>
    <t>2X49</t>
  </si>
  <si>
    <t>2X7/3.75 + 2X7/16</t>
  </si>
  <si>
    <t>2X50</t>
  </si>
  <si>
    <t>2X19/1.75+2X7/2.75 CU</t>
  </si>
  <si>
    <t>2X51</t>
  </si>
  <si>
    <t>*2X7/1.75 + 2X7/2.00 (7/16Cu?)</t>
  </si>
  <si>
    <t>2X52</t>
  </si>
  <si>
    <t>*2X7/1.75 CU (7/16Cu?)</t>
  </si>
  <si>
    <t>2X53</t>
  </si>
  <si>
    <t>2X54</t>
  </si>
  <si>
    <t>2X7/1.60FE + 1X6/1/3.00SCR</t>
  </si>
  <si>
    <t>2X55</t>
  </si>
  <si>
    <t>2X6/1/2.50+ACSR/AZ+1X3/2.75FE</t>
  </si>
  <si>
    <t>2X56</t>
  </si>
  <si>
    <t>2 X 6/4.75 - 7/1.60 ACSR/AZ</t>
  </si>
  <si>
    <t>2X57</t>
  </si>
  <si>
    <t>2X6/1/2.50SCA+1X7/1.60FE</t>
  </si>
  <si>
    <t>2X58</t>
  </si>
  <si>
    <t>2X7/3.00 AAAC</t>
  </si>
  <si>
    <t>2X59</t>
  </si>
  <si>
    <t>2X7/3.75 AAAC</t>
  </si>
  <si>
    <t>2X60</t>
  </si>
  <si>
    <t>2 X 7/4.75 AAAC (1120)</t>
  </si>
  <si>
    <t>2X61</t>
  </si>
  <si>
    <t>2X7/4.50 AAAC</t>
  </si>
  <si>
    <t>2X62</t>
  </si>
  <si>
    <t>*2X6/1/4.50 ACSR (estimate)</t>
  </si>
  <si>
    <t>2X63</t>
  </si>
  <si>
    <t>2X6/1/4.75 ACSR</t>
  </si>
  <si>
    <t>2X64</t>
  </si>
  <si>
    <t>2X3/2.75 SCAC</t>
  </si>
  <si>
    <t>2X66</t>
  </si>
  <si>
    <t>2 X 19/3.25 AAAC (1120)</t>
  </si>
  <si>
    <t>2X67</t>
  </si>
  <si>
    <t>2 X 3/2.75 FE</t>
  </si>
  <si>
    <t>2X68</t>
  </si>
  <si>
    <t>2X3/2.5</t>
  </si>
  <si>
    <t>2X69</t>
  </si>
  <si>
    <t>2X7/1.60 FE</t>
  </si>
  <si>
    <t>2X70</t>
  </si>
  <si>
    <t>2X3/12FE</t>
  </si>
  <si>
    <t>2X71</t>
  </si>
  <si>
    <t>2X7/2.75FE</t>
  </si>
  <si>
    <t>2X73</t>
  </si>
  <si>
    <t>2 X 3/2.75 ALU CLAD</t>
  </si>
  <si>
    <t>2X74</t>
  </si>
  <si>
    <t>1X 6/1/2.50ACSR + 1X 7/1.60FE</t>
  </si>
  <si>
    <t>2X75</t>
  </si>
  <si>
    <t>1X6/1/3.00ACSR+1X7/1.60FE</t>
  </si>
  <si>
    <t>2X76</t>
  </si>
  <si>
    <t>2X7/1.25 CU</t>
  </si>
  <si>
    <t>2X77</t>
  </si>
  <si>
    <t>2X6/1/3.00ASCR+2X7/2.50AAC</t>
  </si>
  <si>
    <t>2X78</t>
  </si>
  <si>
    <t>1X7/2.50AA + 1X7/1.60FE</t>
  </si>
  <si>
    <t>2X79</t>
  </si>
  <si>
    <t>1X6/1/3.00 + 1X6/1/2.50</t>
  </si>
  <si>
    <t>2X80</t>
  </si>
  <si>
    <t>1X7/1.60SC/GZ + 1X7/1.60 RE</t>
  </si>
  <si>
    <t>2X88</t>
  </si>
  <si>
    <t>2X89</t>
  </si>
  <si>
    <t>2X90</t>
  </si>
  <si>
    <t>1X7/2.00CU+1X7/1.60FE</t>
  </si>
  <si>
    <t>2X91</t>
  </si>
  <si>
    <t>2X7/3.00 + 1X7/3.00 RE</t>
  </si>
  <si>
    <t>2X92</t>
  </si>
  <si>
    <t>1X7/3.00 + 1X7/3.00 RE</t>
  </si>
  <si>
    <t>2X93</t>
  </si>
  <si>
    <t>2X7/2.50AAC+2X7/1.60CU</t>
  </si>
  <si>
    <t>2X94</t>
  </si>
  <si>
    <t>2X6/1/3.00+1X7/1.60FE</t>
  </si>
  <si>
    <t>2X95</t>
  </si>
  <si>
    <t>2X7/1/3.00 + 1X7/1.60</t>
  </si>
  <si>
    <t>2X96</t>
  </si>
  <si>
    <t>1X7/3.75 + 1X7/1.60</t>
  </si>
  <si>
    <t>2X97</t>
  </si>
  <si>
    <t>1X7/3.00AAC+1X7/1.60FE</t>
  </si>
  <si>
    <t>2X98</t>
  </si>
  <si>
    <t>1X7/4.75 + 1X7/2.50</t>
  </si>
  <si>
    <t>2X99</t>
  </si>
  <si>
    <t>2X6/1/3.00ACSR+1X3/2.75FE</t>
  </si>
  <si>
    <t>2XA3</t>
  </si>
  <si>
    <t>2X7/1.60SCAC+RE</t>
  </si>
  <si>
    <t>2XA7</t>
  </si>
  <si>
    <t>1X2.50ACSR/GZ+1X7/1.6FE</t>
  </si>
  <si>
    <t>2XA8</t>
  </si>
  <si>
    <t>2X7/16CU</t>
  </si>
  <si>
    <t>2X6/1/2.50ACSR+1X7/1.626SCGZ</t>
  </si>
  <si>
    <t>2XB2</t>
  </si>
  <si>
    <t>1X6/1/3ACSR/AZ+1X6/1/3ACSR/AZ</t>
  </si>
  <si>
    <t>3U01</t>
  </si>
  <si>
    <t>3X1 400MM 22KV AL XLPE TERMITX</t>
  </si>
  <si>
    <t>3U04</t>
  </si>
  <si>
    <t>3X1C 185MM 22KV AL XLPE CUNS P</t>
  </si>
  <si>
    <t>3X00</t>
  </si>
  <si>
    <t>3X19/083 CU</t>
  </si>
  <si>
    <t>3X01</t>
  </si>
  <si>
    <t>3X19/2.56 CU</t>
  </si>
  <si>
    <t>3X02</t>
  </si>
  <si>
    <t>3X19/14 CU</t>
  </si>
  <si>
    <t>3X03</t>
  </si>
  <si>
    <t>3X19/16 CU</t>
  </si>
  <si>
    <t>3X04</t>
  </si>
  <si>
    <t>3X7/12 CU</t>
  </si>
  <si>
    <t>3X05</t>
  </si>
  <si>
    <t>3X7/14 CU</t>
  </si>
  <si>
    <t>3X06</t>
  </si>
  <si>
    <t>3X7/16 CU</t>
  </si>
  <si>
    <t>3X07</t>
  </si>
  <si>
    <t>3X7/18 CU</t>
  </si>
  <si>
    <t>3X08</t>
  </si>
  <si>
    <t>3X19/128 CU</t>
  </si>
  <si>
    <t>3X09</t>
  </si>
  <si>
    <t>3X19/101 CU</t>
  </si>
  <si>
    <t>3X10</t>
  </si>
  <si>
    <t>3 X 19/.083 CU</t>
  </si>
  <si>
    <t>3X11</t>
  </si>
  <si>
    <t>3X7/2.50 AAC</t>
  </si>
  <si>
    <t>3X12</t>
  </si>
  <si>
    <t>3X7/3.00 AAC</t>
  </si>
  <si>
    <t>3X13</t>
  </si>
  <si>
    <t>3X7/3.75 AAC</t>
  </si>
  <si>
    <t>3X14</t>
  </si>
  <si>
    <t>3X7/4.50 AAC</t>
  </si>
  <si>
    <t>3X15</t>
  </si>
  <si>
    <t>3X7/4.75 AAC</t>
  </si>
  <si>
    <t>3X16</t>
  </si>
  <si>
    <t>3X19/3.25 AAC</t>
  </si>
  <si>
    <t>3X18</t>
  </si>
  <si>
    <t>3X7/104 CU</t>
  </si>
  <si>
    <t>3X19</t>
  </si>
  <si>
    <t>3 X 7/1.75 CU</t>
  </si>
  <si>
    <t>3X20</t>
  </si>
  <si>
    <t>3X7/.097 AAC</t>
  </si>
  <si>
    <t>3X21</t>
  </si>
  <si>
    <t>3X7/118 AAC</t>
  </si>
  <si>
    <t>3X22</t>
  </si>
  <si>
    <t>3X7/173 AAC</t>
  </si>
  <si>
    <t>3X23</t>
  </si>
  <si>
    <t>3X7/080 CU</t>
  </si>
  <si>
    <t>3X24</t>
  </si>
  <si>
    <t>3 X 6/1/.118 ACSR/AZ</t>
  </si>
  <si>
    <t>3X25</t>
  </si>
  <si>
    <t>3X7/144 AAC</t>
  </si>
  <si>
    <t>3X26</t>
  </si>
  <si>
    <t>3X6/4.75-7/1.60 ACSR/AZ</t>
  </si>
  <si>
    <t>3X27</t>
  </si>
  <si>
    <t>3 X 6/1/.144 ACSR/AZ</t>
  </si>
  <si>
    <t>3X28</t>
  </si>
  <si>
    <t>3X7/084 CU</t>
  </si>
  <si>
    <t>3X29</t>
  </si>
  <si>
    <t>3 X 6/1/.114 ACSR/AZ</t>
  </si>
  <si>
    <t>3X31</t>
  </si>
  <si>
    <t>3X7/3.50 AAC</t>
  </si>
  <si>
    <t>3X32</t>
  </si>
  <si>
    <t>3X7/1.60 CU</t>
  </si>
  <si>
    <t>3X33</t>
  </si>
  <si>
    <t>3 X 6/1/4.50 ACSR</t>
  </si>
  <si>
    <t>3X35</t>
  </si>
  <si>
    <t>3X7/10CU</t>
  </si>
  <si>
    <t>3X36</t>
  </si>
  <si>
    <t>3X3/2.75 FE</t>
  </si>
  <si>
    <t>3X37</t>
  </si>
  <si>
    <t>3X7/2.14 CU</t>
  </si>
  <si>
    <t>3X38</t>
  </si>
  <si>
    <t>3X7/4.50AAC+1X6/1/2.50SCA</t>
  </si>
  <si>
    <t>3X39</t>
  </si>
  <si>
    <t>3X7/3.00+1X7/4.75 AAC</t>
  </si>
  <si>
    <t>3X40</t>
  </si>
  <si>
    <t>3X7/1.60 FE</t>
  </si>
  <si>
    <t>3X41</t>
  </si>
  <si>
    <t>3 X 7/.114 AAC</t>
  </si>
  <si>
    <t>3X42</t>
  </si>
  <si>
    <t>3 X 7/064 CU</t>
  </si>
  <si>
    <t>3X43</t>
  </si>
  <si>
    <t>3 X 19/.166 AAC</t>
  </si>
  <si>
    <t>3X44</t>
  </si>
  <si>
    <t>3X45</t>
  </si>
  <si>
    <t>3X7/2.50 AAAC (1120)</t>
  </si>
  <si>
    <t>3X46</t>
  </si>
  <si>
    <t>3X6/1/3.00 ACSR/AZ</t>
  </si>
  <si>
    <t>3X47</t>
  </si>
  <si>
    <t>3 X 3/2.75 GZ</t>
  </si>
  <si>
    <t>3X48</t>
  </si>
  <si>
    <t>3 X 6/1/2.50 ACSR/AZ</t>
  </si>
  <si>
    <t>3X49</t>
  </si>
  <si>
    <t>3 X 19/2.75 CU</t>
  </si>
  <si>
    <t>3X50</t>
  </si>
  <si>
    <t>3 X 6/1/3.75 ACSR/AZ</t>
  </si>
  <si>
    <t>3X52</t>
  </si>
  <si>
    <t>3 X 6/1/4.75 - 7/1.6 ACSR/AZ</t>
  </si>
  <si>
    <t>3X54</t>
  </si>
  <si>
    <t>3 X 7/20 CU</t>
  </si>
  <si>
    <t>3X55</t>
  </si>
  <si>
    <t>3 X 19/18 CU</t>
  </si>
  <si>
    <t>3X56</t>
  </si>
  <si>
    <t>3 X 19/3.75 AAC</t>
  </si>
  <si>
    <t>3X57</t>
  </si>
  <si>
    <t>3X7/2.00 AA</t>
  </si>
  <si>
    <t>3X58</t>
  </si>
  <si>
    <t>3X7/2.75 AA</t>
  </si>
  <si>
    <t>3X59</t>
  </si>
  <si>
    <t>3 X 7/3.25 AAC</t>
  </si>
  <si>
    <t>3X60</t>
  </si>
  <si>
    <t>3 X 7/4.75 AAAC (1120)</t>
  </si>
  <si>
    <t>3X61</t>
  </si>
  <si>
    <t>*3X7/4.50 1X7/3.75 AAC (7/450AAC)</t>
  </si>
  <si>
    <t>3X62</t>
  </si>
  <si>
    <t>2X7/14 +1X7/16</t>
  </si>
  <si>
    <t>3X63</t>
  </si>
  <si>
    <t>3X6/1/3.00ACSR + 1X7/1.60FE</t>
  </si>
  <si>
    <t>3X64</t>
  </si>
  <si>
    <t>3X7/4.75AAC + 1X7/2.5AAAC</t>
  </si>
  <si>
    <t>3X65</t>
  </si>
  <si>
    <t>6/4.75 + 7/1.60ACSR</t>
  </si>
  <si>
    <t>3X66</t>
  </si>
  <si>
    <t>3 X 19/3.25 AAAC (1120)</t>
  </si>
  <si>
    <t>3X67</t>
  </si>
  <si>
    <t>3X7/.093 AAC</t>
  </si>
  <si>
    <t>3X68</t>
  </si>
  <si>
    <t>3X2.75 FE</t>
  </si>
  <si>
    <t>3X69</t>
  </si>
  <si>
    <t>2X7/4.50 1X7/2.50 AA</t>
  </si>
  <si>
    <t>3X70</t>
  </si>
  <si>
    <t>2X7/3.75 1X7/2.50 AA</t>
  </si>
  <si>
    <t>3X71</t>
  </si>
  <si>
    <t>3X6/1/093ACSR</t>
  </si>
  <si>
    <t>3X72</t>
  </si>
  <si>
    <t>3X6/1/3.00ACSR</t>
  </si>
  <si>
    <t>3X73</t>
  </si>
  <si>
    <t>3X7/2.50AAAC (1120)</t>
  </si>
  <si>
    <t>3X74</t>
  </si>
  <si>
    <t>6X6/4.75 7/1.60 1X7/2.75FE</t>
  </si>
  <si>
    <t>3X75</t>
  </si>
  <si>
    <t>*3X6/1/2.75 ACSR (est)</t>
  </si>
  <si>
    <t>3X76</t>
  </si>
  <si>
    <t>3X7/2.00 CU</t>
  </si>
  <si>
    <t>3X77</t>
  </si>
  <si>
    <t>3X7/12 FE</t>
  </si>
  <si>
    <t>3X78</t>
  </si>
  <si>
    <t>3X7/3.75</t>
  </si>
  <si>
    <t>3X79</t>
  </si>
  <si>
    <t>3X19/3.25 AAC + 1X3/2.75FE</t>
  </si>
  <si>
    <t>3X80</t>
  </si>
  <si>
    <t>3X19/3.25 AAC + 1X7/1.60FE</t>
  </si>
  <si>
    <t>3X81</t>
  </si>
  <si>
    <t>3X6/4.75 7/1.60 +7/1.60FE</t>
  </si>
  <si>
    <t>3X82</t>
  </si>
  <si>
    <t>3X6/1/2.50AA</t>
  </si>
  <si>
    <t>3X83</t>
  </si>
  <si>
    <t>3X7/3.00AA +1X7/1.60FE</t>
  </si>
  <si>
    <t>3X84</t>
  </si>
  <si>
    <t>3X7/3.75AA +1X7/1.60FE</t>
  </si>
  <si>
    <t>3X85</t>
  </si>
  <si>
    <t>4X7/1.60CU</t>
  </si>
  <si>
    <t>3X86</t>
  </si>
  <si>
    <t>3X7/4.50AA + 1X7/1.16FE</t>
  </si>
  <si>
    <t>3X87</t>
  </si>
  <si>
    <t>3X7/16CU + 1X7/1.60FE</t>
  </si>
  <si>
    <t>3X88</t>
  </si>
  <si>
    <t>3X19/2.00</t>
  </si>
  <si>
    <t>3X89</t>
  </si>
  <si>
    <t>3X7/300AA + 1X7/2.50AA</t>
  </si>
  <si>
    <t>3X90</t>
  </si>
  <si>
    <t>3X7/2.00CU + 1X7/1.60FE</t>
  </si>
  <si>
    <t>3X91</t>
  </si>
  <si>
    <t>4X7/2.00CU</t>
  </si>
  <si>
    <t>3X92</t>
  </si>
  <si>
    <t>3X7/4.50AA + 1X7/2.50AA</t>
  </si>
  <si>
    <t>3X94</t>
  </si>
  <si>
    <t>3X6/1/.093SCA + 1X7/1.6FE</t>
  </si>
  <si>
    <t>3X95</t>
  </si>
  <si>
    <t>3X6/1/2.50</t>
  </si>
  <si>
    <t>3X96</t>
  </si>
  <si>
    <t>3X7/1.60 CU + 1X7/2.50 AAC</t>
  </si>
  <si>
    <t>3X97</t>
  </si>
  <si>
    <t>3X6/1/4.75ASCR + 1X7/1.60FE</t>
  </si>
  <si>
    <t>3X98</t>
  </si>
  <si>
    <t>3X7/.080CU + 1X7/.064</t>
  </si>
  <si>
    <t>3X99</t>
  </si>
  <si>
    <t>3X6/1/2.50ACSR+1X7/1.60FE</t>
  </si>
  <si>
    <t>3XA1</t>
  </si>
  <si>
    <t>3X19/3.25AAAC+19/3.25AAAC</t>
  </si>
  <si>
    <t>3XA2</t>
  </si>
  <si>
    <t>3X7/4.75AAAC+7/4.75AAAC</t>
  </si>
  <si>
    <t>3XA3</t>
  </si>
  <si>
    <t>3X7/4.75AAAC+3/2.75SCGZ</t>
  </si>
  <si>
    <t>3XA4</t>
  </si>
  <si>
    <t>3X7/2.50AAAC+RE</t>
  </si>
  <si>
    <t>3XA5</t>
  </si>
  <si>
    <t>3X7/2.50AAC+RE</t>
  </si>
  <si>
    <t>3XA6</t>
  </si>
  <si>
    <t>3XA7</t>
  </si>
  <si>
    <t>3X7/4.75AAAC+RE</t>
  </si>
  <si>
    <t>3XA8</t>
  </si>
  <si>
    <t>3X7/3.00AAC+RE</t>
  </si>
  <si>
    <t>3XA9</t>
  </si>
  <si>
    <t>3X7/4.50AAC+RE</t>
  </si>
  <si>
    <t>3XB1</t>
  </si>
  <si>
    <t>3X7/16FE+RE</t>
  </si>
  <si>
    <t>3XB2</t>
  </si>
  <si>
    <t>3X7/16CU+RE</t>
  </si>
  <si>
    <t>3XB3</t>
  </si>
  <si>
    <t>3X7/4.75AAC+RE</t>
  </si>
  <si>
    <t>3XB4</t>
  </si>
  <si>
    <t>3X6/1/2.50ACSR+7/1.60FEGZ</t>
  </si>
  <si>
    <t>3XB5</t>
  </si>
  <si>
    <t>3XB6</t>
  </si>
  <si>
    <t>3X7/2.00CU+RE</t>
  </si>
  <si>
    <t>3XB7</t>
  </si>
  <si>
    <t>3X19/3.25AAAC+RE</t>
  </si>
  <si>
    <t>3XB8</t>
  </si>
  <si>
    <t>3X3/2.75SCGZ+RE</t>
  </si>
  <si>
    <t>3XB9</t>
  </si>
  <si>
    <t>3X1C 150MM 25KV AL HDX</t>
  </si>
  <si>
    <t>3XC1</t>
  </si>
  <si>
    <t>3X7/1.60SCAC+RE</t>
  </si>
  <si>
    <t>3XC2</t>
  </si>
  <si>
    <t>3X7/14CU+RE</t>
  </si>
  <si>
    <t>3XC4</t>
  </si>
  <si>
    <t>3X19/3.25+RE</t>
  </si>
  <si>
    <t>3XC5</t>
  </si>
  <si>
    <t>3X19/2.00+RE</t>
  </si>
  <si>
    <t>3XC6</t>
  </si>
  <si>
    <t>3X7/2.500 AAAC+RE</t>
  </si>
  <si>
    <t>3XC7</t>
  </si>
  <si>
    <t>3X7/3.75AAC+RE</t>
  </si>
  <si>
    <t>3XC8</t>
  </si>
  <si>
    <t>3X7/3.00AAAC+RE</t>
  </si>
  <si>
    <t>3XD4</t>
  </si>
  <si>
    <t>3X1C 400MM AL XLPE GROOVED</t>
  </si>
  <si>
    <t>3XD8</t>
  </si>
  <si>
    <t>3X6/1/2.5ACSR/GZ+1X6/1/2.5ACSR</t>
  </si>
  <si>
    <t>3XE4</t>
  </si>
  <si>
    <t>3X7/4.75AAC+1X7/2.00CU</t>
  </si>
  <si>
    <t>3XE5</t>
  </si>
  <si>
    <t>3X6/1/3.0ACSR/AC+1X7/1.626SCGZ</t>
  </si>
  <si>
    <t>3XE6</t>
  </si>
  <si>
    <t>3X6/1/2.50ACSR+1X7/1.626SCGZ</t>
  </si>
  <si>
    <t>3XE7</t>
  </si>
  <si>
    <t>3XE8</t>
  </si>
  <si>
    <t>3X6/1/2.5ACSR/AZ+1X7/1.626SCGZ</t>
  </si>
  <si>
    <t>3XE9</t>
  </si>
  <si>
    <t>3X6/7/4.75ACSR/AZ+1X7/2.50AAAC</t>
  </si>
  <si>
    <t>3XF1</t>
  </si>
  <si>
    <t>3X7/2.642CU+1X7/1.626CU</t>
  </si>
  <si>
    <t>3XF2</t>
  </si>
  <si>
    <t>3X7/2.642CU+1X7/2.642CU</t>
  </si>
  <si>
    <t>3XF4</t>
  </si>
  <si>
    <t>3X3/2.75SCAC+1X3/2.75SCAC</t>
  </si>
  <si>
    <t>4X01</t>
  </si>
  <si>
    <t>4X19/12 CU</t>
  </si>
  <si>
    <t>4X02</t>
  </si>
  <si>
    <t>4X19/14 CU</t>
  </si>
  <si>
    <t>4X03</t>
  </si>
  <si>
    <t>*4X19/16 CU (est)</t>
  </si>
  <si>
    <t>4X04</t>
  </si>
  <si>
    <t>4X7/12 CU</t>
  </si>
  <si>
    <t>4X05</t>
  </si>
  <si>
    <t>4X7/14 CU</t>
  </si>
  <si>
    <t>4X06</t>
  </si>
  <si>
    <t>4X7/16 CU</t>
  </si>
  <si>
    <t>4X09</t>
  </si>
  <si>
    <t>4X7/20 CU</t>
  </si>
  <si>
    <t>4X10</t>
  </si>
  <si>
    <t>4X7/.116 AAC</t>
  </si>
  <si>
    <t>4X11</t>
  </si>
  <si>
    <t>4X7/2.50 AAC</t>
  </si>
  <si>
    <t>4X12</t>
  </si>
  <si>
    <t>4X7/3.00 AAC</t>
  </si>
  <si>
    <t>4X13</t>
  </si>
  <si>
    <t>4X7/3.75 AAC</t>
  </si>
  <si>
    <t>4X14</t>
  </si>
  <si>
    <t>4X7/4.50 AAC</t>
  </si>
  <si>
    <t>4X15</t>
  </si>
  <si>
    <t>4X7/4.75 AAC</t>
  </si>
  <si>
    <t>4X16</t>
  </si>
  <si>
    <t>4X19/3.25 AAC</t>
  </si>
  <si>
    <t>4X17</t>
  </si>
  <si>
    <t>4 X 19/3.75 AAC</t>
  </si>
  <si>
    <t>4X18</t>
  </si>
  <si>
    <t>4X19/.128 AAC</t>
  </si>
  <si>
    <t>4X19</t>
  </si>
  <si>
    <t>4 X 6/1/3.75 ACSR/AZ</t>
  </si>
  <si>
    <t>4X20</t>
  </si>
  <si>
    <t>4X21</t>
  </si>
  <si>
    <t>4X7/173 AAC</t>
  </si>
  <si>
    <t>4X22</t>
  </si>
  <si>
    <t>4X7/080 CU</t>
  </si>
  <si>
    <t>4X23</t>
  </si>
  <si>
    <t>4 X 7/2.11 CU</t>
  </si>
  <si>
    <t>4X25</t>
  </si>
  <si>
    <t>4 X 7/2.00 CU</t>
  </si>
  <si>
    <t>4X26</t>
  </si>
  <si>
    <t>4 X 7/1.60 CU</t>
  </si>
  <si>
    <t>4X27</t>
  </si>
  <si>
    <t>4 X 7/2.75 CU</t>
  </si>
  <si>
    <t>4X28</t>
  </si>
  <si>
    <t>4 X 19/2.00 CU</t>
  </si>
  <si>
    <t>4X30</t>
  </si>
  <si>
    <t>4 X 7/2.64 CU</t>
  </si>
  <si>
    <t>4X31</t>
  </si>
  <si>
    <t>4X6/1/2.50 ACSR/AZ</t>
  </si>
  <si>
    <t>4X32</t>
  </si>
  <si>
    <t>4X6/1/3.00 ACSR/AZ</t>
  </si>
  <si>
    <t>4X33</t>
  </si>
  <si>
    <t>4 X 19/2.64 CU</t>
  </si>
  <si>
    <t>4X34</t>
  </si>
  <si>
    <t>4 X 19/2.11 MM CU</t>
  </si>
  <si>
    <t>4X35</t>
  </si>
  <si>
    <t>4X6/1/144</t>
  </si>
  <si>
    <t>4X36</t>
  </si>
  <si>
    <t>4X7/2.64 CU</t>
  </si>
  <si>
    <t>4X37</t>
  </si>
  <si>
    <t>4X 7/2.14 CU</t>
  </si>
  <si>
    <t>4X38</t>
  </si>
  <si>
    <t>*4X7/2.75 AAC (est)</t>
  </si>
  <si>
    <t>4X39</t>
  </si>
  <si>
    <t>4 X 7/2.50 AAAC (1120)</t>
  </si>
  <si>
    <t>4X40</t>
  </si>
  <si>
    <t>4X7/16 FE</t>
  </si>
  <si>
    <t>4X42</t>
  </si>
  <si>
    <t>*4X7/3.25 AAC (est)</t>
  </si>
  <si>
    <t>4X43</t>
  </si>
  <si>
    <t>4 X 7/4.75 AAAC (1120)</t>
  </si>
  <si>
    <t>4X44</t>
  </si>
  <si>
    <t>4 X 19/2.75 CU</t>
  </si>
  <si>
    <t>4X45</t>
  </si>
  <si>
    <t>4X46</t>
  </si>
  <si>
    <t>4X7/118 AAC</t>
  </si>
  <si>
    <t>4X47</t>
  </si>
  <si>
    <t>*4 X 7/3.50 AAC (est)</t>
  </si>
  <si>
    <t>4X49</t>
  </si>
  <si>
    <t>3X19/12 1X7/14 CU</t>
  </si>
  <si>
    <t>4X50</t>
  </si>
  <si>
    <t>1X7/14 &amp; 3X7/16 CU LT</t>
  </si>
  <si>
    <t>4X52</t>
  </si>
  <si>
    <t>4X53</t>
  </si>
  <si>
    <t>4 X 19/256</t>
  </si>
  <si>
    <t>4X54</t>
  </si>
  <si>
    <t>4X 19/1.75 CU</t>
  </si>
  <si>
    <t>4X55</t>
  </si>
  <si>
    <t>4X7/2.75 FE</t>
  </si>
  <si>
    <t>4X56</t>
  </si>
  <si>
    <t>3X7/3.00AAC+1X7/3.00AAC RE</t>
  </si>
  <si>
    <t>4X57</t>
  </si>
  <si>
    <t>4X7/3.00 AAAC</t>
  </si>
  <si>
    <t>4X58</t>
  </si>
  <si>
    <t>4X7/3.75 AAAC</t>
  </si>
  <si>
    <t>4X59</t>
  </si>
  <si>
    <t>4X7/4.50 AAAC</t>
  </si>
  <si>
    <t>4X60</t>
  </si>
  <si>
    <t>*4X6/1/4.50 ASCR (est)(</t>
  </si>
  <si>
    <t>4X61</t>
  </si>
  <si>
    <t>4X6/1/4.75 ACSR</t>
  </si>
  <si>
    <t>4X62</t>
  </si>
  <si>
    <t>3X19/3.25AAAC+1X7/2.50AAC</t>
  </si>
  <si>
    <t>4X63</t>
  </si>
  <si>
    <t>3X7/2.50AAC+1X7/2.50AAC</t>
  </si>
  <si>
    <t>4X64</t>
  </si>
  <si>
    <t>3X6/1/2.50SCA+1X6/1/2.50SCA</t>
  </si>
  <si>
    <t>4X66</t>
  </si>
  <si>
    <t>4 X 19/3.25 AAAC (1120)</t>
  </si>
  <si>
    <t>4X67</t>
  </si>
  <si>
    <t>3X19/12 + 1X19/14</t>
  </si>
  <si>
    <t>4X51</t>
  </si>
  <si>
    <t>4 X 7/4.25 AAC</t>
  </si>
  <si>
    <t>4X69</t>
  </si>
  <si>
    <t>3X7/16 CU + 1X 19/16 CU</t>
  </si>
  <si>
    <t>4X70</t>
  </si>
  <si>
    <t>2X7/4.50 2X7/4.75 AA</t>
  </si>
  <si>
    <t>4X72</t>
  </si>
  <si>
    <t>*4X7/1.75 CU (7/16Cu)</t>
  </si>
  <si>
    <t>4X74</t>
  </si>
  <si>
    <t>4X7/1.60 FE</t>
  </si>
  <si>
    <t>4X75</t>
  </si>
  <si>
    <t>4X19/3.25</t>
  </si>
  <si>
    <t>4X76</t>
  </si>
  <si>
    <t>4X19/1.60</t>
  </si>
  <si>
    <t>4X77</t>
  </si>
  <si>
    <t>3X7/2.00 CU + 1X7/2.50 AAC</t>
  </si>
  <si>
    <t>4X78</t>
  </si>
  <si>
    <t>3X7/3.00 AAC + 1X7/2.50 AAC</t>
  </si>
  <si>
    <t>4X79</t>
  </si>
  <si>
    <t>3X19/3.25AAC + 1X7/2.50 AAC</t>
  </si>
  <si>
    <t>4X80</t>
  </si>
  <si>
    <t>4X6/1/118 ACSR</t>
  </si>
  <si>
    <t>4X81</t>
  </si>
  <si>
    <t>3X19/3.25AAAC+1X7/2.50AAAC</t>
  </si>
  <si>
    <t>4X82</t>
  </si>
  <si>
    <t>4X19/0.64 CU</t>
  </si>
  <si>
    <t>4X83</t>
  </si>
  <si>
    <t>6/4.75-7/1.60ACSR</t>
  </si>
  <si>
    <t>4X84</t>
  </si>
  <si>
    <t>4X6/1/3.00 SCA</t>
  </si>
  <si>
    <t>4X85</t>
  </si>
  <si>
    <t>3X6/1/.093 SCA +1X/7/1.60FE</t>
  </si>
  <si>
    <t>4X87</t>
  </si>
  <si>
    <t>3X19/2.00CU+1X7/1.60FE</t>
  </si>
  <si>
    <t>4X88</t>
  </si>
  <si>
    <t>3X7/1.60CU +1X7/1.60 FE</t>
  </si>
  <si>
    <t>4X89</t>
  </si>
  <si>
    <t>3X6/4.75-7/1.60+1X6/1/2.50SCA</t>
  </si>
  <si>
    <t>4X90</t>
  </si>
  <si>
    <t>4X6/1/118 + 1X6/1/093</t>
  </si>
  <si>
    <t>4X91</t>
  </si>
  <si>
    <t>3X7/2.00CU+1X7/1.75CU</t>
  </si>
  <si>
    <t>4X92</t>
  </si>
  <si>
    <t>3X7/4.75AAAC+1X7/2.50AAAC</t>
  </si>
  <si>
    <t>4X94</t>
  </si>
  <si>
    <t>4X95</t>
  </si>
  <si>
    <t>4X3/2.75 FE</t>
  </si>
  <si>
    <t>4X97</t>
  </si>
  <si>
    <t>3X7/3.75 + 1X7/3.00AA</t>
  </si>
  <si>
    <t>4X98</t>
  </si>
  <si>
    <t>3X19/2.00 + 1X7/2.75CU</t>
  </si>
  <si>
    <t>4X99</t>
  </si>
  <si>
    <t>3X19/16 + 1X7/12CU</t>
  </si>
  <si>
    <t>4XD3</t>
  </si>
  <si>
    <t>4X6/1/.093SCAC</t>
  </si>
  <si>
    <t>4XD4</t>
  </si>
  <si>
    <t>4X2.50ACSR/AZ</t>
  </si>
  <si>
    <t>4XD6</t>
  </si>
  <si>
    <t>3X7/4.75AAC+1X2.50AAC</t>
  </si>
  <si>
    <t>4XD7</t>
  </si>
  <si>
    <t>4X7/4.75AAC</t>
  </si>
  <si>
    <t>4XD9</t>
  </si>
  <si>
    <t>3X7/4.75+1X7/16FE</t>
  </si>
  <si>
    <t>4XE1</t>
  </si>
  <si>
    <t>3X7/2.50AAC+1X7/16FE</t>
  </si>
  <si>
    <t>4XE2</t>
  </si>
  <si>
    <t>4X7/2.50AAC</t>
  </si>
  <si>
    <t>4XE4</t>
  </si>
  <si>
    <t>3X6/1/4.75ACSR+1X6/1/2.50ACSR</t>
  </si>
  <si>
    <t>4XE5</t>
  </si>
  <si>
    <t>3X6/1/2.50ACSR+1X7/1.60ACSR</t>
  </si>
  <si>
    <t>4XE6</t>
  </si>
  <si>
    <t>3X7/4.75AAC+1/4.00CU</t>
  </si>
  <si>
    <t>4XE7</t>
  </si>
  <si>
    <t>3x7/4.75AAC+1/5.00CU</t>
  </si>
  <si>
    <t>4XE8</t>
  </si>
  <si>
    <t>3X7/4.75AAAC+1X7/1.60FE</t>
  </si>
  <si>
    <t>4XE9</t>
  </si>
  <si>
    <t>3X7/1.60FE+1X2.50AAC</t>
  </si>
  <si>
    <t>4XF1</t>
  </si>
  <si>
    <t>3X7/4.50AAC + 1X7/1.60FE</t>
  </si>
  <si>
    <t>4XF4</t>
  </si>
  <si>
    <t>3X7/3.00AAC+1X2.50AAC</t>
  </si>
  <si>
    <t>4XF6</t>
  </si>
  <si>
    <t>3X6/1/3.00AAC+1X7/1.60FE</t>
  </si>
  <si>
    <t>4XF7</t>
  </si>
  <si>
    <t>3X6/1/4.75AAC+1X7/1.6FE</t>
  </si>
  <si>
    <t>4XF9</t>
  </si>
  <si>
    <t>3X6/1/2.5AAC+1X7/2.5AAAC</t>
  </si>
  <si>
    <t>4XG1</t>
  </si>
  <si>
    <t>2X6/1/2.5AAC+1X7/1.6FE</t>
  </si>
  <si>
    <t>4XG2</t>
  </si>
  <si>
    <t>3X7/4.50AAAC+1X7/2.50AAAC</t>
  </si>
  <si>
    <t>4XG3</t>
  </si>
  <si>
    <t xml:space="preserve">3X7/4.75AAC+1x7/4.75AAC </t>
  </si>
  <si>
    <t>4XG4</t>
  </si>
  <si>
    <t>3X7/3.75AAC+1X7/3.75AAC</t>
  </si>
  <si>
    <t>4XG5</t>
  </si>
  <si>
    <t>3X7/3.00AAAC+1X7/1.626SCGZ</t>
  </si>
  <si>
    <t>4XG6</t>
  </si>
  <si>
    <t>3X19/2.565CU+1X7/2.642CU</t>
  </si>
  <si>
    <t>4XG7</t>
  </si>
  <si>
    <t>3X7/4.50AAC+1X7/4.50AAC</t>
  </si>
  <si>
    <t>4XG8</t>
  </si>
  <si>
    <t>3X6/7/4.724ACSR/GZ+1X6/7/4.724</t>
  </si>
  <si>
    <t>5X01</t>
  </si>
  <si>
    <t>3X7/12 - 1X7/16 CU</t>
  </si>
  <si>
    <t>5X02</t>
  </si>
  <si>
    <t>3X7/14-1X19/16 CU</t>
  </si>
  <si>
    <t>5X03</t>
  </si>
  <si>
    <t>3X7/12-1X19/16 CU</t>
  </si>
  <si>
    <t>5X04</t>
  </si>
  <si>
    <t>3X19/1.60 +1X7/2.00</t>
  </si>
  <si>
    <t>5X05</t>
  </si>
  <si>
    <t>3X7/14 - 1X7/18 CU</t>
  </si>
  <si>
    <t>5X06</t>
  </si>
  <si>
    <t>3X7/16 - 1X7/18 CU</t>
  </si>
  <si>
    <t>5X07</t>
  </si>
  <si>
    <t>3X7/14 - 1X7/16 CU</t>
  </si>
  <si>
    <t>5X08</t>
  </si>
  <si>
    <t>3X19/16 - 1X7/12 CU</t>
  </si>
  <si>
    <t>5X09</t>
  </si>
  <si>
    <t>3X7/14 - 1X7/12 CU</t>
  </si>
  <si>
    <t>5X10</t>
  </si>
  <si>
    <t>3X7/16 - 1X7/20 CU</t>
  </si>
  <si>
    <t>5X11</t>
  </si>
  <si>
    <t>3X19/16 - 1X7/16 CU</t>
  </si>
  <si>
    <t>5X12</t>
  </si>
  <si>
    <t>1X7/14-3X7/12 CU</t>
  </si>
  <si>
    <t>5X13</t>
  </si>
  <si>
    <t>3X7/3.75 AAC - 1X7/12 GZ</t>
  </si>
  <si>
    <t>5X14</t>
  </si>
  <si>
    <t>3X19/16 - 1X19/17CU</t>
  </si>
  <si>
    <t>5X15</t>
  </si>
  <si>
    <t>3X19/16 - 1X7/18 CU</t>
  </si>
  <si>
    <t>5X16</t>
  </si>
  <si>
    <t>2X7/3.75 - 2X7/4.50 AAC</t>
  </si>
  <si>
    <t>5X17</t>
  </si>
  <si>
    <t>1 X 7/16, 1 X 7/12, 2 X 7/14</t>
  </si>
  <si>
    <t>5X18</t>
  </si>
  <si>
    <t>3X19/12 - 1X7/12 CU</t>
  </si>
  <si>
    <t>5X19</t>
  </si>
  <si>
    <t>3X19/14 1X19/16 CU</t>
  </si>
  <si>
    <t>5X20</t>
  </si>
  <si>
    <t>3X19/12 1X19/16 CU LV</t>
  </si>
  <si>
    <t>5X21</t>
  </si>
  <si>
    <t>3X19/16 1X19/18 CU LV</t>
  </si>
  <si>
    <t>5X22</t>
  </si>
  <si>
    <t>2X19/16 2X19/12</t>
  </si>
  <si>
    <t>5X23</t>
  </si>
  <si>
    <t>3X6/4.75+1X7/1.60ACSR+1X7/16FE</t>
  </si>
  <si>
    <t>5X24</t>
  </si>
  <si>
    <t>3X6/4.75SCA+1X7/2.50AAC</t>
  </si>
  <si>
    <t>5X25</t>
  </si>
  <si>
    <t>3X7/1.60+1X7/2.00 CU</t>
  </si>
  <si>
    <t>5X26</t>
  </si>
  <si>
    <t>2X19/2.00+2X7/2.75</t>
  </si>
  <si>
    <t>5X27</t>
  </si>
  <si>
    <t>3X7/2.50AAAC+1X7/2.50AAAC</t>
  </si>
  <si>
    <t>5X28</t>
  </si>
  <si>
    <t>2X7/1.60+2X19/2.00CU</t>
  </si>
  <si>
    <t>5X29</t>
  </si>
  <si>
    <t>2X37/3.75+2X7/2.75 CU</t>
  </si>
  <si>
    <t>5X30</t>
  </si>
  <si>
    <t>3X19/3.25AAAC+1X6/1/2.50SCA</t>
  </si>
  <si>
    <t>5X31</t>
  </si>
  <si>
    <t>3X7/12+1X7/14</t>
  </si>
  <si>
    <t>5X32</t>
  </si>
  <si>
    <t>3X7/2.00CU+1X3/2.75FE</t>
  </si>
  <si>
    <t>5X33</t>
  </si>
  <si>
    <t>3X3/2.75 SCAC</t>
  </si>
  <si>
    <t>A235</t>
  </si>
  <si>
    <t>ABANDONED 35MMSQ 22KV XLPE</t>
  </si>
  <si>
    <t>A242</t>
  </si>
  <si>
    <t>ABANDONED 240SQ.MM.3.5C.AL</t>
  </si>
  <si>
    <t>A256</t>
  </si>
  <si>
    <t>ABANDONED 3X1C 400 AL XLPE</t>
  </si>
  <si>
    <t>ABC4</t>
  </si>
  <si>
    <t>95MM SQ 22KV NMS (HDPE) ABC</t>
  </si>
  <si>
    <t>ABC5</t>
  </si>
  <si>
    <t>185MM SQ 22KV NMS (HDPE) ABC</t>
  </si>
  <si>
    <t>ABC6</t>
  </si>
  <si>
    <t>95SQMM HENDRIX SPACER CABLE</t>
  </si>
  <si>
    <t>ABC7</t>
  </si>
  <si>
    <t>150SQMM HENDRIX SPACER CABLE</t>
  </si>
  <si>
    <t>ABC8</t>
  </si>
  <si>
    <t>150 SQ MM HV</t>
  </si>
  <si>
    <t>AL21</t>
  </si>
  <si>
    <t>ABANDONED 240 SQ 3C AL XLPE</t>
  </si>
  <si>
    <t>BBB2</t>
  </si>
  <si>
    <t>TRANSMISSION BUSBAR</t>
  </si>
  <si>
    <t>D603</t>
  </si>
  <si>
    <t>DEAD - 0.1SQ INCH 3C 6KV</t>
  </si>
  <si>
    <t>D617</t>
  </si>
  <si>
    <t>DEAD .25SQ INCH 3C CU 6KV</t>
  </si>
  <si>
    <t>D622</t>
  </si>
  <si>
    <t>DEAD 22KV</t>
  </si>
  <si>
    <t>DESN</t>
  </si>
  <si>
    <t>DESIGN CARRIER</t>
  </si>
  <si>
    <t>DH02</t>
  </si>
  <si>
    <t>DEAD 1X6/1/2.50SCA+1X7/1.60FE</t>
  </si>
  <si>
    <t>DUMB</t>
  </si>
  <si>
    <t>DUMB NO DETAIL</t>
  </si>
  <si>
    <t>EC06</t>
  </si>
  <si>
    <t>6/.186:7/.062 ACSR/GZ (DOG)</t>
  </si>
  <si>
    <t>SL66</t>
  </si>
  <si>
    <t>1X7/16CU</t>
  </si>
  <si>
    <t>T020</t>
  </si>
  <si>
    <t>30/7/2.5 ACSR/GZ (GRAPE)</t>
  </si>
  <si>
    <t>T041</t>
  </si>
  <si>
    <t>3X30/7/3.00ACSR</t>
  </si>
  <si>
    <t>T042</t>
  </si>
  <si>
    <t>3X19/2.00CU</t>
  </si>
  <si>
    <t>T048</t>
  </si>
  <si>
    <t>3X37/3.75AAAC+1X7/2.50AAAC</t>
  </si>
  <si>
    <t>W400</t>
  </si>
  <si>
    <t>400MMX1C CCUX/EHD/WST/P/HD</t>
  </si>
  <si>
    <t>WA50</t>
  </si>
  <si>
    <t>50MMSQ 3C 12.7/22KV XLPE</t>
  </si>
  <si>
    <t>XL33</t>
  </si>
  <si>
    <t>35 SQ MM XLPE 3X1CORE</t>
  </si>
  <si>
    <t>XL34</t>
  </si>
  <si>
    <t>3X35SQ MM12.7/22 XLPE</t>
  </si>
  <si>
    <t>XL35</t>
  </si>
  <si>
    <t>35 SQ MM 3 CORE XLPE</t>
  </si>
  <si>
    <t>XL36</t>
  </si>
  <si>
    <t>35MM SQ 22 KV XLPE</t>
  </si>
  <si>
    <t>XL37</t>
  </si>
  <si>
    <t>1 X 35MM 1 CORE XLPE</t>
  </si>
  <si>
    <t>XL38</t>
  </si>
  <si>
    <t>3X 1CORE 35SQ MM 12.7/22KV</t>
  </si>
  <si>
    <t>XL39</t>
  </si>
  <si>
    <t>240SQMM 3X1C 12.7/22KV CU XLPE</t>
  </si>
  <si>
    <t>XL40</t>
  </si>
  <si>
    <t>185MM 1 X 3 CORES LAID UP</t>
  </si>
  <si>
    <t>XL41</t>
  </si>
  <si>
    <t>35MM 1 CORE 12.7/22KV</t>
  </si>
  <si>
    <t>XL42</t>
  </si>
  <si>
    <t>185 SQ MM 3X1C ABC</t>
  </si>
  <si>
    <t>XL45</t>
  </si>
  <si>
    <t>2 SINGLE PHASE 35MM XLPE</t>
  </si>
  <si>
    <t>XL50</t>
  </si>
  <si>
    <t>1X3C 185MM 33KV AL XLPE</t>
  </si>
  <si>
    <t>XL51</t>
  </si>
  <si>
    <t>1C 500 SQMM 500M/DR STRANDED</t>
  </si>
  <si>
    <t>XL52</t>
  </si>
  <si>
    <t>400 SQ MM 3X1C AL XLPE</t>
  </si>
  <si>
    <t>XL53</t>
  </si>
  <si>
    <t>1X1C 185MM 22KV CU XLPE</t>
  </si>
  <si>
    <t>XL54</t>
  </si>
  <si>
    <t>1X1C 240MM 22KV CU XLPE</t>
  </si>
  <si>
    <t>XL55</t>
  </si>
  <si>
    <t>1X1C 185MM 22KV AL XLPE</t>
  </si>
  <si>
    <t>XL56</t>
  </si>
  <si>
    <t>1X1C 185MM 33KV CU XLPE</t>
  </si>
  <si>
    <t>XL57</t>
  </si>
  <si>
    <t>1X1C 185MM 33KV AL XLPE</t>
  </si>
  <si>
    <t>XL85</t>
  </si>
  <si>
    <t>3X1C185MM ALUMINIUM</t>
  </si>
  <si>
    <t>XL95</t>
  </si>
  <si>
    <t>95MM SQ XLPE 3X1CORE 12.7/22KV</t>
  </si>
  <si>
    <t>XL96</t>
  </si>
  <si>
    <t>3C 185MMSQ XLPE TERMITE/COVER</t>
  </si>
  <si>
    <t>XL97</t>
  </si>
  <si>
    <t>3X1C 400MM2XLPE/NY/TERMITEX</t>
  </si>
  <si>
    <t>XL99</t>
  </si>
  <si>
    <t>7/2.75XLPE + 3/2.75FE</t>
  </si>
  <si>
    <t>XX1P</t>
  </si>
  <si>
    <t>1 PHASE UNKNOWN</t>
  </si>
  <si>
    <t>XX2P</t>
  </si>
  <si>
    <t>2 PHASE UNKNOWN</t>
  </si>
  <si>
    <t>XX3P</t>
  </si>
  <si>
    <t>3 PHASE UNKNOWN</t>
  </si>
  <si>
    <t>XXXX</t>
  </si>
  <si>
    <t>NO DATA AVAILABLE</t>
  </si>
  <si>
    <t>SOIL RESISTIVITY 2 LAYER MODEL CALCULATOR</t>
  </si>
  <si>
    <t>2-layer model</t>
  </si>
  <si>
    <t>Project:</t>
  </si>
  <si>
    <t>Address:</t>
  </si>
  <si>
    <t>Date</t>
  </si>
  <si>
    <t>Time</t>
  </si>
  <si>
    <t>3-layer model</t>
  </si>
  <si>
    <t>(recursive approximation)</t>
  </si>
  <si>
    <t>Electrode Spacing (m)</t>
  </si>
  <si>
    <t>Test 1 Data</t>
  </si>
  <si>
    <t>Test 2 Data</t>
  </si>
  <si>
    <t>Test 3 Data</t>
  </si>
  <si>
    <t>Average</t>
  </si>
  <si>
    <t>Soil Resistivity (Ω/m)</t>
  </si>
  <si>
    <t>Layer</t>
  </si>
  <si>
    <t>2-Layer Model</t>
  </si>
  <si>
    <t>Depth (m)</t>
  </si>
  <si>
    <t>∞</t>
  </si>
  <si>
    <t>Error (%)</t>
  </si>
  <si>
    <t>Run Soil Model</t>
  </si>
  <si>
    <t>SIMPLIFIED CIRCUIT</t>
  </si>
  <si>
    <t>R</t>
  </si>
  <si>
    <t>pu</t>
  </si>
  <si>
    <t>I fault (L-G)</t>
  </si>
  <si>
    <t>Legend</t>
  </si>
  <si>
    <t>RE/Cable Combination</t>
  </si>
  <si>
    <t>Length</t>
  </si>
  <si>
    <t>X</t>
  </si>
  <si>
    <t>User input</t>
  </si>
  <si>
    <t>1c 400sq Al 22kV</t>
  </si>
  <si>
    <t xml:space="preserve">Calculated </t>
  </si>
  <si>
    <t>3c 35sq Al 22kV</t>
  </si>
  <si>
    <t>Calculated but can be overwritten by Macro</t>
  </si>
  <si>
    <t>Pros. Fault</t>
  </si>
  <si>
    <t>A</t>
  </si>
  <si>
    <t>Clearing Time</t>
  </si>
  <si>
    <t>S</t>
  </si>
  <si>
    <t>Full RE / Screen Present</t>
  </si>
  <si>
    <t>Yes</t>
  </si>
  <si>
    <t>Earthing Config</t>
  </si>
  <si>
    <t>Common</t>
  </si>
  <si>
    <t>MEN</t>
  </si>
  <si>
    <t>HV grid</t>
  </si>
  <si>
    <t>ohms</t>
  </si>
  <si>
    <t>LV grid</t>
  </si>
  <si>
    <t>Isite</t>
  </si>
  <si>
    <t>Transfer Current</t>
  </si>
  <si>
    <t>EPR</t>
  </si>
  <si>
    <t>V</t>
  </si>
  <si>
    <t>Zone Substation</t>
  </si>
  <si>
    <t>HV EARTH GRID DETAILS</t>
  </si>
  <si>
    <t>LV EARTH GRID</t>
  </si>
  <si>
    <t>MEN DETAILS</t>
  </si>
  <si>
    <t>Feeder</t>
  </si>
  <si>
    <t>Earth Rod Radius (m)</t>
  </si>
  <si>
    <t>Neutral Bonded to other  LV Network</t>
  </si>
  <si>
    <t>MEN Type</t>
  </si>
  <si>
    <t>Pick/Node ID</t>
  </si>
  <si>
    <t>Length of rods (m)</t>
  </si>
  <si>
    <t>Number of Customers</t>
  </si>
  <si>
    <t>Feeder Voltage (kV)</t>
  </si>
  <si>
    <t>Insulated depth (m)</t>
  </si>
  <si>
    <t>Number of rods</t>
  </si>
  <si>
    <t>MEN Impedance (Ω)</t>
  </si>
  <si>
    <t>Safety Criteria</t>
  </si>
  <si>
    <t>TDMEN Limit</t>
  </si>
  <si>
    <t>LV Resistance (Ω)</t>
  </si>
  <si>
    <t>F Factor</t>
  </si>
  <si>
    <t>refer to Grant's Ladder</t>
  </si>
  <si>
    <t>Single Rod Resistance</t>
  </si>
  <si>
    <t>need to get R to Earth</t>
  </si>
  <si>
    <t>Soil Res</t>
  </si>
  <si>
    <t>Combined Resistance</t>
  </si>
  <si>
    <t>Rods in ||</t>
  </si>
  <si>
    <t>Soil Resistivity</t>
  </si>
  <si>
    <t>Multiplying Factor (Rod)</t>
  </si>
  <si>
    <t>2067  Calc</t>
  </si>
  <si>
    <t>SOIL RESISTIVITY</t>
  </si>
  <si>
    <t>ρ1</t>
  </si>
  <si>
    <t>Ωm</t>
  </si>
  <si>
    <t>Apparent Soil</t>
  </si>
  <si>
    <t>ρ2</t>
  </si>
  <si>
    <t>FUNCTIONAL REQUIREMENTS MET</t>
  </si>
  <si>
    <t>TRUE OR FALSE</t>
  </si>
  <si>
    <t>Requires functional requirement here on LV - Energex uses 10 ohms (separate)</t>
  </si>
  <si>
    <t>System Base</t>
  </si>
  <si>
    <t>Distance</t>
  </si>
  <si>
    <t>FOP (V)</t>
  </si>
  <si>
    <t>Step Potential</t>
  </si>
  <si>
    <t>Applied R</t>
  </si>
  <si>
    <t>Applied CF</t>
  </si>
  <si>
    <t>R -bot</t>
  </si>
  <si>
    <t>R-top</t>
  </si>
  <si>
    <t>x/L</t>
  </si>
  <si>
    <t>C.F. for homegenous soil</t>
  </si>
  <si>
    <t>EPR C.F.</t>
  </si>
  <si>
    <t>Sbase</t>
  </si>
  <si>
    <t>Vbase</t>
  </si>
  <si>
    <t>Z base</t>
  </si>
  <si>
    <t>Ibase</t>
  </si>
  <si>
    <t>Line to Ground Fault (Ip = In = I0)</t>
  </si>
  <si>
    <t>C factor added as per AS3851</t>
  </si>
  <si>
    <t>2 * Application.WorksheetFunction.Pi() * Distance) * Log(RodLength / RodRadius)</t>
  </si>
  <si>
    <t>Voltage</t>
  </si>
  <si>
    <t>kV</t>
  </si>
  <si>
    <t>Config</t>
  </si>
  <si>
    <t>RE or Cable Screen present</t>
  </si>
  <si>
    <t>MEN present</t>
  </si>
  <si>
    <t>Fault Current</t>
  </si>
  <si>
    <t>Network Impedance</t>
  </si>
  <si>
    <t>LRP Return Impedance</t>
  </si>
  <si>
    <t>HV Earth Impedance</t>
  </si>
  <si>
    <t>LV Earth Impedance</t>
  </si>
  <si>
    <t>MEN Impedance</t>
  </si>
  <si>
    <t>Separate</t>
  </si>
  <si>
    <t>LV || MEN Impedance</t>
  </si>
  <si>
    <t>HV || MEN Impedance</t>
  </si>
  <si>
    <t>LRP || HV || MEN</t>
  </si>
  <si>
    <t>Stand-alone</t>
  </si>
  <si>
    <t>HV</t>
  </si>
  <si>
    <t>LRP || HV</t>
  </si>
  <si>
    <t>Loop Impedance (fault)</t>
  </si>
  <si>
    <t xml:space="preserve"> Stand Alone or Separate</t>
  </si>
  <si>
    <t>Common with MEN</t>
  </si>
  <si>
    <t>Iprospective</t>
  </si>
  <si>
    <t>% split</t>
  </si>
  <si>
    <r>
      <rPr>
        <sz val="11"/>
        <color theme="1"/>
        <rFont val="Aptos Narrow"/>
        <charset val="134"/>
        <scheme val="minor"/>
      </rPr>
      <t>I</t>
    </r>
    <r>
      <rPr>
        <vertAlign val="subscript"/>
        <sz val="11"/>
        <color theme="1"/>
        <rFont val="Aptos Narrow"/>
        <charset val="134"/>
        <scheme val="minor"/>
      </rPr>
      <t>MEN</t>
    </r>
  </si>
  <si>
    <t>Ilrp</t>
  </si>
  <si>
    <t>Imen</t>
  </si>
  <si>
    <t>Earthing Parameters</t>
  </si>
  <si>
    <t>Layer 1 Depth "L1"</t>
  </si>
  <si>
    <t>Rod length [m]</t>
  </si>
  <si>
    <t>Radius of Stake</t>
  </si>
  <si>
    <t>Alpha</t>
  </si>
  <si>
    <t>Beta</t>
  </si>
  <si>
    <t>Delta (1/alpha)</t>
  </si>
  <si>
    <t>R if stake penetrates bottom layer</t>
  </si>
  <si>
    <t>R if stake penetrates only top layer</t>
  </si>
  <si>
    <t>Resistance to earth before correction</t>
  </si>
  <si>
    <t>Proportion of stake in top layer</t>
  </si>
  <si>
    <t>Proportion of stake in bottom layer</t>
  </si>
  <si>
    <t>Average resistivity seen by stake</t>
  </si>
  <si>
    <t>Error correction offset CorrR</t>
  </si>
  <si>
    <t>Length of stake in first layer</t>
  </si>
  <si>
    <t>Length of stake in second layer</t>
  </si>
  <si>
    <t>Resistance to Earth</t>
  </si>
  <si>
    <t>Homogenous Soil seen by Rod</t>
  </si>
  <si>
    <t>TOUCH VOLTAGES</t>
  </si>
  <si>
    <t>EPR @ 1m</t>
  </si>
  <si>
    <t>EPR @ 2m</t>
  </si>
  <si>
    <t>Step Potential at Stake</t>
  </si>
  <si>
    <t>Touch Potential at Asset</t>
  </si>
  <si>
    <t>Lrod</t>
  </si>
  <si>
    <t>Combined R</t>
  </si>
  <si>
    <t>Vtouch (Asset)</t>
  </si>
  <si>
    <t>Pfib</t>
  </si>
  <si>
    <t>Pcoin</t>
  </si>
  <si>
    <t>Pf</t>
  </si>
  <si>
    <t>Decision</t>
  </si>
  <si>
    <t>Barefeet</t>
  </si>
  <si>
    <t>BFW</t>
  </si>
  <si>
    <t>Dry</t>
  </si>
  <si>
    <t>Standard Footwear</t>
  </si>
  <si>
    <t>SFW</t>
  </si>
  <si>
    <t>Footwear Type</t>
  </si>
  <si>
    <t>Electrical Footwear</t>
  </si>
  <si>
    <t>EFW</t>
  </si>
  <si>
    <t>Safety Gumboot</t>
  </si>
  <si>
    <t>SGB</t>
  </si>
  <si>
    <t>Coincidence Parameters</t>
  </si>
  <si>
    <t>To modify this, change criteria in "Simplified SLD" sheet</t>
  </si>
  <si>
    <t>Fault Frequency</t>
  </si>
  <si>
    <t>Average Exposure per year</t>
  </si>
  <si>
    <t>Contact Duration</t>
  </si>
  <si>
    <t>VOSL</t>
  </si>
  <si>
    <t>WACC (Discount Rate)</t>
  </si>
  <si>
    <t>Asset Life</t>
  </si>
  <si>
    <t>DF</t>
  </si>
  <si>
    <r>
      <rPr>
        <sz val="10"/>
        <color theme="1"/>
        <rFont val="Aptos Narrow"/>
        <charset val="134"/>
        <scheme val="minor"/>
      </rPr>
      <t>P</t>
    </r>
    <r>
      <rPr>
        <vertAlign val="subscript"/>
        <sz val="10"/>
        <color indexed="8"/>
        <rFont val="Calibri"/>
        <charset val="134"/>
      </rPr>
      <t>base design</t>
    </r>
  </si>
  <si>
    <t>Lbase design</t>
  </si>
  <si>
    <r>
      <rPr>
        <sz val="10"/>
        <color theme="1"/>
        <rFont val="Aptos Narrow"/>
        <charset val="134"/>
        <scheme val="minor"/>
      </rPr>
      <t>PV</t>
    </r>
    <r>
      <rPr>
        <vertAlign val="subscript"/>
        <sz val="10"/>
        <color indexed="8"/>
        <rFont val="Calibri"/>
        <charset val="134"/>
      </rPr>
      <t>base design</t>
    </r>
  </si>
  <si>
    <t>Deep Earth Cost ($/m)</t>
  </si>
  <si>
    <t>refer to Grant's table</t>
  </si>
  <si>
    <t>I=VT/ZT</t>
  </si>
  <si>
    <t>I</t>
  </si>
  <si>
    <t>mA</t>
  </si>
  <si>
    <t>k</t>
  </si>
  <si>
    <t>t</t>
  </si>
  <si>
    <t>Shoe resistance</t>
  </si>
  <si>
    <t>Hazard Type</t>
  </si>
  <si>
    <t>Criteria</t>
  </si>
  <si>
    <t>Distance to Asset (m)</t>
  </si>
  <si>
    <t>EPR at Asset (V)</t>
  </si>
  <si>
    <t>Loaded Touch Voltage</t>
  </si>
  <si>
    <t>Limits (V)</t>
  </si>
  <si>
    <t>Distance to meet Limit (m)</t>
  </si>
  <si>
    <t>Fences</t>
  </si>
  <si>
    <t>TDB</t>
  </si>
  <si>
    <t>EG0</t>
  </si>
  <si>
    <t>Comms Assets</t>
  </si>
  <si>
    <t>Category A</t>
  </si>
  <si>
    <t>Metallic Pipelines</t>
  </si>
  <si>
    <t>DU</t>
  </si>
  <si>
    <t>WaterCorp</t>
  </si>
  <si>
    <t>DS23</t>
  </si>
  <si>
    <t>Asset Touch Voltage</t>
  </si>
  <si>
    <t>LV Transfer Voltage</t>
  </si>
  <si>
    <t>TDMEN</t>
  </si>
  <si>
    <t>MEN Item</t>
  </si>
  <si>
    <t>Rho</t>
  </si>
  <si>
    <t>Applicable Soil Res</t>
  </si>
  <si>
    <t xml:space="preserve"> </t>
  </si>
  <si>
    <t>Backyard Limit</t>
  </si>
  <si>
    <t>Urban</t>
  </si>
  <si>
    <t>AQ12 limiy</t>
  </si>
  <si>
    <t>School Limit</t>
  </si>
  <si>
    <t>Urban Step Voltage</t>
  </si>
  <si>
    <t>Backyard Step Voltage</t>
  </si>
  <si>
    <t>Asphalt</t>
  </si>
  <si>
    <t>Footing</t>
  </si>
  <si>
    <t>Fault Rate</t>
  </si>
  <si>
    <t>Duration</t>
  </si>
  <si>
    <t>Contact Rate</t>
  </si>
  <si>
    <t>Contact Time</t>
  </si>
  <si>
    <t>Distribution Urban (DU)</t>
  </si>
  <si>
    <t>Transmission Distribution Backyard (TDB)</t>
  </si>
  <si>
    <t>Transmission Distribution MEN (TDMEN)</t>
  </si>
  <si>
    <t>Aquatic Centre (AQ5)</t>
  </si>
  <si>
    <t>No Footwear</t>
  </si>
  <si>
    <t>No</t>
  </si>
  <si>
    <t>Aquatic Centre (AQ12)</t>
  </si>
  <si>
    <t>1c 185sq Al 22kV</t>
  </si>
  <si>
    <t>1c 185sq Al 33kV</t>
  </si>
  <si>
    <t>1c 240sq Cu 22kV</t>
  </si>
  <si>
    <t>1c 500sq Cu 22kV</t>
  </si>
  <si>
    <t>3c 50sq Al 33kV</t>
  </si>
  <si>
    <t>Category B</t>
  </si>
  <si>
    <t>Category C</t>
  </si>
  <si>
    <t>3c 50sq 33kV</t>
  </si>
  <si>
    <t>3c 95sq Al 22kV</t>
  </si>
  <si>
    <t>3c 185sq Al 22kV</t>
  </si>
  <si>
    <t>3c 185sq Al 33kV</t>
  </si>
  <si>
    <t>3c 240sq Cu 22kV</t>
  </si>
  <si>
    <t>3c 400sq Al 22kV</t>
  </si>
  <si>
    <t>Top Soil</t>
  </si>
  <si>
    <t>AQ5</t>
  </si>
  <si>
    <t>AQ12</t>
  </si>
  <si>
    <t>Table 1</t>
  </si>
  <si>
    <t>ZT</t>
  </si>
  <si>
    <t>Vt</t>
  </si>
  <si>
    <t>Clearing time</t>
  </si>
  <si>
    <t>ms</t>
  </si>
  <si>
    <t>HCF</t>
  </si>
  <si>
    <t>Zone</t>
  </si>
  <si>
    <t>Description</t>
  </si>
  <si>
    <t>Fibrillation Probability (min %)</t>
  </si>
  <si>
    <t>Fibrillation Probability (max %)</t>
  </si>
  <si>
    <t>RPF</t>
  </si>
  <si>
    <t>AC-1</t>
  </si>
  <si>
    <t>No perception, no physiological effects</t>
  </si>
  <si>
    <t>AC-2</t>
  </si>
  <si>
    <t>Perception, no harmful effects</t>
  </si>
  <si>
    <t>AC-3</t>
  </si>
  <si>
    <t>Muscular reactions, painful, difficulty breathing, let-go</t>
  </si>
  <si>
    <t>AC-4.1</t>
  </si>
  <si>
    <t>Ventricular fibrillation probability &lt; 5%</t>
  </si>
  <si>
    <t>Ib</t>
  </si>
  <si>
    <t>AC-4.2</t>
  </si>
  <si>
    <t>Ventricular fibrillation probability 5% - 50%</t>
  </si>
  <si>
    <t>AC-4.3</t>
  </si>
  <si>
    <t>Ventricular fibrillation probability 50% - 100%</t>
  </si>
  <si>
    <t>AC-4.4</t>
  </si>
  <si>
    <t>Near certainty of fibrillation (~100%)</t>
  </si>
  <si>
    <t>Random Zt</t>
  </si>
  <si>
    <t>Probability</t>
  </si>
  <si>
    <t>0.1 – 0.5 mA</t>
  </si>
  <si>
    <t>10 – 10,000 ms</t>
  </si>
  <si>
    <t>0.5 – 2 mA</t>
  </si>
  <si>
    <t>2 – 50 mA</t>
  </si>
  <si>
    <t>10 – 1000 ms</t>
  </si>
  <si>
    <t>~0%</t>
  </si>
  <si>
    <t>50 – 100 mA</t>
  </si>
  <si>
    <t>20 – 1000 ms</t>
  </si>
  <si>
    <t>&lt; 5%</t>
  </si>
  <si>
    <t>100 – 200 mA</t>
  </si>
  <si>
    <t>5% – 50%</t>
  </si>
  <si>
    <t>200 – 500 mA</t>
  </si>
  <si>
    <t>50% – 100%</t>
  </si>
  <si>
    <t>&gt;500 mA</t>
  </si>
  <si>
    <t>Any (10 – 10,000 ms)</t>
  </si>
  <si>
    <t>~100%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</si>
</sst>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0">
    <numFmt numFmtId="42" formatCode="_(&quot;$&quot;* #,##0_);_(&quot;$&quot;* \(#,##0\);_(&quot;$&quot;* &quot;-&quot;_);_(@_)"/>
    <numFmt numFmtId="176" formatCode="_-* #,##0.00_-;\-* #,##0.00_-;_-* &quot;-&quot;??_-;_-@_-"/>
    <numFmt numFmtId="177" formatCode="_-&quot;$&quot;* #,##0.00_-;\-&quot;$&quot;* #,##0.00_-;_-&quot;$&quot;* &quot;-&quot;??_-;_-@_-"/>
    <numFmt numFmtId="178" formatCode="_ * #,##0_ ;_ * \-#,##0_ ;_ * &quot;-&quot;_ ;_ @_ "/>
    <numFmt numFmtId="179" formatCode="0.0"/>
    <numFmt numFmtId="180" formatCode="0.000"/>
    <numFmt numFmtId="181" formatCode="0.0000"/>
    <numFmt numFmtId="182" formatCode="0.000000"/>
    <numFmt numFmtId="183" formatCode="_-* #,##0.00000_-;\-* #,##0.00000_-;_-* &quot;-&quot;??_-;_-@_-"/>
    <numFmt numFmtId="184" formatCode="0.00000"/>
  </numFmts>
  <fonts count="45">
    <font>
      <sz val="11"/>
      <color theme="1"/>
      <name val="Aptos Narrow"/>
      <charset val="134"/>
      <scheme val="minor"/>
    </font>
    <font>
      <b/>
      <sz val="11"/>
      <color theme="1"/>
      <name val="Aptos Narrow"/>
      <charset val="134"/>
      <scheme val="minor"/>
    </font>
    <font>
      <sz val="10"/>
      <name val="Arial"/>
      <charset val="134"/>
    </font>
    <font>
      <sz val="11"/>
      <color theme="0"/>
      <name val="Aptos Narrow"/>
      <charset val="134"/>
      <scheme val="minor"/>
    </font>
    <font>
      <sz val="10"/>
      <color theme="1"/>
      <name val="Aptos Narrow"/>
      <charset val="134"/>
      <scheme val="minor"/>
    </font>
    <font>
      <vertAlign val="subscript"/>
      <sz val="12"/>
      <color indexed="8"/>
      <name val="Calibri"/>
      <charset val="134"/>
    </font>
    <font>
      <vertAlign val="subscript"/>
      <sz val="10"/>
      <color indexed="8"/>
      <name val="Calibri"/>
      <charset val="134"/>
    </font>
    <font>
      <sz val="11"/>
      <color theme="1"/>
      <name val="Aptos Narrow"/>
      <charset val="134"/>
    </font>
    <font>
      <sz val="24"/>
      <color theme="0"/>
      <name val="Aptos Narrow"/>
      <charset val="134"/>
      <scheme val="minor"/>
    </font>
    <font>
      <b/>
      <sz val="11"/>
      <color rgb="FF000000"/>
      <name val="Aptos Narrow"/>
      <charset val="134"/>
      <scheme val="minor"/>
    </font>
    <font>
      <sz val="11"/>
      <color rgb="FF000000"/>
      <name val="Aptos Narrow"/>
      <charset val="134"/>
      <scheme val="minor"/>
    </font>
    <font>
      <sz val="8"/>
      <color rgb="FF000000"/>
      <name val="Aptos Narrow"/>
      <charset val="134"/>
      <scheme val="minor"/>
    </font>
    <font>
      <sz val="11"/>
      <color rgb="FFDAF2D0"/>
      <name val="Aptos Narrow"/>
      <charset val="134"/>
      <scheme val="minor"/>
    </font>
    <font>
      <sz val="11"/>
      <color rgb="FFFAFEC6"/>
      <name val="Aptos Narrow"/>
      <charset val="134"/>
      <scheme val="minor"/>
    </font>
    <font>
      <b/>
      <sz val="11"/>
      <color rgb="FFFAFEC6"/>
      <name val="Aptos Narrow"/>
      <charset val="134"/>
      <scheme val="minor"/>
    </font>
    <font>
      <sz val="11"/>
      <name val="Aptos Narrow"/>
      <charset val="134"/>
      <scheme val="minor"/>
    </font>
    <font>
      <sz val="9"/>
      <color theme="1"/>
      <name val="Aptos Narrow"/>
      <charset val="134"/>
      <scheme val="minor"/>
    </font>
    <font>
      <sz val="11"/>
      <color rgb="FFFF0000"/>
      <name val="Aptos Narrow"/>
      <charset val="134"/>
      <scheme val="minor"/>
    </font>
    <font>
      <sz val="20"/>
      <color theme="0"/>
      <name val="Aptos Narrow"/>
      <charset val="134"/>
      <scheme val="minor"/>
    </font>
    <font>
      <b/>
      <sz val="11"/>
      <name val="Aptos Narrow"/>
      <charset val="134"/>
      <scheme val="minor"/>
    </font>
    <font>
      <sz val="11"/>
      <color theme="1"/>
      <name val="Aptos Narrow"/>
      <charset val="134"/>
      <scheme val="minor"/>
    </font>
    <font>
      <u/>
      <sz val="11"/>
      <color rgb="FF0000FF"/>
      <name val="Aptos Narrow"/>
      <charset val="0"/>
      <scheme val="minor"/>
    </font>
    <font>
      <u/>
      <sz val="11"/>
      <color rgb="FF800080"/>
      <name val="Aptos Narrow"/>
      <charset val="0"/>
      <scheme val="minor"/>
    </font>
    <font>
      <sz val="11"/>
      <color rgb="FFFF0000"/>
      <name val="Aptos Narrow"/>
      <charset val="0"/>
      <scheme val="minor"/>
    </font>
    <font>
      <b/>
      <sz val="18"/>
      <color theme="3"/>
      <name val="Aptos Narrow"/>
      <charset val="134"/>
      <scheme val="minor"/>
    </font>
    <font>
      <i/>
      <sz val="11"/>
      <color rgb="FF7F7F7F"/>
      <name val="Aptos Narrow"/>
      <charset val="0"/>
      <scheme val="minor"/>
    </font>
    <font>
      <b/>
      <sz val="15"/>
      <color theme="3"/>
      <name val="Aptos Narrow"/>
      <charset val="134"/>
      <scheme val="minor"/>
    </font>
    <font>
      <b/>
      <sz val="13"/>
      <color theme="3"/>
      <name val="Aptos Narrow"/>
      <charset val="134"/>
      <scheme val="minor"/>
    </font>
    <font>
      <b/>
      <sz val="11"/>
      <color theme="3"/>
      <name val="Aptos Narrow"/>
      <charset val="134"/>
      <scheme val="minor"/>
    </font>
    <font>
      <sz val="11"/>
      <color rgb="FF3F3F76"/>
      <name val="Aptos Narrow"/>
      <charset val="0"/>
      <scheme val="minor"/>
    </font>
    <font>
      <b/>
      <sz val="11"/>
      <color rgb="FF3F3F3F"/>
      <name val="Aptos Narrow"/>
      <charset val="0"/>
      <scheme val="minor"/>
    </font>
    <font>
      <b/>
      <sz val="11"/>
      <color rgb="FFFA7D00"/>
      <name val="Aptos Narrow"/>
      <charset val="0"/>
      <scheme val="minor"/>
    </font>
    <font>
      <b/>
      <sz val="11"/>
      <color rgb="FFFFFFFF"/>
      <name val="Aptos Narrow"/>
      <charset val="0"/>
      <scheme val="minor"/>
    </font>
    <font>
      <sz val="11"/>
      <color rgb="FFFA7D00"/>
      <name val="Aptos Narrow"/>
      <charset val="0"/>
      <scheme val="minor"/>
    </font>
    <font>
      <b/>
      <sz val="11"/>
      <color theme="1"/>
      <name val="Aptos Narrow"/>
      <charset val="0"/>
      <scheme val="minor"/>
    </font>
    <font>
      <sz val="11"/>
      <color rgb="FF006100"/>
      <name val="Aptos Narrow"/>
      <charset val="0"/>
      <scheme val="minor"/>
    </font>
    <font>
      <sz val="11"/>
      <color rgb="FF9C0006"/>
      <name val="Aptos Narrow"/>
      <charset val="0"/>
      <scheme val="minor"/>
    </font>
    <font>
      <sz val="11"/>
      <color rgb="FF9C6500"/>
      <name val="Aptos Narrow"/>
      <charset val="0"/>
      <scheme val="minor"/>
    </font>
    <font>
      <sz val="11"/>
      <color theme="0"/>
      <name val="Aptos Narrow"/>
      <charset val="0"/>
      <scheme val="minor"/>
    </font>
    <font>
      <sz val="11"/>
      <color theme="1"/>
      <name val="Aptos Narrow"/>
      <charset val="0"/>
      <scheme val="minor"/>
    </font>
    <font>
      <sz val="12"/>
      <color indexed="8"/>
      <name val="Arial"/>
      <charset val="1"/>
    </font>
    <font>
      <vertAlign val="subscript"/>
      <sz val="11"/>
      <color theme="1"/>
      <name val="Aptos Narrow"/>
      <charset val="134"/>
      <scheme val="minor"/>
    </font>
    <font>
      <b/>
      <sz val="9"/>
      <name val="Tahoma"/>
      <charset val="134"/>
    </font>
    <font>
      <sz val="9"/>
      <name val="Tahoma"/>
      <charset val="134"/>
    </font>
    <font>
      <sz val="8"/>
      <name val="Tahoma"/>
      <charset val="134"/>
    </font>
  </fonts>
  <fills count="5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AFEC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/>
      <top style="thick">
        <color theme="5"/>
      </top>
      <bottom/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/>
      <top style="thick">
        <color rgb="FFE97132"/>
      </top>
      <bottom/>
      <diagonal/>
    </border>
    <border>
      <left/>
      <right/>
      <top style="thick">
        <color rgb="FFE97132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ck">
        <color theme="5"/>
      </right>
      <top style="thick">
        <color rgb="FFE97132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/>
    <xf numFmtId="176" fontId="0" fillId="0" borderId="0" applyFont="0" applyFill="0" applyBorder="0" applyAlignment="0" applyProtection="0"/>
    <xf numFmtId="177" fontId="0" fillId="0" borderId="0" applyFont="0" applyFill="0" applyBorder="0" applyAlignment="0" applyProtection="0"/>
    <xf numFmtId="9" fontId="0" fillId="0" borderId="0" applyFont="0" applyFill="0" applyBorder="0" applyAlignment="0" applyProtection="0"/>
    <xf numFmtId="178" fontId="20" fillId="0" borderId="0" applyFont="0" applyFill="0" applyBorder="0" applyAlignment="0" applyProtection="0">
      <alignment vertical="center"/>
    </xf>
    <xf numFmtId="42" fontId="2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0" fillId="27" borderId="35" applyNumberFormat="0" applyFon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36" applyNumberFormat="0" applyFill="0" applyAlignment="0" applyProtection="0">
      <alignment vertical="center"/>
    </xf>
    <xf numFmtId="0" fontId="27" fillId="0" borderId="36" applyNumberFormat="0" applyFill="0" applyAlignment="0" applyProtection="0">
      <alignment vertical="center"/>
    </xf>
    <xf numFmtId="0" fontId="28" fillId="0" borderId="37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28" borderId="38" applyNumberFormat="0" applyAlignment="0" applyProtection="0">
      <alignment vertical="center"/>
    </xf>
    <xf numFmtId="0" fontId="30" fillId="29" borderId="39" applyNumberFormat="0" applyAlignment="0" applyProtection="0">
      <alignment vertical="center"/>
    </xf>
    <xf numFmtId="0" fontId="31" fillId="29" borderId="38" applyNumberFormat="0" applyAlignment="0" applyProtection="0">
      <alignment vertical="center"/>
    </xf>
    <xf numFmtId="0" fontId="32" fillId="30" borderId="40" applyNumberFormat="0" applyAlignment="0" applyProtection="0">
      <alignment vertical="center"/>
    </xf>
    <xf numFmtId="0" fontId="33" fillId="0" borderId="41" applyNumberFormat="0" applyFill="0" applyAlignment="0" applyProtection="0">
      <alignment vertical="center"/>
    </xf>
    <xf numFmtId="0" fontId="34" fillId="0" borderId="42" applyNumberFormat="0" applyFill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0" fontId="36" fillId="32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8" fillId="34" borderId="0" applyNumberFormat="0" applyBorder="0" applyAlignment="0" applyProtection="0">
      <alignment vertical="center"/>
    </xf>
    <xf numFmtId="0" fontId="39" fillId="35" borderId="0" applyNumberFormat="0" applyBorder="0" applyAlignment="0" applyProtection="0">
      <alignment vertical="center"/>
    </xf>
    <xf numFmtId="0" fontId="0" fillId="5" borderId="0" applyNumberFormat="0" applyBorder="0" applyAlignment="0" applyProtection="0"/>
    <xf numFmtId="0" fontId="38" fillId="36" borderId="0" applyNumberFormat="0" applyBorder="0" applyAlignment="0" applyProtection="0">
      <alignment vertical="center"/>
    </xf>
    <xf numFmtId="0" fontId="38" fillId="37" borderId="0" applyNumberFormat="0" applyBorder="0" applyAlignment="0" applyProtection="0">
      <alignment vertical="center"/>
    </xf>
    <xf numFmtId="0" fontId="39" fillId="38" borderId="0" applyNumberFormat="0" applyBorder="0" applyAlignment="0" applyProtection="0">
      <alignment vertical="center"/>
    </xf>
    <xf numFmtId="0" fontId="39" fillId="39" borderId="0" applyNumberFormat="0" applyBorder="0" applyAlignment="0" applyProtection="0">
      <alignment vertical="center"/>
    </xf>
    <xf numFmtId="0" fontId="38" fillId="40" borderId="0" applyNumberFormat="0" applyBorder="0" applyAlignment="0" applyProtection="0">
      <alignment vertical="center"/>
    </xf>
    <xf numFmtId="0" fontId="38" fillId="41" borderId="0" applyNumberFormat="0" applyBorder="0" applyAlignment="0" applyProtection="0">
      <alignment vertical="center"/>
    </xf>
    <xf numFmtId="0" fontId="39" fillId="42" borderId="0" applyNumberFormat="0" applyBorder="0" applyAlignment="0" applyProtection="0">
      <alignment vertical="center"/>
    </xf>
    <xf numFmtId="0" fontId="0" fillId="7" borderId="0" applyNumberFormat="0" applyBorder="0" applyAlignment="0" applyProtection="0"/>
    <xf numFmtId="0" fontId="38" fillId="43" borderId="0" applyNumberFormat="0" applyBorder="0" applyAlignment="0" applyProtection="0">
      <alignment vertical="center"/>
    </xf>
    <xf numFmtId="0" fontId="38" fillId="44" borderId="0" applyNumberFormat="0" applyBorder="0" applyAlignment="0" applyProtection="0">
      <alignment vertical="center"/>
    </xf>
    <xf numFmtId="0" fontId="39" fillId="45" borderId="0" applyNumberFormat="0" applyBorder="0" applyAlignment="0" applyProtection="0">
      <alignment vertical="center"/>
    </xf>
    <xf numFmtId="0" fontId="0" fillId="8" borderId="0" applyNumberFormat="0" applyBorder="0" applyAlignment="0" applyProtection="0"/>
    <xf numFmtId="0" fontId="38" fillId="46" borderId="0" applyNumberFormat="0" applyBorder="0" applyAlignment="0" applyProtection="0">
      <alignment vertical="center"/>
    </xf>
    <xf numFmtId="0" fontId="38" fillId="47" borderId="0" applyNumberFormat="0" applyBorder="0" applyAlignment="0" applyProtection="0">
      <alignment vertical="center"/>
    </xf>
    <xf numFmtId="0" fontId="39" fillId="48" borderId="0" applyNumberFormat="0" applyBorder="0" applyAlignment="0" applyProtection="0">
      <alignment vertical="center"/>
    </xf>
    <xf numFmtId="0" fontId="0" fillId="9" borderId="0" applyNumberFormat="0" applyBorder="0" applyAlignment="0" applyProtection="0"/>
    <xf numFmtId="0" fontId="38" fillId="49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9" fillId="51" borderId="0" applyNumberFormat="0" applyBorder="0" applyAlignment="0" applyProtection="0">
      <alignment vertical="center"/>
    </xf>
    <xf numFmtId="0" fontId="0" fillId="10" borderId="0" applyNumberFormat="0" applyBorder="0" applyAlignment="0" applyProtection="0"/>
    <xf numFmtId="0" fontId="38" fillId="52" borderId="0" applyNumberFormat="0" applyBorder="0" applyAlignment="0" applyProtection="0">
      <alignment vertical="center"/>
    </xf>
    <xf numFmtId="0" fontId="0" fillId="7" borderId="0" applyNumberFormat="0" applyBorder="0" applyAlignment="0" applyProtection="0"/>
    <xf numFmtId="0" fontId="40" fillId="0" borderId="0"/>
    <xf numFmtId="0" fontId="2" fillId="0" borderId="0"/>
    <xf numFmtId="0" fontId="2" fillId="0" borderId="0"/>
  </cellStyleXfs>
  <cellXfs count="17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9" fontId="0" fillId="2" borderId="0" xfId="0" applyNumberFormat="1" applyFill="1"/>
    <xf numFmtId="9" fontId="0" fillId="2" borderId="0" xfId="0" applyNumberFormat="1" applyFill="1" applyAlignment="1">
      <alignment horizont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0" applyNumberFormat="1" applyAlignment="1">
      <alignment vertical="center" wrapText="1"/>
    </xf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2" fillId="0" borderId="0" xfId="51"/>
    <xf numFmtId="2" fontId="2" fillId="0" borderId="0" xfId="51" applyNumberFormat="1"/>
    <xf numFmtId="0" fontId="0" fillId="5" borderId="0" xfId="27"/>
    <xf numFmtId="0" fontId="2" fillId="6" borderId="0" xfId="51" applyFill="1"/>
    <xf numFmtId="0" fontId="0" fillId="7" borderId="0" xfId="35"/>
    <xf numFmtId="0" fontId="0" fillId="8" borderId="0" xfId="39"/>
    <xf numFmtId="0" fontId="0" fillId="9" borderId="0" xfId="43"/>
    <xf numFmtId="0" fontId="0" fillId="0" borderId="0" xfId="49" applyFill="1"/>
    <xf numFmtId="0" fontId="0" fillId="10" borderId="0" xfId="47"/>
    <xf numFmtId="0" fontId="2" fillId="11" borderId="0" xfId="51" applyFill="1"/>
    <xf numFmtId="0" fontId="0" fillId="11" borderId="0" xfId="39" applyFill="1"/>
    <xf numFmtId="0" fontId="0" fillId="11" borderId="0" xfId="47" applyFill="1"/>
    <xf numFmtId="0" fontId="3" fillId="2" borderId="0" xfId="0" applyFont="1" applyFill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2" xfId="0" applyFill="1" applyBorder="1" applyAlignment="1"/>
    <xf numFmtId="0" fontId="0" fillId="2" borderId="3" xfId="0" applyFill="1" applyBorder="1" applyAlignment="1"/>
    <xf numFmtId="0" fontId="0" fillId="12" borderId="1" xfId="0" applyFill="1" applyBorder="1" applyAlignment="1">
      <alignment horizontal="center"/>
    </xf>
    <xf numFmtId="179" fontId="0" fillId="2" borderId="4" xfId="0" applyNumberFormat="1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2" fontId="0" fillId="13" borderId="4" xfId="0" applyNumberFormat="1" applyFill="1" applyBorder="1" applyAlignment="1">
      <alignment horizontal="center"/>
    </xf>
    <xf numFmtId="0" fontId="0" fillId="2" borderId="4" xfId="0" applyFill="1" applyBorder="1"/>
    <xf numFmtId="0" fontId="0" fillId="2" borderId="4" xfId="0" applyFill="1" applyBorder="1" applyAlignment="1">
      <alignment horizontal="left"/>
    </xf>
    <xf numFmtId="11" fontId="0" fillId="2" borderId="4" xfId="0" applyNumberFormat="1" applyFill="1" applyBorder="1" applyAlignment="1">
      <alignment horizontal="center"/>
    </xf>
    <xf numFmtId="0" fontId="0" fillId="14" borderId="4" xfId="0" applyFill="1" applyBorder="1"/>
    <xf numFmtId="0" fontId="0" fillId="14" borderId="4" xfId="0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right"/>
    </xf>
    <xf numFmtId="0" fontId="4" fillId="2" borderId="4" xfId="0" applyFont="1" applyFill="1" applyBorder="1" applyAlignment="1">
      <alignment horizontal="center"/>
    </xf>
    <xf numFmtId="177" fontId="0" fillId="2" borderId="4" xfId="0" applyNumberFormat="1" applyFill="1" applyBorder="1" applyAlignment="1">
      <alignment horizontal="center"/>
    </xf>
    <xf numFmtId="0" fontId="5" fillId="2" borderId="4" xfId="0" applyFont="1" applyFill="1" applyBorder="1"/>
    <xf numFmtId="177" fontId="0" fillId="2" borderId="4" xfId="2" applyFont="1" applyFill="1" applyBorder="1" applyAlignment="1">
      <alignment horizontal="center"/>
    </xf>
    <xf numFmtId="0" fontId="4" fillId="2" borderId="4" xfId="0" applyFont="1" applyFill="1" applyBorder="1"/>
    <xf numFmtId="177" fontId="4" fillId="2" borderId="4" xfId="2" applyFont="1" applyFill="1" applyBorder="1" applyAlignment="1">
      <alignment horizontal="center"/>
    </xf>
    <xf numFmtId="10" fontId="4" fillId="2" borderId="4" xfId="3" applyNumberFormat="1" applyFont="1" applyFill="1" applyBorder="1" applyAlignment="1">
      <alignment horizontal="center"/>
    </xf>
    <xf numFmtId="0" fontId="4" fillId="2" borderId="4" xfId="2" applyNumberFormat="1" applyFont="1" applyFill="1" applyBorder="1" applyAlignment="1">
      <alignment horizontal="center"/>
    </xf>
    <xf numFmtId="0" fontId="6" fillId="2" borderId="4" xfId="0" applyFont="1" applyFill="1" applyBorder="1"/>
    <xf numFmtId="177" fontId="4" fillId="2" borderId="4" xfId="0" applyNumberFormat="1" applyFont="1" applyFill="1" applyBorder="1" applyAlignment="1">
      <alignment horizontal="center"/>
    </xf>
    <xf numFmtId="177" fontId="0" fillId="14" borderId="4" xfId="2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176" fontId="0" fillId="2" borderId="0" xfId="1" applyFont="1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7" borderId="0" xfId="0" applyFill="1"/>
    <xf numFmtId="0" fontId="0" fillId="18" borderId="0" xfId="0" applyFill="1"/>
    <xf numFmtId="0" fontId="3" fillId="2" borderId="0" xfId="0" applyFont="1" applyFill="1" applyAlignment="1">
      <alignment horizontal="center"/>
    </xf>
    <xf numFmtId="1" fontId="0" fillId="2" borderId="0" xfId="0" applyNumberFormat="1" applyFill="1"/>
    <xf numFmtId="1" fontId="0" fillId="2" borderId="0" xfId="0" applyNumberFormat="1" applyFill="1" applyAlignment="1">
      <alignment horizontal="center"/>
    </xf>
    <xf numFmtId="180" fontId="0" fillId="2" borderId="0" xfId="0" applyNumberFormat="1" applyFill="1"/>
    <xf numFmtId="180" fontId="0" fillId="2" borderId="0" xfId="0" applyNumberFormat="1" applyFill="1" applyAlignment="1">
      <alignment horizontal="center"/>
    </xf>
    <xf numFmtId="0" fontId="0" fillId="19" borderId="0" xfId="0" applyFill="1" applyAlignment="1">
      <alignment horizontal="right"/>
    </xf>
    <xf numFmtId="0" fontId="0" fillId="19" borderId="0" xfId="0" applyFill="1" applyAlignment="1">
      <alignment horizontal="center"/>
    </xf>
    <xf numFmtId="0" fontId="0" fillId="2" borderId="0" xfId="0" applyFill="1" applyAlignment="1">
      <alignment horizontal="left" indent="2"/>
    </xf>
    <xf numFmtId="2" fontId="0" fillId="19" borderId="0" xfId="0" applyNumberFormat="1" applyFill="1"/>
    <xf numFmtId="2" fontId="0" fillId="19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2" fontId="0" fillId="2" borderId="0" xfId="0" applyNumberFormat="1" applyFill="1"/>
    <xf numFmtId="2" fontId="0" fillId="20" borderId="0" xfId="0" applyNumberFormat="1" applyFill="1" applyAlignment="1">
      <alignment horizontal="right"/>
    </xf>
    <xf numFmtId="0" fontId="0" fillId="20" borderId="0" xfId="0" applyFill="1" applyAlignment="1">
      <alignment horizontal="center"/>
    </xf>
    <xf numFmtId="2" fontId="0" fillId="20" borderId="0" xfId="0" applyNumberFormat="1" applyFill="1"/>
    <xf numFmtId="10" fontId="0" fillId="2" borderId="0" xfId="3" applyNumberFormat="1" applyFont="1" applyFill="1"/>
    <xf numFmtId="2" fontId="0" fillId="2" borderId="0" xfId="0" applyNumberFormat="1" applyFill="1" applyAlignment="1">
      <alignment horizontal="center"/>
    </xf>
    <xf numFmtId="181" fontId="0" fillId="2" borderId="0" xfId="0" applyNumberFormat="1" applyFill="1" applyAlignment="1">
      <alignment horizontal="center"/>
    </xf>
    <xf numFmtId="182" fontId="0" fillId="2" borderId="0" xfId="0" applyNumberFormat="1" applyFill="1" applyAlignment="1">
      <alignment horizontal="center"/>
    </xf>
    <xf numFmtId="179" fontId="0" fillId="2" borderId="0" xfId="0" applyNumberFormat="1" applyFill="1" applyAlignment="1">
      <alignment horizontal="center"/>
    </xf>
    <xf numFmtId="183" fontId="0" fillId="2" borderId="0" xfId="1" applyNumberFormat="1" applyFont="1" applyFill="1" applyAlignment="1">
      <alignment horizontal="center"/>
    </xf>
    <xf numFmtId="180" fontId="0" fillId="17" borderId="0" xfId="0" applyNumberFormat="1" applyFill="1" applyAlignment="1">
      <alignment horizontal="center"/>
    </xf>
    <xf numFmtId="184" fontId="0" fillId="17" borderId="0" xfId="0" applyNumberFormat="1" applyFill="1" applyAlignment="1">
      <alignment horizontal="center"/>
    </xf>
    <xf numFmtId="0" fontId="7" fillId="2" borderId="0" xfId="0" applyFont="1" applyFill="1"/>
    <xf numFmtId="18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left"/>
    </xf>
    <xf numFmtId="0" fontId="0" fillId="2" borderId="5" xfId="0" applyFill="1" applyBorder="1"/>
    <xf numFmtId="0" fontId="0" fillId="13" borderId="0" xfId="0" applyFill="1"/>
    <xf numFmtId="0" fontId="8" fillId="15" borderId="0" xfId="0" applyFont="1" applyFill="1" applyAlignment="1">
      <alignment horizontal="center" vertical="center"/>
    </xf>
    <xf numFmtId="0" fontId="0" fillId="12" borderId="0" xfId="0" applyFill="1"/>
    <xf numFmtId="0" fontId="0" fillId="12" borderId="0" xfId="0" applyFill="1" applyAlignment="1">
      <alignment horizontal="right"/>
    </xf>
    <xf numFmtId="0" fontId="0" fillId="21" borderId="0" xfId="0" applyFill="1"/>
    <xf numFmtId="0" fontId="9" fillId="22" borderId="1" xfId="0" applyFont="1" applyFill="1" applyBorder="1" applyAlignment="1">
      <alignment horizontal="center"/>
    </xf>
    <xf numFmtId="0" fontId="10" fillId="21" borderId="1" xfId="0" applyFont="1" applyFill="1" applyBorder="1" applyAlignment="1">
      <alignment horizontal="center"/>
    </xf>
    <xf numFmtId="0" fontId="0" fillId="12" borderId="6" xfId="0" applyFill="1" applyBorder="1"/>
    <xf numFmtId="0" fontId="0" fillId="12" borderId="7" xfId="0" applyFill="1" applyBorder="1"/>
    <xf numFmtId="0" fontId="0" fillId="12" borderId="8" xfId="0" applyFill="1" applyBorder="1"/>
    <xf numFmtId="0" fontId="11" fillId="21" borderId="1" xfId="0" applyFont="1" applyFill="1" applyBorder="1" applyAlignment="1">
      <alignment horizontal="center"/>
    </xf>
    <xf numFmtId="0" fontId="10" fillId="22" borderId="0" xfId="0" applyFont="1" applyFill="1"/>
    <xf numFmtId="0" fontId="0" fillId="12" borderId="9" xfId="0" applyFill="1" applyBorder="1"/>
    <xf numFmtId="0" fontId="12" fillId="22" borderId="10" xfId="0" applyFont="1" applyFill="1" applyBorder="1"/>
    <xf numFmtId="0" fontId="12" fillId="22" borderId="0" xfId="0" applyFont="1" applyFill="1"/>
    <xf numFmtId="0" fontId="0" fillId="13" borderId="8" xfId="0" applyFill="1" applyBorder="1"/>
    <xf numFmtId="0" fontId="0" fillId="13" borderId="5" xfId="0" applyFill="1" applyBorder="1"/>
    <xf numFmtId="0" fontId="0" fillId="21" borderId="0" xfId="0" applyFill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0" fontId="0" fillId="13" borderId="11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21" borderId="1" xfId="0" applyFill="1" applyBorder="1" applyAlignment="1">
      <alignment horizontal="center"/>
    </xf>
    <xf numFmtId="0" fontId="0" fillId="13" borderId="13" xfId="0" applyFill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2" fontId="0" fillId="12" borderId="0" xfId="0" applyNumberFormat="1" applyFill="1"/>
    <xf numFmtId="0" fontId="10" fillId="22" borderId="0" xfId="0" applyFont="1" applyFill="1" applyAlignment="1">
      <alignment horizontal="center"/>
    </xf>
    <xf numFmtId="0" fontId="0" fillId="12" borderId="15" xfId="0" applyFill="1" applyBorder="1"/>
    <xf numFmtId="0" fontId="0" fillId="13" borderId="9" xfId="0" applyFill="1" applyBorder="1"/>
    <xf numFmtId="0" fontId="0" fillId="13" borderId="10" xfId="0" applyFill="1" applyBorder="1"/>
    <xf numFmtId="2" fontId="0" fillId="13" borderId="0" xfId="0" applyNumberFormat="1" applyFill="1"/>
    <xf numFmtId="0" fontId="1" fillId="13" borderId="0" xfId="0" applyFont="1" applyFill="1"/>
    <xf numFmtId="0" fontId="13" fillId="13" borderId="0" xfId="0" applyFont="1" applyFill="1"/>
    <xf numFmtId="0" fontId="0" fillId="23" borderId="0" xfId="0" applyFill="1"/>
    <xf numFmtId="0" fontId="0" fillId="13" borderId="0" xfId="0" applyFill="1" applyAlignment="1">
      <alignment horizontal="center"/>
    </xf>
    <xf numFmtId="0" fontId="10" fillId="13" borderId="0" xfId="0" applyFont="1" applyFill="1"/>
    <xf numFmtId="0" fontId="14" fillId="13" borderId="0" xfId="0" applyFont="1" applyFill="1"/>
    <xf numFmtId="0" fontId="9" fillId="13" borderId="0" xfId="0" applyFont="1" applyFill="1"/>
    <xf numFmtId="0" fontId="15" fillId="13" borderId="0" xfId="0" applyFont="1" applyFill="1"/>
    <xf numFmtId="0" fontId="1" fillId="12" borderId="0" xfId="0" applyFont="1" applyFill="1"/>
    <xf numFmtId="0" fontId="16" fillId="12" borderId="0" xfId="0" applyFont="1" applyFill="1"/>
    <xf numFmtId="2" fontId="10" fillId="13" borderId="0" xfId="0" applyNumberFormat="1" applyFont="1" applyFill="1"/>
    <xf numFmtId="181" fontId="10" fillId="13" borderId="0" xfId="0" applyNumberFormat="1" applyFont="1" applyFill="1"/>
    <xf numFmtId="181" fontId="0" fillId="13" borderId="0" xfId="0" applyNumberFormat="1" applyFill="1"/>
    <xf numFmtId="0" fontId="15" fillId="2" borderId="0" xfId="0" applyFont="1" applyFill="1"/>
    <xf numFmtId="0" fontId="17" fillId="2" borderId="0" xfId="0" applyFont="1" applyFill="1"/>
    <xf numFmtId="0" fontId="18" fillId="24" borderId="0" xfId="0" applyFont="1" applyFill="1" applyAlignment="1">
      <alignment horizontal="center"/>
    </xf>
    <xf numFmtId="0" fontId="15" fillId="19" borderId="16" xfId="0" applyFont="1" applyFill="1" applyBorder="1"/>
    <xf numFmtId="0" fontId="15" fillId="19" borderId="17" xfId="0" applyFont="1" applyFill="1" applyBorder="1"/>
    <xf numFmtId="0" fontId="3" fillId="24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9" borderId="1" xfId="0" applyFont="1" applyFill="1" applyBorder="1" applyAlignment="1">
      <alignment horizontal="center"/>
    </xf>
    <xf numFmtId="2" fontId="15" fillId="12" borderId="1" xfId="0" applyNumberFormat="1" applyFont="1" applyFill="1" applyBorder="1" applyAlignment="1">
      <alignment horizontal="center" vertical="center"/>
    </xf>
    <xf numFmtId="0" fontId="3" fillId="24" borderId="18" xfId="0" applyFont="1" applyFill="1" applyBorder="1" applyAlignment="1">
      <alignment horizontal="center" vertical="center"/>
    </xf>
    <xf numFmtId="0" fontId="3" fillId="24" borderId="19" xfId="0" applyFont="1" applyFill="1" applyBorder="1" applyAlignment="1">
      <alignment horizontal="center" vertical="center"/>
    </xf>
    <xf numFmtId="0" fontId="3" fillId="24" borderId="20" xfId="0" applyFont="1" applyFill="1" applyBorder="1" applyAlignment="1">
      <alignment horizontal="center" vertical="center"/>
    </xf>
    <xf numFmtId="0" fontId="3" fillId="24" borderId="21" xfId="0" applyFont="1" applyFill="1" applyBorder="1" applyAlignment="1">
      <alignment horizontal="center" vertical="center"/>
    </xf>
    <xf numFmtId="0" fontId="3" fillId="24" borderId="22" xfId="0" applyFont="1" applyFill="1" applyBorder="1" applyAlignment="1">
      <alignment horizontal="center" vertical="center"/>
    </xf>
    <xf numFmtId="0" fontId="15" fillId="12" borderId="23" xfId="0" applyFont="1" applyFill="1" applyBorder="1" applyAlignment="1">
      <alignment horizontal="center" vertical="center"/>
    </xf>
    <xf numFmtId="2" fontId="15" fillId="12" borderId="22" xfId="0" applyNumberFormat="1" applyFont="1" applyFill="1" applyBorder="1" applyAlignment="1">
      <alignment horizontal="center" vertical="center"/>
    </xf>
    <xf numFmtId="0" fontId="15" fillId="12" borderId="22" xfId="0" applyFont="1" applyFill="1" applyBorder="1" applyAlignment="1">
      <alignment horizontal="center" vertical="center"/>
    </xf>
    <xf numFmtId="0" fontId="15" fillId="12" borderId="24" xfId="0" applyFont="1" applyFill="1" applyBorder="1" applyAlignment="1">
      <alignment horizontal="right" vertical="center"/>
    </xf>
    <xf numFmtId="0" fontId="15" fillId="12" borderId="25" xfId="0" applyFont="1" applyFill="1" applyBorder="1" applyAlignment="1">
      <alignment horizontal="right" vertical="center"/>
    </xf>
    <xf numFmtId="180" fontId="15" fillId="12" borderId="26" xfId="3" applyNumberFormat="1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/>
    </xf>
    <xf numFmtId="0" fontId="15" fillId="12" borderId="27" xfId="0" applyFont="1" applyFill="1" applyBorder="1"/>
    <xf numFmtId="0" fontId="15" fillId="12" borderId="28" xfId="0" applyFont="1" applyFill="1" applyBorder="1"/>
    <xf numFmtId="0" fontId="15" fillId="12" borderId="29" xfId="0" applyFont="1" applyFill="1" applyBorder="1"/>
    <xf numFmtId="0" fontId="15" fillId="12" borderId="0" xfId="0" applyFont="1" applyFill="1"/>
    <xf numFmtId="0" fontId="15" fillId="12" borderId="30" xfId="0" applyFont="1" applyFill="1" applyBorder="1"/>
    <xf numFmtId="0" fontId="15" fillId="12" borderId="31" xfId="0" applyFont="1" applyFill="1" applyBorder="1"/>
    <xf numFmtId="0" fontId="15" fillId="12" borderId="32" xfId="0" applyFont="1" applyFill="1" applyBorder="1"/>
    <xf numFmtId="0" fontId="15" fillId="12" borderId="33" xfId="0" applyFont="1" applyFill="1" applyBorder="1"/>
    <xf numFmtId="0" fontId="15" fillId="12" borderId="34" xfId="0" applyFont="1" applyFill="1" applyBorder="1"/>
    <xf numFmtId="0" fontId="2" fillId="25" borderId="0" xfId="52" applyFill="1"/>
    <xf numFmtId="0" fontId="2" fillId="0" borderId="0" xfId="52"/>
    <xf numFmtId="0" fontId="2" fillId="26" borderId="0" xfId="52" applyFont="1" applyFill="1"/>
    <xf numFmtId="0" fontId="2" fillId="26" borderId="0" xfId="52" applyFill="1"/>
    <xf numFmtId="22" fontId="0" fillId="0" borderId="0" xfId="0" applyNumberFormat="1"/>
    <xf numFmtId="9" fontId="0" fillId="0" borderId="0" xfId="0" applyNumberFormat="1"/>
  </cellXfs>
  <cellStyles count="53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40% - Accent3 2" xfId="49"/>
    <cellStyle name="Excel Built-in Normal" xfId="50"/>
    <cellStyle name="Normal 2" xfId="51"/>
    <cellStyle name="Normal 3" xfId="52"/>
  </cellStyles>
  <dxfs count="2"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00FAFEC6"/>
      <color rgb="00DBCBCD"/>
      <color rgb="00B79598"/>
      <color rgb="00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9" Type="http://schemas.openxmlformats.org/officeDocument/2006/relationships/styles" Target="styles.xml"/><Relationship Id="rId28" Type="http://schemas.microsoft.com/office/2006/relationships/vbaProject" Target="vbaProject.bin"/><Relationship Id="rId27" Type="http://schemas.openxmlformats.org/officeDocument/2006/relationships/sheetMetadata" Target="metadata.xml"/><Relationship Id="rId26" Type="http://schemas.openxmlformats.org/officeDocument/2006/relationships/sharedStrings" Target="sharedStrings.xml"/><Relationship Id="rId25" Type="http://schemas.openxmlformats.org/officeDocument/2006/relationships/theme" Target="theme/theme1.xml"/><Relationship Id="rId24" Type="http://schemas.openxmlformats.org/officeDocument/2006/relationships/externalLink" Target="externalLinks/externalLink4.xml"/><Relationship Id="rId23" Type="http://schemas.openxmlformats.org/officeDocument/2006/relationships/externalLink" Target="externalLinks/externalLink3.xml"/><Relationship Id="rId22" Type="http://schemas.openxmlformats.org/officeDocument/2006/relationships/externalLink" Target="externalLinks/externalLink2.xml"/><Relationship Id="rId21" Type="http://schemas.openxmlformats.org/officeDocument/2006/relationships/externalLink" Target="externalLinks/externalLink1.xml"/><Relationship Id="rId20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9" Type="http://schemas.openxmlformats.org/officeDocument/2006/relationships/customXml" Target="../customXml/item1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"/>
        <c:varyColors val="0"/>
        <c:ser>
          <c:idx val="0"/>
          <c:order val="0"/>
          <c:tx>
            <c:strRef>
              <c:f>Calculations!$L$1</c:f>
              <c:strCache>
                <c:ptCount val="1"/>
                <c:pt idx="0">
                  <c:v>FOP (V)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Calculations!$K$2:$K$5002</c:f>
              <c:numCache>
                <c:formatCode>0.0</c:formatCode>
                <c:ptCount val="5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</c:v>
                </c:pt>
                <c:pt idx="83">
                  <c:v>8.3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</c:v>
                </c:pt>
                <c:pt idx="88">
                  <c:v>8.8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</c:v>
                </c:pt>
                <c:pt idx="93">
                  <c:v>9.3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9.7</c:v>
                </c:pt>
                <c:pt idx="98">
                  <c:v>9.8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10.2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</c:v>
                </c:pt>
                <c:pt idx="162">
                  <c:v>16.2</c:v>
                </c:pt>
                <c:pt idx="163">
                  <c:v>16.3</c:v>
                </c:pt>
                <c:pt idx="164">
                  <c:v>16.4</c:v>
                </c:pt>
                <c:pt idx="165">
                  <c:v>16.5</c:v>
                </c:pt>
                <c:pt idx="166">
                  <c:v>16.6</c:v>
                </c:pt>
                <c:pt idx="167">
                  <c:v>16.7</c:v>
                </c:pt>
                <c:pt idx="168">
                  <c:v>16.8</c:v>
                </c:pt>
                <c:pt idx="169">
                  <c:v>16.9</c:v>
                </c:pt>
                <c:pt idx="170">
                  <c:v>17</c:v>
                </c:pt>
                <c:pt idx="171">
                  <c:v>17.1</c:v>
                </c:pt>
                <c:pt idx="172">
                  <c:v>17.2</c:v>
                </c:pt>
                <c:pt idx="173">
                  <c:v>17.3</c:v>
                </c:pt>
                <c:pt idx="174">
                  <c:v>17.4</c:v>
                </c:pt>
                <c:pt idx="175">
                  <c:v>17.5</c:v>
                </c:pt>
                <c:pt idx="176">
                  <c:v>17.6</c:v>
                </c:pt>
                <c:pt idx="177">
                  <c:v>17.7</c:v>
                </c:pt>
                <c:pt idx="178">
                  <c:v>17.8</c:v>
                </c:pt>
                <c:pt idx="179">
                  <c:v>17.9</c:v>
                </c:pt>
                <c:pt idx="180">
                  <c:v>18</c:v>
                </c:pt>
                <c:pt idx="181">
                  <c:v>18.1</c:v>
                </c:pt>
                <c:pt idx="182">
                  <c:v>18.2</c:v>
                </c:pt>
                <c:pt idx="183">
                  <c:v>18.3</c:v>
                </c:pt>
                <c:pt idx="184">
                  <c:v>18.4</c:v>
                </c:pt>
                <c:pt idx="185">
                  <c:v>18.5</c:v>
                </c:pt>
                <c:pt idx="186">
                  <c:v>18.6</c:v>
                </c:pt>
                <c:pt idx="187">
                  <c:v>18.7</c:v>
                </c:pt>
                <c:pt idx="188">
                  <c:v>18.8</c:v>
                </c:pt>
                <c:pt idx="189">
                  <c:v>18.9</c:v>
                </c:pt>
                <c:pt idx="190">
                  <c:v>19</c:v>
                </c:pt>
                <c:pt idx="191">
                  <c:v>19.1</c:v>
                </c:pt>
                <c:pt idx="192">
                  <c:v>19.2</c:v>
                </c:pt>
                <c:pt idx="193">
                  <c:v>19.3</c:v>
                </c:pt>
                <c:pt idx="194">
                  <c:v>19.4</c:v>
                </c:pt>
                <c:pt idx="195">
                  <c:v>19.5</c:v>
                </c:pt>
                <c:pt idx="196">
                  <c:v>19.6</c:v>
                </c:pt>
                <c:pt idx="197">
                  <c:v>19.7</c:v>
                </c:pt>
                <c:pt idx="198">
                  <c:v>19.8</c:v>
                </c:pt>
                <c:pt idx="199">
                  <c:v>19.9</c:v>
                </c:pt>
                <c:pt idx="200">
                  <c:v>20</c:v>
                </c:pt>
                <c:pt idx="201">
                  <c:v>20.1</c:v>
                </c:pt>
                <c:pt idx="202">
                  <c:v>20.2</c:v>
                </c:pt>
                <c:pt idx="203">
                  <c:v>20.3</c:v>
                </c:pt>
                <c:pt idx="204">
                  <c:v>20.4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</c:v>
                </c:pt>
                <c:pt idx="323">
                  <c:v>32.3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</c:v>
                </c:pt>
                <c:pt idx="328">
                  <c:v>32.8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</c:v>
                </c:pt>
                <c:pt idx="333">
                  <c:v>33.3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</c:v>
                </c:pt>
                <c:pt idx="338">
                  <c:v>33.8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</c:v>
                </c:pt>
                <c:pt idx="343">
                  <c:v>34.3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</c:v>
                </c:pt>
                <c:pt idx="348">
                  <c:v>34.8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</c:v>
                </c:pt>
                <c:pt idx="353">
                  <c:v>35.3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</c:v>
                </c:pt>
                <c:pt idx="358">
                  <c:v>35.8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</c:v>
                </c:pt>
                <c:pt idx="363">
                  <c:v>36.3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</c:v>
                </c:pt>
                <c:pt idx="368">
                  <c:v>36.8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</c:v>
                </c:pt>
                <c:pt idx="373">
                  <c:v>37.3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</c:v>
                </c:pt>
                <c:pt idx="378">
                  <c:v>37.8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</c:v>
                </c:pt>
                <c:pt idx="383">
                  <c:v>38.3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</c:v>
                </c:pt>
                <c:pt idx="388">
                  <c:v>38.8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</c:v>
                </c:pt>
                <c:pt idx="393">
                  <c:v>39.3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</c:v>
                </c:pt>
                <c:pt idx="398">
                  <c:v>39.8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</c:v>
                </c:pt>
                <c:pt idx="403">
                  <c:v>40.3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</c:v>
                </c:pt>
                <c:pt idx="408">
                  <c:v>40.8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64.1</c:v>
                </c:pt>
                <c:pt idx="642">
                  <c:v>64.2</c:v>
                </c:pt>
                <c:pt idx="643">
                  <c:v>64.3</c:v>
                </c:pt>
                <c:pt idx="644">
                  <c:v>64.4</c:v>
                </c:pt>
                <c:pt idx="645">
                  <c:v>64.5</c:v>
                </c:pt>
                <c:pt idx="646">
                  <c:v>64.6</c:v>
                </c:pt>
                <c:pt idx="647">
                  <c:v>64.7</c:v>
                </c:pt>
                <c:pt idx="648">
                  <c:v>64.8</c:v>
                </c:pt>
                <c:pt idx="649">
                  <c:v>64.9</c:v>
                </c:pt>
                <c:pt idx="650">
                  <c:v>65</c:v>
                </c:pt>
                <c:pt idx="651">
                  <c:v>65.1</c:v>
                </c:pt>
                <c:pt idx="652">
                  <c:v>65.2</c:v>
                </c:pt>
                <c:pt idx="653">
                  <c:v>65.3</c:v>
                </c:pt>
                <c:pt idx="654">
                  <c:v>65.4</c:v>
                </c:pt>
                <c:pt idx="655">
                  <c:v>65.5</c:v>
                </c:pt>
                <c:pt idx="656">
                  <c:v>65.6</c:v>
                </c:pt>
                <c:pt idx="657">
                  <c:v>65.7</c:v>
                </c:pt>
                <c:pt idx="658">
                  <c:v>65.8</c:v>
                </c:pt>
                <c:pt idx="659">
                  <c:v>65.9</c:v>
                </c:pt>
                <c:pt idx="660">
                  <c:v>66</c:v>
                </c:pt>
                <c:pt idx="661">
                  <c:v>66.1</c:v>
                </c:pt>
                <c:pt idx="662">
                  <c:v>66.2</c:v>
                </c:pt>
                <c:pt idx="663">
                  <c:v>66.3</c:v>
                </c:pt>
                <c:pt idx="664">
                  <c:v>66.4</c:v>
                </c:pt>
                <c:pt idx="665">
                  <c:v>66.5</c:v>
                </c:pt>
                <c:pt idx="666">
                  <c:v>66.6</c:v>
                </c:pt>
                <c:pt idx="667">
                  <c:v>66.7</c:v>
                </c:pt>
                <c:pt idx="668">
                  <c:v>66.8</c:v>
                </c:pt>
                <c:pt idx="669">
                  <c:v>66.9</c:v>
                </c:pt>
                <c:pt idx="670">
                  <c:v>67</c:v>
                </c:pt>
                <c:pt idx="671">
                  <c:v>67.1</c:v>
                </c:pt>
                <c:pt idx="672">
                  <c:v>67.2</c:v>
                </c:pt>
                <c:pt idx="673">
                  <c:v>67.3</c:v>
                </c:pt>
                <c:pt idx="674">
                  <c:v>67.4</c:v>
                </c:pt>
                <c:pt idx="675">
                  <c:v>67.5</c:v>
                </c:pt>
                <c:pt idx="676">
                  <c:v>67.6</c:v>
                </c:pt>
                <c:pt idx="677">
                  <c:v>67.7</c:v>
                </c:pt>
                <c:pt idx="678">
                  <c:v>67.8</c:v>
                </c:pt>
                <c:pt idx="679">
                  <c:v>67.9</c:v>
                </c:pt>
                <c:pt idx="680">
                  <c:v>68</c:v>
                </c:pt>
                <c:pt idx="681">
                  <c:v>68.1</c:v>
                </c:pt>
                <c:pt idx="682">
                  <c:v>68.2</c:v>
                </c:pt>
                <c:pt idx="683">
                  <c:v>68.3</c:v>
                </c:pt>
                <c:pt idx="684">
                  <c:v>68.4</c:v>
                </c:pt>
                <c:pt idx="685">
                  <c:v>68.5</c:v>
                </c:pt>
                <c:pt idx="686">
                  <c:v>68.6</c:v>
                </c:pt>
                <c:pt idx="687">
                  <c:v>68.7</c:v>
                </c:pt>
                <c:pt idx="688">
                  <c:v>68.8</c:v>
                </c:pt>
                <c:pt idx="689">
                  <c:v>68.9</c:v>
                </c:pt>
                <c:pt idx="690">
                  <c:v>69</c:v>
                </c:pt>
                <c:pt idx="691">
                  <c:v>69.1</c:v>
                </c:pt>
                <c:pt idx="692">
                  <c:v>69.2</c:v>
                </c:pt>
                <c:pt idx="693">
                  <c:v>69.3</c:v>
                </c:pt>
                <c:pt idx="694">
                  <c:v>69.4</c:v>
                </c:pt>
                <c:pt idx="695">
                  <c:v>69.5</c:v>
                </c:pt>
                <c:pt idx="696">
                  <c:v>69.6</c:v>
                </c:pt>
                <c:pt idx="697">
                  <c:v>69.7</c:v>
                </c:pt>
                <c:pt idx="698">
                  <c:v>69.8</c:v>
                </c:pt>
                <c:pt idx="699">
                  <c:v>69.9</c:v>
                </c:pt>
                <c:pt idx="700">
                  <c:v>70</c:v>
                </c:pt>
                <c:pt idx="701">
                  <c:v>70.1</c:v>
                </c:pt>
                <c:pt idx="702">
                  <c:v>70.2</c:v>
                </c:pt>
                <c:pt idx="703">
                  <c:v>70.3</c:v>
                </c:pt>
                <c:pt idx="704">
                  <c:v>70.4</c:v>
                </c:pt>
                <c:pt idx="705">
                  <c:v>70.5</c:v>
                </c:pt>
                <c:pt idx="706">
                  <c:v>70.6</c:v>
                </c:pt>
                <c:pt idx="707">
                  <c:v>70.7</c:v>
                </c:pt>
                <c:pt idx="708">
                  <c:v>70.8</c:v>
                </c:pt>
                <c:pt idx="709">
                  <c:v>70.9</c:v>
                </c:pt>
                <c:pt idx="710">
                  <c:v>71</c:v>
                </c:pt>
                <c:pt idx="711">
                  <c:v>71.1</c:v>
                </c:pt>
                <c:pt idx="712">
                  <c:v>71.2</c:v>
                </c:pt>
                <c:pt idx="713">
                  <c:v>71.3</c:v>
                </c:pt>
                <c:pt idx="714">
                  <c:v>71.4</c:v>
                </c:pt>
                <c:pt idx="715">
                  <c:v>71.5</c:v>
                </c:pt>
                <c:pt idx="716">
                  <c:v>71.6</c:v>
                </c:pt>
                <c:pt idx="717">
                  <c:v>71.7</c:v>
                </c:pt>
                <c:pt idx="718">
                  <c:v>71.8</c:v>
                </c:pt>
                <c:pt idx="719">
                  <c:v>71.9</c:v>
                </c:pt>
                <c:pt idx="720">
                  <c:v>72</c:v>
                </c:pt>
                <c:pt idx="721">
                  <c:v>72.1</c:v>
                </c:pt>
                <c:pt idx="722">
                  <c:v>72.2</c:v>
                </c:pt>
                <c:pt idx="723">
                  <c:v>72.3</c:v>
                </c:pt>
                <c:pt idx="724">
                  <c:v>72.4</c:v>
                </c:pt>
                <c:pt idx="725">
                  <c:v>72.5</c:v>
                </c:pt>
                <c:pt idx="726">
                  <c:v>72.6</c:v>
                </c:pt>
                <c:pt idx="727">
                  <c:v>72.7</c:v>
                </c:pt>
                <c:pt idx="728">
                  <c:v>72.8</c:v>
                </c:pt>
                <c:pt idx="729">
                  <c:v>72.9</c:v>
                </c:pt>
                <c:pt idx="730">
                  <c:v>73</c:v>
                </c:pt>
                <c:pt idx="731">
                  <c:v>73.1</c:v>
                </c:pt>
                <c:pt idx="732">
                  <c:v>73.2</c:v>
                </c:pt>
                <c:pt idx="733">
                  <c:v>73.3</c:v>
                </c:pt>
                <c:pt idx="734">
                  <c:v>73.4</c:v>
                </c:pt>
                <c:pt idx="735">
                  <c:v>73.5</c:v>
                </c:pt>
                <c:pt idx="736">
                  <c:v>73.6</c:v>
                </c:pt>
                <c:pt idx="737">
                  <c:v>73.7</c:v>
                </c:pt>
                <c:pt idx="738">
                  <c:v>73.8</c:v>
                </c:pt>
                <c:pt idx="739">
                  <c:v>73.9</c:v>
                </c:pt>
                <c:pt idx="740">
                  <c:v>74</c:v>
                </c:pt>
                <c:pt idx="741">
                  <c:v>74.1</c:v>
                </c:pt>
                <c:pt idx="742">
                  <c:v>74.2</c:v>
                </c:pt>
                <c:pt idx="743">
                  <c:v>74.3</c:v>
                </c:pt>
                <c:pt idx="744">
                  <c:v>74.4</c:v>
                </c:pt>
                <c:pt idx="745">
                  <c:v>74.5</c:v>
                </c:pt>
                <c:pt idx="746">
                  <c:v>74.6</c:v>
                </c:pt>
                <c:pt idx="747">
                  <c:v>74.7</c:v>
                </c:pt>
                <c:pt idx="748">
                  <c:v>74.8</c:v>
                </c:pt>
                <c:pt idx="749">
                  <c:v>74.9</c:v>
                </c:pt>
                <c:pt idx="750">
                  <c:v>75</c:v>
                </c:pt>
                <c:pt idx="751">
                  <c:v>75.1</c:v>
                </c:pt>
                <c:pt idx="752">
                  <c:v>75.2</c:v>
                </c:pt>
                <c:pt idx="753">
                  <c:v>75.3</c:v>
                </c:pt>
                <c:pt idx="754">
                  <c:v>75.4</c:v>
                </c:pt>
                <c:pt idx="755">
                  <c:v>75.5</c:v>
                </c:pt>
                <c:pt idx="756">
                  <c:v>75.6</c:v>
                </c:pt>
                <c:pt idx="757">
                  <c:v>75.7</c:v>
                </c:pt>
                <c:pt idx="758">
                  <c:v>75.8</c:v>
                </c:pt>
                <c:pt idx="759">
                  <c:v>75.9</c:v>
                </c:pt>
                <c:pt idx="760">
                  <c:v>76</c:v>
                </c:pt>
                <c:pt idx="761">
                  <c:v>76.1</c:v>
                </c:pt>
                <c:pt idx="762">
                  <c:v>76.2</c:v>
                </c:pt>
                <c:pt idx="763">
                  <c:v>76.3</c:v>
                </c:pt>
                <c:pt idx="764">
                  <c:v>76.4</c:v>
                </c:pt>
                <c:pt idx="765">
                  <c:v>76.5</c:v>
                </c:pt>
                <c:pt idx="766">
                  <c:v>76.6</c:v>
                </c:pt>
                <c:pt idx="767">
                  <c:v>76.7</c:v>
                </c:pt>
                <c:pt idx="768">
                  <c:v>76.8</c:v>
                </c:pt>
                <c:pt idx="769">
                  <c:v>76.9</c:v>
                </c:pt>
                <c:pt idx="770">
                  <c:v>77</c:v>
                </c:pt>
                <c:pt idx="771">
                  <c:v>77.1</c:v>
                </c:pt>
                <c:pt idx="772">
                  <c:v>77.2</c:v>
                </c:pt>
                <c:pt idx="773">
                  <c:v>77.3</c:v>
                </c:pt>
                <c:pt idx="774">
                  <c:v>77.4</c:v>
                </c:pt>
                <c:pt idx="775">
                  <c:v>77.5</c:v>
                </c:pt>
                <c:pt idx="776">
                  <c:v>77.6</c:v>
                </c:pt>
                <c:pt idx="777">
                  <c:v>77.7</c:v>
                </c:pt>
                <c:pt idx="778">
                  <c:v>77.8</c:v>
                </c:pt>
                <c:pt idx="779">
                  <c:v>77.9</c:v>
                </c:pt>
                <c:pt idx="780">
                  <c:v>78</c:v>
                </c:pt>
                <c:pt idx="781">
                  <c:v>78.1</c:v>
                </c:pt>
                <c:pt idx="782">
                  <c:v>78.2</c:v>
                </c:pt>
                <c:pt idx="783">
                  <c:v>78.3</c:v>
                </c:pt>
                <c:pt idx="784">
                  <c:v>78.4</c:v>
                </c:pt>
                <c:pt idx="785">
                  <c:v>78.5</c:v>
                </c:pt>
                <c:pt idx="786">
                  <c:v>78.6</c:v>
                </c:pt>
                <c:pt idx="787">
                  <c:v>78.7</c:v>
                </c:pt>
                <c:pt idx="788">
                  <c:v>78.8</c:v>
                </c:pt>
                <c:pt idx="789">
                  <c:v>78.9</c:v>
                </c:pt>
                <c:pt idx="790">
                  <c:v>79</c:v>
                </c:pt>
                <c:pt idx="791">
                  <c:v>79.1</c:v>
                </c:pt>
                <c:pt idx="792">
                  <c:v>79.2</c:v>
                </c:pt>
                <c:pt idx="793">
                  <c:v>79.3</c:v>
                </c:pt>
                <c:pt idx="794">
                  <c:v>79.4</c:v>
                </c:pt>
                <c:pt idx="795">
                  <c:v>79.5</c:v>
                </c:pt>
                <c:pt idx="796">
                  <c:v>79.6</c:v>
                </c:pt>
                <c:pt idx="797">
                  <c:v>79.7</c:v>
                </c:pt>
                <c:pt idx="798">
                  <c:v>79.8</c:v>
                </c:pt>
                <c:pt idx="799">
                  <c:v>79.9</c:v>
                </c:pt>
                <c:pt idx="800">
                  <c:v>80</c:v>
                </c:pt>
                <c:pt idx="801">
                  <c:v>80.1</c:v>
                </c:pt>
                <c:pt idx="802">
                  <c:v>80.2</c:v>
                </c:pt>
                <c:pt idx="803">
                  <c:v>80.3</c:v>
                </c:pt>
                <c:pt idx="804">
                  <c:v>80.4</c:v>
                </c:pt>
                <c:pt idx="805">
                  <c:v>80.5</c:v>
                </c:pt>
                <c:pt idx="806">
                  <c:v>80.6</c:v>
                </c:pt>
                <c:pt idx="807">
                  <c:v>80.7</c:v>
                </c:pt>
                <c:pt idx="808">
                  <c:v>80.8</c:v>
                </c:pt>
                <c:pt idx="809">
                  <c:v>80.9</c:v>
                </c:pt>
                <c:pt idx="810">
                  <c:v>81</c:v>
                </c:pt>
                <c:pt idx="811">
                  <c:v>81.1</c:v>
                </c:pt>
                <c:pt idx="812">
                  <c:v>81.2</c:v>
                </c:pt>
                <c:pt idx="813">
                  <c:v>81.3</c:v>
                </c:pt>
                <c:pt idx="814">
                  <c:v>81.4</c:v>
                </c:pt>
                <c:pt idx="815">
                  <c:v>81.5</c:v>
                </c:pt>
                <c:pt idx="816">
                  <c:v>81.6</c:v>
                </c:pt>
                <c:pt idx="817">
                  <c:v>81.7</c:v>
                </c:pt>
                <c:pt idx="818">
                  <c:v>81.8</c:v>
                </c:pt>
                <c:pt idx="819">
                  <c:v>81.9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128.2</c:v>
                </c:pt>
                <c:pt idx="1283">
                  <c:v>128.3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128.7</c:v>
                </c:pt>
                <c:pt idx="1288">
                  <c:v>128.8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129.2</c:v>
                </c:pt>
                <c:pt idx="1293">
                  <c:v>129.3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129.7</c:v>
                </c:pt>
                <c:pt idx="1298">
                  <c:v>129.8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130.2</c:v>
                </c:pt>
                <c:pt idx="1303">
                  <c:v>130.3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130.7</c:v>
                </c:pt>
                <c:pt idx="1308">
                  <c:v>130.8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131.2</c:v>
                </c:pt>
                <c:pt idx="1313">
                  <c:v>131.3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131.7</c:v>
                </c:pt>
                <c:pt idx="1318">
                  <c:v>131.8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132.2</c:v>
                </c:pt>
                <c:pt idx="1323">
                  <c:v>132.3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132.7</c:v>
                </c:pt>
                <c:pt idx="1328">
                  <c:v>132.8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133.2</c:v>
                </c:pt>
                <c:pt idx="1333">
                  <c:v>133.3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133.7</c:v>
                </c:pt>
                <c:pt idx="1338">
                  <c:v>133.8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134.2</c:v>
                </c:pt>
                <c:pt idx="1343">
                  <c:v>134.3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134.7</c:v>
                </c:pt>
                <c:pt idx="1348">
                  <c:v>134.8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135.2</c:v>
                </c:pt>
                <c:pt idx="1353">
                  <c:v>135.3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135.7</c:v>
                </c:pt>
                <c:pt idx="1358">
                  <c:v>135.8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136.2</c:v>
                </c:pt>
                <c:pt idx="1363">
                  <c:v>136.3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136.7</c:v>
                </c:pt>
                <c:pt idx="1368">
                  <c:v>136.8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137.2</c:v>
                </c:pt>
                <c:pt idx="1373">
                  <c:v>137.3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137.7</c:v>
                </c:pt>
                <c:pt idx="1378">
                  <c:v>137.8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138.2</c:v>
                </c:pt>
                <c:pt idx="1383">
                  <c:v>138.3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138.7</c:v>
                </c:pt>
                <c:pt idx="1388">
                  <c:v>138.8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139.2</c:v>
                </c:pt>
                <c:pt idx="1393">
                  <c:v>139.3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139.7</c:v>
                </c:pt>
                <c:pt idx="1398">
                  <c:v>139.8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140.2</c:v>
                </c:pt>
                <c:pt idx="1403">
                  <c:v>140.3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140.7</c:v>
                </c:pt>
                <c:pt idx="1408">
                  <c:v>140.8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141.2</c:v>
                </c:pt>
                <c:pt idx="1413">
                  <c:v>141.3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141.7</c:v>
                </c:pt>
                <c:pt idx="1418">
                  <c:v>141.8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142.2</c:v>
                </c:pt>
                <c:pt idx="1423">
                  <c:v>142.3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142.7</c:v>
                </c:pt>
                <c:pt idx="1428">
                  <c:v>142.8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143.2</c:v>
                </c:pt>
                <c:pt idx="1433">
                  <c:v>143.3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143.7</c:v>
                </c:pt>
                <c:pt idx="1438">
                  <c:v>143.8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144.2</c:v>
                </c:pt>
                <c:pt idx="1443">
                  <c:v>144.3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144.7</c:v>
                </c:pt>
                <c:pt idx="1448">
                  <c:v>144.8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145.2</c:v>
                </c:pt>
                <c:pt idx="1453">
                  <c:v>145.3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145.7</c:v>
                </c:pt>
                <c:pt idx="1458">
                  <c:v>145.8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146.2</c:v>
                </c:pt>
                <c:pt idx="1463">
                  <c:v>146.3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146.7</c:v>
                </c:pt>
                <c:pt idx="1468">
                  <c:v>146.8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147.2</c:v>
                </c:pt>
                <c:pt idx="1473">
                  <c:v>147.3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147.7</c:v>
                </c:pt>
                <c:pt idx="1478">
                  <c:v>147.8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148.2</c:v>
                </c:pt>
                <c:pt idx="1483">
                  <c:v>148.3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148.7</c:v>
                </c:pt>
                <c:pt idx="1488">
                  <c:v>148.8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149.2</c:v>
                </c:pt>
                <c:pt idx="1493">
                  <c:v>149.3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149.7</c:v>
                </c:pt>
                <c:pt idx="1498">
                  <c:v>149.8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150.2</c:v>
                </c:pt>
                <c:pt idx="1503">
                  <c:v>150.3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150.7</c:v>
                </c:pt>
                <c:pt idx="1508">
                  <c:v>150.8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151.2</c:v>
                </c:pt>
                <c:pt idx="1513">
                  <c:v>151.3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151.7</c:v>
                </c:pt>
                <c:pt idx="1518">
                  <c:v>151.8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152.2</c:v>
                </c:pt>
                <c:pt idx="1523">
                  <c:v>152.3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152.7</c:v>
                </c:pt>
                <c:pt idx="1528">
                  <c:v>152.8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153.2</c:v>
                </c:pt>
                <c:pt idx="1533">
                  <c:v>153.3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153.7</c:v>
                </c:pt>
                <c:pt idx="1538">
                  <c:v>153.8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154.2</c:v>
                </c:pt>
                <c:pt idx="1543">
                  <c:v>154.3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154.7</c:v>
                </c:pt>
                <c:pt idx="1548">
                  <c:v>154.8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155.2</c:v>
                </c:pt>
                <c:pt idx="1553">
                  <c:v>155.3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155.7</c:v>
                </c:pt>
                <c:pt idx="1558">
                  <c:v>155.8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156.2</c:v>
                </c:pt>
                <c:pt idx="1563">
                  <c:v>156.3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156.7</c:v>
                </c:pt>
                <c:pt idx="1568">
                  <c:v>156.8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157.2</c:v>
                </c:pt>
                <c:pt idx="1573">
                  <c:v>157.3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157.7</c:v>
                </c:pt>
                <c:pt idx="1578">
                  <c:v>157.8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158.2</c:v>
                </c:pt>
                <c:pt idx="1583">
                  <c:v>158.3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158.7</c:v>
                </c:pt>
                <c:pt idx="1588">
                  <c:v>158.8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159.2</c:v>
                </c:pt>
                <c:pt idx="1593">
                  <c:v>159.3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159.7</c:v>
                </c:pt>
                <c:pt idx="1598">
                  <c:v>159.8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160.2</c:v>
                </c:pt>
                <c:pt idx="1603">
                  <c:v>160.3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160.7</c:v>
                </c:pt>
                <c:pt idx="1608">
                  <c:v>160.8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161.2</c:v>
                </c:pt>
                <c:pt idx="1613">
                  <c:v>161.3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161.7</c:v>
                </c:pt>
                <c:pt idx="1618">
                  <c:v>161.8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162.2</c:v>
                </c:pt>
                <c:pt idx="1623">
                  <c:v>162.3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162.7</c:v>
                </c:pt>
                <c:pt idx="1628">
                  <c:v>162.8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163.2</c:v>
                </c:pt>
                <c:pt idx="1633">
                  <c:v>163.3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163.7</c:v>
                </c:pt>
                <c:pt idx="1638">
                  <c:v>163.8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</c:v>
                </c:pt>
                <c:pt idx="2562">
                  <c:v>256.2</c:v>
                </c:pt>
                <c:pt idx="2563">
                  <c:v>256.3</c:v>
                </c:pt>
                <c:pt idx="2564">
                  <c:v>256.4</c:v>
                </c:pt>
                <c:pt idx="2565">
                  <c:v>256.5</c:v>
                </c:pt>
                <c:pt idx="2566">
                  <c:v>256.6</c:v>
                </c:pt>
                <c:pt idx="2567">
                  <c:v>256.7</c:v>
                </c:pt>
                <c:pt idx="2568">
                  <c:v>256.8</c:v>
                </c:pt>
                <c:pt idx="2569">
                  <c:v>256.9</c:v>
                </c:pt>
                <c:pt idx="2570">
                  <c:v>257</c:v>
                </c:pt>
                <c:pt idx="2571">
                  <c:v>257.1</c:v>
                </c:pt>
                <c:pt idx="2572">
                  <c:v>257.2</c:v>
                </c:pt>
                <c:pt idx="2573">
                  <c:v>257.3</c:v>
                </c:pt>
                <c:pt idx="2574">
                  <c:v>257.4</c:v>
                </c:pt>
                <c:pt idx="2575">
                  <c:v>257.5</c:v>
                </c:pt>
                <c:pt idx="2576">
                  <c:v>257.6</c:v>
                </c:pt>
                <c:pt idx="2577">
                  <c:v>257.7</c:v>
                </c:pt>
                <c:pt idx="2578">
                  <c:v>257.8</c:v>
                </c:pt>
                <c:pt idx="2579">
                  <c:v>257.9</c:v>
                </c:pt>
                <c:pt idx="2580">
                  <c:v>258</c:v>
                </c:pt>
                <c:pt idx="2581">
                  <c:v>258.1</c:v>
                </c:pt>
                <c:pt idx="2582">
                  <c:v>258.2</c:v>
                </c:pt>
                <c:pt idx="2583">
                  <c:v>258.3</c:v>
                </c:pt>
                <c:pt idx="2584">
                  <c:v>258.4</c:v>
                </c:pt>
                <c:pt idx="2585">
                  <c:v>258.5</c:v>
                </c:pt>
                <c:pt idx="2586">
                  <c:v>258.6</c:v>
                </c:pt>
                <c:pt idx="2587">
                  <c:v>258.7</c:v>
                </c:pt>
                <c:pt idx="2588">
                  <c:v>258.8</c:v>
                </c:pt>
                <c:pt idx="2589">
                  <c:v>258.9</c:v>
                </c:pt>
                <c:pt idx="2590">
                  <c:v>259</c:v>
                </c:pt>
                <c:pt idx="2591">
                  <c:v>259.1</c:v>
                </c:pt>
                <c:pt idx="2592">
                  <c:v>259.2</c:v>
                </c:pt>
                <c:pt idx="2593">
                  <c:v>259.3</c:v>
                </c:pt>
                <c:pt idx="2594">
                  <c:v>259.4</c:v>
                </c:pt>
                <c:pt idx="2595">
                  <c:v>259.5</c:v>
                </c:pt>
                <c:pt idx="2596">
                  <c:v>259.6</c:v>
                </c:pt>
                <c:pt idx="2597">
                  <c:v>259.7</c:v>
                </c:pt>
                <c:pt idx="2598">
                  <c:v>259.8</c:v>
                </c:pt>
                <c:pt idx="2599">
                  <c:v>259.9</c:v>
                </c:pt>
                <c:pt idx="2600">
                  <c:v>260</c:v>
                </c:pt>
                <c:pt idx="2601">
                  <c:v>260.1</c:v>
                </c:pt>
                <c:pt idx="2602">
                  <c:v>260.2</c:v>
                </c:pt>
                <c:pt idx="2603">
                  <c:v>260.3</c:v>
                </c:pt>
                <c:pt idx="2604">
                  <c:v>260.4</c:v>
                </c:pt>
                <c:pt idx="2605">
                  <c:v>260.5</c:v>
                </c:pt>
                <c:pt idx="2606">
                  <c:v>260.6</c:v>
                </c:pt>
                <c:pt idx="2607">
                  <c:v>260.7</c:v>
                </c:pt>
                <c:pt idx="2608">
                  <c:v>260.8</c:v>
                </c:pt>
                <c:pt idx="2609">
                  <c:v>260.9</c:v>
                </c:pt>
                <c:pt idx="2610">
                  <c:v>261</c:v>
                </c:pt>
                <c:pt idx="2611">
                  <c:v>261.1</c:v>
                </c:pt>
                <c:pt idx="2612">
                  <c:v>261.2</c:v>
                </c:pt>
                <c:pt idx="2613">
                  <c:v>261.3</c:v>
                </c:pt>
                <c:pt idx="2614">
                  <c:v>261.4</c:v>
                </c:pt>
                <c:pt idx="2615">
                  <c:v>261.5</c:v>
                </c:pt>
                <c:pt idx="2616">
                  <c:v>261.6</c:v>
                </c:pt>
                <c:pt idx="2617">
                  <c:v>261.7</c:v>
                </c:pt>
                <c:pt idx="2618">
                  <c:v>261.8</c:v>
                </c:pt>
                <c:pt idx="2619">
                  <c:v>261.9</c:v>
                </c:pt>
                <c:pt idx="2620">
                  <c:v>262</c:v>
                </c:pt>
                <c:pt idx="2621">
                  <c:v>262.1</c:v>
                </c:pt>
                <c:pt idx="2622">
                  <c:v>262.2</c:v>
                </c:pt>
                <c:pt idx="2623">
                  <c:v>262.3</c:v>
                </c:pt>
                <c:pt idx="2624">
                  <c:v>262.4</c:v>
                </c:pt>
                <c:pt idx="2625">
                  <c:v>262.5</c:v>
                </c:pt>
                <c:pt idx="2626">
                  <c:v>262.6</c:v>
                </c:pt>
                <c:pt idx="2627">
                  <c:v>262.7</c:v>
                </c:pt>
                <c:pt idx="2628">
                  <c:v>262.8</c:v>
                </c:pt>
                <c:pt idx="2629">
                  <c:v>262.9</c:v>
                </c:pt>
                <c:pt idx="2630">
                  <c:v>263</c:v>
                </c:pt>
                <c:pt idx="2631">
                  <c:v>263.1</c:v>
                </c:pt>
                <c:pt idx="2632">
                  <c:v>263.2</c:v>
                </c:pt>
                <c:pt idx="2633">
                  <c:v>263.3</c:v>
                </c:pt>
                <c:pt idx="2634">
                  <c:v>263.4</c:v>
                </c:pt>
                <c:pt idx="2635">
                  <c:v>263.5</c:v>
                </c:pt>
                <c:pt idx="2636">
                  <c:v>263.6</c:v>
                </c:pt>
                <c:pt idx="2637">
                  <c:v>263.7</c:v>
                </c:pt>
                <c:pt idx="2638">
                  <c:v>263.8</c:v>
                </c:pt>
                <c:pt idx="2639">
                  <c:v>263.9</c:v>
                </c:pt>
                <c:pt idx="2640">
                  <c:v>264</c:v>
                </c:pt>
                <c:pt idx="2641">
                  <c:v>264.1</c:v>
                </c:pt>
                <c:pt idx="2642">
                  <c:v>264.2</c:v>
                </c:pt>
                <c:pt idx="2643">
                  <c:v>264.3</c:v>
                </c:pt>
                <c:pt idx="2644">
                  <c:v>264.4</c:v>
                </c:pt>
                <c:pt idx="2645">
                  <c:v>264.5</c:v>
                </c:pt>
                <c:pt idx="2646">
                  <c:v>264.6</c:v>
                </c:pt>
                <c:pt idx="2647">
                  <c:v>264.7</c:v>
                </c:pt>
                <c:pt idx="2648">
                  <c:v>264.8</c:v>
                </c:pt>
                <c:pt idx="2649">
                  <c:v>264.9</c:v>
                </c:pt>
                <c:pt idx="2650">
                  <c:v>265</c:v>
                </c:pt>
                <c:pt idx="2651">
                  <c:v>265.1</c:v>
                </c:pt>
                <c:pt idx="2652">
                  <c:v>265.2</c:v>
                </c:pt>
                <c:pt idx="2653">
                  <c:v>265.3</c:v>
                </c:pt>
                <c:pt idx="2654">
                  <c:v>265.4</c:v>
                </c:pt>
                <c:pt idx="2655">
                  <c:v>265.5</c:v>
                </c:pt>
                <c:pt idx="2656">
                  <c:v>265.6</c:v>
                </c:pt>
                <c:pt idx="2657">
                  <c:v>265.7</c:v>
                </c:pt>
                <c:pt idx="2658">
                  <c:v>265.8</c:v>
                </c:pt>
                <c:pt idx="2659">
                  <c:v>265.9</c:v>
                </c:pt>
                <c:pt idx="2660">
                  <c:v>266</c:v>
                </c:pt>
                <c:pt idx="2661">
                  <c:v>266.1</c:v>
                </c:pt>
                <c:pt idx="2662">
                  <c:v>266.2</c:v>
                </c:pt>
                <c:pt idx="2663">
                  <c:v>266.3</c:v>
                </c:pt>
                <c:pt idx="2664">
                  <c:v>266.4</c:v>
                </c:pt>
                <c:pt idx="2665">
                  <c:v>266.5</c:v>
                </c:pt>
                <c:pt idx="2666">
                  <c:v>266.6</c:v>
                </c:pt>
                <c:pt idx="2667">
                  <c:v>266.7</c:v>
                </c:pt>
                <c:pt idx="2668">
                  <c:v>266.8</c:v>
                </c:pt>
                <c:pt idx="2669">
                  <c:v>266.9</c:v>
                </c:pt>
                <c:pt idx="2670">
                  <c:v>267</c:v>
                </c:pt>
                <c:pt idx="2671">
                  <c:v>267.1</c:v>
                </c:pt>
                <c:pt idx="2672">
                  <c:v>267.2</c:v>
                </c:pt>
                <c:pt idx="2673">
                  <c:v>267.3</c:v>
                </c:pt>
                <c:pt idx="2674">
                  <c:v>267.4</c:v>
                </c:pt>
                <c:pt idx="2675">
                  <c:v>267.5</c:v>
                </c:pt>
                <c:pt idx="2676">
                  <c:v>267.6</c:v>
                </c:pt>
                <c:pt idx="2677">
                  <c:v>267.7</c:v>
                </c:pt>
                <c:pt idx="2678">
                  <c:v>267.8</c:v>
                </c:pt>
                <c:pt idx="2679">
                  <c:v>267.9</c:v>
                </c:pt>
                <c:pt idx="2680">
                  <c:v>268</c:v>
                </c:pt>
                <c:pt idx="2681">
                  <c:v>268.1</c:v>
                </c:pt>
                <c:pt idx="2682">
                  <c:v>268.2</c:v>
                </c:pt>
                <c:pt idx="2683">
                  <c:v>268.3</c:v>
                </c:pt>
                <c:pt idx="2684">
                  <c:v>268.4</c:v>
                </c:pt>
                <c:pt idx="2685">
                  <c:v>268.5</c:v>
                </c:pt>
                <c:pt idx="2686">
                  <c:v>268.6</c:v>
                </c:pt>
                <c:pt idx="2687">
                  <c:v>268.7</c:v>
                </c:pt>
                <c:pt idx="2688">
                  <c:v>268.8</c:v>
                </c:pt>
                <c:pt idx="2689">
                  <c:v>268.9</c:v>
                </c:pt>
                <c:pt idx="2690">
                  <c:v>269</c:v>
                </c:pt>
                <c:pt idx="2691">
                  <c:v>269.1</c:v>
                </c:pt>
                <c:pt idx="2692">
                  <c:v>269.2</c:v>
                </c:pt>
                <c:pt idx="2693">
                  <c:v>269.3</c:v>
                </c:pt>
                <c:pt idx="2694">
                  <c:v>269.4</c:v>
                </c:pt>
                <c:pt idx="2695">
                  <c:v>269.5</c:v>
                </c:pt>
                <c:pt idx="2696">
                  <c:v>269.6</c:v>
                </c:pt>
                <c:pt idx="2697">
                  <c:v>269.7</c:v>
                </c:pt>
                <c:pt idx="2698">
                  <c:v>269.8</c:v>
                </c:pt>
                <c:pt idx="2699">
                  <c:v>269.9</c:v>
                </c:pt>
                <c:pt idx="2700">
                  <c:v>270</c:v>
                </c:pt>
                <c:pt idx="2701">
                  <c:v>270.1</c:v>
                </c:pt>
                <c:pt idx="2702">
                  <c:v>270.2</c:v>
                </c:pt>
                <c:pt idx="2703">
                  <c:v>270.3</c:v>
                </c:pt>
                <c:pt idx="2704">
                  <c:v>270.4</c:v>
                </c:pt>
                <c:pt idx="2705">
                  <c:v>270.5</c:v>
                </c:pt>
                <c:pt idx="2706">
                  <c:v>270.6</c:v>
                </c:pt>
                <c:pt idx="2707">
                  <c:v>270.7</c:v>
                </c:pt>
                <c:pt idx="2708">
                  <c:v>270.8</c:v>
                </c:pt>
                <c:pt idx="2709">
                  <c:v>270.9</c:v>
                </c:pt>
                <c:pt idx="2710">
                  <c:v>271</c:v>
                </c:pt>
                <c:pt idx="2711">
                  <c:v>271.1</c:v>
                </c:pt>
                <c:pt idx="2712">
                  <c:v>271.2</c:v>
                </c:pt>
                <c:pt idx="2713">
                  <c:v>271.3</c:v>
                </c:pt>
                <c:pt idx="2714">
                  <c:v>271.4</c:v>
                </c:pt>
                <c:pt idx="2715">
                  <c:v>271.5</c:v>
                </c:pt>
                <c:pt idx="2716">
                  <c:v>271.6</c:v>
                </c:pt>
                <c:pt idx="2717">
                  <c:v>271.7</c:v>
                </c:pt>
                <c:pt idx="2718">
                  <c:v>271.8</c:v>
                </c:pt>
                <c:pt idx="2719">
                  <c:v>271.9</c:v>
                </c:pt>
                <c:pt idx="2720">
                  <c:v>272</c:v>
                </c:pt>
                <c:pt idx="2721">
                  <c:v>272.1</c:v>
                </c:pt>
                <c:pt idx="2722">
                  <c:v>272.2</c:v>
                </c:pt>
                <c:pt idx="2723">
                  <c:v>272.3</c:v>
                </c:pt>
                <c:pt idx="2724">
                  <c:v>272.4</c:v>
                </c:pt>
                <c:pt idx="2725">
                  <c:v>272.5</c:v>
                </c:pt>
                <c:pt idx="2726">
                  <c:v>272.6</c:v>
                </c:pt>
                <c:pt idx="2727">
                  <c:v>272.7</c:v>
                </c:pt>
                <c:pt idx="2728">
                  <c:v>272.8</c:v>
                </c:pt>
                <c:pt idx="2729">
                  <c:v>272.9</c:v>
                </c:pt>
                <c:pt idx="2730">
                  <c:v>273</c:v>
                </c:pt>
                <c:pt idx="2731">
                  <c:v>273.1</c:v>
                </c:pt>
                <c:pt idx="2732">
                  <c:v>273.2</c:v>
                </c:pt>
                <c:pt idx="2733">
                  <c:v>273.3</c:v>
                </c:pt>
                <c:pt idx="2734">
                  <c:v>273.4</c:v>
                </c:pt>
                <c:pt idx="2735">
                  <c:v>273.5</c:v>
                </c:pt>
                <c:pt idx="2736">
                  <c:v>273.6</c:v>
                </c:pt>
                <c:pt idx="2737">
                  <c:v>273.7</c:v>
                </c:pt>
                <c:pt idx="2738">
                  <c:v>273.8</c:v>
                </c:pt>
                <c:pt idx="2739">
                  <c:v>273.9</c:v>
                </c:pt>
                <c:pt idx="2740">
                  <c:v>274</c:v>
                </c:pt>
                <c:pt idx="2741">
                  <c:v>274.1</c:v>
                </c:pt>
                <c:pt idx="2742">
                  <c:v>274.2</c:v>
                </c:pt>
                <c:pt idx="2743">
                  <c:v>274.3</c:v>
                </c:pt>
                <c:pt idx="2744">
                  <c:v>274.4</c:v>
                </c:pt>
                <c:pt idx="2745">
                  <c:v>274.5</c:v>
                </c:pt>
                <c:pt idx="2746">
                  <c:v>274.6</c:v>
                </c:pt>
                <c:pt idx="2747">
                  <c:v>274.7</c:v>
                </c:pt>
                <c:pt idx="2748">
                  <c:v>274.8</c:v>
                </c:pt>
                <c:pt idx="2749">
                  <c:v>274.9</c:v>
                </c:pt>
                <c:pt idx="2750">
                  <c:v>275</c:v>
                </c:pt>
                <c:pt idx="2751">
                  <c:v>275.1</c:v>
                </c:pt>
                <c:pt idx="2752">
                  <c:v>275.2</c:v>
                </c:pt>
                <c:pt idx="2753">
                  <c:v>275.3</c:v>
                </c:pt>
                <c:pt idx="2754">
                  <c:v>275.4</c:v>
                </c:pt>
                <c:pt idx="2755">
                  <c:v>275.5</c:v>
                </c:pt>
                <c:pt idx="2756">
                  <c:v>275.6</c:v>
                </c:pt>
                <c:pt idx="2757">
                  <c:v>275.7</c:v>
                </c:pt>
                <c:pt idx="2758">
                  <c:v>275.8</c:v>
                </c:pt>
                <c:pt idx="2759">
                  <c:v>275.9</c:v>
                </c:pt>
                <c:pt idx="2760">
                  <c:v>276</c:v>
                </c:pt>
                <c:pt idx="2761">
                  <c:v>276.1</c:v>
                </c:pt>
                <c:pt idx="2762">
                  <c:v>276.2</c:v>
                </c:pt>
                <c:pt idx="2763">
                  <c:v>276.3</c:v>
                </c:pt>
                <c:pt idx="2764">
                  <c:v>276.4</c:v>
                </c:pt>
                <c:pt idx="2765">
                  <c:v>276.5</c:v>
                </c:pt>
                <c:pt idx="2766">
                  <c:v>276.6</c:v>
                </c:pt>
                <c:pt idx="2767">
                  <c:v>276.7</c:v>
                </c:pt>
                <c:pt idx="2768">
                  <c:v>276.8</c:v>
                </c:pt>
                <c:pt idx="2769">
                  <c:v>276.9</c:v>
                </c:pt>
                <c:pt idx="2770">
                  <c:v>277</c:v>
                </c:pt>
                <c:pt idx="2771">
                  <c:v>277.1</c:v>
                </c:pt>
                <c:pt idx="2772">
                  <c:v>277.2</c:v>
                </c:pt>
                <c:pt idx="2773">
                  <c:v>277.3</c:v>
                </c:pt>
                <c:pt idx="2774">
                  <c:v>277.4</c:v>
                </c:pt>
                <c:pt idx="2775">
                  <c:v>277.5</c:v>
                </c:pt>
                <c:pt idx="2776">
                  <c:v>277.6</c:v>
                </c:pt>
                <c:pt idx="2777">
                  <c:v>277.7</c:v>
                </c:pt>
                <c:pt idx="2778">
                  <c:v>277.8</c:v>
                </c:pt>
                <c:pt idx="2779">
                  <c:v>277.9</c:v>
                </c:pt>
                <c:pt idx="2780">
                  <c:v>278</c:v>
                </c:pt>
                <c:pt idx="2781">
                  <c:v>278.1</c:v>
                </c:pt>
                <c:pt idx="2782">
                  <c:v>278.2</c:v>
                </c:pt>
                <c:pt idx="2783">
                  <c:v>278.3</c:v>
                </c:pt>
                <c:pt idx="2784">
                  <c:v>278.4</c:v>
                </c:pt>
                <c:pt idx="2785">
                  <c:v>278.5</c:v>
                </c:pt>
                <c:pt idx="2786">
                  <c:v>278.6</c:v>
                </c:pt>
                <c:pt idx="2787">
                  <c:v>278.7</c:v>
                </c:pt>
                <c:pt idx="2788">
                  <c:v>278.8</c:v>
                </c:pt>
                <c:pt idx="2789">
                  <c:v>278.9</c:v>
                </c:pt>
                <c:pt idx="2790">
                  <c:v>279</c:v>
                </c:pt>
                <c:pt idx="2791">
                  <c:v>279.1</c:v>
                </c:pt>
                <c:pt idx="2792">
                  <c:v>279.2</c:v>
                </c:pt>
                <c:pt idx="2793">
                  <c:v>279.3</c:v>
                </c:pt>
                <c:pt idx="2794">
                  <c:v>279.4</c:v>
                </c:pt>
                <c:pt idx="2795">
                  <c:v>279.5</c:v>
                </c:pt>
                <c:pt idx="2796">
                  <c:v>279.6</c:v>
                </c:pt>
                <c:pt idx="2797">
                  <c:v>279.7</c:v>
                </c:pt>
                <c:pt idx="2798">
                  <c:v>279.8</c:v>
                </c:pt>
                <c:pt idx="2799">
                  <c:v>279.9</c:v>
                </c:pt>
                <c:pt idx="2800">
                  <c:v>280</c:v>
                </c:pt>
                <c:pt idx="2801">
                  <c:v>280.1</c:v>
                </c:pt>
                <c:pt idx="2802">
                  <c:v>280.2</c:v>
                </c:pt>
                <c:pt idx="2803">
                  <c:v>280.3</c:v>
                </c:pt>
                <c:pt idx="2804">
                  <c:v>280.4</c:v>
                </c:pt>
                <c:pt idx="2805">
                  <c:v>280.5</c:v>
                </c:pt>
                <c:pt idx="2806">
                  <c:v>280.6</c:v>
                </c:pt>
                <c:pt idx="2807">
                  <c:v>280.7</c:v>
                </c:pt>
                <c:pt idx="2808">
                  <c:v>280.8</c:v>
                </c:pt>
                <c:pt idx="2809">
                  <c:v>280.9</c:v>
                </c:pt>
                <c:pt idx="2810">
                  <c:v>281</c:v>
                </c:pt>
                <c:pt idx="2811">
                  <c:v>281.1</c:v>
                </c:pt>
                <c:pt idx="2812">
                  <c:v>281.2</c:v>
                </c:pt>
                <c:pt idx="2813">
                  <c:v>281.3</c:v>
                </c:pt>
                <c:pt idx="2814">
                  <c:v>281.4</c:v>
                </c:pt>
                <c:pt idx="2815">
                  <c:v>281.5</c:v>
                </c:pt>
                <c:pt idx="2816">
                  <c:v>281.6</c:v>
                </c:pt>
                <c:pt idx="2817">
                  <c:v>281.7</c:v>
                </c:pt>
                <c:pt idx="2818">
                  <c:v>281.8</c:v>
                </c:pt>
                <c:pt idx="2819">
                  <c:v>281.9</c:v>
                </c:pt>
                <c:pt idx="2820">
                  <c:v>282</c:v>
                </c:pt>
                <c:pt idx="2821">
                  <c:v>282.1</c:v>
                </c:pt>
                <c:pt idx="2822">
                  <c:v>282.2</c:v>
                </c:pt>
                <c:pt idx="2823">
                  <c:v>282.3</c:v>
                </c:pt>
                <c:pt idx="2824">
                  <c:v>282.4</c:v>
                </c:pt>
                <c:pt idx="2825">
                  <c:v>282.5</c:v>
                </c:pt>
                <c:pt idx="2826">
                  <c:v>282.6</c:v>
                </c:pt>
                <c:pt idx="2827">
                  <c:v>282.7</c:v>
                </c:pt>
                <c:pt idx="2828">
                  <c:v>282.8</c:v>
                </c:pt>
                <c:pt idx="2829">
                  <c:v>282.9</c:v>
                </c:pt>
                <c:pt idx="2830">
                  <c:v>283</c:v>
                </c:pt>
                <c:pt idx="2831">
                  <c:v>283.1</c:v>
                </c:pt>
                <c:pt idx="2832">
                  <c:v>283.2</c:v>
                </c:pt>
                <c:pt idx="2833">
                  <c:v>283.3</c:v>
                </c:pt>
                <c:pt idx="2834">
                  <c:v>283.4</c:v>
                </c:pt>
                <c:pt idx="2835">
                  <c:v>283.5</c:v>
                </c:pt>
                <c:pt idx="2836">
                  <c:v>283.6</c:v>
                </c:pt>
                <c:pt idx="2837">
                  <c:v>283.7</c:v>
                </c:pt>
                <c:pt idx="2838">
                  <c:v>283.8</c:v>
                </c:pt>
                <c:pt idx="2839">
                  <c:v>283.9</c:v>
                </c:pt>
                <c:pt idx="2840">
                  <c:v>284</c:v>
                </c:pt>
                <c:pt idx="2841">
                  <c:v>284.1</c:v>
                </c:pt>
                <c:pt idx="2842">
                  <c:v>284.2</c:v>
                </c:pt>
                <c:pt idx="2843">
                  <c:v>284.3</c:v>
                </c:pt>
                <c:pt idx="2844">
                  <c:v>284.4</c:v>
                </c:pt>
                <c:pt idx="2845">
                  <c:v>284.5</c:v>
                </c:pt>
                <c:pt idx="2846">
                  <c:v>284.6</c:v>
                </c:pt>
                <c:pt idx="2847">
                  <c:v>284.7</c:v>
                </c:pt>
                <c:pt idx="2848">
                  <c:v>284.8</c:v>
                </c:pt>
                <c:pt idx="2849">
                  <c:v>284.9</c:v>
                </c:pt>
                <c:pt idx="2850">
                  <c:v>285</c:v>
                </c:pt>
                <c:pt idx="2851">
                  <c:v>285.1</c:v>
                </c:pt>
                <c:pt idx="2852">
                  <c:v>285.2</c:v>
                </c:pt>
                <c:pt idx="2853">
                  <c:v>285.3</c:v>
                </c:pt>
                <c:pt idx="2854">
                  <c:v>285.4</c:v>
                </c:pt>
                <c:pt idx="2855">
                  <c:v>285.5</c:v>
                </c:pt>
                <c:pt idx="2856">
                  <c:v>285.6</c:v>
                </c:pt>
                <c:pt idx="2857">
                  <c:v>285.7</c:v>
                </c:pt>
                <c:pt idx="2858">
                  <c:v>285.8</c:v>
                </c:pt>
                <c:pt idx="2859">
                  <c:v>285.9</c:v>
                </c:pt>
                <c:pt idx="2860">
                  <c:v>286</c:v>
                </c:pt>
                <c:pt idx="2861">
                  <c:v>286.1</c:v>
                </c:pt>
                <c:pt idx="2862">
                  <c:v>286.2</c:v>
                </c:pt>
                <c:pt idx="2863">
                  <c:v>286.3</c:v>
                </c:pt>
                <c:pt idx="2864">
                  <c:v>286.4</c:v>
                </c:pt>
                <c:pt idx="2865">
                  <c:v>286.5</c:v>
                </c:pt>
                <c:pt idx="2866">
                  <c:v>286.6</c:v>
                </c:pt>
                <c:pt idx="2867">
                  <c:v>286.7</c:v>
                </c:pt>
                <c:pt idx="2868">
                  <c:v>286.8</c:v>
                </c:pt>
                <c:pt idx="2869">
                  <c:v>286.9</c:v>
                </c:pt>
                <c:pt idx="2870">
                  <c:v>287</c:v>
                </c:pt>
                <c:pt idx="2871">
                  <c:v>287.1</c:v>
                </c:pt>
                <c:pt idx="2872">
                  <c:v>287.2</c:v>
                </c:pt>
                <c:pt idx="2873">
                  <c:v>287.3</c:v>
                </c:pt>
                <c:pt idx="2874">
                  <c:v>287.4</c:v>
                </c:pt>
                <c:pt idx="2875">
                  <c:v>287.5</c:v>
                </c:pt>
                <c:pt idx="2876">
                  <c:v>287.6</c:v>
                </c:pt>
                <c:pt idx="2877">
                  <c:v>287.7</c:v>
                </c:pt>
                <c:pt idx="2878">
                  <c:v>287.8</c:v>
                </c:pt>
                <c:pt idx="2879">
                  <c:v>287.9</c:v>
                </c:pt>
                <c:pt idx="2880">
                  <c:v>288</c:v>
                </c:pt>
                <c:pt idx="2881">
                  <c:v>288.1</c:v>
                </c:pt>
                <c:pt idx="2882">
                  <c:v>288.2</c:v>
                </c:pt>
                <c:pt idx="2883">
                  <c:v>288.3</c:v>
                </c:pt>
                <c:pt idx="2884">
                  <c:v>288.4</c:v>
                </c:pt>
                <c:pt idx="2885">
                  <c:v>288.5</c:v>
                </c:pt>
                <c:pt idx="2886">
                  <c:v>288.6</c:v>
                </c:pt>
                <c:pt idx="2887">
                  <c:v>288.7</c:v>
                </c:pt>
                <c:pt idx="2888">
                  <c:v>288.8</c:v>
                </c:pt>
                <c:pt idx="2889">
                  <c:v>288.9</c:v>
                </c:pt>
                <c:pt idx="2890">
                  <c:v>289</c:v>
                </c:pt>
                <c:pt idx="2891">
                  <c:v>289.1</c:v>
                </c:pt>
                <c:pt idx="2892">
                  <c:v>289.2</c:v>
                </c:pt>
                <c:pt idx="2893">
                  <c:v>289.3</c:v>
                </c:pt>
                <c:pt idx="2894">
                  <c:v>289.4</c:v>
                </c:pt>
                <c:pt idx="2895">
                  <c:v>289.5</c:v>
                </c:pt>
                <c:pt idx="2896">
                  <c:v>289.6</c:v>
                </c:pt>
                <c:pt idx="2897">
                  <c:v>289.7</c:v>
                </c:pt>
                <c:pt idx="2898">
                  <c:v>289.8</c:v>
                </c:pt>
                <c:pt idx="2899">
                  <c:v>289.9</c:v>
                </c:pt>
                <c:pt idx="2900">
                  <c:v>290</c:v>
                </c:pt>
                <c:pt idx="2901">
                  <c:v>290.1</c:v>
                </c:pt>
                <c:pt idx="2902">
                  <c:v>290.2</c:v>
                </c:pt>
                <c:pt idx="2903">
                  <c:v>290.3</c:v>
                </c:pt>
                <c:pt idx="2904">
                  <c:v>290.4</c:v>
                </c:pt>
                <c:pt idx="2905">
                  <c:v>290.5</c:v>
                </c:pt>
                <c:pt idx="2906">
                  <c:v>290.6</c:v>
                </c:pt>
                <c:pt idx="2907">
                  <c:v>290.7</c:v>
                </c:pt>
                <c:pt idx="2908">
                  <c:v>290.8</c:v>
                </c:pt>
                <c:pt idx="2909">
                  <c:v>290.9</c:v>
                </c:pt>
                <c:pt idx="2910">
                  <c:v>291</c:v>
                </c:pt>
                <c:pt idx="2911">
                  <c:v>291.1</c:v>
                </c:pt>
                <c:pt idx="2912">
                  <c:v>291.2</c:v>
                </c:pt>
                <c:pt idx="2913">
                  <c:v>291.3</c:v>
                </c:pt>
                <c:pt idx="2914">
                  <c:v>291.4</c:v>
                </c:pt>
                <c:pt idx="2915">
                  <c:v>291.5</c:v>
                </c:pt>
                <c:pt idx="2916">
                  <c:v>291.6</c:v>
                </c:pt>
                <c:pt idx="2917">
                  <c:v>291.7</c:v>
                </c:pt>
                <c:pt idx="2918">
                  <c:v>291.8</c:v>
                </c:pt>
                <c:pt idx="2919">
                  <c:v>291.9</c:v>
                </c:pt>
                <c:pt idx="2920">
                  <c:v>292</c:v>
                </c:pt>
                <c:pt idx="2921">
                  <c:v>292.1</c:v>
                </c:pt>
                <c:pt idx="2922">
                  <c:v>292.2</c:v>
                </c:pt>
                <c:pt idx="2923">
                  <c:v>292.3</c:v>
                </c:pt>
                <c:pt idx="2924">
                  <c:v>292.4</c:v>
                </c:pt>
                <c:pt idx="2925">
                  <c:v>292.5</c:v>
                </c:pt>
                <c:pt idx="2926">
                  <c:v>292.6</c:v>
                </c:pt>
                <c:pt idx="2927">
                  <c:v>292.7</c:v>
                </c:pt>
                <c:pt idx="2928">
                  <c:v>292.8</c:v>
                </c:pt>
                <c:pt idx="2929">
                  <c:v>292.9</c:v>
                </c:pt>
                <c:pt idx="2930">
                  <c:v>293</c:v>
                </c:pt>
                <c:pt idx="2931">
                  <c:v>293.1</c:v>
                </c:pt>
                <c:pt idx="2932">
                  <c:v>293.2</c:v>
                </c:pt>
                <c:pt idx="2933">
                  <c:v>293.3</c:v>
                </c:pt>
                <c:pt idx="2934">
                  <c:v>293.4</c:v>
                </c:pt>
                <c:pt idx="2935">
                  <c:v>293.5</c:v>
                </c:pt>
                <c:pt idx="2936">
                  <c:v>293.6</c:v>
                </c:pt>
                <c:pt idx="2937">
                  <c:v>293.7</c:v>
                </c:pt>
                <c:pt idx="2938">
                  <c:v>293.8</c:v>
                </c:pt>
                <c:pt idx="2939">
                  <c:v>293.9</c:v>
                </c:pt>
                <c:pt idx="2940">
                  <c:v>294</c:v>
                </c:pt>
                <c:pt idx="2941">
                  <c:v>294.1</c:v>
                </c:pt>
                <c:pt idx="2942">
                  <c:v>294.2</c:v>
                </c:pt>
                <c:pt idx="2943">
                  <c:v>294.3</c:v>
                </c:pt>
                <c:pt idx="2944">
                  <c:v>294.4</c:v>
                </c:pt>
                <c:pt idx="2945">
                  <c:v>294.5</c:v>
                </c:pt>
                <c:pt idx="2946">
                  <c:v>294.6</c:v>
                </c:pt>
                <c:pt idx="2947">
                  <c:v>294.7</c:v>
                </c:pt>
                <c:pt idx="2948">
                  <c:v>294.8</c:v>
                </c:pt>
                <c:pt idx="2949">
                  <c:v>294.9</c:v>
                </c:pt>
                <c:pt idx="2950">
                  <c:v>295</c:v>
                </c:pt>
                <c:pt idx="2951">
                  <c:v>295.1</c:v>
                </c:pt>
                <c:pt idx="2952">
                  <c:v>295.2</c:v>
                </c:pt>
                <c:pt idx="2953">
                  <c:v>295.3</c:v>
                </c:pt>
                <c:pt idx="2954">
                  <c:v>295.4</c:v>
                </c:pt>
                <c:pt idx="2955">
                  <c:v>295.5</c:v>
                </c:pt>
                <c:pt idx="2956">
                  <c:v>295.6</c:v>
                </c:pt>
                <c:pt idx="2957">
                  <c:v>295.7</c:v>
                </c:pt>
                <c:pt idx="2958">
                  <c:v>295.8</c:v>
                </c:pt>
                <c:pt idx="2959">
                  <c:v>295.9</c:v>
                </c:pt>
                <c:pt idx="2960">
                  <c:v>296</c:v>
                </c:pt>
                <c:pt idx="2961">
                  <c:v>296.1</c:v>
                </c:pt>
                <c:pt idx="2962">
                  <c:v>296.2</c:v>
                </c:pt>
                <c:pt idx="2963">
                  <c:v>296.3</c:v>
                </c:pt>
                <c:pt idx="2964">
                  <c:v>296.4</c:v>
                </c:pt>
                <c:pt idx="2965">
                  <c:v>296.5</c:v>
                </c:pt>
                <c:pt idx="2966">
                  <c:v>296.6</c:v>
                </c:pt>
                <c:pt idx="2967">
                  <c:v>296.7</c:v>
                </c:pt>
                <c:pt idx="2968">
                  <c:v>296.8</c:v>
                </c:pt>
                <c:pt idx="2969">
                  <c:v>296.9</c:v>
                </c:pt>
                <c:pt idx="2970">
                  <c:v>297</c:v>
                </c:pt>
                <c:pt idx="2971">
                  <c:v>297.1</c:v>
                </c:pt>
                <c:pt idx="2972">
                  <c:v>297.2</c:v>
                </c:pt>
                <c:pt idx="2973">
                  <c:v>297.3</c:v>
                </c:pt>
                <c:pt idx="2974">
                  <c:v>297.4</c:v>
                </c:pt>
                <c:pt idx="2975">
                  <c:v>297.5</c:v>
                </c:pt>
                <c:pt idx="2976">
                  <c:v>297.6</c:v>
                </c:pt>
                <c:pt idx="2977">
                  <c:v>297.7</c:v>
                </c:pt>
                <c:pt idx="2978">
                  <c:v>297.8</c:v>
                </c:pt>
                <c:pt idx="2979">
                  <c:v>297.9</c:v>
                </c:pt>
                <c:pt idx="2980">
                  <c:v>298</c:v>
                </c:pt>
                <c:pt idx="2981">
                  <c:v>298.1</c:v>
                </c:pt>
                <c:pt idx="2982">
                  <c:v>298.2</c:v>
                </c:pt>
                <c:pt idx="2983">
                  <c:v>298.3</c:v>
                </c:pt>
                <c:pt idx="2984">
                  <c:v>298.4</c:v>
                </c:pt>
                <c:pt idx="2985">
                  <c:v>298.5</c:v>
                </c:pt>
                <c:pt idx="2986">
                  <c:v>298.6</c:v>
                </c:pt>
                <c:pt idx="2987">
                  <c:v>298.7</c:v>
                </c:pt>
                <c:pt idx="2988">
                  <c:v>298.8</c:v>
                </c:pt>
                <c:pt idx="2989">
                  <c:v>298.9</c:v>
                </c:pt>
                <c:pt idx="2990">
                  <c:v>299</c:v>
                </c:pt>
                <c:pt idx="2991">
                  <c:v>299.1</c:v>
                </c:pt>
                <c:pt idx="2992">
                  <c:v>299.2</c:v>
                </c:pt>
                <c:pt idx="2993">
                  <c:v>299.3</c:v>
                </c:pt>
                <c:pt idx="2994">
                  <c:v>299.4</c:v>
                </c:pt>
                <c:pt idx="2995">
                  <c:v>299.5</c:v>
                </c:pt>
                <c:pt idx="2996">
                  <c:v>299.6</c:v>
                </c:pt>
                <c:pt idx="2997">
                  <c:v>299.7</c:v>
                </c:pt>
                <c:pt idx="2998">
                  <c:v>299.8</c:v>
                </c:pt>
                <c:pt idx="2999">
                  <c:v>299.9</c:v>
                </c:pt>
                <c:pt idx="3000">
                  <c:v>300</c:v>
                </c:pt>
                <c:pt idx="3001">
                  <c:v>300.1</c:v>
                </c:pt>
                <c:pt idx="3002">
                  <c:v>300.2</c:v>
                </c:pt>
                <c:pt idx="3003">
                  <c:v>300.3</c:v>
                </c:pt>
                <c:pt idx="3004">
                  <c:v>300.4</c:v>
                </c:pt>
                <c:pt idx="3005">
                  <c:v>300.5</c:v>
                </c:pt>
                <c:pt idx="3006">
                  <c:v>300.6</c:v>
                </c:pt>
                <c:pt idx="3007">
                  <c:v>300.7</c:v>
                </c:pt>
                <c:pt idx="3008">
                  <c:v>300.8</c:v>
                </c:pt>
                <c:pt idx="3009">
                  <c:v>300.9</c:v>
                </c:pt>
                <c:pt idx="3010">
                  <c:v>301</c:v>
                </c:pt>
                <c:pt idx="3011">
                  <c:v>301.1</c:v>
                </c:pt>
                <c:pt idx="3012">
                  <c:v>301.2</c:v>
                </c:pt>
                <c:pt idx="3013">
                  <c:v>301.3</c:v>
                </c:pt>
                <c:pt idx="3014">
                  <c:v>301.4</c:v>
                </c:pt>
                <c:pt idx="3015">
                  <c:v>301.5</c:v>
                </c:pt>
                <c:pt idx="3016">
                  <c:v>301.6</c:v>
                </c:pt>
                <c:pt idx="3017">
                  <c:v>301.7</c:v>
                </c:pt>
                <c:pt idx="3018">
                  <c:v>301.8</c:v>
                </c:pt>
                <c:pt idx="3019">
                  <c:v>301.9</c:v>
                </c:pt>
                <c:pt idx="3020">
                  <c:v>302</c:v>
                </c:pt>
                <c:pt idx="3021">
                  <c:v>302.1</c:v>
                </c:pt>
                <c:pt idx="3022">
                  <c:v>302.2</c:v>
                </c:pt>
                <c:pt idx="3023">
                  <c:v>302.3</c:v>
                </c:pt>
                <c:pt idx="3024">
                  <c:v>302.4</c:v>
                </c:pt>
                <c:pt idx="3025">
                  <c:v>302.5</c:v>
                </c:pt>
                <c:pt idx="3026">
                  <c:v>302.6</c:v>
                </c:pt>
                <c:pt idx="3027">
                  <c:v>302.7</c:v>
                </c:pt>
                <c:pt idx="3028">
                  <c:v>302.8</c:v>
                </c:pt>
                <c:pt idx="3029">
                  <c:v>302.9</c:v>
                </c:pt>
                <c:pt idx="3030">
                  <c:v>303</c:v>
                </c:pt>
                <c:pt idx="3031">
                  <c:v>303.1</c:v>
                </c:pt>
                <c:pt idx="3032">
                  <c:v>303.2</c:v>
                </c:pt>
                <c:pt idx="3033">
                  <c:v>303.3</c:v>
                </c:pt>
                <c:pt idx="3034">
                  <c:v>303.4</c:v>
                </c:pt>
                <c:pt idx="3035">
                  <c:v>303.5</c:v>
                </c:pt>
                <c:pt idx="3036">
                  <c:v>303.6</c:v>
                </c:pt>
                <c:pt idx="3037">
                  <c:v>303.7</c:v>
                </c:pt>
                <c:pt idx="3038">
                  <c:v>303.8</c:v>
                </c:pt>
                <c:pt idx="3039">
                  <c:v>303.9</c:v>
                </c:pt>
                <c:pt idx="3040">
                  <c:v>304</c:v>
                </c:pt>
                <c:pt idx="3041">
                  <c:v>304.1</c:v>
                </c:pt>
                <c:pt idx="3042">
                  <c:v>304.2</c:v>
                </c:pt>
                <c:pt idx="3043">
                  <c:v>304.3</c:v>
                </c:pt>
                <c:pt idx="3044">
                  <c:v>304.4</c:v>
                </c:pt>
                <c:pt idx="3045">
                  <c:v>304.5</c:v>
                </c:pt>
                <c:pt idx="3046">
                  <c:v>304.6</c:v>
                </c:pt>
                <c:pt idx="3047">
                  <c:v>304.7</c:v>
                </c:pt>
                <c:pt idx="3048">
                  <c:v>304.8</c:v>
                </c:pt>
                <c:pt idx="3049">
                  <c:v>304.9</c:v>
                </c:pt>
                <c:pt idx="3050">
                  <c:v>305</c:v>
                </c:pt>
                <c:pt idx="3051">
                  <c:v>305.1</c:v>
                </c:pt>
                <c:pt idx="3052">
                  <c:v>305.2</c:v>
                </c:pt>
                <c:pt idx="3053">
                  <c:v>305.3</c:v>
                </c:pt>
                <c:pt idx="3054">
                  <c:v>305.4</c:v>
                </c:pt>
                <c:pt idx="3055">
                  <c:v>305.5</c:v>
                </c:pt>
                <c:pt idx="3056">
                  <c:v>305.6</c:v>
                </c:pt>
                <c:pt idx="3057">
                  <c:v>305.7</c:v>
                </c:pt>
                <c:pt idx="3058">
                  <c:v>305.8</c:v>
                </c:pt>
                <c:pt idx="3059">
                  <c:v>305.9</c:v>
                </c:pt>
                <c:pt idx="3060">
                  <c:v>306</c:v>
                </c:pt>
                <c:pt idx="3061">
                  <c:v>306.1</c:v>
                </c:pt>
                <c:pt idx="3062">
                  <c:v>306.2</c:v>
                </c:pt>
                <c:pt idx="3063">
                  <c:v>306.3</c:v>
                </c:pt>
                <c:pt idx="3064">
                  <c:v>306.4</c:v>
                </c:pt>
                <c:pt idx="3065">
                  <c:v>306.5</c:v>
                </c:pt>
                <c:pt idx="3066">
                  <c:v>306.6</c:v>
                </c:pt>
                <c:pt idx="3067">
                  <c:v>306.7</c:v>
                </c:pt>
                <c:pt idx="3068">
                  <c:v>306.8</c:v>
                </c:pt>
                <c:pt idx="3069">
                  <c:v>306.9</c:v>
                </c:pt>
                <c:pt idx="3070">
                  <c:v>307</c:v>
                </c:pt>
                <c:pt idx="3071">
                  <c:v>307.1</c:v>
                </c:pt>
                <c:pt idx="3072">
                  <c:v>307.2</c:v>
                </c:pt>
                <c:pt idx="3073">
                  <c:v>307.3</c:v>
                </c:pt>
                <c:pt idx="3074">
                  <c:v>307.4</c:v>
                </c:pt>
                <c:pt idx="3075">
                  <c:v>307.5</c:v>
                </c:pt>
                <c:pt idx="3076">
                  <c:v>307.6</c:v>
                </c:pt>
                <c:pt idx="3077">
                  <c:v>307.7</c:v>
                </c:pt>
                <c:pt idx="3078">
                  <c:v>307.8</c:v>
                </c:pt>
                <c:pt idx="3079">
                  <c:v>307.9</c:v>
                </c:pt>
                <c:pt idx="3080">
                  <c:v>308</c:v>
                </c:pt>
                <c:pt idx="3081">
                  <c:v>308.1</c:v>
                </c:pt>
                <c:pt idx="3082">
                  <c:v>308.2</c:v>
                </c:pt>
                <c:pt idx="3083">
                  <c:v>308.3</c:v>
                </c:pt>
                <c:pt idx="3084">
                  <c:v>308.4</c:v>
                </c:pt>
                <c:pt idx="3085">
                  <c:v>308.5</c:v>
                </c:pt>
                <c:pt idx="3086">
                  <c:v>308.6</c:v>
                </c:pt>
                <c:pt idx="3087">
                  <c:v>308.7</c:v>
                </c:pt>
                <c:pt idx="3088">
                  <c:v>308.8</c:v>
                </c:pt>
                <c:pt idx="3089">
                  <c:v>308.9</c:v>
                </c:pt>
                <c:pt idx="3090">
                  <c:v>309</c:v>
                </c:pt>
                <c:pt idx="3091">
                  <c:v>309.1</c:v>
                </c:pt>
                <c:pt idx="3092">
                  <c:v>309.2</c:v>
                </c:pt>
                <c:pt idx="3093">
                  <c:v>309.3</c:v>
                </c:pt>
                <c:pt idx="3094">
                  <c:v>309.4</c:v>
                </c:pt>
                <c:pt idx="3095">
                  <c:v>309.5</c:v>
                </c:pt>
                <c:pt idx="3096">
                  <c:v>309.6</c:v>
                </c:pt>
                <c:pt idx="3097">
                  <c:v>309.7</c:v>
                </c:pt>
                <c:pt idx="3098">
                  <c:v>309.8</c:v>
                </c:pt>
                <c:pt idx="3099">
                  <c:v>309.9</c:v>
                </c:pt>
                <c:pt idx="3100">
                  <c:v>310</c:v>
                </c:pt>
                <c:pt idx="3101">
                  <c:v>310.1</c:v>
                </c:pt>
                <c:pt idx="3102">
                  <c:v>310.2</c:v>
                </c:pt>
                <c:pt idx="3103">
                  <c:v>310.3</c:v>
                </c:pt>
                <c:pt idx="3104">
                  <c:v>310.4</c:v>
                </c:pt>
                <c:pt idx="3105">
                  <c:v>310.5</c:v>
                </c:pt>
                <c:pt idx="3106">
                  <c:v>310.6</c:v>
                </c:pt>
                <c:pt idx="3107">
                  <c:v>310.7</c:v>
                </c:pt>
                <c:pt idx="3108">
                  <c:v>310.8</c:v>
                </c:pt>
                <c:pt idx="3109">
                  <c:v>310.9</c:v>
                </c:pt>
                <c:pt idx="3110">
                  <c:v>311</c:v>
                </c:pt>
                <c:pt idx="3111">
                  <c:v>311.1</c:v>
                </c:pt>
                <c:pt idx="3112">
                  <c:v>311.2</c:v>
                </c:pt>
                <c:pt idx="3113">
                  <c:v>311.3</c:v>
                </c:pt>
                <c:pt idx="3114">
                  <c:v>311.4</c:v>
                </c:pt>
                <c:pt idx="3115">
                  <c:v>311.5</c:v>
                </c:pt>
                <c:pt idx="3116">
                  <c:v>311.6</c:v>
                </c:pt>
                <c:pt idx="3117">
                  <c:v>311.7</c:v>
                </c:pt>
                <c:pt idx="3118">
                  <c:v>311.8</c:v>
                </c:pt>
                <c:pt idx="3119">
                  <c:v>311.9</c:v>
                </c:pt>
                <c:pt idx="3120">
                  <c:v>312</c:v>
                </c:pt>
                <c:pt idx="3121">
                  <c:v>312.1</c:v>
                </c:pt>
                <c:pt idx="3122">
                  <c:v>312.2</c:v>
                </c:pt>
                <c:pt idx="3123">
                  <c:v>312.3</c:v>
                </c:pt>
                <c:pt idx="3124">
                  <c:v>312.4</c:v>
                </c:pt>
                <c:pt idx="3125">
                  <c:v>312.5</c:v>
                </c:pt>
                <c:pt idx="3126">
                  <c:v>312.6</c:v>
                </c:pt>
                <c:pt idx="3127">
                  <c:v>312.7</c:v>
                </c:pt>
                <c:pt idx="3128">
                  <c:v>312.8</c:v>
                </c:pt>
                <c:pt idx="3129">
                  <c:v>312.9</c:v>
                </c:pt>
                <c:pt idx="3130">
                  <c:v>313</c:v>
                </c:pt>
                <c:pt idx="3131">
                  <c:v>313.1</c:v>
                </c:pt>
                <c:pt idx="3132">
                  <c:v>313.2</c:v>
                </c:pt>
                <c:pt idx="3133">
                  <c:v>313.3</c:v>
                </c:pt>
                <c:pt idx="3134">
                  <c:v>313.4</c:v>
                </c:pt>
                <c:pt idx="3135">
                  <c:v>313.5</c:v>
                </c:pt>
                <c:pt idx="3136">
                  <c:v>313.6</c:v>
                </c:pt>
                <c:pt idx="3137">
                  <c:v>313.7</c:v>
                </c:pt>
                <c:pt idx="3138">
                  <c:v>313.8</c:v>
                </c:pt>
                <c:pt idx="3139">
                  <c:v>313.9</c:v>
                </c:pt>
                <c:pt idx="3140">
                  <c:v>314</c:v>
                </c:pt>
                <c:pt idx="3141">
                  <c:v>314.1</c:v>
                </c:pt>
                <c:pt idx="3142">
                  <c:v>314.2</c:v>
                </c:pt>
                <c:pt idx="3143">
                  <c:v>314.3</c:v>
                </c:pt>
                <c:pt idx="3144">
                  <c:v>314.4</c:v>
                </c:pt>
                <c:pt idx="3145">
                  <c:v>314.5</c:v>
                </c:pt>
                <c:pt idx="3146">
                  <c:v>314.6</c:v>
                </c:pt>
                <c:pt idx="3147">
                  <c:v>314.7</c:v>
                </c:pt>
                <c:pt idx="3148">
                  <c:v>314.8</c:v>
                </c:pt>
                <c:pt idx="3149">
                  <c:v>314.9</c:v>
                </c:pt>
                <c:pt idx="3150">
                  <c:v>315</c:v>
                </c:pt>
                <c:pt idx="3151">
                  <c:v>315.1</c:v>
                </c:pt>
                <c:pt idx="3152">
                  <c:v>315.2</c:v>
                </c:pt>
                <c:pt idx="3153">
                  <c:v>315.3</c:v>
                </c:pt>
                <c:pt idx="3154">
                  <c:v>315.4</c:v>
                </c:pt>
                <c:pt idx="3155">
                  <c:v>315.5</c:v>
                </c:pt>
                <c:pt idx="3156">
                  <c:v>315.6</c:v>
                </c:pt>
                <c:pt idx="3157">
                  <c:v>315.7</c:v>
                </c:pt>
                <c:pt idx="3158">
                  <c:v>315.8</c:v>
                </c:pt>
                <c:pt idx="3159">
                  <c:v>315.9</c:v>
                </c:pt>
                <c:pt idx="3160">
                  <c:v>316</c:v>
                </c:pt>
                <c:pt idx="3161">
                  <c:v>316.1</c:v>
                </c:pt>
                <c:pt idx="3162">
                  <c:v>316.2</c:v>
                </c:pt>
                <c:pt idx="3163">
                  <c:v>316.3</c:v>
                </c:pt>
                <c:pt idx="3164">
                  <c:v>316.4</c:v>
                </c:pt>
                <c:pt idx="3165">
                  <c:v>316.5</c:v>
                </c:pt>
                <c:pt idx="3166">
                  <c:v>316.6</c:v>
                </c:pt>
                <c:pt idx="3167">
                  <c:v>316.7</c:v>
                </c:pt>
                <c:pt idx="3168">
                  <c:v>316.8</c:v>
                </c:pt>
                <c:pt idx="3169">
                  <c:v>316.9</c:v>
                </c:pt>
                <c:pt idx="3170">
                  <c:v>317</c:v>
                </c:pt>
                <c:pt idx="3171">
                  <c:v>317.1</c:v>
                </c:pt>
                <c:pt idx="3172">
                  <c:v>317.2</c:v>
                </c:pt>
                <c:pt idx="3173">
                  <c:v>317.3</c:v>
                </c:pt>
                <c:pt idx="3174">
                  <c:v>317.4</c:v>
                </c:pt>
                <c:pt idx="3175">
                  <c:v>317.5</c:v>
                </c:pt>
                <c:pt idx="3176">
                  <c:v>317.6</c:v>
                </c:pt>
                <c:pt idx="3177">
                  <c:v>317.7</c:v>
                </c:pt>
                <c:pt idx="3178">
                  <c:v>317.8</c:v>
                </c:pt>
                <c:pt idx="3179">
                  <c:v>317.9</c:v>
                </c:pt>
                <c:pt idx="3180">
                  <c:v>318</c:v>
                </c:pt>
                <c:pt idx="3181">
                  <c:v>318.1</c:v>
                </c:pt>
                <c:pt idx="3182">
                  <c:v>318.2</c:v>
                </c:pt>
                <c:pt idx="3183">
                  <c:v>318.3</c:v>
                </c:pt>
                <c:pt idx="3184">
                  <c:v>318.4</c:v>
                </c:pt>
                <c:pt idx="3185">
                  <c:v>318.5</c:v>
                </c:pt>
                <c:pt idx="3186">
                  <c:v>318.6</c:v>
                </c:pt>
                <c:pt idx="3187">
                  <c:v>318.7</c:v>
                </c:pt>
                <c:pt idx="3188">
                  <c:v>318.8</c:v>
                </c:pt>
                <c:pt idx="3189">
                  <c:v>318.9</c:v>
                </c:pt>
                <c:pt idx="3190">
                  <c:v>319</c:v>
                </c:pt>
                <c:pt idx="3191">
                  <c:v>319.1</c:v>
                </c:pt>
                <c:pt idx="3192">
                  <c:v>319.2</c:v>
                </c:pt>
                <c:pt idx="3193">
                  <c:v>319.3</c:v>
                </c:pt>
                <c:pt idx="3194">
                  <c:v>319.4</c:v>
                </c:pt>
                <c:pt idx="3195">
                  <c:v>319.5</c:v>
                </c:pt>
                <c:pt idx="3196">
                  <c:v>319.6</c:v>
                </c:pt>
                <c:pt idx="3197">
                  <c:v>319.7</c:v>
                </c:pt>
                <c:pt idx="3198">
                  <c:v>319.8</c:v>
                </c:pt>
                <c:pt idx="3199">
                  <c:v>319.9</c:v>
                </c:pt>
                <c:pt idx="3200">
                  <c:v>320</c:v>
                </c:pt>
                <c:pt idx="3201">
                  <c:v>320.1</c:v>
                </c:pt>
                <c:pt idx="3202">
                  <c:v>320.2</c:v>
                </c:pt>
                <c:pt idx="3203">
                  <c:v>320.3</c:v>
                </c:pt>
                <c:pt idx="3204">
                  <c:v>320.4</c:v>
                </c:pt>
                <c:pt idx="3205">
                  <c:v>320.5</c:v>
                </c:pt>
                <c:pt idx="3206">
                  <c:v>320.6</c:v>
                </c:pt>
                <c:pt idx="3207">
                  <c:v>320.7</c:v>
                </c:pt>
                <c:pt idx="3208">
                  <c:v>320.8</c:v>
                </c:pt>
                <c:pt idx="3209">
                  <c:v>320.9</c:v>
                </c:pt>
                <c:pt idx="3210">
                  <c:v>321</c:v>
                </c:pt>
                <c:pt idx="3211">
                  <c:v>321.1</c:v>
                </c:pt>
                <c:pt idx="3212">
                  <c:v>321.2</c:v>
                </c:pt>
                <c:pt idx="3213">
                  <c:v>321.3</c:v>
                </c:pt>
                <c:pt idx="3214">
                  <c:v>321.4</c:v>
                </c:pt>
                <c:pt idx="3215">
                  <c:v>321.5</c:v>
                </c:pt>
                <c:pt idx="3216">
                  <c:v>321.6</c:v>
                </c:pt>
                <c:pt idx="3217">
                  <c:v>321.7</c:v>
                </c:pt>
                <c:pt idx="3218">
                  <c:v>321.8</c:v>
                </c:pt>
                <c:pt idx="3219">
                  <c:v>321.9</c:v>
                </c:pt>
                <c:pt idx="3220">
                  <c:v>322</c:v>
                </c:pt>
                <c:pt idx="3221">
                  <c:v>322.1</c:v>
                </c:pt>
                <c:pt idx="3222">
                  <c:v>322.2</c:v>
                </c:pt>
                <c:pt idx="3223">
                  <c:v>322.3</c:v>
                </c:pt>
                <c:pt idx="3224">
                  <c:v>322.4</c:v>
                </c:pt>
                <c:pt idx="3225">
                  <c:v>322.5</c:v>
                </c:pt>
                <c:pt idx="3226">
                  <c:v>322.6</c:v>
                </c:pt>
                <c:pt idx="3227">
                  <c:v>322.7</c:v>
                </c:pt>
                <c:pt idx="3228">
                  <c:v>322.8</c:v>
                </c:pt>
                <c:pt idx="3229">
                  <c:v>322.9</c:v>
                </c:pt>
                <c:pt idx="3230">
                  <c:v>323</c:v>
                </c:pt>
                <c:pt idx="3231">
                  <c:v>323.1</c:v>
                </c:pt>
                <c:pt idx="3232">
                  <c:v>323.2</c:v>
                </c:pt>
                <c:pt idx="3233">
                  <c:v>323.3</c:v>
                </c:pt>
                <c:pt idx="3234">
                  <c:v>323.4</c:v>
                </c:pt>
                <c:pt idx="3235">
                  <c:v>323.5</c:v>
                </c:pt>
                <c:pt idx="3236">
                  <c:v>323.6</c:v>
                </c:pt>
                <c:pt idx="3237">
                  <c:v>323.7</c:v>
                </c:pt>
                <c:pt idx="3238">
                  <c:v>323.8</c:v>
                </c:pt>
                <c:pt idx="3239">
                  <c:v>323.9</c:v>
                </c:pt>
                <c:pt idx="3240">
                  <c:v>324</c:v>
                </c:pt>
                <c:pt idx="3241">
                  <c:v>324.1</c:v>
                </c:pt>
                <c:pt idx="3242">
                  <c:v>324.2</c:v>
                </c:pt>
                <c:pt idx="3243">
                  <c:v>324.3</c:v>
                </c:pt>
                <c:pt idx="3244">
                  <c:v>324.4</c:v>
                </c:pt>
                <c:pt idx="3245">
                  <c:v>324.5</c:v>
                </c:pt>
                <c:pt idx="3246">
                  <c:v>324.6</c:v>
                </c:pt>
                <c:pt idx="3247">
                  <c:v>324.7</c:v>
                </c:pt>
                <c:pt idx="3248">
                  <c:v>324.8</c:v>
                </c:pt>
                <c:pt idx="3249">
                  <c:v>324.9</c:v>
                </c:pt>
                <c:pt idx="3250">
                  <c:v>325</c:v>
                </c:pt>
                <c:pt idx="3251">
                  <c:v>325.1</c:v>
                </c:pt>
                <c:pt idx="3252">
                  <c:v>325.2</c:v>
                </c:pt>
                <c:pt idx="3253">
                  <c:v>325.3</c:v>
                </c:pt>
                <c:pt idx="3254">
                  <c:v>325.4</c:v>
                </c:pt>
                <c:pt idx="3255">
                  <c:v>325.5</c:v>
                </c:pt>
                <c:pt idx="3256">
                  <c:v>325.6</c:v>
                </c:pt>
                <c:pt idx="3257">
                  <c:v>325.7</c:v>
                </c:pt>
                <c:pt idx="3258">
                  <c:v>325.8</c:v>
                </c:pt>
                <c:pt idx="3259">
                  <c:v>325.9</c:v>
                </c:pt>
                <c:pt idx="3260">
                  <c:v>326</c:v>
                </c:pt>
                <c:pt idx="3261">
                  <c:v>326.1</c:v>
                </c:pt>
                <c:pt idx="3262">
                  <c:v>326.2</c:v>
                </c:pt>
                <c:pt idx="3263">
                  <c:v>326.3</c:v>
                </c:pt>
                <c:pt idx="3264">
                  <c:v>326.4</c:v>
                </c:pt>
                <c:pt idx="3265">
                  <c:v>326.5</c:v>
                </c:pt>
                <c:pt idx="3266">
                  <c:v>326.6</c:v>
                </c:pt>
                <c:pt idx="3267">
                  <c:v>326.7</c:v>
                </c:pt>
                <c:pt idx="3268">
                  <c:v>326.8</c:v>
                </c:pt>
                <c:pt idx="3269">
                  <c:v>326.9</c:v>
                </c:pt>
                <c:pt idx="3270">
                  <c:v>327</c:v>
                </c:pt>
                <c:pt idx="3271">
                  <c:v>327.1</c:v>
                </c:pt>
                <c:pt idx="3272">
                  <c:v>327.2</c:v>
                </c:pt>
                <c:pt idx="3273">
                  <c:v>327.3</c:v>
                </c:pt>
                <c:pt idx="3274">
                  <c:v>327.4</c:v>
                </c:pt>
                <c:pt idx="3275">
                  <c:v>327.5</c:v>
                </c:pt>
                <c:pt idx="3276">
                  <c:v>327.6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  <c:pt idx="4000">
                  <c:v>400</c:v>
                </c:pt>
                <c:pt idx="4001">
                  <c:v>400.1</c:v>
                </c:pt>
                <c:pt idx="4002">
                  <c:v>400.2</c:v>
                </c:pt>
                <c:pt idx="4003">
                  <c:v>400.3</c:v>
                </c:pt>
                <c:pt idx="4004">
                  <c:v>400.4</c:v>
                </c:pt>
                <c:pt idx="4005">
                  <c:v>400.5</c:v>
                </c:pt>
                <c:pt idx="4006">
                  <c:v>400.6</c:v>
                </c:pt>
                <c:pt idx="4007">
                  <c:v>400.7</c:v>
                </c:pt>
                <c:pt idx="4008">
                  <c:v>400.8</c:v>
                </c:pt>
                <c:pt idx="4009">
                  <c:v>400.9</c:v>
                </c:pt>
                <c:pt idx="4010">
                  <c:v>401</c:v>
                </c:pt>
                <c:pt idx="4011">
                  <c:v>401.1</c:v>
                </c:pt>
                <c:pt idx="4012">
                  <c:v>401.2</c:v>
                </c:pt>
                <c:pt idx="4013">
                  <c:v>401.3</c:v>
                </c:pt>
                <c:pt idx="4014">
                  <c:v>401.4</c:v>
                </c:pt>
                <c:pt idx="4015">
                  <c:v>401.5</c:v>
                </c:pt>
                <c:pt idx="4016">
                  <c:v>401.6</c:v>
                </c:pt>
                <c:pt idx="4017">
                  <c:v>401.7</c:v>
                </c:pt>
                <c:pt idx="4018">
                  <c:v>401.8</c:v>
                </c:pt>
                <c:pt idx="4019">
                  <c:v>401.9</c:v>
                </c:pt>
                <c:pt idx="4020">
                  <c:v>402</c:v>
                </c:pt>
                <c:pt idx="4021">
                  <c:v>402.1</c:v>
                </c:pt>
                <c:pt idx="4022">
                  <c:v>402.2</c:v>
                </c:pt>
                <c:pt idx="4023">
                  <c:v>402.3</c:v>
                </c:pt>
                <c:pt idx="4024">
                  <c:v>402.4</c:v>
                </c:pt>
                <c:pt idx="4025">
                  <c:v>402.5</c:v>
                </c:pt>
                <c:pt idx="4026">
                  <c:v>402.6</c:v>
                </c:pt>
                <c:pt idx="4027">
                  <c:v>402.7</c:v>
                </c:pt>
                <c:pt idx="4028">
                  <c:v>402.8</c:v>
                </c:pt>
                <c:pt idx="4029">
                  <c:v>402.9</c:v>
                </c:pt>
                <c:pt idx="4030">
                  <c:v>403</c:v>
                </c:pt>
                <c:pt idx="4031">
                  <c:v>403.1</c:v>
                </c:pt>
                <c:pt idx="4032">
                  <c:v>403.2</c:v>
                </c:pt>
                <c:pt idx="4033">
                  <c:v>403.3</c:v>
                </c:pt>
                <c:pt idx="4034">
                  <c:v>403.4</c:v>
                </c:pt>
                <c:pt idx="4035">
                  <c:v>403.5</c:v>
                </c:pt>
                <c:pt idx="4036">
                  <c:v>403.6</c:v>
                </c:pt>
                <c:pt idx="4037">
                  <c:v>403.7</c:v>
                </c:pt>
                <c:pt idx="4038">
                  <c:v>403.8</c:v>
                </c:pt>
                <c:pt idx="4039">
                  <c:v>403.9</c:v>
                </c:pt>
                <c:pt idx="4040">
                  <c:v>404</c:v>
                </c:pt>
                <c:pt idx="4041">
                  <c:v>404.1</c:v>
                </c:pt>
                <c:pt idx="4042">
                  <c:v>404.2</c:v>
                </c:pt>
                <c:pt idx="4043">
                  <c:v>404.3</c:v>
                </c:pt>
                <c:pt idx="4044">
                  <c:v>404.4</c:v>
                </c:pt>
                <c:pt idx="4045">
                  <c:v>404.5</c:v>
                </c:pt>
                <c:pt idx="4046">
                  <c:v>404.6</c:v>
                </c:pt>
                <c:pt idx="4047">
                  <c:v>404.7</c:v>
                </c:pt>
                <c:pt idx="4048">
                  <c:v>404.8</c:v>
                </c:pt>
                <c:pt idx="4049">
                  <c:v>404.9</c:v>
                </c:pt>
                <c:pt idx="4050">
                  <c:v>405</c:v>
                </c:pt>
                <c:pt idx="4051">
                  <c:v>405.1</c:v>
                </c:pt>
                <c:pt idx="4052">
                  <c:v>405.2</c:v>
                </c:pt>
                <c:pt idx="4053">
                  <c:v>405.3</c:v>
                </c:pt>
                <c:pt idx="4054">
                  <c:v>405.4</c:v>
                </c:pt>
                <c:pt idx="4055">
                  <c:v>405.5</c:v>
                </c:pt>
                <c:pt idx="4056">
                  <c:v>405.6</c:v>
                </c:pt>
                <c:pt idx="4057">
                  <c:v>405.7</c:v>
                </c:pt>
                <c:pt idx="4058">
                  <c:v>405.8</c:v>
                </c:pt>
                <c:pt idx="4059">
                  <c:v>405.9</c:v>
                </c:pt>
                <c:pt idx="4060">
                  <c:v>406</c:v>
                </c:pt>
                <c:pt idx="4061">
                  <c:v>406.1</c:v>
                </c:pt>
                <c:pt idx="4062">
                  <c:v>406.2</c:v>
                </c:pt>
                <c:pt idx="4063">
                  <c:v>406.3</c:v>
                </c:pt>
                <c:pt idx="4064">
                  <c:v>406.4</c:v>
                </c:pt>
                <c:pt idx="4065">
                  <c:v>406.5</c:v>
                </c:pt>
                <c:pt idx="4066">
                  <c:v>406.6</c:v>
                </c:pt>
                <c:pt idx="4067">
                  <c:v>406.7</c:v>
                </c:pt>
                <c:pt idx="4068">
                  <c:v>406.8</c:v>
                </c:pt>
                <c:pt idx="4069">
                  <c:v>406.9</c:v>
                </c:pt>
                <c:pt idx="4070">
                  <c:v>407</c:v>
                </c:pt>
                <c:pt idx="4071">
                  <c:v>407.1</c:v>
                </c:pt>
                <c:pt idx="4072">
                  <c:v>407.2</c:v>
                </c:pt>
                <c:pt idx="4073">
                  <c:v>407.3</c:v>
                </c:pt>
                <c:pt idx="4074">
                  <c:v>407.4</c:v>
                </c:pt>
                <c:pt idx="4075">
                  <c:v>407.5</c:v>
                </c:pt>
                <c:pt idx="4076">
                  <c:v>407.6</c:v>
                </c:pt>
                <c:pt idx="4077">
                  <c:v>407.7</c:v>
                </c:pt>
                <c:pt idx="4078">
                  <c:v>407.8</c:v>
                </c:pt>
                <c:pt idx="4079">
                  <c:v>407.9</c:v>
                </c:pt>
                <c:pt idx="4080">
                  <c:v>408</c:v>
                </c:pt>
                <c:pt idx="4081">
                  <c:v>408.1</c:v>
                </c:pt>
                <c:pt idx="4082">
                  <c:v>408.2</c:v>
                </c:pt>
                <c:pt idx="4083">
                  <c:v>408.3</c:v>
                </c:pt>
                <c:pt idx="4084">
                  <c:v>408.4</c:v>
                </c:pt>
                <c:pt idx="4085">
                  <c:v>408.5</c:v>
                </c:pt>
                <c:pt idx="4086">
                  <c:v>408.6</c:v>
                </c:pt>
                <c:pt idx="4087">
                  <c:v>408.7</c:v>
                </c:pt>
                <c:pt idx="4088">
                  <c:v>408.8</c:v>
                </c:pt>
                <c:pt idx="4089">
                  <c:v>408.9</c:v>
                </c:pt>
                <c:pt idx="4090">
                  <c:v>409</c:v>
                </c:pt>
                <c:pt idx="4091">
                  <c:v>409.1</c:v>
                </c:pt>
                <c:pt idx="4092">
                  <c:v>409.2</c:v>
                </c:pt>
                <c:pt idx="4093">
                  <c:v>409.3</c:v>
                </c:pt>
                <c:pt idx="4094">
                  <c:v>409.4</c:v>
                </c:pt>
                <c:pt idx="4095">
                  <c:v>409.5</c:v>
                </c:pt>
                <c:pt idx="4096">
                  <c:v>409.6</c:v>
                </c:pt>
                <c:pt idx="4097">
                  <c:v>409.7</c:v>
                </c:pt>
                <c:pt idx="4098">
                  <c:v>409.8</c:v>
                </c:pt>
                <c:pt idx="4099">
                  <c:v>409.9</c:v>
                </c:pt>
                <c:pt idx="4100">
                  <c:v>410</c:v>
                </c:pt>
                <c:pt idx="4101">
                  <c:v>410.1</c:v>
                </c:pt>
                <c:pt idx="4102">
                  <c:v>410.2</c:v>
                </c:pt>
                <c:pt idx="4103">
                  <c:v>410.3</c:v>
                </c:pt>
                <c:pt idx="4104">
                  <c:v>410.4</c:v>
                </c:pt>
                <c:pt idx="4105">
                  <c:v>410.5</c:v>
                </c:pt>
                <c:pt idx="4106">
                  <c:v>410.6</c:v>
                </c:pt>
                <c:pt idx="4107">
                  <c:v>410.7</c:v>
                </c:pt>
                <c:pt idx="4108">
                  <c:v>410.8</c:v>
                </c:pt>
                <c:pt idx="4109">
                  <c:v>410.9</c:v>
                </c:pt>
                <c:pt idx="4110">
                  <c:v>411</c:v>
                </c:pt>
                <c:pt idx="4111">
                  <c:v>411.1</c:v>
                </c:pt>
                <c:pt idx="4112">
                  <c:v>411.2</c:v>
                </c:pt>
                <c:pt idx="4113">
                  <c:v>411.3</c:v>
                </c:pt>
                <c:pt idx="4114">
                  <c:v>411.4</c:v>
                </c:pt>
                <c:pt idx="4115">
                  <c:v>411.5</c:v>
                </c:pt>
                <c:pt idx="4116">
                  <c:v>411.6</c:v>
                </c:pt>
                <c:pt idx="4117">
                  <c:v>411.7</c:v>
                </c:pt>
                <c:pt idx="4118">
                  <c:v>411.8</c:v>
                </c:pt>
                <c:pt idx="4119">
                  <c:v>411.9</c:v>
                </c:pt>
                <c:pt idx="4120">
                  <c:v>412</c:v>
                </c:pt>
                <c:pt idx="4121">
                  <c:v>412.1</c:v>
                </c:pt>
                <c:pt idx="4122">
                  <c:v>412.2</c:v>
                </c:pt>
                <c:pt idx="4123">
                  <c:v>412.3</c:v>
                </c:pt>
                <c:pt idx="4124">
                  <c:v>412.4</c:v>
                </c:pt>
                <c:pt idx="4125">
                  <c:v>412.5</c:v>
                </c:pt>
                <c:pt idx="4126">
                  <c:v>412.6</c:v>
                </c:pt>
                <c:pt idx="4127">
                  <c:v>412.7</c:v>
                </c:pt>
                <c:pt idx="4128">
                  <c:v>412.8</c:v>
                </c:pt>
                <c:pt idx="4129">
                  <c:v>412.9</c:v>
                </c:pt>
                <c:pt idx="4130">
                  <c:v>413</c:v>
                </c:pt>
                <c:pt idx="4131">
                  <c:v>413.1</c:v>
                </c:pt>
                <c:pt idx="4132">
                  <c:v>413.2</c:v>
                </c:pt>
                <c:pt idx="4133">
                  <c:v>413.3</c:v>
                </c:pt>
                <c:pt idx="4134">
                  <c:v>413.4</c:v>
                </c:pt>
                <c:pt idx="4135">
                  <c:v>413.5</c:v>
                </c:pt>
                <c:pt idx="4136">
                  <c:v>413.6</c:v>
                </c:pt>
                <c:pt idx="4137">
                  <c:v>413.7</c:v>
                </c:pt>
                <c:pt idx="4138">
                  <c:v>413.8</c:v>
                </c:pt>
                <c:pt idx="4139">
                  <c:v>413.9</c:v>
                </c:pt>
                <c:pt idx="4140">
                  <c:v>414</c:v>
                </c:pt>
                <c:pt idx="4141">
                  <c:v>414.1</c:v>
                </c:pt>
                <c:pt idx="4142">
                  <c:v>414.2</c:v>
                </c:pt>
                <c:pt idx="4143">
                  <c:v>414.3</c:v>
                </c:pt>
                <c:pt idx="4144">
                  <c:v>414.4</c:v>
                </c:pt>
                <c:pt idx="4145">
                  <c:v>414.5</c:v>
                </c:pt>
                <c:pt idx="4146">
                  <c:v>414.6</c:v>
                </c:pt>
                <c:pt idx="4147">
                  <c:v>414.7</c:v>
                </c:pt>
                <c:pt idx="4148">
                  <c:v>414.8</c:v>
                </c:pt>
                <c:pt idx="4149">
                  <c:v>414.9</c:v>
                </c:pt>
                <c:pt idx="4150">
                  <c:v>415</c:v>
                </c:pt>
                <c:pt idx="4151">
                  <c:v>415.1</c:v>
                </c:pt>
                <c:pt idx="4152">
                  <c:v>415.2</c:v>
                </c:pt>
                <c:pt idx="4153">
                  <c:v>415.3</c:v>
                </c:pt>
                <c:pt idx="4154">
                  <c:v>415.4</c:v>
                </c:pt>
                <c:pt idx="4155">
                  <c:v>415.5</c:v>
                </c:pt>
                <c:pt idx="4156">
                  <c:v>415.6</c:v>
                </c:pt>
                <c:pt idx="4157">
                  <c:v>415.7</c:v>
                </c:pt>
                <c:pt idx="4158">
                  <c:v>415.8</c:v>
                </c:pt>
                <c:pt idx="4159">
                  <c:v>415.9</c:v>
                </c:pt>
                <c:pt idx="4160">
                  <c:v>416</c:v>
                </c:pt>
                <c:pt idx="4161">
                  <c:v>416.1</c:v>
                </c:pt>
                <c:pt idx="4162">
                  <c:v>416.2</c:v>
                </c:pt>
                <c:pt idx="4163">
                  <c:v>416.3</c:v>
                </c:pt>
                <c:pt idx="4164">
                  <c:v>416.4</c:v>
                </c:pt>
                <c:pt idx="4165">
                  <c:v>416.5</c:v>
                </c:pt>
                <c:pt idx="4166">
                  <c:v>416.6</c:v>
                </c:pt>
                <c:pt idx="4167">
                  <c:v>416.7</c:v>
                </c:pt>
                <c:pt idx="4168">
                  <c:v>416.8</c:v>
                </c:pt>
                <c:pt idx="4169">
                  <c:v>416.9</c:v>
                </c:pt>
                <c:pt idx="4170">
                  <c:v>417</c:v>
                </c:pt>
                <c:pt idx="4171">
                  <c:v>417.1</c:v>
                </c:pt>
                <c:pt idx="4172">
                  <c:v>417.2</c:v>
                </c:pt>
                <c:pt idx="4173">
                  <c:v>417.3</c:v>
                </c:pt>
                <c:pt idx="4174">
                  <c:v>417.4</c:v>
                </c:pt>
                <c:pt idx="4175">
                  <c:v>417.5</c:v>
                </c:pt>
                <c:pt idx="4176">
                  <c:v>417.6</c:v>
                </c:pt>
                <c:pt idx="4177">
                  <c:v>417.7</c:v>
                </c:pt>
                <c:pt idx="4178">
                  <c:v>417.8</c:v>
                </c:pt>
                <c:pt idx="4179">
                  <c:v>417.9</c:v>
                </c:pt>
                <c:pt idx="4180">
                  <c:v>418</c:v>
                </c:pt>
                <c:pt idx="4181">
                  <c:v>418.1</c:v>
                </c:pt>
                <c:pt idx="4182">
                  <c:v>418.2</c:v>
                </c:pt>
                <c:pt idx="4183">
                  <c:v>418.3</c:v>
                </c:pt>
                <c:pt idx="4184">
                  <c:v>418.4</c:v>
                </c:pt>
                <c:pt idx="4185">
                  <c:v>418.5</c:v>
                </c:pt>
                <c:pt idx="4186">
                  <c:v>418.6</c:v>
                </c:pt>
                <c:pt idx="4187">
                  <c:v>418.7</c:v>
                </c:pt>
                <c:pt idx="4188">
                  <c:v>418.8</c:v>
                </c:pt>
                <c:pt idx="4189">
                  <c:v>418.9</c:v>
                </c:pt>
                <c:pt idx="4190">
                  <c:v>419</c:v>
                </c:pt>
                <c:pt idx="4191">
                  <c:v>419.1</c:v>
                </c:pt>
                <c:pt idx="4192">
                  <c:v>419.2</c:v>
                </c:pt>
                <c:pt idx="4193">
                  <c:v>419.3</c:v>
                </c:pt>
                <c:pt idx="4194">
                  <c:v>419.4</c:v>
                </c:pt>
                <c:pt idx="4195">
                  <c:v>419.5</c:v>
                </c:pt>
                <c:pt idx="4196">
                  <c:v>419.6</c:v>
                </c:pt>
                <c:pt idx="4197">
                  <c:v>419.7</c:v>
                </c:pt>
                <c:pt idx="4198">
                  <c:v>419.8</c:v>
                </c:pt>
                <c:pt idx="4199">
                  <c:v>419.9</c:v>
                </c:pt>
                <c:pt idx="4200">
                  <c:v>420</c:v>
                </c:pt>
                <c:pt idx="4201">
                  <c:v>420.1</c:v>
                </c:pt>
                <c:pt idx="4202">
                  <c:v>420.2</c:v>
                </c:pt>
                <c:pt idx="4203">
                  <c:v>420.3</c:v>
                </c:pt>
                <c:pt idx="4204">
                  <c:v>420.4</c:v>
                </c:pt>
                <c:pt idx="4205">
                  <c:v>420.5</c:v>
                </c:pt>
                <c:pt idx="4206">
                  <c:v>420.6</c:v>
                </c:pt>
                <c:pt idx="4207">
                  <c:v>420.7</c:v>
                </c:pt>
                <c:pt idx="4208">
                  <c:v>420.8</c:v>
                </c:pt>
                <c:pt idx="4209">
                  <c:v>420.9</c:v>
                </c:pt>
                <c:pt idx="4210">
                  <c:v>421</c:v>
                </c:pt>
                <c:pt idx="4211">
                  <c:v>421.1</c:v>
                </c:pt>
                <c:pt idx="4212">
                  <c:v>421.2</c:v>
                </c:pt>
                <c:pt idx="4213">
                  <c:v>421.3</c:v>
                </c:pt>
                <c:pt idx="4214">
                  <c:v>421.4</c:v>
                </c:pt>
                <c:pt idx="4215">
                  <c:v>421.5</c:v>
                </c:pt>
                <c:pt idx="4216">
                  <c:v>421.6</c:v>
                </c:pt>
                <c:pt idx="4217">
                  <c:v>421.7</c:v>
                </c:pt>
                <c:pt idx="4218">
                  <c:v>421.8</c:v>
                </c:pt>
                <c:pt idx="4219">
                  <c:v>421.9</c:v>
                </c:pt>
                <c:pt idx="4220">
                  <c:v>422</c:v>
                </c:pt>
                <c:pt idx="4221">
                  <c:v>422.1</c:v>
                </c:pt>
                <c:pt idx="4222">
                  <c:v>422.2</c:v>
                </c:pt>
                <c:pt idx="4223">
                  <c:v>422.3</c:v>
                </c:pt>
                <c:pt idx="4224">
                  <c:v>422.4</c:v>
                </c:pt>
                <c:pt idx="4225">
                  <c:v>422.5</c:v>
                </c:pt>
                <c:pt idx="4226">
                  <c:v>422.6</c:v>
                </c:pt>
                <c:pt idx="4227">
                  <c:v>422.7</c:v>
                </c:pt>
                <c:pt idx="4228">
                  <c:v>422.8</c:v>
                </c:pt>
                <c:pt idx="4229">
                  <c:v>422.9</c:v>
                </c:pt>
                <c:pt idx="4230">
                  <c:v>423</c:v>
                </c:pt>
                <c:pt idx="4231">
                  <c:v>423.1</c:v>
                </c:pt>
                <c:pt idx="4232">
                  <c:v>423.2</c:v>
                </c:pt>
                <c:pt idx="4233">
                  <c:v>423.3</c:v>
                </c:pt>
                <c:pt idx="4234">
                  <c:v>423.4</c:v>
                </c:pt>
                <c:pt idx="4235">
                  <c:v>423.5</c:v>
                </c:pt>
                <c:pt idx="4236">
                  <c:v>423.6</c:v>
                </c:pt>
                <c:pt idx="4237">
                  <c:v>423.7</c:v>
                </c:pt>
                <c:pt idx="4238">
                  <c:v>423.8</c:v>
                </c:pt>
                <c:pt idx="4239">
                  <c:v>423.9</c:v>
                </c:pt>
                <c:pt idx="4240">
                  <c:v>424</c:v>
                </c:pt>
                <c:pt idx="4241">
                  <c:v>424.1</c:v>
                </c:pt>
                <c:pt idx="4242">
                  <c:v>424.2</c:v>
                </c:pt>
                <c:pt idx="4243">
                  <c:v>424.3</c:v>
                </c:pt>
                <c:pt idx="4244">
                  <c:v>424.4</c:v>
                </c:pt>
                <c:pt idx="4245">
                  <c:v>424.5</c:v>
                </c:pt>
                <c:pt idx="4246">
                  <c:v>424.6</c:v>
                </c:pt>
                <c:pt idx="4247">
                  <c:v>424.7</c:v>
                </c:pt>
                <c:pt idx="4248">
                  <c:v>424.8</c:v>
                </c:pt>
                <c:pt idx="4249">
                  <c:v>424.9</c:v>
                </c:pt>
                <c:pt idx="4250">
                  <c:v>425</c:v>
                </c:pt>
                <c:pt idx="4251">
                  <c:v>425.1</c:v>
                </c:pt>
                <c:pt idx="4252">
                  <c:v>425.2</c:v>
                </c:pt>
                <c:pt idx="4253">
                  <c:v>425.3</c:v>
                </c:pt>
                <c:pt idx="4254">
                  <c:v>425.4</c:v>
                </c:pt>
                <c:pt idx="4255">
                  <c:v>425.5</c:v>
                </c:pt>
                <c:pt idx="4256">
                  <c:v>425.6</c:v>
                </c:pt>
                <c:pt idx="4257">
                  <c:v>425.7</c:v>
                </c:pt>
                <c:pt idx="4258">
                  <c:v>425.8</c:v>
                </c:pt>
                <c:pt idx="4259">
                  <c:v>425.9</c:v>
                </c:pt>
                <c:pt idx="4260">
                  <c:v>426</c:v>
                </c:pt>
                <c:pt idx="4261">
                  <c:v>426.1</c:v>
                </c:pt>
                <c:pt idx="4262">
                  <c:v>426.2</c:v>
                </c:pt>
                <c:pt idx="4263">
                  <c:v>426.3</c:v>
                </c:pt>
                <c:pt idx="4264">
                  <c:v>426.4</c:v>
                </c:pt>
                <c:pt idx="4265">
                  <c:v>426.5</c:v>
                </c:pt>
                <c:pt idx="4266">
                  <c:v>426.6</c:v>
                </c:pt>
                <c:pt idx="4267">
                  <c:v>426.7</c:v>
                </c:pt>
                <c:pt idx="4268">
                  <c:v>426.8</c:v>
                </c:pt>
                <c:pt idx="4269">
                  <c:v>426.9</c:v>
                </c:pt>
                <c:pt idx="4270">
                  <c:v>427</c:v>
                </c:pt>
                <c:pt idx="4271">
                  <c:v>427.1</c:v>
                </c:pt>
                <c:pt idx="4272">
                  <c:v>427.2</c:v>
                </c:pt>
                <c:pt idx="4273">
                  <c:v>427.3</c:v>
                </c:pt>
                <c:pt idx="4274">
                  <c:v>427.4</c:v>
                </c:pt>
                <c:pt idx="4275">
                  <c:v>427.5</c:v>
                </c:pt>
                <c:pt idx="4276">
                  <c:v>427.6</c:v>
                </c:pt>
                <c:pt idx="4277">
                  <c:v>427.7</c:v>
                </c:pt>
                <c:pt idx="4278">
                  <c:v>427.8</c:v>
                </c:pt>
                <c:pt idx="4279">
                  <c:v>427.9</c:v>
                </c:pt>
                <c:pt idx="4280">
                  <c:v>428</c:v>
                </c:pt>
                <c:pt idx="4281">
                  <c:v>428.1</c:v>
                </c:pt>
                <c:pt idx="4282">
                  <c:v>428.2</c:v>
                </c:pt>
                <c:pt idx="4283">
                  <c:v>428.3</c:v>
                </c:pt>
                <c:pt idx="4284">
                  <c:v>428.4</c:v>
                </c:pt>
                <c:pt idx="4285">
                  <c:v>428.5</c:v>
                </c:pt>
                <c:pt idx="4286">
                  <c:v>428.6</c:v>
                </c:pt>
                <c:pt idx="4287">
                  <c:v>428.7</c:v>
                </c:pt>
                <c:pt idx="4288">
                  <c:v>428.8</c:v>
                </c:pt>
                <c:pt idx="4289">
                  <c:v>428.9</c:v>
                </c:pt>
                <c:pt idx="4290">
                  <c:v>429</c:v>
                </c:pt>
                <c:pt idx="4291">
                  <c:v>429.1</c:v>
                </c:pt>
                <c:pt idx="4292">
                  <c:v>429.2</c:v>
                </c:pt>
                <c:pt idx="4293">
                  <c:v>429.3</c:v>
                </c:pt>
                <c:pt idx="4294">
                  <c:v>429.4</c:v>
                </c:pt>
                <c:pt idx="4295">
                  <c:v>429.5</c:v>
                </c:pt>
                <c:pt idx="4296">
                  <c:v>429.6</c:v>
                </c:pt>
                <c:pt idx="4297">
                  <c:v>429.7</c:v>
                </c:pt>
                <c:pt idx="4298">
                  <c:v>429.8</c:v>
                </c:pt>
                <c:pt idx="4299">
                  <c:v>429.9</c:v>
                </c:pt>
                <c:pt idx="4300">
                  <c:v>430</c:v>
                </c:pt>
                <c:pt idx="4301">
                  <c:v>430.1</c:v>
                </c:pt>
                <c:pt idx="4302">
                  <c:v>430.2</c:v>
                </c:pt>
                <c:pt idx="4303">
                  <c:v>430.3</c:v>
                </c:pt>
                <c:pt idx="4304">
                  <c:v>430.4</c:v>
                </c:pt>
                <c:pt idx="4305">
                  <c:v>430.5</c:v>
                </c:pt>
                <c:pt idx="4306">
                  <c:v>430.6</c:v>
                </c:pt>
                <c:pt idx="4307">
                  <c:v>430.7</c:v>
                </c:pt>
                <c:pt idx="4308">
                  <c:v>430.8</c:v>
                </c:pt>
                <c:pt idx="4309">
                  <c:v>430.9</c:v>
                </c:pt>
                <c:pt idx="4310">
                  <c:v>431</c:v>
                </c:pt>
                <c:pt idx="4311">
                  <c:v>431.1</c:v>
                </c:pt>
                <c:pt idx="4312">
                  <c:v>431.2</c:v>
                </c:pt>
                <c:pt idx="4313">
                  <c:v>431.3</c:v>
                </c:pt>
                <c:pt idx="4314">
                  <c:v>431.4</c:v>
                </c:pt>
                <c:pt idx="4315">
                  <c:v>431.5</c:v>
                </c:pt>
                <c:pt idx="4316">
                  <c:v>431.6</c:v>
                </c:pt>
                <c:pt idx="4317">
                  <c:v>431.7</c:v>
                </c:pt>
                <c:pt idx="4318">
                  <c:v>431.8</c:v>
                </c:pt>
                <c:pt idx="4319">
                  <c:v>431.9</c:v>
                </c:pt>
                <c:pt idx="4320">
                  <c:v>432</c:v>
                </c:pt>
                <c:pt idx="4321">
                  <c:v>432.1</c:v>
                </c:pt>
                <c:pt idx="4322">
                  <c:v>432.2</c:v>
                </c:pt>
                <c:pt idx="4323">
                  <c:v>432.3</c:v>
                </c:pt>
                <c:pt idx="4324">
                  <c:v>432.4</c:v>
                </c:pt>
                <c:pt idx="4325">
                  <c:v>432.5</c:v>
                </c:pt>
                <c:pt idx="4326">
                  <c:v>432.6</c:v>
                </c:pt>
                <c:pt idx="4327">
                  <c:v>432.7</c:v>
                </c:pt>
                <c:pt idx="4328">
                  <c:v>432.8</c:v>
                </c:pt>
                <c:pt idx="4329">
                  <c:v>432.9</c:v>
                </c:pt>
                <c:pt idx="4330">
                  <c:v>433</c:v>
                </c:pt>
                <c:pt idx="4331">
                  <c:v>433.1</c:v>
                </c:pt>
                <c:pt idx="4332">
                  <c:v>433.2</c:v>
                </c:pt>
                <c:pt idx="4333">
                  <c:v>433.3</c:v>
                </c:pt>
                <c:pt idx="4334">
                  <c:v>433.4</c:v>
                </c:pt>
                <c:pt idx="4335">
                  <c:v>433.5</c:v>
                </c:pt>
                <c:pt idx="4336">
                  <c:v>433.6</c:v>
                </c:pt>
                <c:pt idx="4337">
                  <c:v>433.7</c:v>
                </c:pt>
                <c:pt idx="4338">
                  <c:v>433.8</c:v>
                </c:pt>
                <c:pt idx="4339">
                  <c:v>433.9</c:v>
                </c:pt>
                <c:pt idx="4340">
                  <c:v>434</c:v>
                </c:pt>
                <c:pt idx="4341">
                  <c:v>434.1</c:v>
                </c:pt>
                <c:pt idx="4342">
                  <c:v>434.2</c:v>
                </c:pt>
                <c:pt idx="4343">
                  <c:v>434.3</c:v>
                </c:pt>
                <c:pt idx="4344">
                  <c:v>434.4</c:v>
                </c:pt>
                <c:pt idx="4345">
                  <c:v>434.5</c:v>
                </c:pt>
                <c:pt idx="4346">
                  <c:v>434.6</c:v>
                </c:pt>
                <c:pt idx="4347">
                  <c:v>434.7</c:v>
                </c:pt>
                <c:pt idx="4348">
                  <c:v>434.8</c:v>
                </c:pt>
                <c:pt idx="4349">
                  <c:v>434.9</c:v>
                </c:pt>
                <c:pt idx="4350">
                  <c:v>435</c:v>
                </c:pt>
                <c:pt idx="4351">
                  <c:v>435.1</c:v>
                </c:pt>
                <c:pt idx="4352">
                  <c:v>435.2</c:v>
                </c:pt>
                <c:pt idx="4353">
                  <c:v>435.3</c:v>
                </c:pt>
                <c:pt idx="4354">
                  <c:v>435.4</c:v>
                </c:pt>
                <c:pt idx="4355">
                  <c:v>435.5</c:v>
                </c:pt>
                <c:pt idx="4356">
                  <c:v>435.6</c:v>
                </c:pt>
                <c:pt idx="4357">
                  <c:v>435.7</c:v>
                </c:pt>
                <c:pt idx="4358">
                  <c:v>435.8</c:v>
                </c:pt>
                <c:pt idx="4359">
                  <c:v>435.9</c:v>
                </c:pt>
                <c:pt idx="4360">
                  <c:v>436</c:v>
                </c:pt>
                <c:pt idx="4361">
                  <c:v>436.1</c:v>
                </c:pt>
                <c:pt idx="4362">
                  <c:v>436.2</c:v>
                </c:pt>
                <c:pt idx="4363">
                  <c:v>436.3</c:v>
                </c:pt>
                <c:pt idx="4364">
                  <c:v>436.4</c:v>
                </c:pt>
                <c:pt idx="4365">
                  <c:v>436.5</c:v>
                </c:pt>
                <c:pt idx="4366">
                  <c:v>436.6</c:v>
                </c:pt>
                <c:pt idx="4367">
                  <c:v>436.7</c:v>
                </c:pt>
                <c:pt idx="4368">
                  <c:v>436.8</c:v>
                </c:pt>
                <c:pt idx="4369">
                  <c:v>436.9</c:v>
                </c:pt>
                <c:pt idx="4370">
                  <c:v>437</c:v>
                </c:pt>
                <c:pt idx="4371">
                  <c:v>437.1</c:v>
                </c:pt>
                <c:pt idx="4372">
                  <c:v>437.2</c:v>
                </c:pt>
                <c:pt idx="4373">
                  <c:v>437.3</c:v>
                </c:pt>
                <c:pt idx="4374">
                  <c:v>437.4</c:v>
                </c:pt>
                <c:pt idx="4375">
                  <c:v>437.5</c:v>
                </c:pt>
                <c:pt idx="4376">
                  <c:v>437.6</c:v>
                </c:pt>
                <c:pt idx="4377">
                  <c:v>437.7</c:v>
                </c:pt>
                <c:pt idx="4378">
                  <c:v>437.8</c:v>
                </c:pt>
                <c:pt idx="4379">
                  <c:v>437.9</c:v>
                </c:pt>
                <c:pt idx="4380">
                  <c:v>438</c:v>
                </c:pt>
                <c:pt idx="4381">
                  <c:v>438.1</c:v>
                </c:pt>
                <c:pt idx="4382">
                  <c:v>438.2</c:v>
                </c:pt>
                <c:pt idx="4383">
                  <c:v>438.3</c:v>
                </c:pt>
                <c:pt idx="4384">
                  <c:v>438.4</c:v>
                </c:pt>
                <c:pt idx="4385">
                  <c:v>438.5</c:v>
                </c:pt>
                <c:pt idx="4386">
                  <c:v>438.6</c:v>
                </c:pt>
                <c:pt idx="4387">
                  <c:v>438.7</c:v>
                </c:pt>
                <c:pt idx="4388">
                  <c:v>438.8</c:v>
                </c:pt>
                <c:pt idx="4389">
                  <c:v>438.9</c:v>
                </c:pt>
                <c:pt idx="4390">
                  <c:v>439</c:v>
                </c:pt>
                <c:pt idx="4391">
                  <c:v>439.1</c:v>
                </c:pt>
                <c:pt idx="4392">
                  <c:v>439.2</c:v>
                </c:pt>
                <c:pt idx="4393">
                  <c:v>439.3</c:v>
                </c:pt>
                <c:pt idx="4394">
                  <c:v>439.4</c:v>
                </c:pt>
                <c:pt idx="4395">
                  <c:v>439.5</c:v>
                </c:pt>
                <c:pt idx="4396">
                  <c:v>439.6</c:v>
                </c:pt>
                <c:pt idx="4397">
                  <c:v>439.7</c:v>
                </c:pt>
                <c:pt idx="4398">
                  <c:v>439.8</c:v>
                </c:pt>
                <c:pt idx="4399">
                  <c:v>439.9</c:v>
                </c:pt>
                <c:pt idx="4400">
                  <c:v>440</c:v>
                </c:pt>
                <c:pt idx="4401">
                  <c:v>440.1</c:v>
                </c:pt>
                <c:pt idx="4402">
                  <c:v>440.2</c:v>
                </c:pt>
                <c:pt idx="4403">
                  <c:v>440.3</c:v>
                </c:pt>
                <c:pt idx="4404">
                  <c:v>440.4</c:v>
                </c:pt>
                <c:pt idx="4405">
                  <c:v>440.5</c:v>
                </c:pt>
                <c:pt idx="4406">
                  <c:v>440.6</c:v>
                </c:pt>
                <c:pt idx="4407">
                  <c:v>440.7</c:v>
                </c:pt>
                <c:pt idx="4408">
                  <c:v>440.8</c:v>
                </c:pt>
                <c:pt idx="4409">
                  <c:v>440.9</c:v>
                </c:pt>
                <c:pt idx="4410">
                  <c:v>441</c:v>
                </c:pt>
                <c:pt idx="4411">
                  <c:v>441.1</c:v>
                </c:pt>
                <c:pt idx="4412">
                  <c:v>441.2</c:v>
                </c:pt>
                <c:pt idx="4413">
                  <c:v>441.3</c:v>
                </c:pt>
                <c:pt idx="4414">
                  <c:v>441.4</c:v>
                </c:pt>
                <c:pt idx="4415">
                  <c:v>441.5</c:v>
                </c:pt>
                <c:pt idx="4416">
                  <c:v>441.6</c:v>
                </c:pt>
                <c:pt idx="4417">
                  <c:v>441.7</c:v>
                </c:pt>
                <c:pt idx="4418">
                  <c:v>441.8</c:v>
                </c:pt>
                <c:pt idx="4419">
                  <c:v>441.9</c:v>
                </c:pt>
                <c:pt idx="4420">
                  <c:v>442</c:v>
                </c:pt>
                <c:pt idx="4421">
                  <c:v>442.1</c:v>
                </c:pt>
                <c:pt idx="4422">
                  <c:v>442.2</c:v>
                </c:pt>
                <c:pt idx="4423">
                  <c:v>442.3</c:v>
                </c:pt>
                <c:pt idx="4424">
                  <c:v>442.4</c:v>
                </c:pt>
                <c:pt idx="4425">
                  <c:v>442.5</c:v>
                </c:pt>
                <c:pt idx="4426">
                  <c:v>442.6</c:v>
                </c:pt>
                <c:pt idx="4427">
                  <c:v>442.7</c:v>
                </c:pt>
                <c:pt idx="4428">
                  <c:v>442.8</c:v>
                </c:pt>
                <c:pt idx="4429">
                  <c:v>442.9</c:v>
                </c:pt>
                <c:pt idx="4430">
                  <c:v>443</c:v>
                </c:pt>
                <c:pt idx="4431">
                  <c:v>443.1</c:v>
                </c:pt>
                <c:pt idx="4432">
                  <c:v>443.2</c:v>
                </c:pt>
                <c:pt idx="4433">
                  <c:v>443.3</c:v>
                </c:pt>
                <c:pt idx="4434">
                  <c:v>443.4</c:v>
                </c:pt>
                <c:pt idx="4435">
                  <c:v>443.5</c:v>
                </c:pt>
                <c:pt idx="4436">
                  <c:v>443.6</c:v>
                </c:pt>
                <c:pt idx="4437">
                  <c:v>443.7</c:v>
                </c:pt>
                <c:pt idx="4438">
                  <c:v>443.8</c:v>
                </c:pt>
                <c:pt idx="4439">
                  <c:v>443.9</c:v>
                </c:pt>
                <c:pt idx="4440">
                  <c:v>444</c:v>
                </c:pt>
                <c:pt idx="4441">
                  <c:v>444.1</c:v>
                </c:pt>
                <c:pt idx="4442">
                  <c:v>444.2</c:v>
                </c:pt>
                <c:pt idx="4443">
                  <c:v>444.3</c:v>
                </c:pt>
                <c:pt idx="4444">
                  <c:v>444.4</c:v>
                </c:pt>
                <c:pt idx="4445">
                  <c:v>444.5</c:v>
                </c:pt>
                <c:pt idx="4446">
                  <c:v>444.6</c:v>
                </c:pt>
                <c:pt idx="4447">
                  <c:v>444.7</c:v>
                </c:pt>
                <c:pt idx="4448">
                  <c:v>444.8</c:v>
                </c:pt>
                <c:pt idx="4449">
                  <c:v>444.9</c:v>
                </c:pt>
                <c:pt idx="4450">
                  <c:v>445</c:v>
                </c:pt>
                <c:pt idx="4451">
                  <c:v>445.1</c:v>
                </c:pt>
                <c:pt idx="4452">
                  <c:v>445.2</c:v>
                </c:pt>
                <c:pt idx="4453">
                  <c:v>445.3</c:v>
                </c:pt>
                <c:pt idx="4454">
                  <c:v>445.4</c:v>
                </c:pt>
                <c:pt idx="4455">
                  <c:v>445.5</c:v>
                </c:pt>
                <c:pt idx="4456">
                  <c:v>445.6</c:v>
                </c:pt>
                <c:pt idx="4457">
                  <c:v>445.7</c:v>
                </c:pt>
                <c:pt idx="4458">
                  <c:v>445.8</c:v>
                </c:pt>
                <c:pt idx="4459">
                  <c:v>445.9</c:v>
                </c:pt>
                <c:pt idx="4460">
                  <c:v>446</c:v>
                </c:pt>
                <c:pt idx="4461">
                  <c:v>446.1</c:v>
                </c:pt>
                <c:pt idx="4462">
                  <c:v>446.2</c:v>
                </c:pt>
                <c:pt idx="4463">
                  <c:v>446.3</c:v>
                </c:pt>
                <c:pt idx="4464">
                  <c:v>446.4</c:v>
                </c:pt>
                <c:pt idx="4465">
                  <c:v>446.5</c:v>
                </c:pt>
                <c:pt idx="4466">
                  <c:v>446.6</c:v>
                </c:pt>
                <c:pt idx="4467">
                  <c:v>446.7</c:v>
                </c:pt>
                <c:pt idx="4468">
                  <c:v>446.8</c:v>
                </c:pt>
                <c:pt idx="4469">
                  <c:v>446.9</c:v>
                </c:pt>
                <c:pt idx="4470">
                  <c:v>447</c:v>
                </c:pt>
                <c:pt idx="4471">
                  <c:v>447.1</c:v>
                </c:pt>
                <c:pt idx="4472">
                  <c:v>447.2</c:v>
                </c:pt>
                <c:pt idx="4473">
                  <c:v>447.3</c:v>
                </c:pt>
                <c:pt idx="4474">
                  <c:v>447.4</c:v>
                </c:pt>
                <c:pt idx="4475">
                  <c:v>447.5</c:v>
                </c:pt>
                <c:pt idx="4476">
                  <c:v>447.6</c:v>
                </c:pt>
                <c:pt idx="4477">
                  <c:v>447.7</c:v>
                </c:pt>
                <c:pt idx="4478">
                  <c:v>447.8</c:v>
                </c:pt>
                <c:pt idx="4479">
                  <c:v>447.9</c:v>
                </c:pt>
                <c:pt idx="4480">
                  <c:v>448</c:v>
                </c:pt>
                <c:pt idx="4481">
                  <c:v>448.1</c:v>
                </c:pt>
                <c:pt idx="4482">
                  <c:v>448.2</c:v>
                </c:pt>
                <c:pt idx="4483">
                  <c:v>448.3</c:v>
                </c:pt>
                <c:pt idx="4484">
                  <c:v>448.4</c:v>
                </c:pt>
                <c:pt idx="4485">
                  <c:v>448.5</c:v>
                </c:pt>
                <c:pt idx="4486">
                  <c:v>448.6</c:v>
                </c:pt>
                <c:pt idx="4487">
                  <c:v>448.7</c:v>
                </c:pt>
                <c:pt idx="4488">
                  <c:v>448.8</c:v>
                </c:pt>
                <c:pt idx="4489">
                  <c:v>448.9</c:v>
                </c:pt>
                <c:pt idx="4490">
                  <c:v>449</c:v>
                </c:pt>
                <c:pt idx="4491">
                  <c:v>449.1</c:v>
                </c:pt>
                <c:pt idx="4492">
                  <c:v>449.2</c:v>
                </c:pt>
                <c:pt idx="4493">
                  <c:v>449.3</c:v>
                </c:pt>
                <c:pt idx="4494">
                  <c:v>449.4</c:v>
                </c:pt>
                <c:pt idx="4495">
                  <c:v>449.5</c:v>
                </c:pt>
                <c:pt idx="4496">
                  <c:v>449.6</c:v>
                </c:pt>
                <c:pt idx="4497">
                  <c:v>449.7</c:v>
                </c:pt>
                <c:pt idx="4498">
                  <c:v>449.8</c:v>
                </c:pt>
                <c:pt idx="4499">
                  <c:v>449.9</c:v>
                </c:pt>
                <c:pt idx="4500">
                  <c:v>450</c:v>
                </c:pt>
                <c:pt idx="4501">
                  <c:v>450.1</c:v>
                </c:pt>
                <c:pt idx="4502">
                  <c:v>450.2</c:v>
                </c:pt>
                <c:pt idx="4503">
                  <c:v>450.3</c:v>
                </c:pt>
                <c:pt idx="4504">
                  <c:v>450.4</c:v>
                </c:pt>
                <c:pt idx="4505">
                  <c:v>450.5</c:v>
                </c:pt>
                <c:pt idx="4506">
                  <c:v>450.6</c:v>
                </c:pt>
                <c:pt idx="4507">
                  <c:v>450.7</c:v>
                </c:pt>
                <c:pt idx="4508">
                  <c:v>450.8</c:v>
                </c:pt>
                <c:pt idx="4509">
                  <c:v>450.9</c:v>
                </c:pt>
                <c:pt idx="4510">
                  <c:v>451</c:v>
                </c:pt>
                <c:pt idx="4511">
                  <c:v>451.1</c:v>
                </c:pt>
                <c:pt idx="4512">
                  <c:v>451.2</c:v>
                </c:pt>
                <c:pt idx="4513">
                  <c:v>451.3</c:v>
                </c:pt>
                <c:pt idx="4514">
                  <c:v>451.4</c:v>
                </c:pt>
                <c:pt idx="4515">
                  <c:v>451.5</c:v>
                </c:pt>
                <c:pt idx="4516">
                  <c:v>451.6</c:v>
                </c:pt>
                <c:pt idx="4517">
                  <c:v>451.7</c:v>
                </c:pt>
                <c:pt idx="4518">
                  <c:v>451.8</c:v>
                </c:pt>
                <c:pt idx="4519">
                  <c:v>451.9</c:v>
                </c:pt>
                <c:pt idx="4520">
                  <c:v>452</c:v>
                </c:pt>
                <c:pt idx="4521">
                  <c:v>452.1</c:v>
                </c:pt>
                <c:pt idx="4522">
                  <c:v>452.2</c:v>
                </c:pt>
                <c:pt idx="4523">
                  <c:v>452.3</c:v>
                </c:pt>
                <c:pt idx="4524">
                  <c:v>452.4</c:v>
                </c:pt>
                <c:pt idx="4525">
                  <c:v>452.5</c:v>
                </c:pt>
                <c:pt idx="4526">
                  <c:v>452.6</c:v>
                </c:pt>
                <c:pt idx="4527">
                  <c:v>452.7</c:v>
                </c:pt>
                <c:pt idx="4528">
                  <c:v>452.8</c:v>
                </c:pt>
                <c:pt idx="4529">
                  <c:v>452.9</c:v>
                </c:pt>
                <c:pt idx="4530">
                  <c:v>453</c:v>
                </c:pt>
                <c:pt idx="4531">
                  <c:v>453.1</c:v>
                </c:pt>
                <c:pt idx="4532">
                  <c:v>453.2</c:v>
                </c:pt>
                <c:pt idx="4533">
                  <c:v>453.3</c:v>
                </c:pt>
                <c:pt idx="4534">
                  <c:v>453.4</c:v>
                </c:pt>
                <c:pt idx="4535">
                  <c:v>453.5</c:v>
                </c:pt>
                <c:pt idx="4536">
                  <c:v>453.6</c:v>
                </c:pt>
                <c:pt idx="4537">
                  <c:v>453.7</c:v>
                </c:pt>
                <c:pt idx="4538">
                  <c:v>453.8</c:v>
                </c:pt>
                <c:pt idx="4539">
                  <c:v>453.9</c:v>
                </c:pt>
                <c:pt idx="4540">
                  <c:v>454</c:v>
                </c:pt>
                <c:pt idx="4541">
                  <c:v>454.1</c:v>
                </c:pt>
                <c:pt idx="4542">
                  <c:v>454.2</c:v>
                </c:pt>
                <c:pt idx="4543">
                  <c:v>454.3</c:v>
                </c:pt>
                <c:pt idx="4544">
                  <c:v>454.4</c:v>
                </c:pt>
                <c:pt idx="4545">
                  <c:v>454.5</c:v>
                </c:pt>
                <c:pt idx="4546">
                  <c:v>454.6</c:v>
                </c:pt>
                <c:pt idx="4547">
                  <c:v>454.7</c:v>
                </c:pt>
                <c:pt idx="4548">
                  <c:v>454.8</c:v>
                </c:pt>
                <c:pt idx="4549">
                  <c:v>454.9</c:v>
                </c:pt>
                <c:pt idx="4550">
                  <c:v>455</c:v>
                </c:pt>
                <c:pt idx="4551">
                  <c:v>455.1</c:v>
                </c:pt>
                <c:pt idx="4552">
                  <c:v>455.2</c:v>
                </c:pt>
                <c:pt idx="4553">
                  <c:v>455.3</c:v>
                </c:pt>
                <c:pt idx="4554">
                  <c:v>455.4</c:v>
                </c:pt>
                <c:pt idx="4555">
                  <c:v>455.5</c:v>
                </c:pt>
                <c:pt idx="4556">
                  <c:v>455.6</c:v>
                </c:pt>
                <c:pt idx="4557">
                  <c:v>455.7</c:v>
                </c:pt>
                <c:pt idx="4558">
                  <c:v>455.8</c:v>
                </c:pt>
                <c:pt idx="4559">
                  <c:v>455.9</c:v>
                </c:pt>
                <c:pt idx="4560">
                  <c:v>456</c:v>
                </c:pt>
                <c:pt idx="4561">
                  <c:v>456.1</c:v>
                </c:pt>
                <c:pt idx="4562">
                  <c:v>456.2</c:v>
                </c:pt>
                <c:pt idx="4563">
                  <c:v>456.3</c:v>
                </c:pt>
                <c:pt idx="4564">
                  <c:v>456.4</c:v>
                </c:pt>
                <c:pt idx="4565">
                  <c:v>456.5</c:v>
                </c:pt>
                <c:pt idx="4566">
                  <c:v>456.6</c:v>
                </c:pt>
                <c:pt idx="4567">
                  <c:v>456.7</c:v>
                </c:pt>
                <c:pt idx="4568">
                  <c:v>456.8</c:v>
                </c:pt>
                <c:pt idx="4569">
                  <c:v>456.9</c:v>
                </c:pt>
                <c:pt idx="4570">
                  <c:v>457</c:v>
                </c:pt>
                <c:pt idx="4571">
                  <c:v>457.1</c:v>
                </c:pt>
                <c:pt idx="4572">
                  <c:v>457.2</c:v>
                </c:pt>
                <c:pt idx="4573">
                  <c:v>457.3</c:v>
                </c:pt>
                <c:pt idx="4574">
                  <c:v>457.4</c:v>
                </c:pt>
                <c:pt idx="4575">
                  <c:v>457.5</c:v>
                </c:pt>
                <c:pt idx="4576">
                  <c:v>457.6</c:v>
                </c:pt>
                <c:pt idx="4577">
                  <c:v>457.7</c:v>
                </c:pt>
                <c:pt idx="4578">
                  <c:v>457.8</c:v>
                </c:pt>
                <c:pt idx="4579">
                  <c:v>457.9</c:v>
                </c:pt>
                <c:pt idx="4580">
                  <c:v>458</c:v>
                </c:pt>
                <c:pt idx="4581">
                  <c:v>458.1</c:v>
                </c:pt>
                <c:pt idx="4582">
                  <c:v>458.2</c:v>
                </c:pt>
                <c:pt idx="4583">
                  <c:v>458.3</c:v>
                </c:pt>
                <c:pt idx="4584">
                  <c:v>458.4</c:v>
                </c:pt>
                <c:pt idx="4585">
                  <c:v>458.5</c:v>
                </c:pt>
                <c:pt idx="4586">
                  <c:v>458.6</c:v>
                </c:pt>
                <c:pt idx="4587">
                  <c:v>458.7</c:v>
                </c:pt>
                <c:pt idx="4588">
                  <c:v>458.8</c:v>
                </c:pt>
                <c:pt idx="4589">
                  <c:v>458.9</c:v>
                </c:pt>
                <c:pt idx="4590">
                  <c:v>459</c:v>
                </c:pt>
                <c:pt idx="4591">
                  <c:v>459.1</c:v>
                </c:pt>
                <c:pt idx="4592">
                  <c:v>459.2</c:v>
                </c:pt>
                <c:pt idx="4593">
                  <c:v>459.3</c:v>
                </c:pt>
                <c:pt idx="4594">
                  <c:v>459.4</c:v>
                </c:pt>
                <c:pt idx="4595">
                  <c:v>459.5</c:v>
                </c:pt>
                <c:pt idx="4596">
                  <c:v>459.6</c:v>
                </c:pt>
                <c:pt idx="4597">
                  <c:v>459.7</c:v>
                </c:pt>
                <c:pt idx="4598">
                  <c:v>459.8</c:v>
                </c:pt>
                <c:pt idx="4599">
                  <c:v>459.9</c:v>
                </c:pt>
                <c:pt idx="4600">
                  <c:v>460</c:v>
                </c:pt>
                <c:pt idx="4601">
                  <c:v>460.1</c:v>
                </c:pt>
                <c:pt idx="4602">
                  <c:v>460.2</c:v>
                </c:pt>
                <c:pt idx="4603">
                  <c:v>460.3</c:v>
                </c:pt>
                <c:pt idx="4604">
                  <c:v>460.4</c:v>
                </c:pt>
                <c:pt idx="4605">
                  <c:v>460.5</c:v>
                </c:pt>
                <c:pt idx="4606">
                  <c:v>460.6</c:v>
                </c:pt>
                <c:pt idx="4607">
                  <c:v>460.7</c:v>
                </c:pt>
                <c:pt idx="4608">
                  <c:v>460.8</c:v>
                </c:pt>
                <c:pt idx="4609">
                  <c:v>460.9</c:v>
                </c:pt>
                <c:pt idx="4610">
                  <c:v>461</c:v>
                </c:pt>
                <c:pt idx="4611">
                  <c:v>461.1</c:v>
                </c:pt>
                <c:pt idx="4612">
                  <c:v>461.2</c:v>
                </c:pt>
                <c:pt idx="4613">
                  <c:v>461.3</c:v>
                </c:pt>
                <c:pt idx="4614">
                  <c:v>461.4</c:v>
                </c:pt>
                <c:pt idx="4615">
                  <c:v>461.5</c:v>
                </c:pt>
                <c:pt idx="4616">
                  <c:v>461.6</c:v>
                </c:pt>
                <c:pt idx="4617">
                  <c:v>461.7</c:v>
                </c:pt>
                <c:pt idx="4618">
                  <c:v>461.8</c:v>
                </c:pt>
                <c:pt idx="4619">
                  <c:v>461.9</c:v>
                </c:pt>
                <c:pt idx="4620">
                  <c:v>462</c:v>
                </c:pt>
                <c:pt idx="4621">
                  <c:v>462.1</c:v>
                </c:pt>
                <c:pt idx="4622">
                  <c:v>462.2</c:v>
                </c:pt>
                <c:pt idx="4623">
                  <c:v>462.3</c:v>
                </c:pt>
                <c:pt idx="4624">
                  <c:v>462.4</c:v>
                </c:pt>
                <c:pt idx="4625">
                  <c:v>462.5</c:v>
                </c:pt>
                <c:pt idx="4626">
                  <c:v>462.6</c:v>
                </c:pt>
                <c:pt idx="4627">
                  <c:v>462.7</c:v>
                </c:pt>
                <c:pt idx="4628">
                  <c:v>462.8</c:v>
                </c:pt>
                <c:pt idx="4629">
                  <c:v>462.9</c:v>
                </c:pt>
                <c:pt idx="4630">
                  <c:v>463</c:v>
                </c:pt>
                <c:pt idx="4631">
                  <c:v>463.1</c:v>
                </c:pt>
                <c:pt idx="4632">
                  <c:v>463.2</c:v>
                </c:pt>
                <c:pt idx="4633">
                  <c:v>463.3</c:v>
                </c:pt>
                <c:pt idx="4634">
                  <c:v>463.4</c:v>
                </c:pt>
                <c:pt idx="4635">
                  <c:v>463.5</c:v>
                </c:pt>
                <c:pt idx="4636">
                  <c:v>463.6</c:v>
                </c:pt>
                <c:pt idx="4637">
                  <c:v>463.7</c:v>
                </c:pt>
                <c:pt idx="4638">
                  <c:v>463.8</c:v>
                </c:pt>
                <c:pt idx="4639">
                  <c:v>463.9</c:v>
                </c:pt>
                <c:pt idx="4640">
                  <c:v>464</c:v>
                </c:pt>
                <c:pt idx="4641">
                  <c:v>464.1</c:v>
                </c:pt>
                <c:pt idx="4642">
                  <c:v>464.2</c:v>
                </c:pt>
                <c:pt idx="4643">
                  <c:v>464.3</c:v>
                </c:pt>
                <c:pt idx="4644">
                  <c:v>464.4</c:v>
                </c:pt>
                <c:pt idx="4645">
                  <c:v>464.5</c:v>
                </c:pt>
                <c:pt idx="4646">
                  <c:v>464.6</c:v>
                </c:pt>
                <c:pt idx="4647">
                  <c:v>464.7</c:v>
                </c:pt>
                <c:pt idx="4648">
                  <c:v>464.8</c:v>
                </c:pt>
                <c:pt idx="4649">
                  <c:v>464.9</c:v>
                </c:pt>
                <c:pt idx="4650">
                  <c:v>465</c:v>
                </c:pt>
                <c:pt idx="4651">
                  <c:v>465.1</c:v>
                </c:pt>
                <c:pt idx="4652">
                  <c:v>465.2</c:v>
                </c:pt>
                <c:pt idx="4653">
                  <c:v>465.3</c:v>
                </c:pt>
                <c:pt idx="4654">
                  <c:v>465.4</c:v>
                </c:pt>
                <c:pt idx="4655">
                  <c:v>465.5</c:v>
                </c:pt>
                <c:pt idx="4656">
                  <c:v>465.6</c:v>
                </c:pt>
                <c:pt idx="4657">
                  <c:v>465.7</c:v>
                </c:pt>
                <c:pt idx="4658">
                  <c:v>465.8</c:v>
                </c:pt>
                <c:pt idx="4659">
                  <c:v>465.9</c:v>
                </c:pt>
                <c:pt idx="4660">
                  <c:v>466</c:v>
                </c:pt>
                <c:pt idx="4661">
                  <c:v>466.1</c:v>
                </c:pt>
                <c:pt idx="4662">
                  <c:v>466.2</c:v>
                </c:pt>
                <c:pt idx="4663">
                  <c:v>466.3</c:v>
                </c:pt>
                <c:pt idx="4664">
                  <c:v>466.4</c:v>
                </c:pt>
                <c:pt idx="4665">
                  <c:v>466.5</c:v>
                </c:pt>
                <c:pt idx="4666">
                  <c:v>466.6</c:v>
                </c:pt>
                <c:pt idx="4667">
                  <c:v>466.7</c:v>
                </c:pt>
                <c:pt idx="4668">
                  <c:v>466.8</c:v>
                </c:pt>
                <c:pt idx="4669">
                  <c:v>466.9</c:v>
                </c:pt>
                <c:pt idx="4670">
                  <c:v>467</c:v>
                </c:pt>
                <c:pt idx="4671">
                  <c:v>467.1</c:v>
                </c:pt>
                <c:pt idx="4672">
                  <c:v>467.2</c:v>
                </c:pt>
                <c:pt idx="4673">
                  <c:v>467.3</c:v>
                </c:pt>
                <c:pt idx="4674">
                  <c:v>467.4</c:v>
                </c:pt>
                <c:pt idx="4675">
                  <c:v>467.5</c:v>
                </c:pt>
                <c:pt idx="4676">
                  <c:v>467.6</c:v>
                </c:pt>
                <c:pt idx="4677">
                  <c:v>467.7</c:v>
                </c:pt>
                <c:pt idx="4678">
                  <c:v>467.8</c:v>
                </c:pt>
                <c:pt idx="4679">
                  <c:v>467.9</c:v>
                </c:pt>
                <c:pt idx="4680">
                  <c:v>468</c:v>
                </c:pt>
                <c:pt idx="4681">
                  <c:v>468.1</c:v>
                </c:pt>
                <c:pt idx="4682">
                  <c:v>468.2</c:v>
                </c:pt>
                <c:pt idx="4683">
                  <c:v>468.3</c:v>
                </c:pt>
                <c:pt idx="4684">
                  <c:v>468.4</c:v>
                </c:pt>
                <c:pt idx="4685">
                  <c:v>468.5</c:v>
                </c:pt>
                <c:pt idx="4686">
                  <c:v>468.6</c:v>
                </c:pt>
                <c:pt idx="4687">
                  <c:v>468.7</c:v>
                </c:pt>
                <c:pt idx="4688">
                  <c:v>468.8</c:v>
                </c:pt>
                <c:pt idx="4689">
                  <c:v>468.9</c:v>
                </c:pt>
                <c:pt idx="4690">
                  <c:v>469</c:v>
                </c:pt>
                <c:pt idx="4691">
                  <c:v>469.1</c:v>
                </c:pt>
                <c:pt idx="4692">
                  <c:v>469.2</c:v>
                </c:pt>
                <c:pt idx="4693">
                  <c:v>469.3</c:v>
                </c:pt>
                <c:pt idx="4694">
                  <c:v>469.4</c:v>
                </c:pt>
                <c:pt idx="4695">
                  <c:v>469.5</c:v>
                </c:pt>
                <c:pt idx="4696">
                  <c:v>469.6</c:v>
                </c:pt>
                <c:pt idx="4697">
                  <c:v>469.7</c:v>
                </c:pt>
                <c:pt idx="4698">
                  <c:v>469.8</c:v>
                </c:pt>
                <c:pt idx="4699">
                  <c:v>469.9</c:v>
                </c:pt>
                <c:pt idx="4700">
                  <c:v>470</c:v>
                </c:pt>
                <c:pt idx="4701">
                  <c:v>470.1</c:v>
                </c:pt>
                <c:pt idx="4702">
                  <c:v>470.2</c:v>
                </c:pt>
                <c:pt idx="4703">
                  <c:v>470.3</c:v>
                </c:pt>
                <c:pt idx="4704">
                  <c:v>470.4</c:v>
                </c:pt>
                <c:pt idx="4705">
                  <c:v>470.5</c:v>
                </c:pt>
                <c:pt idx="4706">
                  <c:v>470.6</c:v>
                </c:pt>
                <c:pt idx="4707">
                  <c:v>470.7</c:v>
                </c:pt>
                <c:pt idx="4708">
                  <c:v>470.8</c:v>
                </c:pt>
                <c:pt idx="4709">
                  <c:v>470.9</c:v>
                </c:pt>
                <c:pt idx="4710">
                  <c:v>471</c:v>
                </c:pt>
                <c:pt idx="4711">
                  <c:v>471.1</c:v>
                </c:pt>
                <c:pt idx="4712">
                  <c:v>471.2</c:v>
                </c:pt>
                <c:pt idx="4713">
                  <c:v>471.3</c:v>
                </c:pt>
                <c:pt idx="4714">
                  <c:v>471.4</c:v>
                </c:pt>
                <c:pt idx="4715">
                  <c:v>471.5</c:v>
                </c:pt>
                <c:pt idx="4716">
                  <c:v>471.6</c:v>
                </c:pt>
                <c:pt idx="4717">
                  <c:v>471.7</c:v>
                </c:pt>
                <c:pt idx="4718">
                  <c:v>471.8</c:v>
                </c:pt>
                <c:pt idx="4719">
                  <c:v>471.9</c:v>
                </c:pt>
                <c:pt idx="4720">
                  <c:v>472</c:v>
                </c:pt>
                <c:pt idx="4721">
                  <c:v>472.1</c:v>
                </c:pt>
                <c:pt idx="4722">
                  <c:v>472.2</c:v>
                </c:pt>
                <c:pt idx="4723">
                  <c:v>472.3</c:v>
                </c:pt>
                <c:pt idx="4724">
                  <c:v>472.4</c:v>
                </c:pt>
                <c:pt idx="4725">
                  <c:v>472.5</c:v>
                </c:pt>
                <c:pt idx="4726">
                  <c:v>472.6</c:v>
                </c:pt>
                <c:pt idx="4727">
                  <c:v>472.7</c:v>
                </c:pt>
                <c:pt idx="4728">
                  <c:v>472.8</c:v>
                </c:pt>
                <c:pt idx="4729">
                  <c:v>472.9</c:v>
                </c:pt>
                <c:pt idx="4730">
                  <c:v>473</c:v>
                </c:pt>
                <c:pt idx="4731">
                  <c:v>473.1</c:v>
                </c:pt>
                <c:pt idx="4732">
                  <c:v>473.2</c:v>
                </c:pt>
                <c:pt idx="4733">
                  <c:v>473.3</c:v>
                </c:pt>
                <c:pt idx="4734">
                  <c:v>473.4</c:v>
                </c:pt>
                <c:pt idx="4735">
                  <c:v>473.5</c:v>
                </c:pt>
                <c:pt idx="4736">
                  <c:v>473.6</c:v>
                </c:pt>
                <c:pt idx="4737">
                  <c:v>473.7</c:v>
                </c:pt>
                <c:pt idx="4738">
                  <c:v>473.8</c:v>
                </c:pt>
                <c:pt idx="4739">
                  <c:v>473.9</c:v>
                </c:pt>
                <c:pt idx="4740">
                  <c:v>474</c:v>
                </c:pt>
                <c:pt idx="4741">
                  <c:v>474.1</c:v>
                </c:pt>
                <c:pt idx="4742">
                  <c:v>474.2</c:v>
                </c:pt>
                <c:pt idx="4743">
                  <c:v>474.3</c:v>
                </c:pt>
                <c:pt idx="4744">
                  <c:v>474.4</c:v>
                </c:pt>
                <c:pt idx="4745">
                  <c:v>474.5</c:v>
                </c:pt>
                <c:pt idx="4746">
                  <c:v>474.6</c:v>
                </c:pt>
                <c:pt idx="4747">
                  <c:v>474.7</c:v>
                </c:pt>
                <c:pt idx="4748">
                  <c:v>474.8</c:v>
                </c:pt>
                <c:pt idx="4749">
                  <c:v>474.9</c:v>
                </c:pt>
                <c:pt idx="4750">
                  <c:v>475</c:v>
                </c:pt>
                <c:pt idx="4751">
                  <c:v>475.1</c:v>
                </c:pt>
                <c:pt idx="4752">
                  <c:v>475.2</c:v>
                </c:pt>
                <c:pt idx="4753">
                  <c:v>475.3</c:v>
                </c:pt>
                <c:pt idx="4754">
                  <c:v>475.4</c:v>
                </c:pt>
                <c:pt idx="4755">
                  <c:v>475.5</c:v>
                </c:pt>
                <c:pt idx="4756">
                  <c:v>475.6</c:v>
                </c:pt>
                <c:pt idx="4757">
                  <c:v>475.7</c:v>
                </c:pt>
                <c:pt idx="4758">
                  <c:v>475.8</c:v>
                </c:pt>
                <c:pt idx="4759">
                  <c:v>475.9</c:v>
                </c:pt>
                <c:pt idx="4760">
                  <c:v>476</c:v>
                </c:pt>
                <c:pt idx="4761">
                  <c:v>476.1</c:v>
                </c:pt>
                <c:pt idx="4762">
                  <c:v>476.2</c:v>
                </c:pt>
                <c:pt idx="4763">
                  <c:v>476.3</c:v>
                </c:pt>
                <c:pt idx="4764">
                  <c:v>476.4</c:v>
                </c:pt>
                <c:pt idx="4765">
                  <c:v>476.5</c:v>
                </c:pt>
                <c:pt idx="4766">
                  <c:v>476.6</c:v>
                </c:pt>
                <c:pt idx="4767">
                  <c:v>476.7</c:v>
                </c:pt>
                <c:pt idx="4768">
                  <c:v>476.8</c:v>
                </c:pt>
                <c:pt idx="4769">
                  <c:v>476.9</c:v>
                </c:pt>
                <c:pt idx="4770">
                  <c:v>477</c:v>
                </c:pt>
                <c:pt idx="4771">
                  <c:v>477.1</c:v>
                </c:pt>
                <c:pt idx="4772">
                  <c:v>477.2</c:v>
                </c:pt>
                <c:pt idx="4773">
                  <c:v>477.3</c:v>
                </c:pt>
                <c:pt idx="4774">
                  <c:v>477.4</c:v>
                </c:pt>
                <c:pt idx="4775">
                  <c:v>477.5</c:v>
                </c:pt>
                <c:pt idx="4776">
                  <c:v>477.6</c:v>
                </c:pt>
                <c:pt idx="4777">
                  <c:v>477.7</c:v>
                </c:pt>
                <c:pt idx="4778">
                  <c:v>477.8</c:v>
                </c:pt>
                <c:pt idx="4779">
                  <c:v>477.9</c:v>
                </c:pt>
                <c:pt idx="4780">
                  <c:v>478</c:v>
                </c:pt>
                <c:pt idx="4781">
                  <c:v>478.1</c:v>
                </c:pt>
                <c:pt idx="4782">
                  <c:v>478.2</c:v>
                </c:pt>
                <c:pt idx="4783">
                  <c:v>478.3</c:v>
                </c:pt>
                <c:pt idx="4784">
                  <c:v>478.4</c:v>
                </c:pt>
                <c:pt idx="4785">
                  <c:v>478.5</c:v>
                </c:pt>
                <c:pt idx="4786">
                  <c:v>478.6</c:v>
                </c:pt>
                <c:pt idx="4787">
                  <c:v>478.7</c:v>
                </c:pt>
                <c:pt idx="4788">
                  <c:v>478.8</c:v>
                </c:pt>
                <c:pt idx="4789">
                  <c:v>478.9</c:v>
                </c:pt>
                <c:pt idx="4790">
                  <c:v>479</c:v>
                </c:pt>
                <c:pt idx="4791">
                  <c:v>479.1</c:v>
                </c:pt>
                <c:pt idx="4792">
                  <c:v>479.2</c:v>
                </c:pt>
                <c:pt idx="4793">
                  <c:v>479.3</c:v>
                </c:pt>
                <c:pt idx="4794">
                  <c:v>479.4</c:v>
                </c:pt>
                <c:pt idx="4795">
                  <c:v>479.5</c:v>
                </c:pt>
                <c:pt idx="4796">
                  <c:v>479.6</c:v>
                </c:pt>
                <c:pt idx="4797">
                  <c:v>479.7</c:v>
                </c:pt>
                <c:pt idx="4798">
                  <c:v>479.8</c:v>
                </c:pt>
                <c:pt idx="4799">
                  <c:v>479.9</c:v>
                </c:pt>
                <c:pt idx="4800">
                  <c:v>480</c:v>
                </c:pt>
                <c:pt idx="4801">
                  <c:v>480.1</c:v>
                </c:pt>
                <c:pt idx="4802">
                  <c:v>480.2</c:v>
                </c:pt>
                <c:pt idx="4803">
                  <c:v>480.3</c:v>
                </c:pt>
                <c:pt idx="4804">
                  <c:v>480.4</c:v>
                </c:pt>
                <c:pt idx="4805">
                  <c:v>480.5</c:v>
                </c:pt>
                <c:pt idx="4806">
                  <c:v>480.6</c:v>
                </c:pt>
                <c:pt idx="4807">
                  <c:v>480.7</c:v>
                </c:pt>
                <c:pt idx="4808">
                  <c:v>480.8</c:v>
                </c:pt>
                <c:pt idx="4809">
                  <c:v>480.9</c:v>
                </c:pt>
                <c:pt idx="4810">
                  <c:v>481</c:v>
                </c:pt>
                <c:pt idx="4811">
                  <c:v>481.1</c:v>
                </c:pt>
                <c:pt idx="4812">
                  <c:v>481.2</c:v>
                </c:pt>
                <c:pt idx="4813">
                  <c:v>481.3</c:v>
                </c:pt>
                <c:pt idx="4814">
                  <c:v>481.4</c:v>
                </c:pt>
                <c:pt idx="4815">
                  <c:v>481.5</c:v>
                </c:pt>
                <c:pt idx="4816">
                  <c:v>481.6</c:v>
                </c:pt>
                <c:pt idx="4817">
                  <c:v>481.7</c:v>
                </c:pt>
                <c:pt idx="4818">
                  <c:v>481.8</c:v>
                </c:pt>
                <c:pt idx="4819">
                  <c:v>481.9</c:v>
                </c:pt>
                <c:pt idx="4820">
                  <c:v>482</c:v>
                </c:pt>
                <c:pt idx="4821">
                  <c:v>482.1</c:v>
                </c:pt>
                <c:pt idx="4822">
                  <c:v>482.2</c:v>
                </c:pt>
                <c:pt idx="4823">
                  <c:v>482.3</c:v>
                </c:pt>
                <c:pt idx="4824">
                  <c:v>482.4</c:v>
                </c:pt>
                <c:pt idx="4825">
                  <c:v>482.5</c:v>
                </c:pt>
                <c:pt idx="4826">
                  <c:v>482.6</c:v>
                </c:pt>
                <c:pt idx="4827">
                  <c:v>482.7</c:v>
                </c:pt>
                <c:pt idx="4828">
                  <c:v>482.8</c:v>
                </c:pt>
                <c:pt idx="4829">
                  <c:v>482.9</c:v>
                </c:pt>
                <c:pt idx="4830">
                  <c:v>483</c:v>
                </c:pt>
                <c:pt idx="4831">
                  <c:v>483.1</c:v>
                </c:pt>
                <c:pt idx="4832">
                  <c:v>483.2</c:v>
                </c:pt>
                <c:pt idx="4833">
                  <c:v>483.3</c:v>
                </c:pt>
                <c:pt idx="4834">
                  <c:v>483.4</c:v>
                </c:pt>
                <c:pt idx="4835">
                  <c:v>483.5</c:v>
                </c:pt>
                <c:pt idx="4836">
                  <c:v>483.6</c:v>
                </c:pt>
                <c:pt idx="4837">
                  <c:v>483.7</c:v>
                </c:pt>
                <c:pt idx="4838">
                  <c:v>483.8</c:v>
                </c:pt>
                <c:pt idx="4839">
                  <c:v>483.9</c:v>
                </c:pt>
                <c:pt idx="4840">
                  <c:v>484</c:v>
                </c:pt>
                <c:pt idx="4841">
                  <c:v>484.1</c:v>
                </c:pt>
                <c:pt idx="4842">
                  <c:v>484.2</c:v>
                </c:pt>
                <c:pt idx="4843">
                  <c:v>484.3</c:v>
                </c:pt>
                <c:pt idx="4844">
                  <c:v>484.4</c:v>
                </c:pt>
                <c:pt idx="4845">
                  <c:v>484.5</c:v>
                </c:pt>
                <c:pt idx="4846">
                  <c:v>484.6</c:v>
                </c:pt>
                <c:pt idx="4847">
                  <c:v>484.7</c:v>
                </c:pt>
                <c:pt idx="4848">
                  <c:v>484.8</c:v>
                </c:pt>
                <c:pt idx="4849">
                  <c:v>484.9</c:v>
                </c:pt>
                <c:pt idx="4850">
                  <c:v>485</c:v>
                </c:pt>
                <c:pt idx="4851">
                  <c:v>485.1</c:v>
                </c:pt>
                <c:pt idx="4852">
                  <c:v>485.2</c:v>
                </c:pt>
                <c:pt idx="4853">
                  <c:v>485.3</c:v>
                </c:pt>
                <c:pt idx="4854">
                  <c:v>485.4</c:v>
                </c:pt>
                <c:pt idx="4855">
                  <c:v>485.5</c:v>
                </c:pt>
                <c:pt idx="4856">
                  <c:v>485.6</c:v>
                </c:pt>
                <c:pt idx="4857">
                  <c:v>485.7</c:v>
                </c:pt>
                <c:pt idx="4858">
                  <c:v>485.8</c:v>
                </c:pt>
                <c:pt idx="4859">
                  <c:v>485.9</c:v>
                </c:pt>
                <c:pt idx="4860">
                  <c:v>486</c:v>
                </c:pt>
                <c:pt idx="4861">
                  <c:v>486.1</c:v>
                </c:pt>
                <c:pt idx="4862">
                  <c:v>486.2</c:v>
                </c:pt>
                <c:pt idx="4863">
                  <c:v>486.3</c:v>
                </c:pt>
                <c:pt idx="4864">
                  <c:v>486.4</c:v>
                </c:pt>
                <c:pt idx="4865">
                  <c:v>486.5</c:v>
                </c:pt>
                <c:pt idx="4866">
                  <c:v>486.6</c:v>
                </c:pt>
                <c:pt idx="4867">
                  <c:v>486.7</c:v>
                </c:pt>
                <c:pt idx="4868">
                  <c:v>486.8</c:v>
                </c:pt>
                <c:pt idx="4869">
                  <c:v>486.9</c:v>
                </c:pt>
                <c:pt idx="4870">
                  <c:v>487</c:v>
                </c:pt>
                <c:pt idx="4871">
                  <c:v>487.1</c:v>
                </c:pt>
                <c:pt idx="4872">
                  <c:v>487.2</c:v>
                </c:pt>
                <c:pt idx="4873">
                  <c:v>487.3</c:v>
                </c:pt>
                <c:pt idx="4874">
                  <c:v>487.4</c:v>
                </c:pt>
                <c:pt idx="4875">
                  <c:v>487.5</c:v>
                </c:pt>
                <c:pt idx="4876">
                  <c:v>487.6</c:v>
                </c:pt>
                <c:pt idx="4877">
                  <c:v>487.7</c:v>
                </c:pt>
                <c:pt idx="4878">
                  <c:v>487.8</c:v>
                </c:pt>
                <c:pt idx="4879">
                  <c:v>487.9</c:v>
                </c:pt>
                <c:pt idx="4880">
                  <c:v>488</c:v>
                </c:pt>
                <c:pt idx="4881">
                  <c:v>488.1</c:v>
                </c:pt>
                <c:pt idx="4882">
                  <c:v>488.2</c:v>
                </c:pt>
                <c:pt idx="4883">
                  <c:v>488.3</c:v>
                </c:pt>
                <c:pt idx="4884">
                  <c:v>488.4</c:v>
                </c:pt>
                <c:pt idx="4885">
                  <c:v>488.5</c:v>
                </c:pt>
                <c:pt idx="4886">
                  <c:v>488.6</c:v>
                </c:pt>
                <c:pt idx="4887">
                  <c:v>488.7</c:v>
                </c:pt>
                <c:pt idx="4888">
                  <c:v>488.8</c:v>
                </c:pt>
                <c:pt idx="4889">
                  <c:v>488.9</c:v>
                </c:pt>
                <c:pt idx="4890">
                  <c:v>489</c:v>
                </c:pt>
                <c:pt idx="4891">
                  <c:v>489.1</c:v>
                </c:pt>
                <c:pt idx="4892">
                  <c:v>489.2</c:v>
                </c:pt>
                <c:pt idx="4893">
                  <c:v>489.3</c:v>
                </c:pt>
                <c:pt idx="4894">
                  <c:v>489.4</c:v>
                </c:pt>
                <c:pt idx="4895">
                  <c:v>489.5</c:v>
                </c:pt>
                <c:pt idx="4896">
                  <c:v>489.6</c:v>
                </c:pt>
                <c:pt idx="4897">
                  <c:v>489.7</c:v>
                </c:pt>
                <c:pt idx="4898">
                  <c:v>489.8</c:v>
                </c:pt>
                <c:pt idx="4899">
                  <c:v>489.9</c:v>
                </c:pt>
                <c:pt idx="4900">
                  <c:v>490</c:v>
                </c:pt>
                <c:pt idx="4901">
                  <c:v>490.1</c:v>
                </c:pt>
                <c:pt idx="4902">
                  <c:v>490.2</c:v>
                </c:pt>
                <c:pt idx="4903">
                  <c:v>490.3</c:v>
                </c:pt>
                <c:pt idx="4904">
                  <c:v>490.4</c:v>
                </c:pt>
                <c:pt idx="4905">
                  <c:v>490.5</c:v>
                </c:pt>
                <c:pt idx="4906">
                  <c:v>490.6</c:v>
                </c:pt>
                <c:pt idx="4907">
                  <c:v>490.7</c:v>
                </c:pt>
                <c:pt idx="4908">
                  <c:v>490.8</c:v>
                </c:pt>
                <c:pt idx="4909">
                  <c:v>490.9</c:v>
                </c:pt>
                <c:pt idx="4910">
                  <c:v>491</c:v>
                </c:pt>
                <c:pt idx="4911">
                  <c:v>491.1</c:v>
                </c:pt>
                <c:pt idx="4912">
                  <c:v>491.2</c:v>
                </c:pt>
                <c:pt idx="4913">
                  <c:v>491.3</c:v>
                </c:pt>
                <c:pt idx="4914">
                  <c:v>491.4</c:v>
                </c:pt>
                <c:pt idx="4915">
                  <c:v>491.5</c:v>
                </c:pt>
                <c:pt idx="4916">
                  <c:v>491.6</c:v>
                </c:pt>
                <c:pt idx="4917">
                  <c:v>491.7</c:v>
                </c:pt>
                <c:pt idx="4918">
                  <c:v>491.8</c:v>
                </c:pt>
                <c:pt idx="4919">
                  <c:v>491.9</c:v>
                </c:pt>
                <c:pt idx="4920">
                  <c:v>492</c:v>
                </c:pt>
                <c:pt idx="4921">
                  <c:v>492.1</c:v>
                </c:pt>
                <c:pt idx="4922">
                  <c:v>492.2</c:v>
                </c:pt>
                <c:pt idx="4923">
                  <c:v>492.3</c:v>
                </c:pt>
                <c:pt idx="4924">
                  <c:v>492.4</c:v>
                </c:pt>
                <c:pt idx="4925">
                  <c:v>492.5</c:v>
                </c:pt>
                <c:pt idx="4926">
                  <c:v>492.6</c:v>
                </c:pt>
                <c:pt idx="4927">
                  <c:v>492.7</c:v>
                </c:pt>
                <c:pt idx="4928">
                  <c:v>492.8</c:v>
                </c:pt>
                <c:pt idx="4929">
                  <c:v>492.9</c:v>
                </c:pt>
                <c:pt idx="4930">
                  <c:v>493</c:v>
                </c:pt>
                <c:pt idx="4931">
                  <c:v>493.1</c:v>
                </c:pt>
                <c:pt idx="4932">
                  <c:v>493.2</c:v>
                </c:pt>
                <c:pt idx="4933">
                  <c:v>493.3</c:v>
                </c:pt>
                <c:pt idx="4934">
                  <c:v>493.4</c:v>
                </c:pt>
                <c:pt idx="4935">
                  <c:v>493.5</c:v>
                </c:pt>
                <c:pt idx="4936">
                  <c:v>493.6</c:v>
                </c:pt>
                <c:pt idx="4937">
                  <c:v>493.7</c:v>
                </c:pt>
                <c:pt idx="4938">
                  <c:v>493.8</c:v>
                </c:pt>
                <c:pt idx="4939">
                  <c:v>493.9</c:v>
                </c:pt>
                <c:pt idx="4940">
                  <c:v>494</c:v>
                </c:pt>
                <c:pt idx="4941">
                  <c:v>494.1</c:v>
                </c:pt>
                <c:pt idx="4942">
                  <c:v>494.2</c:v>
                </c:pt>
                <c:pt idx="4943">
                  <c:v>494.3</c:v>
                </c:pt>
                <c:pt idx="4944">
                  <c:v>494.4</c:v>
                </c:pt>
                <c:pt idx="4945">
                  <c:v>494.5</c:v>
                </c:pt>
                <c:pt idx="4946">
                  <c:v>494.6</c:v>
                </c:pt>
                <c:pt idx="4947">
                  <c:v>494.7</c:v>
                </c:pt>
                <c:pt idx="4948">
                  <c:v>494.8</c:v>
                </c:pt>
                <c:pt idx="4949">
                  <c:v>494.9</c:v>
                </c:pt>
                <c:pt idx="4950">
                  <c:v>495</c:v>
                </c:pt>
                <c:pt idx="4951">
                  <c:v>495.1</c:v>
                </c:pt>
                <c:pt idx="4952">
                  <c:v>495.2</c:v>
                </c:pt>
                <c:pt idx="4953">
                  <c:v>495.3</c:v>
                </c:pt>
                <c:pt idx="4954">
                  <c:v>495.4</c:v>
                </c:pt>
                <c:pt idx="4955">
                  <c:v>495.5</c:v>
                </c:pt>
                <c:pt idx="4956">
                  <c:v>495.6</c:v>
                </c:pt>
                <c:pt idx="4957">
                  <c:v>495.7</c:v>
                </c:pt>
                <c:pt idx="4958">
                  <c:v>495.8</c:v>
                </c:pt>
                <c:pt idx="4959">
                  <c:v>495.9</c:v>
                </c:pt>
                <c:pt idx="4960">
                  <c:v>496</c:v>
                </c:pt>
                <c:pt idx="4961">
                  <c:v>496.1</c:v>
                </c:pt>
                <c:pt idx="4962">
                  <c:v>496.2</c:v>
                </c:pt>
                <c:pt idx="4963">
                  <c:v>496.3</c:v>
                </c:pt>
                <c:pt idx="4964">
                  <c:v>496.4</c:v>
                </c:pt>
                <c:pt idx="4965">
                  <c:v>496.5</c:v>
                </c:pt>
                <c:pt idx="4966">
                  <c:v>496.6</c:v>
                </c:pt>
                <c:pt idx="4967">
                  <c:v>496.7</c:v>
                </c:pt>
                <c:pt idx="4968">
                  <c:v>496.8</c:v>
                </c:pt>
                <c:pt idx="4969">
                  <c:v>496.9</c:v>
                </c:pt>
                <c:pt idx="4970">
                  <c:v>497</c:v>
                </c:pt>
                <c:pt idx="4971">
                  <c:v>497.1</c:v>
                </c:pt>
                <c:pt idx="4972">
                  <c:v>497.2</c:v>
                </c:pt>
                <c:pt idx="4973">
                  <c:v>497.3</c:v>
                </c:pt>
                <c:pt idx="4974">
                  <c:v>497.4</c:v>
                </c:pt>
                <c:pt idx="4975">
                  <c:v>497.5</c:v>
                </c:pt>
                <c:pt idx="4976">
                  <c:v>497.6</c:v>
                </c:pt>
                <c:pt idx="4977">
                  <c:v>497.7</c:v>
                </c:pt>
                <c:pt idx="4978">
                  <c:v>497.8</c:v>
                </c:pt>
                <c:pt idx="4979">
                  <c:v>497.9</c:v>
                </c:pt>
                <c:pt idx="4980">
                  <c:v>498</c:v>
                </c:pt>
                <c:pt idx="4981">
                  <c:v>498.1</c:v>
                </c:pt>
                <c:pt idx="4982">
                  <c:v>498.2</c:v>
                </c:pt>
                <c:pt idx="4983">
                  <c:v>498.3</c:v>
                </c:pt>
                <c:pt idx="4984">
                  <c:v>498.4</c:v>
                </c:pt>
                <c:pt idx="4985">
                  <c:v>498.5</c:v>
                </c:pt>
                <c:pt idx="4986">
                  <c:v>498.6</c:v>
                </c:pt>
                <c:pt idx="4987">
                  <c:v>498.7</c:v>
                </c:pt>
                <c:pt idx="4988">
                  <c:v>498.8</c:v>
                </c:pt>
                <c:pt idx="4989">
                  <c:v>498.9</c:v>
                </c:pt>
                <c:pt idx="4990">
                  <c:v>499</c:v>
                </c:pt>
                <c:pt idx="4991">
                  <c:v>499.1</c:v>
                </c:pt>
                <c:pt idx="4992">
                  <c:v>499.2</c:v>
                </c:pt>
                <c:pt idx="4993">
                  <c:v>499.3</c:v>
                </c:pt>
                <c:pt idx="4994">
                  <c:v>499.4</c:v>
                </c:pt>
                <c:pt idx="4995">
                  <c:v>499.5</c:v>
                </c:pt>
                <c:pt idx="4996">
                  <c:v>499.6</c:v>
                </c:pt>
                <c:pt idx="4997">
                  <c:v>499.7</c:v>
                </c:pt>
                <c:pt idx="4998">
                  <c:v>499.8</c:v>
                </c:pt>
                <c:pt idx="4999">
                  <c:v>499.9</c:v>
                </c:pt>
                <c:pt idx="5000">
                  <c:v>500</c:v>
                </c:pt>
              </c:numCache>
            </c:numRef>
          </c:xVal>
          <c:yVal>
            <c:numRef>
              <c:f>Calculations!$L$2:$L$5002</c:f>
              <c:numCache>
                <c:formatCode>_-* #,##0.00_-;\-* #,##0.00_-;_-* "-"??_-;_-@_-</c:formatCode>
                <c:ptCount val="5001"/>
                <c:pt idx="0">
                  <c:v>944.298647044467</c:v>
                </c:pt>
                <c:pt idx="1">
                  <c:v>614.143323304645</c:v>
                </c:pt>
                <c:pt idx="2">
                  <c:v>512.795498398576</c:v>
                </c:pt>
                <c:pt idx="3">
                  <c:v>453.733164217558</c:v>
                </c:pt>
                <c:pt idx="4">
                  <c:v>411.334921389276</c:v>
                </c:pt>
                <c:pt idx="5">
                  <c:v>377.905323743091</c:v>
                </c:pt>
                <c:pt idx="6">
                  <c:v>352.042105948047</c:v>
                </c:pt>
                <c:pt idx="7">
                  <c:v>330.568110432489</c:v>
                </c:pt>
                <c:pt idx="8">
                  <c:v>311.625564646345</c:v>
                </c:pt>
                <c:pt idx="9">
                  <c:v>294.694816458149</c:v>
                </c:pt>
                <c:pt idx="10">
                  <c:v>279.423848829366</c:v>
                </c:pt>
                <c:pt idx="11">
                  <c:v>265.558636891929</c:v>
                </c:pt>
                <c:pt idx="12">
                  <c:v>252.906218256451</c:v>
                </c:pt>
                <c:pt idx="13">
                  <c:v>241.313951044073</c:v>
                </c:pt>
                <c:pt idx="14">
                  <c:v>230.657266202682</c:v>
                </c:pt>
                <c:pt idx="15">
                  <c:v>220.832091573468</c:v>
                </c:pt>
                <c:pt idx="16">
                  <c:v>211.74995025009</c:v>
                </c:pt>
                <c:pt idx="17">
                  <c:v>203.334646501595</c:v>
                </c:pt>
                <c:pt idx="18">
                  <c:v>195.519927784534</c:v>
                </c:pt>
                <c:pt idx="19">
                  <c:v>188.247768456827</c:v>
                </c:pt>
                <c:pt idx="20">
                  <c:v>181.467064066506</c:v>
                </c:pt>
                <c:pt idx="21">
                  <c:v>175.132606974368</c:v>
                </c:pt>
                <c:pt idx="22">
                  <c:v>169.204261952462</c:v>
                </c:pt>
                <c:pt idx="23">
                  <c:v>163.646289008703</c:v>
                </c:pt>
                <c:pt idx="24">
                  <c:v>158.426778150453</c:v>
                </c:pt>
                <c:pt idx="25">
                  <c:v>153.517171699596</c:v>
                </c:pt>
                <c:pt idx="26">
                  <c:v>148.891856739905</c:v>
                </c:pt>
                <c:pt idx="27">
                  <c:v>144.52781484996</c:v>
                </c:pt>
                <c:pt idx="28">
                  <c:v>140.404319360747</c:v>
                </c:pt>
                <c:pt idx="29">
                  <c:v>136.502672522552</c:v>
                </c:pt>
                <c:pt idx="30">
                  <c:v>132.805976503383</c:v>
                </c:pt>
                <c:pt idx="31">
                  <c:v>129.298933276469</c:v>
                </c:pt>
                <c:pt idx="32">
                  <c:v>125.96766931641</c:v>
                </c:pt>
                <c:pt idx="33">
                  <c:v>122.79958169479</c:v>
                </c:pt>
                <c:pt idx="34">
                  <c:v>119.783202700132</c:v>
                </c:pt>
                <c:pt idx="35">
                  <c:v>116.908080539902</c:v>
                </c:pt>
                <c:pt idx="36">
                  <c:v>114.164674038153</c:v>
                </c:pt>
                <c:pt idx="37">
                  <c:v>111.544259538531</c:v>
                </c:pt>
                <c:pt idx="38">
                  <c:v>109.038848471061</c:v>
                </c:pt>
                <c:pt idx="39">
                  <c:v>106.641114251502</c:v>
                </c:pt>
                <c:pt idx="40">
                  <c:v>104.344327360938</c:v>
                </c:pt>
                <c:pt idx="41">
                  <c:v>102.142297606198</c:v>
                </c:pt>
                <c:pt idx="42">
                  <c:v>100.029322692719</c:v>
                </c:pt>
                <c:pt idx="43">
                  <c:v>98.0001423541471</c:v>
                </c:pt>
                <c:pt idx="44">
                  <c:v>96.0498973800896</c:v>
                </c:pt>
                <c:pt idx="45">
                  <c:v>94.1740929672391</c:v>
                </c:pt>
                <c:pt idx="46">
                  <c:v>92.3685658916169</c:v>
                </c:pt>
                <c:pt idx="47">
                  <c:v>90.6294550624717</c:v>
                </c:pt>
                <c:pt idx="48">
                  <c:v>88.9531750728447</c:v>
                </c:pt>
                <c:pt idx="49">
                  <c:v>87.3363924091168</c:v>
                </c:pt>
                <c:pt idx="50">
                  <c:v>85.7760040229827</c:v>
                </c:pt>
                <c:pt idx="51">
                  <c:v>84.2691180051062</c:v>
                </c:pt>
                <c:pt idx="52">
                  <c:v>82.8130361309128</c:v>
                </c:pt>
                <c:pt idx="53">
                  <c:v>81.4052380762061</c:v>
                </c:pt>
                <c:pt idx="54">
                  <c:v>80.0433671240752</c:v>
                </c:pt>
                <c:pt idx="55">
                  <c:v>78.7252172053563</c:v>
                </c:pt>
                <c:pt idx="56">
                  <c:v>77.4487211331193</c:v>
                </c:pt>
                <c:pt idx="57">
                  <c:v>76.2119399076039</c:v>
                </c:pt>
                <c:pt idx="58">
                  <c:v>75.013052982031</c:v>
                </c:pt>
                <c:pt idx="59">
                  <c:v>73.8503493920091</c:v>
                </c:pt>
                <c:pt idx="60">
                  <c:v>72.7222196620714</c:v>
                </c:pt>
                <c:pt idx="61">
                  <c:v>71.6271484123938</c:v>
                </c:pt>
                <c:pt idx="62">
                  <c:v>70.5637075971375</c:v>
                </c:pt>
                <c:pt idx="63">
                  <c:v>69.5305503132592</c:v>
                </c:pt>
                <c:pt idx="64">
                  <c:v>68.5264051251704</c:v>
                </c:pt>
                <c:pt idx="65">
                  <c:v>67.5500708564092</c:v>
                </c:pt>
                <c:pt idx="66">
                  <c:v>66.6004118046066</c:v>
                </c:pt>
                <c:pt idx="67">
                  <c:v>65.6763533405662</c:v>
                </c:pt>
                <c:pt idx="68">
                  <c:v>64.7768778562992</c:v>
                </c:pt>
                <c:pt idx="69">
                  <c:v>63.9010210304349</c:v>
                </c:pt>
                <c:pt idx="70">
                  <c:v>63.0478683826051</c:v>
                </c:pt>
                <c:pt idx="71">
                  <c:v>62.2165520912297</c:v>
                </c:pt>
                <c:pt idx="72">
                  <c:v>61.4062480516576</c:v>
                </c:pt>
                <c:pt idx="73">
                  <c:v>60.6161731538623</c:v>
                </c:pt>
                <c:pt idx="74">
                  <c:v>59.8455827609083</c:v>
                </c:pt>
                <c:pt idx="75">
                  <c:v>59.093768371196</c:v>
                </c:pt>
                <c:pt idx="76">
                  <c:v>58.3600554491061</c:v>
                </c:pt>
                <c:pt idx="77">
                  <c:v>57.6438014101047</c:v>
                </c:pt>
                <c:pt idx="78">
                  <c:v>56.9443937476645</c:v>
                </c:pt>
                <c:pt idx="79">
                  <c:v>56.261248290518</c:v>
                </c:pt>
                <c:pt idx="80">
                  <c:v>55.5938075798035</c:v>
                </c:pt>
                <c:pt idx="81">
                  <c:v>54.9415393566059</c:v>
                </c:pt>
                <c:pt idx="82">
                  <c:v>54.3039351512365</c:v>
                </c:pt>
                <c:pt idx="83">
                  <c:v>53.6805089663646</c:v>
                </c:pt>
                <c:pt idx="84">
                  <c:v>53.0707960467976</c:v>
                </c:pt>
                <c:pt idx="85">
                  <c:v>52.4743517293337</c:v>
                </c:pt>
                <c:pt idx="86">
                  <c:v>51.890750366669</c:v>
                </c:pt>
                <c:pt idx="87">
                  <c:v>51.3195843198557</c:v>
                </c:pt>
                <c:pt idx="88">
                  <c:v>50.7604630142666</c:v>
                </c:pt>
                <c:pt idx="89">
                  <c:v>50.2130120544408</c:v>
                </c:pt>
                <c:pt idx="90">
                  <c:v>49.6768723935668</c:v>
                </c:pt>
                <c:pt idx="91">
                  <c:v>49.1516995537047</c:v>
                </c:pt>
                <c:pt idx="92">
                  <c:v>48.6371628931619</c:v>
                </c:pt>
                <c:pt idx="93">
                  <c:v>48.1329449177263</c:v>
                </c:pt>
                <c:pt idx="94">
                  <c:v>47.6387406327185</c:v>
                </c:pt>
                <c:pt idx="95">
                  <c:v>47.1542569330649</c:v>
                </c:pt>
                <c:pt idx="96">
                  <c:v>46.6792120288104</c:v>
                </c:pt>
                <c:pt idx="97">
                  <c:v>46.2133349036852</c:v>
                </c:pt>
                <c:pt idx="98">
                  <c:v>45.7563648045281</c:v>
                </c:pt>
                <c:pt idx="99">
                  <c:v>45.3080507595259</c:v>
                </c:pt>
                <c:pt idx="100">
                  <c:v>44.8681511233898</c:v>
                </c:pt>
                <c:pt idx="101">
                  <c:v>44.4364331477217</c:v>
                </c:pt>
                <c:pt idx="102">
                  <c:v>44.0126725749567</c:v>
                </c:pt>
                <c:pt idx="103">
                  <c:v>43.5966532543826</c:v>
                </c:pt>
                <c:pt idx="104">
                  <c:v>43.1881667788447</c:v>
                </c:pt>
                <c:pt idx="105">
                  <c:v>42.7870121408479</c:v>
                </c:pt>
                <c:pt idx="106">
                  <c:v>42.3929954068538</c:v>
                </c:pt>
                <c:pt idx="107">
                  <c:v>42.0059294086576</c:v>
                </c:pt>
                <c:pt idx="108">
                  <c:v>41.6256334508084</c:v>
                </c:pt>
                <c:pt idx="109">
                  <c:v>41.2519330331058</c:v>
                </c:pt>
                <c:pt idx="110">
                  <c:v>40.8846595872712</c:v>
                </c:pt>
                <c:pt idx="111">
                  <c:v>40.523650226957</c:v>
                </c:pt>
                <c:pt idx="112">
                  <c:v>40.1687475103091</c:v>
                </c:pt>
                <c:pt idx="113">
                  <c:v>39.8197992143529</c:v>
                </c:pt>
                <c:pt idx="114">
                  <c:v>39.4766581205193</c:v>
                </c:pt>
                <c:pt idx="115">
                  <c:v>39.1391818106749</c:v>
                </c:pt>
                <c:pt idx="116">
                  <c:v>38.8072324730582</c:v>
                </c:pt>
                <c:pt idx="117">
                  <c:v>38.4806767175655</c:v>
                </c:pt>
                <c:pt idx="118">
                  <c:v>38.1593853998632</c:v>
                </c:pt>
                <c:pt idx="119">
                  <c:v>37.8432334538388</c:v>
                </c:pt>
                <c:pt idx="120">
                  <c:v>37.532099731931</c:v>
                </c:pt>
                <c:pt idx="121">
                  <c:v>37.22586685291</c:v>
                </c:pt>
                <c:pt idx="122">
                  <c:v>36.9244210567055</c:v>
                </c:pt>
                <c:pt idx="123">
                  <c:v>36.6276520659027</c:v>
                </c:pt>
                <c:pt idx="124">
                  <c:v>36.3354529535523</c:v>
                </c:pt>
                <c:pt idx="125">
                  <c:v>36.0477200169608</c:v>
                </c:pt>
                <c:pt idx="126">
                  <c:v>35.7643526571463</c:v>
                </c:pt>
                <c:pt idx="127">
                  <c:v>35.4852532636667</c:v>
                </c:pt>
                <c:pt idx="128">
                  <c:v>35.2103271045402</c:v>
                </c:pt>
                <c:pt idx="129">
                  <c:v>34.939482221</c:v>
                </c:pt>
                <c:pt idx="130">
                  <c:v>34.6726293268343</c:v>
                </c:pt>
                <c:pt idx="131">
                  <c:v>34.409681712082</c:v>
                </c:pt>
                <c:pt idx="132">
                  <c:v>34.1505551508637</c:v>
                </c:pt>
                <c:pt idx="133">
                  <c:v>33.8951678131441</c:v>
                </c:pt>
                <c:pt idx="134">
                  <c:v>33.6434401802294</c:v>
                </c:pt>
                <c:pt idx="135">
                  <c:v>33.3952949638179</c:v>
                </c:pt>
                <c:pt idx="136">
                  <c:v>33.1506570284295</c:v>
                </c:pt>
                <c:pt idx="137">
                  <c:v>32.9094533170513</c:v>
                </c:pt>
                <c:pt idx="138">
                  <c:v>32.6716127798434</c:v>
                </c:pt>
                <c:pt idx="139">
                  <c:v>32.437066305761</c:v>
                </c:pt>
                <c:pt idx="140">
                  <c:v>32.2057466569524</c:v>
                </c:pt>
                <c:pt idx="141">
                  <c:v>31.9775884058028</c:v>
                </c:pt>
                <c:pt idx="142">
                  <c:v>31.752527874501</c:v>
                </c:pt>
                <c:pt idx="143">
                  <c:v>31.5305030770103</c:v>
                </c:pt>
                <c:pt idx="144">
                  <c:v>31.3114536633344</c:v>
                </c:pt>
                <c:pt idx="145">
                  <c:v>31.0953208659709</c:v>
                </c:pt>
                <c:pt idx="146">
                  <c:v>30.8886896387549</c:v>
                </c:pt>
                <c:pt idx="147">
                  <c:v>30.6978889898083</c:v>
                </c:pt>
                <c:pt idx="148">
                  <c:v>30.509438455257</c:v>
                </c:pt>
                <c:pt idx="149">
                  <c:v>30.3232947466868</c:v>
                </c:pt>
                <c:pt idx="150">
                  <c:v>30.1394156355578</c:v>
                </c:pt>
                <c:pt idx="151">
                  <c:v>29.9577599208692</c:v>
                </c:pt>
                <c:pt idx="152">
                  <c:v>29.7782873980032</c:v>
                </c:pt>
                <c:pt idx="153">
                  <c:v>29.6009588286992</c:v>
                </c:pt>
                <c:pt idx="154">
                  <c:v>29.4257359121105</c:v>
                </c:pt>
                <c:pt idx="155">
                  <c:v>29.2525812568976</c:v>
                </c:pt>
                <c:pt idx="156">
                  <c:v>29.0814583543155</c:v>
                </c:pt>
                <c:pt idx="157">
                  <c:v>28.9123315522535</c:v>
                </c:pt>
                <c:pt idx="158">
                  <c:v>28.7451660301886</c:v>
                </c:pt>
                <c:pt idx="159">
                  <c:v>28.5799277750143</c:v>
                </c:pt>
                <c:pt idx="160">
                  <c:v>28.4165835577109</c:v>
                </c:pt>
                <c:pt idx="161">
                  <c:v>28.255100910821</c:v>
                </c:pt>
                <c:pt idx="162">
                  <c:v>28.0954481066997</c:v>
                </c:pt>
                <c:pt idx="163">
                  <c:v>27.9375941365078</c:v>
                </c:pt>
                <c:pt idx="164">
                  <c:v>27.7815086899183</c:v>
                </c:pt>
                <c:pt idx="165">
                  <c:v>27.6271621355085</c:v>
                </c:pt>
                <c:pt idx="166">
                  <c:v>27.4745255018105</c:v>
                </c:pt>
                <c:pt idx="167">
                  <c:v>27.323570458994</c:v>
                </c:pt>
                <c:pt idx="168">
                  <c:v>27.1742693011582</c:v>
                </c:pt>
                <c:pt idx="169">
                  <c:v>27.0265949292073</c:v>
                </c:pt>
                <c:pt idx="170">
                  <c:v>26.8805208342889</c:v>
                </c:pt>
                <c:pt idx="171">
                  <c:v>26.7360210817729</c:v>
                </c:pt>
                <c:pt idx="172">
                  <c:v>26.5930702957508</c:v>
                </c:pt>
                <c:pt idx="173">
                  <c:v>26.4516436440354</c:v>
                </c:pt>
                <c:pt idx="174">
                  <c:v>26.3117168236424</c:v>
                </c:pt>
                <c:pt idx="175">
                  <c:v>26.1732660467353</c:v>
                </c:pt>
                <c:pt idx="176">
                  <c:v>26.0362680270179</c:v>
                </c:pt>
                <c:pt idx="177">
                  <c:v>25.9006999665559</c:v>
                </c:pt>
                <c:pt idx="178">
                  <c:v>25.7665395430128</c:v>
                </c:pt>
                <c:pt idx="179">
                  <c:v>25.6337648972857</c:v>
                </c:pt>
                <c:pt idx="180">
                  <c:v>25.5023546215247</c:v>
                </c:pt>
                <c:pt idx="181">
                  <c:v>25.3722877475233</c:v>
                </c:pt>
                <c:pt idx="182">
                  <c:v>25.2435437354666</c:v>
                </c:pt>
                <c:pt idx="183">
                  <c:v>25.1161024630235</c:v>
                </c:pt>
                <c:pt idx="184">
                  <c:v>24.9899442147713</c:v>
                </c:pt>
                <c:pt idx="185">
                  <c:v>24.8650496719409</c:v>
                </c:pt>
                <c:pt idx="186">
                  <c:v>24.7413999024709</c:v>
                </c:pt>
                <c:pt idx="187">
                  <c:v>24.6189763513607</c:v>
                </c:pt>
                <c:pt idx="188">
                  <c:v>24.4977608313107</c:v>
                </c:pt>
                <c:pt idx="189">
                  <c:v>24.3777355136411</c:v>
                </c:pt>
                <c:pt idx="190">
                  <c:v>24.2588829194789</c:v>
                </c:pt>
                <c:pt idx="191">
                  <c:v>24.1411859112037</c:v>
                </c:pt>
                <c:pt idx="192">
                  <c:v>24.0246276841442</c:v>
                </c:pt>
                <c:pt idx="193">
                  <c:v>23.9091917585161</c:v>
                </c:pt>
                <c:pt idx="194">
                  <c:v>23.794861971594</c:v>
                </c:pt>
                <c:pt idx="195">
                  <c:v>23.6816224701084</c:v>
                </c:pt>
                <c:pt idx="196">
                  <c:v>23.5694577028613</c:v>
                </c:pt>
                <c:pt idx="197">
                  <c:v>23.4583524135523</c:v>
                </c:pt>
                <c:pt idx="198">
                  <c:v>23.3482916338089</c:v>
                </c:pt>
                <c:pt idx="199">
                  <c:v>23.2392606764135</c:v>
                </c:pt>
                <c:pt idx="200">
                  <c:v>23.1312451287217</c:v>
                </c:pt>
                <c:pt idx="201">
                  <c:v>23.0242308462637</c:v>
                </c:pt>
                <c:pt idx="202">
                  <c:v>22.9182039465256</c:v>
                </c:pt>
                <c:pt idx="203">
                  <c:v>22.8131508029021</c:v>
                </c:pt>
                <c:pt idx="204">
                  <c:v>22.7090580388171</c:v>
                </c:pt>
                <c:pt idx="205">
                  <c:v>22.6059125220049</c:v>
                </c:pt>
                <c:pt idx="206">
                  <c:v>22.5037013589493</c:v>
                </c:pt>
                <c:pt idx="207">
                  <c:v>22.4024118894726</c:v>
                </c:pt>
                <c:pt idx="208">
                  <c:v>22.3020316814726</c:v>
                </c:pt>
                <c:pt idx="209">
                  <c:v>22.202548525801</c:v>
                </c:pt>
                <c:pt idx="210">
                  <c:v>22.1039504312795</c:v>
                </c:pt>
                <c:pt idx="211">
                  <c:v>22.0062256198495</c:v>
                </c:pt>
                <c:pt idx="212">
                  <c:v>21.9093625218503</c:v>
                </c:pt>
                <c:pt idx="213">
                  <c:v>21.8133497714236</c:v>
                </c:pt>
                <c:pt idx="214">
                  <c:v>21.7181762020378</c:v>
                </c:pt>
                <c:pt idx="215">
                  <c:v>21.6238308421313</c:v>
                </c:pt>
                <c:pt idx="216">
                  <c:v>21.5303029108685</c:v>
                </c:pt>
                <c:pt idx="217">
                  <c:v>21.4375818140078</c:v>
                </c:pt>
                <c:pt idx="218">
                  <c:v>21.3456571398751</c:v>
                </c:pt>
                <c:pt idx="219">
                  <c:v>21.2545186554426</c:v>
                </c:pt>
                <c:pt idx="220">
                  <c:v>21.1641563025077</c:v>
                </c:pt>
                <c:pt idx="221">
                  <c:v>21.0745601939697</c:v>
                </c:pt>
                <c:pt idx="222">
                  <c:v>20.9857206102016</c:v>
                </c:pt>
                <c:pt idx="223">
                  <c:v>20.8976279955143</c:v>
                </c:pt>
                <c:pt idx="224">
                  <c:v>20.8102729547092</c:v>
                </c:pt>
                <c:pt idx="225">
                  <c:v>20.7236462497183</c:v>
                </c:pt>
                <c:pt idx="226">
                  <c:v>20.6377387963284</c:v>
                </c:pt>
                <c:pt idx="227">
                  <c:v>20.5525416609868</c:v>
                </c:pt>
                <c:pt idx="228">
                  <c:v>20.4680460576864</c:v>
                </c:pt>
                <c:pt idx="229">
                  <c:v>20.384243344928</c:v>
                </c:pt>
                <c:pt idx="230">
                  <c:v>20.3011250227575</c:v>
                </c:pt>
                <c:pt idx="231">
                  <c:v>20.2186827298753</c:v>
                </c:pt>
                <c:pt idx="232">
                  <c:v>20.1369082408171</c:v>
                </c:pt>
                <c:pt idx="233">
                  <c:v>20.0557934632029</c:v>
                </c:pt>
                <c:pt idx="234">
                  <c:v>19.9753304350523</c:v>
                </c:pt>
                <c:pt idx="235">
                  <c:v>19.8955113221655</c:v>
                </c:pt>
                <c:pt idx="236">
                  <c:v>19.8163284155664</c:v>
                </c:pt>
                <c:pt idx="237">
                  <c:v>19.7377741290074</c:v>
                </c:pt>
                <c:pt idx="238">
                  <c:v>19.6598409965338</c:v>
                </c:pt>
                <c:pt idx="239">
                  <c:v>19.5825216701054</c:v>
                </c:pt>
                <c:pt idx="240">
                  <c:v>19.5058089172753</c:v>
                </c:pt>
                <c:pt idx="241">
                  <c:v>19.4296956189224</c:v>
                </c:pt>
                <c:pt idx="242">
                  <c:v>19.3541747670382</c:v>
                </c:pt>
                <c:pt idx="243">
                  <c:v>19.2792394625642</c:v>
                </c:pt>
                <c:pt idx="244">
                  <c:v>19.2048829132808</c:v>
                </c:pt>
                <c:pt idx="245">
                  <c:v>19.1310984317441</c:v>
                </c:pt>
                <c:pt idx="246">
                  <c:v>19.0578794332713</c:v>
                </c:pt>
                <c:pt idx="247">
                  <c:v>18.9852194339716</c:v>
                </c:pt>
                <c:pt idx="248">
                  <c:v>18.9131120488233</c:v>
                </c:pt>
                <c:pt idx="249">
                  <c:v>18.8415509897935</c:v>
                </c:pt>
                <c:pt idx="250">
                  <c:v>18.7705300640019</c:v>
                </c:pt>
                <c:pt idx="251">
                  <c:v>18.7000431719255</c:v>
                </c:pt>
                <c:pt idx="252">
                  <c:v>18.6300843056437</c:v>
                </c:pt>
                <c:pt idx="253">
                  <c:v>18.5606475471234</c:v>
                </c:pt>
                <c:pt idx="254">
                  <c:v>18.4917270665421</c:v>
                </c:pt>
                <c:pt idx="255">
                  <c:v>18.4233171206488</c:v>
                </c:pt>
                <c:pt idx="256">
                  <c:v>18.355412051161</c:v>
                </c:pt>
                <c:pt idx="257">
                  <c:v>18.2880062831976</c:v>
                </c:pt>
                <c:pt idx="258">
                  <c:v>18.2210943237459</c:v>
                </c:pt>
                <c:pt idx="259">
                  <c:v>18.1546707601627</c:v>
                </c:pt>
                <c:pt idx="260">
                  <c:v>18.0887302587085</c:v>
                </c:pt>
                <c:pt idx="261">
                  <c:v>18.0232675631128</c:v>
                </c:pt>
                <c:pt idx="262">
                  <c:v>17.9582774931717</c:v>
                </c:pt>
                <c:pt idx="263">
                  <c:v>17.893754943375</c:v>
                </c:pt>
                <c:pt idx="264">
                  <c:v>17.8296948815636</c:v>
                </c:pt>
                <c:pt idx="265">
                  <c:v>17.7660923476153</c:v>
                </c:pt>
                <c:pt idx="266">
                  <c:v>17.7029424521592</c:v>
                </c:pt>
                <c:pt idx="267">
                  <c:v>17.6402403753172</c:v>
                </c:pt>
                <c:pt idx="268">
                  <c:v>17.5779813654725</c:v>
                </c:pt>
                <c:pt idx="269">
                  <c:v>17.5161607380643</c:v>
                </c:pt>
                <c:pt idx="270">
                  <c:v>17.4547738744078</c:v>
                </c:pt>
                <c:pt idx="271">
                  <c:v>17.3938162205389</c:v>
                </c:pt>
                <c:pt idx="272">
                  <c:v>17.3332832860838</c:v>
                </c:pt>
                <c:pt idx="273">
                  <c:v>17.2731706431515</c:v>
                </c:pt>
                <c:pt idx="274">
                  <c:v>17.2134739252495</c:v>
                </c:pt>
                <c:pt idx="275">
                  <c:v>17.1541888262228</c:v>
                </c:pt>
                <c:pt idx="276">
                  <c:v>17.0953110992136</c:v>
                </c:pt>
                <c:pt idx="277">
                  <c:v>17.0368365556438</c:v>
                </c:pt>
                <c:pt idx="278">
                  <c:v>16.978761064217</c:v>
                </c:pt>
                <c:pt idx="279">
                  <c:v>16.9210805499423</c:v>
                </c:pt>
                <c:pt idx="280">
                  <c:v>16.8637909931771</c:v>
                </c:pt>
                <c:pt idx="281">
                  <c:v>16.8068884286898</c:v>
                </c:pt>
                <c:pt idx="282">
                  <c:v>16.7503689447412</c:v>
                </c:pt>
                <c:pt idx="283">
                  <c:v>16.6942286821849</c:v>
                </c:pt>
                <c:pt idx="284">
                  <c:v>16.6384638335855</c:v>
                </c:pt>
                <c:pt idx="285">
                  <c:v>16.5830706423542</c:v>
                </c:pt>
                <c:pt idx="286">
                  <c:v>16.5280454019028</c:v>
                </c:pt>
                <c:pt idx="287">
                  <c:v>16.4733844548129</c:v>
                </c:pt>
                <c:pt idx="288">
                  <c:v>16.4190841920232</c:v>
                </c:pt>
                <c:pt idx="289">
                  <c:v>16.3651410520321</c:v>
                </c:pt>
                <c:pt idx="290">
                  <c:v>16.3115515201158</c:v>
                </c:pt>
                <c:pt idx="291">
                  <c:v>16.2583121275626</c:v>
                </c:pt>
                <c:pt idx="292">
                  <c:v>16.2054194509214</c:v>
                </c:pt>
                <c:pt idx="293">
                  <c:v>16.1528701112655</c:v>
                </c:pt>
                <c:pt idx="294">
                  <c:v>16.1006607734701</c:v>
                </c:pt>
                <c:pt idx="295">
                  <c:v>16.0487881455048</c:v>
                </c:pt>
                <c:pt idx="296">
                  <c:v>15.9972489777385</c:v>
                </c:pt>
                <c:pt idx="297">
                  <c:v>15.946040062259</c:v>
                </c:pt>
                <c:pt idx="298">
                  <c:v>15.8951582322048</c:v>
                </c:pt>
                <c:pt idx="299">
                  <c:v>15.8446003611099</c:v>
                </c:pt>
                <c:pt idx="300">
                  <c:v>15.7943633622615</c:v>
                </c:pt>
                <c:pt idx="301">
                  <c:v>15.7444441880696</c:v>
                </c:pt>
                <c:pt idx="302">
                  <c:v>15.6948398294482</c:v>
                </c:pt>
                <c:pt idx="303">
                  <c:v>15.6455473152092</c:v>
                </c:pt>
                <c:pt idx="304">
                  <c:v>15.5965637114668</c:v>
                </c:pt>
                <c:pt idx="305">
                  <c:v>15.5478861210536</c:v>
                </c:pt>
                <c:pt idx="306">
                  <c:v>15.4995116829473</c:v>
                </c:pt>
                <c:pt idx="307">
                  <c:v>15.4514375717088</c:v>
                </c:pt>
                <c:pt idx="308">
                  <c:v>15.4036609969295</c:v>
                </c:pt>
                <c:pt idx="309">
                  <c:v>15.3561792026905</c:v>
                </c:pt>
                <c:pt idx="310">
                  <c:v>15.3089894670301</c:v>
                </c:pt>
                <c:pt idx="311">
                  <c:v>15.262089101423</c:v>
                </c:pt>
                <c:pt idx="312">
                  <c:v>15.2154754502672</c:v>
                </c:pt>
                <c:pt idx="313">
                  <c:v>15.1691458903812</c:v>
                </c:pt>
                <c:pt idx="314">
                  <c:v>15.1230978305111</c:v>
                </c:pt>
                <c:pt idx="315">
                  <c:v>15.0773287108453</c:v>
                </c:pt>
                <c:pt idx="316">
                  <c:v>15.0318360025388</c:v>
                </c:pt>
                <c:pt idx="317">
                  <c:v>14.9866172072463</c:v>
                </c:pt>
                <c:pt idx="318">
                  <c:v>14.9416698566629</c:v>
                </c:pt>
                <c:pt idx="319">
                  <c:v>14.8969915120741</c:v>
                </c:pt>
                <c:pt idx="320">
                  <c:v>14.8525797639132</c:v>
                </c:pt>
                <c:pt idx="321">
                  <c:v>14.8084322313266</c:v>
                </c:pt>
                <c:pt idx="322">
                  <c:v>14.7645465617474</c:v>
                </c:pt>
                <c:pt idx="323">
                  <c:v>14.720920430476</c:v>
                </c:pt>
                <c:pt idx="324">
                  <c:v>14.6775515402685</c:v>
                </c:pt>
                <c:pt idx="325">
                  <c:v>14.6344376209324</c:v>
                </c:pt>
                <c:pt idx="326">
                  <c:v>14.5915764289289</c:v>
                </c:pt>
                <c:pt idx="327">
                  <c:v>14.548965746983</c:v>
                </c:pt>
                <c:pt idx="328">
                  <c:v>14.5066033836999</c:v>
                </c:pt>
                <c:pt idx="329">
                  <c:v>14.4644871731881</c:v>
                </c:pt>
                <c:pt idx="330">
                  <c:v>14.4226149746895</c:v>
                </c:pt>
                <c:pt idx="331">
                  <c:v>14.3809846722154</c:v>
                </c:pt>
                <c:pt idx="332">
                  <c:v>14.339594174189</c:v>
                </c:pt>
                <c:pt idx="333">
                  <c:v>14.2984414130944</c:v>
                </c:pt>
                <c:pt idx="334">
                  <c:v>14.257524345131</c:v>
                </c:pt>
                <c:pt idx="335">
                  <c:v>14.2168409498745</c:v>
                </c:pt>
                <c:pt idx="336">
                  <c:v>14.1763892299436</c:v>
                </c:pt>
                <c:pt idx="337">
                  <c:v>14.1361672106714</c:v>
                </c:pt>
                <c:pt idx="338">
                  <c:v>14.0961729397842</c:v>
                </c:pt>
                <c:pt idx="339">
                  <c:v>14.056404487084</c:v>
                </c:pt>
                <c:pt idx="340">
                  <c:v>14.0168599441375</c:v>
                </c:pt>
                <c:pt idx="341">
                  <c:v>13.9775374239702</c:v>
                </c:pt>
                <c:pt idx="342">
                  <c:v>13.9384350607647</c:v>
                </c:pt>
                <c:pt idx="343">
                  <c:v>13.8995510095657</c:v>
                </c:pt>
                <c:pt idx="344">
                  <c:v>13.8608834459883</c:v>
                </c:pt>
                <c:pt idx="345">
                  <c:v>13.8224305659324</c:v>
                </c:pt>
                <c:pt idx="346">
                  <c:v>13.7841905853013</c:v>
                </c:pt>
                <c:pt idx="347">
                  <c:v>13.7461617397248</c:v>
                </c:pt>
                <c:pt idx="348">
                  <c:v>13.7083422842875</c:v>
                </c:pt>
                <c:pt idx="349">
                  <c:v>13.6707304932608</c:v>
                </c:pt>
                <c:pt idx="350">
                  <c:v>13.6333246598401</c:v>
                </c:pt>
                <c:pt idx="351">
                  <c:v>13.5961230958858</c:v>
                </c:pt>
                <c:pt idx="352">
                  <c:v>13.5591241316688</c:v>
                </c:pt>
                <c:pt idx="353">
                  <c:v>13.5223261156198</c:v>
                </c:pt>
                <c:pt idx="354">
                  <c:v>13.4857274140832</c:v>
                </c:pt>
                <c:pt idx="355">
                  <c:v>13.4493264110747</c:v>
                </c:pt>
                <c:pt idx="356">
                  <c:v>13.4131215080426</c:v>
                </c:pt>
                <c:pt idx="357">
                  <c:v>13.3771111236337</c:v>
                </c:pt>
                <c:pt idx="358">
                  <c:v>13.3412936934618</c:v>
                </c:pt>
                <c:pt idx="359">
                  <c:v>13.3056676698814</c:v>
                </c:pt>
                <c:pt idx="360">
                  <c:v>13.2702315217638</c:v>
                </c:pt>
                <c:pt idx="361">
                  <c:v>13.234983734277</c:v>
                </c:pt>
                <c:pt idx="362">
                  <c:v>13.1999228086699</c:v>
                </c:pt>
                <c:pt idx="363">
                  <c:v>13.1650472620588</c:v>
                </c:pt>
                <c:pt idx="364">
                  <c:v>13.1303556272184</c:v>
                </c:pt>
                <c:pt idx="365">
                  <c:v>13.095846452375</c:v>
                </c:pt>
                <c:pt idx="366">
                  <c:v>13.0615183010039</c:v>
                </c:pt>
                <c:pt idx="367">
                  <c:v>13.0273697516292</c:v>
                </c:pt>
                <c:pt idx="368">
                  <c:v>12.9933993976278</c:v>
                </c:pt>
                <c:pt idx="369">
                  <c:v>12.959605847035</c:v>
                </c:pt>
                <c:pt idx="370">
                  <c:v>12.9259877223546</c:v>
                </c:pt>
                <c:pt idx="371">
                  <c:v>12.892543660371</c:v>
                </c:pt>
                <c:pt idx="372">
                  <c:v>12.8592723119643</c:v>
                </c:pt>
                <c:pt idx="373">
                  <c:v>12.8261723419291</c:v>
                </c:pt>
                <c:pt idx="374">
                  <c:v>12.7932424287948</c:v>
                </c:pt>
                <c:pt idx="375">
                  <c:v>12.7604812646499</c:v>
                </c:pt>
                <c:pt idx="376">
                  <c:v>12.727887554968</c:v>
                </c:pt>
                <c:pt idx="377">
                  <c:v>12.6954600184372</c:v>
                </c:pt>
                <c:pt idx="378">
                  <c:v>12.6631973867918</c:v>
                </c:pt>
                <c:pt idx="379">
                  <c:v>12.6310984046463</c:v>
                </c:pt>
                <c:pt idx="380">
                  <c:v>12.5991618293327</c:v>
                </c:pt>
                <c:pt idx="381">
                  <c:v>12.5673864307393</c:v>
                </c:pt>
                <c:pt idx="382">
                  <c:v>12.5357709911528</c:v>
                </c:pt>
                <c:pt idx="383">
                  <c:v>12.5043143051022</c:v>
                </c:pt>
                <c:pt idx="384">
                  <c:v>12.4730151792053</c:v>
                </c:pt>
                <c:pt idx="385">
                  <c:v>12.4418724320174</c:v>
                </c:pt>
                <c:pt idx="386">
                  <c:v>12.4108848938825</c:v>
                </c:pt>
                <c:pt idx="387">
                  <c:v>12.3800514067863</c:v>
                </c:pt>
                <c:pt idx="388">
                  <c:v>12.3493708242121</c:v>
                </c:pt>
                <c:pt idx="389">
                  <c:v>12.3188420109977</c:v>
                </c:pt>
                <c:pt idx="390">
                  <c:v>12.2884638431958</c:v>
                </c:pt>
                <c:pt idx="391">
                  <c:v>12.2582352079352</c:v>
                </c:pt>
                <c:pt idx="392">
                  <c:v>12.228155003285</c:v>
                </c:pt>
                <c:pt idx="393">
                  <c:v>12.1982221381205</c:v>
                </c:pt>
                <c:pt idx="394">
                  <c:v>12.1684355319906</c:v>
                </c:pt>
                <c:pt idx="395">
                  <c:v>12.1387941149878</c:v>
                </c:pt>
                <c:pt idx="396">
                  <c:v>12.1092968276198</c:v>
                </c:pt>
                <c:pt idx="397">
                  <c:v>12.0799426206829</c:v>
                </c:pt>
                <c:pt idx="398">
                  <c:v>12.0507304551376</c:v>
                </c:pt>
                <c:pt idx="399">
                  <c:v>12.0216593019855</c:v>
                </c:pt>
                <c:pt idx="400">
                  <c:v>11.9927281421485</c:v>
                </c:pt>
                <c:pt idx="401">
                  <c:v>11.963935966349</c:v>
                </c:pt>
                <c:pt idx="402">
                  <c:v>11.9352817749929</c:v>
                </c:pt>
                <c:pt idx="403">
                  <c:v>11.9067645780534</c:v>
                </c:pt>
                <c:pt idx="404">
                  <c:v>11.8783833949567</c:v>
                </c:pt>
                <c:pt idx="405">
                  <c:v>11.8501372544696</c:v>
                </c:pt>
                <c:pt idx="406">
                  <c:v>11.822025194588</c:v>
                </c:pt>
                <c:pt idx="407">
                  <c:v>11.7940462624282</c:v>
                </c:pt>
                <c:pt idx="408">
                  <c:v>11.7661995141187</c:v>
                </c:pt>
                <c:pt idx="409">
                  <c:v>11.7384840146935</c:v>
                </c:pt>
                <c:pt idx="410">
                  <c:v>11.7108988379878</c:v>
                </c:pt>
                <c:pt idx="411">
                  <c:v>11.6834430665345</c:v>
                </c:pt>
                <c:pt idx="412">
                  <c:v>11.656115791462</c:v>
                </c:pt>
                <c:pt idx="413">
                  <c:v>11.6289161123941</c:v>
                </c:pt>
                <c:pt idx="414">
                  <c:v>11.6018431373507</c:v>
                </c:pt>
                <c:pt idx="415">
                  <c:v>11.5748959826502</c:v>
                </c:pt>
                <c:pt idx="416">
                  <c:v>11.5480737728132</c:v>
                </c:pt>
                <c:pt idx="417">
                  <c:v>11.5213756404674</c:v>
                </c:pt>
                <c:pt idx="418">
                  <c:v>11.4948007262541</c:v>
                </c:pt>
                <c:pt idx="419">
                  <c:v>11.4683481787355</c:v>
                </c:pt>
                <c:pt idx="420">
                  <c:v>11.4420171543042</c:v>
                </c:pt>
                <c:pt idx="421">
                  <c:v>11.4158068170927</c:v>
                </c:pt>
                <c:pt idx="422">
                  <c:v>11.3897163388853</c:v>
                </c:pt>
                <c:pt idx="423">
                  <c:v>11.3637448990302</c:v>
                </c:pt>
                <c:pt idx="424">
                  <c:v>11.3378916843538</c:v>
                </c:pt>
                <c:pt idx="425">
                  <c:v>11.3121558890756</c:v>
                </c:pt>
                <c:pt idx="426">
                  <c:v>11.286536714724</c:v>
                </c:pt>
                <c:pt idx="427">
                  <c:v>11.2610333700539</c:v>
                </c:pt>
                <c:pt idx="428">
                  <c:v>11.2356450709648</c:v>
                </c:pt>
                <c:pt idx="429">
                  <c:v>11.2103710404208</c:v>
                </c:pt>
                <c:pt idx="430">
                  <c:v>11.1852105083706</c:v>
                </c:pt>
                <c:pt idx="431">
                  <c:v>11.1601627116697</c:v>
                </c:pt>
                <c:pt idx="432">
                  <c:v>11.1352268940026</c:v>
                </c:pt>
                <c:pt idx="433">
                  <c:v>11.110402305807</c:v>
                </c:pt>
                <c:pt idx="434">
                  <c:v>11.0856882041982</c:v>
                </c:pt>
                <c:pt idx="435">
                  <c:v>11.0610838528951</c:v>
                </c:pt>
                <c:pt idx="436">
                  <c:v>11.0365885221469</c:v>
                </c:pt>
                <c:pt idx="437">
                  <c:v>11.0122014886608</c:v>
                </c:pt>
                <c:pt idx="438">
                  <c:v>10.9879220355308</c:v>
                </c:pt>
                <c:pt idx="439">
                  <c:v>10.9637494521671</c:v>
                </c:pt>
                <c:pt idx="440">
                  <c:v>10.939683034227</c:v>
                </c:pt>
                <c:pt idx="441">
                  <c:v>10.9157220835459</c:v>
                </c:pt>
                <c:pt idx="442">
                  <c:v>10.8918659080702</c:v>
                </c:pt>
                <c:pt idx="443">
                  <c:v>10.8681138217903</c:v>
                </c:pt>
                <c:pt idx="444">
                  <c:v>10.8444651446746</c:v>
                </c:pt>
                <c:pt idx="445">
                  <c:v>10.8209192026048</c:v>
                </c:pt>
                <c:pt idx="446">
                  <c:v>10.7974753273115</c:v>
                </c:pt>
                <c:pt idx="447">
                  <c:v>10.774132856311</c:v>
                </c:pt>
                <c:pt idx="448">
                  <c:v>10.750891132843</c:v>
                </c:pt>
                <c:pt idx="449">
                  <c:v>10.7277495058082</c:v>
                </c:pt>
                <c:pt idx="450">
                  <c:v>10.7047073297083</c:v>
                </c:pt>
                <c:pt idx="451">
                  <c:v>10.6817639645853</c:v>
                </c:pt>
                <c:pt idx="452">
                  <c:v>10.6589187759624</c:v>
                </c:pt>
                <c:pt idx="453">
                  <c:v>10.6361711347851</c:v>
                </c:pt>
                <c:pt idx="454">
                  <c:v>10.613520417364</c:v>
                </c:pt>
                <c:pt idx="455">
                  <c:v>10.590966005317</c:v>
                </c:pt>
                <c:pt idx="456">
                  <c:v>10.5685072855134</c:v>
                </c:pt>
                <c:pt idx="457">
                  <c:v>10.5461436500183</c:v>
                </c:pt>
                <c:pt idx="458">
                  <c:v>10.5238744960372</c:v>
                </c:pt>
                <c:pt idx="459">
                  <c:v>10.5016992258622</c:v>
                </c:pt>
                <c:pt idx="460">
                  <c:v>10.4796172468182</c:v>
                </c:pt>
                <c:pt idx="461">
                  <c:v>10.4576279712102</c:v>
                </c:pt>
                <c:pt idx="462">
                  <c:v>10.4357308162709</c:v>
                </c:pt>
                <c:pt idx="463">
                  <c:v>10.4139252041094</c:v>
                </c:pt>
                <c:pt idx="464">
                  <c:v>10.3922105616599</c:v>
                </c:pt>
                <c:pt idx="465">
                  <c:v>10.3705863206317</c:v>
                </c:pt>
                <c:pt idx="466">
                  <c:v>10.3490519174595</c:v>
                </c:pt>
                <c:pt idx="467">
                  <c:v>10.3276067932544</c:v>
                </c:pt>
                <c:pt idx="468">
                  <c:v>10.3062503937555</c:v>
                </c:pt>
                <c:pt idx="469">
                  <c:v>10.2849821692818</c:v>
                </c:pt>
                <c:pt idx="470">
                  <c:v>10.2638015746854</c:v>
                </c:pt>
                <c:pt idx="471">
                  <c:v>10.2427080693046</c:v>
                </c:pt>
                <c:pt idx="472">
                  <c:v>10.2217011169177</c:v>
                </c:pt>
                <c:pt idx="473">
                  <c:v>10.2007801856979</c:v>
                </c:pt>
                <c:pt idx="474">
                  <c:v>10.179944748168</c:v>
                </c:pt>
                <c:pt idx="475">
                  <c:v>10.1591942811561</c:v>
                </c:pt>
                <c:pt idx="476">
                  <c:v>10.1385282657519</c:v>
                </c:pt>
                <c:pt idx="477">
                  <c:v>10.1179461872631</c:v>
                </c:pt>
                <c:pt idx="478">
                  <c:v>10.0974475351729</c:v>
                </c:pt>
                <c:pt idx="479">
                  <c:v>10.0770318030976</c:v>
                </c:pt>
                <c:pt idx="480">
                  <c:v>10.0566984887448</c:v>
                </c:pt>
                <c:pt idx="481">
                  <c:v>10.0364470938721</c:v>
                </c:pt>
                <c:pt idx="482">
                  <c:v>10.0162771242466</c:v>
                </c:pt>
                <c:pt idx="483">
                  <c:v>9.99618808960446</c:v>
                </c:pt>
                <c:pt idx="484">
                  <c:v>9.97617950361107</c:v>
                </c:pt>
                <c:pt idx="485">
                  <c:v>9.95625088382183</c:v>
                </c:pt>
                <c:pt idx="486">
                  <c:v>9.93640175164342</c:v>
                </c:pt>
                <c:pt idx="487">
                  <c:v>9.91663163229523</c:v>
                </c:pt>
                <c:pt idx="488">
                  <c:v>9.89694005477153</c:v>
                </c:pt>
                <c:pt idx="489">
                  <c:v>9.87732655180413</c:v>
                </c:pt>
                <c:pt idx="490">
                  <c:v>9.85779065982527</c:v>
                </c:pt>
                <c:pt idx="491">
                  <c:v>9.83833191893093</c:v>
                </c:pt>
                <c:pt idx="492">
                  <c:v>9.81894987284502</c:v>
                </c:pt>
                <c:pt idx="493">
                  <c:v>9.79964406888331</c:v>
                </c:pt>
                <c:pt idx="494">
                  <c:v>9.78041405791836</c:v>
                </c:pt>
                <c:pt idx="495">
                  <c:v>9.7612593943446</c:v>
                </c:pt>
                <c:pt idx="496">
                  <c:v>9.74217963604383</c:v>
                </c:pt>
                <c:pt idx="497">
                  <c:v>9.72317434435118</c:v>
                </c:pt>
                <c:pt idx="498">
                  <c:v>9.70424308402149</c:v>
                </c:pt>
                <c:pt idx="499">
                  <c:v>9.68538542319591</c:v>
                </c:pt>
                <c:pt idx="500">
                  <c:v>9.6666009333692</c:v>
                </c:pt>
                <c:pt idx="501">
                  <c:v>9.64788918935711</c:v>
                </c:pt>
                <c:pt idx="502">
                  <c:v>9.62924976926427</c:v>
                </c:pt>
                <c:pt idx="503">
                  <c:v>9.61068225445247</c:v>
                </c:pt>
                <c:pt idx="504">
                  <c:v>9.59218622950929</c:v>
                </c:pt>
                <c:pt idx="505">
                  <c:v>9.57376128221705</c:v>
                </c:pt>
                <c:pt idx="506">
                  <c:v>9.5554070035221</c:v>
                </c:pt>
                <c:pt idx="507">
                  <c:v>9.53712298750465</c:v>
                </c:pt>
                <c:pt idx="508">
                  <c:v>9.51890883134869</c:v>
                </c:pt>
                <c:pt idx="509">
                  <c:v>9.50076413531242</c:v>
                </c:pt>
                <c:pt idx="510">
                  <c:v>9.48268850269891</c:v>
                </c:pt>
                <c:pt idx="511">
                  <c:v>9.46468153982723</c:v>
                </c:pt>
                <c:pt idx="512">
                  <c:v>9.44674285600387</c:v>
                </c:pt>
                <c:pt idx="513">
                  <c:v>9.42887206349424</c:v>
                </c:pt>
                <c:pt idx="514">
                  <c:v>9.41106877749496</c:v>
                </c:pt>
                <c:pt idx="515">
                  <c:v>9.39333261610604</c:v>
                </c:pt>
                <c:pt idx="516">
                  <c:v>9.37566320030361</c:v>
                </c:pt>
                <c:pt idx="517">
                  <c:v>9.35806015391288</c:v>
                </c:pt>
                <c:pt idx="518">
                  <c:v>9.34052310358133</c:v>
                </c:pt>
                <c:pt idx="519">
                  <c:v>9.32305167875246</c:v>
                </c:pt>
                <c:pt idx="520">
                  <c:v>9.30564551163947</c:v>
                </c:pt>
                <c:pt idx="521">
                  <c:v>9.28830423719948</c:v>
                </c:pt>
                <c:pt idx="522">
                  <c:v>9.27102749310813</c:v>
                </c:pt>
                <c:pt idx="523">
                  <c:v>9.25381491973404</c:v>
                </c:pt>
                <c:pt idx="524">
                  <c:v>9.23666616011412</c:v>
                </c:pt>
                <c:pt idx="525">
                  <c:v>9.21958085992856</c:v>
                </c:pt>
                <c:pt idx="526">
                  <c:v>9.2025586674767</c:v>
                </c:pt>
                <c:pt idx="527">
                  <c:v>9.18559923365266</c:v>
                </c:pt>
                <c:pt idx="528">
                  <c:v>9.16870221192151</c:v>
                </c:pt>
                <c:pt idx="529">
                  <c:v>9.15186725829573</c:v>
                </c:pt>
                <c:pt idx="530">
                  <c:v>9.13509403131163</c:v>
                </c:pt>
                <c:pt idx="531">
                  <c:v>9.11838219200643</c:v>
                </c:pt>
                <c:pt idx="532">
                  <c:v>9.10173140389531</c:v>
                </c:pt>
                <c:pt idx="533">
                  <c:v>9.08514133294886</c:v>
                </c:pt>
                <c:pt idx="534">
                  <c:v>9.06861164757065</c:v>
                </c:pt>
                <c:pt idx="535">
                  <c:v>9.05214201857518</c:v>
                </c:pt>
                <c:pt idx="536">
                  <c:v>9.03573211916588</c:v>
                </c:pt>
                <c:pt idx="537">
                  <c:v>9.01938162491366</c:v>
                </c:pt>
                <c:pt idx="538">
                  <c:v>9.00309021373534</c:v>
                </c:pt>
                <c:pt idx="539">
                  <c:v>8.98685756587254</c:v>
                </c:pt>
                <c:pt idx="540">
                  <c:v>8.97068336387079</c:v>
                </c:pt>
                <c:pt idx="541">
                  <c:v>8.95456729255872</c:v>
                </c:pt>
                <c:pt idx="542">
                  <c:v>8.93850903902759</c:v>
                </c:pt>
                <c:pt idx="543">
                  <c:v>8.92250829261105</c:v>
                </c:pt>
                <c:pt idx="544">
                  <c:v>8.9065647448651</c:v>
                </c:pt>
                <c:pt idx="545">
                  <c:v>8.89067808954815</c:v>
                </c:pt>
                <c:pt idx="546">
                  <c:v>8.87484802260147</c:v>
                </c:pt>
                <c:pt idx="547">
                  <c:v>8.85907424212982</c:v>
                </c:pt>
                <c:pt idx="548">
                  <c:v>8.8433564483821</c:v>
                </c:pt>
                <c:pt idx="549">
                  <c:v>8.82769434373246</c:v>
                </c:pt>
                <c:pt idx="550">
                  <c:v>8.81208763266141</c:v>
                </c:pt>
                <c:pt idx="551">
                  <c:v>8.79653602173726</c:v>
                </c:pt>
                <c:pt idx="552">
                  <c:v>8.78103921959778</c:v>
                </c:pt>
                <c:pt idx="553">
                  <c:v>8.76559693693178</c:v>
                </c:pt>
                <c:pt idx="554">
                  <c:v>8.75020888646128</c:v>
                </c:pt>
                <c:pt idx="555">
                  <c:v>8.73487478292369</c:v>
                </c:pt>
                <c:pt idx="556">
                  <c:v>8.71959434305392</c:v>
                </c:pt>
                <c:pt idx="557">
                  <c:v>8.70436728556726</c:v>
                </c:pt>
                <c:pt idx="558">
                  <c:v>8.68919333114178</c:v>
                </c:pt>
                <c:pt idx="559">
                  <c:v>8.67407220240144</c:v>
                </c:pt>
                <c:pt idx="560">
                  <c:v>8.65900362389914</c:v>
                </c:pt>
                <c:pt idx="561">
                  <c:v>8.64398732209993</c:v>
                </c:pt>
                <c:pt idx="562">
                  <c:v>8.62902302536444</c:v>
                </c:pt>
                <c:pt idx="563">
                  <c:v>8.6141104639325</c:v>
                </c:pt>
                <c:pt idx="564">
                  <c:v>8.59924936990694</c:v>
                </c:pt>
                <c:pt idx="565">
                  <c:v>8.58443947723756</c:v>
                </c:pt>
                <c:pt idx="566">
                  <c:v>8.56968052170505</c:v>
                </c:pt>
                <c:pt idx="567">
                  <c:v>8.55497224090551</c:v>
                </c:pt>
                <c:pt idx="568">
                  <c:v>8.54031437423472</c:v>
                </c:pt>
                <c:pt idx="569">
                  <c:v>8.52570666287285</c:v>
                </c:pt>
                <c:pt idx="570">
                  <c:v>8.51114884976904</c:v>
                </c:pt>
                <c:pt idx="571">
                  <c:v>8.49664067962651</c:v>
                </c:pt>
                <c:pt idx="572">
                  <c:v>8.48218189888744</c:v>
                </c:pt>
                <c:pt idx="573">
                  <c:v>8.46777225571832</c:v>
                </c:pt>
                <c:pt idx="574">
                  <c:v>8.4534114999953</c:v>
                </c:pt>
                <c:pt idx="575">
                  <c:v>8.43909938328954</c:v>
                </c:pt>
                <c:pt idx="576">
                  <c:v>8.42483565885311</c:v>
                </c:pt>
                <c:pt idx="577">
                  <c:v>8.41062008160462</c:v>
                </c:pt>
                <c:pt idx="578">
                  <c:v>8.39645240811527</c:v>
                </c:pt>
                <c:pt idx="579">
                  <c:v>8.38233239659487</c:v>
                </c:pt>
                <c:pt idx="580">
                  <c:v>8.36825980687816</c:v>
                </c:pt>
                <c:pt idx="581">
                  <c:v>8.35423440041104</c:v>
                </c:pt>
                <c:pt idx="582">
                  <c:v>8.3402559402372</c:v>
                </c:pt>
                <c:pt idx="583">
                  <c:v>8.32632419098475</c:v>
                </c:pt>
                <c:pt idx="584">
                  <c:v>8.31243891885299</c:v>
                </c:pt>
                <c:pt idx="585">
                  <c:v>8.2985998915992</c:v>
                </c:pt>
                <c:pt idx="586">
                  <c:v>8.28480687852588</c:v>
                </c:pt>
                <c:pt idx="587">
                  <c:v>8.27105965046776</c:v>
                </c:pt>
                <c:pt idx="588">
                  <c:v>8.25735797977916</c:v>
                </c:pt>
                <c:pt idx="589">
                  <c:v>8.24370164032147</c:v>
                </c:pt>
                <c:pt idx="590">
                  <c:v>8.23009040745057</c:v>
                </c:pt>
                <c:pt idx="591">
                  <c:v>8.21652405800455</c:v>
                </c:pt>
                <c:pt idx="592">
                  <c:v>8.20300237029157</c:v>
                </c:pt>
                <c:pt idx="593">
                  <c:v>8.18952512407773</c:v>
                </c:pt>
                <c:pt idx="594">
                  <c:v>8.17609210057501</c:v>
                </c:pt>
                <c:pt idx="595">
                  <c:v>8.16270308242957</c:v>
                </c:pt>
                <c:pt idx="596">
                  <c:v>8.14935785370996</c:v>
                </c:pt>
                <c:pt idx="597">
                  <c:v>8.13605619989542</c:v>
                </c:pt>
                <c:pt idx="598">
                  <c:v>8.12279790786454</c:v>
                </c:pt>
                <c:pt idx="599">
                  <c:v>8.10958276588367</c:v>
                </c:pt>
                <c:pt idx="600">
                  <c:v>8.0964105635958</c:v>
                </c:pt>
                <c:pt idx="601">
                  <c:v>8.08328109200935</c:v>
                </c:pt>
                <c:pt idx="602">
                  <c:v>8.07019414348703</c:v>
                </c:pt>
                <c:pt idx="603">
                  <c:v>8.05714951173497</c:v>
                </c:pt>
                <c:pt idx="604">
                  <c:v>8.04414699179186</c:v>
                </c:pt>
                <c:pt idx="605">
                  <c:v>8.03118638001811</c:v>
                </c:pt>
                <c:pt idx="606">
                  <c:v>8.01826747408541</c:v>
                </c:pt>
                <c:pt idx="607">
                  <c:v>8.00539007296596</c:v>
                </c:pt>
                <c:pt idx="608">
                  <c:v>7.99255397692218</c:v>
                </c:pt>
                <c:pt idx="609">
                  <c:v>7.97975898749634</c:v>
                </c:pt>
                <c:pt idx="610">
                  <c:v>7.96700490750032</c:v>
                </c:pt>
                <c:pt idx="611">
                  <c:v>7.95429154100548</c:v>
                </c:pt>
                <c:pt idx="612">
                  <c:v>7.94161869333257</c:v>
                </c:pt>
                <c:pt idx="613">
                  <c:v>7.9289861710419</c:v>
                </c:pt>
                <c:pt idx="614">
                  <c:v>7.9163937819233</c:v>
                </c:pt>
                <c:pt idx="615">
                  <c:v>7.90384133498658</c:v>
                </c:pt>
                <c:pt idx="616">
                  <c:v>7.89132864045168</c:v>
                </c:pt>
                <c:pt idx="617">
                  <c:v>7.87885550973927</c:v>
                </c:pt>
                <c:pt idx="618">
                  <c:v>7.86642175546111</c:v>
                </c:pt>
                <c:pt idx="619">
                  <c:v>7.8540271914107</c:v>
                </c:pt>
                <c:pt idx="620">
                  <c:v>7.84167163255409</c:v>
                </c:pt>
                <c:pt idx="621">
                  <c:v>7.82935489502051</c:v>
                </c:pt>
                <c:pt idx="622">
                  <c:v>7.81707679609329</c:v>
                </c:pt>
                <c:pt idx="623">
                  <c:v>7.80483715420093</c:v>
                </c:pt>
                <c:pt idx="624">
                  <c:v>7.79263578890794</c:v>
                </c:pt>
                <c:pt idx="625">
                  <c:v>7.78047252090615</c:v>
                </c:pt>
                <c:pt idx="626">
                  <c:v>7.76834717200577</c:v>
                </c:pt>
                <c:pt idx="627">
                  <c:v>7.75625956512683</c:v>
                </c:pt>
                <c:pt idx="628">
                  <c:v>7.74420952429043</c:v>
                </c:pt>
                <c:pt idx="629">
                  <c:v>7.73219687461023</c:v>
                </c:pt>
                <c:pt idx="630">
                  <c:v>7.72022144228401</c:v>
                </c:pt>
                <c:pt idx="631">
                  <c:v>7.70828305458529</c:v>
                </c:pt>
                <c:pt idx="632">
                  <c:v>7.69638153985492</c:v>
                </c:pt>
                <c:pt idx="633">
                  <c:v>7.68451672749296</c:v>
                </c:pt>
                <c:pt idx="634">
                  <c:v>7.67268844795049</c:v>
                </c:pt>
                <c:pt idx="635">
                  <c:v>7.66089653272148</c:v>
                </c:pt>
                <c:pt idx="636">
                  <c:v>7.64914081433484</c:v>
                </c:pt>
                <c:pt idx="637">
                  <c:v>7.63742112634648</c:v>
                </c:pt>
                <c:pt idx="638">
                  <c:v>7.62573730333139</c:v>
                </c:pt>
                <c:pt idx="639">
                  <c:v>7.61408918087592</c:v>
                </c:pt>
                <c:pt idx="640">
                  <c:v>7.60247659557002</c:v>
                </c:pt>
                <c:pt idx="641">
                  <c:v>7.59089938499958</c:v>
                </c:pt>
                <c:pt idx="642">
                  <c:v>7.57935738773897</c:v>
                </c:pt>
                <c:pt idx="643">
                  <c:v>7.5678504433433</c:v>
                </c:pt>
                <c:pt idx="644">
                  <c:v>7.55637839234122</c:v>
                </c:pt>
                <c:pt idx="645">
                  <c:v>7.54494107622746</c:v>
                </c:pt>
                <c:pt idx="646">
                  <c:v>7.53353833745542</c:v>
                </c:pt>
                <c:pt idx="647">
                  <c:v>7.52217001943011</c:v>
                </c:pt>
                <c:pt idx="648">
                  <c:v>7.51083596650078</c:v>
                </c:pt>
                <c:pt idx="649">
                  <c:v>7.49953602395405</c:v>
                </c:pt>
                <c:pt idx="650">
                  <c:v>7.48827003800664</c:v>
                </c:pt>
                <c:pt idx="651">
                  <c:v>7.47703785579848</c:v>
                </c:pt>
                <c:pt idx="652">
                  <c:v>7.46583932538586</c:v>
                </c:pt>
                <c:pt idx="653">
                  <c:v>7.45467429573444</c:v>
                </c:pt>
                <c:pt idx="654">
                  <c:v>7.44354261671256</c:v>
                </c:pt>
                <c:pt idx="655">
                  <c:v>7.43244413908438</c:v>
                </c:pt>
                <c:pt idx="656">
                  <c:v>7.42137871450344</c:v>
                </c:pt>
                <c:pt idx="657">
                  <c:v>7.41034619550576</c:v>
                </c:pt>
                <c:pt idx="658">
                  <c:v>7.3993464355035</c:v>
                </c:pt>
                <c:pt idx="659">
                  <c:v>7.38837928877834</c:v>
                </c:pt>
                <c:pt idx="660">
                  <c:v>7.37744461047512</c:v>
                </c:pt>
                <c:pt idx="661">
                  <c:v>7.36654225659542</c:v>
                </c:pt>
                <c:pt idx="662">
                  <c:v>7.35567208399114</c:v>
                </c:pt>
                <c:pt idx="663">
                  <c:v>7.34483395035853</c:v>
                </c:pt>
                <c:pt idx="664">
                  <c:v>7.33402771423154</c:v>
                </c:pt>
                <c:pt idx="665">
                  <c:v>7.32325323497604</c:v>
                </c:pt>
                <c:pt idx="666">
                  <c:v>7.31251037278355</c:v>
                </c:pt>
                <c:pt idx="667">
                  <c:v>7.30179898866516</c:v>
                </c:pt>
                <c:pt idx="668">
                  <c:v>7.29111894444559</c:v>
                </c:pt>
                <c:pt idx="669">
                  <c:v>7.28047010275726</c:v>
                </c:pt>
                <c:pt idx="670">
                  <c:v>7.26985232703436</c:v>
                </c:pt>
                <c:pt idx="671">
                  <c:v>7.25926548150699</c:v>
                </c:pt>
                <c:pt idx="672">
                  <c:v>7.24870943119537</c:v>
                </c:pt>
                <c:pt idx="673">
                  <c:v>7.23818404190421</c:v>
                </c:pt>
                <c:pt idx="674">
                  <c:v>7.22768918021689</c:v>
                </c:pt>
                <c:pt idx="675">
                  <c:v>7.2172247134898</c:v>
                </c:pt>
                <c:pt idx="676">
                  <c:v>7.20679050984693</c:v>
                </c:pt>
                <c:pt idx="677">
                  <c:v>7.19638643817405</c:v>
                </c:pt>
                <c:pt idx="678">
                  <c:v>7.18601236811357</c:v>
                </c:pt>
                <c:pt idx="679">
                  <c:v>7.1756681700587</c:v>
                </c:pt>
                <c:pt idx="680">
                  <c:v>7.1653537151483</c:v>
                </c:pt>
                <c:pt idx="681">
                  <c:v>7.15506887526155</c:v>
                </c:pt>
                <c:pt idx="682">
                  <c:v>7.14481352301249</c:v>
                </c:pt>
                <c:pt idx="683">
                  <c:v>7.13458753174476</c:v>
                </c:pt>
                <c:pt idx="684">
                  <c:v>7.1243907755266</c:v>
                </c:pt>
                <c:pt idx="685">
                  <c:v>7.11422312914533</c:v>
                </c:pt>
                <c:pt idx="686">
                  <c:v>7.10408446810259</c:v>
                </c:pt>
                <c:pt idx="687">
                  <c:v>7.093974668609</c:v>
                </c:pt>
                <c:pt idx="688">
                  <c:v>7.08389360757916</c:v>
                </c:pt>
                <c:pt idx="689">
                  <c:v>7.07384116262679</c:v>
                </c:pt>
                <c:pt idx="690">
                  <c:v>7.06381721205956</c:v>
                </c:pt>
                <c:pt idx="691">
                  <c:v>7.0538216348744</c:v>
                </c:pt>
                <c:pt idx="692">
                  <c:v>7.04385431075243</c:v>
                </c:pt>
                <c:pt idx="693">
                  <c:v>7.03391512005423</c:v>
                </c:pt>
                <c:pt idx="694">
                  <c:v>7.02400394381508</c:v>
                </c:pt>
                <c:pt idx="695">
                  <c:v>7.01412066374012</c:v>
                </c:pt>
                <c:pt idx="696">
                  <c:v>7.00426516219969</c:v>
                </c:pt>
                <c:pt idx="697">
                  <c:v>6.99443732222471</c:v>
                </c:pt>
                <c:pt idx="698">
                  <c:v>6.98463702750193</c:v>
                </c:pt>
                <c:pt idx="699">
                  <c:v>6.97486416236942</c:v>
                </c:pt>
                <c:pt idx="700">
                  <c:v>6.96511861181204</c:v>
                </c:pt>
                <c:pt idx="701">
                  <c:v>6.95540026145683</c:v>
                </c:pt>
                <c:pt idx="702">
                  <c:v>6.9457089975686</c:v>
                </c:pt>
                <c:pt idx="703">
                  <c:v>6.93604470704553</c:v>
                </c:pt>
                <c:pt idx="704">
                  <c:v>6.92640727741468</c:v>
                </c:pt>
                <c:pt idx="705">
                  <c:v>6.91679659682762</c:v>
                </c:pt>
                <c:pt idx="706">
                  <c:v>6.90721255405622</c:v>
                </c:pt>
                <c:pt idx="707">
                  <c:v>6.89765503848823</c:v>
                </c:pt>
                <c:pt idx="708">
                  <c:v>6.88812394012303</c:v>
                </c:pt>
                <c:pt idx="709">
                  <c:v>6.87861914956754</c:v>
                </c:pt>
                <c:pt idx="710">
                  <c:v>6.86914055803186</c:v>
                </c:pt>
                <c:pt idx="711">
                  <c:v>6.85968805732519</c:v>
                </c:pt>
                <c:pt idx="712">
                  <c:v>6.85026153985184</c:v>
                </c:pt>
                <c:pt idx="713">
                  <c:v>6.84086089860684</c:v>
                </c:pt>
                <c:pt idx="714">
                  <c:v>6.83148602717219</c:v>
                </c:pt>
                <c:pt idx="715">
                  <c:v>6.82213681971267</c:v>
                </c:pt>
                <c:pt idx="716">
                  <c:v>6.81281317097197</c:v>
                </c:pt>
                <c:pt idx="717">
                  <c:v>6.80351497626853</c:v>
                </c:pt>
                <c:pt idx="718">
                  <c:v>6.79424213149193</c:v>
                </c:pt>
                <c:pt idx="719">
                  <c:v>6.78499453309868</c:v>
                </c:pt>
                <c:pt idx="720">
                  <c:v>6.77577207810869</c:v>
                </c:pt>
                <c:pt idx="721">
                  <c:v>6.76657466410112</c:v>
                </c:pt>
                <c:pt idx="722">
                  <c:v>6.75740218921082</c:v>
                </c:pt>
                <c:pt idx="723">
                  <c:v>6.74825455212444</c:v>
                </c:pt>
                <c:pt idx="724">
                  <c:v>6.73913165207677</c:v>
                </c:pt>
                <c:pt idx="725">
                  <c:v>6.73003338884703</c:v>
                </c:pt>
                <c:pt idx="726">
                  <c:v>6.72095966275515</c:v>
                </c:pt>
                <c:pt idx="727">
                  <c:v>6.71191037465811</c:v>
                </c:pt>
                <c:pt idx="728">
                  <c:v>6.70288542594648</c:v>
                </c:pt>
                <c:pt idx="729">
                  <c:v>6.69388471854066</c:v>
                </c:pt>
                <c:pt idx="730">
                  <c:v>6.6849081548874</c:v>
                </c:pt>
                <c:pt idx="731">
                  <c:v>6.67595563795627</c:v>
                </c:pt>
                <c:pt idx="732">
                  <c:v>6.66702707123618</c:v>
                </c:pt>
                <c:pt idx="733">
                  <c:v>6.65812235873184</c:v>
                </c:pt>
                <c:pt idx="734">
                  <c:v>6.64924140496043</c:v>
                </c:pt>
                <c:pt idx="735">
                  <c:v>6.64038411494808</c:v>
                </c:pt>
                <c:pt idx="736">
                  <c:v>6.63155039422653</c:v>
                </c:pt>
                <c:pt idx="737">
                  <c:v>6.62274014882973</c:v>
                </c:pt>
                <c:pt idx="738">
                  <c:v>6.61395328529066</c:v>
                </c:pt>
                <c:pt idx="739">
                  <c:v>6.60518971063771</c:v>
                </c:pt>
                <c:pt idx="740">
                  <c:v>6.59644933239178</c:v>
                </c:pt>
                <c:pt idx="741">
                  <c:v>6.58773205856275</c:v>
                </c:pt>
                <c:pt idx="742">
                  <c:v>6.57903779764631</c:v>
                </c:pt>
                <c:pt idx="743">
                  <c:v>6.5703664586208</c:v>
                </c:pt>
                <c:pt idx="744">
                  <c:v>6.56171795094409</c:v>
                </c:pt>
                <c:pt idx="745">
                  <c:v>6.55309218455023</c:v>
                </c:pt>
                <c:pt idx="746">
                  <c:v>6.54448906984655</c:v>
                </c:pt>
                <c:pt idx="747">
                  <c:v>6.53590851771039</c:v>
                </c:pt>
                <c:pt idx="748">
                  <c:v>6.52735043948611</c:v>
                </c:pt>
                <c:pt idx="749">
                  <c:v>6.51881474698195</c:v>
                </c:pt>
                <c:pt idx="750">
                  <c:v>6.51030135246714</c:v>
                </c:pt>
                <c:pt idx="751">
                  <c:v>6.50181016866872</c:v>
                </c:pt>
                <c:pt idx="752">
                  <c:v>6.4933411087687</c:v>
                </c:pt>
                <c:pt idx="753">
                  <c:v>6.48489408640105</c:v>
                </c:pt>
                <c:pt idx="754">
                  <c:v>6.47646901564871</c:v>
                </c:pt>
                <c:pt idx="755">
                  <c:v>6.46806581104076</c:v>
                </c:pt>
                <c:pt idx="756">
                  <c:v>6.45968438754944</c:v>
                </c:pt>
                <c:pt idx="757">
                  <c:v>6.45132466058736</c:v>
                </c:pt>
                <c:pt idx="758">
                  <c:v>6.44298654600466</c:v>
                </c:pt>
                <c:pt idx="759">
                  <c:v>6.43466996008605</c:v>
                </c:pt>
                <c:pt idx="760">
                  <c:v>6.42637481954821</c:v>
                </c:pt>
                <c:pt idx="761">
                  <c:v>6.41810104153679</c:v>
                </c:pt>
                <c:pt idx="762">
                  <c:v>6.40984854362389</c:v>
                </c:pt>
                <c:pt idx="763">
                  <c:v>6.40161724380506</c:v>
                </c:pt>
                <c:pt idx="764">
                  <c:v>6.39340706049681</c:v>
                </c:pt>
                <c:pt idx="765">
                  <c:v>6.38521791253375</c:v>
                </c:pt>
                <c:pt idx="766">
                  <c:v>6.37704971916608</c:v>
                </c:pt>
                <c:pt idx="767">
                  <c:v>6.36890240005669</c:v>
                </c:pt>
                <c:pt idx="768">
                  <c:v>6.3607758752788</c:v>
                </c:pt>
                <c:pt idx="769">
                  <c:v>6.35267006531319</c:v>
                </c:pt>
                <c:pt idx="770">
                  <c:v>6.34458489104557</c:v>
                </c:pt>
                <c:pt idx="771">
                  <c:v>6.33652027376406</c:v>
                </c:pt>
                <c:pt idx="772">
                  <c:v>6.32847613515677</c:v>
                </c:pt>
                <c:pt idx="773">
                  <c:v>6.32045239730899</c:v>
                </c:pt>
                <c:pt idx="774">
                  <c:v>6.31244898270089</c:v>
                </c:pt>
                <c:pt idx="775">
                  <c:v>6.30446581420494</c:v>
                </c:pt>
                <c:pt idx="776">
                  <c:v>6.29650281508337</c:v>
                </c:pt>
                <c:pt idx="777">
                  <c:v>6.28855990898588</c:v>
                </c:pt>
                <c:pt idx="778">
                  <c:v>6.28063701994705</c:v>
                </c:pt>
                <c:pt idx="779">
                  <c:v>6.27273407238397</c:v>
                </c:pt>
                <c:pt idx="780">
                  <c:v>6.26485099109382</c:v>
                </c:pt>
                <c:pt idx="781">
                  <c:v>6.25698770125148</c:v>
                </c:pt>
                <c:pt idx="782">
                  <c:v>6.24914412840723</c:v>
                </c:pt>
                <c:pt idx="783">
                  <c:v>6.24132019848432</c:v>
                </c:pt>
                <c:pt idx="784">
                  <c:v>6.23351583777658</c:v>
                </c:pt>
                <c:pt idx="785">
                  <c:v>6.22573097294633</c:v>
                </c:pt>
                <c:pt idx="786">
                  <c:v>6.2179655310218</c:v>
                </c:pt>
                <c:pt idx="787">
                  <c:v>6.21021943939507</c:v>
                </c:pt>
                <c:pt idx="788">
                  <c:v>6.20249262581971</c:v>
                </c:pt>
                <c:pt idx="789">
                  <c:v>6.19478501840848</c:v>
                </c:pt>
                <c:pt idx="790">
                  <c:v>6.18709654563122</c:v>
                </c:pt>
                <c:pt idx="791">
                  <c:v>6.17942713631261</c:v>
                </c:pt>
                <c:pt idx="792">
                  <c:v>6.17177671962989</c:v>
                </c:pt>
                <c:pt idx="793">
                  <c:v>6.16414522511069</c:v>
                </c:pt>
                <c:pt idx="794">
                  <c:v>6.15653258263098</c:v>
                </c:pt>
                <c:pt idx="795">
                  <c:v>6.14893872241281</c:v>
                </c:pt>
                <c:pt idx="796">
                  <c:v>6.14136357502227</c:v>
                </c:pt>
                <c:pt idx="797">
                  <c:v>6.13380707136723</c:v>
                </c:pt>
                <c:pt idx="798">
                  <c:v>6.12626914269535</c:v>
                </c:pt>
                <c:pt idx="799">
                  <c:v>6.11874972059202</c:v>
                </c:pt>
                <c:pt idx="800">
                  <c:v>6.11124873697817</c:v>
                </c:pt>
                <c:pt idx="801">
                  <c:v>6.10376612410831</c:v>
                </c:pt>
                <c:pt idx="802">
                  <c:v>6.09630181456843</c:v>
                </c:pt>
                <c:pt idx="803">
                  <c:v>6.0888557412741</c:v>
                </c:pt>
                <c:pt idx="804">
                  <c:v>6.08142783746826</c:v>
                </c:pt>
                <c:pt idx="805">
                  <c:v>6.07401803671937</c:v>
                </c:pt>
                <c:pt idx="806">
                  <c:v>6.06662627291939</c:v>
                </c:pt>
                <c:pt idx="807">
                  <c:v>6.05925248028183</c:v>
                </c:pt>
                <c:pt idx="808">
                  <c:v>6.05189659333966</c:v>
                </c:pt>
                <c:pt idx="809">
                  <c:v>6.04455854694367</c:v>
                </c:pt>
                <c:pt idx="810">
                  <c:v>6.03723827626025</c:v>
                </c:pt>
                <c:pt idx="811">
                  <c:v>6.02993571676962</c:v>
                </c:pt>
                <c:pt idx="812">
                  <c:v>6.02265080426389</c:v>
                </c:pt>
                <c:pt idx="813">
                  <c:v>6.01538347484519</c:v>
                </c:pt>
                <c:pt idx="814">
                  <c:v>6.00813366492389</c:v>
                </c:pt>
                <c:pt idx="815">
                  <c:v>6.00090131121655</c:v>
                </c:pt>
                <c:pt idx="816">
                  <c:v>5.99368635074424</c:v>
                </c:pt>
                <c:pt idx="817">
                  <c:v>5.98648872083069</c:v>
                </c:pt>
                <c:pt idx="818">
                  <c:v>5.97930835910036</c:v>
                </c:pt>
                <c:pt idx="819">
                  <c:v>5.97214520347679</c:v>
                </c:pt>
                <c:pt idx="820">
                  <c:v>5.96499919218067</c:v>
                </c:pt>
                <c:pt idx="821">
                  <c:v>5.95787026372826</c:v>
                </c:pt>
                <c:pt idx="822">
                  <c:v>5.95075835692936</c:v>
                </c:pt>
                <c:pt idx="823">
                  <c:v>5.94366341088579</c:v>
                </c:pt>
                <c:pt idx="824">
                  <c:v>5.9365853649895</c:v>
                </c:pt>
                <c:pt idx="825">
                  <c:v>5.92952415892095</c:v>
                </c:pt>
                <c:pt idx="826">
                  <c:v>5.92247973264735</c:v>
                </c:pt>
                <c:pt idx="827">
                  <c:v>5.91545202642086</c:v>
                </c:pt>
                <c:pt idx="828">
                  <c:v>5.90844098077713</c:v>
                </c:pt>
                <c:pt idx="829">
                  <c:v>5.90144653653338</c:v>
                </c:pt>
                <c:pt idx="830">
                  <c:v>5.89446863478694</c:v>
                </c:pt>
                <c:pt idx="831">
                  <c:v>5.88750721691339</c:v>
                </c:pt>
                <c:pt idx="832">
                  <c:v>5.88056222456512</c:v>
                </c:pt>
                <c:pt idx="833">
                  <c:v>5.87363359966955</c:v>
                </c:pt>
                <c:pt idx="834">
                  <c:v>5.86672128442758</c:v>
                </c:pt>
                <c:pt idx="835">
                  <c:v>5.85982522131193</c:v>
                </c:pt>
                <c:pt idx="836">
                  <c:v>5.85294535306567</c:v>
                </c:pt>
                <c:pt idx="837">
                  <c:v>5.84608162270043</c:v>
                </c:pt>
                <c:pt idx="838">
                  <c:v>5.83923397349506</c:v>
                </c:pt>
                <c:pt idx="839">
                  <c:v>5.83240234899382</c:v>
                </c:pt>
                <c:pt idx="840">
                  <c:v>5.82558669300506</c:v>
                </c:pt>
                <c:pt idx="841">
                  <c:v>5.81878694959955</c:v>
                </c:pt>
                <c:pt idx="842">
                  <c:v>5.81200306310891</c:v>
                </c:pt>
                <c:pt idx="843">
                  <c:v>5.80523497812424</c:v>
                </c:pt>
                <c:pt idx="844">
                  <c:v>5.79848263949444</c:v>
                </c:pt>
                <c:pt idx="845">
                  <c:v>5.79174599232487</c:v>
                </c:pt>
                <c:pt idx="846">
                  <c:v>5.78502498197573</c:v>
                </c:pt>
                <c:pt idx="847">
                  <c:v>5.7783195540607</c:v>
                </c:pt>
                <c:pt idx="848">
                  <c:v>5.77162965444536</c:v>
                </c:pt>
                <c:pt idx="849">
                  <c:v>5.76495522924576</c:v>
                </c:pt>
                <c:pt idx="850">
                  <c:v>5.75829622482708</c:v>
                </c:pt>
                <c:pt idx="851">
                  <c:v>5.75165258780204</c:v>
                </c:pt>
                <c:pt idx="852">
                  <c:v>5.74502426502956</c:v>
                </c:pt>
                <c:pt idx="853">
                  <c:v>5.73841120361337</c:v>
                </c:pt>
                <c:pt idx="854">
                  <c:v>5.73181335090044</c:v>
                </c:pt>
                <c:pt idx="855">
                  <c:v>5.72523065447984</c:v>
                </c:pt>
                <c:pt idx="856">
                  <c:v>5.71866306218111</c:v>
                </c:pt>
                <c:pt idx="857">
                  <c:v>5.71211052207303</c:v>
                </c:pt>
                <c:pt idx="858">
                  <c:v>5.70557298246219</c:v>
                </c:pt>
                <c:pt idx="859">
                  <c:v>5.69905039189162</c:v>
                </c:pt>
                <c:pt idx="860">
                  <c:v>5.69254269913946</c:v>
                </c:pt>
                <c:pt idx="861">
                  <c:v>5.6860498532177</c:v>
                </c:pt>
                <c:pt idx="862">
                  <c:v>5.67957180337063</c:v>
                </c:pt>
                <c:pt idx="863">
                  <c:v>5.67310849907377</c:v>
                </c:pt>
                <c:pt idx="864">
                  <c:v>5.6666598900324</c:v>
                </c:pt>
                <c:pt idx="865">
                  <c:v>5.66022592618027</c:v>
                </c:pt>
                <c:pt idx="866">
                  <c:v>5.65380655767837</c:v>
                </c:pt>
                <c:pt idx="867">
                  <c:v>5.64740173491357</c:v>
                </c:pt>
                <c:pt idx="868">
                  <c:v>5.64101140849744</c:v>
                </c:pt>
                <c:pt idx="869">
                  <c:v>5.63463552926476</c:v>
                </c:pt>
                <c:pt idx="870">
                  <c:v>5.62827404827258</c:v>
                </c:pt>
                <c:pt idx="871">
                  <c:v>5.62192691679871</c:v>
                </c:pt>
                <c:pt idx="872">
                  <c:v>5.61559408634058</c:v>
                </c:pt>
                <c:pt idx="873">
                  <c:v>5.60927550861401</c:v>
                </c:pt>
                <c:pt idx="874">
                  <c:v>5.60297113555189</c:v>
                </c:pt>
                <c:pt idx="875">
                  <c:v>5.59668091930312</c:v>
                </c:pt>
                <c:pt idx="876">
                  <c:v>5.59040481223122</c:v>
                </c:pt>
                <c:pt idx="877">
                  <c:v>5.58414276691333</c:v>
                </c:pt>
                <c:pt idx="878">
                  <c:v>5.5778947361388</c:v>
                </c:pt>
                <c:pt idx="879">
                  <c:v>5.57166067290815</c:v>
                </c:pt>
                <c:pt idx="880">
                  <c:v>5.56544053043184</c:v>
                </c:pt>
                <c:pt idx="881">
                  <c:v>5.55923426212906</c:v>
                </c:pt>
                <c:pt idx="882">
                  <c:v>5.55304182162672</c:v>
                </c:pt>
                <c:pt idx="883">
                  <c:v>5.54686316275806</c:v>
                </c:pt>
                <c:pt idx="884">
                  <c:v>5.54069823956174</c:v>
                </c:pt>
                <c:pt idx="885">
                  <c:v>5.53454700628048</c:v>
                </c:pt>
                <c:pt idx="886">
                  <c:v>5.52840941736011</c:v>
                </c:pt>
                <c:pt idx="887">
                  <c:v>5.52228542744832</c:v>
                </c:pt>
                <c:pt idx="888">
                  <c:v>5.51617499139368</c:v>
                </c:pt>
                <c:pt idx="889">
                  <c:v>5.51007806424435</c:v>
                </c:pt>
                <c:pt idx="890">
                  <c:v>5.50399460124711</c:v>
                </c:pt>
                <c:pt idx="891">
                  <c:v>5.49792455784622</c:v>
                </c:pt>
                <c:pt idx="892">
                  <c:v>5.49186788968232</c:v>
                </c:pt>
                <c:pt idx="893">
                  <c:v>5.48582455259141</c:v>
                </c:pt>
                <c:pt idx="894">
                  <c:v>5.47979450260367</c:v>
                </c:pt>
                <c:pt idx="895">
                  <c:v>5.47377769594248</c:v>
                </c:pt>
                <c:pt idx="896">
                  <c:v>5.46777408902336</c:v>
                </c:pt>
                <c:pt idx="897">
                  <c:v>5.46178363845285</c:v>
                </c:pt>
                <c:pt idx="898">
                  <c:v>5.45580630102756</c:v>
                </c:pt>
                <c:pt idx="899">
                  <c:v>5.44984203373303</c:v>
                </c:pt>
                <c:pt idx="900">
                  <c:v>5.44389079374274</c:v>
                </c:pt>
                <c:pt idx="901">
                  <c:v>5.43795253841712</c:v>
                </c:pt>
                <c:pt idx="902">
                  <c:v>5.43202722530252</c:v>
                </c:pt>
                <c:pt idx="903">
                  <c:v>5.42611481213006</c:v>
                </c:pt>
                <c:pt idx="904">
                  <c:v>5.42021525681493</c:v>
                </c:pt>
                <c:pt idx="905">
                  <c:v>5.41432851745505</c:v>
                </c:pt>
                <c:pt idx="906">
                  <c:v>5.40845455233026</c:v>
                </c:pt>
                <c:pt idx="907">
                  <c:v>5.40259331990136</c:v>
                </c:pt>
                <c:pt idx="908">
                  <c:v>5.39674477880905</c:v>
                </c:pt>
                <c:pt idx="909">
                  <c:v>5.390908887873</c:v>
                </c:pt>
                <c:pt idx="910">
                  <c:v>5.38508560609077</c:v>
                </c:pt>
                <c:pt idx="911">
                  <c:v>5.37927489263706</c:v>
                </c:pt>
                <c:pt idx="912">
                  <c:v>5.37347670686263</c:v>
                </c:pt>
                <c:pt idx="913">
                  <c:v>5.36769100829327</c:v>
                </c:pt>
                <c:pt idx="914">
                  <c:v>5.36191775662904</c:v>
                </c:pt>
                <c:pt idx="915">
                  <c:v>5.35615691174323</c:v>
                </c:pt>
                <c:pt idx="916">
                  <c:v>5.3504084336814</c:v>
                </c:pt>
                <c:pt idx="917">
                  <c:v>5.34467228266052</c:v>
                </c:pt>
                <c:pt idx="918">
                  <c:v>5.33894841906808</c:v>
                </c:pt>
                <c:pt idx="919">
                  <c:v>5.33323680346108</c:v>
                </c:pt>
                <c:pt idx="920">
                  <c:v>5.32753739656515</c:v>
                </c:pt>
                <c:pt idx="921">
                  <c:v>5.32185015927376</c:v>
                </c:pt>
                <c:pt idx="922">
                  <c:v>5.31617505264713</c:v>
                </c:pt>
                <c:pt idx="923">
                  <c:v>5.31051203791155</c:v>
                </c:pt>
                <c:pt idx="924">
                  <c:v>5.30486107645831</c:v>
                </c:pt>
                <c:pt idx="925">
                  <c:v>5.29922212984296</c:v>
                </c:pt>
                <c:pt idx="926">
                  <c:v>5.29359515978441</c:v>
                </c:pt>
                <c:pt idx="927">
                  <c:v>5.28798012816395</c:v>
                </c:pt>
                <c:pt idx="928">
                  <c:v>5.28237699702452</c:v>
                </c:pt>
                <c:pt idx="929">
                  <c:v>5.27678572856988</c:v>
                </c:pt>
                <c:pt idx="930">
                  <c:v>5.27120628516358</c:v>
                </c:pt>
                <c:pt idx="931">
                  <c:v>5.26563862932831</c:v>
                </c:pt>
                <c:pt idx="932">
                  <c:v>5.26008272374493</c:v>
                </c:pt>
                <c:pt idx="933">
                  <c:v>5.25453853125173</c:v>
                </c:pt>
                <c:pt idx="934">
                  <c:v>5.24900601484351</c:v>
                </c:pt>
                <c:pt idx="935">
                  <c:v>5.2434851376708</c:v>
                </c:pt>
                <c:pt idx="936">
                  <c:v>5.2379758630391</c:v>
                </c:pt>
                <c:pt idx="937">
                  <c:v>5.23247815440795</c:v>
                </c:pt>
                <c:pt idx="938">
                  <c:v>5.22699197539019</c:v>
                </c:pt>
                <c:pt idx="939">
                  <c:v>5.22151728975119</c:v>
                </c:pt>
                <c:pt idx="940">
                  <c:v>5.21605406140797</c:v>
                </c:pt>
                <c:pt idx="941">
                  <c:v>5.21060225442847</c:v>
                </c:pt>
                <c:pt idx="942">
                  <c:v>5.20516183303068</c:v>
                </c:pt>
                <c:pt idx="943">
                  <c:v>5.19973276158204</c:v>
                </c:pt>
                <c:pt idx="944">
                  <c:v>5.19431500459837</c:v>
                </c:pt>
                <c:pt idx="945">
                  <c:v>5.18890852674346</c:v>
                </c:pt>
                <c:pt idx="946">
                  <c:v>5.18351329282792</c:v>
                </c:pt>
                <c:pt idx="947">
                  <c:v>5.17812926780873</c:v>
                </c:pt>
                <c:pt idx="948">
                  <c:v>5.17275641678827</c:v>
                </c:pt>
                <c:pt idx="949">
                  <c:v>5.16739470501369</c:v>
                </c:pt>
                <c:pt idx="950">
                  <c:v>5.16204409787616</c:v>
                </c:pt>
                <c:pt idx="951">
                  <c:v>5.15670456091002</c:v>
                </c:pt>
                <c:pt idx="952">
                  <c:v>5.15137605979211</c:v>
                </c:pt>
                <c:pt idx="953">
                  <c:v>5.14605856034106</c:v>
                </c:pt>
                <c:pt idx="954">
                  <c:v>5.14075202851653</c:v>
                </c:pt>
                <c:pt idx="955">
                  <c:v>5.13545643041839</c:v>
                </c:pt>
                <c:pt idx="956">
                  <c:v>5.13017173228624</c:v>
                </c:pt>
                <c:pt idx="957">
                  <c:v>5.1248979004984</c:v>
                </c:pt>
                <c:pt idx="958">
                  <c:v>5.11963490157141</c:v>
                </c:pt>
                <c:pt idx="959">
                  <c:v>5.11438270215929</c:v>
                </c:pt>
                <c:pt idx="960">
                  <c:v>5.10914126905269</c:v>
                </c:pt>
                <c:pt idx="961">
                  <c:v>5.10391056917836</c:v>
                </c:pt>
                <c:pt idx="962">
                  <c:v>5.09869056959836</c:v>
                </c:pt>
                <c:pt idx="963">
                  <c:v>5.09348123750942</c:v>
                </c:pt>
                <c:pt idx="964">
                  <c:v>5.08828254024224</c:v>
                </c:pt>
                <c:pt idx="965">
                  <c:v>5.08309444526075</c:v>
                </c:pt>
                <c:pt idx="966">
                  <c:v>5.07791692016151</c:v>
                </c:pt>
                <c:pt idx="967">
                  <c:v>5.07274993267301</c:v>
                </c:pt>
                <c:pt idx="968">
                  <c:v>5.06759345065491</c:v>
                </c:pt>
                <c:pt idx="969">
                  <c:v>5.0624474420976</c:v>
                </c:pt>
                <c:pt idx="970">
                  <c:v>5.05731187512126</c:v>
                </c:pt>
                <c:pt idx="971">
                  <c:v>5.05218671797544</c:v>
                </c:pt>
                <c:pt idx="972">
                  <c:v>5.04707193903816</c:v>
                </c:pt>
                <c:pt idx="973">
                  <c:v>5.04196750681555</c:v>
                </c:pt>
                <c:pt idx="974">
                  <c:v>5.03687338994098</c:v>
                </c:pt>
                <c:pt idx="975">
                  <c:v>5.03178955717448</c:v>
                </c:pt>
                <c:pt idx="976">
                  <c:v>5.02671597740213</c:v>
                </c:pt>
                <c:pt idx="977">
                  <c:v>5.0216526196354</c:v>
                </c:pt>
                <c:pt idx="978">
                  <c:v>5.01659945301049</c:v>
                </c:pt>
                <c:pt idx="979">
                  <c:v>5.01155644678783</c:v>
                </c:pt>
                <c:pt idx="980">
                  <c:v>5.00652357035127</c:v>
                </c:pt>
                <c:pt idx="981">
                  <c:v>5.00150079320757</c:v>
                </c:pt>
                <c:pt idx="982">
                  <c:v>4.99648808498583</c:v>
                </c:pt>
                <c:pt idx="983">
                  <c:v>4.99148541543671</c:v>
                </c:pt>
                <c:pt idx="984">
                  <c:v>4.98649275443204</c:v>
                </c:pt>
                <c:pt idx="985">
                  <c:v>4.98151007196407</c:v>
                </c:pt>
                <c:pt idx="986">
                  <c:v>4.97653733814478</c:v>
                </c:pt>
                <c:pt idx="987">
                  <c:v>4.97157452320559</c:v>
                </c:pt>
                <c:pt idx="988">
                  <c:v>4.96662159749646</c:v>
                </c:pt>
                <c:pt idx="989">
                  <c:v>4.96167853148542</c:v>
                </c:pt>
                <c:pt idx="990">
                  <c:v>4.95674529575806</c:v>
                </c:pt>
                <c:pt idx="991">
                  <c:v>4.95182186101675</c:v>
                </c:pt>
                <c:pt idx="992">
                  <c:v>4.94690819808028</c:v>
                </c:pt>
                <c:pt idx="993">
                  <c:v>4.94200427788314</c:v>
                </c:pt>
                <c:pt idx="994">
                  <c:v>4.93711007147493</c:v>
                </c:pt>
                <c:pt idx="995">
                  <c:v>4.93222555001998</c:v>
                </c:pt>
                <c:pt idx="996">
                  <c:v>4.92735068479652</c:v>
                </c:pt>
                <c:pt idx="997">
                  <c:v>4.92248544719631</c:v>
                </c:pt>
                <c:pt idx="998">
                  <c:v>4.91762980872401</c:v>
                </c:pt>
                <c:pt idx="999">
                  <c:v>4.9127837409966</c:v>
                </c:pt>
                <c:pt idx="1000">
                  <c:v>4.90794721574293</c:v>
                </c:pt>
                <c:pt idx="1001">
                  <c:v>4.90312020480299</c:v>
                </c:pt>
                <c:pt idx="1002">
                  <c:v>4.89830268012759</c:v>
                </c:pt>
                <c:pt idx="1003">
                  <c:v>4.89349461377758</c:v>
                </c:pt>
                <c:pt idx="1004">
                  <c:v>4.88869597792354</c:v>
                </c:pt>
                <c:pt idx="1005">
                  <c:v>4.88390674484505</c:v>
                </c:pt>
                <c:pt idx="1006">
                  <c:v>4.87912688693023</c:v>
                </c:pt>
                <c:pt idx="1007">
                  <c:v>4.8743563766753</c:v>
                </c:pt>
                <c:pt idx="1008">
                  <c:v>4.86959518668388</c:v>
                </c:pt>
                <c:pt idx="1009">
                  <c:v>4.86484328966657</c:v>
                </c:pt>
                <c:pt idx="1010">
                  <c:v>4.86010065844045</c:v>
                </c:pt>
                <c:pt idx="1011">
                  <c:v>4.8553672659285</c:v>
                </c:pt>
                <c:pt idx="1012">
                  <c:v>4.85064308515906</c:v>
                </c:pt>
                <c:pt idx="1013">
                  <c:v>4.8459280892655</c:v>
                </c:pt>
                <c:pt idx="1014">
                  <c:v>4.8412222514854</c:v>
                </c:pt>
                <c:pt idx="1015">
                  <c:v>4.83652554516036</c:v>
                </c:pt>
                <c:pt idx="1016">
                  <c:v>4.83183794373527</c:v>
                </c:pt>
                <c:pt idx="1017">
                  <c:v>4.82715942075791</c:v>
                </c:pt>
                <c:pt idx="1018">
                  <c:v>4.82248994987848</c:v>
                </c:pt>
                <c:pt idx="1019">
                  <c:v>4.81782950484902</c:v>
                </c:pt>
                <c:pt idx="1020">
                  <c:v>4.81317805952299</c:v>
                </c:pt>
                <c:pt idx="1021">
                  <c:v>4.80853558785469</c:v>
                </c:pt>
                <c:pt idx="1022">
                  <c:v>4.80390206389891</c:v>
                </c:pt>
                <c:pt idx="1023">
                  <c:v>4.79927746181035</c:v>
                </c:pt>
                <c:pt idx="1024">
                  <c:v>4.7946617558431</c:v>
                </c:pt>
                <c:pt idx="1025">
                  <c:v>4.79005492035034</c:v>
                </c:pt>
                <c:pt idx="1026">
                  <c:v>4.78545692978362</c:v>
                </c:pt>
                <c:pt idx="1027">
                  <c:v>4.7808677586926</c:v>
                </c:pt>
                <c:pt idx="1028">
                  <c:v>4.77628738172444</c:v>
                </c:pt>
                <c:pt idx="1029">
                  <c:v>4.77171577362348</c:v>
                </c:pt>
                <c:pt idx="1030">
                  <c:v>4.76715290923052</c:v>
                </c:pt>
                <c:pt idx="1031">
                  <c:v>4.76259876348275</c:v>
                </c:pt>
                <c:pt idx="1032">
                  <c:v>4.75805331141284</c:v>
                </c:pt>
                <c:pt idx="1033">
                  <c:v>4.75351652814882</c:v>
                </c:pt>
                <c:pt idx="1034">
                  <c:v>4.74898838891348</c:v>
                </c:pt>
                <c:pt idx="1035">
                  <c:v>4.74446886902403</c:v>
                </c:pt>
                <c:pt idx="1036">
                  <c:v>4.73995794389146</c:v>
                </c:pt>
                <c:pt idx="1037">
                  <c:v>4.73545558902026</c:v>
                </c:pt>
                <c:pt idx="1038">
                  <c:v>4.73096178000795</c:v>
                </c:pt>
                <c:pt idx="1039">
                  <c:v>4.72647649254453</c:v>
                </c:pt>
                <c:pt idx="1040">
                  <c:v>4.72199970241219</c:v>
                </c:pt>
                <c:pt idx="1041">
                  <c:v>4.71753138548484</c:v>
                </c:pt>
                <c:pt idx="1042">
                  <c:v>4.71307151772755</c:v>
                </c:pt>
                <c:pt idx="1043">
                  <c:v>4.70862007519629</c:v>
                </c:pt>
                <c:pt idx="1044">
                  <c:v>4.70417703403739</c:v>
                </c:pt>
                <c:pt idx="1045">
                  <c:v>4.69974237048715</c:v>
                </c:pt>
                <c:pt idx="1046">
                  <c:v>4.6953160608714</c:v>
                </c:pt>
                <c:pt idx="1047">
                  <c:v>4.69089808160515</c:v>
                </c:pt>
                <c:pt idx="1048">
                  <c:v>4.68648840919206</c:v>
                </c:pt>
                <c:pt idx="1049">
                  <c:v>4.68208702022409</c:v>
                </c:pt>
                <c:pt idx="1050">
                  <c:v>4.67769389138107</c:v>
                </c:pt>
                <c:pt idx="1051">
                  <c:v>4.67330899943033</c:v>
                </c:pt>
                <c:pt idx="1052">
                  <c:v>4.66893232122618</c:v>
                </c:pt>
                <c:pt idx="1053">
                  <c:v>4.66456383370967</c:v>
                </c:pt>
                <c:pt idx="1054">
                  <c:v>4.66020351390797</c:v>
                </c:pt>
                <c:pt idx="1055">
                  <c:v>4.6558513389342</c:v>
                </c:pt>
                <c:pt idx="1056">
                  <c:v>4.65150728598685</c:v>
                </c:pt>
                <c:pt idx="1057">
                  <c:v>4.64717133234947</c:v>
                </c:pt>
                <c:pt idx="1058">
                  <c:v>4.64284345539023</c:v>
                </c:pt>
                <c:pt idx="1059">
                  <c:v>4.63852363256158</c:v>
                </c:pt>
                <c:pt idx="1060">
                  <c:v>4.63421184139977</c:v>
                </c:pt>
                <c:pt idx="1061">
                  <c:v>4.62990805952461</c:v>
                </c:pt>
                <c:pt idx="1062">
                  <c:v>4.6256122646389</c:v>
                </c:pt>
                <c:pt idx="1063">
                  <c:v>4.62132443452818</c:v>
                </c:pt>
                <c:pt idx="1064">
                  <c:v>4.61704454706025</c:v>
                </c:pt>
                <c:pt idx="1065">
                  <c:v>4.61277258018494</c:v>
                </c:pt>
                <c:pt idx="1066">
                  <c:v>4.60850851193355</c:v>
                </c:pt>
                <c:pt idx="1067">
                  <c:v>4.60425232041856</c:v>
                </c:pt>
                <c:pt idx="1068">
                  <c:v>4.60000398383327</c:v>
                </c:pt>
                <c:pt idx="1069">
                  <c:v>4.59576348045138</c:v>
                </c:pt>
                <c:pt idx="1070">
                  <c:v>4.59153078862667</c:v>
                </c:pt>
                <c:pt idx="1071">
                  <c:v>4.58730588679268</c:v>
                </c:pt>
                <c:pt idx="1072">
                  <c:v>4.5830887534621</c:v>
                </c:pt>
                <c:pt idx="1073">
                  <c:v>4.57887936722669</c:v>
                </c:pt>
                <c:pt idx="1074">
                  <c:v>4.57467770675685</c:v>
                </c:pt>
                <c:pt idx="1075">
                  <c:v>4.57048375080112</c:v>
                </c:pt>
                <c:pt idx="1076">
                  <c:v>4.56629747818596</c:v>
                </c:pt>
                <c:pt idx="1077">
                  <c:v>4.5621188678153</c:v>
                </c:pt>
                <c:pt idx="1078">
                  <c:v>4.55794789867034</c:v>
                </c:pt>
                <c:pt idx="1079">
                  <c:v>4.553784549809</c:v>
                </c:pt>
                <c:pt idx="1080">
                  <c:v>4.54962880036568</c:v>
                </c:pt>
                <c:pt idx="1081">
                  <c:v>4.54548062955093</c:v>
                </c:pt>
                <c:pt idx="1082">
                  <c:v>4.54134001665104</c:v>
                </c:pt>
                <c:pt idx="1083">
                  <c:v>4.53720694102772</c:v>
                </c:pt>
                <c:pt idx="1084">
                  <c:v>4.53308138211777</c:v>
                </c:pt>
                <c:pt idx="1085">
                  <c:v>4.52896331943269</c:v>
                </c:pt>
                <c:pt idx="1086">
                  <c:v>4.52485273255848</c:v>
                </c:pt>
                <c:pt idx="1087">
                  <c:v>4.52074960115505</c:v>
                </c:pt>
                <c:pt idx="1088">
                  <c:v>4.51665390495619</c:v>
                </c:pt>
                <c:pt idx="1089">
                  <c:v>4.51256562376897</c:v>
                </c:pt>
                <c:pt idx="1090">
                  <c:v>4.50848473747356</c:v>
                </c:pt>
                <c:pt idx="1091">
                  <c:v>4.50441122602292</c:v>
                </c:pt>
                <c:pt idx="1092">
                  <c:v>4.50034506944225</c:v>
                </c:pt>
                <c:pt idx="1093">
                  <c:v>4.49628624782901</c:v>
                </c:pt>
                <c:pt idx="1094">
                  <c:v>4.49223474135228</c:v>
                </c:pt>
                <c:pt idx="1095">
                  <c:v>4.48819053025265</c:v>
                </c:pt>
                <c:pt idx="1096">
                  <c:v>4.48415359484177</c:v>
                </c:pt>
                <c:pt idx="1097">
                  <c:v>4.48012391550206</c:v>
                </c:pt>
                <c:pt idx="1098">
                  <c:v>4.47610147268646</c:v>
                </c:pt>
                <c:pt idx="1099">
                  <c:v>4.47208624691803</c:v>
                </c:pt>
                <c:pt idx="1100">
                  <c:v>4.46807821878966</c:v>
                </c:pt>
                <c:pt idx="1101">
                  <c:v>4.46407736896381</c:v>
                </c:pt>
                <c:pt idx="1102">
                  <c:v>4.46008367817207</c:v>
                </c:pt>
                <c:pt idx="1103">
                  <c:v>4.45609712721507</c:v>
                </c:pt>
                <c:pt idx="1104">
                  <c:v>4.45211769696188</c:v>
                </c:pt>
                <c:pt idx="1105">
                  <c:v>4.44814536834996</c:v>
                </c:pt>
                <c:pt idx="1106">
                  <c:v>4.44418012238475</c:v>
                </c:pt>
                <c:pt idx="1107">
                  <c:v>4.44022194013931</c:v>
                </c:pt>
                <c:pt idx="1108">
                  <c:v>4.43627080275418</c:v>
                </c:pt>
                <c:pt idx="1109">
                  <c:v>4.43232669143687</c:v>
                </c:pt>
                <c:pt idx="1110">
                  <c:v>4.42838958746179</c:v>
                </c:pt>
                <c:pt idx="1111">
                  <c:v>4.42445947216975</c:v>
                </c:pt>
                <c:pt idx="1112">
                  <c:v>4.42053632696778</c:v>
                </c:pt>
                <c:pt idx="1113">
                  <c:v>4.41662013332884</c:v>
                </c:pt>
                <c:pt idx="1114">
                  <c:v>4.41271087279143</c:v>
                </c:pt>
                <c:pt idx="1115">
                  <c:v>4.40880852695947</c:v>
                </c:pt>
                <c:pt idx="1116">
                  <c:v>4.40491307750179</c:v>
                </c:pt>
                <c:pt idx="1117">
                  <c:v>4.40102450615207</c:v>
                </c:pt>
                <c:pt idx="1118">
                  <c:v>4.39714279470836</c:v>
                </c:pt>
                <c:pt idx="1119">
                  <c:v>4.39326792503294</c:v>
                </c:pt>
                <c:pt idx="1120">
                  <c:v>4.38939987905197</c:v>
                </c:pt>
                <c:pt idx="1121">
                  <c:v>4.38553863875518</c:v>
                </c:pt>
                <c:pt idx="1122">
                  <c:v>4.38168418619568</c:v>
                </c:pt>
                <c:pt idx="1123">
                  <c:v>4.37783650348959</c:v>
                </c:pt>
                <c:pt idx="1124">
                  <c:v>4.37399557281586</c:v>
                </c:pt>
                <c:pt idx="1125">
                  <c:v>4.37016137641591</c:v>
                </c:pt>
                <c:pt idx="1126">
                  <c:v>4.36633389659333</c:v>
                </c:pt>
                <c:pt idx="1127">
                  <c:v>4.36251311571376</c:v>
                </c:pt>
                <c:pt idx="1128">
                  <c:v>4.35869901620442</c:v>
                </c:pt>
                <c:pt idx="1129">
                  <c:v>4.35489158055407</c:v>
                </c:pt>
                <c:pt idx="1130">
                  <c:v>4.35109079131248</c:v>
                </c:pt>
                <c:pt idx="1131">
                  <c:v>4.34729663109039</c:v>
                </c:pt>
                <c:pt idx="1132">
                  <c:v>4.34350908255909</c:v>
                </c:pt>
                <c:pt idx="1133">
                  <c:v>4.33972812845034</c:v>
                </c:pt>
                <c:pt idx="1134">
                  <c:v>4.33595375155579</c:v>
                </c:pt>
                <c:pt idx="1135">
                  <c:v>4.33218593472712</c:v>
                </c:pt>
                <c:pt idx="1136">
                  <c:v>4.32842466087541</c:v>
                </c:pt>
                <c:pt idx="1137">
                  <c:v>4.32466991297114</c:v>
                </c:pt>
                <c:pt idx="1138">
                  <c:v>4.32092167404381</c:v>
                </c:pt>
                <c:pt idx="1139">
                  <c:v>4.31717992718178</c:v>
                </c:pt>
                <c:pt idx="1140">
                  <c:v>4.31344465553181</c:v>
                </c:pt>
                <c:pt idx="1141">
                  <c:v>4.30971584229906</c:v>
                </c:pt>
                <c:pt idx="1142">
                  <c:v>4.30599347074669</c:v>
                </c:pt>
                <c:pt idx="1143">
                  <c:v>4.30227752419566</c:v>
                </c:pt>
                <c:pt idx="1144">
                  <c:v>4.29856798602442</c:v>
                </c:pt>
                <c:pt idx="1145">
                  <c:v>4.29486483966878</c:v>
                </c:pt>
                <c:pt idx="1146">
                  <c:v>4.29116806862155</c:v>
                </c:pt>
                <c:pt idx="1147">
                  <c:v>4.28747765643233</c:v>
                </c:pt>
                <c:pt idx="1148">
                  <c:v>4.28379358670725</c:v>
                </c:pt>
                <c:pt idx="1149">
                  <c:v>4.28011584310881</c:v>
                </c:pt>
                <c:pt idx="1150">
                  <c:v>4.27644440935557</c:v>
                </c:pt>
                <c:pt idx="1151">
                  <c:v>4.27277926922181</c:v>
                </c:pt>
                <c:pt idx="1152">
                  <c:v>4.26912040653752</c:v>
                </c:pt>
                <c:pt idx="1153">
                  <c:v>4.26546780518803</c:v>
                </c:pt>
                <c:pt idx="1154">
                  <c:v>4.2618214491137</c:v>
                </c:pt>
                <c:pt idx="1155">
                  <c:v>4.25818132230988</c:v>
                </c:pt>
                <c:pt idx="1156">
                  <c:v>4.25454740882644</c:v>
                </c:pt>
                <c:pt idx="1157">
                  <c:v>4.25091969276775</c:v>
                </c:pt>
                <c:pt idx="1158">
                  <c:v>4.24729815829233</c:v>
                </c:pt>
                <c:pt idx="1159">
                  <c:v>4.24368278961266</c:v>
                </c:pt>
                <c:pt idx="1160">
                  <c:v>4.24007357099493</c:v>
                </c:pt>
                <c:pt idx="1161">
                  <c:v>4.23647048675878</c:v>
                </c:pt>
                <c:pt idx="1162">
                  <c:v>4.2328735212772</c:v>
                </c:pt>
                <c:pt idx="1163">
                  <c:v>4.22928265897617</c:v>
                </c:pt>
                <c:pt idx="1164">
                  <c:v>4.22569788433442</c:v>
                </c:pt>
                <c:pt idx="1165">
                  <c:v>4.22211918188342</c:v>
                </c:pt>
                <c:pt idx="1166">
                  <c:v>4.21854653620685</c:v>
                </c:pt>
                <c:pt idx="1167">
                  <c:v>4.21497993194062</c:v>
                </c:pt>
                <c:pt idx="1168">
                  <c:v>4.21141935377254</c:v>
                </c:pt>
                <c:pt idx="1169">
                  <c:v>4.20786478644212</c:v>
                </c:pt>
                <c:pt idx="1170">
                  <c:v>4.20431621474042</c:v>
                </c:pt>
                <c:pt idx="1171">
                  <c:v>4.20077362350965</c:v>
                </c:pt>
                <c:pt idx="1172">
                  <c:v>4.19723699764319</c:v>
                </c:pt>
                <c:pt idx="1173">
                  <c:v>4.19370632208521</c:v>
                </c:pt>
                <c:pt idx="1174">
                  <c:v>4.19018158183048</c:v>
                </c:pt>
                <c:pt idx="1175">
                  <c:v>4.18666276192421</c:v>
                </c:pt>
                <c:pt idx="1176">
                  <c:v>4.18314984746184</c:v>
                </c:pt>
                <c:pt idx="1177">
                  <c:v>4.17964282358876</c:v>
                </c:pt>
                <c:pt idx="1178">
                  <c:v>4.17614167550016</c:v>
                </c:pt>
                <c:pt idx="1179">
                  <c:v>4.17264638844076</c:v>
                </c:pt>
                <c:pt idx="1180">
                  <c:v>4.16915694770474</c:v>
                </c:pt>
                <c:pt idx="1181">
                  <c:v>4.16567333863538</c:v>
                </c:pt>
                <c:pt idx="1182">
                  <c:v>4.16219554662487</c:v>
                </c:pt>
                <c:pt idx="1183">
                  <c:v>4.15872355711423</c:v>
                </c:pt>
                <c:pt idx="1184">
                  <c:v>4.155257355593</c:v>
                </c:pt>
                <c:pt idx="1185">
                  <c:v>4.15179692759904</c:v>
                </c:pt>
                <c:pt idx="1186">
                  <c:v>4.1483422587184</c:v>
                </c:pt>
                <c:pt idx="1187">
                  <c:v>4.14489333458503</c:v>
                </c:pt>
                <c:pt idx="1188">
                  <c:v>4.14145014088066</c:v>
                </c:pt>
                <c:pt idx="1189">
                  <c:v>4.13801266333455</c:v>
                </c:pt>
                <c:pt idx="1190">
                  <c:v>4.13458088772327</c:v>
                </c:pt>
                <c:pt idx="1191">
                  <c:v>4.13115479987059</c:v>
                </c:pt>
                <c:pt idx="1192">
                  <c:v>4.12773438564723</c:v>
                </c:pt>
                <c:pt idx="1193">
                  <c:v>4.12431963097071</c:v>
                </c:pt>
                <c:pt idx="1194">
                  <c:v>4.12091052180503</c:v>
                </c:pt>
                <c:pt idx="1195">
                  <c:v>4.11750704416063</c:v>
                </c:pt>
                <c:pt idx="1196">
                  <c:v>4.11410918409412</c:v>
                </c:pt>
                <c:pt idx="1197">
                  <c:v>4.11071692770814</c:v>
                </c:pt>
                <c:pt idx="1198">
                  <c:v>4.10733026115108</c:v>
                </c:pt>
                <c:pt idx="1199">
                  <c:v>4.10394917061697</c:v>
                </c:pt>
                <c:pt idx="1200">
                  <c:v>4.10057364234525</c:v>
                </c:pt>
                <c:pt idx="1201">
                  <c:v>4.09720366262068</c:v>
                </c:pt>
                <c:pt idx="1202">
                  <c:v>4.09383921777299</c:v>
                </c:pt>
                <c:pt idx="1203">
                  <c:v>4.09048029417681</c:v>
                </c:pt>
                <c:pt idx="1204">
                  <c:v>4.08712687825149</c:v>
                </c:pt>
                <c:pt idx="1205">
                  <c:v>4.08377895646083</c:v>
                </c:pt>
                <c:pt idx="1206">
                  <c:v>4.080436515313</c:v>
                </c:pt>
                <c:pt idx="1207">
                  <c:v>4.07709954136026</c:v>
                </c:pt>
                <c:pt idx="1208">
                  <c:v>4.07376802119893</c:v>
                </c:pt>
                <c:pt idx="1209">
                  <c:v>4.07044194146898</c:v>
                </c:pt>
                <c:pt idx="1210">
                  <c:v>4.0671212888541</c:v>
                </c:pt>
                <c:pt idx="1211">
                  <c:v>4.06380605008135</c:v>
                </c:pt>
                <c:pt idx="1212">
                  <c:v>4.06049621192103</c:v>
                </c:pt>
                <c:pt idx="1213">
                  <c:v>4.05719176118653</c:v>
                </c:pt>
                <c:pt idx="1214">
                  <c:v>4.05389268473415</c:v>
                </c:pt>
                <c:pt idx="1215">
                  <c:v>4.05059896946287</c:v>
                </c:pt>
                <c:pt idx="1216">
                  <c:v>4.04731060231429</c:v>
                </c:pt>
                <c:pt idx="1217">
                  <c:v>4.04402757027233</c:v>
                </c:pt>
                <c:pt idx="1218">
                  <c:v>4.04074986036308</c:v>
                </c:pt>
                <c:pt idx="1219">
                  <c:v>4.03747745965481</c:v>
                </c:pt>
                <c:pt idx="1220">
                  <c:v>4.0342103552575</c:v>
                </c:pt>
                <c:pt idx="1221">
                  <c:v>4.03094853432292</c:v>
                </c:pt>
                <c:pt idx="1222">
                  <c:v>4.0276919840443</c:v>
                </c:pt>
                <c:pt idx="1223">
                  <c:v>4.02444069165628</c:v>
                </c:pt>
                <c:pt idx="1224">
                  <c:v>4.02119464443467</c:v>
                </c:pt>
                <c:pt idx="1225">
                  <c:v>4.01795382969629</c:v>
                </c:pt>
                <c:pt idx="1226">
                  <c:v>4.01471823479887</c:v>
                </c:pt>
                <c:pt idx="1227">
                  <c:v>4.01148784714081</c:v>
                </c:pt>
                <c:pt idx="1228">
                  <c:v>4.00826265416101</c:v>
                </c:pt>
                <c:pt idx="1229">
                  <c:v>4.00504264333882</c:v>
                </c:pt>
                <c:pt idx="1230">
                  <c:v>4.0018278021937</c:v>
                </c:pt>
                <c:pt idx="1231">
                  <c:v>3.99861811828521</c:v>
                </c:pt>
                <c:pt idx="1232">
                  <c:v>3.99541357921281</c:v>
                </c:pt>
                <c:pt idx="1233">
                  <c:v>3.99221417261568</c:v>
                </c:pt>
                <c:pt idx="1234">
                  <c:v>3.98901988617251</c:v>
                </c:pt>
                <c:pt idx="1235">
                  <c:v>3.98583070760147</c:v>
                </c:pt>
                <c:pt idx="1236">
                  <c:v>3.98264662465999</c:v>
                </c:pt>
                <c:pt idx="1237">
                  <c:v>3.97946762514451</c:v>
                </c:pt>
                <c:pt idx="1238">
                  <c:v>3.97629369689049</c:v>
                </c:pt>
                <c:pt idx="1239">
                  <c:v>3.97312482777211</c:v>
                </c:pt>
                <c:pt idx="1240">
                  <c:v>3.96996100570226</c:v>
                </c:pt>
                <c:pt idx="1241">
                  <c:v>3.96680221863223</c:v>
                </c:pt>
                <c:pt idx="1242">
                  <c:v>3.96364845455167</c:v>
                </c:pt>
                <c:pt idx="1243">
                  <c:v>3.96049970148839</c:v>
                </c:pt>
                <c:pt idx="1244">
                  <c:v>3.95735594750825</c:v>
                </c:pt>
                <c:pt idx="1245">
                  <c:v>3.9542171807149</c:v>
                </c:pt>
                <c:pt idx="1246">
                  <c:v>3.95108338924982</c:v>
                </c:pt>
                <c:pt idx="1247">
                  <c:v>3.94795456129193</c:v>
                </c:pt>
                <c:pt idx="1248">
                  <c:v>3.9448306850577</c:v>
                </c:pt>
                <c:pt idx="1249">
                  <c:v>3.94171174880077</c:v>
                </c:pt>
                <c:pt idx="1250">
                  <c:v>3.93859774081198</c:v>
                </c:pt>
                <c:pt idx="1251">
                  <c:v>3.93548864941908</c:v>
                </c:pt>
                <c:pt idx="1252">
                  <c:v>3.93238446298671</c:v>
                </c:pt>
                <c:pt idx="1253">
                  <c:v>3.92928516991615</c:v>
                </c:pt>
                <c:pt idx="1254">
                  <c:v>3.92619075864527</c:v>
                </c:pt>
                <c:pt idx="1255">
                  <c:v>3.9231012176483</c:v>
                </c:pt>
                <c:pt idx="1256">
                  <c:v>3.92001653543573</c:v>
                </c:pt>
                <c:pt idx="1257">
                  <c:v>3.91693670055421</c:v>
                </c:pt>
                <c:pt idx="1258">
                  <c:v>3.91386170158631</c:v>
                </c:pt>
                <c:pt idx="1259">
                  <c:v>3.91079152715043</c:v>
                </c:pt>
                <c:pt idx="1260">
                  <c:v>3.90772616590069</c:v>
                </c:pt>
                <c:pt idx="1261">
                  <c:v>3.90466560652674</c:v>
                </c:pt>
                <c:pt idx="1262">
                  <c:v>3.90160983775367</c:v>
                </c:pt>
                <c:pt idx="1263">
                  <c:v>3.89855884834181</c:v>
                </c:pt>
                <c:pt idx="1264">
                  <c:v>3.89551262708662</c:v>
                </c:pt>
                <c:pt idx="1265">
                  <c:v>3.89247116281859</c:v>
                </c:pt>
                <c:pt idx="1266">
                  <c:v>3.88943444440305</c:v>
                </c:pt>
                <c:pt idx="1267">
                  <c:v>3.88640246074007</c:v>
                </c:pt>
                <c:pt idx="1268">
                  <c:v>3.88337520076426</c:v>
                </c:pt>
                <c:pt idx="1269">
                  <c:v>3.88035265344478</c:v>
                </c:pt>
                <c:pt idx="1270">
                  <c:v>3.87733480778504</c:v>
                </c:pt>
                <c:pt idx="1271">
                  <c:v>3.87432165282264</c:v>
                </c:pt>
                <c:pt idx="1272">
                  <c:v>3.87131317762925</c:v>
                </c:pt>
                <c:pt idx="1273">
                  <c:v>3.86830937131045</c:v>
                </c:pt>
                <c:pt idx="1274">
                  <c:v>3.86531022300565</c:v>
                </c:pt>
                <c:pt idx="1275">
                  <c:v>3.86231572188788</c:v>
                </c:pt>
                <c:pt idx="1276">
                  <c:v>3.85932585716374</c:v>
                </c:pt>
                <c:pt idx="1277">
                  <c:v>3.85634061807318</c:v>
                </c:pt>
                <c:pt idx="1278">
                  <c:v>3.85335999388945</c:v>
                </c:pt>
                <c:pt idx="1279">
                  <c:v>3.85038397391893</c:v>
                </c:pt>
                <c:pt idx="1280">
                  <c:v>3.84741254750101</c:v>
                </c:pt>
                <c:pt idx="1281">
                  <c:v>3.84444570400804</c:v>
                </c:pt>
                <c:pt idx="1282">
                  <c:v>3.84148343284504</c:v>
                </c:pt>
                <c:pt idx="1283">
                  <c:v>3.83852572344967</c:v>
                </c:pt>
                <c:pt idx="1284">
                  <c:v>3.83557256529219</c:v>
                </c:pt>
                <c:pt idx="1285">
                  <c:v>3.83262394787512</c:v>
                </c:pt>
                <c:pt idx="1286">
                  <c:v>3.82967986073333</c:v>
                </c:pt>
                <c:pt idx="1287">
                  <c:v>3.8267402934338</c:v>
                </c:pt>
                <c:pt idx="1288">
                  <c:v>3.82380523557548</c:v>
                </c:pt>
                <c:pt idx="1289">
                  <c:v>3.82087467678932</c:v>
                </c:pt>
                <c:pt idx="1290">
                  <c:v>3.81794860673792</c:v>
                </c:pt>
                <c:pt idx="1291">
                  <c:v>3.81502701511557</c:v>
                </c:pt>
                <c:pt idx="1292">
                  <c:v>3.81210989164811</c:v>
                </c:pt>
                <c:pt idx="1293">
                  <c:v>3.80919722609274</c:v>
                </c:pt>
                <c:pt idx="1294">
                  <c:v>3.80628900823801</c:v>
                </c:pt>
                <c:pt idx="1295">
                  <c:v>3.80338522790357</c:v>
                </c:pt>
                <c:pt idx="1296">
                  <c:v>3.80048587494011</c:v>
                </c:pt>
                <c:pt idx="1297">
                  <c:v>3.79759093922935</c:v>
                </c:pt>
                <c:pt idx="1298">
                  <c:v>3.79470041068368</c:v>
                </c:pt>
                <c:pt idx="1299">
                  <c:v>3.79181427924632</c:v>
                </c:pt>
                <c:pt idx="1300">
                  <c:v>3.78893253489093</c:v>
                </c:pt>
                <c:pt idx="1301">
                  <c:v>3.78605516762178</c:v>
                </c:pt>
                <c:pt idx="1302">
                  <c:v>3.78318216747335</c:v>
                </c:pt>
                <c:pt idx="1303">
                  <c:v>3.78031352451042</c:v>
                </c:pt>
                <c:pt idx="1304">
                  <c:v>3.77744922882788</c:v>
                </c:pt>
                <c:pt idx="1305">
                  <c:v>3.77458927055061</c:v>
                </c:pt>
                <c:pt idx="1306">
                  <c:v>3.7717336398334</c:v>
                </c:pt>
                <c:pt idx="1307">
                  <c:v>3.76888232686076</c:v>
                </c:pt>
                <c:pt idx="1308">
                  <c:v>3.76603532184693</c:v>
                </c:pt>
                <c:pt idx="1309">
                  <c:v>3.76319261503566</c:v>
                </c:pt>
                <c:pt idx="1310">
                  <c:v>3.76035419670018</c:v>
                </c:pt>
                <c:pt idx="1311">
                  <c:v>3.75752005714297</c:v>
                </c:pt>
                <c:pt idx="1312">
                  <c:v>3.75469018669581</c:v>
                </c:pt>
                <c:pt idx="1313">
                  <c:v>3.75186457571952</c:v>
                </c:pt>
                <c:pt idx="1314">
                  <c:v>3.74904321460401</c:v>
                </c:pt>
                <c:pt idx="1315">
                  <c:v>3.74622609376797</c:v>
                </c:pt>
                <c:pt idx="1316">
                  <c:v>3.74341320365893</c:v>
                </c:pt>
                <c:pt idx="1317">
                  <c:v>3.74060453475311</c:v>
                </c:pt>
                <c:pt idx="1318">
                  <c:v>3.73780007755523</c:v>
                </c:pt>
                <c:pt idx="1319">
                  <c:v>3.73499982259857</c:v>
                </c:pt>
                <c:pt idx="1320">
                  <c:v>3.73220376044465</c:v>
                </c:pt>
                <c:pt idx="1321">
                  <c:v>3.72941188168328</c:v>
                </c:pt>
                <c:pt idx="1322">
                  <c:v>3.72662417693244</c:v>
                </c:pt>
                <c:pt idx="1323">
                  <c:v>3.72384063683815</c:v>
                </c:pt>
                <c:pt idx="1324">
                  <c:v>3.72106125207426</c:v>
                </c:pt>
                <c:pt idx="1325">
                  <c:v>3.71828601334257</c:v>
                </c:pt>
                <c:pt idx="1326">
                  <c:v>3.71551491137256</c:v>
                </c:pt>
                <c:pt idx="1327">
                  <c:v>3.7127479369213</c:v>
                </c:pt>
                <c:pt idx="1328">
                  <c:v>3.70998508077336</c:v>
                </c:pt>
                <c:pt idx="1329">
                  <c:v>3.70722633374082</c:v>
                </c:pt>
                <c:pt idx="1330">
                  <c:v>3.70447168666297</c:v>
                </c:pt>
                <c:pt idx="1331">
                  <c:v>3.70172113040637</c:v>
                </c:pt>
                <c:pt idx="1332">
                  <c:v>3.69897465586469</c:v>
                </c:pt>
                <c:pt idx="1333">
                  <c:v>3.69623225395859</c:v>
                </c:pt>
                <c:pt idx="1334">
                  <c:v>3.69349391563563</c:v>
                </c:pt>
                <c:pt idx="1335">
                  <c:v>3.69075963187017</c:v>
                </c:pt>
                <c:pt idx="1336">
                  <c:v>3.68802939366334</c:v>
                </c:pt>
                <c:pt idx="1337">
                  <c:v>3.68530319204281</c:v>
                </c:pt>
                <c:pt idx="1338">
                  <c:v>3.68258101806282</c:v>
                </c:pt>
                <c:pt idx="1339">
                  <c:v>3.67986286280402</c:v>
                </c:pt>
                <c:pt idx="1340">
                  <c:v>3.67714871737334</c:v>
                </c:pt>
                <c:pt idx="1341">
                  <c:v>3.67443857290393</c:v>
                </c:pt>
                <c:pt idx="1342">
                  <c:v>3.6717324205551</c:v>
                </c:pt>
                <c:pt idx="1343">
                  <c:v>3.66903025151222</c:v>
                </c:pt>
                <c:pt idx="1344">
                  <c:v>3.6663320569865</c:v>
                </c:pt>
                <c:pt idx="1345">
                  <c:v>3.66363782821508</c:v>
                </c:pt>
                <c:pt idx="1346">
                  <c:v>3.66094755646072</c:v>
                </c:pt>
                <c:pt idx="1347">
                  <c:v>3.658261233012</c:v>
                </c:pt>
                <c:pt idx="1348">
                  <c:v>3.65557884918286</c:v>
                </c:pt>
                <c:pt idx="1349">
                  <c:v>3.65290039631291</c:v>
                </c:pt>
                <c:pt idx="1350">
                  <c:v>3.65022586576693</c:v>
                </c:pt>
                <c:pt idx="1351">
                  <c:v>3.6475552489351</c:v>
                </c:pt>
                <c:pt idx="1352">
                  <c:v>3.64488853723276</c:v>
                </c:pt>
                <c:pt idx="1353">
                  <c:v>3.64222572210028</c:v>
                </c:pt>
                <c:pt idx="1354">
                  <c:v>3.63956679500312</c:v>
                </c:pt>
                <c:pt idx="1355">
                  <c:v>3.63691174743156</c:v>
                </c:pt>
                <c:pt idx="1356">
                  <c:v>3.63426057090074</c:v>
                </c:pt>
                <c:pt idx="1357">
                  <c:v>3.63161325695057</c:v>
                </c:pt>
                <c:pt idx="1358">
                  <c:v>3.62896979714548</c:v>
                </c:pt>
                <c:pt idx="1359">
                  <c:v>3.62633018307457</c:v>
                </c:pt>
                <c:pt idx="1360">
                  <c:v>3.62369440635131</c:v>
                </c:pt>
                <c:pt idx="1361">
                  <c:v>3.62106245861358</c:v>
                </c:pt>
                <c:pt idx="1362">
                  <c:v>3.61843433152349</c:v>
                </c:pt>
                <c:pt idx="1363">
                  <c:v>3.61581001676747</c:v>
                </c:pt>
                <c:pt idx="1364">
                  <c:v>3.61318950605589</c:v>
                </c:pt>
                <c:pt idx="1365">
                  <c:v>3.6105727911232</c:v>
                </c:pt>
                <c:pt idx="1366">
                  <c:v>3.60795986372788</c:v>
                </c:pt>
                <c:pt idx="1367">
                  <c:v>3.60535071565207</c:v>
                </c:pt>
                <c:pt idx="1368">
                  <c:v>3.60274533870184</c:v>
                </c:pt>
                <c:pt idx="1369">
                  <c:v>3.6001437247068</c:v>
                </c:pt>
                <c:pt idx="1370">
                  <c:v>3.59754586552023</c:v>
                </c:pt>
                <c:pt idx="1371">
                  <c:v>3.59495175301885</c:v>
                </c:pt>
                <c:pt idx="1372">
                  <c:v>3.59236137910284</c:v>
                </c:pt>
                <c:pt idx="1373">
                  <c:v>3.58977473569571</c:v>
                </c:pt>
                <c:pt idx="1374">
                  <c:v>3.58719181474418</c:v>
                </c:pt>
                <c:pt idx="1375">
                  <c:v>3.5846126082182</c:v>
                </c:pt>
                <c:pt idx="1376">
                  <c:v>3.58203710811077</c:v>
                </c:pt>
                <c:pt idx="1377">
                  <c:v>3.57946530643782</c:v>
                </c:pt>
                <c:pt idx="1378">
                  <c:v>3.57689719523828</c:v>
                </c:pt>
                <c:pt idx="1379">
                  <c:v>3.57433276657392</c:v>
                </c:pt>
                <c:pt idx="1380">
                  <c:v>3.57177201252918</c:v>
                </c:pt>
                <c:pt idx="1381">
                  <c:v>3.56921492521128</c:v>
                </c:pt>
                <c:pt idx="1382">
                  <c:v>3.56666149674994</c:v>
                </c:pt>
                <c:pt idx="1383">
                  <c:v>3.5641117192974</c:v>
                </c:pt>
                <c:pt idx="1384">
                  <c:v>3.56156558502837</c:v>
                </c:pt>
                <c:pt idx="1385">
                  <c:v>3.55902308613989</c:v>
                </c:pt>
                <c:pt idx="1386">
                  <c:v>3.55648421485124</c:v>
                </c:pt>
                <c:pt idx="1387">
                  <c:v>3.55394896340397</c:v>
                </c:pt>
                <c:pt idx="1388">
                  <c:v>3.55141732406161</c:v>
                </c:pt>
                <c:pt idx="1389">
                  <c:v>3.54888928910981</c:v>
                </c:pt>
                <c:pt idx="1390">
                  <c:v>3.5463648508562</c:v>
                </c:pt>
                <c:pt idx="1391">
                  <c:v>3.54384400163019</c:v>
                </c:pt>
                <c:pt idx="1392">
                  <c:v>3.54132673378308</c:v>
                </c:pt>
                <c:pt idx="1393">
                  <c:v>3.53881303968779</c:v>
                </c:pt>
                <c:pt idx="1394">
                  <c:v>3.536302911739</c:v>
                </c:pt>
                <c:pt idx="1395">
                  <c:v>3.53379634235288</c:v>
                </c:pt>
                <c:pt idx="1396">
                  <c:v>3.53129332396709</c:v>
                </c:pt>
                <c:pt idx="1397">
                  <c:v>3.52879384904069</c:v>
                </c:pt>
                <c:pt idx="1398">
                  <c:v>3.52629791005418</c:v>
                </c:pt>
                <c:pt idx="1399">
                  <c:v>3.52380549950918</c:v>
                </c:pt>
                <c:pt idx="1400">
                  <c:v>3.52131660992859</c:v>
                </c:pt>
                <c:pt idx="1401">
                  <c:v>3.51883123385643</c:v>
                </c:pt>
                <c:pt idx="1402">
                  <c:v>3.51634936385767</c:v>
                </c:pt>
                <c:pt idx="1403">
                  <c:v>3.51387099251836</c:v>
                </c:pt>
                <c:pt idx="1404">
                  <c:v>3.51139611244531</c:v>
                </c:pt>
                <c:pt idx="1405">
                  <c:v>3.50892471626628</c:v>
                </c:pt>
                <c:pt idx="1406">
                  <c:v>3.50645679662965</c:v>
                </c:pt>
                <c:pt idx="1407">
                  <c:v>3.5039923462046</c:v>
                </c:pt>
                <c:pt idx="1408">
                  <c:v>3.50153135768078</c:v>
                </c:pt>
                <c:pt idx="1409">
                  <c:v>3.49907382376841</c:v>
                </c:pt>
                <c:pt idx="1410">
                  <c:v>3.49661973719823</c:v>
                </c:pt>
                <c:pt idx="1411">
                  <c:v>3.49416909072128</c:v>
                </c:pt>
                <c:pt idx="1412">
                  <c:v>3.49172187710895</c:v>
                </c:pt>
                <c:pt idx="1413">
                  <c:v>3.48927808915285</c:v>
                </c:pt>
                <c:pt idx="1414">
                  <c:v>3.48683771966472</c:v>
                </c:pt>
                <c:pt idx="1415">
                  <c:v>3.48440076147651</c:v>
                </c:pt>
                <c:pt idx="1416">
                  <c:v>3.4819672074401</c:v>
                </c:pt>
                <c:pt idx="1417">
                  <c:v>3.47953705042739</c:v>
                </c:pt>
                <c:pt idx="1418">
                  <c:v>3.47711028333007</c:v>
                </c:pt>
                <c:pt idx="1419">
                  <c:v>3.47468689905977</c:v>
                </c:pt>
                <c:pt idx="1420">
                  <c:v>3.47226689054783</c:v>
                </c:pt>
                <c:pt idx="1421">
                  <c:v>3.4698502507452</c:v>
                </c:pt>
                <c:pt idx="1422">
                  <c:v>3.46743697262252</c:v>
                </c:pt>
                <c:pt idx="1423">
                  <c:v>3.46502704916998</c:v>
                </c:pt>
                <c:pt idx="1424">
                  <c:v>3.4626204733972</c:v>
                </c:pt>
                <c:pt idx="1425">
                  <c:v>3.46021723833323</c:v>
                </c:pt>
                <c:pt idx="1426">
                  <c:v>3.45781733702646</c:v>
                </c:pt>
                <c:pt idx="1427">
                  <c:v>3.45542076254458</c:v>
                </c:pt>
                <c:pt idx="1428">
                  <c:v>3.45302750797443</c:v>
                </c:pt>
                <c:pt idx="1429">
                  <c:v>3.45063756642201</c:v>
                </c:pt>
                <c:pt idx="1430">
                  <c:v>3.44825093101249</c:v>
                </c:pt>
                <c:pt idx="1431">
                  <c:v>3.44586759488988</c:v>
                </c:pt>
                <c:pt idx="1432">
                  <c:v>3.44348755121728</c:v>
                </c:pt>
                <c:pt idx="1433">
                  <c:v>3.4411107931766</c:v>
                </c:pt>
                <c:pt idx="1434">
                  <c:v>3.43873731396858</c:v>
                </c:pt>
                <c:pt idx="1435">
                  <c:v>3.43636710681269</c:v>
                </c:pt>
                <c:pt idx="1436">
                  <c:v>3.43400016494709</c:v>
                </c:pt>
                <c:pt idx="1437">
                  <c:v>3.43163648162859</c:v>
                </c:pt>
                <c:pt idx="1438">
                  <c:v>3.42927605013249</c:v>
                </c:pt>
                <c:pt idx="1439">
                  <c:v>3.42691886375268</c:v>
                </c:pt>
                <c:pt idx="1440">
                  <c:v>3.4245649158014</c:v>
                </c:pt>
                <c:pt idx="1441">
                  <c:v>3.42221419960922</c:v>
                </c:pt>
                <c:pt idx="1442">
                  <c:v>3.41986670852517</c:v>
                </c:pt>
                <c:pt idx="1443">
                  <c:v>3.41752243591635</c:v>
                </c:pt>
                <c:pt idx="1444">
                  <c:v>3.41518137516813</c:v>
                </c:pt>
                <c:pt idx="1445">
                  <c:v>3.41284351968394</c:v>
                </c:pt>
                <c:pt idx="1446">
                  <c:v>3.41050886288534</c:v>
                </c:pt>
                <c:pt idx="1447">
                  <c:v>3.40817739821176</c:v>
                </c:pt>
                <c:pt idx="1448">
                  <c:v>3.40584911912069</c:v>
                </c:pt>
                <c:pt idx="1449">
                  <c:v>3.40352401908741</c:v>
                </c:pt>
                <c:pt idx="1450">
                  <c:v>3.40120209160499</c:v>
                </c:pt>
                <c:pt idx="1451">
                  <c:v>3.39888333018434</c:v>
                </c:pt>
                <c:pt idx="1452">
                  <c:v>3.39656772835398</c:v>
                </c:pt>
                <c:pt idx="1453">
                  <c:v>3.39425527966004</c:v>
                </c:pt>
                <c:pt idx="1454">
                  <c:v>3.39194597766631</c:v>
                </c:pt>
                <c:pt idx="1455">
                  <c:v>3.38963981595394</c:v>
                </c:pt>
                <c:pt idx="1456">
                  <c:v>3.3873367881217</c:v>
                </c:pt>
                <c:pt idx="1457">
                  <c:v>3.38503688778561</c:v>
                </c:pt>
                <c:pt idx="1458">
                  <c:v>3.38274010857906</c:v>
                </c:pt>
                <c:pt idx="1459">
                  <c:v>3.38044644415277</c:v>
                </c:pt>
                <c:pt idx="1460">
                  <c:v>3.37815588817453</c:v>
                </c:pt>
                <c:pt idx="1461">
                  <c:v>3.37586843432947</c:v>
                </c:pt>
                <c:pt idx="1462">
                  <c:v>3.37358407631964</c:v>
                </c:pt>
                <c:pt idx="1463">
                  <c:v>3.37130280786422</c:v>
                </c:pt>
                <c:pt idx="1464">
                  <c:v>3.36902462269935</c:v>
                </c:pt>
                <c:pt idx="1465">
                  <c:v>3.36674951457813</c:v>
                </c:pt>
                <c:pt idx="1466">
                  <c:v>3.36447747727044</c:v>
                </c:pt>
                <c:pt idx="1467">
                  <c:v>3.36220850456302</c:v>
                </c:pt>
                <c:pt idx="1468">
                  <c:v>3.3599425902594</c:v>
                </c:pt>
                <c:pt idx="1469">
                  <c:v>3.35767972817973</c:v>
                </c:pt>
                <c:pt idx="1470">
                  <c:v>3.35541991216082</c:v>
                </c:pt>
                <c:pt idx="1471">
                  <c:v>3.35316313605606</c:v>
                </c:pt>
                <c:pt idx="1472">
                  <c:v>3.35090939373545</c:v>
                </c:pt>
                <c:pt idx="1473">
                  <c:v>3.34865867908531</c:v>
                </c:pt>
                <c:pt idx="1474">
                  <c:v>3.34641098600852</c:v>
                </c:pt>
                <c:pt idx="1475">
                  <c:v>3.34416630842425</c:v>
                </c:pt>
                <c:pt idx="1476">
                  <c:v>3.34192464026793</c:v>
                </c:pt>
                <c:pt idx="1477">
                  <c:v>3.33968597549139</c:v>
                </c:pt>
                <c:pt idx="1478">
                  <c:v>3.33745030806248</c:v>
                </c:pt>
                <c:pt idx="1479">
                  <c:v>3.33521763196529</c:v>
                </c:pt>
                <c:pt idx="1480">
                  <c:v>3.33298794120004</c:v>
                </c:pt>
                <c:pt idx="1481">
                  <c:v>3.33076122978288</c:v>
                </c:pt>
                <c:pt idx="1482">
                  <c:v>3.32853749174602</c:v>
                </c:pt>
                <c:pt idx="1483">
                  <c:v>3.32631672113754</c:v>
                </c:pt>
                <c:pt idx="1484">
                  <c:v>3.32409891202147</c:v>
                </c:pt>
                <c:pt idx="1485">
                  <c:v>3.32188405847763</c:v>
                </c:pt>
                <c:pt idx="1486">
                  <c:v>3.31967215460153</c:v>
                </c:pt>
                <c:pt idx="1487">
                  <c:v>3.31746319450453</c:v>
                </c:pt>
                <c:pt idx="1488">
                  <c:v>3.31525717231355</c:v>
                </c:pt>
                <c:pt idx="1489">
                  <c:v>3.31305408217122</c:v>
                </c:pt>
                <c:pt idx="1490">
                  <c:v>3.31085391823563</c:v>
                </c:pt>
                <c:pt idx="1491">
                  <c:v>3.30865667468043</c:v>
                </c:pt>
                <c:pt idx="1492">
                  <c:v>3.30646234569473</c:v>
                </c:pt>
                <c:pt idx="1493">
                  <c:v>3.30427092548304</c:v>
                </c:pt>
                <c:pt idx="1494">
                  <c:v>3.30208240826527</c:v>
                </c:pt>
                <c:pt idx="1495">
                  <c:v>3.29989678827652</c:v>
                </c:pt>
                <c:pt idx="1496">
                  <c:v>3.29771405976724</c:v>
                </c:pt>
                <c:pt idx="1497">
                  <c:v>3.29553421700308</c:v>
                </c:pt>
                <c:pt idx="1498">
                  <c:v>3.2933572542648</c:v>
                </c:pt>
                <c:pt idx="1499">
                  <c:v>3.29118316584834</c:v>
                </c:pt>
                <c:pt idx="1500">
                  <c:v>3.28901194606457</c:v>
                </c:pt>
                <c:pt idx="1501">
                  <c:v>3.28684358923946</c:v>
                </c:pt>
                <c:pt idx="1502">
                  <c:v>3.28467808971392</c:v>
                </c:pt>
                <c:pt idx="1503">
                  <c:v>3.28251544184378</c:v>
                </c:pt>
                <c:pt idx="1504">
                  <c:v>3.28035563999966</c:v>
                </c:pt>
                <c:pt idx="1505">
                  <c:v>3.27819867856703</c:v>
                </c:pt>
                <c:pt idx="1506">
                  <c:v>3.27604455194614</c:v>
                </c:pt>
                <c:pt idx="1507">
                  <c:v>3.27389325455193</c:v>
                </c:pt>
                <c:pt idx="1508">
                  <c:v>3.271744780814</c:v>
                </c:pt>
                <c:pt idx="1509">
                  <c:v>3.26959912517654</c:v>
                </c:pt>
                <c:pt idx="1510">
                  <c:v>3.26745628209838</c:v>
                </c:pt>
                <c:pt idx="1511">
                  <c:v>3.26531624605277</c:v>
                </c:pt>
                <c:pt idx="1512">
                  <c:v>3.26317901152753</c:v>
                </c:pt>
                <c:pt idx="1513">
                  <c:v>3.26104457302482</c:v>
                </c:pt>
                <c:pt idx="1514">
                  <c:v>3.25891292506124</c:v>
                </c:pt>
                <c:pt idx="1515">
                  <c:v>3.25678406216765</c:v>
                </c:pt>
                <c:pt idx="1516">
                  <c:v>3.25465797888929</c:v>
                </c:pt>
                <c:pt idx="1517">
                  <c:v>3.25253466978553</c:v>
                </c:pt>
                <c:pt idx="1518">
                  <c:v>3.25041412943003</c:v>
                </c:pt>
                <c:pt idx="1519">
                  <c:v>3.24829635241049</c:v>
                </c:pt>
                <c:pt idx="1520">
                  <c:v>3.24618133332877</c:v>
                </c:pt>
                <c:pt idx="1521">
                  <c:v>3.24406906680084</c:v>
                </c:pt>
                <c:pt idx="1522">
                  <c:v>3.24195954745653</c:v>
                </c:pt>
                <c:pt idx="1523">
                  <c:v>3.23985276993977</c:v>
                </c:pt>
                <c:pt idx="1524">
                  <c:v>3.23774872890827</c:v>
                </c:pt>
                <c:pt idx="1525">
                  <c:v>3.23564741903378</c:v>
                </c:pt>
                <c:pt idx="1526">
                  <c:v>3.2335488350017</c:v>
                </c:pt>
                <c:pt idx="1527">
                  <c:v>3.23145297151133</c:v>
                </c:pt>
                <c:pt idx="1528">
                  <c:v>3.22935982327566</c:v>
                </c:pt>
                <c:pt idx="1529">
                  <c:v>3.22726938502137</c:v>
                </c:pt>
                <c:pt idx="1530">
                  <c:v>3.22518165148883</c:v>
                </c:pt>
                <c:pt idx="1531">
                  <c:v>3.22309661743188</c:v>
                </c:pt>
                <c:pt idx="1532">
                  <c:v>3.22101427761813</c:v>
                </c:pt>
                <c:pt idx="1533">
                  <c:v>3.21893462682852</c:v>
                </c:pt>
                <c:pt idx="1534">
                  <c:v>3.21685765985753</c:v>
                </c:pt>
                <c:pt idx="1535">
                  <c:v>3.21478337151312</c:v>
                </c:pt>
                <c:pt idx="1536">
                  <c:v>3.21271175661651</c:v>
                </c:pt>
                <c:pt idx="1537">
                  <c:v>3.21064281000242</c:v>
                </c:pt>
                <c:pt idx="1538">
                  <c:v>3.2085765265187</c:v>
                </c:pt>
                <c:pt idx="1539">
                  <c:v>3.20651290102659</c:v>
                </c:pt>
                <c:pt idx="1540">
                  <c:v>3.20445192840048</c:v>
                </c:pt>
                <c:pt idx="1541">
                  <c:v>3.20239360352795</c:v>
                </c:pt>
                <c:pt idx="1542">
                  <c:v>3.2003379213097</c:v>
                </c:pt>
                <c:pt idx="1543">
                  <c:v>3.19828487665951</c:v>
                </c:pt>
                <c:pt idx="1544">
                  <c:v>3.19623446450423</c:v>
                </c:pt>
                <c:pt idx="1545">
                  <c:v>3.19418667978363</c:v>
                </c:pt>
                <c:pt idx="1546">
                  <c:v>3.19214151745061</c:v>
                </c:pt>
                <c:pt idx="1547">
                  <c:v>3.19009897247082</c:v>
                </c:pt>
                <c:pt idx="1548">
                  <c:v>3.18805903982285</c:v>
                </c:pt>
                <c:pt idx="1549">
                  <c:v>3.18602171449815</c:v>
                </c:pt>
                <c:pt idx="1550">
                  <c:v>3.18398699150095</c:v>
                </c:pt>
                <c:pt idx="1551">
                  <c:v>3.1819548658482</c:v>
                </c:pt>
                <c:pt idx="1552">
                  <c:v>3.17992533256967</c:v>
                </c:pt>
                <c:pt idx="1553">
                  <c:v>3.17789838670766</c:v>
                </c:pt>
                <c:pt idx="1554">
                  <c:v>3.17587402331717</c:v>
                </c:pt>
                <c:pt idx="1555">
                  <c:v>3.17385223746584</c:v>
                </c:pt>
                <c:pt idx="1556">
                  <c:v>3.17183302423383</c:v>
                </c:pt>
                <c:pt idx="1557">
                  <c:v>3.16981637871373</c:v>
                </c:pt>
                <c:pt idx="1558">
                  <c:v>3.16780229601076</c:v>
                </c:pt>
                <c:pt idx="1559">
                  <c:v>3.16579077124243</c:v>
                </c:pt>
                <c:pt idx="1560">
                  <c:v>3.16378179953877</c:v>
                </c:pt>
                <c:pt idx="1561">
                  <c:v>3.16177537604203</c:v>
                </c:pt>
                <c:pt idx="1562">
                  <c:v>3.15977149590691</c:v>
                </c:pt>
                <c:pt idx="1563">
                  <c:v>3.1577701543003</c:v>
                </c:pt>
                <c:pt idx="1564">
                  <c:v>3.15577134640133</c:v>
                </c:pt>
                <c:pt idx="1565">
                  <c:v>3.1537750674014</c:v>
                </c:pt>
                <c:pt idx="1566">
                  <c:v>3.15178131250397</c:v>
                </c:pt>
                <c:pt idx="1567">
                  <c:v>3.14979007692472</c:v>
                </c:pt>
                <c:pt idx="1568">
                  <c:v>3.14780135589134</c:v>
                </c:pt>
                <c:pt idx="1569">
                  <c:v>3.14581514464364</c:v>
                </c:pt>
                <c:pt idx="1570">
                  <c:v>3.14383143843333</c:v>
                </c:pt>
                <c:pt idx="1571">
                  <c:v>3.14185023252421</c:v>
                </c:pt>
                <c:pt idx="1572">
                  <c:v>3.13987152219195</c:v>
                </c:pt>
                <c:pt idx="1573">
                  <c:v>3.13789530272407</c:v>
                </c:pt>
                <c:pt idx="1574">
                  <c:v>3.13592156942008</c:v>
                </c:pt>
                <c:pt idx="1575">
                  <c:v>3.13395031759117</c:v>
                </c:pt>
                <c:pt idx="1576">
                  <c:v>3.13198154256041</c:v>
                </c:pt>
                <c:pt idx="1577">
                  <c:v>3.13001523966258</c:v>
                </c:pt>
                <c:pt idx="1578">
                  <c:v>3.12805140424413</c:v>
                </c:pt>
                <c:pt idx="1579">
                  <c:v>3.12609003166326</c:v>
                </c:pt>
                <c:pt idx="1580">
                  <c:v>3.12413111728976</c:v>
                </c:pt>
                <c:pt idx="1581">
                  <c:v>3.12217465650502</c:v>
                </c:pt>
                <c:pt idx="1582">
                  <c:v>3.12022064470201</c:v>
                </c:pt>
                <c:pt idx="1583">
                  <c:v>3.11826907728518</c:v>
                </c:pt>
                <c:pt idx="1584">
                  <c:v>3.11631994967059</c:v>
                </c:pt>
                <c:pt idx="1585">
                  <c:v>3.1143732572856</c:v>
                </c:pt>
                <c:pt idx="1586">
                  <c:v>3.1124289955691</c:v>
                </c:pt>
                <c:pt idx="1587">
                  <c:v>3.11048715997134</c:v>
                </c:pt>
                <c:pt idx="1588">
                  <c:v>3.10854774595389</c:v>
                </c:pt>
                <c:pt idx="1589">
                  <c:v>3.10661074898963</c:v>
                </c:pt>
                <c:pt idx="1590">
                  <c:v>3.10467616456276</c:v>
                </c:pt>
                <c:pt idx="1591">
                  <c:v>3.10274398816871</c:v>
                </c:pt>
                <c:pt idx="1592">
                  <c:v>3.10081421531409</c:v>
                </c:pt>
                <c:pt idx="1593">
                  <c:v>3.09888684151667</c:v>
                </c:pt>
                <c:pt idx="1594">
                  <c:v>3.09696186230546</c:v>
                </c:pt>
                <c:pt idx="1595">
                  <c:v>3.09503927322048</c:v>
                </c:pt>
                <c:pt idx="1596">
                  <c:v>3.09311906981282</c:v>
                </c:pt>
                <c:pt idx="1597">
                  <c:v>3.09120124764461</c:v>
                </c:pt>
                <c:pt idx="1598">
                  <c:v>3.08928580228902</c:v>
                </c:pt>
                <c:pt idx="1599">
                  <c:v>3.08737272933019</c:v>
                </c:pt>
                <c:pt idx="1600">
                  <c:v>3.08546202436313</c:v>
                </c:pt>
                <c:pt idx="1601">
                  <c:v>3.08355368299382</c:v>
                </c:pt>
                <c:pt idx="1602">
                  <c:v>3.08164770083903</c:v>
                </c:pt>
                <c:pt idx="1603">
                  <c:v>3.07974407352643</c:v>
                </c:pt>
                <c:pt idx="1604">
                  <c:v>3.07784279669444</c:v>
                </c:pt>
                <c:pt idx="1605">
                  <c:v>3.07594386599226</c:v>
                </c:pt>
                <c:pt idx="1606">
                  <c:v>3.07404727707988</c:v>
                </c:pt>
                <c:pt idx="1607">
                  <c:v>3.07215302562787</c:v>
                </c:pt>
                <c:pt idx="1608">
                  <c:v>3.07026110731757</c:v>
                </c:pt>
                <c:pt idx="1609">
                  <c:v>3.06837151784088</c:v>
                </c:pt>
                <c:pt idx="1610">
                  <c:v>3.06648425290036</c:v>
                </c:pt>
                <c:pt idx="1611">
                  <c:v>3.06459930820911</c:v>
                </c:pt>
                <c:pt idx="1612">
                  <c:v>3.06271667949077</c:v>
                </c:pt>
                <c:pt idx="1613">
                  <c:v>3.06083636247946</c:v>
                </c:pt>
                <c:pt idx="1614">
                  <c:v>3.05895835291981</c:v>
                </c:pt>
                <c:pt idx="1615">
                  <c:v>3.05708264656685</c:v>
                </c:pt>
                <c:pt idx="1616">
                  <c:v>3.05520923918604</c:v>
                </c:pt>
                <c:pt idx="1617">
                  <c:v>3.05333812655322</c:v>
                </c:pt>
                <c:pt idx="1618">
                  <c:v>3.05146930445456</c:v>
                </c:pt>
                <c:pt idx="1619">
                  <c:v>3.04960276868649</c:v>
                </c:pt>
                <c:pt idx="1620">
                  <c:v>3.04773851505585</c:v>
                </c:pt>
                <c:pt idx="1621">
                  <c:v>3.04587653937962</c:v>
                </c:pt>
                <c:pt idx="1622">
                  <c:v>3.044016837485</c:v>
                </c:pt>
                <c:pt idx="1623">
                  <c:v>3.04215940520941</c:v>
                </c:pt>
                <c:pt idx="1624">
                  <c:v>3.04030423840047</c:v>
                </c:pt>
                <c:pt idx="1625">
                  <c:v>3.03845133291581</c:v>
                </c:pt>
                <c:pt idx="1626">
                  <c:v>3.03660068462326</c:v>
                </c:pt>
                <c:pt idx="1627">
                  <c:v>3.0347522894006</c:v>
                </c:pt>
                <c:pt idx="1628">
                  <c:v>3.03290614313579</c:v>
                </c:pt>
                <c:pt idx="1629">
                  <c:v>3.03106224172664</c:v>
                </c:pt>
                <c:pt idx="1630">
                  <c:v>3.02922058108108</c:v>
                </c:pt>
                <c:pt idx="1631">
                  <c:v>3.0273811571168</c:v>
                </c:pt>
                <c:pt idx="1632">
                  <c:v>3.02554396576157</c:v>
                </c:pt>
                <c:pt idx="1633">
                  <c:v>3.02370900295294</c:v>
                </c:pt>
                <c:pt idx="1634">
                  <c:v>3.02187626463834</c:v>
                </c:pt>
                <c:pt idx="1635">
                  <c:v>3.02004574677503</c:v>
                </c:pt>
                <c:pt idx="1636">
                  <c:v>3.01821744533006</c:v>
                </c:pt>
                <c:pt idx="1637">
                  <c:v>3.01639135628023</c:v>
                </c:pt>
                <c:pt idx="1638">
                  <c:v>3.01456747561207</c:v>
                </c:pt>
                <c:pt idx="1639">
                  <c:v>3.01274579932181</c:v>
                </c:pt>
                <c:pt idx="1640">
                  <c:v>3.01092632341534</c:v>
                </c:pt>
                <c:pt idx="1641">
                  <c:v>3.00910904390824</c:v>
                </c:pt>
                <c:pt idx="1642">
                  <c:v>3.0072939568257</c:v>
                </c:pt>
                <c:pt idx="1643">
                  <c:v>3.00548105820242</c:v>
                </c:pt>
                <c:pt idx="1644">
                  <c:v>3.00367034408275</c:v>
                </c:pt>
                <c:pt idx="1645">
                  <c:v>3.00186181052049</c:v>
                </c:pt>
                <c:pt idx="1646">
                  <c:v>3.00005545357902</c:v>
                </c:pt>
                <c:pt idx="1647">
                  <c:v>2.99825126933112</c:v>
                </c:pt>
                <c:pt idx="1648">
                  <c:v>2.99644925385903</c:v>
                </c:pt>
                <c:pt idx="1649">
                  <c:v>2.99464940325445</c:v>
                </c:pt>
                <c:pt idx="1650">
                  <c:v>2.99285171361837</c:v>
                </c:pt>
                <c:pt idx="1651">
                  <c:v>2.99105618106127</c:v>
                </c:pt>
                <c:pt idx="1652">
                  <c:v>2.98926280170282</c:v>
                </c:pt>
                <c:pt idx="1653">
                  <c:v>2.98747157167208</c:v>
                </c:pt>
                <c:pt idx="1654">
                  <c:v>2.98568248710737</c:v>
                </c:pt>
                <c:pt idx="1655">
                  <c:v>2.98389554415624</c:v>
                </c:pt>
                <c:pt idx="1656">
                  <c:v>2.98211073897546</c:v>
                </c:pt>
                <c:pt idx="1657">
                  <c:v>2.98032806773101</c:v>
                </c:pt>
                <c:pt idx="1658">
                  <c:v>2.978547526598</c:v>
                </c:pt>
                <c:pt idx="1659">
                  <c:v>2.97676911176068</c:v>
                </c:pt>
                <c:pt idx="1660">
                  <c:v>2.97499281941246</c:v>
                </c:pt>
                <c:pt idx="1661">
                  <c:v>2.97321864575575</c:v>
                </c:pt>
                <c:pt idx="1662">
                  <c:v>2.97144658700212</c:v>
                </c:pt>
                <c:pt idx="1663">
                  <c:v>2.96967663937204</c:v>
                </c:pt>
                <c:pt idx="1664">
                  <c:v>2.96790879909511</c:v>
                </c:pt>
                <c:pt idx="1665">
                  <c:v>2.96614306240976</c:v>
                </c:pt>
                <c:pt idx="1666">
                  <c:v>2.96437942556351</c:v>
                </c:pt>
                <c:pt idx="1667">
                  <c:v>2.96261788481272</c:v>
                </c:pt>
                <c:pt idx="1668">
                  <c:v>2.96085843642264</c:v>
                </c:pt>
                <c:pt idx="1669">
                  <c:v>2.95910107666743</c:v>
                </c:pt>
                <c:pt idx="1670">
                  <c:v>2.95734580183006</c:v>
                </c:pt>
                <c:pt idx="1671">
                  <c:v>2.95559260820231</c:v>
                </c:pt>
                <c:pt idx="1672">
                  <c:v>2.95384149208479</c:v>
                </c:pt>
                <c:pt idx="1673">
                  <c:v>2.95209244978685</c:v>
                </c:pt>
                <c:pt idx="1674">
                  <c:v>2.95034547762655</c:v>
                </c:pt>
                <c:pt idx="1675">
                  <c:v>2.94860057193069</c:v>
                </c:pt>
                <c:pt idx="1676">
                  <c:v>2.94685772903474</c:v>
                </c:pt>
                <c:pt idx="1677">
                  <c:v>2.94511694528287</c:v>
                </c:pt>
                <c:pt idx="1678">
                  <c:v>2.94337821702782</c:v>
                </c:pt>
                <c:pt idx="1679">
                  <c:v>2.941641540631</c:v>
                </c:pt>
                <c:pt idx="1680">
                  <c:v>2.93990691246235</c:v>
                </c:pt>
                <c:pt idx="1681">
                  <c:v>2.93817432890038</c:v>
                </c:pt>
                <c:pt idx="1682">
                  <c:v>2.93644378633217</c:v>
                </c:pt>
                <c:pt idx="1683">
                  <c:v>2.93471528115332</c:v>
                </c:pt>
                <c:pt idx="1684">
                  <c:v>2.93298880976781</c:v>
                </c:pt>
                <c:pt idx="1685">
                  <c:v>2.93126436858814</c:v>
                </c:pt>
                <c:pt idx="1686">
                  <c:v>2.92954195403531</c:v>
                </c:pt>
                <c:pt idx="1687">
                  <c:v>2.92782156253862</c:v>
                </c:pt>
                <c:pt idx="1688">
                  <c:v>2.92610319053581</c:v>
                </c:pt>
                <c:pt idx="1689">
                  <c:v>2.92438683447295</c:v>
                </c:pt>
                <c:pt idx="1690">
                  <c:v>2.92267249080448</c:v>
                </c:pt>
                <c:pt idx="1691">
                  <c:v>2.92096015599314</c:v>
                </c:pt>
                <c:pt idx="1692">
                  <c:v>2.91924982650992</c:v>
                </c:pt>
                <c:pt idx="1693">
                  <c:v>2.91754149883411</c:v>
                </c:pt>
                <c:pt idx="1694">
                  <c:v>2.91583516945321</c:v>
                </c:pt>
                <c:pt idx="1695">
                  <c:v>2.91413083486297</c:v>
                </c:pt>
                <c:pt idx="1696">
                  <c:v>2.91242849156728</c:v>
                </c:pt>
                <c:pt idx="1697">
                  <c:v>2.91072813607826</c:v>
                </c:pt>
                <c:pt idx="1698">
                  <c:v>2.90902976491611</c:v>
                </c:pt>
                <c:pt idx="1699">
                  <c:v>2.90733337460917</c:v>
                </c:pt>
                <c:pt idx="1700">
                  <c:v>2.90563896169384</c:v>
                </c:pt>
                <c:pt idx="1701">
                  <c:v>2.90394652271471</c:v>
                </c:pt>
                <c:pt idx="1702">
                  <c:v>2.90225605422423</c:v>
                </c:pt>
                <c:pt idx="1703">
                  <c:v>2.90056755278308</c:v>
                </c:pt>
                <c:pt idx="1704">
                  <c:v>2.89888101495973</c:v>
                </c:pt>
                <c:pt idx="1705">
                  <c:v>2.89719643733082</c:v>
                </c:pt>
                <c:pt idx="1706">
                  <c:v>2.89551381648083</c:v>
                </c:pt>
                <c:pt idx="1707">
                  <c:v>2.89383314900216</c:v>
                </c:pt>
                <c:pt idx="1708">
                  <c:v>2.8921544314952</c:v>
                </c:pt>
                <c:pt idx="1709">
                  <c:v>2.89047766056813</c:v>
                </c:pt>
                <c:pt idx="1710">
                  <c:v>2.8888028328371</c:v>
                </c:pt>
                <c:pt idx="1711">
                  <c:v>2.887129944926</c:v>
                </c:pt>
                <c:pt idx="1712">
                  <c:v>2.88545899346659</c:v>
                </c:pt>
                <c:pt idx="1713">
                  <c:v>2.8837899750984</c:v>
                </c:pt>
                <c:pt idx="1714">
                  <c:v>2.88212288646873</c:v>
                </c:pt>
                <c:pt idx="1715">
                  <c:v>2.88045772423267</c:v>
                </c:pt>
                <c:pt idx="1716">
                  <c:v>2.878794485053</c:v>
                </c:pt>
                <c:pt idx="1717">
                  <c:v>2.8771331656002</c:v>
                </c:pt>
                <c:pt idx="1718">
                  <c:v>2.87547376255244</c:v>
                </c:pt>
                <c:pt idx="1719">
                  <c:v>2.87381627259558</c:v>
                </c:pt>
                <c:pt idx="1720">
                  <c:v>2.87216069242304</c:v>
                </c:pt>
                <c:pt idx="1721">
                  <c:v>2.87050701873591</c:v>
                </c:pt>
                <c:pt idx="1722">
                  <c:v>2.86885524824293</c:v>
                </c:pt>
                <c:pt idx="1723">
                  <c:v>2.86720537766031</c:v>
                </c:pt>
                <c:pt idx="1724">
                  <c:v>2.86555740371185</c:v>
                </c:pt>
                <c:pt idx="1725">
                  <c:v>2.86391132312888</c:v>
                </c:pt>
                <c:pt idx="1726">
                  <c:v>2.86226713265026</c:v>
                </c:pt>
                <c:pt idx="1727">
                  <c:v>2.86062482902225</c:v>
                </c:pt>
                <c:pt idx="1728">
                  <c:v>2.85898440899872</c:v>
                </c:pt>
                <c:pt idx="1729">
                  <c:v>2.85734586934083</c:v>
                </c:pt>
                <c:pt idx="1730">
                  <c:v>2.85570920681729</c:v>
                </c:pt>
                <c:pt idx="1731">
                  <c:v>2.85407441820407</c:v>
                </c:pt>
                <c:pt idx="1732">
                  <c:v>2.85244150028468</c:v>
                </c:pt>
                <c:pt idx="1733">
                  <c:v>2.85081044984986</c:v>
                </c:pt>
                <c:pt idx="1734">
                  <c:v>2.84918126369776</c:v>
                </c:pt>
                <c:pt idx="1735">
                  <c:v>2.84755393863377</c:v>
                </c:pt>
                <c:pt idx="1736">
                  <c:v>2.84592847147068</c:v>
                </c:pt>
                <c:pt idx="1737">
                  <c:v>2.84430485902847</c:v>
                </c:pt>
                <c:pt idx="1738">
                  <c:v>2.84268309813442</c:v>
                </c:pt>
                <c:pt idx="1739">
                  <c:v>2.84106318562295</c:v>
                </c:pt>
                <c:pt idx="1740">
                  <c:v>2.83944511833589</c:v>
                </c:pt>
                <c:pt idx="1741">
                  <c:v>2.837828893122</c:v>
                </c:pt>
                <c:pt idx="1742">
                  <c:v>2.83621450683748</c:v>
                </c:pt>
                <c:pt idx="1743">
                  <c:v>2.83460195634545</c:v>
                </c:pt>
                <c:pt idx="1744">
                  <c:v>2.8329912385163</c:v>
                </c:pt>
                <c:pt idx="1745">
                  <c:v>2.83138235022747</c:v>
                </c:pt>
                <c:pt idx="1746">
                  <c:v>2.82977528836352</c:v>
                </c:pt>
                <c:pt idx="1747">
                  <c:v>2.82817004981608</c:v>
                </c:pt>
                <c:pt idx="1748">
                  <c:v>2.82656663148378</c:v>
                </c:pt>
                <c:pt idx="1749">
                  <c:v>2.82496503027235</c:v>
                </c:pt>
                <c:pt idx="1750">
                  <c:v>2.82336524309447</c:v>
                </c:pt>
                <c:pt idx="1751">
                  <c:v>2.82176726686989</c:v>
                </c:pt>
                <c:pt idx="1752">
                  <c:v>2.82017109852522</c:v>
                </c:pt>
                <c:pt idx="1753">
                  <c:v>2.81857673499414</c:v>
                </c:pt>
                <c:pt idx="1754">
                  <c:v>2.81698417321711</c:v>
                </c:pt>
                <c:pt idx="1755">
                  <c:v>2.81539341014168</c:v>
                </c:pt>
                <c:pt idx="1756">
                  <c:v>2.81380444272215</c:v>
                </c:pt>
                <c:pt idx="1757">
                  <c:v>2.81221726791973</c:v>
                </c:pt>
                <c:pt idx="1758">
                  <c:v>2.81063188270256</c:v>
                </c:pt>
                <c:pt idx="1759">
                  <c:v>2.80904828404548</c:v>
                </c:pt>
                <c:pt idx="1760">
                  <c:v>2.80746646893028</c:v>
                </c:pt>
                <c:pt idx="1761">
                  <c:v>2.80588643434543</c:v>
                </c:pt>
                <c:pt idx="1762">
                  <c:v>2.80430817728627</c:v>
                </c:pt>
                <c:pt idx="1763">
                  <c:v>2.80273169475481</c:v>
                </c:pt>
                <c:pt idx="1764">
                  <c:v>2.80115698375985</c:v>
                </c:pt>
                <c:pt idx="1765">
                  <c:v>2.79958404131696</c:v>
                </c:pt>
                <c:pt idx="1766">
                  <c:v>2.79801286444829</c:v>
                </c:pt>
                <c:pt idx="1767">
                  <c:v>2.79644345018272</c:v>
                </c:pt>
                <c:pt idx="1768">
                  <c:v>2.79487579555586</c:v>
                </c:pt>
                <c:pt idx="1769">
                  <c:v>2.79330989760987</c:v>
                </c:pt>
                <c:pt idx="1770">
                  <c:v>2.79174575339362</c:v>
                </c:pt>
                <c:pt idx="1771">
                  <c:v>2.7901833599625</c:v>
                </c:pt>
                <c:pt idx="1772">
                  <c:v>2.78862271437853</c:v>
                </c:pt>
                <c:pt idx="1773">
                  <c:v>2.78706381371033</c:v>
                </c:pt>
                <c:pt idx="1774">
                  <c:v>2.78550665503304</c:v>
                </c:pt>
                <c:pt idx="1775">
                  <c:v>2.78395123542829</c:v>
                </c:pt>
                <c:pt idx="1776">
                  <c:v>2.78239755198433</c:v>
                </c:pt>
                <c:pt idx="1777">
                  <c:v>2.78084560179583</c:v>
                </c:pt>
                <c:pt idx="1778">
                  <c:v>2.77929538196394</c:v>
                </c:pt>
                <c:pt idx="1779">
                  <c:v>2.77774688959632</c:v>
                </c:pt>
                <c:pt idx="1780">
                  <c:v>2.77620012180698</c:v>
                </c:pt>
                <c:pt idx="1781">
                  <c:v>2.7746550757165</c:v>
                </c:pt>
                <c:pt idx="1782">
                  <c:v>2.77311174845174</c:v>
                </c:pt>
                <c:pt idx="1783">
                  <c:v>2.77157013714595</c:v>
                </c:pt>
                <c:pt idx="1784">
                  <c:v>2.77003023893889</c:v>
                </c:pt>
                <c:pt idx="1785">
                  <c:v>2.76849205097651</c:v>
                </c:pt>
                <c:pt idx="1786">
                  <c:v>2.76695557041117</c:v>
                </c:pt>
                <c:pt idx="1787">
                  <c:v>2.76542079440157</c:v>
                </c:pt>
                <c:pt idx="1788">
                  <c:v>2.76388772011263</c:v>
                </c:pt>
                <c:pt idx="1789">
                  <c:v>2.76235634471569</c:v>
                </c:pt>
                <c:pt idx="1790">
                  <c:v>2.76082666538821</c:v>
                </c:pt>
                <c:pt idx="1791">
                  <c:v>2.75929867931398</c:v>
                </c:pt>
                <c:pt idx="1792">
                  <c:v>2.757772383683</c:v>
                </c:pt>
                <c:pt idx="1793">
                  <c:v>2.75624777569152</c:v>
                </c:pt>
                <c:pt idx="1794">
                  <c:v>2.75472485254193</c:v>
                </c:pt>
                <c:pt idx="1795">
                  <c:v>2.75320361144279</c:v>
                </c:pt>
                <c:pt idx="1796">
                  <c:v>2.75168404960894</c:v>
                </c:pt>
                <c:pt idx="1797">
                  <c:v>2.75016616426121</c:v>
                </c:pt>
                <c:pt idx="1798">
                  <c:v>2.74864995262666</c:v>
                </c:pt>
                <c:pt idx="1799">
                  <c:v>2.74713541193848</c:v>
                </c:pt>
                <c:pt idx="1800">
                  <c:v>2.74562253943584</c:v>
                </c:pt>
                <c:pt idx="1801">
                  <c:v>2.74411133236413</c:v>
                </c:pt>
                <c:pt idx="1802">
                  <c:v>2.74260178797467</c:v>
                </c:pt>
                <c:pt idx="1803">
                  <c:v>2.74109390352493</c:v>
                </c:pt>
                <c:pt idx="1804">
                  <c:v>2.73958767627834</c:v>
                </c:pt>
                <c:pt idx="1805">
                  <c:v>2.73808310350438</c:v>
                </c:pt>
                <c:pt idx="1806">
                  <c:v>2.73658018247852</c:v>
                </c:pt>
                <c:pt idx="1807">
                  <c:v>2.73507891048217</c:v>
                </c:pt>
                <c:pt idx="1808">
                  <c:v>2.73357928480281</c:v>
                </c:pt>
                <c:pt idx="1809">
                  <c:v>2.73208130273371</c:v>
                </c:pt>
                <c:pt idx="1810">
                  <c:v>2.73058496157422</c:v>
                </c:pt>
                <c:pt idx="1811">
                  <c:v>2.72909025862947</c:v>
                </c:pt>
                <c:pt idx="1812">
                  <c:v>2.72759719121062</c:v>
                </c:pt>
                <c:pt idx="1813">
                  <c:v>2.72610575663459</c:v>
                </c:pt>
                <c:pt idx="1814">
                  <c:v>2.72461595222424</c:v>
                </c:pt>
                <c:pt idx="1815">
                  <c:v>2.72312777530827</c:v>
                </c:pt>
                <c:pt idx="1816">
                  <c:v>2.72164122322123</c:v>
                </c:pt>
                <c:pt idx="1817">
                  <c:v>2.72015629330338</c:v>
                </c:pt>
                <c:pt idx="1818">
                  <c:v>2.71867298290094</c:v>
                </c:pt>
                <c:pt idx="1819">
                  <c:v>2.71719128936583</c:v>
                </c:pt>
                <c:pt idx="1820">
                  <c:v>2.71571121005568</c:v>
                </c:pt>
                <c:pt idx="1821">
                  <c:v>2.71423274233403</c:v>
                </c:pt>
                <c:pt idx="1822">
                  <c:v>2.71275588357005</c:v>
                </c:pt>
                <c:pt idx="1823">
                  <c:v>2.7112806311386</c:v>
                </c:pt>
                <c:pt idx="1824">
                  <c:v>2.70980698242039</c:v>
                </c:pt>
                <c:pt idx="1825">
                  <c:v>2.70833493480168</c:v>
                </c:pt>
                <c:pt idx="1826">
                  <c:v>2.70686448567444</c:v>
                </c:pt>
                <c:pt idx="1827">
                  <c:v>2.70539563243641</c:v>
                </c:pt>
                <c:pt idx="1828">
                  <c:v>2.7039283724908</c:v>
                </c:pt>
                <c:pt idx="1829">
                  <c:v>2.7024627032466</c:v>
                </c:pt>
                <c:pt idx="1830">
                  <c:v>2.70099862211829</c:v>
                </c:pt>
                <c:pt idx="1831">
                  <c:v>2.6995361265261</c:v>
                </c:pt>
                <c:pt idx="1832">
                  <c:v>2.6980752138957</c:v>
                </c:pt>
                <c:pt idx="1833">
                  <c:v>2.69661588165841</c:v>
                </c:pt>
                <c:pt idx="1834">
                  <c:v>2.6951581272511</c:v>
                </c:pt>
                <c:pt idx="1835">
                  <c:v>2.6937019481161</c:v>
                </c:pt>
                <c:pt idx="1836">
                  <c:v>2.69224734170141</c:v>
                </c:pt>
                <c:pt idx="1837">
                  <c:v>2.69079430546044</c:v>
                </c:pt>
                <c:pt idx="1838">
                  <c:v>2.68934283685207</c:v>
                </c:pt>
                <c:pt idx="1839">
                  <c:v>2.68789293334077</c:v>
                </c:pt>
                <c:pt idx="1840">
                  <c:v>2.68644459239635</c:v>
                </c:pt>
                <c:pt idx="1841">
                  <c:v>2.68499781149415</c:v>
                </c:pt>
                <c:pt idx="1842">
                  <c:v>2.68355258811496</c:v>
                </c:pt>
                <c:pt idx="1843">
                  <c:v>2.68210891974491</c:v>
                </c:pt>
                <c:pt idx="1844">
                  <c:v>2.68066680387566</c:v>
                </c:pt>
                <c:pt idx="1845">
                  <c:v>2.6792262380041</c:v>
                </c:pt>
                <c:pt idx="1846">
                  <c:v>2.67778721963262</c:v>
                </c:pt>
                <c:pt idx="1847">
                  <c:v>2.67634974626899</c:v>
                </c:pt>
                <c:pt idx="1848">
                  <c:v>2.67491381542618</c:v>
                </c:pt>
                <c:pt idx="1849">
                  <c:v>2.67347942462266</c:v>
                </c:pt>
                <c:pt idx="1850">
                  <c:v>2.67204657138216</c:v>
                </c:pt>
                <c:pt idx="1851">
                  <c:v>2.67061525323369</c:v>
                </c:pt>
                <c:pt idx="1852">
                  <c:v>2.66918546771155</c:v>
                </c:pt>
                <c:pt idx="1853">
                  <c:v>2.66775721235541</c:v>
                </c:pt>
                <c:pt idx="1854">
                  <c:v>2.66633048471003</c:v>
                </c:pt>
                <c:pt idx="1855">
                  <c:v>2.66490528232563</c:v>
                </c:pt>
                <c:pt idx="1856">
                  <c:v>2.66348160275749</c:v>
                </c:pt>
                <c:pt idx="1857">
                  <c:v>2.6620594435662</c:v>
                </c:pt>
                <c:pt idx="1858">
                  <c:v>2.66063880231751</c:v>
                </c:pt>
                <c:pt idx="1859">
                  <c:v>2.65921967658245</c:v>
                </c:pt>
                <c:pt idx="1860">
                  <c:v>2.65780206393713</c:v>
                </c:pt>
                <c:pt idx="1861">
                  <c:v>2.6563859619629</c:v>
                </c:pt>
                <c:pt idx="1862">
                  <c:v>2.6549713682462</c:v>
                </c:pt>
                <c:pt idx="1863">
                  <c:v>2.65355828037868</c:v>
                </c:pt>
                <c:pt idx="1864">
                  <c:v>2.65214669595698</c:v>
                </c:pt>
                <c:pt idx="1865">
                  <c:v>2.65073661258305</c:v>
                </c:pt>
                <c:pt idx="1866">
                  <c:v>2.64932802786379</c:v>
                </c:pt>
                <c:pt idx="1867">
                  <c:v>2.64792093941127</c:v>
                </c:pt>
                <c:pt idx="1868">
                  <c:v>2.6465153448425</c:v>
                </c:pt>
                <c:pt idx="1869">
                  <c:v>2.64511124177968</c:v>
                </c:pt>
                <c:pt idx="1870">
                  <c:v>2.64370862785007</c:v>
                </c:pt>
                <c:pt idx="1871">
                  <c:v>2.64230750068581</c:v>
                </c:pt>
                <c:pt idx="1872">
                  <c:v>2.64090785792417</c:v>
                </c:pt>
                <c:pt idx="1873">
                  <c:v>2.63950969720747</c:v>
                </c:pt>
                <c:pt idx="1874">
                  <c:v>2.63811301618283</c:v>
                </c:pt>
                <c:pt idx="1875">
                  <c:v>2.63671781250261</c:v>
                </c:pt>
                <c:pt idx="1876">
                  <c:v>2.63532408382388</c:v>
                </c:pt>
                <c:pt idx="1877">
                  <c:v>2.63393182780882</c:v>
                </c:pt>
                <c:pt idx="1878">
                  <c:v>2.6325410421245</c:v>
                </c:pt>
                <c:pt idx="1879">
                  <c:v>2.63115172444293</c:v>
                </c:pt>
                <c:pt idx="1880">
                  <c:v>2.62976387244102</c:v>
                </c:pt>
                <c:pt idx="1881">
                  <c:v>2.62837748380058</c:v>
                </c:pt>
                <c:pt idx="1882">
                  <c:v>2.62699255620825</c:v>
                </c:pt>
                <c:pt idx="1883">
                  <c:v>2.62560908735569</c:v>
                </c:pt>
                <c:pt idx="1884">
                  <c:v>2.6242270749393</c:v>
                </c:pt>
                <c:pt idx="1885">
                  <c:v>2.62284651666032</c:v>
                </c:pt>
                <c:pt idx="1886">
                  <c:v>2.62146741022489</c:v>
                </c:pt>
                <c:pt idx="1887">
                  <c:v>2.62008975334396</c:v>
                </c:pt>
                <c:pt idx="1888">
                  <c:v>2.61871354373325</c:v>
                </c:pt>
                <c:pt idx="1889">
                  <c:v>2.61733877911331</c:v>
                </c:pt>
                <c:pt idx="1890">
                  <c:v>2.61596545720948</c:v>
                </c:pt>
                <c:pt idx="1891">
                  <c:v>2.61459357575185</c:v>
                </c:pt>
                <c:pt idx="1892">
                  <c:v>2.61322313247528</c:v>
                </c:pt>
                <c:pt idx="1893">
                  <c:v>2.61185412511938</c:v>
                </c:pt>
                <c:pt idx="1894">
                  <c:v>2.61048655142846</c:v>
                </c:pt>
                <c:pt idx="1895">
                  <c:v>2.60912040915164</c:v>
                </c:pt>
                <c:pt idx="1896">
                  <c:v>2.60775569604262</c:v>
                </c:pt>
                <c:pt idx="1897">
                  <c:v>2.60639240985991</c:v>
                </c:pt>
                <c:pt idx="1898">
                  <c:v>2.60503054836668</c:v>
                </c:pt>
                <c:pt idx="1899">
                  <c:v>2.60367010933072</c:v>
                </c:pt>
                <c:pt idx="1900">
                  <c:v>2.60231109052452</c:v>
                </c:pt>
                <c:pt idx="1901">
                  <c:v>2.60095348972526</c:v>
                </c:pt>
                <c:pt idx="1902">
                  <c:v>2.59959730471468</c:v>
                </c:pt>
                <c:pt idx="1903">
                  <c:v>2.59824253327917</c:v>
                </c:pt>
                <c:pt idx="1904">
                  <c:v>2.59688917320975</c:v>
                </c:pt>
                <c:pt idx="1905">
                  <c:v>2.59553722230203</c:v>
                </c:pt>
                <c:pt idx="1906">
                  <c:v>2.59418667835623</c:v>
                </c:pt>
                <c:pt idx="1907">
                  <c:v>2.59283753917709</c:v>
                </c:pt>
                <c:pt idx="1908">
                  <c:v>2.59148980257396</c:v>
                </c:pt>
                <c:pt idx="1909">
                  <c:v>2.59014346636073</c:v>
                </c:pt>
                <c:pt idx="1910">
                  <c:v>2.58879852835588</c:v>
                </c:pt>
                <c:pt idx="1911">
                  <c:v>2.58745498638229</c:v>
                </c:pt>
                <c:pt idx="1912">
                  <c:v>2.58611283826752</c:v>
                </c:pt>
                <c:pt idx="1913">
                  <c:v>2.5847720818435</c:v>
                </c:pt>
                <c:pt idx="1914">
                  <c:v>2.5834327149467</c:v>
                </c:pt>
                <c:pt idx="1915">
                  <c:v>2.58209473541816</c:v>
                </c:pt>
                <c:pt idx="1916">
                  <c:v>2.58075814110321</c:v>
                </c:pt>
                <c:pt idx="1917">
                  <c:v>2.57942292985184</c:v>
                </c:pt>
                <c:pt idx="1918">
                  <c:v>2.57808909951832</c:v>
                </c:pt>
                <c:pt idx="1919">
                  <c:v>2.57675664796143</c:v>
                </c:pt>
                <c:pt idx="1920">
                  <c:v>2.5754255730444</c:v>
                </c:pt>
                <c:pt idx="1921">
                  <c:v>2.57409587263485</c:v>
                </c:pt>
                <c:pt idx="1922">
                  <c:v>2.57276754460472</c:v>
                </c:pt>
                <c:pt idx="1923">
                  <c:v>2.57144058683052</c:v>
                </c:pt>
                <c:pt idx="1924">
                  <c:v>2.57011499719297</c:v>
                </c:pt>
                <c:pt idx="1925">
                  <c:v>2.56879077357724</c:v>
                </c:pt>
                <c:pt idx="1926">
                  <c:v>2.56746791387283</c:v>
                </c:pt>
                <c:pt idx="1927">
                  <c:v>2.5661464159736</c:v>
                </c:pt>
                <c:pt idx="1928">
                  <c:v>2.56482627777776</c:v>
                </c:pt>
                <c:pt idx="1929">
                  <c:v>2.56350749718779</c:v>
                </c:pt>
                <c:pt idx="1930">
                  <c:v>2.56219007211052</c:v>
                </c:pt>
                <c:pt idx="1931">
                  <c:v>2.56087400045706</c:v>
                </c:pt>
                <c:pt idx="1932">
                  <c:v>2.55955928014287</c:v>
                </c:pt>
                <c:pt idx="1933">
                  <c:v>2.55824590908762</c:v>
                </c:pt>
                <c:pt idx="1934">
                  <c:v>2.55693388521526</c:v>
                </c:pt>
                <c:pt idx="1935">
                  <c:v>2.55562320645405</c:v>
                </c:pt>
                <c:pt idx="1936">
                  <c:v>2.55431387073641</c:v>
                </c:pt>
                <c:pt idx="1937">
                  <c:v>2.55300587599902</c:v>
                </c:pt>
                <c:pt idx="1938">
                  <c:v>2.55169922018286</c:v>
                </c:pt>
                <c:pt idx="1939">
                  <c:v>2.55039390123308</c:v>
                </c:pt>
                <c:pt idx="1940">
                  <c:v>2.54908991709896</c:v>
                </c:pt>
                <c:pt idx="1941">
                  <c:v>2.54778726573406</c:v>
                </c:pt>
                <c:pt idx="1942">
                  <c:v>2.54648594509609</c:v>
                </c:pt>
                <c:pt idx="1943">
                  <c:v>2.54518595314692</c:v>
                </c:pt>
                <c:pt idx="1944">
                  <c:v>2.54388728785264</c:v>
                </c:pt>
                <c:pt idx="1945">
                  <c:v>2.54258994718343</c:v>
                </c:pt>
                <c:pt idx="1946">
                  <c:v>2.54129392911357</c:v>
                </c:pt>
                <c:pt idx="1947">
                  <c:v>2.53999923162159</c:v>
                </c:pt>
                <c:pt idx="1948">
                  <c:v>2.53870585269005</c:v>
                </c:pt>
                <c:pt idx="1949">
                  <c:v>2.5374137903056</c:v>
                </c:pt>
                <c:pt idx="1950">
                  <c:v>2.53612304245906</c:v>
                </c:pt>
                <c:pt idx="1951">
                  <c:v>2.5348336071453</c:v>
                </c:pt>
                <c:pt idx="1952">
                  <c:v>2.53354548236324</c:v>
                </c:pt>
                <c:pt idx="1953">
                  <c:v>2.53225866611588</c:v>
                </c:pt>
                <c:pt idx="1954">
                  <c:v>2.53097315641036</c:v>
                </c:pt>
                <c:pt idx="1955">
                  <c:v>2.52968895125774</c:v>
                </c:pt>
                <c:pt idx="1956">
                  <c:v>2.52840604867314</c:v>
                </c:pt>
                <c:pt idx="1957">
                  <c:v>2.52712444667579</c:v>
                </c:pt>
                <c:pt idx="1958">
                  <c:v>2.52584414328882</c:v>
                </c:pt>
                <c:pt idx="1959">
                  <c:v>2.52456513653947</c:v>
                </c:pt>
                <c:pt idx="1960">
                  <c:v>2.52328742445891</c:v>
                </c:pt>
                <c:pt idx="1961">
                  <c:v>2.52201100508229</c:v>
                </c:pt>
                <c:pt idx="1962">
                  <c:v>2.52073587644877</c:v>
                </c:pt>
                <c:pt idx="1963">
                  <c:v>2.51946203660142</c:v>
                </c:pt>
                <c:pt idx="1964">
                  <c:v>2.51818948358735</c:v>
                </c:pt>
                <c:pt idx="1965">
                  <c:v>2.51691821545751</c:v>
                </c:pt>
                <c:pt idx="1966">
                  <c:v>2.51564823026692</c:v>
                </c:pt>
                <c:pt idx="1967">
                  <c:v>2.51437952607434</c:v>
                </c:pt>
                <c:pt idx="1968">
                  <c:v>2.51311210094262</c:v>
                </c:pt>
                <c:pt idx="1969">
                  <c:v>2.51184595293842</c:v>
                </c:pt>
                <c:pt idx="1970">
                  <c:v>2.51058108013232</c:v>
                </c:pt>
                <c:pt idx="1971">
                  <c:v>2.50931748059874</c:v>
                </c:pt>
                <c:pt idx="1972">
                  <c:v>2.50805515241607</c:v>
                </c:pt>
                <c:pt idx="1973">
                  <c:v>2.50679409366646</c:v>
                </c:pt>
                <c:pt idx="1974">
                  <c:v>2.505534302436</c:v>
                </c:pt>
                <c:pt idx="1975">
                  <c:v>2.50427577681457</c:v>
                </c:pt>
                <c:pt idx="1976">
                  <c:v>2.50301851489592</c:v>
                </c:pt>
                <c:pt idx="1977">
                  <c:v>2.50176251477758</c:v>
                </c:pt>
                <c:pt idx="1978">
                  <c:v>2.50050777456099</c:v>
                </c:pt>
                <c:pt idx="1979">
                  <c:v>2.49925429235128</c:v>
                </c:pt>
                <c:pt idx="1980">
                  <c:v>2.49800206625746</c:v>
                </c:pt>
                <c:pt idx="1981">
                  <c:v>2.49675109439232</c:v>
                </c:pt>
                <c:pt idx="1982">
                  <c:v>2.49550137487237</c:v>
                </c:pt>
                <c:pt idx="1983">
                  <c:v>2.49425290581795</c:v>
                </c:pt>
                <c:pt idx="1984">
                  <c:v>2.49300568535316</c:v>
                </c:pt>
                <c:pt idx="1985">
                  <c:v>2.4917597116058</c:v>
                </c:pt>
                <c:pt idx="1986">
                  <c:v>2.49051498270746</c:v>
                </c:pt>
                <c:pt idx="1987">
                  <c:v>2.48927149679345</c:v>
                </c:pt>
                <c:pt idx="1988">
                  <c:v>2.48802925200276</c:v>
                </c:pt>
                <c:pt idx="1989">
                  <c:v>2.4867882464782</c:v>
                </c:pt>
                <c:pt idx="1990">
                  <c:v>2.48554847836613</c:v>
                </c:pt>
                <c:pt idx="1991">
                  <c:v>2.48430994581673</c:v>
                </c:pt>
                <c:pt idx="1992">
                  <c:v>2.48307264698386</c:v>
                </c:pt>
                <c:pt idx="1993">
                  <c:v>2.48183658002497</c:v>
                </c:pt>
                <c:pt idx="1994">
                  <c:v>2.48060174310122</c:v>
                </c:pt>
                <c:pt idx="1995">
                  <c:v>2.47936813437749</c:v>
                </c:pt>
                <c:pt idx="1996">
                  <c:v>2.47813575202221</c:v>
                </c:pt>
                <c:pt idx="1997">
                  <c:v>2.47690459420751</c:v>
                </c:pt>
                <c:pt idx="1998">
                  <c:v>2.47567465910911</c:v>
                </c:pt>
                <c:pt idx="1999">
                  <c:v>2.47444594490641</c:v>
                </c:pt>
                <c:pt idx="2000">
                  <c:v>2.47321844978237</c:v>
                </c:pt>
                <c:pt idx="2001">
                  <c:v>2.47199217192361</c:v>
                </c:pt>
                <c:pt idx="2002">
                  <c:v>2.47076710952025</c:v>
                </c:pt>
                <c:pt idx="2003">
                  <c:v>2.4695432607661</c:v>
                </c:pt>
                <c:pt idx="2004">
                  <c:v>2.46832062385848</c:v>
                </c:pt>
                <c:pt idx="2005">
                  <c:v>2.46709919699832</c:v>
                </c:pt>
                <c:pt idx="2006">
                  <c:v>2.46587897839007</c:v>
                </c:pt>
                <c:pt idx="2007">
                  <c:v>2.46465996624174</c:v>
                </c:pt>
                <c:pt idx="2008">
                  <c:v>2.46344215876493</c:v>
                </c:pt>
                <c:pt idx="2009">
                  <c:v>2.46222555417471</c:v>
                </c:pt>
                <c:pt idx="2010">
                  <c:v>2.46101015068972</c:v>
                </c:pt>
                <c:pt idx="2011">
                  <c:v>2.45979594653208</c:v>
                </c:pt>
                <c:pt idx="2012">
                  <c:v>2.45858293992742</c:v>
                </c:pt>
                <c:pt idx="2013">
                  <c:v>2.45737112910492</c:v>
                </c:pt>
                <c:pt idx="2014">
                  <c:v>2.45616051229716</c:v>
                </c:pt>
                <c:pt idx="2015">
                  <c:v>2.4549510877403</c:v>
                </c:pt>
                <c:pt idx="2016">
                  <c:v>2.45374285367391</c:v>
                </c:pt>
                <c:pt idx="2017">
                  <c:v>2.45253580834103</c:v>
                </c:pt>
                <c:pt idx="2018">
                  <c:v>2.45132994998815</c:v>
                </c:pt>
                <c:pt idx="2019">
                  <c:v>2.45012527686527</c:v>
                </c:pt>
                <c:pt idx="2020">
                  <c:v>2.44892178722575</c:v>
                </c:pt>
                <c:pt idx="2021">
                  <c:v>2.44771947932644</c:v>
                </c:pt>
                <c:pt idx="2022">
                  <c:v>2.44651835142752</c:v>
                </c:pt>
                <c:pt idx="2023">
                  <c:v>2.44531840179271</c:v>
                </c:pt>
                <c:pt idx="2024">
                  <c:v>2.44411962868903</c:v>
                </c:pt>
                <c:pt idx="2025">
                  <c:v>2.44292203038697</c:v>
                </c:pt>
                <c:pt idx="2026">
                  <c:v>2.44172560516037</c:v>
                </c:pt>
                <c:pt idx="2027">
                  <c:v>2.44053035128642</c:v>
                </c:pt>
                <c:pt idx="2028">
                  <c:v>2.43933626704579</c:v>
                </c:pt>
                <c:pt idx="2029">
                  <c:v>2.43814335072236</c:v>
                </c:pt>
                <c:pt idx="2030">
                  <c:v>2.4369516006035</c:v>
                </c:pt>
                <c:pt idx="2031">
                  <c:v>2.43576101497985</c:v>
                </c:pt>
                <c:pt idx="2032">
                  <c:v>2.43457159214543</c:v>
                </c:pt>
                <c:pt idx="2033">
                  <c:v>2.43338333039759</c:v>
                </c:pt>
                <c:pt idx="2034">
                  <c:v>2.43219622803694</c:v>
                </c:pt>
                <c:pt idx="2035">
                  <c:v>2.43101028336749</c:v>
                </c:pt>
                <c:pt idx="2036">
                  <c:v>2.42982549469649</c:v>
                </c:pt>
                <c:pt idx="2037">
                  <c:v>2.42864186033455</c:v>
                </c:pt>
                <c:pt idx="2038">
                  <c:v>2.42745937859553</c:v>
                </c:pt>
                <c:pt idx="2039">
                  <c:v>2.42627804779655</c:v>
                </c:pt>
                <c:pt idx="2040">
                  <c:v>2.42509786625808</c:v>
                </c:pt>
                <c:pt idx="2041">
                  <c:v>2.42391883230377</c:v>
                </c:pt>
                <c:pt idx="2042">
                  <c:v>2.42274094426056</c:v>
                </c:pt>
                <c:pt idx="2043">
                  <c:v>2.42156420045869</c:v>
                </c:pt>
                <c:pt idx="2044">
                  <c:v>2.42038859923162</c:v>
                </c:pt>
                <c:pt idx="2045">
                  <c:v>2.41921413891595</c:v>
                </c:pt>
                <c:pt idx="2046">
                  <c:v>2.41804081785164</c:v>
                </c:pt>
                <c:pt idx="2047">
                  <c:v>2.41686863438181</c:v>
                </c:pt>
                <c:pt idx="2048">
                  <c:v>2.41569758685279</c:v>
                </c:pt>
                <c:pt idx="2049">
                  <c:v>2.4145276736141</c:v>
                </c:pt>
                <c:pt idx="2050">
                  <c:v>2.41335889301852</c:v>
                </c:pt>
                <c:pt idx="2051">
                  <c:v>2.41219124342194</c:v>
                </c:pt>
                <c:pt idx="2052">
                  <c:v>2.41102472318345</c:v>
                </c:pt>
                <c:pt idx="2053">
                  <c:v>2.40985933066534</c:v>
                </c:pt>
                <c:pt idx="2054">
                  <c:v>2.40869506423307</c:v>
                </c:pt>
                <c:pt idx="2055">
                  <c:v>2.40753192225522</c:v>
                </c:pt>
                <c:pt idx="2056">
                  <c:v>2.40636990310353</c:v>
                </c:pt>
                <c:pt idx="2057">
                  <c:v>2.40520900515293</c:v>
                </c:pt>
                <c:pt idx="2058">
                  <c:v>2.40404922678139</c:v>
                </c:pt>
                <c:pt idx="2059">
                  <c:v>2.4028905663701</c:v>
                </c:pt>
                <c:pt idx="2060">
                  <c:v>2.40173302230333</c:v>
                </c:pt>
                <c:pt idx="2061">
                  <c:v>2.40057659296844</c:v>
                </c:pt>
                <c:pt idx="2062">
                  <c:v>2.39942127675595</c:v>
                </c:pt>
                <c:pt idx="2063">
                  <c:v>2.39826707205942</c:v>
                </c:pt>
                <c:pt idx="2064">
                  <c:v>2.39711397727556</c:v>
                </c:pt>
                <c:pt idx="2065">
                  <c:v>2.39596199080408</c:v>
                </c:pt>
                <c:pt idx="2066">
                  <c:v>2.39481111104784</c:v>
                </c:pt>
                <c:pt idx="2067">
                  <c:v>2.39366133641274</c:v>
                </c:pt>
                <c:pt idx="2068">
                  <c:v>2.39251266530776</c:v>
                </c:pt>
                <c:pt idx="2069">
                  <c:v>2.39136509614486</c:v>
                </c:pt>
                <c:pt idx="2070">
                  <c:v>2.39021862733916</c:v>
                </c:pt>
                <c:pt idx="2071">
                  <c:v>2.38907325730867</c:v>
                </c:pt>
                <c:pt idx="2072">
                  <c:v>2.38792898447462</c:v>
                </c:pt>
                <c:pt idx="2073">
                  <c:v>2.38678580726109</c:v>
                </c:pt>
                <c:pt idx="2074">
                  <c:v>2.38564372409528</c:v>
                </c:pt>
                <c:pt idx="2075">
                  <c:v>2.38450273340735</c:v>
                </c:pt>
                <c:pt idx="2076">
                  <c:v>2.38336283363049</c:v>
                </c:pt>
                <c:pt idx="2077">
                  <c:v>2.38222402320089</c:v>
                </c:pt>
                <c:pt idx="2078">
                  <c:v>2.38108630055764</c:v>
                </c:pt>
                <c:pt idx="2079">
                  <c:v>2.37994966414298</c:v>
                </c:pt>
                <c:pt idx="2080">
                  <c:v>2.37881411240195</c:v>
                </c:pt>
                <c:pt idx="2081">
                  <c:v>2.37767964378265</c:v>
                </c:pt>
                <c:pt idx="2082">
                  <c:v>2.37654625673613</c:v>
                </c:pt>
                <c:pt idx="2083">
                  <c:v>2.37541394971637</c:v>
                </c:pt>
                <c:pt idx="2084">
                  <c:v>2.37428272118032</c:v>
                </c:pt>
                <c:pt idx="2085">
                  <c:v>2.37315256958786</c:v>
                </c:pt>
                <c:pt idx="2086">
                  <c:v>2.37202349340177</c:v>
                </c:pt>
                <c:pt idx="2087">
                  <c:v>2.3708954910878</c:v>
                </c:pt>
                <c:pt idx="2088">
                  <c:v>2.36976856111461</c:v>
                </c:pt>
                <c:pt idx="2089">
                  <c:v>2.36864270195374</c:v>
                </c:pt>
                <c:pt idx="2090">
                  <c:v>2.36751791207966</c:v>
                </c:pt>
                <c:pt idx="2091">
                  <c:v>2.36639418996973</c:v>
                </c:pt>
                <c:pt idx="2092">
                  <c:v>2.36527153410422</c:v>
                </c:pt>
                <c:pt idx="2093">
                  <c:v>2.36414994296619</c:v>
                </c:pt>
                <c:pt idx="2094">
                  <c:v>2.3630294150417</c:v>
                </c:pt>
                <c:pt idx="2095">
                  <c:v>2.36190994881963</c:v>
                </c:pt>
                <c:pt idx="2096">
                  <c:v>2.3607915427917</c:v>
                </c:pt>
                <c:pt idx="2097">
                  <c:v>2.35967419545249</c:v>
                </c:pt>
                <c:pt idx="2098">
                  <c:v>2.35855790529948</c:v>
                </c:pt>
                <c:pt idx="2099">
                  <c:v>2.35744267083294</c:v>
                </c:pt>
                <c:pt idx="2100">
                  <c:v>2.356328490556</c:v>
                </c:pt>
                <c:pt idx="2101">
                  <c:v>2.35521536297458</c:v>
                </c:pt>
                <c:pt idx="2102">
                  <c:v>2.35410328659747</c:v>
                </c:pt>
                <c:pt idx="2103">
                  <c:v>2.35299225993624</c:v>
                </c:pt>
                <c:pt idx="2104">
                  <c:v>2.3518822815053</c:v>
                </c:pt>
                <c:pt idx="2105">
                  <c:v>2.35077334982186</c:v>
                </c:pt>
                <c:pt idx="2106">
                  <c:v>2.34966546340587</c:v>
                </c:pt>
                <c:pt idx="2107">
                  <c:v>2.34855862078015</c:v>
                </c:pt>
                <c:pt idx="2108">
                  <c:v>2.34745282047026</c:v>
                </c:pt>
                <c:pt idx="2109">
                  <c:v>2.34634806100453</c:v>
                </c:pt>
                <c:pt idx="2110">
                  <c:v>2.34524434091405</c:v>
                </c:pt>
                <c:pt idx="2111">
                  <c:v>2.34414165873274</c:v>
                </c:pt>
                <c:pt idx="2112">
                  <c:v>2.34304001299716</c:v>
                </c:pt>
                <c:pt idx="2113">
                  <c:v>2.34193940224672</c:v>
                </c:pt>
                <c:pt idx="2114">
                  <c:v>2.34083982502356</c:v>
                </c:pt>
                <c:pt idx="2115">
                  <c:v>2.33974127987253</c:v>
                </c:pt>
                <c:pt idx="2116">
                  <c:v>2.33864376534119</c:v>
                </c:pt>
                <c:pt idx="2117">
                  <c:v>2.33754727997989</c:v>
                </c:pt>
                <c:pt idx="2118">
                  <c:v>2.33645182234162</c:v>
                </c:pt>
                <c:pt idx="2119">
                  <c:v>2.33535739098218</c:v>
                </c:pt>
                <c:pt idx="2120">
                  <c:v>2.33426398445994</c:v>
                </c:pt>
                <c:pt idx="2121">
                  <c:v>2.33317160133608</c:v>
                </c:pt>
                <c:pt idx="2122">
                  <c:v>2.33208024017444</c:v>
                </c:pt>
                <c:pt idx="2123">
                  <c:v>2.33098989954154</c:v>
                </c:pt>
                <c:pt idx="2124">
                  <c:v>2.32990057800658</c:v>
                </c:pt>
                <c:pt idx="2125">
                  <c:v>2.32881227414144</c:v>
                </c:pt>
                <c:pt idx="2126">
                  <c:v>2.32772498652065</c:v>
                </c:pt>
                <c:pt idx="2127">
                  <c:v>2.32663871372144</c:v>
                </c:pt>
                <c:pt idx="2128">
                  <c:v>2.32555345432362</c:v>
                </c:pt>
                <c:pt idx="2129">
                  <c:v>2.32446920690975</c:v>
                </c:pt>
                <c:pt idx="2130">
                  <c:v>2.32338597006496</c:v>
                </c:pt>
                <c:pt idx="2131">
                  <c:v>2.32230374237704</c:v>
                </c:pt>
                <c:pt idx="2132">
                  <c:v>2.3212225224364</c:v>
                </c:pt>
                <c:pt idx="2133">
                  <c:v>2.32014230883609</c:v>
                </c:pt>
                <c:pt idx="2134">
                  <c:v>2.31906310017174</c:v>
                </c:pt>
                <c:pt idx="2135">
                  <c:v>2.31798489504166</c:v>
                </c:pt>
                <c:pt idx="2136">
                  <c:v>2.31690769204667</c:v>
                </c:pt>
                <c:pt idx="2137">
                  <c:v>2.31583148979032</c:v>
                </c:pt>
                <c:pt idx="2138">
                  <c:v>2.31475628687862</c:v>
                </c:pt>
                <c:pt idx="2139">
                  <c:v>2.31368208192025</c:v>
                </c:pt>
                <c:pt idx="2140">
                  <c:v>2.31260887352645</c:v>
                </c:pt>
                <c:pt idx="2141">
                  <c:v>2.31153666031102</c:v>
                </c:pt>
                <c:pt idx="2142">
                  <c:v>2.31046544089036</c:v>
                </c:pt>
                <c:pt idx="2143">
                  <c:v>2.30939521388339</c:v>
                </c:pt>
                <c:pt idx="2144">
                  <c:v>2.30832597791166</c:v>
                </c:pt>
                <c:pt idx="2145">
                  <c:v>2.30725773159918</c:v>
                </c:pt>
                <c:pt idx="2146">
                  <c:v>2.30619047357261</c:v>
                </c:pt>
                <c:pt idx="2147">
                  <c:v>2.30512420246104</c:v>
                </c:pt>
                <c:pt idx="2148">
                  <c:v>2.30405891689616</c:v>
                </c:pt>
                <c:pt idx="2149">
                  <c:v>2.30299461551219</c:v>
                </c:pt>
                <c:pt idx="2150">
                  <c:v>2.30193129694587</c:v>
                </c:pt>
                <c:pt idx="2151">
                  <c:v>2.30086895983641</c:v>
                </c:pt>
                <c:pt idx="2152">
                  <c:v>2.29980760282555</c:v>
                </c:pt>
                <c:pt idx="2153">
                  <c:v>2.29874722455764</c:v>
                </c:pt>
                <c:pt idx="2154">
                  <c:v>2.29768782367935</c:v>
                </c:pt>
                <c:pt idx="2155">
                  <c:v>2.29662939884001</c:v>
                </c:pt>
                <c:pt idx="2156">
                  <c:v>2.29557194869127</c:v>
                </c:pt>
                <c:pt idx="2157">
                  <c:v>2.29451547188742</c:v>
                </c:pt>
                <c:pt idx="2158">
                  <c:v>2.29345996708516</c:v>
                </c:pt>
                <c:pt idx="2159">
                  <c:v>2.29240543294365</c:v>
                </c:pt>
                <c:pt idx="2160">
                  <c:v>2.29135186812451</c:v>
                </c:pt>
                <c:pt idx="2161">
                  <c:v>2.29029927129186</c:v>
                </c:pt>
                <c:pt idx="2162">
                  <c:v>2.28924764111224</c:v>
                </c:pt>
                <c:pt idx="2163">
                  <c:v>2.28819697625464</c:v>
                </c:pt>
                <c:pt idx="2164">
                  <c:v>2.28714727539052</c:v>
                </c:pt>
                <c:pt idx="2165">
                  <c:v>2.28609853719372</c:v>
                </c:pt>
                <c:pt idx="2166">
                  <c:v>2.28505076034059</c:v>
                </c:pt>
                <c:pt idx="2167">
                  <c:v>2.28400394350983</c:v>
                </c:pt>
                <c:pt idx="2168">
                  <c:v>2.28295808538265</c:v>
                </c:pt>
                <c:pt idx="2169">
                  <c:v>2.28191318464254</c:v>
                </c:pt>
                <c:pt idx="2170">
                  <c:v>2.28086923997556</c:v>
                </c:pt>
                <c:pt idx="2171">
                  <c:v>2.27982625007003</c:v>
                </c:pt>
                <c:pt idx="2172">
                  <c:v>2.27878421361673</c:v>
                </c:pt>
                <c:pt idx="2173">
                  <c:v>2.27774312930888</c:v>
                </c:pt>
                <c:pt idx="2174">
                  <c:v>2.27670299584198</c:v>
                </c:pt>
                <c:pt idx="2175">
                  <c:v>2.27566381191403</c:v>
                </c:pt>
                <c:pt idx="2176">
                  <c:v>2.27462557622534</c:v>
                </c:pt>
                <c:pt idx="2177">
                  <c:v>2.27358828747855</c:v>
                </c:pt>
                <c:pt idx="2178">
                  <c:v>2.27255194437876</c:v>
                </c:pt>
                <c:pt idx="2179">
                  <c:v>2.27151654563334</c:v>
                </c:pt>
                <c:pt idx="2180">
                  <c:v>2.27048208995212</c:v>
                </c:pt>
                <c:pt idx="2181">
                  <c:v>2.26944857604716</c:v>
                </c:pt>
                <c:pt idx="2182">
                  <c:v>2.26841600263297</c:v>
                </c:pt>
                <c:pt idx="2183">
                  <c:v>2.26738436842631</c:v>
                </c:pt>
                <c:pt idx="2184">
                  <c:v>2.26635367214634</c:v>
                </c:pt>
                <c:pt idx="2185">
                  <c:v>2.26532391251452</c:v>
                </c:pt>
                <c:pt idx="2186">
                  <c:v>2.26429508825464</c:v>
                </c:pt>
                <c:pt idx="2187">
                  <c:v>2.26326719809279</c:v>
                </c:pt>
                <c:pt idx="2188">
                  <c:v>2.26224024075737</c:v>
                </c:pt>
                <c:pt idx="2189">
                  <c:v>2.26121421497913</c:v>
                </c:pt>
                <c:pt idx="2190">
                  <c:v>2.26018911949108</c:v>
                </c:pt>
                <c:pt idx="2191">
                  <c:v>2.25916495302855</c:v>
                </c:pt>
                <c:pt idx="2192">
                  <c:v>2.25814171432913</c:v>
                </c:pt>
                <c:pt idx="2193">
                  <c:v>2.25711940213277</c:v>
                </c:pt>
                <c:pt idx="2194">
                  <c:v>2.25609801518159</c:v>
                </c:pt>
                <c:pt idx="2195">
                  <c:v>2.25507755222005</c:v>
                </c:pt>
                <c:pt idx="2196">
                  <c:v>2.25405801199491</c:v>
                </c:pt>
                <c:pt idx="2197">
                  <c:v>2.25303939325515</c:v>
                </c:pt>
                <c:pt idx="2198">
                  <c:v>2.25202169475199</c:v>
                </c:pt>
                <c:pt idx="2199">
                  <c:v>2.25100491523897</c:v>
                </c:pt>
                <c:pt idx="2200">
                  <c:v>2.24998905347186</c:v>
                </c:pt>
                <c:pt idx="2201">
                  <c:v>2.24897410820863</c:v>
                </c:pt>
                <c:pt idx="2202">
                  <c:v>2.2479600782095</c:v>
                </c:pt>
                <c:pt idx="2203">
                  <c:v>2.246946962237</c:v>
                </c:pt>
                <c:pt idx="2204">
                  <c:v>2.24593475905582</c:v>
                </c:pt>
                <c:pt idx="2205">
                  <c:v>2.24492346743288</c:v>
                </c:pt>
                <c:pt idx="2206">
                  <c:v>2.24391308613734</c:v>
                </c:pt>
                <c:pt idx="2207">
                  <c:v>2.2429036139406</c:v>
                </c:pt>
                <c:pt idx="2208">
                  <c:v>2.24189504961617</c:v>
                </c:pt>
                <c:pt idx="2209">
                  <c:v>2.24088739193986</c:v>
                </c:pt>
                <c:pt idx="2210">
                  <c:v>2.23988063968967</c:v>
                </c:pt>
                <c:pt idx="2211">
                  <c:v>2.23887479164578</c:v>
                </c:pt>
                <c:pt idx="2212">
                  <c:v>2.23786984659054</c:v>
                </c:pt>
                <c:pt idx="2213">
                  <c:v>2.23686580330851</c:v>
                </c:pt>
                <c:pt idx="2214">
                  <c:v>2.23586266058642</c:v>
                </c:pt>
                <c:pt idx="2215">
                  <c:v>2.23486041721316</c:v>
                </c:pt>
                <c:pt idx="2216">
                  <c:v>2.23385907197984</c:v>
                </c:pt>
                <c:pt idx="2217">
                  <c:v>2.23285862367971</c:v>
                </c:pt>
                <c:pt idx="2218">
                  <c:v>2.23185907110815</c:v>
                </c:pt>
                <c:pt idx="2219">
                  <c:v>2.23086041306277</c:v>
                </c:pt>
                <c:pt idx="2220">
                  <c:v>2.22986264834319</c:v>
                </c:pt>
                <c:pt idx="2221">
                  <c:v>2.22886577575137</c:v>
                </c:pt>
                <c:pt idx="2222">
                  <c:v>2.22786979409126</c:v>
                </c:pt>
                <c:pt idx="2223">
                  <c:v>2.22687470216903</c:v>
                </c:pt>
                <c:pt idx="2224">
                  <c:v>2.2258804987929</c:v>
                </c:pt>
                <c:pt idx="2225">
                  <c:v>2.22488718277331</c:v>
                </c:pt>
                <c:pt idx="2226">
                  <c:v>2.22389475292278</c:v>
                </c:pt>
                <c:pt idx="2227">
                  <c:v>2.22290320805595</c:v>
                </c:pt>
                <c:pt idx="2228">
                  <c:v>2.22191254698953</c:v>
                </c:pt>
                <c:pt idx="2229">
                  <c:v>2.22092276854244</c:v>
                </c:pt>
                <c:pt idx="2230">
                  <c:v>2.21993387153564</c:v>
                </c:pt>
                <c:pt idx="2231">
                  <c:v>2.21894585479212</c:v>
                </c:pt>
                <c:pt idx="2232">
                  <c:v>2.21795871713713</c:v>
                </c:pt>
                <c:pt idx="2233">
                  <c:v>2.21697245739787</c:v>
                </c:pt>
                <c:pt idx="2234">
                  <c:v>2.21598707440364</c:v>
                </c:pt>
                <c:pt idx="2235">
                  <c:v>2.21500256698595</c:v>
                </c:pt>
                <c:pt idx="2236">
                  <c:v>2.21401893397821</c:v>
                </c:pt>
                <c:pt idx="2237">
                  <c:v>2.21303617421599</c:v>
                </c:pt>
                <c:pt idx="2238">
                  <c:v>2.21205428653695</c:v>
                </c:pt>
                <c:pt idx="2239">
                  <c:v>2.21107326978077</c:v>
                </c:pt>
                <c:pt idx="2240">
                  <c:v>2.21009312278917</c:v>
                </c:pt>
                <c:pt idx="2241">
                  <c:v>2.20911384440597</c:v>
                </c:pt>
                <c:pt idx="2242">
                  <c:v>2.20813543347702</c:v>
                </c:pt>
                <c:pt idx="2243">
                  <c:v>2.20715788885022</c:v>
                </c:pt>
                <c:pt idx="2244">
                  <c:v>2.20618120937548</c:v>
                </c:pt>
                <c:pt idx="2245">
                  <c:v>2.20520539390478</c:v>
                </c:pt>
                <c:pt idx="2246">
                  <c:v>2.20423044129209</c:v>
                </c:pt>
                <c:pt idx="2247">
                  <c:v>2.20325635039349</c:v>
                </c:pt>
                <c:pt idx="2248">
                  <c:v>2.20228312006697</c:v>
                </c:pt>
                <c:pt idx="2249">
                  <c:v>2.20131074917259</c:v>
                </c:pt>
                <c:pt idx="2250">
                  <c:v>2.20033923657245</c:v>
                </c:pt>
                <c:pt idx="2251">
                  <c:v>2.19936858113067</c:v>
                </c:pt>
                <c:pt idx="2252">
                  <c:v>2.19839878171323</c:v>
                </c:pt>
                <c:pt idx="2253">
                  <c:v>2.19742983718831</c:v>
                </c:pt>
                <c:pt idx="2254">
                  <c:v>2.19646174642594</c:v>
                </c:pt>
                <c:pt idx="2255">
                  <c:v>2.19549450829821</c:v>
                </c:pt>
                <c:pt idx="2256">
                  <c:v>2.19452812167917</c:v>
                </c:pt>
                <c:pt idx="2257">
                  <c:v>2.19356258544485</c:v>
                </c:pt>
                <c:pt idx="2258">
                  <c:v>2.19259789847325</c:v>
                </c:pt>
                <c:pt idx="2259">
                  <c:v>2.19163405964439</c:v>
                </c:pt>
                <c:pt idx="2260">
                  <c:v>2.19067106784022</c:v>
                </c:pt>
                <c:pt idx="2261">
                  <c:v>2.18970892194464</c:v>
                </c:pt>
                <c:pt idx="2262">
                  <c:v>2.18874762084357</c:v>
                </c:pt>
                <c:pt idx="2263">
                  <c:v>2.18778716342478</c:v>
                </c:pt>
                <c:pt idx="2264">
                  <c:v>2.18682754857814</c:v>
                </c:pt>
                <c:pt idx="2265">
                  <c:v>2.1858687751953</c:v>
                </c:pt>
                <c:pt idx="2266">
                  <c:v>2.18491084216999</c:v>
                </c:pt>
                <c:pt idx="2267">
                  <c:v>2.1839537483978</c:v>
                </c:pt>
                <c:pt idx="2268">
                  <c:v>2.18299749277632</c:v>
                </c:pt>
                <c:pt idx="2269">
                  <c:v>2.18204207420499</c:v>
                </c:pt>
                <c:pt idx="2270">
                  <c:v>2.18108749158521</c:v>
                </c:pt>
                <c:pt idx="2271">
                  <c:v>2.18013374382033</c:v>
                </c:pt>
                <c:pt idx="2272">
                  <c:v>2.17918082981561</c:v>
                </c:pt>
                <c:pt idx="2273">
                  <c:v>2.17822874847818</c:v>
                </c:pt>
                <c:pt idx="2274">
                  <c:v>2.17727749871711</c:v>
                </c:pt>
                <c:pt idx="2275">
                  <c:v>2.17632707944337</c:v>
                </c:pt>
                <c:pt idx="2276">
                  <c:v>2.17537748956986</c:v>
                </c:pt>
                <c:pt idx="2277">
                  <c:v>2.17442872801132</c:v>
                </c:pt>
                <c:pt idx="2278">
                  <c:v>2.17348079368446</c:v>
                </c:pt>
                <c:pt idx="2279">
                  <c:v>2.17253368550775</c:v>
                </c:pt>
                <c:pt idx="2280">
                  <c:v>2.17158740240169</c:v>
                </c:pt>
                <c:pt idx="2281">
                  <c:v>2.17064194328859</c:v>
                </c:pt>
                <c:pt idx="2282">
                  <c:v>2.16969730709262</c:v>
                </c:pt>
                <c:pt idx="2283">
                  <c:v>2.16875349273982</c:v>
                </c:pt>
                <c:pt idx="2284">
                  <c:v>2.1678104991582</c:v>
                </c:pt>
                <c:pt idx="2285">
                  <c:v>2.16686832527748</c:v>
                </c:pt>
                <c:pt idx="2286">
                  <c:v>2.16592697002933</c:v>
                </c:pt>
                <c:pt idx="2287">
                  <c:v>2.1649864323473</c:v>
                </c:pt>
                <c:pt idx="2288">
                  <c:v>2.1640467111667</c:v>
                </c:pt>
                <c:pt idx="2289">
                  <c:v>2.16310780542479</c:v>
                </c:pt>
                <c:pt idx="2290">
                  <c:v>2.16216971406058</c:v>
                </c:pt>
                <c:pt idx="2291">
                  <c:v>2.16123243601497</c:v>
                </c:pt>
                <c:pt idx="2292">
                  <c:v>2.16029597023073</c:v>
                </c:pt>
                <c:pt idx="2293">
                  <c:v>2.15936031565236</c:v>
                </c:pt>
                <c:pt idx="2294">
                  <c:v>2.15842547122629</c:v>
                </c:pt>
                <c:pt idx="2295">
                  <c:v>2.15749143590073</c:v>
                </c:pt>
                <c:pt idx="2296">
                  <c:v>2.15655820862571</c:v>
                </c:pt>
                <c:pt idx="2297">
                  <c:v>2.15562578835308</c:v>
                </c:pt>
                <c:pt idx="2298">
                  <c:v>2.15469417403647</c:v>
                </c:pt>
                <c:pt idx="2299">
                  <c:v>2.15376336463141</c:v>
                </c:pt>
                <c:pt idx="2300">
                  <c:v>2.15283335909511</c:v>
                </c:pt>
                <c:pt idx="2301">
                  <c:v>2.15190415638666</c:v>
                </c:pt>
                <c:pt idx="2302">
                  <c:v>2.15097575546697</c:v>
                </c:pt>
                <c:pt idx="2303">
                  <c:v>2.15004815529866</c:v>
                </c:pt>
                <c:pt idx="2304">
                  <c:v>2.14912135484617</c:v>
                </c:pt>
                <c:pt idx="2305">
                  <c:v>2.14819535307577</c:v>
                </c:pt>
                <c:pt idx="2306">
                  <c:v>2.14727014895547</c:v>
                </c:pt>
                <c:pt idx="2307">
                  <c:v>2.14634574145507</c:v>
                </c:pt>
                <c:pt idx="2308">
                  <c:v>2.14542212954613</c:v>
                </c:pt>
                <c:pt idx="2309">
                  <c:v>2.14449931220196</c:v>
                </c:pt>
                <c:pt idx="2310">
                  <c:v>2.1435772883977</c:v>
                </c:pt>
                <c:pt idx="2311">
                  <c:v>2.1426560571102</c:v>
                </c:pt>
                <c:pt idx="2312">
                  <c:v>2.14173561731805</c:v>
                </c:pt>
                <c:pt idx="2313">
                  <c:v>2.1408159680017</c:v>
                </c:pt>
                <c:pt idx="2314">
                  <c:v>2.13989710814324</c:v>
                </c:pt>
                <c:pt idx="2315">
                  <c:v>2.13897903672652</c:v>
                </c:pt>
                <c:pt idx="2316">
                  <c:v>2.13806175273719</c:v>
                </c:pt>
                <c:pt idx="2317">
                  <c:v>2.13714525516258</c:v>
                </c:pt>
                <c:pt idx="2318">
                  <c:v>2.13622954299183</c:v>
                </c:pt>
                <c:pt idx="2319">
                  <c:v>2.13531461521572</c:v>
                </c:pt>
                <c:pt idx="2320">
                  <c:v>2.13440047082681</c:v>
                </c:pt>
                <c:pt idx="2321">
                  <c:v>2.1334871088194</c:v>
                </c:pt>
                <c:pt idx="2322">
                  <c:v>2.13257452818946</c:v>
                </c:pt>
                <c:pt idx="2323">
                  <c:v>2.13166272793471</c:v>
                </c:pt>
                <c:pt idx="2324">
                  <c:v>2.13075170705461</c:v>
                </c:pt>
                <c:pt idx="2325">
                  <c:v>2.12984146455027</c:v>
                </c:pt>
                <c:pt idx="2326">
                  <c:v>2.12893199942453</c:v>
                </c:pt>
                <c:pt idx="2327">
                  <c:v>2.12802331068195</c:v>
                </c:pt>
                <c:pt idx="2328">
                  <c:v>2.12711539732878</c:v>
                </c:pt>
                <c:pt idx="2329">
                  <c:v>2.12620825837294</c:v>
                </c:pt>
                <c:pt idx="2330">
                  <c:v>2.12530189282407</c:v>
                </c:pt>
                <c:pt idx="2331">
                  <c:v>2.12439629969352</c:v>
                </c:pt>
                <c:pt idx="2332">
                  <c:v>2.12349147799429</c:v>
                </c:pt>
                <c:pt idx="2333">
                  <c:v>2.12258742674104</c:v>
                </c:pt>
                <c:pt idx="2334">
                  <c:v>2.12168414495011</c:v>
                </c:pt>
                <c:pt idx="2335">
                  <c:v>2.12078163163963</c:v>
                </c:pt>
                <c:pt idx="2336">
                  <c:v>2.1198798858292</c:v>
                </c:pt>
                <c:pt idx="2337">
                  <c:v>2.11897890654029</c:v>
                </c:pt>
                <c:pt idx="2338">
                  <c:v>2.11807869279587</c:v>
                </c:pt>
                <c:pt idx="2339">
                  <c:v>2.11717924362068</c:v>
                </c:pt>
                <c:pt idx="2340">
                  <c:v>2.11628055804103</c:v>
                </c:pt>
                <c:pt idx="2341">
                  <c:v>2.11538263508494</c:v>
                </c:pt>
                <c:pt idx="2342">
                  <c:v>2.1144854737821</c:v>
                </c:pt>
                <c:pt idx="2343">
                  <c:v>2.11358907316378</c:v>
                </c:pt>
                <c:pt idx="2344">
                  <c:v>2.11269343226294</c:v>
                </c:pt>
                <c:pt idx="2345">
                  <c:v>2.11179855011412</c:v>
                </c:pt>
                <c:pt idx="2346">
                  <c:v>2.11090442575355</c:v>
                </c:pt>
                <c:pt idx="2347">
                  <c:v>2.11001105821913</c:v>
                </c:pt>
                <c:pt idx="2348">
                  <c:v>2.10911844655027</c:v>
                </c:pt>
                <c:pt idx="2349">
                  <c:v>2.10822658978812</c:v>
                </c:pt>
                <c:pt idx="2350">
                  <c:v>2.10733548697536</c:v>
                </c:pt>
                <c:pt idx="2351">
                  <c:v>2.10644513715638</c:v>
                </c:pt>
                <c:pt idx="2352">
                  <c:v>2.10555553937706</c:v>
                </c:pt>
                <c:pt idx="2353">
                  <c:v>2.10466669268501</c:v>
                </c:pt>
                <c:pt idx="2354">
                  <c:v>2.10377859612943</c:v>
                </c:pt>
                <c:pt idx="2355">
                  <c:v>2.10289124876104</c:v>
                </c:pt>
                <c:pt idx="2356">
                  <c:v>2.10200464963225</c:v>
                </c:pt>
                <c:pt idx="2357">
                  <c:v>2.10111879779704</c:v>
                </c:pt>
                <c:pt idx="2358">
                  <c:v>2.10023369231099</c:v>
                </c:pt>
                <c:pt idx="2359">
                  <c:v>2.09934933223119</c:v>
                </c:pt>
                <c:pt idx="2360">
                  <c:v>2.09846571661648</c:v>
                </c:pt>
                <c:pt idx="2361">
                  <c:v>2.09758284452715</c:v>
                </c:pt>
                <c:pt idx="2362">
                  <c:v>2.09670071502509</c:v>
                </c:pt>
                <c:pt idx="2363">
                  <c:v>2.09581932717381</c:v>
                </c:pt>
                <c:pt idx="2364">
                  <c:v>2.09493868003841</c:v>
                </c:pt>
                <c:pt idx="2365">
                  <c:v>2.09405877268546</c:v>
                </c:pt>
                <c:pt idx="2366">
                  <c:v>2.09317960418321</c:v>
                </c:pt>
                <c:pt idx="2367">
                  <c:v>2.0923011736014</c:v>
                </c:pt>
                <c:pt idx="2368">
                  <c:v>2.09142348001137</c:v>
                </c:pt>
                <c:pt idx="2369">
                  <c:v>2.090546522486</c:v>
                </c:pt>
                <c:pt idx="2370">
                  <c:v>2.08967030009975</c:v>
                </c:pt>
                <c:pt idx="2371">
                  <c:v>2.08879481192861</c:v>
                </c:pt>
                <c:pt idx="2372">
                  <c:v>2.08792005705005</c:v>
                </c:pt>
                <c:pt idx="2373">
                  <c:v>2.08704603454325</c:v>
                </c:pt>
                <c:pt idx="2374">
                  <c:v>2.08617274348879</c:v>
                </c:pt>
                <c:pt idx="2375">
                  <c:v>2.08530018296883</c:v>
                </c:pt>
                <c:pt idx="2376">
                  <c:v>2.08442835206706</c:v>
                </c:pt>
                <c:pt idx="2377">
                  <c:v>2.08355724986875</c:v>
                </c:pt>
                <c:pt idx="2378">
                  <c:v>2.08268687546062</c:v>
                </c:pt>
                <c:pt idx="2379">
                  <c:v>2.08181722793096</c:v>
                </c:pt>
                <c:pt idx="2380">
                  <c:v>2.08094830636959</c:v>
                </c:pt>
                <c:pt idx="2381">
                  <c:v>2.08008010986783</c:v>
                </c:pt>
                <c:pt idx="2382">
                  <c:v>2.07921263751851</c:v>
                </c:pt>
                <c:pt idx="2383">
                  <c:v>2.07834588841598</c:v>
                </c:pt>
                <c:pt idx="2384">
                  <c:v>2.07747986165617</c:v>
                </c:pt>
                <c:pt idx="2385">
                  <c:v>2.07661455633633</c:v>
                </c:pt>
                <c:pt idx="2386">
                  <c:v>2.07574997155544</c:v>
                </c:pt>
                <c:pt idx="2387">
                  <c:v>2.07488610641384</c:v>
                </c:pt>
                <c:pt idx="2388">
                  <c:v>2.07402296001338</c:v>
                </c:pt>
                <c:pt idx="2389">
                  <c:v>2.07316053145744</c:v>
                </c:pt>
                <c:pt idx="2390">
                  <c:v>2.07229881985086</c:v>
                </c:pt>
                <c:pt idx="2391">
                  <c:v>2.07143782430002</c:v>
                </c:pt>
                <c:pt idx="2392">
                  <c:v>2.07057754391271</c:v>
                </c:pt>
                <c:pt idx="2393">
                  <c:v>2.06971797779822</c:v>
                </c:pt>
                <c:pt idx="2394">
                  <c:v>2.06885912506741</c:v>
                </c:pt>
                <c:pt idx="2395">
                  <c:v>2.0680009848325</c:v>
                </c:pt>
                <c:pt idx="2396">
                  <c:v>2.06714355620721</c:v>
                </c:pt>
                <c:pt idx="2397">
                  <c:v>2.06628683830678</c:v>
                </c:pt>
                <c:pt idx="2398">
                  <c:v>2.06543083024784</c:v>
                </c:pt>
                <c:pt idx="2399">
                  <c:v>2.06457553114857</c:v>
                </c:pt>
                <c:pt idx="2400">
                  <c:v>2.06372094012852</c:v>
                </c:pt>
                <c:pt idx="2401">
                  <c:v>2.06286705630877</c:v>
                </c:pt>
                <c:pt idx="2402">
                  <c:v>2.06201387881182</c:v>
                </c:pt>
                <c:pt idx="2403">
                  <c:v>2.0611614067616</c:v>
                </c:pt>
                <c:pt idx="2404">
                  <c:v>2.06030963928358</c:v>
                </c:pt>
                <c:pt idx="2405">
                  <c:v>2.05945857550454</c:v>
                </c:pt>
                <c:pt idx="2406">
                  <c:v>2.05860821455278</c:v>
                </c:pt>
                <c:pt idx="2407">
                  <c:v>2.0577585555581</c:v>
                </c:pt>
                <c:pt idx="2408">
                  <c:v>2.0569095976516</c:v>
                </c:pt>
                <c:pt idx="2409">
                  <c:v>2.0560613399659</c:v>
                </c:pt>
                <c:pt idx="2410">
                  <c:v>2.05521378163501</c:v>
                </c:pt>
                <c:pt idx="2411">
                  <c:v>2.05436692179446</c:v>
                </c:pt>
                <c:pt idx="2412">
                  <c:v>2.05352075958104</c:v>
                </c:pt>
                <c:pt idx="2413">
                  <c:v>2.05267529413311</c:v>
                </c:pt>
                <c:pt idx="2414">
                  <c:v>2.05183052459038</c:v>
                </c:pt>
                <c:pt idx="2415">
                  <c:v>2.05098645009397</c:v>
                </c:pt>
                <c:pt idx="2416">
                  <c:v>2.05014306978646</c:v>
                </c:pt>
                <c:pt idx="2417">
                  <c:v>2.04930038281184</c:v>
                </c:pt>
                <c:pt idx="2418">
                  <c:v>2.04845838831538</c:v>
                </c:pt>
                <c:pt idx="2419">
                  <c:v>2.04761708544395</c:v>
                </c:pt>
                <c:pt idx="2420">
                  <c:v>2.04677647334566</c:v>
                </c:pt>
                <c:pt idx="2421">
                  <c:v>2.04593655117014</c:v>
                </c:pt>
                <c:pt idx="2422">
                  <c:v>2.04509731806831</c:v>
                </c:pt>
                <c:pt idx="2423">
                  <c:v>2.04425877319252</c:v>
                </c:pt>
                <c:pt idx="2424">
                  <c:v>2.04342091569654</c:v>
                </c:pt>
                <c:pt idx="2425">
                  <c:v>2.04258374473554</c:v>
                </c:pt>
                <c:pt idx="2426">
                  <c:v>2.04174725946598</c:v>
                </c:pt>
                <c:pt idx="2427">
                  <c:v>2.04091145904583</c:v>
                </c:pt>
                <c:pt idx="2428">
                  <c:v>2.04007634263428</c:v>
                </c:pt>
                <c:pt idx="2429">
                  <c:v>2.03924190939209</c:v>
                </c:pt>
                <c:pt idx="2430">
                  <c:v>2.03840815848119</c:v>
                </c:pt>
                <c:pt idx="2431">
                  <c:v>2.03757508906502</c:v>
                </c:pt>
                <c:pt idx="2432">
                  <c:v>2.03674270030837</c:v>
                </c:pt>
                <c:pt idx="2433">
                  <c:v>2.03591099137734</c:v>
                </c:pt>
                <c:pt idx="2434">
                  <c:v>2.03507996143944</c:v>
                </c:pt>
                <c:pt idx="2435">
                  <c:v>2.03424960966349</c:v>
                </c:pt>
                <c:pt idx="2436">
                  <c:v>2.0334199352197</c:v>
                </c:pt>
                <c:pt idx="2437">
                  <c:v>2.03259093727965</c:v>
                </c:pt>
                <c:pt idx="2438">
                  <c:v>2.03176261501626</c:v>
                </c:pt>
                <c:pt idx="2439">
                  <c:v>2.03093496760374</c:v>
                </c:pt>
                <c:pt idx="2440">
                  <c:v>2.03010799421775</c:v>
                </c:pt>
                <c:pt idx="2441">
                  <c:v>2.02928169403519</c:v>
                </c:pt>
                <c:pt idx="2442">
                  <c:v>2.02845606623437</c:v>
                </c:pt>
                <c:pt idx="2443">
                  <c:v>2.02763110999489</c:v>
                </c:pt>
                <c:pt idx="2444">
                  <c:v>2.0268068244977</c:v>
                </c:pt>
                <c:pt idx="2445">
                  <c:v>2.02598320892514</c:v>
                </c:pt>
                <c:pt idx="2446">
                  <c:v>2.02516026246076</c:v>
                </c:pt>
                <c:pt idx="2447">
                  <c:v>2.02433798428954</c:v>
                </c:pt>
                <c:pt idx="2448">
                  <c:v>2.02351637359771</c:v>
                </c:pt>
                <c:pt idx="2449">
                  <c:v>2.0226954295729</c:v>
                </c:pt>
                <c:pt idx="2450">
                  <c:v>2.02187515140395</c:v>
                </c:pt>
                <c:pt idx="2451">
                  <c:v>2.02105553828115</c:v>
                </c:pt>
                <c:pt idx="2452">
                  <c:v>2.020236589396</c:v>
                </c:pt>
                <c:pt idx="2453">
                  <c:v>2.0194183039413</c:v>
                </c:pt>
                <c:pt idx="2454">
                  <c:v>2.01860068111129</c:v>
                </c:pt>
                <c:pt idx="2455">
                  <c:v>2.01778372010132</c:v>
                </c:pt>
                <c:pt idx="2456">
                  <c:v>2.01696742010822</c:v>
                </c:pt>
                <c:pt idx="2457">
                  <c:v>2.01615178033</c:v>
                </c:pt>
                <c:pt idx="2458">
                  <c:v>2.01533679996602</c:v>
                </c:pt>
                <c:pt idx="2459">
                  <c:v>2.01452247821696</c:v>
                </c:pt>
                <c:pt idx="2460">
                  <c:v>2.01370881428468</c:v>
                </c:pt>
                <c:pt idx="2461">
                  <c:v>2.0128958073725</c:v>
                </c:pt>
                <c:pt idx="2462">
                  <c:v>2.01208345668486</c:v>
                </c:pt>
                <c:pt idx="2463">
                  <c:v>2.01127176142759</c:v>
                </c:pt>
                <c:pt idx="2464">
                  <c:v>2.01046072080772</c:v>
                </c:pt>
                <c:pt idx="2465">
                  <c:v>2.00965033403366</c:v>
                </c:pt>
                <c:pt idx="2466">
                  <c:v>2.00884060031502</c:v>
                </c:pt>
                <c:pt idx="2467">
                  <c:v>2.00803151886269</c:v>
                </c:pt>
                <c:pt idx="2468">
                  <c:v>2.00722308888885</c:v>
                </c:pt>
                <c:pt idx="2469">
                  <c:v>2.00641530960695</c:v>
                </c:pt>
                <c:pt idx="2470">
                  <c:v>2.00560818023171</c:v>
                </c:pt>
                <c:pt idx="2471">
                  <c:v>2.00480169997908</c:v>
                </c:pt>
                <c:pt idx="2472">
                  <c:v>2.0039958680663</c:v>
                </c:pt>
                <c:pt idx="2473">
                  <c:v>2.00319068371188</c:v>
                </c:pt>
                <c:pt idx="2474">
                  <c:v>2.00238614613552</c:v>
                </c:pt>
                <c:pt idx="2475">
                  <c:v>2.00158225455828</c:v>
                </c:pt>
                <c:pt idx="2476">
                  <c:v>2.00077900820236</c:v>
                </c:pt>
                <c:pt idx="2477">
                  <c:v>1.99997640629126</c:v>
                </c:pt>
                <c:pt idx="2478">
                  <c:v>1.99917444804974</c:v>
                </c:pt>
                <c:pt idx="2479">
                  <c:v>1.99837313270378</c:v>
                </c:pt>
                <c:pt idx="2480">
                  <c:v>1.99757245948061</c:v>
                </c:pt>
                <c:pt idx="2481">
                  <c:v>1.99677242760869</c:v>
                </c:pt>
                <c:pt idx="2482">
                  <c:v>1.99597303631773</c:v>
                </c:pt>
                <c:pt idx="2483">
                  <c:v>1.99517428483867</c:v>
                </c:pt>
                <c:pt idx="2484">
                  <c:v>1.99437617240364</c:v>
                </c:pt>
                <c:pt idx="2485">
                  <c:v>1.99357869824605</c:v>
                </c:pt>
                <c:pt idx="2486">
                  <c:v>1.99278186160053</c:v>
                </c:pt>
                <c:pt idx="2487">
                  <c:v>1.99198566170289</c:v>
                </c:pt>
                <c:pt idx="2488">
                  <c:v>1.99119009779024</c:v>
                </c:pt>
                <c:pt idx="2489">
                  <c:v>1.99039516910081</c:v>
                </c:pt>
                <c:pt idx="2490">
                  <c:v>1.98960087487415</c:v>
                </c:pt>
                <c:pt idx="2491">
                  <c:v>1.98880721435092</c:v>
                </c:pt>
                <c:pt idx="2492">
                  <c:v>1.98801418677304</c:v>
                </c:pt>
                <c:pt idx="2493">
                  <c:v>1.98722179138369</c:v>
                </c:pt>
                <c:pt idx="2494">
                  <c:v>1.98643002742715</c:v>
                </c:pt>
                <c:pt idx="2495">
                  <c:v>1.985638894149</c:v>
                </c:pt>
                <c:pt idx="2496">
                  <c:v>1.98484839079596</c:v>
                </c:pt>
                <c:pt idx="2497">
                  <c:v>1.98405851661597</c:v>
                </c:pt>
                <c:pt idx="2498">
                  <c:v>1.98326927085819</c:v>
                </c:pt>
                <c:pt idx="2499">
                  <c:v>1.98248065277291</c:v>
                </c:pt>
                <c:pt idx="2500">
                  <c:v>1.98169266161166</c:v>
                </c:pt>
                <c:pt idx="2501">
                  <c:v>1.98090529662722</c:v>
                </c:pt>
                <c:pt idx="2502">
                  <c:v>1.98011855707341</c:v>
                </c:pt>
                <c:pt idx="2503">
                  <c:v>1.97933244220533</c:v>
                </c:pt>
                <c:pt idx="2504">
                  <c:v>1.97854695127926</c:v>
                </c:pt>
                <c:pt idx="2505">
                  <c:v>1.97776208355267</c:v>
                </c:pt>
                <c:pt idx="2506">
                  <c:v>1.97697783828415</c:v>
                </c:pt>
                <c:pt idx="2507">
                  <c:v>1.97619421473354</c:v>
                </c:pt>
                <c:pt idx="2508">
                  <c:v>1.97541121216175</c:v>
                </c:pt>
                <c:pt idx="2509">
                  <c:v>1.974628829831</c:v>
                </c:pt>
                <c:pt idx="2510">
                  <c:v>1.97384706700455</c:v>
                </c:pt>
                <c:pt idx="2511">
                  <c:v>1.97306592294689</c:v>
                </c:pt>
                <c:pt idx="2512">
                  <c:v>1.97228539692368</c:v>
                </c:pt>
                <c:pt idx="2513">
                  <c:v>1.97150548820168</c:v>
                </c:pt>
                <c:pt idx="2514">
                  <c:v>1.97072619604893</c:v>
                </c:pt>
                <c:pt idx="2515">
                  <c:v>1.96994751973451</c:v>
                </c:pt>
                <c:pt idx="2516">
                  <c:v>1.96916945852868</c:v>
                </c:pt>
                <c:pt idx="2517">
                  <c:v>1.96839201170288</c:v>
                </c:pt>
                <c:pt idx="2518">
                  <c:v>1.96761517852969</c:v>
                </c:pt>
                <c:pt idx="2519">
                  <c:v>1.96683895828288</c:v>
                </c:pt>
                <c:pt idx="2520">
                  <c:v>1.96606335023725</c:v>
                </c:pt>
                <c:pt idx="2521">
                  <c:v>1.96528835366885</c:v>
                </c:pt>
                <c:pt idx="2522">
                  <c:v>1.96451396785485</c:v>
                </c:pt>
                <c:pt idx="2523">
                  <c:v>1.96374019207352</c:v>
                </c:pt>
                <c:pt idx="2524">
                  <c:v>1.96296702560427</c:v>
                </c:pt>
                <c:pt idx="2525">
                  <c:v>1.96219446772775</c:v>
                </c:pt>
                <c:pt idx="2526">
                  <c:v>1.96142251772558</c:v>
                </c:pt>
                <c:pt idx="2527">
                  <c:v>1.96065117488066</c:v>
                </c:pt>
                <c:pt idx="2528">
                  <c:v>1.95988043847685</c:v>
                </c:pt>
                <c:pt idx="2529">
                  <c:v>1.95911030779932</c:v>
                </c:pt>
                <c:pt idx="2530">
                  <c:v>1.95834078213423</c:v>
                </c:pt>
                <c:pt idx="2531">
                  <c:v>1.95757186076894</c:v>
                </c:pt>
                <c:pt idx="2532">
                  <c:v>1.95680354299185</c:v>
                </c:pt>
                <c:pt idx="2533">
                  <c:v>1.95603582809257</c:v>
                </c:pt>
                <c:pt idx="2534">
                  <c:v>1.95526871536171</c:v>
                </c:pt>
                <c:pt idx="2535">
                  <c:v>1.95450220409116</c:v>
                </c:pt>
                <c:pt idx="2536">
                  <c:v>1.95373629357373</c:v>
                </c:pt>
                <c:pt idx="2537">
                  <c:v>1.95297098310346</c:v>
                </c:pt>
                <c:pt idx="2538">
                  <c:v>1.95220627197545</c:v>
                </c:pt>
                <c:pt idx="2539">
                  <c:v>1.95144215948593</c:v>
                </c:pt>
                <c:pt idx="2540">
                  <c:v>1.95067864493222</c:v>
                </c:pt>
                <c:pt idx="2541">
                  <c:v>1.94991572761275</c:v>
                </c:pt>
                <c:pt idx="2542">
                  <c:v>1.94915340682702</c:v>
                </c:pt>
                <c:pt idx="2543">
                  <c:v>1.9483916818756</c:v>
                </c:pt>
                <c:pt idx="2544">
                  <c:v>1.94763055206028</c:v>
                </c:pt>
                <c:pt idx="2545">
                  <c:v>1.94687001668377</c:v>
                </c:pt>
                <c:pt idx="2546">
                  <c:v>1.94611007505</c:v>
                </c:pt>
                <c:pt idx="2547">
                  <c:v>1.94535072646392</c:v>
                </c:pt>
                <c:pt idx="2548">
                  <c:v>1.94459197023158</c:v>
                </c:pt>
                <c:pt idx="2549">
                  <c:v>1.94383380566011</c:v>
                </c:pt>
                <c:pt idx="2550">
                  <c:v>1.94307623205776</c:v>
                </c:pt>
                <c:pt idx="2551">
                  <c:v>1.94231924873382</c:v>
                </c:pt>
                <c:pt idx="2552">
                  <c:v>1.94156285499861</c:v>
                </c:pt>
                <c:pt idx="2553">
                  <c:v>1.94080705016358</c:v>
                </c:pt>
                <c:pt idx="2554">
                  <c:v>1.94005183354129</c:v>
                </c:pt>
                <c:pt idx="2555">
                  <c:v>1.93929720444533</c:v>
                </c:pt>
                <c:pt idx="2556">
                  <c:v>1.93854316219028</c:v>
                </c:pt>
                <c:pt idx="2557">
                  <c:v>1.93778970609192</c:v>
                </c:pt>
                <c:pt idx="2558">
                  <c:v>1.93703683546703</c:v>
                </c:pt>
                <c:pt idx="2559">
                  <c:v>1.93628454963341</c:v>
                </c:pt>
                <c:pt idx="2560">
                  <c:v>1.93553284791001</c:v>
                </c:pt>
                <c:pt idx="2561">
                  <c:v>1.93478172961674</c:v>
                </c:pt>
                <c:pt idx="2562">
                  <c:v>1.93403119407466</c:v>
                </c:pt>
                <c:pt idx="2563">
                  <c:v>1.93328124060581</c:v>
                </c:pt>
                <c:pt idx="2564">
                  <c:v>1.93253186853334</c:v>
                </c:pt>
                <c:pt idx="2565">
                  <c:v>1.93178307718139</c:v>
                </c:pt>
                <c:pt idx="2566">
                  <c:v>1.93103486587516</c:v>
                </c:pt>
                <c:pt idx="2567">
                  <c:v>1.93028723394097</c:v>
                </c:pt>
                <c:pt idx="2568">
                  <c:v>1.92954018070602</c:v>
                </c:pt>
                <c:pt idx="2569">
                  <c:v>1.92879370549879</c:v>
                </c:pt>
                <c:pt idx="2570">
                  <c:v>1.92804780764855</c:v>
                </c:pt>
                <c:pt idx="2571">
                  <c:v>1.92730248648579</c:v>
                </c:pt>
                <c:pt idx="2572">
                  <c:v>1.92655774134188</c:v>
                </c:pt>
                <c:pt idx="2573">
                  <c:v>1.92581357154944</c:v>
                </c:pt>
                <c:pt idx="2574">
                  <c:v>1.92506997644185</c:v>
                </c:pt>
                <c:pt idx="2575">
                  <c:v>1.92432695535378</c:v>
                </c:pt>
                <c:pt idx="2576">
                  <c:v>1.92358450762072</c:v>
                </c:pt>
                <c:pt idx="2577">
                  <c:v>1.92284263257928</c:v>
                </c:pt>
                <c:pt idx="2578">
                  <c:v>1.92210132956713</c:v>
                </c:pt>
                <c:pt idx="2579">
                  <c:v>1.92136059792288</c:v>
                </c:pt>
                <c:pt idx="2580">
                  <c:v>1.9206204369862</c:v>
                </c:pt>
                <c:pt idx="2581">
                  <c:v>1.91988084609777</c:v>
                </c:pt>
                <c:pt idx="2582">
                  <c:v>1.91914182459928</c:v>
                </c:pt>
                <c:pt idx="2583">
                  <c:v>1.91840337183343</c:v>
                </c:pt>
                <c:pt idx="2584">
                  <c:v>1.91766548714399</c:v>
                </c:pt>
                <c:pt idx="2585">
                  <c:v>1.91692816987563</c:v>
                </c:pt>
                <c:pt idx="2586">
                  <c:v>1.91619141937414</c:v>
                </c:pt>
                <c:pt idx="2587">
                  <c:v>1.91545523498621</c:v>
                </c:pt>
                <c:pt idx="2588">
                  <c:v>1.91471961605959</c:v>
                </c:pt>
                <c:pt idx="2589">
                  <c:v>1.9139845619431</c:v>
                </c:pt>
                <c:pt idx="2590">
                  <c:v>1.9132500719864</c:v>
                </c:pt>
                <c:pt idx="2591">
                  <c:v>1.9125161455403</c:v>
                </c:pt>
                <c:pt idx="2592">
                  <c:v>1.91178278195651</c:v>
                </c:pt>
                <c:pt idx="2593">
                  <c:v>1.91104998058774</c:v>
                </c:pt>
                <c:pt idx="2594">
                  <c:v>1.91031774078778</c:v>
                </c:pt>
                <c:pt idx="2595">
                  <c:v>1.90958606191129</c:v>
                </c:pt>
                <c:pt idx="2596">
                  <c:v>1.90885494331403</c:v>
                </c:pt>
                <c:pt idx="2597">
                  <c:v>1.90812438435264</c:v>
                </c:pt>
                <c:pt idx="2598">
                  <c:v>1.90739438438479</c:v>
                </c:pt>
                <c:pt idx="2599">
                  <c:v>1.90666494276922</c:v>
                </c:pt>
                <c:pt idx="2600">
                  <c:v>1.9059360588655</c:v>
                </c:pt>
                <c:pt idx="2601">
                  <c:v>1.90520773203424</c:v>
                </c:pt>
                <c:pt idx="2602">
                  <c:v>1.90447996163709</c:v>
                </c:pt>
                <c:pt idx="2603">
                  <c:v>1.90375274703657</c:v>
                </c:pt>
                <c:pt idx="2604">
                  <c:v>1.90302608759627</c:v>
                </c:pt>
                <c:pt idx="2605">
                  <c:v>1.90229998268068</c:v>
                </c:pt>
                <c:pt idx="2606">
                  <c:v>1.90157443165526</c:v>
                </c:pt>
                <c:pt idx="2607">
                  <c:v>1.90084943388653</c:v>
                </c:pt>
                <c:pt idx="2608">
                  <c:v>1.90012498874184</c:v>
                </c:pt>
                <c:pt idx="2609">
                  <c:v>1.89940109558961</c:v>
                </c:pt>
                <c:pt idx="2610">
                  <c:v>1.89867775379918</c:v>
                </c:pt>
                <c:pt idx="2611">
                  <c:v>1.89795496274087</c:v>
                </c:pt>
                <c:pt idx="2612">
                  <c:v>1.89723272178591</c:v>
                </c:pt>
                <c:pt idx="2613">
                  <c:v>1.89651103030651</c:v>
                </c:pt>
                <c:pt idx="2614">
                  <c:v>1.89578988767591</c:v>
                </c:pt>
                <c:pt idx="2615">
                  <c:v>1.89506929326819</c:v>
                </c:pt>
                <c:pt idx="2616">
                  <c:v>1.89434924645841</c:v>
                </c:pt>
                <c:pt idx="2617">
                  <c:v>1.89362974662267</c:v>
                </c:pt>
                <c:pt idx="2618">
                  <c:v>1.8929107931379</c:v>
                </c:pt>
                <c:pt idx="2619">
                  <c:v>1.892192385382</c:v>
                </c:pt>
                <c:pt idx="2620">
                  <c:v>1.89147452273387</c:v>
                </c:pt>
                <c:pt idx="2621">
                  <c:v>1.89075720457335</c:v>
                </c:pt>
                <c:pt idx="2622">
                  <c:v>1.89004043028111</c:v>
                </c:pt>
                <c:pt idx="2623">
                  <c:v>1.8893241992389</c:v>
                </c:pt>
                <c:pt idx="2624">
                  <c:v>1.88860851082932</c:v>
                </c:pt>
                <c:pt idx="2625">
                  <c:v>1.88789336443595</c:v>
                </c:pt>
                <c:pt idx="2626">
                  <c:v>1.88717875944326</c:v>
                </c:pt>
                <c:pt idx="2627">
                  <c:v>1.88646469523667</c:v>
                </c:pt>
                <c:pt idx="2628">
                  <c:v>1.88575117120254</c:v>
                </c:pt>
                <c:pt idx="2629">
                  <c:v>1.8850381867282</c:v>
                </c:pt>
                <c:pt idx="2630">
                  <c:v>1.88432574120181</c:v>
                </c:pt>
                <c:pt idx="2631">
                  <c:v>1.88361383401252</c:v>
                </c:pt>
                <c:pt idx="2632">
                  <c:v>1.88290246455038</c:v>
                </c:pt>
                <c:pt idx="2633">
                  <c:v>1.88219163220637</c:v>
                </c:pt>
                <c:pt idx="2634">
                  <c:v>1.88148133637235</c:v>
                </c:pt>
                <c:pt idx="2635">
                  <c:v>1.88077157644122</c:v>
                </c:pt>
                <c:pt idx="2636">
                  <c:v>1.88006235180664</c:v>
                </c:pt>
                <c:pt idx="2637">
                  <c:v>1.87935366186328</c:v>
                </c:pt>
                <c:pt idx="2638">
                  <c:v>1.8786455060067</c:v>
                </c:pt>
                <c:pt idx="2639">
                  <c:v>1.87793788363339</c:v>
                </c:pt>
                <c:pt idx="2640">
                  <c:v>1.87723079414065</c:v>
                </c:pt>
                <c:pt idx="2641">
                  <c:v>1.87652423692685</c:v>
                </c:pt>
                <c:pt idx="2642">
                  <c:v>1.87581821139112</c:v>
                </c:pt>
                <c:pt idx="2643">
                  <c:v>1.87511271693362</c:v>
                </c:pt>
                <c:pt idx="2644">
                  <c:v>1.87440775295529</c:v>
                </c:pt>
                <c:pt idx="2645">
                  <c:v>1.87370331885801</c:v>
                </c:pt>
                <c:pt idx="2646">
                  <c:v>1.87299941404463</c:v>
                </c:pt>
                <c:pt idx="2647">
                  <c:v>1.87229603791881</c:v>
                </c:pt>
                <c:pt idx="2648">
                  <c:v>1.87159318988519</c:v>
                </c:pt>
                <c:pt idx="2649">
                  <c:v>1.87089086934914</c:v>
                </c:pt>
                <c:pt idx="2650">
                  <c:v>1.87018907571717</c:v>
                </c:pt>
                <c:pt idx="2651">
                  <c:v>1.86948780839643</c:v>
                </c:pt>
                <c:pt idx="2652">
                  <c:v>1.86878706679514</c:v>
                </c:pt>
                <c:pt idx="2653">
                  <c:v>1.86808685032233</c:v>
                </c:pt>
                <c:pt idx="2654">
                  <c:v>1.86738715838787</c:v>
                </c:pt>
                <c:pt idx="2655">
                  <c:v>1.86668799040268</c:v>
                </c:pt>
                <c:pt idx="2656">
                  <c:v>1.86598934577833</c:v>
                </c:pt>
                <c:pt idx="2657">
                  <c:v>1.86529122392745</c:v>
                </c:pt>
                <c:pt idx="2658">
                  <c:v>1.86459362426353</c:v>
                </c:pt>
                <c:pt idx="2659">
                  <c:v>1.86389654620083</c:v>
                </c:pt>
                <c:pt idx="2660">
                  <c:v>1.86319998915459</c:v>
                </c:pt>
                <c:pt idx="2661">
                  <c:v>1.86250395254083</c:v>
                </c:pt>
                <c:pt idx="2662">
                  <c:v>1.86180843577659</c:v>
                </c:pt>
                <c:pt idx="2663">
                  <c:v>1.86111343827964</c:v>
                </c:pt>
                <c:pt idx="2664">
                  <c:v>1.86041895946868</c:v>
                </c:pt>
                <c:pt idx="2665">
                  <c:v>1.85972499876325</c:v>
                </c:pt>
                <c:pt idx="2666">
                  <c:v>1.85903155558375</c:v>
                </c:pt>
                <c:pt idx="2667">
                  <c:v>1.85833862935153</c:v>
                </c:pt>
                <c:pt idx="2668">
                  <c:v>1.85764621948871</c:v>
                </c:pt>
                <c:pt idx="2669">
                  <c:v>1.85695432541829</c:v>
                </c:pt>
                <c:pt idx="2670">
                  <c:v>1.85626294656414</c:v>
                </c:pt>
                <c:pt idx="2671">
                  <c:v>1.85557208235103</c:v>
                </c:pt>
                <c:pt idx="2672">
                  <c:v>1.85488173220446</c:v>
                </c:pt>
                <c:pt idx="2673">
                  <c:v>1.85419189555093</c:v>
                </c:pt>
                <c:pt idx="2674">
                  <c:v>1.85350257181772</c:v>
                </c:pt>
                <c:pt idx="2675">
                  <c:v>1.85281376043294</c:v>
                </c:pt>
                <c:pt idx="2676">
                  <c:v>1.85212546082561</c:v>
                </c:pt>
                <c:pt idx="2677">
                  <c:v>1.85143767242556</c:v>
                </c:pt>
                <c:pt idx="2678">
                  <c:v>1.8507503946635</c:v>
                </c:pt>
                <c:pt idx="2679">
                  <c:v>1.85006362697094</c:v>
                </c:pt>
                <c:pt idx="2680">
                  <c:v>1.84937736878027</c:v>
                </c:pt>
                <c:pt idx="2681">
                  <c:v>1.84869161952467</c:v>
                </c:pt>
                <c:pt idx="2682">
                  <c:v>1.84800637863825</c:v>
                </c:pt>
                <c:pt idx="2683">
                  <c:v>1.84732164555586</c:v>
                </c:pt>
                <c:pt idx="2684">
                  <c:v>1.84663741971325</c:v>
                </c:pt>
                <c:pt idx="2685">
                  <c:v>1.845953700547</c:v>
                </c:pt>
                <c:pt idx="2686">
                  <c:v>1.84527048749449</c:v>
                </c:pt>
                <c:pt idx="2687">
                  <c:v>1.84458777999395</c:v>
                </c:pt>
                <c:pt idx="2688">
                  <c:v>1.84390557748452</c:v>
                </c:pt>
                <c:pt idx="2689">
                  <c:v>1.843223879406</c:v>
                </c:pt>
                <c:pt idx="2690">
                  <c:v>1.84254268519917</c:v>
                </c:pt>
                <c:pt idx="2691">
                  <c:v>1.84186199430555</c:v>
                </c:pt>
                <c:pt idx="2692">
                  <c:v>1.84118180616756</c:v>
                </c:pt>
                <c:pt idx="2693">
                  <c:v>1.84050212022837</c:v>
                </c:pt>
                <c:pt idx="2694">
                  <c:v>1.839822935932</c:v>
                </c:pt>
                <c:pt idx="2695">
                  <c:v>1.83914425272327</c:v>
                </c:pt>
                <c:pt idx="2696">
                  <c:v>1.83846607004791</c:v>
                </c:pt>
                <c:pt idx="2697">
                  <c:v>1.83778838735233</c:v>
                </c:pt>
                <c:pt idx="2698">
                  <c:v>1.83711120408382</c:v>
                </c:pt>
                <c:pt idx="2699">
                  <c:v>1.83643451969055</c:v>
                </c:pt>
                <c:pt idx="2700">
                  <c:v>1.83575833362141</c:v>
                </c:pt>
                <c:pt idx="2701">
                  <c:v>1.83508264532612</c:v>
                </c:pt>
                <c:pt idx="2702">
                  <c:v>1.83440745425524</c:v>
                </c:pt>
                <c:pt idx="2703">
                  <c:v>1.83373275986007</c:v>
                </c:pt>
                <c:pt idx="2704">
                  <c:v>1.83305856159285</c:v>
                </c:pt>
                <c:pt idx="2705">
                  <c:v>1.83238485890648</c:v>
                </c:pt>
                <c:pt idx="2706">
                  <c:v>1.83171165125478</c:v>
                </c:pt>
                <c:pt idx="2707">
                  <c:v>1.83103893809226</c:v>
                </c:pt>
                <c:pt idx="2708">
                  <c:v>1.8303667188743</c:v>
                </c:pt>
                <c:pt idx="2709">
                  <c:v>1.82969499305713</c:v>
                </c:pt>
                <c:pt idx="2710">
                  <c:v>1.82902376009765</c:v>
                </c:pt>
                <c:pt idx="2711">
                  <c:v>1.82835301945368</c:v>
                </c:pt>
                <c:pt idx="2712">
                  <c:v>1.82768277058372</c:v>
                </c:pt>
                <c:pt idx="2713">
                  <c:v>1.82701301294715</c:v>
                </c:pt>
                <c:pt idx="2714">
                  <c:v>1.82634374600411</c:v>
                </c:pt>
                <c:pt idx="2715">
                  <c:v>1.82567496921559</c:v>
                </c:pt>
                <c:pt idx="2716">
                  <c:v>1.82500668204323</c:v>
                </c:pt>
                <c:pt idx="2717">
                  <c:v>1.82433888394961</c:v>
                </c:pt>
                <c:pt idx="2718">
                  <c:v>1.82367157439798</c:v>
                </c:pt>
                <c:pt idx="2719">
                  <c:v>1.82300475285246</c:v>
                </c:pt>
                <c:pt idx="2720">
                  <c:v>1.82233841877791</c:v>
                </c:pt>
                <c:pt idx="2721">
                  <c:v>1.82167257163998</c:v>
                </c:pt>
                <c:pt idx="2722">
                  <c:v>1.82100721090507</c:v>
                </c:pt>
                <c:pt idx="2723">
                  <c:v>1.82034233604046</c:v>
                </c:pt>
                <c:pt idx="2724">
                  <c:v>1.81967794651407</c:v>
                </c:pt>
                <c:pt idx="2725">
                  <c:v>1.81901404179472</c:v>
                </c:pt>
                <c:pt idx="2726">
                  <c:v>1.8183506213519</c:v>
                </c:pt>
                <c:pt idx="2727">
                  <c:v>1.81768768465593</c:v>
                </c:pt>
                <c:pt idx="2728">
                  <c:v>1.81702523117793</c:v>
                </c:pt>
                <c:pt idx="2729">
                  <c:v>1.81636326038975</c:v>
                </c:pt>
                <c:pt idx="2730">
                  <c:v>1.81570177176401</c:v>
                </c:pt>
                <c:pt idx="2731">
                  <c:v>1.81504076477408</c:v>
                </c:pt>
                <c:pt idx="2732">
                  <c:v>1.81438023889413</c:v>
                </c:pt>
                <c:pt idx="2733">
                  <c:v>1.8137201935991</c:v>
                </c:pt>
                <c:pt idx="2734">
                  <c:v>1.81306062836468</c:v>
                </c:pt>
                <c:pt idx="2735">
                  <c:v>1.8124015426673</c:v>
                </c:pt>
                <c:pt idx="2736">
                  <c:v>1.81174293598422</c:v>
                </c:pt>
                <c:pt idx="2737">
                  <c:v>1.81108480779336</c:v>
                </c:pt>
                <c:pt idx="2738">
                  <c:v>1.81042715757346</c:v>
                </c:pt>
                <c:pt idx="2739">
                  <c:v>1.80976998480406</c:v>
                </c:pt>
                <c:pt idx="2740">
                  <c:v>1.80911328896532</c:v>
                </c:pt>
                <c:pt idx="2741">
                  <c:v>1.80845706953829</c:v>
                </c:pt>
                <c:pt idx="2742">
                  <c:v>1.80780132600472</c:v>
                </c:pt>
                <c:pt idx="2743">
                  <c:v>1.80714605784712</c:v>
                </c:pt>
                <c:pt idx="2744">
                  <c:v>1.80649126454869</c:v>
                </c:pt>
                <c:pt idx="2745">
                  <c:v>1.80583694559348</c:v>
                </c:pt>
                <c:pt idx="2746">
                  <c:v>1.80518310046621</c:v>
                </c:pt>
                <c:pt idx="2747">
                  <c:v>1.80452972865239</c:v>
                </c:pt>
                <c:pt idx="2748">
                  <c:v>1.80387682963827</c:v>
                </c:pt>
                <c:pt idx="2749">
                  <c:v>1.80322440291079</c:v>
                </c:pt>
                <c:pt idx="2750">
                  <c:v>1.80257244795772</c:v>
                </c:pt>
                <c:pt idx="2751">
                  <c:v>1.80192096426751</c:v>
                </c:pt>
                <c:pt idx="2752">
                  <c:v>1.80126995132932</c:v>
                </c:pt>
                <c:pt idx="2753">
                  <c:v>1.80061940863317</c:v>
                </c:pt>
                <c:pt idx="2754">
                  <c:v>1.79996933566966</c:v>
                </c:pt>
                <c:pt idx="2755">
                  <c:v>1.79931973193025</c:v>
                </c:pt>
                <c:pt idx="2756">
                  <c:v>1.79867059690709</c:v>
                </c:pt>
                <c:pt idx="2757">
                  <c:v>1.79802193009305</c:v>
                </c:pt>
                <c:pt idx="2758">
                  <c:v>1.79737373098172</c:v>
                </c:pt>
                <c:pt idx="2759">
                  <c:v>1.79672599906746</c:v>
                </c:pt>
                <c:pt idx="2760">
                  <c:v>1.79607873384533</c:v>
                </c:pt>
                <c:pt idx="2761">
                  <c:v>1.79543193481117</c:v>
                </c:pt>
                <c:pt idx="2762">
                  <c:v>1.79478560146142</c:v>
                </c:pt>
                <c:pt idx="2763">
                  <c:v>1.79413973329341</c:v>
                </c:pt>
                <c:pt idx="2764">
                  <c:v>1.79349432980506</c:v>
                </c:pt>
                <c:pt idx="2765">
                  <c:v>1.79284939049512</c:v>
                </c:pt>
                <c:pt idx="2766">
                  <c:v>1.79220491486291</c:v>
                </c:pt>
                <c:pt idx="2767">
                  <c:v>1.79156090240867</c:v>
                </c:pt>
                <c:pt idx="2768">
                  <c:v>1.79091735263317</c:v>
                </c:pt>
                <c:pt idx="2769">
                  <c:v>1.79027426503801</c:v>
                </c:pt>
                <c:pt idx="2770">
                  <c:v>1.78963163912548</c:v>
                </c:pt>
                <c:pt idx="2771">
                  <c:v>1.78898947439859</c:v>
                </c:pt>
                <c:pt idx="2772">
                  <c:v>1.78834777036105</c:v>
                </c:pt>
                <c:pt idx="2773">
                  <c:v>1.78770652651726</c:v>
                </c:pt>
                <c:pt idx="2774">
                  <c:v>1.78706574237233</c:v>
                </c:pt>
                <c:pt idx="2775">
                  <c:v>1.78642541743219</c:v>
                </c:pt>
                <c:pt idx="2776">
                  <c:v>1.78578555120332</c:v>
                </c:pt>
                <c:pt idx="2777">
                  <c:v>1.78514614319301</c:v>
                </c:pt>
                <c:pt idx="2778">
                  <c:v>1.7845071929092</c:v>
                </c:pt>
                <c:pt idx="2779">
                  <c:v>1.78386869986059</c:v>
                </c:pt>
                <c:pt idx="2780">
                  <c:v>1.78323066355652</c:v>
                </c:pt>
                <c:pt idx="2781">
                  <c:v>1.7825930835071</c:v>
                </c:pt>
                <c:pt idx="2782">
                  <c:v>1.78195595922307</c:v>
                </c:pt>
                <c:pt idx="2783">
                  <c:v>1.78131929021592</c:v>
                </c:pt>
                <c:pt idx="2784">
                  <c:v>1.78068307599781</c:v>
                </c:pt>
                <c:pt idx="2785">
                  <c:v>1.78004731608162</c:v>
                </c:pt>
                <c:pt idx="2786">
                  <c:v>1.7794120099809</c:v>
                </c:pt>
                <c:pt idx="2787">
                  <c:v>1.77877715720994</c:v>
                </c:pt>
                <c:pt idx="2788">
                  <c:v>1.77814275728363</c:v>
                </c:pt>
                <c:pt idx="2789">
                  <c:v>1.77750880971766</c:v>
                </c:pt>
                <c:pt idx="2790">
                  <c:v>1.77687531402834</c:v>
                </c:pt>
                <c:pt idx="2791">
                  <c:v>1.77624226973271</c:v>
                </c:pt>
                <c:pt idx="2792">
                  <c:v>1.77560967634847</c:v>
                </c:pt>
                <c:pt idx="2793">
                  <c:v>1.77497753339401</c:v>
                </c:pt>
                <c:pt idx="2794">
                  <c:v>1.77434584038842</c:v>
                </c:pt>
                <c:pt idx="2795">
                  <c:v>1.77371459685145</c:v>
                </c:pt>
                <c:pt idx="2796">
                  <c:v>1.77308380230357</c:v>
                </c:pt>
                <c:pt idx="2797">
                  <c:v>1.77245345626593</c:v>
                </c:pt>
                <c:pt idx="2798">
                  <c:v>1.77182355826032</c:v>
                </c:pt>
                <c:pt idx="2799">
                  <c:v>1.77119410780921</c:v>
                </c:pt>
                <c:pt idx="2800">
                  <c:v>1.77056510443577</c:v>
                </c:pt>
                <c:pt idx="2801">
                  <c:v>1.76993654766391</c:v>
                </c:pt>
                <c:pt idx="2802">
                  <c:v>1.76930843701809</c:v>
                </c:pt>
                <c:pt idx="2803">
                  <c:v>1.76868077202351</c:v>
                </c:pt>
                <c:pt idx="2804">
                  <c:v>1.76805355220609</c:v>
                </c:pt>
                <c:pt idx="2805">
                  <c:v>1.76742677709234</c:v>
                </c:pt>
                <c:pt idx="2806">
                  <c:v>1.7668004462095</c:v>
                </c:pt>
                <c:pt idx="2807">
                  <c:v>1.76617455908539</c:v>
                </c:pt>
                <c:pt idx="2808">
                  <c:v>1.76554911524866</c:v>
                </c:pt>
                <c:pt idx="2809">
                  <c:v>1.76492411422845</c:v>
                </c:pt>
                <c:pt idx="2810">
                  <c:v>1.76429955555468</c:v>
                </c:pt>
                <c:pt idx="2811">
                  <c:v>1.76367543875791</c:v>
                </c:pt>
                <c:pt idx="2812">
                  <c:v>1.76305176336934</c:v>
                </c:pt>
                <c:pt idx="2813">
                  <c:v>1.76242852892088</c:v>
                </c:pt>
                <c:pt idx="2814">
                  <c:v>1.76180573494502</c:v>
                </c:pt>
                <c:pt idx="2815">
                  <c:v>1.76118338097499</c:v>
                </c:pt>
                <c:pt idx="2816">
                  <c:v>1.76056146654467</c:v>
                </c:pt>
                <c:pt idx="2817">
                  <c:v>1.75993999118856</c:v>
                </c:pt>
                <c:pt idx="2818">
                  <c:v>1.75931895444185</c:v>
                </c:pt>
                <c:pt idx="2819">
                  <c:v>1.75869835584037</c:v>
                </c:pt>
                <c:pt idx="2820">
                  <c:v>1.75807819492057</c:v>
                </c:pt>
                <c:pt idx="2821">
                  <c:v>1.75745847121966</c:v>
                </c:pt>
                <c:pt idx="2822">
                  <c:v>1.75683918427535</c:v>
                </c:pt>
                <c:pt idx="2823">
                  <c:v>1.75622033362616</c:v>
                </c:pt>
                <c:pt idx="2824">
                  <c:v>1.75560191881115</c:v>
                </c:pt>
                <c:pt idx="2825">
                  <c:v>1.75498393937006</c:v>
                </c:pt>
                <c:pt idx="2826">
                  <c:v>1.7543663948433</c:v>
                </c:pt>
                <c:pt idx="2827">
                  <c:v>1.7537492847719</c:v>
                </c:pt>
                <c:pt idx="2828">
                  <c:v>1.75313260869752</c:v>
                </c:pt>
                <c:pt idx="2829">
                  <c:v>1.75251636616252</c:v>
                </c:pt>
                <c:pt idx="2830">
                  <c:v>1.7519005567099</c:v>
                </c:pt>
                <c:pt idx="2831">
                  <c:v>1.75128517988317</c:v>
                </c:pt>
                <c:pt idx="2832">
                  <c:v>1.75067023522669</c:v>
                </c:pt>
                <c:pt idx="2833">
                  <c:v>1.75005572228531</c:v>
                </c:pt>
                <c:pt idx="2834">
                  <c:v>1.74944164060459</c:v>
                </c:pt>
                <c:pt idx="2835">
                  <c:v>1.74882798973065</c:v>
                </c:pt>
                <c:pt idx="2836">
                  <c:v>1.74821476921035</c:v>
                </c:pt>
                <c:pt idx="2837">
                  <c:v>1.7476019785911</c:v>
                </c:pt>
                <c:pt idx="2838">
                  <c:v>1.74698961742099</c:v>
                </c:pt>
                <c:pt idx="2839">
                  <c:v>1.74637768524873</c:v>
                </c:pt>
                <c:pt idx="2840">
                  <c:v>1.74576618162365</c:v>
                </c:pt>
                <c:pt idx="2841">
                  <c:v>1.74515510609575</c:v>
                </c:pt>
                <c:pt idx="2842">
                  <c:v>1.74454445821562</c:v>
                </c:pt>
                <c:pt idx="2843">
                  <c:v>1.74393423753449</c:v>
                </c:pt>
                <c:pt idx="2844">
                  <c:v>1.74332444360423</c:v>
                </c:pt>
                <c:pt idx="2845">
                  <c:v>1.74271507597731</c:v>
                </c:pt>
                <c:pt idx="2846">
                  <c:v>1.74210613420685</c:v>
                </c:pt>
                <c:pt idx="2847">
                  <c:v>1.74149761784658</c:v>
                </c:pt>
                <c:pt idx="2848">
                  <c:v>1.74088952645088</c:v>
                </c:pt>
                <c:pt idx="2849">
                  <c:v>1.74028185957474</c:v>
                </c:pt>
                <c:pt idx="2850">
                  <c:v>1.73967461677372</c:v>
                </c:pt>
                <c:pt idx="2851">
                  <c:v>1.73906779760408</c:v>
                </c:pt>
                <c:pt idx="2852">
                  <c:v>1.73846140162267</c:v>
                </c:pt>
                <c:pt idx="2853">
                  <c:v>1.73785542838688</c:v>
                </c:pt>
                <c:pt idx="2854">
                  <c:v>1.73724987745487</c:v>
                </c:pt>
                <c:pt idx="2855">
                  <c:v>1.73664474838531</c:v>
                </c:pt>
                <c:pt idx="2856">
                  <c:v>1.7360400407375</c:v>
                </c:pt>
                <c:pt idx="2857">
                  <c:v>1.73543575407133</c:v>
                </c:pt>
                <c:pt idx="2858">
                  <c:v>1.7348318879474</c:v>
                </c:pt>
                <c:pt idx="2859">
                  <c:v>1.73422844192678</c:v>
                </c:pt>
                <c:pt idx="2860">
                  <c:v>1.73362541557131</c:v>
                </c:pt>
                <c:pt idx="2861">
                  <c:v>1.73302280844327</c:v>
                </c:pt>
                <c:pt idx="2862">
                  <c:v>1.73242062010569</c:v>
                </c:pt>
                <c:pt idx="2863">
                  <c:v>1.73181885012215</c:v>
                </c:pt>
                <c:pt idx="2864">
                  <c:v>1.73121749805681</c:v>
                </c:pt>
                <c:pt idx="2865">
                  <c:v>1.73061656347447</c:v>
                </c:pt>
                <c:pt idx="2866">
                  <c:v>1.73001604594051</c:v>
                </c:pt>
                <c:pt idx="2867">
                  <c:v>1.72941594502097</c:v>
                </c:pt>
                <c:pt idx="2868">
                  <c:v>1.7288162602824</c:v>
                </c:pt>
                <c:pt idx="2869">
                  <c:v>1.72821699129208</c:v>
                </c:pt>
                <c:pt idx="2870">
                  <c:v>1.72761813761774</c:v>
                </c:pt>
                <c:pt idx="2871">
                  <c:v>1.7270196988278</c:v>
                </c:pt>
                <c:pt idx="2872">
                  <c:v>1.72642167449125</c:v>
                </c:pt>
                <c:pt idx="2873">
                  <c:v>1.7258240641777</c:v>
                </c:pt>
                <c:pt idx="2874">
                  <c:v>1.72522686745736</c:v>
                </c:pt>
                <c:pt idx="2875">
                  <c:v>1.72463008390097</c:v>
                </c:pt>
                <c:pt idx="2876">
                  <c:v>1.72403371307995</c:v>
                </c:pt>
                <c:pt idx="2877">
                  <c:v>1.72343775456623</c:v>
                </c:pt>
                <c:pt idx="2878">
                  <c:v>1.72284220793241</c:v>
                </c:pt>
                <c:pt idx="2879">
                  <c:v>1.72224707275164</c:v>
                </c:pt>
                <c:pt idx="2880">
                  <c:v>1.72165234859766</c:v>
                </c:pt>
                <c:pt idx="2881">
                  <c:v>1.72105803504482</c:v>
                </c:pt>
                <c:pt idx="2882">
                  <c:v>1.720464131668</c:v>
                </c:pt>
                <c:pt idx="2883">
                  <c:v>1.71987063804271</c:v>
                </c:pt>
                <c:pt idx="2884">
                  <c:v>1.71927755374509</c:v>
                </c:pt>
                <c:pt idx="2885">
                  <c:v>1.71868487835177</c:v>
                </c:pt>
                <c:pt idx="2886">
                  <c:v>1.71809261144003</c:v>
                </c:pt>
                <c:pt idx="2887">
                  <c:v>1.71750075258773</c:v>
                </c:pt>
                <c:pt idx="2888">
                  <c:v>1.71690930137326</c:v>
                </c:pt>
                <c:pt idx="2889">
                  <c:v>1.71631825737562</c:v>
                </c:pt>
                <c:pt idx="2890">
                  <c:v>1.71572762017445</c:v>
                </c:pt>
                <c:pt idx="2891">
                  <c:v>1.71513738934985</c:v>
                </c:pt>
                <c:pt idx="2892">
                  <c:v>1.71454756448259</c:v>
                </c:pt>
                <c:pt idx="2893">
                  <c:v>1.71395814515399</c:v>
                </c:pt>
                <c:pt idx="2894">
                  <c:v>1.71336913094594</c:v>
                </c:pt>
                <c:pt idx="2895">
                  <c:v>1.71278052144089</c:v>
                </c:pt>
                <c:pt idx="2896">
                  <c:v>1.71219231622191</c:v>
                </c:pt>
                <c:pt idx="2897">
                  <c:v>1.71160451487261</c:v>
                </c:pt>
                <c:pt idx="2898">
                  <c:v>1.71101711697716</c:v>
                </c:pt>
                <c:pt idx="2899">
                  <c:v>1.7104301221203</c:v>
                </c:pt>
                <c:pt idx="2900">
                  <c:v>1.70984352988741</c:v>
                </c:pt>
                <c:pt idx="2901">
                  <c:v>1.70925733986433</c:v>
                </c:pt>
                <c:pt idx="2902">
                  <c:v>1.70867155163754</c:v>
                </c:pt>
                <c:pt idx="2903">
                  <c:v>1.70808616479407</c:v>
                </c:pt>
                <c:pt idx="2904">
                  <c:v>1.70750117892148</c:v>
                </c:pt>
                <c:pt idx="2905">
                  <c:v>1.70691659360802</c:v>
                </c:pt>
                <c:pt idx="2906">
                  <c:v>1.70633240844233</c:v>
                </c:pt>
                <c:pt idx="2907">
                  <c:v>1.70574862301371</c:v>
                </c:pt>
                <c:pt idx="2908">
                  <c:v>1.70516523691201</c:v>
                </c:pt>
                <c:pt idx="2909">
                  <c:v>1.70458224972769</c:v>
                </c:pt>
                <c:pt idx="2910">
                  <c:v>1.70399966105165</c:v>
                </c:pt>
                <c:pt idx="2911">
                  <c:v>1.70341747047544</c:v>
                </c:pt>
                <c:pt idx="2912">
                  <c:v>1.70283567759114</c:v>
                </c:pt>
                <c:pt idx="2913">
                  <c:v>1.70225428199141</c:v>
                </c:pt>
                <c:pt idx="2914">
                  <c:v>1.70167328326946</c:v>
                </c:pt>
                <c:pt idx="2915">
                  <c:v>1.70109268101898</c:v>
                </c:pt>
                <c:pt idx="2916">
                  <c:v>1.70051247483437</c:v>
                </c:pt>
                <c:pt idx="2917">
                  <c:v>1.69993266431042</c:v>
                </c:pt>
                <c:pt idx="2918">
                  <c:v>1.69935324904254</c:v>
                </c:pt>
                <c:pt idx="2919">
                  <c:v>1.69877422862676</c:v>
                </c:pt>
                <c:pt idx="2920">
                  <c:v>1.69819560265957</c:v>
                </c:pt>
                <c:pt idx="2921">
                  <c:v>1.69761737073799</c:v>
                </c:pt>
                <c:pt idx="2922">
                  <c:v>1.69703953245967</c:v>
                </c:pt>
                <c:pt idx="2923">
                  <c:v>1.69646208742279</c:v>
                </c:pt>
                <c:pt idx="2924">
                  <c:v>1.69588503522604</c:v>
                </c:pt>
                <c:pt idx="2925">
                  <c:v>1.69530837546865</c:v>
                </c:pt>
                <c:pt idx="2926">
                  <c:v>1.69473210775046</c:v>
                </c:pt>
                <c:pt idx="2927">
                  <c:v>1.69415623167178</c:v>
                </c:pt>
                <c:pt idx="2928">
                  <c:v>1.69358074683353</c:v>
                </c:pt>
                <c:pt idx="2929">
                  <c:v>1.69300565283711</c:v>
                </c:pt>
                <c:pt idx="2930">
                  <c:v>1.69243094928449</c:v>
                </c:pt>
                <c:pt idx="2931">
                  <c:v>1.69185663577821</c:v>
                </c:pt>
                <c:pt idx="2932">
                  <c:v>1.69128271192129</c:v>
                </c:pt>
                <c:pt idx="2933">
                  <c:v>1.69070917731731</c:v>
                </c:pt>
                <c:pt idx="2934">
                  <c:v>1.69013603157043</c:v>
                </c:pt>
                <c:pt idx="2935">
                  <c:v>1.68956327428526</c:v>
                </c:pt>
                <c:pt idx="2936">
                  <c:v>1.68899090506707</c:v>
                </c:pt>
                <c:pt idx="2937">
                  <c:v>1.68841892352154</c:v>
                </c:pt>
                <c:pt idx="2938">
                  <c:v>1.68784732925494</c:v>
                </c:pt>
                <c:pt idx="2939">
                  <c:v>1.6872761218741</c:v>
                </c:pt>
                <c:pt idx="2940">
                  <c:v>1.68670530098631</c:v>
                </c:pt>
                <c:pt idx="2941">
                  <c:v>1.68613486619948</c:v>
                </c:pt>
                <c:pt idx="2942">
                  <c:v>1.68556481712194</c:v>
                </c:pt>
                <c:pt idx="2943">
                  <c:v>1.68499515336267</c:v>
                </c:pt>
                <c:pt idx="2944">
                  <c:v>1.68442587453109</c:v>
                </c:pt>
                <c:pt idx="2945">
                  <c:v>1.6838569802372</c:v>
                </c:pt>
                <c:pt idx="2946">
                  <c:v>1.68328847009149</c:v>
                </c:pt>
                <c:pt idx="2947">
                  <c:v>1.68272034370499</c:v>
                </c:pt>
                <c:pt idx="2948">
                  <c:v>1.68215260068927</c:v>
                </c:pt>
                <c:pt idx="2949">
                  <c:v>1.68158524065638</c:v>
                </c:pt>
                <c:pt idx="2950">
                  <c:v>1.68101826321898</c:v>
                </c:pt>
                <c:pt idx="2951">
                  <c:v>1.68045166799012</c:v>
                </c:pt>
                <c:pt idx="2952">
                  <c:v>1.67988545458352</c:v>
                </c:pt>
                <c:pt idx="2953">
                  <c:v>1.6793196226133</c:v>
                </c:pt>
                <c:pt idx="2954">
                  <c:v>1.67875417169417</c:v>
                </c:pt>
                <c:pt idx="2955">
                  <c:v>1.67818910144131</c:v>
                </c:pt>
                <c:pt idx="2956">
                  <c:v>1.67762441147048</c:v>
                </c:pt>
                <c:pt idx="2957">
                  <c:v>1.6770601013979</c:v>
                </c:pt>
                <c:pt idx="2958">
                  <c:v>1.67649617084031</c:v>
                </c:pt>
                <c:pt idx="2959">
                  <c:v>1.67593261941504</c:v>
                </c:pt>
                <c:pt idx="2960">
                  <c:v>1.67536944673981</c:v>
                </c:pt>
                <c:pt idx="2961">
                  <c:v>1.67480665243296</c:v>
                </c:pt>
                <c:pt idx="2962">
                  <c:v>1.67424423611328</c:v>
                </c:pt>
                <c:pt idx="2963">
                  <c:v>1.67368219740013</c:v>
                </c:pt>
                <c:pt idx="2964">
                  <c:v>1.67312053591333</c:v>
                </c:pt>
                <c:pt idx="2965">
                  <c:v>1.67255925127323</c:v>
                </c:pt>
                <c:pt idx="2966">
                  <c:v>1.67199834310064</c:v>
                </c:pt>
                <c:pt idx="2967">
                  <c:v>1.67143781101697</c:v>
                </c:pt>
                <c:pt idx="2968">
                  <c:v>1.67087765464412</c:v>
                </c:pt>
                <c:pt idx="2969">
                  <c:v>1.67031787360442</c:v>
                </c:pt>
                <c:pt idx="2970">
                  <c:v>1.66975846752073</c:v>
                </c:pt>
                <c:pt idx="2971">
                  <c:v>1.6691994360165</c:v>
                </c:pt>
                <c:pt idx="2972">
                  <c:v>1.66864077871562</c:v>
                </c:pt>
                <c:pt idx="2973">
                  <c:v>1.66808249524244</c:v>
                </c:pt>
                <c:pt idx="2974">
                  <c:v>1.66752458522189</c:v>
                </c:pt>
                <c:pt idx="2975">
                  <c:v>1.66696704827939</c:v>
                </c:pt>
                <c:pt idx="2976">
                  <c:v>1.66640988404082</c:v>
                </c:pt>
                <c:pt idx="2977">
                  <c:v>1.66585309213256</c:v>
                </c:pt>
                <c:pt idx="2978">
                  <c:v>1.66529667218154</c:v>
                </c:pt>
                <c:pt idx="2979">
                  <c:v>1.66474062381517</c:v>
                </c:pt>
                <c:pt idx="2980">
                  <c:v>1.66418494666128</c:v>
                </c:pt>
                <c:pt idx="2981">
                  <c:v>1.66362964034837</c:v>
                </c:pt>
                <c:pt idx="2982">
                  <c:v>1.66307470450522</c:v>
                </c:pt>
                <c:pt idx="2983">
                  <c:v>1.66252013876131</c:v>
                </c:pt>
                <c:pt idx="2984">
                  <c:v>1.66196594274646</c:v>
                </c:pt>
                <c:pt idx="2985">
                  <c:v>1.66141211609106</c:v>
                </c:pt>
                <c:pt idx="2986">
                  <c:v>1.66085865842597</c:v>
                </c:pt>
                <c:pt idx="2987">
                  <c:v>1.66030556938258</c:v>
                </c:pt>
                <c:pt idx="2988">
                  <c:v>1.65975284859264</c:v>
                </c:pt>
                <c:pt idx="2989">
                  <c:v>1.65920049568862</c:v>
                </c:pt>
                <c:pt idx="2990">
                  <c:v>1.65864851030323</c:v>
                </c:pt>
                <c:pt idx="2991">
                  <c:v>1.65809689206988</c:v>
                </c:pt>
                <c:pt idx="2992">
                  <c:v>1.65754564062227</c:v>
                </c:pt>
                <c:pt idx="2993">
                  <c:v>1.65699475559479</c:v>
                </c:pt>
                <c:pt idx="2994">
                  <c:v>1.65644423662219</c:v>
                </c:pt>
                <c:pt idx="2995">
                  <c:v>1.65589408333968</c:v>
                </c:pt>
                <c:pt idx="2996">
                  <c:v>1.65534429538304</c:v>
                </c:pt>
                <c:pt idx="2997">
                  <c:v>1.6547948723885</c:v>
                </c:pt>
                <c:pt idx="2998">
                  <c:v>1.65424581399278</c:v>
                </c:pt>
                <c:pt idx="2999">
                  <c:v>1.65369711983308</c:v>
                </c:pt>
                <c:pt idx="3000">
                  <c:v>1.65314878954703</c:v>
                </c:pt>
                <c:pt idx="3001">
                  <c:v>1.65260082277283</c:v>
                </c:pt>
                <c:pt idx="3002">
                  <c:v>1.6520532191491</c:v>
                </c:pt>
                <c:pt idx="3003">
                  <c:v>1.65150597831492</c:v>
                </c:pt>
                <c:pt idx="3004">
                  <c:v>1.65095909990995</c:v>
                </c:pt>
                <c:pt idx="3005">
                  <c:v>1.6504125835742</c:v>
                </c:pt>
                <c:pt idx="3006">
                  <c:v>1.64986642894824</c:v>
                </c:pt>
                <c:pt idx="3007">
                  <c:v>1.64932063567308</c:v>
                </c:pt>
                <c:pt idx="3008">
                  <c:v>1.64877520339026</c:v>
                </c:pt>
                <c:pt idx="3009">
                  <c:v>1.6482301317417</c:v>
                </c:pt>
                <c:pt idx="3010">
                  <c:v>1.64768542036985</c:v>
                </c:pt>
                <c:pt idx="3011">
                  <c:v>1.64714106891762</c:v>
                </c:pt>
                <c:pt idx="3012">
                  <c:v>1.64659707702844</c:v>
                </c:pt>
                <c:pt idx="3013">
                  <c:v>1.64605344434614</c:v>
                </c:pt>
                <c:pt idx="3014">
                  <c:v>1.64551017051505</c:v>
                </c:pt>
                <c:pt idx="3015">
                  <c:v>1.64496725517995</c:v>
                </c:pt>
                <c:pt idx="3016">
                  <c:v>1.64442469798613</c:v>
                </c:pt>
                <c:pt idx="3017">
                  <c:v>1.6438824985793</c:v>
                </c:pt>
                <c:pt idx="3018">
                  <c:v>1.64334065660571</c:v>
                </c:pt>
                <c:pt idx="3019">
                  <c:v>1.64279917171199</c:v>
                </c:pt>
                <c:pt idx="3020">
                  <c:v>1.64225804354529</c:v>
                </c:pt>
                <c:pt idx="3021">
                  <c:v>1.64171727175318</c:v>
                </c:pt>
                <c:pt idx="3022">
                  <c:v>1.64117685598377</c:v>
                </c:pt>
                <c:pt idx="3023">
                  <c:v>1.64063679588552</c:v>
                </c:pt>
                <c:pt idx="3024">
                  <c:v>1.64009709110751</c:v>
                </c:pt>
                <c:pt idx="3025">
                  <c:v>1.63955774129908</c:v>
                </c:pt>
                <c:pt idx="3026">
                  <c:v>1.63901874611025</c:v>
                </c:pt>
                <c:pt idx="3027">
                  <c:v>1.63848010519132</c:v>
                </c:pt>
                <c:pt idx="3028">
                  <c:v>1.63794181819312</c:v>
                </c:pt>
                <c:pt idx="3029">
                  <c:v>1.63740388476696</c:v>
                </c:pt>
                <c:pt idx="3030">
                  <c:v>1.63686630456462</c:v>
                </c:pt>
                <c:pt idx="3031">
                  <c:v>1.63632907723822</c:v>
                </c:pt>
                <c:pt idx="3032">
                  <c:v>1.6357922024405</c:v>
                </c:pt>
                <c:pt idx="3033">
                  <c:v>1.63525567982458</c:v>
                </c:pt>
                <c:pt idx="3034">
                  <c:v>1.63471950904395</c:v>
                </c:pt>
                <c:pt idx="3035">
                  <c:v>1.63418368975272</c:v>
                </c:pt>
                <c:pt idx="3036">
                  <c:v>1.63364822160531</c:v>
                </c:pt>
                <c:pt idx="3037">
                  <c:v>1.63311310425669</c:v>
                </c:pt>
                <c:pt idx="3038">
                  <c:v>1.63257833736222</c:v>
                </c:pt>
                <c:pt idx="3039">
                  <c:v>1.63204392057775</c:v>
                </c:pt>
                <c:pt idx="3040">
                  <c:v>1.63150985355957</c:v>
                </c:pt>
                <c:pt idx="3041">
                  <c:v>1.63097613596439</c:v>
                </c:pt>
                <c:pt idx="3042">
                  <c:v>1.63044276744943</c:v>
                </c:pt>
                <c:pt idx="3043">
                  <c:v>1.62990974767229</c:v>
                </c:pt>
                <c:pt idx="3044">
                  <c:v>1.62937707629109</c:v>
                </c:pt>
                <c:pt idx="3045">
                  <c:v>1.62884475296431</c:v>
                </c:pt>
                <c:pt idx="3046">
                  <c:v>1.62831277735094</c:v>
                </c:pt>
                <c:pt idx="3047">
                  <c:v>1.62778114911042</c:v>
                </c:pt>
                <c:pt idx="3048">
                  <c:v>1.62724986790258</c:v>
                </c:pt>
                <c:pt idx="3049">
                  <c:v>1.62671893338777</c:v>
                </c:pt>
                <c:pt idx="3050">
                  <c:v>1.62618834522669</c:v>
                </c:pt>
                <c:pt idx="3051">
                  <c:v>1.62565810308056</c:v>
                </c:pt>
                <c:pt idx="3052">
                  <c:v>1.62512820661103</c:v>
                </c:pt>
                <c:pt idx="3053">
                  <c:v>1.62459865548014</c:v>
                </c:pt>
                <c:pt idx="3054">
                  <c:v>1.62406944935047</c:v>
                </c:pt>
                <c:pt idx="3055">
                  <c:v>1.62354058788487</c:v>
                </c:pt>
                <c:pt idx="3056">
                  <c:v>1.62301207074683</c:v>
                </c:pt>
                <c:pt idx="3057">
                  <c:v>1.62248389760016</c:v>
                </c:pt>
                <c:pt idx="3058">
                  <c:v>1.62195606810908</c:v>
                </c:pt>
                <c:pt idx="3059">
                  <c:v>1.62142858193836</c:v>
                </c:pt>
                <c:pt idx="3060">
                  <c:v>1.62090143875313</c:v>
                </c:pt>
                <c:pt idx="3061">
                  <c:v>1.62037463821892</c:v>
                </c:pt>
                <c:pt idx="3062">
                  <c:v>1.61984818000181</c:v>
                </c:pt>
                <c:pt idx="3063">
                  <c:v>1.61932206376823</c:v>
                </c:pt>
                <c:pt idx="3064">
                  <c:v>1.61879628918501</c:v>
                </c:pt>
                <c:pt idx="3065">
                  <c:v>1.61827085591953</c:v>
                </c:pt>
                <c:pt idx="3066">
                  <c:v>1.61774576363946</c:v>
                </c:pt>
                <c:pt idx="3067">
                  <c:v>1.61722101201304</c:v>
                </c:pt>
                <c:pt idx="3068">
                  <c:v>1.61669660070888</c:v>
                </c:pt>
                <c:pt idx="3069">
                  <c:v>1.61617252939599</c:v>
                </c:pt>
                <c:pt idx="3070">
                  <c:v>1.61564879774382</c:v>
                </c:pt>
                <c:pt idx="3071">
                  <c:v>1.61512540542226</c:v>
                </c:pt>
                <c:pt idx="3072">
                  <c:v>1.61460235210168</c:v>
                </c:pt>
                <c:pt idx="3073">
                  <c:v>1.61407963745278</c:v>
                </c:pt>
                <c:pt idx="3074">
                  <c:v>1.61355726114677</c:v>
                </c:pt>
                <c:pt idx="3075">
                  <c:v>1.61303522285522</c:v>
                </c:pt>
                <c:pt idx="3076">
                  <c:v>1.61251352225016</c:v>
                </c:pt>
                <c:pt idx="3077">
                  <c:v>1.61199215900404</c:v>
                </c:pt>
                <c:pt idx="3078">
                  <c:v>1.61147113278976</c:v>
                </c:pt>
                <c:pt idx="3079">
                  <c:v>1.61095044328057</c:v>
                </c:pt>
                <c:pt idx="3080">
                  <c:v>1.61043009015021</c:v>
                </c:pt>
                <c:pt idx="3081">
                  <c:v>1.60991007307281</c:v>
                </c:pt>
                <c:pt idx="3082">
                  <c:v>1.60939039172293</c:v>
                </c:pt>
                <c:pt idx="3083">
                  <c:v>1.60887104577556</c:v>
                </c:pt>
                <c:pt idx="3084">
                  <c:v>1.60835203490608</c:v>
                </c:pt>
                <c:pt idx="3085">
                  <c:v>1.60783335879034</c:v>
                </c:pt>
                <c:pt idx="3086">
                  <c:v>1.60731501710453</c:v>
                </c:pt>
                <c:pt idx="3087">
                  <c:v>1.60679700952537</c:v>
                </c:pt>
                <c:pt idx="3088">
                  <c:v>1.60627933572985</c:v>
                </c:pt>
                <c:pt idx="3089">
                  <c:v>1.6057619953955</c:v>
                </c:pt>
                <c:pt idx="3090">
                  <c:v>1.6052449882002</c:v>
                </c:pt>
                <c:pt idx="3091">
                  <c:v>1.60472831382232</c:v>
                </c:pt>
                <c:pt idx="3092">
                  <c:v>1.60421197194051</c:v>
                </c:pt>
                <c:pt idx="3093">
                  <c:v>1.60369596223397</c:v>
                </c:pt>
                <c:pt idx="3094">
                  <c:v>1.60318028438222</c:v>
                </c:pt>
                <c:pt idx="3095">
                  <c:v>1.60266493806523</c:v>
                </c:pt>
                <c:pt idx="3096">
                  <c:v>1.60214992296344</c:v>
                </c:pt>
                <c:pt idx="3097">
                  <c:v>1.60163523875755</c:v>
                </c:pt>
                <c:pt idx="3098">
                  <c:v>1.60112088512883</c:v>
                </c:pt>
                <c:pt idx="3099">
                  <c:v>1.60060686175888</c:v>
                </c:pt>
                <c:pt idx="3100">
                  <c:v>1.60009316832965</c:v>
                </c:pt>
                <c:pt idx="3101">
                  <c:v>1.59957980452367</c:v>
                </c:pt>
                <c:pt idx="3102">
                  <c:v>1.59906677002368</c:v>
                </c:pt>
                <c:pt idx="3103">
                  <c:v>1.59855406451296</c:v>
                </c:pt>
                <c:pt idx="3104">
                  <c:v>1.59804168767518</c:v>
                </c:pt>
                <c:pt idx="3105">
                  <c:v>1.59752963919436</c:v>
                </c:pt>
                <c:pt idx="3106">
                  <c:v>1.59701791875497</c:v>
                </c:pt>
                <c:pt idx="3107">
                  <c:v>1.59650652604188</c:v>
                </c:pt>
                <c:pt idx="3108">
                  <c:v>1.59599546074031</c:v>
                </c:pt>
                <c:pt idx="3109">
                  <c:v>1.59548472253599</c:v>
                </c:pt>
                <c:pt idx="3110">
                  <c:v>1.59497431111493</c:v>
                </c:pt>
                <c:pt idx="3111">
                  <c:v>1.59446422616364</c:v>
                </c:pt>
                <c:pt idx="3112">
                  <c:v>1.59395446736899</c:v>
                </c:pt>
                <c:pt idx="3113">
                  <c:v>1.59344503441823</c:v>
                </c:pt>
                <c:pt idx="3114">
                  <c:v>1.59293592699905</c:v>
                </c:pt>
                <c:pt idx="3115">
                  <c:v>1.59242714479953</c:v>
                </c:pt>
                <c:pt idx="3116">
                  <c:v>1.59191868750811</c:v>
                </c:pt>
                <c:pt idx="3117">
                  <c:v>1.5914105548137</c:v>
                </c:pt>
                <c:pt idx="3118">
                  <c:v>1.59090274640549</c:v>
                </c:pt>
                <c:pt idx="3119">
                  <c:v>1.59039526197323</c:v>
                </c:pt>
                <c:pt idx="3120">
                  <c:v>1.58988810120691</c:v>
                </c:pt>
                <c:pt idx="3121">
                  <c:v>1.58938126379705</c:v>
                </c:pt>
                <c:pt idx="3122">
                  <c:v>1.58887474943442</c:v>
                </c:pt>
                <c:pt idx="3123">
                  <c:v>1.58836855781031</c:v>
                </c:pt>
                <c:pt idx="3124">
                  <c:v>1.58786268861635</c:v>
                </c:pt>
                <c:pt idx="3125">
                  <c:v>1.58735714154453</c:v>
                </c:pt>
                <c:pt idx="3126">
                  <c:v>1.5868519162873</c:v>
                </c:pt>
                <c:pt idx="3127">
                  <c:v>1.5863470125375</c:v>
                </c:pt>
                <c:pt idx="3128">
                  <c:v>1.58584242998828</c:v>
                </c:pt>
                <c:pt idx="3129">
                  <c:v>1.58533816833323</c:v>
                </c:pt>
                <c:pt idx="3130">
                  <c:v>1.58483422726636</c:v>
                </c:pt>
                <c:pt idx="3131">
                  <c:v>1.58433060648201</c:v>
                </c:pt>
                <c:pt idx="3132">
                  <c:v>1.583827305675</c:v>
                </c:pt>
                <c:pt idx="3133">
                  <c:v>1.58332432454041</c:v>
                </c:pt>
                <c:pt idx="3134">
                  <c:v>1.5828216627738</c:v>
                </c:pt>
                <c:pt idx="3135">
                  <c:v>1.58231932007108</c:v>
                </c:pt>
                <c:pt idx="3136">
                  <c:v>1.58181729612858</c:v>
                </c:pt>
                <c:pt idx="3137">
                  <c:v>1.58131559064295</c:v>
                </c:pt>
                <c:pt idx="3138">
                  <c:v>1.5808142033113</c:v>
                </c:pt>
                <c:pt idx="3139">
                  <c:v>1.58031313383111</c:v>
                </c:pt>
                <c:pt idx="3140">
                  <c:v>1.57981238190016</c:v>
                </c:pt>
                <c:pt idx="3141">
                  <c:v>1.57931194721672</c:v>
                </c:pt>
                <c:pt idx="3142">
                  <c:v>1.57881182947937</c:v>
                </c:pt>
                <c:pt idx="3143">
                  <c:v>1.57831202838714</c:v>
                </c:pt>
                <c:pt idx="3144">
                  <c:v>1.57781254363935</c:v>
                </c:pt>
                <c:pt idx="3145">
                  <c:v>1.5773133749358</c:v>
                </c:pt>
                <c:pt idx="3146">
                  <c:v>1.5768145219766</c:v>
                </c:pt>
                <c:pt idx="3147">
                  <c:v>1.57631598446227</c:v>
                </c:pt>
                <c:pt idx="3148">
                  <c:v>1.57581776209368</c:v>
                </c:pt>
                <c:pt idx="3149">
                  <c:v>1.57531985457213</c:v>
                </c:pt>
                <c:pt idx="3150">
                  <c:v>1.57482226159922</c:v>
                </c:pt>
                <c:pt idx="3151">
                  <c:v>1.57432498287697</c:v>
                </c:pt>
                <c:pt idx="3152">
                  <c:v>1.57382801810784</c:v>
                </c:pt>
                <c:pt idx="3153">
                  <c:v>1.57333136699455</c:v>
                </c:pt>
                <c:pt idx="3154">
                  <c:v>1.57283502924027</c:v>
                </c:pt>
                <c:pt idx="3155">
                  <c:v>1.57233900454854</c:v>
                </c:pt>
                <c:pt idx="3156">
                  <c:v>1.57184329262319</c:v>
                </c:pt>
                <c:pt idx="3157">
                  <c:v>1.57134789316859</c:v>
                </c:pt>
                <c:pt idx="3158">
                  <c:v>1.57085280588929</c:v>
                </c:pt>
                <c:pt idx="3159">
                  <c:v>1.57035803049035</c:v>
                </c:pt>
                <c:pt idx="3160">
                  <c:v>1.56986356667714</c:v>
                </c:pt>
                <c:pt idx="3161">
                  <c:v>1.56936941415543</c:v>
                </c:pt>
                <c:pt idx="3162">
                  <c:v>1.56887557263138</c:v>
                </c:pt>
                <c:pt idx="3163">
                  <c:v>1.56838204181143</c:v>
                </c:pt>
                <c:pt idx="3164">
                  <c:v>1.56788882140245</c:v>
                </c:pt>
                <c:pt idx="3165">
                  <c:v>1.56739591111173</c:v>
                </c:pt>
                <c:pt idx="3166">
                  <c:v>1.56690331064681</c:v>
                </c:pt>
                <c:pt idx="3167">
                  <c:v>1.56641101971571</c:v>
                </c:pt>
                <c:pt idx="3168">
                  <c:v>1.56591903802673</c:v>
                </c:pt>
                <c:pt idx="3169">
                  <c:v>1.56542736528861</c:v>
                </c:pt>
                <c:pt idx="3170">
                  <c:v>1.56493600121043</c:v>
                </c:pt>
                <c:pt idx="3171">
                  <c:v>1.56444494550156</c:v>
                </c:pt>
                <c:pt idx="3172">
                  <c:v>1.56395419787185</c:v>
                </c:pt>
                <c:pt idx="3173">
                  <c:v>1.56346375803143</c:v>
                </c:pt>
                <c:pt idx="3174">
                  <c:v>1.56297362569087</c:v>
                </c:pt>
                <c:pt idx="3175">
                  <c:v>1.56248380056105</c:v>
                </c:pt>
                <c:pt idx="3176">
                  <c:v>1.56199428235318</c:v>
                </c:pt>
                <c:pt idx="3177">
                  <c:v>1.56150507077894</c:v>
                </c:pt>
                <c:pt idx="3178">
                  <c:v>1.56101616555026</c:v>
                </c:pt>
                <c:pt idx="3179">
                  <c:v>1.56052756637947</c:v>
                </c:pt>
                <c:pt idx="3180">
                  <c:v>1.56003927297931</c:v>
                </c:pt>
                <c:pt idx="3181">
                  <c:v>1.55955128506279</c:v>
                </c:pt>
                <c:pt idx="3182">
                  <c:v>1.55906360234336</c:v>
                </c:pt>
                <c:pt idx="3183">
                  <c:v>1.55857622453477</c:v>
                </c:pt>
                <c:pt idx="3184">
                  <c:v>1.55808915135118</c:v>
                </c:pt>
                <c:pt idx="3185">
                  <c:v>1.55760238250704</c:v>
                </c:pt>
                <c:pt idx="3186">
                  <c:v>1.55711591771719</c:v>
                </c:pt>
                <c:pt idx="3187">
                  <c:v>1.55662975669687</c:v>
                </c:pt>
                <c:pt idx="3188">
                  <c:v>1.55614389916162</c:v>
                </c:pt>
                <c:pt idx="3189">
                  <c:v>1.55565834482737</c:v>
                </c:pt>
                <c:pt idx="3190">
                  <c:v>1.55517309341033</c:v>
                </c:pt>
                <c:pt idx="3191">
                  <c:v>1.55468814462716</c:v>
                </c:pt>
                <c:pt idx="3192">
                  <c:v>1.55420349819484</c:v>
                </c:pt>
                <c:pt idx="3193">
                  <c:v>1.55371915383068</c:v>
                </c:pt>
                <c:pt idx="3194">
                  <c:v>1.55323511125234</c:v>
                </c:pt>
                <c:pt idx="3195">
                  <c:v>1.55275137017789</c:v>
                </c:pt>
                <c:pt idx="3196">
                  <c:v>1.55226793032572</c:v>
                </c:pt>
                <c:pt idx="3197">
                  <c:v>1.55178479141451</c:v>
                </c:pt>
                <c:pt idx="3198">
                  <c:v>1.55130195316336</c:v>
                </c:pt>
                <c:pt idx="3199">
                  <c:v>1.55081941529172</c:v>
                </c:pt>
                <c:pt idx="3200">
                  <c:v>1.55033717751934</c:v>
                </c:pt>
                <c:pt idx="3201">
                  <c:v>1.54985523956639</c:v>
                </c:pt>
                <c:pt idx="3202">
                  <c:v>1.54937360115332</c:v>
                </c:pt>
                <c:pt idx="3203">
                  <c:v>1.54889226200094</c:v>
                </c:pt>
                <c:pt idx="3204">
                  <c:v>1.54841122183046</c:v>
                </c:pt>
                <c:pt idx="3205">
                  <c:v>1.54793048036337</c:v>
                </c:pt>
                <c:pt idx="3206">
                  <c:v>1.54745003732154</c:v>
                </c:pt>
                <c:pt idx="3207">
                  <c:v>1.54696989242717</c:v>
                </c:pt>
                <c:pt idx="3208">
                  <c:v>1.5464900454028</c:v>
                </c:pt>
                <c:pt idx="3209">
                  <c:v>1.54601049597136</c:v>
                </c:pt>
                <c:pt idx="3210">
                  <c:v>1.5455312438561</c:v>
                </c:pt>
                <c:pt idx="3211">
                  <c:v>1.54505228878057</c:v>
                </c:pt>
                <c:pt idx="3212">
                  <c:v>1.54457363046871</c:v>
                </c:pt>
                <c:pt idx="3213">
                  <c:v>1.54409526864476</c:v>
                </c:pt>
                <c:pt idx="3214">
                  <c:v>1.54361720303338</c:v>
                </c:pt>
                <c:pt idx="3215">
                  <c:v>1.54313943335949</c:v>
                </c:pt>
                <c:pt idx="3216">
                  <c:v>1.54266195934838</c:v>
                </c:pt>
                <c:pt idx="3217">
                  <c:v>1.54218478072568</c:v>
                </c:pt>
                <c:pt idx="3218">
                  <c:v>1.54170789721738</c:v>
                </c:pt>
                <c:pt idx="3219">
                  <c:v>1.54123130854977</c:v>
                </c:pt>
                <c:pt idx="3220">
                  <c:v>1.5407550144495</c:v>
                </c:pt>
                <c:pt idx="3221">
                  <c:v>1.54027901464358</c:v>
                </c:pt>
                <c:pt idx="3222">
                  <c:v>1.53980330885929</c:v>
                </c:pt>
                <c:pt idx="3223">
                  <c:v>1.53932789682432</c:v>
                </c:pt>
                <c:pt idx="3224">
                  <c:v>1.53885277826667</c:v>
                </c:pt>
                <c:pt idx="3225">
                  <c:v>1.53837795291462</c:v>
                </c:pt>
                <c:pt idx="3226">
                  <c:v>1.53790342049691</c:v>
                </c:pt>
                <c:pt idx="3227">
                  <c:v>1.53742918074249</c:v>
                </c:pt>
                <c:pt idx="3228">
                  <c:v>1.53695523338072</c:v>
                </c:pt>
                <c:pt idx="3229">
                  <c:v>1.53648157814123</c:v>
                </c:pt>
                <c:pt idx="3230">
                  <c:v>1.5360082147541</c:v>
                </c:pt>
                <c:pt idx="3231">
                  <c:v>1.53553514294956</c:v>
                </c:pt>
                <c:pt idx="3232">
                  <c:v>1.53506236245838</c:v>
                </c:pt>
                <c:pt idx="3233">
                  <c:v>1.5345898730115</c:v>
                </c:pt>
                <c:pt idx="3234">
                  <c:v>1.53411767434026</c:v>
                </c:pt>
                <c:pt idx="3235">
                  <c:v>1.53364576617632</c:v>
                </c:pt>
                <c:pt idx="3236">
                  <c:v>1.53317414825169</c:v>
                </c:pt>
                <c:pt idx="3237">
                  <c:v>1.53270282029864</c:v>
                </c:pt>
                <c:pt idx="3238">
                  <c:v>1.53223178204989</c:v>
                </c:pt>
                <c:pt idx="3239">
                  <c:v>1.53176103323833</c:v>
                </c:pt>
                <c:pt idx="3240">
                  <c:v>1.53129057359736</c:v>
                </c:pt>
                <c:pt idx="3241">
                  <c:v>1.53082040286054</c:v>
                </c:pt>
                <c:pt idx="3242">
                  <c:v>1.53035052076187</c:v>
                </c:pt>
                <c:pt idx="3243">
                  <c:v>1.52988092703564</c:v>
                </c:pt>
                <c:pt idx="3244">
                  <c:v>1.52941162141642</c:v>
                </c:pt>
                <c:pt idx="3245">
                  <c:v>1.52894260363918</c:v>
                </c:pt>
                <c:pt idx="3246">
                  <c:v>1.5284738734392</c:v>
                </c:pt>
                <c:pt idx="3247">
                  <c:v>1.52800543055202</c:v>
                </c:pt>
                <c:pt idx="3248">
                  <c:v>1.52753727471358</c:v>
                </c:pt>
                <c:pt idx="3249">
                  <c:v>1.52706940566015</c:v>
                </c:pt>
                <c:pt idx="3250">
                  <c:v>1.52660182312821</c:v>
                </c:pt>
                <c:pt idx="3251">
                  <c:v>1.52613452685469</c:v>
                </c:pt>
                <c:pt idx="3252">
                  <c:v>1.52566751657682</c:v>
                </c:pt>
                <c:pt idx="3253">
                  <c:v>1.52520079203205</c:v>
                </c:pt>
                <c:pt idx="3254">
                  <c:v>1.52473435295829</c:v>
                </c:pt>
                <c:pt idx="3255">
                  <c:v>1.52426819909369</c:v>
                </c:pt>
                <c:pt idx="3256">
                  <c:v>1.52380233017673</c:v>
                </c:pt>
                <c:pt idx="3257">
                  <c:v>1.52333674594622</c:v>
                </c:pt>
                <c:pt idx="3258">
                  <c:v>1.52287144614126</c:v>
                </c:pt>
                <c:pt idx="3259">
                  <c:v>1.52240643050134</c:v>
                </c:pt>
                <c:pt idx="3260">
                  <c:v>1.52194169876618</c:v>
                </c:pt>
                <c:pt idx="3261">
                  <c:v>1.5214772506759</c:v>
                </c:pt>
                <c:pt idx="3262">
                  <c:v>1.52101308597086</c:v>
                </c:pt>
                <c:pt idx="3263">
                  <c:v>1.52054920439178</c:v>
                </c:pt>
                <c:pt idx="3264">
                  <c:v>1.52008560567971</c:v>
                </c:pt>
                <c:pt idx="3265">
                  <c:v>1.51962228957599</c:v>
                </c:pt>
                <c:pt idx="3266">
                  <c:v>1.51915925582228</c:v>
                </c:pt>
                <c:pt idx="3267">
                  <c:v>1.51869650416055</c:v>
                </c:pt>
                <c:pt idx="3268">
                  <c:v>1.51823403433309</c:v>
                </c:pt>
                <c:pt idx="3269">
                  <c:v>1.51777184608251</c:v>
                </c:pt>
                <c:pt idx="3270">
                  <c:v>1.5173099391517</c:v>
                </c:pt>
                <c:pt idx="3271">
                  <c:v>1.51684831328393</c:v>
                </c:pt>
                <c:pt idx="3272">
                  <c:v>1.51638696822273</c:v>
                </c:pt>
                <c:pt idx="3273">
                  <c:v>1.51592590371196</c:v>
                </c:pt>
                <c:pt idx="3274">
                  <c:v>1.51546511949575</c:v>
                </c:pt>
                <c:pt idx="3275">
                  <c:v>1.5150046153186</c:v>
                </c:pt>
                <c:pt idx="3276">
                  <c:v>1.5145443909253</c:v>
                </c:pt>
                <c:pt idx="3277">
                  <c:v>1.51408444606096</c:v>
                </c:pt>
                <c:pt idx="3278">
                  <c:v>1.513624780471</c:v>
                </c:pt>
                <c:pt idx="3279">
                  <c:v>1.51316539390108</c:v>
                </c:pt>
                <c:pt idx="3280">
                  <c:v>1.51270628609726</c:v>
                </c:pt>
                <c:pt idx="3281">
                  <c:v>1.51224745680585</c:v>
                </c:pt>
                <c:pt idx="3282">
                  <c:v>1.51178890577353</c:v>
                </c:pt>
                <c:pt idx="3283">
                  <c:v>1.51133063274719</c:v>
                </c:pt>
                <c:pt idx="3284">
                  <c:v>1.51087263747414</c:v>
                </c:pt>
                <c:pt idx="3285">
                  <c:v>1.51041491970194</c:v>
                </c:pt>
                <c:pt idx="3286">
                  <c:v>1.50995747917843</c:v>
                </c:pt>
                <c:pt idx="3287">
                  <c:v>1.50950031565175</c:v>
                </c:pt>
                <c:pt idx="3288">
                  <c:v>1.50904342887047</c:v>
                </c:pt>
                <c:pt idx="3289">
                  <c:v>1.50858681858326</c:v>
                </c:pt>
                <c:pt idx="3290">
                  <c:v>1.50813048453929</c:v>
                </c:pt>
                <c:pt idx="3291">
                  <c:v>1.50767442648793</c:v>
                </c:pt>
                <c:pt idx="3292">
                  <c:v>1.50721864417885</c:v>
                </c:pt>
                <c:pt idx="3293">
                  <c:v>1.50676313736205</c:v>
                </c:pt>
                <c:pt idx="3294">
                  <c:v>1.50630790578786</c:v>
                </c:pt>
                <c:pt idx="3295">
                  <c:v>1.50585294920682</c:v>
                </c:pt>
                <c:pt idx="3296">
                  <c:v>1.50539826736987</c:v>
                </c:pt>
                <c:pt idx="3297">
                  <c:v>1.50494386002819</c:v>
                </c:pt>
                <c:pt idx="3298">
                  <c:v>1.50448972693327</c:v>
                </c:pt>
                <c:pt idx="3299">
                  <c:v>1.50403586783697</c:v>
                </c:pt>
                <c:pt idx="3300">
                  <c:v>1.50358228249134</c:v>
                </c:pt>
                <c:pt idx="3301">
                  <c:v>1.50312897064877</c:v>
                </c:pt>
                <c:pt idx="3302">
                  <c:v>1.50267593206198</c:v>
                </c:pt>
                <c:pt idx="3303">
                  <c:v>1.502223166484</c:v>
                </c:pt>
                <c:pt idx="3304">
                  <c:v>1.50177067366802</c:v>
                </c:pt>
                <c:pt idx="3305">
                  <c:v>1.50131845336772</c:v>
                </c:pt>
                <c:pt idx="3306">
                  <c:v>1.50086650533698</c:v>
                </c:pt>
                <c:pt idx="3307">
                  <c:v>1.50041482932995</c:v>
                </c:pt>
                <c:pt idx="3308">
                  <c:v>1.49996342510115</c:v>
                </c:pt>
                <c:pt idx="3309">
                  <c:v>1.49951229240529</c:v>
                </c:pt>
                <c:pt idx="3310">
                  <c:v>1.49906143099745</c:v>
                </c:pt>
                <c:pt idx="3311">
                  <c:v>1.49861084063307</c:v>
                </c:pt>
                <c:pt idx="3312">
                  <c:v>1.49816052106774</c:v>
                </c:pt>
                <c:pt idx="3313">
                  <c:v>1.49771047205743</c:v>
                </c:pt>
                <c:pt idx="3314">
                  <c:v>1.49726069335836</c:v>
                </c:pt>
                <c:pt idx="3315">
                  <c:v>1.49681118472712</c:v>
                </c:pt>
                <c:pt idx="3316">
                  <c:v>1.49636194592051</c:v>
                </c:pt>
                <c:pt idx="3317">
                  <c:v>1.49591297669565</c:v>
                </c:pt>
                <c:pt idx="3318">
                  <c:v>1.49546427680993</c:v>
                </c:pt>
                <c:pt idx="3319">
                  <c:v>1.4950158460211</c:v>
                </c:pt>
                <c:pt idx="3320">
                  <c:v>1.49456768408711</c:v>
                </c:pt>
                <c:pt idx="3321">
                  <c:v>1.49411979076627</c:v>
                </c:pt>
                <c:pt idx="3322">
                  <c:v>1.49367216581715</c:v>
                </c:pt>
                <c:pt idx="3323">
                  <c:v>1.49322480899864</c:v>
                </c:pt>
                <c:pt idx="3324">
                  <c:v>1.49277772006984</c:v>
                </c:pt>
                <c:pt idx="3325">
                  <c:v>1.4923308987902</c:v>
                </c:pt>
                <c:pt idx="3326">
                  <c:v>1.49188434491948</c:v>
                </c:pt>
                <c:pt idx="3327">
                  <c:v>1.49143805821769</c:v>
                </c:pt>
                <c:pt idx="3328">
                  <c:v>1.49099203844512</c:v>
                </c:pt>
                <c:pt idx="3329">
                  <c:v>1.49054628536235</c:v>
                </c:pt>
                <c:pt idx="3330">
                  <c:v>1.49010079873028</c:v>
                </c:pt>
                <c:pt idx="3331">
                  <c:v>1.48965557831006</c:v>
                </c:pt>
                <c:pt idx="3332">
                  <c:v>1.48921062386312</c:v>
                </c:pt>
                <c:pt idx="3333">
                  <c:v>1.48876593515123</c:v>
                </c:pt>
                <c:pt idx="3334">
                  <c:v>1.48832151193637</c:v>
                </c:pt>
                <c:pt idx="3335">
                  <c:v>1.48787735398084</c:v>
                </c:pt>
                <c:pt idx="3336">
                  <c:v>1.48743346104726</c:v>
                </c:pt>
                <c:pt idx="3337">
                  <c:v>1.4869898328985</c:v>
                </c:pt>
                <c:pt idx="3338">
                  <c:v>1.48654646929766</c:v>
                </c:pt>
                <c:pt idx="3339">
                  <c:v>1.48610337000819</c:v>
                </c:pt>
                <c:pt idx="3340">
                  <c:v>1.48566053479383</c:v>
                </c:pt>
                <c:pt idx="3341">
                  <c:v>1.48521796341857</c:v>
                </c:pt>
                <c:pt idx="3342">
                  <c:v>1.48477565564666</c:v>
                </c:pt>
                <c:pt idx="3343">
                  <c:v>1.48433361124268</c:v>
                </c:pt>
                <c:pt idx="3344">
                  <c:v>1.48389182997147</c:v>
                </c:pt>
                <c:pt idx="3345">
                  <c:v>1.48345031159817</c:v>
                </c:pt>
                <c:pt idx="3346">
                  <c:v>1.48300905588812</c:v>
                </c:pt>
                <c:pt idx="3347">
                  <c:v>1.48256806260703</c:v>
                </c:pt>
                <c:pt idx="3348">
                  <c:v>1.48212733152084</c:v>
                </c:pt>
                <c:pt idx="3349">
                  <c:v>1.48168686239582</c:v>
                </c:pt>
                <c:pt idx="3350">
                  <c:v>1.48124665499845</c:v>
                </c:pt>
                <c:pt idx="3351">
                  <c:v>1.48080670909554</c:v>
                </c:pt>
                <c:pt idx="3352">
                  <c:v>1.48036702445413</c:v>
                </c:pt>
                <c:pt idx="3353">
                  <c:v>1.47992760084156</c:v>
                </c:pt>
                <c:pt idx="3354">
                  <c:v>1.47948843802549</c:v>
                </c:pt>
                <c:pt idx="3355">
                  <c:v>1.47904953577379</c:v>
                </c:pt>
                <c:pt idx="3356">
                  <c:v>1.4786108938546</c:v>
                </c:pt>
                <c:pt idx="3357">
                  <c:v>1.47817251203641</c:v>
                </c:pt>
                <c:pt idx="3358">
                  <c:v>1.47773439008793</c:v>
                </c:pt>
                <c:pt idx="3359">
                  <c:v>1.47729652777812</c:v>
                </c:pt>
                <c:pt idx="3360">
                  <c:v>1.4768589248763</c:v>
                </c:pt>
                <c:pt idx="3361">
                  <c:v>1.47642158115196</c:v>
                </c:pt>
                <c:pt idx="3362">
                  <c:v>1.47598449637498</c:v>
                </c:pt>
                <c:pt idx="3363">
                  <c:v>1.47554767031534</c:v>
                </c:pt>
                <c:pt idx="3364">
                  <c:v>1.47511110274349</c:v>
                </c:pt>
                <c:pt idx="3365">
                  <c:v>1.47467479343003</c:v>
                </c:pt>
                <c:pt idx="3366">
                  <c:v>1.47423874214586</c:v>
                </c:pt>
                <c:pt idx="3367">
                  <c:v>1.47380294866216</c:v>
                </c:pt>
                <c:pt idx="3368">
                  <c:v>1.47336741275034</c:v>
                </c:pt>
                <c:pt idx="3369">
                  <c:v>1.47293213418217</c:v>
                </c:pt>
                <c:pt idx="3370">
                  <c:v>1.47249711272957</c:v>
                </c:pt>
                <c:pt idx="3371">
                  <c:v>1.47206234816483</c:v>
                </c:pt>
                <c:pt idx="3372">
                  <c:v>1.47162784026046</c:v>
                </c:pt>
                <c:pt idx="3373">
                  <c:v>1.47119358878927</c:v>
                </c:pt>
                <c:pt idx="3374">
                  <c:v>1.47075959352426</c:v>
                </c:pt>
                <c:pt idx="3375">
                  <c:v>1.47032585423882</c:v>
                </c:pt>
                <c:pt idx="3376">
                  <c:v>1.46989237070647</c:v>
                </c:pt>
                <c:pt idx="3377">
                  <c:v>1.46945914270117</c:v>
                </c:pt>
                <c:pt idx="3378">
                  <c:v>1.46902616999695</c:v>
                </c:pt>
                <c:pt idx="3379">
                  <c:v>1.46859345236825</c:v>
                </c:pt>
                <c:pt idx="3380">
                  <c:v>1.4681609895897</c:v>
                </c:pt>
                <c:pt idx="3381">
                  <c:v>1.46772878143626</c:v>
                </c:pt>
                <c:pt idx="3382">
                  <c:v>1.46729682768306</c:v>
                </c:pt>
                <c:pt idx="3383">
                  <c:v>1.4668651281056</c:v>
                </c:pt>
                <c:pt idx="3384">
                  <c:v>1.46643368247961</c:v>
                </c:pt>
                <c:pt idx="3385">
                  <c:v>1.46600249058104</c:v>
                </c:pt>
                <c:pt idx="3386">
                  <c:v>1.46557155218613</c:v>
                </c:pt>
                <c:pt idx="3387">
                  <c:v>1.46514086707139</c:v>
                </c:pt>
                <c:pt idx="3388">
                  <c:v>1.4647104350136</c:v>
                </c:pt>
                <c:pt idx="3389">
                  <c:v>1.46428025578977</c:v>
                </c:pt>
                <c:pt idx="3390">
                  <c:v>1.46385032917722</c:v>
                </c:pt>
                <c:pt idx="3391">
                  <c:v>1.46342065495347</c:v>
                </c:pt>
                <c:pt idx="3392">
                  <c:v>1.46299123289639</c:v>
                </c:pt>
                <c:pt idx="3393">
                  <c:v>1.46256206278402</c:v>
                </c:pt>
                <c:pt idx="3394">
                  <c:v>1.46213314439472</c:v>
                </c:pt>
                <c:pt idx="3395">
                  <c:v>1.46170447750705</c:v>
                </c:pt>
                <c:pt idx="3396">
                  <c:v>1.46127606189987</c:v>
                </c:pt>
                <c:pt idx="3397">
                  <c:v>1.46084789735234</c:v>
                </c:pt>
                <c:pt idx="3398">
                  <c:v>1.46041998364379</c:v>
                </c:pt>
                <c:pt idx="3399">
                  <c:v>1.45999232055388</c:v>
                </c:pt>
                <c:pt idx="3400">
                  <c:v>1.45956490786251</c:v>
                </c:pt>
                <c:pt idx="3401">
                  <c:v>1.45913774534978</c:v>
                </c:pt>
                <c:pt idx="3402">
                  <c:v>1.45871083279614</c:v>
                </c:pt>
                <c:pt idx="3403">
                  <c:v>1.45828416998223</c:v>
                </c:pt>
                <c:pt idx="3404">
                  <c:v>1.45785775668897</c:v>
                </c:pt>
                <c:pt idx="3405">
                  <c:v>1.45743159269755</c:v>
                </c:pt>
                <c:pt idx="3406">
                  <c:v>1.45700567778939</c:v>
                </c:pt>
                <c:pt idx="3407">
                  <c:v>1.45658001174621</c:v>
                </c:pt>
                <c:pt idx="3408">
                  <c:v>1.45615459434989</c:v>
                </c:pt>
                <c:pt idx="3409">
                  <c:v>1.45572942538269</c:v>
                </c:pt>
                <c:pt idx="3410">
                  <c:v>1.45530450462701</c:v>
                </c:pt>
                <c:pt idx="3411">
                  <c:v>1.4548798318656</c:v>
                </c:pt>
                <c:pt idx="3412">
                  <c:v>1.45445540688135</c:v>
                </c:pt>
                <c:pt idx="3413">
                  <c:v>1.45403122945756</c:v>
                </c:pt>
                <c:pt idx="3414">
                  <c:v>1.45360729937762</c:v>
                </c:pt>
                <c:pt idx="3415">
                  <c:v>1.4531836164253</c:v>
                </c:pt>
                <c:pt idx="3416">
                  <c:v>1.45276018038454</c:v>
                </c:pt>
                <c:pt idx="3417">
                  <c:v>1.45233699103958</c:v>
                </c:pt>
                <c:pt idx="3418">
                  <c:v>1.45191404817487</c:v>
                </c:pt>
                <c:pt idx="3419">
                  <c:v>1.45149135157514</c:v>
                </c:pt>
                <c:pt idx="3420">
                  <c:v>1.45106890102537</c:v>
                </c:pt>
                <c:pt idx="3421">
                  <c:v>1.45064669631076</c:v>
                </c:pt>
                <c:pt idx="3422">
                  <c:v>1.45022473721681</c:v>
                </c:pt>
                <c:pt idx="3423">
                  <c:v>1.44980302352925</c:v>
                </c:pt>
                <c:pt idx="3424">
                  <c:v>1.44938155503403</c:v>
                </c:pt>
                <c:pt idx="3425">
                  <c:v>1.4489603315174</c:v>
                </c:pt>
                <c:pt idx="3426">
                  <c:v>1.44853935276581</c:v>
                </c:pt>
                <c:pt idx="3427">
                  <c:v>1.44811861856597</c:v>
                </c:pt>
                <c:pt idx="3428">
                  <c:v>1.44769812870486</c:v>
                </c:pt>
                <c:pt idx="3429">
                  <c:v>1.44727788296966</c:v>
                </c:pt>
                <c:pt idx="3430">
                  <c:v>1.44685788114788</c:v>
                </c:pt>
                <c:pt idx="3431">
                  <c:v>1.4464381230272</c:v>
                </c:pt>
                <c:pt idx="3432">
                  <c:v>1.44601860839559</c:v>
                </c:pt>
                <c:pt idx="3433">
                  <c:v>1.44559933704123</c:v>
                </c:pt>
                <c:pt idx="3434">
                  <c:v>1.44518030875255</c:v>
                </c:pt>
                <c:pt idx="3435">
                  <c:v>1.44476152331831</c:v>
                </c:pt>
                <c:pt idx="3436">
                  <c:v>1.44434298052735</c:v>
                </c:pt>
                <c:pt idx="3437">
                  <c:v>1.4439246801689</c:v>
                </c:pt>
                <c:pt idx="3438">
                  <c:v>1.44350662203241</c:v>
                </c:pt>
                <c:pt idx="3439">
                  <c:v>1.4430888059075</c:v>
                </c:pt>
                <c:pt idx="3440">
                  <c:v>1.44267123158407</c:v>
                </c:pt>
                <c:pt idx="3441">
                  <c:v>1.44225389885233</c:v>
                </c:pt>
                <c:pt idx="3442">
                  <c:v>1.44183680750261</c:v>
                </c:pt>
                <c:pt idx="3443">
                  <c:v>1.44141995732561</c:v>
                </c:pt>
                <c:pt idx="3444">
                  <c:v>1.44100334811217</c:v>
                </c:pt>
                <c:pt idx="3445">
                  <c:v>1.44058697965346</c:v>
                </c:pt>
                <c:pt idx="3446">
                  <c:v>1.44017085174077</c:v>
                </c:pt>
                <c:pt idx="3447">
                  <c:v>1.43975496416576</c:v>
                </c:pt>
                <c:pt idx="3448">
                  <c:v>1.43933931672027</c:v>
                </c:pt>
                <c:pt idx="3449">
                  <c:v>1.43892390919636</c:v>
                </c:pt>
                <c:pt idx="3450">
                  <c:v>1.43850874138638</c:v>
                </c:pt>
                <c:pt idx="3451">
                  <c:v>1.4380938130829</c:v>
                </c:pt>
                <c:pt idx="3452">
                  <c:v>1.43767912407871</c:v>
                </c:pt>
                <c:pt idx="3453">
                  <c:v>1.43726467416685</c:v>
                </c:pt>
                <c:pt idx="3454">
                  <c:v>1.43685046314064</c:v>
                </c:pt>
                <c:pt idx="3455">
                  <c:v>1.43643649079354</c:v>
                </c:pt>
                <c:pt idx="3456">
                  <c:v>1.43602275691931</c:v>
                </c:pt>
                <c:pt idx="3457">
                  <c:v>1.43560926131201</c:v>
                </c:pt>
                <c:pt idx="3458">
                  <c:v>1.43519600376586</c:v>
                </c:pt>
                <c:pt idx="3459">
                  <c:v>1.43478298407525</c:v>
                </c:pt>
                <c:pt idx="3460">
                  <c:v>1.43437020203499</c:v>
                </c:pt>
                <c:pt idx="3461">
                  <c:v>1.43395765743994</c:v>
                </c:pt>
                <c:pt idx="3462">
                  <c:v>1.43354535008533</c:v>
                </c:pt>
                <c:pt idx="3463">
                  <c:v>1.43313327976656</c:v>
                </c:pt>
                <c:pt idx="3464">
                  <c:v>1.43272144627928</c:v>
                </c:pt>
                <c:pt idx="3465">
                  <c:v>1.43230984941938</c:v>
                </c:pt>
                <c:pt idx="3466">
                  <c:v>1.43189848898295</c:v>
                </c:pt>
                <c:pt idx="3467">
                  <c:v>1.43148736476637</c:v>
                </c:pt>
                <c:pt idx="3468">
                  <c:v>1.43107647656619</c:v>
                </c:pt>
                <c:pt idx="3469">
                  <c:v>1.4306658241793</c:v>
                </c:pt>
                <c:pt idx="3470">
                  <c:v>1.43025540740269</c:v>
                </c:pt>
                <c:pt idx="3471">
                  <c:v>1.4298452260337</c:v>
                </c:pt>
                <c:pt idx="3472">
                  <c:v>1.42943527986979</c:v>
                </c:pt>
                <c:pt idx="3473">
                  <c:v>1.42902556870873</c:v>
                </c:pt>
                <c:pt idx="3474">
                  <c:v>1.42861609234851</c:v>
                </c:pt>
                <c:pt idx="3475">
                  <c:v>1.42820685058737</c:v>
                </c:pt>
                <c:pt idx="3476">
                  <c:v>1.4277978432237</c:v>
                </c:pt>
                <c:pt idx="3477">
                  <c:v>1.42738907005622</c:v>
                </c:pt>
                <c:pt idx="3478">
                  <c:v>1.42698053088379</c:v>
                </c:pt>
                <c:pt idx="3479">
                  <c:v>1.42657222550561</c:v>
                </c:pt>
                <c:pt idx="3480">
                  <c:v>1.42616415372099</c:v>
                </c:pt>
                <c:pt idx="3481">
                  <c:v>1.42575631532956</c:v>
                </c:pt>
                <c:pt idx="3482">
                  <c:v>1.42534871013114</c:v>
                </c:pt>
                <c:pt idx="3483">
                  <c:v>1.42494133792577</c:v>
                </c:pt>
                <c:pt idx="3484">
                  <c:v>1.42453419851374</c:v>
                </c:pt>
                <c:pt idx="3485">
                  <c:v>1.42412729169558</c:v>
                </c:pt>
                <c:pt idx="3486">
                  <c:v>1.42372061727198</c:v>
                </c:pt>
                <c:pt idx="3487">
                  <c:v>1.42331417504396</c:v>
                </c:pt>
                <c:pt idx="3488">
                  <c:v>1.42290796481268</c:v>
                </c:pt>
                <c:pt idx="3489">
                  <c:v>1.42250198637956</c:v>
                </c:pt>
                <c:pt idx="3490">
                  <c:v>1.42209623954627</c:v>
                </c:pt>
                <c:pt idx="3491">
                  <c:v>1.42169072411466</c:v>
                </c:pt>
                <c:pt idx="3492">
                  <c:v>1.42128543988681</c:v>
                </c:pt>
                <c:pt idx="3493">
                  <c:v>1.42088038666512</c:v>
                </c:pt>
                <c:pt idx="3494">
                  <c:v>1.42047556425204</c:v>
                </c:pt>
                <c:pt idx="3495">
                  <c:v>1.42007097245043</c:v>
                </c:pt>
                <c:pt idx="3496">
                  <c:v>1.41966661106325</c:v>
                </c:pt>
                <c:pt idx="3497">
                  <c:v>1.41926247989372</c:v>
                </c:pt>
                <c:pt idx="3498">
                  <c:v>1.41885857874531</c:v>
                </c:pt>
                <c:pt idx="3499">
                  <c:v>1.41845490742167</c:v>
                </c:pt>
                <c:pt idx="3500">
                  <c:v>1.4180514657267</c:v>
                </c:pt>
                <c:pt idx="3501">
                  <c:v>1.41764825346453</c:v>
                </c:pt>
                <c:pt idx="3502">
                  <c:v>1.41724527043948</c:v>
                </c:pt>
                <c:pt idx="3503">
                  <c:v>1.41684251645612</c:v>
                </c:pt>
                <c:pt idx="3504">
                  <c:v>1.41643999131926</c:v>
                </c:pt>
                <c:pt idx="3505">
                  <c:v>1.41603769483387</c:v>
                </c:pt>
                <c:pt idx="3506">
                  <c:v>1.41563562680519</c:v>
                </c:pt>
                <c:pt idx="3507">
                  <c:v>1.41523378703868</c:v>
                </c:pt>
                <c:pt idx="3508">
                  <c:v>1.41483217534</c:v>
                </c:pt>
                <c:pt idx="3509">
                  <c:v>1.41443079151504</c:v>
                </c:pt>
                <c:pt idx="3510">
                  <c:v>1.4140296353699</c:v>
                </c:pt>
                <c:pt idx="3511">
                  <c:v>1.41362870671097</c:v>
                </c:pt>
                <c:pt idx="3512">
                  <c:v>1.41322800534473</c:v>
                </c:pt>
                <c:pt idx="3513">
                  <c:v>1.41282753107796</c:v>
                </c:pt>
                <c:pt idx="3514">
                  <c:v>1.41242728371767</c:v>
                </c:pt>
                <c:pt idx="3515">
                  <c:v>1.41202726307109</c:v>
                </c:pt>
                <c:pt idx="3516">
                  <c:v>1.41162746894562</c:v>
                </c:pt>
                <c:pt idx="3517">
                  <c:v>1.41122790114889</c:v>
                </c:pt>
                <c:pt idx="3518">
                  <c:v>1.41082855948875</c:v>
                </c:pt>
                <c:pt idx="3519">
                  <c:v>1.41042944377331</c:v>
                </c:pt>
                <c:pt idx="3520">
                  <c:v>1.41003055381087</c:v>
                </c:pt>
                <c:pt idx="3521">
                  <c:v>1.40963188940993</c:v>
                </c:pt>
                <c:pt idx="3522">
                  <c:v>1.40923345037924</c:v>
                </c:pt>
                <c:pt idx="3523">
                  <c:v>1.40883523652771</c:v>
                </c:pt>
                <c:pt idx="3524">
                  <c:v>1.40843724766451</c:v>
                </c:pt>
                <c:pt idx="3525">
                  <c:v>1.40803948359903</c:v>
                </c:pt>
                <c:pt idx="3526">
                  <c:v>1.40764194414086</c:v>
                </c:pt>
                <c:pt idx="3527">
                  <c:v>1.40724462909982</c:v>
                </c:pt>
                <c:pt idx="3528">
                  <c:v>1.40684753828589</c:v>
                </c:pt>
                <c:pt idx="3529">
                  <c:v>1.40645067150933</c:v>
                </c:pt>
                <c:pt idx="3530">
                  <c:v>1.40605402858059</c:v>
                </c:pt>
                <c:pt idx="3531">
                  <c:v>1.40565760931038</c:v>
                </c:pt>
                <c:pt idx="3532">
                  <c:v>1.40526141350949</c:v>
                </c:pt>
                <c:pt idx="3533">
                  <c:v>1.40486544098908</c:v>
                </c:pt>
                <c:pt idx="3534">
                  <c:v>1.40446969156042</c:v>
                </c:pt>
                <c:pt idx="3535">
                  <c:v>1.40407416503506</c:v>
                </c:pt>
                <c:pt idx="3536">
                  <c:v>1.40367886122466</c:v>
                </c:pt>
                <c:pt idx="3537">
                  <c:v>1.40328377994124</c:v>
                </c:pt>
                <c:pt idx="3538">
                  <c:v>1.40288892099689</c:v>
                </c:pt>
                <c:pt idx="3539">
                  <c:v>1.40249428420404</c:v>
                </c:pt>
                <c:pt idx="3540">
                  <c:v>1.40209986937518</c:v>
                </c:pt>
                <c:pt idx="3541">
                  <c:v>1.40170567632316</c:v>
                </c:pt>
                <c:pt idx="3542">
                  <c:v>1.40131170486097</c:v>
                </c:pt>
                <c:pt idx="3543">
                  <c:v>1.4009179548018</c:v>
                </c:pt>
                <c:pt idx="3544">
                  <c:v>1.40052442595905</c:v>
                </c:pt>
                <c:pt idx="3545">
                  <c:v>1.40013111814638</c:v>
                </c:pt>
                <c:pt idx="3546">
                  <c:v>1.39973803117762</c:v>
                </c:pt>
                <c:pt idx="3547">
                  <c:v>1.39934516486678</c:v>
                </c:pt>
                <c:pt idx="3548">
                  <c:v>1.39895251902813</c:v>
                </c:pt>
                <c:pt idx="3549">
                  <c:v>1.39856009347617</c:v>
                </c:pt>
                <c:pt idx="3550">
                  <c:v>1.3981678880255</c:v>
                </c:pt>
                <c:pt idx="3551">
                  <c:v>1.39777590249104</c:v>
                </c:pt>
                <c:pt idx="3552">
                  <c:v>1.39738413668789</c:v>
                </c:pt>
                <c:pt idx="3553">
                  <c:v>1.3969925904313</c:v>
                </c:pt>
                <c:pt idx="3554">
                  <c:v>1.3966012635368</c:v>
                </c:pt>
                <c:pt idx="3555">
                  <c:v>1.39621015582007</c:v>
                </c:pt>
                <c:pt idx="3556">
                  <c:v>1.39581926709704</c:v>
                </c:pt>
                <c:pt idx="3557">
                  <c:v>1.39542859718381</c:v>
                </c:pt>
                <c:pt idx="3558">
                  <c:v>1.39503814589676</c:v>
                </c:pt>
                <c:pt idx="3559">
                  <c:v>1.39464791305234</c:v>
                </c:pt>
                <c:pt idx="3560">
                  <c:v>1.39425789846734</c:v>
                </c:pt>
                <c:pt idx="3561">
                  <c:v>1.39386810195864</c:v>
                </c:pt>
                <c:pt idx="3562">
                  <c:v>1.39347852334345</c:v>
                </c:pt>
                <c:pt idx="3563">
                  <c:v>1.3930891624391</c:v>
                </c:pt>
                <c:pt idx="3564">
                  <c:v>1.39270001906314</c:v>
                </c:pt>
                <c:pt idx="3565">
                  <c:v>1.39231109303332</c:v>
                </c:pt>
                <c:pt idx="3566">
                  <c:v>1.39192238416758</c:v>
                </c:pt>
                <c:pt idx="3567">
                  <c:v>1.39153389228413</c:v>
                </c:pt>
                <c:pt idx="3568">
                  <c:v>1.39114561720129</c:v>
                </c:pt>
                <c:pt idx="3569">
                  <c:v>1.39075755873766</c:v>
                </c:pt>
                <c:pt idx="3570">
                  <c:v>1.39036971671199</c:v>
                </c:pt>
                <c:pt idx="3571">
                  <c:v>1.38998209094327</c:v>
                </c:pt>
                <c:pt idx="3572">
                  <c:v>1.38959468125065</c:v>
                </c:pt>
                <c:pt idx="3573">
                  <c:v>1.38920748745357</c:v>
                </c:pt>
                <c:pt idx="3574">
                  <c:v>1.38882050937154</c:v>
                </c:pt>
                <c:pt idx="3575">
                  <c:v>1.38843374682434</c:v>
                </c:pt>
                <c:pt idx="3576">
                  <c:v>1.388047199632</c:v>
                </c:pt>
                <c:pt idx="3577">
                  <c:v>1.38766086761467</c:v>
                </c:pt>
                <c:pt idx="3578">
                  <c:v>1.38727475059273</c:v>
                </c:pt>
                <c:pt idx="3579">
                  <c:v>1.38688884838675</c:v>
                </c:pt>
                <c:pt idx="3580">
                  <c:v>1.38650316081753</c:v>
                </c:pt>
                <c:pt idx="3581">
                  <c:v>1.38611768770602</c:v>
                </c:pt>
                <c:pt idx="3582">
                  <c:v>1.38573242887346</c:v>
                </c:pt>
                <c:pt idx="3583">
                  <c:v>1.38534738414116</c:v>
                </c:pt>
                <c:pt idx="3584">
                  <c:v>1.38496255333073</c:v>
                </c:pt>
                <c:pt idx="3585">
                  <c:v>1.38457793626392</c:v>
                </c:pt>
                <c:pt idx="3586">
                  <c:v>1.38419353276272</c:v>
                </c:pt>
                <c:pt idx="3587">
                  <c:v>1.38380934264929</c:v>
                </c:pt>
                <c:pt idx="3588">
                  <c:v>1.38342536574601</c:v>
                </c:pt>
                <c:pt idx="3589">
                  <c:v>1.38304160187543</c:v>
                </c:pt>
                <c:pt idx="3590">
                  <c:v>1.38265805086032</c:v>
                </c:pt>
                <c:pt idx="3591">
                  <c:v>1.38227471252359</c:v>
                </c:pt>
                <c:pt idx="3592">
                  <c:v>1.38189158668848</c:v>
                </c:pt>
                <c:pt idx="3593">
                  <c:v>1.38150867317826</c:v>
                </c:pt>
                <c:pt idx="3594">
                  <c:v>1.38112597181654</c:v>
                </c:pt>
                <c:pt idx="3595">
                  <c:v>1.38074348242702</c:v>
                </c:pt>
                <c:pt idx="3596">
                  <c:v>1.38036120483362</c:v>
                </c:pt>
                <c:pt idx="3597">
                  <c:v>1.37997913886052</c:v>
                </c:pt>
                <c:pt idx="3598">
                  <c:v>1.37959728433201</c:v>
                </c:pt>
                <c:pt idx="3599">
                  <c:v>1.37921564107261</c:v>
                </c:pt>
                <c:pt idx="3600">
                  <c:v>1.37883420890705</c:v>
                </c:pt>
                <c:pt idx="3601">
                  <c:v>1.37845298766023</c:v>
                </c:pt>
                <c:pt idx="3602">
                  <c:v>1.37807197715726</c:v>
                </c:pt>
                <c:pt idx="3603">
                  <c:v>1.3776911772234</c:v>
                </c:pt>
                <c:pt idx="3604">
                  <c:v>1.3773105876842</c:v>
                </c:pt>
                <c:pt idx="3605">
                  <c:v>1.37693020836527</c:v>
                </c:pt>
                <c:pt idx="3606">
                  <c:v>1.37655003909252</c:v>
                </c:pt>
                <c:pt idx="3607">
                  <c:v>1.37617007969202</c:v>
                </c:pt>
                <c:pt idx="3608">
                  <c:v>1.37579032999002</c:v>
                </c:pt>
                <c:pt idx="3609">
                  <c:v>1.37541078981298</c:v>
                </c:pt>
                <c:pt idx="3610">
                  <c:v>1.3750314589875</c:v>
                </c:pt>
                <c:pt idx="3611">
                  <c:v>1.37465233734048</c:v>
                </c:pt>
                <c:pt idx="3612">
                  <c:v>1.37427342469886</c:v>
                </c:pt>
                <c:pt idx="3613">
                  <c:v>1.37389472088992</c:v>
                </c:pt>
                <c:pt idx="3614">
                  <c:v>1.37351622574099</c:v>
                </c:pt>
                <c:pt idx="3615">
                  <c:v>1.37313793907975</c:v>
                </c:pt>
                <c:pt idx="3616">
                  <c:v>1.37275986073396</c:v>
                </c:pt>
                <c:pt idx="3617">
                  <c:v>1.37238199053153</c:v>
                </c:pt>
                <c:pt idx="3618">
                  <c:v>1.3720043283007</c:v>
                </c:pt>
                <c:pt idx="3619">
                  <c:v>1.37162687386979</c:v>
                </c:pt>
                <c:pt idx="3620">
                  <c:v>1.37124962706735</c:v>
                </c:pt>
                <c:pt idx="3621">
                  <c:v>1.3708725877221</c:v>
                </c:pt>
                <c:pt idx="3622">
                  <c:v>1.37049575566294</c:v>
                </c:pt>
                <c:pt idx="3623">
                  <c:v>1.37011913071901</c:v>
                </c:pt>
                <c:pt idx="3624">
                  <c:v>1.36974271271957</c:v>
                </c:pt>
                <c:pt idx="3625">
                  <c:v>1.36936650149414</c:v>
                </c:pt>
                <c:pt idx="3626">
                  <c:v>1.36899049687234</c:v>
                </c:pt>
                <c:pt idx="3627">
                  <c:v>1.36861469868407</c:v>
                </c:pt>
                <c:pt idx="3628">
                  <c:v>1.36823910675934</c:v>
                </c:pt>
                <c:pt idx="3629">
                  <c:v>1.36786372092841</c:v>
                </c:pt>
                <c:pt idx="3630">
                  <c:v>1.36748854102167</c:v>
                </c:pt>
                <c:pt idx="3631">
                  <c:v>1.36711356686969</c:v>
                </c:pt>
                <c:pt idx="3632">
                  <c:v>1.36673879830333</c:v>
                </c:pt>
                <c:pt idx="3633">
                  <c:v>1.36636423515353</c:v>
                </c:pt>
                <c:pt idx="3634">
                  <c:v>1.36598987725144</c:v>
                </c:pt>
                <c:pt idx="3635">
                  <c:v>1.36561572442839</c:v>
                </c:pt>
                <c:pt idx="3636">
                  <c:v>1.36524177651593</c:v>
                </c:pt>
                <c:pt idx="3637">
                  <c:v>1.36486803334576</c:v>
                </c:pt>
                <c:pt idx="3638">
                  <c:v>1.36449449474974</c:v>
                </c:pt>
                <c:pt idx="3639">
                  <c:v>1.36412116056002</c:v>
                </c:pt>
                <c:pt idx="3640">
                  <c:v>1.36374803060883</c:v>
                </c:pt>
                <c:pt idx="3641">
                  <c:v>1.36337510472862</c:v>
                </c:pt>
                <c:pt idx="3642">
                  <c:v>1.36300238275204</c:v>
                </c:pt>
                <c:pt idx="3643">
                  <c:v>1.36262986451182</c:v>
                </c:pt>
                <c:pt idx="3644">
                  <c:v>1.36225754984108</c:v>
                </c:pt>
                <c:pt idx="3645">
                  <c:v>1.36188543857288</c:v>
                </c:pt>
                <c:pt idx="3646">
                  <c:v>1.36151353054066</c:v>
                </c:pt>
                <c:pt idx="3647">
                  <c:v>1.36114182557793</c:v>
                </c:pt>
                <c:pt idx="3648">
                  <c:v>1.36077032351844</c:v>
                </c:pt>
                <c:pt idx="3649">
                  <c:v>1.36039902419608</c:v>
                </c:pt>
                <c:pt idx="3650">
                  <c:v>1.36002792744491</c:v>
                </c:pt>
                <c:pt idx="3651">
                  <c:v>1.35965703309921</c:v>
                </c:pt>
                <c:pt idx="3652">
                  <c:v>1.35928634099347</c:v>
                </c:pt>
                <c:pt idx="3653">
                  <c:v>1.35891585096228</c:v>
                </c:pt>
                <c:pt idx="3654">
                  <c:v>1.35854556284045</c:v>
                </c:pt>
                <c:pt idx="3655">
                  <c:v>1.35817547646297</c:v>
                </c:pt>
                <c:pt idx="3656">
                  <c:v>1.35780559166503</c:v>
                </c:pt>
                <c:pt idx="3657">
                  <c:v>1.35743590828197</c:v>
                </c:pt>
                <c:pt idx="3658">
                  <c:v>1.3570664261493</c:v>
                </c:pt>
                <c:pt idx="3659">
                  <c:v>1.35669714510273</c:v>
                </c:pt>
                <c:pt idx="3660">
                  <c:v>1.35632806497817</c:v>
                </c:pt>
                <c:pt idx="3661">
                  <c:v>1.35595918561167</c:v>
                </c:pt>
                <c:pt idx="3662">
                  <c:v>1.35559050683947</c:v>
                </c:pt>
                <c:pt idx="3663">
                  <c:v>1.35522202849801</c:v>
                </c:pt>
                <c:pt idx="3664">
                  <c:v>1.35485375042383</c:v>
                </c:pt>
                <c:pt idx="3665">
                  <c:v>1.3544856724538</c:v>
                </c:pt>
                <c:pt idx="3666">
                  <c:v>1.35411779442478</c:v>
                </c:pt>
                <c:pt idx="3667">
                  <c:v>1.35375011617394</c:v>
                </c:pt>
                <c:pt idx="3668">
                  <c:v>1.35338263753862</c:v>
                </c:pt>
                <c:pt idx="3669">
                  <c:v>1.35301535835626</c:v>
                </c:pt>
                <c:pt idx="3670">
                  <c:v>1.3526482784645</c:v>
                </c:pt>
                <c:pt idx="3671">
                  <c:v>1.35228139770123</c:v>
                </c:pt>
                <c:pt idx="3672">
                  <c:v>1.35191471590447</c:v>
                </c:pt>
                <c:pt idx="3673">
                  <c:v>1.35154823291233</c:v>
                </c:pt>
                <c:pt idx="3674">
                  <c:v>1.35118194856324</c:v>
                </c:pt>
                <c:pt idx="3675">
                  <c:v>1.35081586269571</c:v>
                </c:pt>
                <c:pt idx="3676">
                  <c:v>1.35044997514849</c:v>
                </c:pt>
                <c:pt idx="3677">
                  <c:v>1.35008428576042</c:v>
                </c:pt>
                <c:pt idx="3678">
                  <c:v>1.3497187943706</c:v>
                </c:pt>
                <c:pt idx="3679">
                  <c:v>1.34935350081825</c:v>
                </c:pt>
                <c:pt idx="3680">
                  <c:v>1.34898840494274</c:v>
                </c:pt>
                <c:pt idx="3681">
                  <c:v>1.34862350658373</c:v>
                </c:pt>
                <c:pt idx="3682">
                  <c:v>1.34825880558097</c:v>
                </c:pt>
                <c:pt idx="3683">
                  <c:v>1.34789430177434</c:v>
                </c:pt>
                <c:pt idx="3684">
                  <c:v>1.34752999500394</c:v>
                </c:pt>
                <c:pt idx="3685">
                  <c:v>1.34716588511013</c:v>
                </c:pt>
                <c:pt idx="3686">
                  <c:v>1.34680197193328</c:v>
                </c:pt>
                <c:pt idx="3687">
                  <c:v>1.34643825531402</c:v>
                </c:pt>
                <c:pt idx="3688">
                  <c:v>1.3460747350932</c:v>
                </c:pt>
                <c:pt idx="3689">
                  <c:v>1.34571141111172</c:v>
                </c:pt>
                <c:pt idx="3690">
                  <c:v>1.34534828321077</c:v>
                </c:pt>
                <c:pt idx="3691">
                  <c:v>1.34498535123162</c:v>
                </c:pt>
                <c:pt idx="3692">
                  <c:v>1.34462261501577</c:v>
                </c:pt>
                <c:pt idx="3693">
                  <c:v>1.34426007440487</c:v>
                </c:pt>
                <c:pt idx="3694">
                  <c:v>1.34389772924075</c:v>
                </c:pt>
                <c:pt idx="3695">
                  <c:v>1.3435355793654</c:v>
                </c:pt>
                <c:pt idx="3696">
                  <c:v>1.34317362462096</c:v>
                </c:pt>
                <c:pt idx="3697">
                  <c:v>1.3428118648498</c:v>
                </c:pt>
                <c:pt idx="3698">
                  <c:v>1.34245029989438</c:v>
                </c:pt>
                <c:pt idx="3699">
                  <c:v>1.3420889295974</c:v>
                </c:pt>
                <c:pt idx="3700">
                  <c:v>1.34172775380169</c:v>
                </c:pt>
                <c:pt idx="3701">
                  <c:v>1.34136677235027</c:v>
                </c:pt>
                <c:pt idx="3702">
                  <c:v>1.34100598508633</c:v>
                </c:pt>
                <c:pt idx="3703">
                  <c:v>1.34064539185319</c:v>
                </c:pt>
                <c:pt idx="3704">
                  <c:v>1.34028499249441</c:v>
                </c:pt>
                <c:pt idx="3705">
                  <c:v>1.33992478685362</c:v>
                </c:pt>
                <c:pt idx="3706">
                  <c:v>1.33956477477469</c:v>
                </c:pt>
                <c:pt idx="3707">
                  <c:v>1.33920495610169</c:v>
                </c:pt>
                <c:pt idx="3708">
                  <c:v>1.33884533067875</c:v>
                </c:pt>
                <c:pt idx="3709">
                  <c:v>1.33848589835023</c:v>
                </c:pt>
                <c:pt idx="3710">
                  <c:v>1.3381266589607</c:v>
                </c:pt>
                <c:pt idx="3711">
                  <c:v>1.33776761235481</c:v>
                </c:pt>
                <c:pt idx="3712">
                  <c:v>1.33740875837741</c:v>
                </c:pt>
                <c:pt idx="3713">
                  <c:v>1.33705009687353</c:v>
                </c:pt>
                <c:pt idx="3714">
                  <c:v>1.3366916276884</c:v>
                </c:pt>
                <c:pt idx="3715">
                  <c:v>1.3363333506673</c:v>
                </c:pt>
                <c:pt idx="3716">
                  <c:v>1.33597526565585</c:v>
                </c:pt>
                <c:pt idx="3717">
                  <c:v>1.33561737249964</c:v>
                </c:pt>
                <c:pt idx="3718">
                  <c:v>1.33525967104457</c:v>
                </c:pt>
                <c:pt idx="3719">
                  <c:v>1.33490216113664</c:v>
                </c:pt>
                <c:pt idx="3720">
                  <c:v>1.33454484262204</c:v>
                </c:pt>
                <c:pt idx="3721">
                  <c:v>1.33418771534712</c:v>
                </c:pt>
                <c:pt idx="3722">
                  <c:v>1.33383077915838</c:v>
                </c:pt>
                <c:pt idx="3723">
                  <c:v>1.33347403390251</c:v>
                </c:pt>
                <c:pt idx="3724">
                  <c:v>1.33311747942635</c:v>
                </c:pt>
                <c:pt idx="3725">
                  <c:v>1.33276111557688</c:v>
                </c:pt>
                <c:pt idx="3726">
                  <c:v>1.33240494220126</c:v>
                </c:pt>
                <c:pt idx="3727">
                  <c:v>1.33204895914685</c:v>
                </c:pt>
                <c:pt idx="3728">
                  <c:v>1.33169316626114</c:v>
                </c:pt>
                <c:pt idx="3729">
                  <c:v>1.33133756339179</c:v>
                </c:pt>
                <c:pt idx="3730">
                  <c:v>1.33098215038659</c:v>
                </c:pt>
                <c:pt idx="3731">
                  <c:v>1.33062692709351</c:v>
                </c:pt>
                <c:pt idx="3732">
                  <c:v>1.33027189336074</c:v>
                </c:pt>
                <c:pt idx="3733">
                  <c:v>1.32991704903658</c:v>
                </c:pt>
                <c:pt idx="3734">
                  <c:v>1.32956239396947</c:v>
                </c:pt>
                <c:pt idx="3735">
                  <c:v>1.32920792800804</c:v>
                </c:pt>
                <c:pt idx="3736">
                  <c:v>1.32885365100107</c:v>
                </c:pt>
                <c:pt idx="3737">
                  <c:v>1.32849956279758</c:v>
                </c:pt>
                <c:pt idx="3738">
                  <c:v>1.32814566324657</c:v>
                </c:pt>
                <c:pt idx="3739">
                  <c:v>1.3277919521974</c:v>
                </c:pt>
                <c:pt idx="3740">
                  <c:v>1.32743842949951</c:v>
                </c:pt>
                <c:pt idx="3741">
                  <c:v>1.32708509500243</c:v>
                </c:pt>
                <c:pt idx="3742">
                  <c:v>1.32673194855592</c:v>
                </c:pt>
                <c:pt idx="3743">
                  <c:v>1.32637899000997</c:v>
                </c:pt>
                <c:pt idx="3744">
                  <c:v>1.32602621921457</c:v>
                </c:pt>
                <c:pt idx="3745">
                  <c:v>1.32567363601998</c:v>
                </c:pt>
                <c:pt idx="3746">
                  <c:v>1.32532124027659</c:v>
                </c:pt>
                <c:pt idx="3747">
                  <c:v>1.32496903183498</c:v>
                </c:pt>
                <c:pt idx="3748">
                  <c:v>1.32461701054584</c:v>
                </c:pt>
                <c:pt idx="3749">
                  <c:v>1.32426517626001</c:v>
                </c:pt>
                <c:pt idx="3750">
                  <c:v>1.32391352882854</c:v>
                </c:pt>
                <c:pt idx="3751">
                  <c:v>1.32356206810263</c:v>
                </c:pt>
                <c:pt idx="3752">
                  <c:v>1.32321079393361</c:v>
                </c:pt>
                <c:pt idx="3753">
                  <c:v>1.32285970617296</c:v>
                </c:pt>
                <c:pt idx="3754">
                  <c:v>1.3225088046724</c:v>
                </c:pt>
                <c:pt idx="3755">
                  <c:v>1.32215808928365</c:v>
                </c:pt>
                <c:pt idx="3756">
                  <c:v>1.32180755985878</c:v>
                </c:pt>
                <c:pt idx="3757">
                  <c:v>1.32145721624986</c:v>
                </c:pt>
                <c:pt idx="3758">
                  <c:v>1.32110705830917</c:v>
                </c:pt>
                <c:pt idx="3759">
                  <c:v>1.3207570858892</c:v>
                </c:pt>
                <c:pt idx="3760">
                  <c:v>1.32040729884252</c:v>
                </c:pt>
                <c:pt idx="3761">
                  <c:v>1.3200576970219</c:v>
                </c:pt>
                <c:pt idx="3762">
                  <c:v>1.31970828028023</c:v>
                </c:pt>
                <c:pt idx="3763">
                  <c:v>1.31935904847058</c:v>
                </c:pt>
                <c:pt idx="3764">
                  <c:v>1.31901000144618</c:v>
                </c:pt>
                <c:pt idx="3765">
                  <c:v>1.31866113906042</c:v>
                </c:pt>
                <c:pt idx="3766">
                  <c:v>1.31831246116683</c:v>
                </c:pt>
                <c:pt idx="3767">
                  <c:v>1.31796396761909</c:v>
                </c:pt>
                <c:pt idx="3768">
                  <c:v>1.31761565827101</c:v>
                </c:pt>
                <c:pt idx="3769">
                  <c:v>1.31726753297666</c:v>
                </c:pt>
                <c:pt idx="3770">
                  <c:v>1.31691959159011</c:v>
                </c:pt>
                <c:pt idx="3771">
                  <c:v>1.31657183396573</c:v>
                </c:pt>
                <c:pt idx="3772">
                  <c:v>1.31622425995797</c:v>
                </c:pt>
                <c:pt idx="3773">
                  <c:v>1.3158768694214</c:v>
                </c:pt>
                <c:pt idx="3774">
                  <c:v>1.31552966221083</c:v>
                </c:pt>
                <c:pt idx="3775">
                  <c:v>1.31518263818112</c:v>
                </c:pt>
                <c:pt idx="3776">
                  <c:v>1.31483579718744</c:v>
                </c:pt>
                <c:pt idx="3777">
                  <c:v>1.31448913908491</c:v>
                </c:pt>
                <c:pt idx="3778">
                  <c:v>1.31414266372901</c:v>
                </c:pt>
                <c:pt idx="3779">
                  <c:v>1.31379637097518</c:v>
                </c:pt>
                <c:pt idx="3780">
                  <c:v>1.31345026067914</c:v>
                </c:pt>
                <c:pt idx="3781">
                  <c:v>1.31310433269677</c:v>
                </c:pt>
                <c:pt idx="3782">
                  <c:v>1.31275858688395</c:v>
                </c:pt>
                <c:pt idx="3783">
                  <c:v>1.31241302309692</c:v>
                </c:pt>
                <c:pt idx="3784">
                  <c:v>1.31206764119192</c:v>
                </c:pt>
                <c:pt idx="3785">
                  <c:v>1.31172244102539</c:v>
                </c:pt>
                <c:pt idx="3786">
                  <c:v>1.31137742245396</c:v>
                </c:pt>
                <c:pt idx="3787">
                  <c:v>1.31103258533433</c:v>
                </c:pt>
                <c:pt idx="3788">
                  <c:v>1.31068792952341</c:v>
                </c:pt>
                <c:pt idx="3789">
                  <c:v>1.31034345487823</c:v>
                </c:pt>
                <c:pt idx="3790">
                  <c:v>1.30999916125601</c:v>
                </c:pt>
                <c:pt idx="3791">
                  <c:v>1.3096550485141</c:v>
                </c:pt>
                <c:pt idx="3792">
                  <c:v>1.30931111650994</c:v>
                </c:pt>
                <c:pt idx="3793">
                  <c:v>1.30896736510122</c:v>
                </c:pt>
                <c:pt idx="3794">
                  <c:v>1.30862379414574</c:v>
                </c:pt>
                <c:pt idx="3795">
                  <c:v>1.30828040350139</c:v>
                </c:pt>
                <c:pt idx="3796">
                  <c:v>1.30793719302631</c:v>
                </c:pt>
                <c:pt idx="3797">
                  <c:v>1.30759416257872</c:v>
                </c:pt>
                <c:pt idx="3798">
                  <c:v>1.30725131201703</c:v>
                </c:pt>
                <c:pt idx="3799">
                  <c:v>1.30690864119975</c:v>
                </c:pt>
                <c:pt idx="3800">
                  <c:v>1.30656614998561</c:v>
                </c:pt>
                <c:pt idx="3801">
                  <c:v>1.30622383823338</c:v>
                </c:pt>
                <c:pt idx="3802">
                  <c:v>1.30588170580207</c:v>
                </c:pt>
                <c:pt idx="3803">
                  <c:v>1.3055397525508</c:v>
                </c:pt>
                <c:pt idx="3804">
                  <c:v>1.3051979783389</c:v>
                </c:pt>
                <c:pt idx="3805">
                  <c:v>1.30485638302574</c:v>
                </c:pt>
                <c:pt idx="3806">
                  <c:v>1.3045149664709</c:v>
                </c:pt>
                <c:pt idx="3807">
                  <c:v>1.30417372853409</c:v>
                </c:pt>
                <c:pt idx="3808">
                  <c:v>1.30383266907521</c:v>
                </c:pt>
                <c:pt idx="3809">
                  <c:v>1.30349178795424</c:v>
                </c:pt>
                <c:pt idx="3810">
                  <c:v>1.30315108503135</c:v>
                </c:pt>
                <c:pt idx="3811">
                  <c:v>1.30281056016683</c:v>
                </c:pt>
                <c:pt idx="3812">
                  <c:v>1.30247021322117</c:v>
                </c:pt>
                <c:pt idx="3813">
                  <c:v>1.30213004405493</c:v>
                </c:pt>
                <c:pt idx="3814">
                  <c:v>1.30179005252886</c:v>
                </c:pt>
                <c:pt idx="3815">
                  <c:v>1.30145023850384</c:v>
                </c:pt>
                <c:pt idx="3816">
                  <c:v>1.30111060184092</c:v>
                </c:pt>
                <c:pt idx="3817">
                  <c:v>1.30077114240127</c:v>
                </c:pt>
                <c:pt idx="3818">
                  <c:v>1.30043186004618</c:v>
                </c:pt>
                <c:pt idx="3819">
                  <c:v>1.30009275463717</c:v>
                </c:pt>
                <c:pt idx="3820">
                  <c:v>1.29975382603583</c:v>
                </c:pt>
                <c:pt idx="3821">
                  <c:v>1.29941507410388</c:v>
                </c:pt>
                <c:pt idx="3822">
                  <c:v>1.29907649870329</c:v>
                </c:pt>
                <c:pt idx="3823">
                  <c:v>1.29873809969606</c:v>
                </c:pt>
                <c:pt idx="3824">
                  <c:v>1.29839987694438</c:v>
                </c:pt>
                <c:pt idx="3825">
                  <c:v>1.29806183031056</c:v>
                </c:pt>
                <c:pt idx="3826">
                  <c:v>1.29772395965714</c:v>
                </c:pt>
                <c:pt idx="3827">
                  <c:v>1.29738626484666</c:v>
                </c:pt>
                <c:pt idx="3828">
                  <c:v>1.29704874574193</c:v>
                </c:pt>
                <c:pt idx="3829">
                  <c:v>1.29671140220581</c:v>
                </c:pt>
                <c:pt idx="3830">
                  <c:v>1.29637423410142</c:v>
                </c:pt>
                <c:pt idx="3831">
                  <c:v>1.29603724129187</c:v>
                </c:pt>
                <c:pt idx="3832">
                  <c:v>1.29570042364052</c:v>
                </c:pt>
                <c:pt idx="3833">
                  <c:v>1.29536378101086</c:v>
                </c:pt>
                <c:pt idx="3834">
                  <c:v>1.29502731326647</c:v>
                </c:pt>
                <c:pt idx="3835">
                  <c:v>1.29469102027114</c:v>
                </c:pt>
                <c:pt idx="3836">
                  <c:v>1.29435490188873</c:v>
                </c:pt>
                <c:pt idx="3837">
                  <c:v>1.29401895798329</c:v>
                </c:pt>
                <c:pt idx="3838">
                  <c:v>1.29368318841903</c:v>
                </c:pt>
                <c:pt idx="3839">
                  <c:v>1.29334759306026</c:v>
                </c:pt>
                <c:pt idx="3840">
                  <c:v>1.29301217177139</c:v>
                </c:pt>
                <c:pt idx="3841">
                  <c:v>1.2926769244171</c:v>
                </c:pt>
                <c:pt idx="3842">
                  <c:v>1.29234185086209</c:v>
                </c:pt>
                <c:pt idx="3843">
                  <c:v>1.29200695097123</c:v>
                </c:pt>
                <c:pt idx="3844">
                  <c:v>1.29167222460957</c:v>
                </c:pt>
                <c:pt idx="3845">
                  <c:v>1.29133767164225</c:v>
                </c:pt>
                <c:pt idx="3846">
                  <c:v>1.29100329193458</c:v>
                </c:pt>
                <c:pt idx="3847">
                  <c:v>1.29066908535203</c:v>
                </c:pt>
                <c:pt idx="3848">
                  <c:v>1.29033505176012</c:v>
                </c:pt>
                <c:pt idx="3849">
                  <c:v>1.29000119102465</c:v>
                </c:pt>
                <c:pt idx="3850">
                  <c:v>1.2896675030114</c:v>
                </c:pt>
                <c:pt idx="3851">
                  <c:v>1.28933398758641</c:v>
                </c:pt>
                <c:pt idx="3852">
                  <c:v>1.28900064461581</c:v>
                </c:pt>
                <c:pt idx="3853">
                  <c:v>1.28866747396585</c:v>
                </c:pt>
                <c:pt idx="3854">
                  <c:v>1.288334475503</c:v>
                </c:pt>
                <c:pt idx="3855">
                  <c:v>1.28800164909374</c:v>
                </c:pt>
                <c:pt idx="3856">
                  <c:v>1.28766899460483</c:v>
                </c:pt>
                <c:pt idx="3857">
                  <c:v>1.28733651190303</c:v>
                </c:pt>
                <c:pt idx="3858">
                  <c:v>1.28700420085535</c:v>
                </c:pt>
                <c:pt idx="3859">
                  <c:v>1.28667206132888</c:v>
                </c:pt>
                <c:pt idx="3860">
                  <c:v>1.28634009319087</c:v>
                </c:pt>
                <c:pt idx="3861">
                  <c:v>1.28600829630864</c:v>
                </c:pt>
                <c:pt idx="3862">
                  <c:v>1.28567667054979</c:v>
                </c:pt>
                <c:pt idx="3863">
                  <c:v>1.28534521578189</c:v>
                </c:pt>
                <c:pt idx="3864">
                  <c:v>1.28501393187275</c:v>
                </c:pt>
                <c:pt idx="3865">
                  <c:v>1.2846828186903</c:v>
                </c:pt>
                <c:pt idx="3866">
                  <c:v>1.28435187610261</c:v>
                </c:pt>
                <c:pt idx="3867">
                  <c:v>1.28402110397786</c:v>
                </c:pt>
                <c:pt idx="3868">
                  <c:v>1.28369050218436</c:v>
                </c:pt>
                <c:pt idx="3869">
                  <c:v>1.28336007059062</c:v>
                </c:pt>
                <c:pt idx="3870">
                  <c:v>1.2830298090652</c:v>
                </c:pt>
                <c:pt idx="3871">
                  <c:v>1.28269971747683</c:v>
                </c:pt>
                <c:pt idx="3872">
                  <c:v>1.28236979569441</c:v>
                </c:pt>
                <c:pt idx="3873">
                  <c:v>1.28204004358697</c:v>
                </c:pt>
                <c:pt idx="3874">
                  <c:v>1.28171046102357</c:v>
                </c:pt>
                <c:pt idx="3875">
                  <c:v>1.28138104787355</c:v>
                </c:pt>
                <c:pt idx="3876">
                  <c:v>1.28105180400628</c:v>
                </c:pt>
                <c:pt idx="3877">
                  <c:v>1.28072272929133</c:v>
                </c:pt>
                <c:pt idx="3878">
                  <c:v>1.2803938235984</c:v>
                </c:pt>
                <c:pt idx="3879">
                  <c:v>1.28006508679723</c:v>
                </c:pt>
                <c:pt idx="3880">
                  <c:v>1.27973651875783</c:v>
                </c:pt>
                <c:pt idx="3881">
                  <c:v>1.27940811935022</c:v>
                </c:pt>
                <c:pt idx="3882">
                  <c:v>1.27907988844467</c:v>
                </c:pt>
                <c:pt idx="3883">
                  <c:v>1.27875182591152</c:v>
                </c:pt>
                <c:pt idx="3884">
                  <c:v>1.2784239316212</c:v>
                </c:pt>
                <c:pt idx="3885">
                  <c:v>1.27809620544435</c:v>
                </c:pt>
                <c:pt idx="3886">
                  <c:v>1.27776864725172</c:v>
                </c:pt>
                <c:pt idx="3887">
                  <c:v>1.27744125691415</c:v>
                </c:pt>
                <c:pt idx="3888">
                  <c:v>1.2771140343027</c:v>
                </c:pt>
                <c:pt idx="3889">
                  <c:v>1.27678697928847</c:v>
                </c:pt>
                <c:pt idx="3890">
                  <c:v>1.27646009174277</c:v>
                </c:pt>
                <c:pt idx="3891">
                  <c:v>1.27613337153697</c:v>
                </c:pt>
                <c:pt idx="3892">
                  <c:v>1.27580681854261</c:v>
                </c:pt>
                <c:pt idx="3893">
                  <c:v>1.27548043263135</c:v>
                </c:pt>
                <c:pt idx="3894">
                  <c:v>1.27515421367501</c:v>
                </c:pt>
                <c:pt idx="3895">
                  <c:v>1.27482816154551</c:v>
                </c:pt>
                <c:pt idx="3896">
                  <c:v>1.27450227611491</c:v>
                </c:pt>
                <c:pt idx="3897">
                  <c:v>1.27417655725542</c:v>
                </c:pt>
                <c:pt idx="3898">
                  <c:v>1.27385100483932</c:v>
                </c:pt>
                <c:pt idx="3899">
                  <c:v>1.27352561873911</c:v>
                </c:pt>
                <c:pt idx="3900">
                  <c:v>1.27320039882732</c:v>
                </c:pt>
                <c:pt idx="3901">
                  <c:v>1.27287534497672</c:v>
                </c:pt>
                <c:pt idx="3902">
                  <c:v>1.27255045706011</c:v>
                </c:pt>
                <c:pt idx="3903">
                  <c:v>1.27222573495047</c:v>
                </c:pt>
                <c:pt idx="3904">
                  <c:v>1.2719011785209</c:v>
                </c:pt>
                <c:pt idx="3905">
                  <c:v>1.27157678764466</c:v>
                </c:pt>
                <c:pt idx="3906">
                  <c:v>1.27125256219507</c:v>
                </c:pt>
                <c:pt idx="3907">
                  <c:v>1.27092850204565</c:v>
                </c:pt>
                <c:pt idx="3908">
                  <c:v>1.27060460707002</c:v>
                </c:pt>
                <c:pt idx="3909">
                  <c:v>1.2702808771419</c:v>
                </c:pt>
                <c:pt idx="3910">
                  <c:v>1.26995731213518</c:v>
                </c:pt>
                <c:pt idx="3911">
                  <c:v>1.26963391192389</c:v>
                </c:pt>
                <c:pt idx="3912">
                  <c:v>1.26931067638213</c:v>
                </c:pt>
                <c:pt idx="3913">
                  <c:v>1.26898760538416</c:v>
                </c:pt>
                <c:pt idx="3914">
                  <c:v>1.26866469880436</c:v>
                </c:pt>
                <c:pt idx="3915">
                  <c:v>1.26834195651733</c:v>
                </c:pt>
                <c:pt idx="3916">
                  <c:v>1.26801937839761</c:v>
                </c:pt>
                <c:pt idx="3917">
                  <c:v>1.26769696432</c:v>
                </c:pt>
                <c:pt idx="3918">
                  <c:v>1.26737471415944</c:v>
                </c:pt>
                <c:pt idx="3919">
                  <c:v>1.26705262779091</c:v>
                </c:pt>
                <c:pt idx="3920">
                  <c:v>1.2667307050896</c:v>
                </c:pt>
                <c:pt idx="3921">
                  <c:v>1.2664089459308</c:v>
                </c:pt>
                <c:pt idx="3922">
                  <c:v>1.26608735018986</c:v>
                </c:pt>
                <c:pt idx="3923">
                  <c:v>1.26576591774234</c:v>
                </c:pt>
                <c:pt idx="3924">
                  <c:v>1.26544464846391</c:v>
                </c:pt>
                <c:pt idx="3925">
                  <c:v>1.26512354223037</c:v>
                </c:pt>
                <c:pt idx="3926">
                  <c:v>1.2648025989176</c:v>
                </c:pt>
                <c:pt idx="3927">
                  <c:v>1.26448181840166</c:v>
                </c:pt>
                <c:pt idx="3928">
                  <c:v>1.26416120055868</c:v>
                </c:pt>
                <c:pt idx="3929">
                  <c:v>1.26384074526501</c:v>
                </c:pt>
                <c:pt idx="3930">
                  <c:v>1.26352045239702</c:v>
                </c:pt>
                <c:pt idx="3931">
                  <c:v>1.26320032183126</c:v>
                </c:pt>
                <c:pt idx="3932">
                  <c:v>1.2628803534444</c:v>
                </c:pt>
                <c:pt idx="3933">
                  <c:v>1.26256054711322</c:v>
                </c:pt>
                <c:pt idx="3934">
                  <c:v>1.26224090271466</c:v>
                </c:pt>
                <c:pt idx="3935">
                  <c:v>1.26192142012571</c:v>
                </c:pt>
                <c:pt idx="3936">
                  <c:v>1.2616020992236</c:v>
                </c:pt>
                <c:pt idx="3937">
                  <c:v>1.26128293988557</c:v>
                </c:pt>
                <c:pt idx="3938">
                  <c:v>1.26096394198902</c:v>
                </c:pt>
                <c:pt idx="3939">
                  <c:v>1.26064510541153</c:v>
                </c:pt>
                <c:pt idx="3940">
                  <c:v>1.26032643003076</c:v>
                </c:pt>
                <c:pt idx="3941">
                  <c:v>1.26000791572446</c:v>
                </c:pt>
                <c:pt idx="3942">
                  <c:v>1.25968956237057</c:v>
                </c:pt>
                <c:pt idx="3943">
                  <c:v>1.25937136984709</c:v>
                </c:pt>
                <c:pt idx="3944">
                  <c:v>1.25905333803219</c:v>
                </c:pt>
                <c:pt idx="3945">
                  <c:v>1.25873546680417</c:v>
                </c:pt>
                <c:pt idx="3946">
                  <c:v>1.25841775604139</c:v>
                </c:pt>
                <c:pt idx="3947">
                  <c:v>1.2581002056224</c:v>
                </c:pt>
                <c:pt idx="3948">
                  <c:v>1.2577828154258</c:v>
                </c:pt>
                <c:pt idx="3949">
                  <c:v>1.25746558533044</c:v>
                </c:pt>
                <c:pt idx="3950">
                  <c:v>1.25714851521513</c:v>
                </c:pt>
                <c:pt idx="3951">
                  <c:v>1.25683160495893</c:v>
                </c:pt>
                <c:pt idx="3952">
                  <c:v>1.25651485444094</c:v>
                </c:pt>
                <c:pt idx="3953">
                  <c:v>1.25619826354047</c:v>
                </c:pt>
                <c:pt idx="3954">
                  <c:v>1.25588183213686</c:v>
                </c:pt>
                <c:pt idx="3955">
                  <c:v>1.25556556010957</c:v>
                </c:pt>
                <c:pt idx="3956">
                  <c:v>1.2552494473383</c:v>
                </c:pt>
                <c:pt idx="3957">
                  <c:v>1.25493349370275</c:v>
                </c:pt>
                <c:pt idx="3958">
                  <c:v>1.25461769908276</c:v>
                </c:pt>
                <c:pt idx="3959">
                  <c:v>1.25430206335838</c:v>
                </c:pt>
                <c:pt idx="3960">
                  <c:v>1.25398658640967</c:v>
                </c:pt>
                <c:pt idx="3961">
                  <c:v>1.25367126811683</c:v>
                </c:pt>
                <c:pt idx="3962">
                  <c:v>1.25335610836026</c:v>
                </c:pt>
                <c:pt idx="3963">
                  <c:v>1.25304110702039</c:v>
                </c:pt>
                <c:pt idx="3964">
                  <c:v>1.25272626397783</c:v>
                </c:pt>
                <c:pt idx="3965">
                  <c:v>1.25241157911326</c:v>
                </c:pt>
                <c:pt idx="3966">
                  <c:v>1.25209705230751</c:v>
                </c:pt>
                <c:pt idx="3967">
                  <c:v>1.25178268344157</c:v>
                </c:pt>
                <c:pt idx="3968">
                  <c:v>1.25146847239645</c:v>
                </c:pt>
                <c:pt idx="3969">
                  <c:v>1.25115441905336</c:v>
                </c:pt>
                <c:pt idx="3970">
                  <c:v>1.25084052329357</c:v>
                </c:pt>
                <c:pt idx="3971">
                  <c:v>1.25052678499856</c:v>
                </c:pt>
                <c:pt idx="3972">
                  <c:v>1.25021320404981</c:v>
                </c:pt>
                <c:pt idx="3973">
                  <c:v>1.24989978032907</c:v>
                </c:pt>
                <c:pt idx="3974">
                  <c:v>1.24958651371799</c:v>
                </c:pt>
                <c:pt idx="3975">
                  <c:v>1.24927340409857</c:v>
                </c:pt>
                <c:pt idx="3976">
                  <c:v>1.24896045135281</c:v>
                </c:pt>
                <c:pt idx="3977">
                  <c:v>1.24864765536283</c:v>
                </c:pt>
                <c:pt idx="3978">
                  <c:v>1.24833501601085</c:v>
                </c:pt>
                <c:pt idx="3979">
                  <c:v>1.24802253317928</c:v>
                </c:pt>
                <c:pt idx="3980">
                  <c:v>1.24771020675061</c:v>
                </c:pt>
                <c:pt idx="3981">
                  <c:v>1.24739803660745</c:v>
                </c:pt>
                <c:pt idx="3982">
                  <c:v>1.24708602263248</c:v>
                </c:pt>
                <c:pt idx="3983">
                  <c:v>1.24677416470856</c:v>
                </c:pt>
                <c:pt idx="3984">
                  <c:v>1.24646246271866</c:v>
                </c:pt>
                <c:pt idx="3985">
                  <c:v>1.24615091654585</c:v>
                </c:pt>
                <c:pt idx="3986">
                  <c:v>1.24583952607331</c:v>
                </c:pt>
                <c:pt idx="3987">
                  <c:v>1.2455282911844</c:v>
                </c:pt>
                <c:pt idx="3988">
                  <c:v>1.24521721176246</c:v>
                </c:pt>
                <c:pt idx="3989">
                  <c:v>1.24490628769109</c:v>
                </c:pt>
                <c:pt idx="3990">
                  <c:v>1.24459551885391</c:v>
                </c:pt>
                <c:pt idx="3991">
                  <c:v>1.24428490513472</c:v>
                </c:pt>
                <c:pt idx="3992">
                  <c:v>1.2439744464174</c:v>
                </c:pt>
                <c:pt idx="3993">
                  <c:v>1.24366414258598</c:v>
                </c:pt>
                <c:pt idx="3994">
                  <c:v>1.24335399352454</c:v>
                </c:pt>
                <c:pt idx="3995">
                  <c:v>1.24304399911734</c:v>
                </c:pt>
                <c:pt idx="3996">
                  <c:v>1.24273415924872</c:v>
                </c:pt>
                <c:pt idx="3997">
                  <c:v>1.24242447380317</c:v>
                </c:pt>
                <c:pt idx="3998">
                  <c:v>1.24211494266525</c:v>
                </c:pt>
                <c:pt idx="3999">
                  <c:v>1.24180556571968</c:v>
                </c:pt>
                <c:pt idx="4000">
                  <c:v>1.24149634285122</c:v>
                </c:pt>
                <c:pt idx="4001">
                  <c:v>1.24118727394485</c:v>
                </c:pt>
                <c:pt idx="4002">
                  <c:v>1.24087835888561</c:v>
                </c:pt>
                <c:pt idx="4003">
                  <c:v>1.24056959755861</c:v>
                </c:pt>
                <c:pt idx="4004">
                  <c:v>1.24026098984917</c:v>
                </c:pt>
                <c:pt idx="4005">
                  <c:v>1.23995253564265</c:v>
                </c:pt>
                <c:pt idx="4006">
                  <c:v>1.23964423482455</c:v>
                </c:pt>
                <c:pt idx="4007">
                  <c:v>1.2393360872805</c:v>
                </c:pt>
                <c:pt idx="4008">
                  <c:v>1.2390280928962</c:v>
                </c:pt>
                <c:pt idx="4009">
                  <c:v>1.23872025155751</c:v>
                </c:pt>
                <c:pt idx="4010">
                  <c:v>1.23841256315034</c:v>
                </c:pt>
                <c:pt idx="4011">
                  <c:v>1.23810502756082</c:v>
                </c:pt>
                <c:pt idx="4012">
                  <c:v>1.23779764467509</c:v>
                </c:pt>
                <c:pt idx="4013">
                  <c:v>1.23749041437946</c:v>
                </c:pt>
                <c:pt idx="4014">
                  <c:v>1.23718333656032</c:v>
                </c:pt>
                <c:pt idx="4015">
                  <c:v>1.23687641110419</c:v>
                </c:pt>
                <c:pt idx="4016">
                  <c:v>1.23656963789772</c:v>
                </c:pt>
                <c:pt idx="4017">
                  <c:v>1.2362630168276</c:v>
                </c:pt>
                <c:pt idx="4018">
                  <c:v>1.23595654778077</c:v>
                </c:pt>
                <c:pt idx="4019">
                  <c:v>1.23565023064412</c:v>
                </c:pt>
                <c:pt idx="4020">
                  <c:v>1.23534406530476</c:v>
                </c:pt>
                <c:pt idx="4021">
                  <c:v>1.23503805164989</c:v>
                </c:pt>
                <c:pt idx="4022">
                  <c:v>1.23473218956679</c:v>
                </c:pt>
                <c:pt idx="4023">
                  <c:v>1.23442647894291</c:v>
                </c:pt>
                <c:pt idx="4024">
                  <c:v>1.23412091966572</c:v>
                </c:pt>
                <c:pt idx="4025">
                  <c:v>1.2338155116229</c:v>
                </c:pt>
                <c:pt idx="4026">
                  <c:v>1.23351025470222</c:v>
                </c:pt>
                <c:pt idx="4027">
                  <c:v>1.23320514879148</c:v>
                </c:pt>
                <c:pt idx="4028">
                  <c:v>1.23290019377868</c:v>
                </c:pt>
                <c:pt idx="4029">
                  <c:v>1.23259538955194</c:v>
                </c:pt>
                <c:pt idx="4030">
                  <c:v>1.23229073599936</c:v>
                </c:pt>
                <c:pt idx="4031">
                  <c:v>1.23198623300933</c:v>
                </c:pt>
                <c:pt idx="4032">
                  <c:v>1.23168188047023</c:v>
                </c:pt>
                <c:pt idx="4033">
                  <c:v>1.2313776782706</c:v>
                </c:pt>
                <c:pt idx="4034">
                  <c:v>1.23107362629901</c:v>
                </c:pt>
                <c:pt idx="4035">
                  <c:v>1.2307697244443</c:v>
                </c:pt>
                <c:pt idx="4036">
                  <c:v>1.23046597259524</c:v>
                </c:pt>
                <c:pt idx="4037">
                  <c:v>1.23016237064082</c:v>
                </c:pt>
                <c:pt idx="4038">
                  <c:v>1.22985891847014</c:v>
                </c:pt>
                <c:pt idx="4039">
                  <c:v>1.22955561597233</c:v>
                </c:pt>
                <c:pt idx="4040">
                  <c:v>1.22925246303675</c:v>
                </c:pt>
                <c:pt idx="4041">
                  <c:v>1.22894945955275</c:v>
                </c:pt>
                <c:pt idx="4042">
                  <c:v>1.22864660540983</c:v>
                </c:pt>
                <c:pt idx="4043">
                  <c:v>1.22834390049763</c:v>
                </c:pt>
                <c:pt idx="4044">
                  <c:v>1.22804134470589</c:v>
                </c:pt>
                <c:pt idx="4045">
                  <c:v>1.22773893792443</c:v>
                </c:pt>
                <c:pt idx="4046">
                  <c:v>1.22743668004319</c:v>
                </c:pt>
                <c:pt idx="4047">
                  <c:v>1.22713457095223</c:v>
                </c:pt>
                <c:pt idx="4048">
                  <c:v>1.2268326105417</c:v>
                </c:pt>
                <c:pt idx="4049">
                  <c:v>1.22653079870189</c:v>
                </c:pt>
                <c:pt idx="4050">
                  <c:v>1.22622913532316</c:v>
                </c:pt>
                <c:pt idx="4051">
                  <c:v>1.22592762029599</c:v>
                </c:pt>
                <c:pt idx="4052">
                  <c:v>1.22562625351099</c:v>
                </c:pt>
                <c:pt idx="4053">
                  <c:v>1.22532503485886</c:v>
                </c:pt>
                <c:pt idx="4054">
                  <c:v>1.22502396423039</c:v>
                </c:pt>
                <c:pt idx="4055">
                  <c:v>1.22472304151648</c:v>
                </c:pt>
                <c:pt idx="4056">
                  <c:v>1.22442226660817</c:v>
                </c:pt>
                <c:pt idx="4057">
                  <c:v>1.22412163939662</c:v>
                </c:pt>
                <c:pt idx="4058">
                  <c:v>1.22382115977301</c:v>
                </c:pt>
                <c:pt idx="4059">
                  <c:v>1.22352082762874</c:v>
                </c:pt>
                <c:pt idx="4060">
                  <c:v>1.22322064285522</c:v>
                </c:pt>
                <c:pt idx="4061">
                  <c:v>1.222920605344</c:v>
                </c:pt>
                <c:pt idx="4062">
                  <c:v>1.22262071498679</c:v>
                </c:pt>
                <c:pt idx="4063">
                  <c:v>1.22232097167528</c:v>
                </c:pt>
                <c:pt idx="4064">
                  <c:v>1.2220213753014</c:v>
                </c:pt>
                <c:pt idx="4065">
                  <c:v>1.22172192575714</c:v>
                </c:pt>
                <c:pt idx="4066">
                  <c:v>1.22142262293453</c:v>
                </c:pt>
                <c:pt idx="4067">
                  <c:v>1.22112346672583</c:v>
                </c:pt>
                <c:pt idx="4068">
                  <c:v>1.22082445702327</c:v>
                </c:pt>
                <c:pt idx="4069">
                  <c:v>1.22052559371932</c:v>
                </c:pt>
                <c:pt idx="4070">
                  <c:v>1.22022687670642</c:v>
                </c:pt>
                <c:pt idx="4071">
                  <c:v>1.21992830587724</c:v>
                </c:pt>
                <c:pt idx="4072">
                  <c:v>1.21962988112449</c:v>
                </c:pt>
                <c:pt idx="4073">
                  <c:v>1.21933160234095</c:v>
                </c:pt>
                <c:pt idx="4074">
                  <c:v>1.21903346941959</c:v>
                </c:pt>
                <c:pt idx="4075">
                  <c:v>1.21873548225343</c:v>
                </c:pt>
                <c:pt idx="4076">
                  <c:v>1.21843764073562</c:v>
                </c:pt>
                <c:pt idx="4077">
                  <c:v>1.21813994475935</c:v>
                </c:pt>
                <c:pt idx="4078">
                  <c:v>1.21784239421804</c:v>
                </c:pt>
                <c:pt idx="4079">
                  <c:v>1.21754498900512</c:v>
                </c:pt>
                <c:pt idx="4080">
                  <c:v>1.2172477290141</c:v>
                </c:pt>
                <c:pt idx="4081">
                  <c:v>1.21695061413869</c:v>
                </c:pt>
                <c:pt idx="4082">
                  <c:v>1.21665364427261</c:v>
                </c:pt>
                <c:pt idx="4083">
                  <c:v>1.21635681930977</c:v>
                </c:pt>
                <c:pt idx="4084">
                  <c:v>1.2160601391441</c:v>
                </c:pt>
                <c:pt idx="4085">
                  <c:v>1.21576360366967</c:v>
                </c:pt>
                <c:pt idx="4086">
                  <c:v>1.21546721278072</c:v>
                </c:pt>
                <c:pt idx="4087">
                  <c:v>1.21517096637146</c:v>
                </c:pt>
                <c:pt idx="4088">
                  <c:v>1.2148748643363</c:v>
                </c:pt>
                <c:pt idx="4089">
                  <c:v>1.21457890656973</c:v>
                </c:pt>
                <c:pt idx="4090">
                  <c:v>1.21428309296631</c:v>
                </c:pt>
                <c:pt idx="4091">
                  <c:v>1.21398742342078</c:v>
                </c:pt>
                <c:pt idx="4092">
                  <c:v>1.21369189782788</c:v>
                </c:pt>
                <c:pt idx="4093">
                  <c:v>1.21339651608253</c:v>
                </c:pt>
                <c:pt idx="4094">
                  <c:v>1.21310127807977</c:v>
                </c:pt>
                <c:pt idx="4095">
                  <c:v>1.21280618371461</c:v>
                </c:pt>
                <c:pt idx="4096">
                  <c:v>1.21251123288232</c:v>
                </c:pt>
                <c:pt idx="4097">
                  <c:v>1.2122164254782</c:v>
                </c:pt>
                <c:pt idx="4098">
                  <c:v>1.21192176139761</c:v>
                </c:pt>
                <c:pt idx="4099">
                  <c:v>1.21162724053612</c:v>
                </c:pt>
                <c:pt idx="4100">
                  <c:v>1.21133286278926</c:v>
                </c:pt>
                <c:pt idx="4101">
                  <c:v>1.21103862805282</c:v>
                </c:pt>
                <c:pt idx="4102">
                  <c:v>1.21074453622261</c:v>
                </c:pt>
                <c:pt idx="4103">
                  <c:v>1.21045058719448</c:v>
                </c:pt>
                <c:pt idx="4104">
                  <c:v>1.21015678086447</c:v>
                </c:pt>
                <c:pt idx="4105">
                  <c:v>1.20986311712872</c:v>
                </c:pt>
                <c:pt idx="4106">
                  <c:v>1.20956959588341</c:v>
                </c:pt>
                <c:pt idx="4107">
                  <c:v>1.2092762170249</c:v>
                </c:pt>
                <c:pt idx="4108">
                  <c:v>1.20898298044954</c:v>
                </c:pt>
                <c:pt idx="4109">
                  <c:v>1.20868988605392</c:v>
                </c:pt>
                <c:pt idx="4110">
                  <c:v>1.20839693373464</c:v>
                </c:pt>
                <c:pt idx="4111">
                  <c:v>1.20810412338839</c:v>
                </c:pt>
                <c:pt idx="4112">
                  <c:v>1.207811454912</c:v>
                </c:pt>
                <c:pt idx="4113">
                  <c:v>1.2075189282024</c:v>
                </c:pt>
                <c:pt idx="4114">
                  <c:v>1.20722654315659</c:v>
                </c:pt>
                <c:pt idx="4115">
                  <c:v>1.20693429967169</c:v>
                </c:pt>
                <c:pt idx="4116">
                  <c:v>1.20664219764496</c:v>
                </c:pt>
                <c:pt idx="4117">
                  <c:v>1.20635023697367</c:v>
                </c:pt>
                <c:pt idx="4118">
                  <c:v>1.20605841755524</c:v>
                </c:pt>
                <c:pt idx="4119">
                  <c:v>1.20576673928717</c:v>
                </c:pt>
                <c:pt idx="4120">
                  <c:v>1.20547520206713</c:v>
                </c:pt>
                <c:pt idx="4121">
                  <c:v>1.20518380579278</c:v>
                </c:pt>
                <c:pt idx="4122">
                  <c:v>1.20489255036195</c:v>
                </c:pt>
                <c:pt idx="4123">
                  <c:v>1.2046014356726</c:v>
                </c:pt>
                <c:pt idx="4124">
                  <c:v>1.20431046162264</c:v>
                </c:pt>
                <c:pt idx="4125">
                  <c:v>1.20401962811027</c:v>
                </c:pt>
                <c:pt idx="4126">
                  <c:v>1.20372893503365</c:v>
                </c:pt>
                <c:pt idx="4127">
                  <c:v>1.20343838229111</c:v>
                </c:pt>
                <c:pt idx="4128">
                  <c:v>1.20314796978101</c:v>
                </c:pt>
                <c:pt idx="4129">
                  <c:v>1.20285769740189</c:v>
                </c:pt>
                <c:pt idx="4130">
                  <c:v>1.20256756505236</c:v>
                </c:pt>
                <c:pt idx="4131">
                  <c:v>1.20227757263107</c:v>
                </c:pt>
                <c:pt idx="4132">
                  <c:v>1.20198772003684</c:v>
                </c:pt>
                <c:pt idx="4133">
                  <c:v>1.20169800716855</c:v>
                </c:pt>
                <c:pt idx="4134">
                  <c:v>1.20140843392524</c:v>
                </c:pt>
                <c:pt idx="4135">
                  <c:v>1.20111900020592</c:v>
                </c:pt>
                <c:pt idx="4136">
                  <c:v>1.20082970590985</c:v>
                </c:pt>
                <c:pt idx="4137">
                  <c:v>1.20054055093626</c:v>
                </c:pt>
                <c:pt idx="4138">
                  <c:v>1.20025153518453</c:v>
                </c:pt>
                <c:pt idx="4139">
                  <c:v>1.19996265855416</c:v>
                </c:pt>
                <c:pt idx="4140">
                  <c:v>1.19967392094472</c:v>
                </c:pt>
                <c:pt idx="4141">
                  <c:v>1.19938532225586</c:v>
                </c:pt>
                <c:pt idx="4142">
                  <c:v>1.19909686238735</c:v>
                </c:pt>
                <c:pt idx="4143">
                  <c:v>1.19880854123905</c:v>
                </c:pt>
                <c:pt idx="4144">
                  <c:v>1.19852035871093</c:v>
                </c:pt>
                <c:pt idx="4145">
                  <c:v>1.19823231470305</c:v>
                </c:pt>
                <c:pt idx="4146">
                  <c:v>1.19794440911552</c:v>
                </c:pt>
                <c:pt idx="4147">
                  <c:v>1.19765664184864</c:v>
                </c:pt>
                <c:pt idx="4148">
                  <c:v>1.19736901280273</c:v>
                </c:pt>
                <c:pt idx="4149">
                  <c:v>1.19708152187818</c:v>
                </c:pt>
                <c:pt idx="4150">
                  <c:v>1.19679416897562</c:v>
                </c:pt>
                <c:pt idx="4151">
                  <c:v>1.19650695399558</c:v>
                </c:pt>
                <c:pt idx="4152">
                  <c:v>1.19621987683886</c:v>
                </c:pt>
                <c:pt idx="4153">
                  <c:v>1.19593293740624</c:v>
                </c:pt>
                <c:pt idx="4154">
                  <c:v>1.19564613559863</c:v>
                </c:pt>
                <c:pt idx="4155">
                  <c:v>1.19535947131707</c:v>
                </c:pt>
                <c:pt idx="4156">
                  <c:v>1.19507294446263</c:v>
                </c:pt>
                <c:pt idx="4157">
                  <c:v>1.19478655493652</c:v>
                </c:pt>
                <c:pt idx="4158">
                  <c:v>1.19450030264006</c:v>
                </c:pt>
                <c:pt idx="4159">
                  <c:v>1.19421418747462</c:v>
                </c:pt>
                <c:pt idx="4160">
                  <c:v>1.19392820934166</c:v>
                </c:pt>
                <c:pt idx="4161">
                  <c:v>1.19364236814278</c:v>
                </c:pt>
                <c:pt idx="4162">
                  <c:v>1.19335666377966</c:v>
                </c:pt>
                <c:pt idx="4163">
                  <c:v>1.19307109615403</c:v>
                </c:pt>
                <c:pt idx="4164">
                  <c:v>1.1927856651678</c:v>
                </c:pt>
                <c:pt idx="4165">
                  <c:v>1.19250037072292</c:v>
                </c:pt>
                <c:pt idx="4166">
                  <c:v>1.19221521272136</c:v>
                </c:pt>
                <c:pt idx="4167">
                  <c:v>1.19193019106537</c:v>
                </c:pt>
                <c:pt idx="4168">
                  <c:v>1.19164530565709</c:v>
                </c:pt>
                <c:pt idx="4169">
                  <c:v>1.19136055639892</c:v>
                </c:pt>
                <c:pt idx="4170">
                  <c:v>1.19107594319321</c:v>
                </c:pt>
                <c:pt idx="4171">
                  <c:v>1.19079146594254</c:v>
                </c:pt>
                <c:pt idx="4172">
                  <c:v>1.19050712454951</c:v>
                </c:pt>
                <c:pt idx="4173">
                  <c:v>1.19022291891677</c:v>
                </c:pt>
                <c:pt idx="4174">
                  <c:v>1.18993884894716</c:v>
                </c:pt>
                <c:pt idx="4175">
                  <c:v>1.18965491454354</c:v>
                </c:pt>
                <c:pt idx="4176">
                  <c:v>1.1893711156089</c:v>
                </c:pt>
                <c:pt idx="4177">
                  <c:v>1.18908745204632</c:v>
                </c:pt>
                <c:pt idx="4178">
                  <c:v>1.18880392375896</c:v>
                </c:pt>
                <c:pt idx="4179">
                  <c:v>1.18852053065006</c:v>
                </c:pt>
                <c:pt idx="4180">
                  <c:v>1.188237272623</c:v>
                </c:pt>
                <c:pt idx="4181">
                  <c:v>1.18795414958119</c:v>
                </c:pt>
                <c:pt idx="4182">
                  <c:v>1.1876711614282</c:v>
                </c:pt>
                <c:pt idx="4183">
                  <c:v>1.18738830806758</c:v>
                </c:pt>
                <c:pt idx="4184">
                  <c:v>1.18710558940315</c:v>
                </c:pt>
                <c:pt idx="4185">
                  <c:v>1.18682300533862</c:v>
                </c:pt>
                <c:pt idx="4186">
                  <c:v>1.18654055577795</c:v>
                </c:pt>
                <c:pt idx="4187">
                  <c:v>1.18625824062512</c:v>
                </c:pt>
                <c:pt idx="4188">
                  <c:v>1.18597605978419</c:v>
                </c:pt>
                <c:pt idx="4189">
                  <c:v>1.18569401315939</c:v>
                </c:pt>
                <c:pt idx="4190">
                  <c:v>1.1854121006549</c:v>
                </c:pt>
                <c:pt idx="4191">
                  <c:v>1.18513032217514</c:v>
                </c:pt>
                <c:pt idx="4192">
                  <c:v>1.18484867762452</c:v>
                </c:pt>
                <c:pt idx="4193">
                  <c:v>1.18456716690761</c:v>
                </c:pt>
                <c:pt idx="4194">
                  <c:v>1.18428578992903</c:v>
                </c:pt>
                <c:pt idx="4195">
                  <c:v>1.18400454659349</c:v>
                </c:pt>
                <c:pt idx="4196">
                  <c:v>1.18372343680579</c:v>
                </c:pt>
                <c:pt idx="4197">
                  <c:v>1.18344246047085</c:v>
                </c:pt>
                <c:pt idx="4198">
                  <c:v>1.18316161749366</c:v>
                </c:pt>
                <c:pt idx="4199">
                  <c:v>1.18288090777926</c:v>
                </c:pt>
                <c:pt idx="4200">
                  <c:v>1.18260033123286</c:v>
                </c:pt>
                <c:pt idx="4201">
                  <c:v>1.18231988775976</c:v>
                </c:pt>
                <c:pt idx="4202">
                  <c:v>1.18203957726523</c:v>
                </c:pt>
                <c:pt idx="4203">
                  <c:v>1.18175939965472</c:v>
                </c:pt>
                <c:pt idx="4204">
                  <c:v>1.18147935483379</c:v>
                </c:pt>
                <c:pt idx="4205">
                  <c:v>1.18119944270808</c:v>
                </c:pt>
                <c:pt idx="4206">
                  <c:v>1.18091966318322</c:v>
                </c:pt>
                <c:pt idx="4207">
                  <c:v>1.1806400161651</c:v>
                </c:pt>
                <c:pt idx="4208">
                  <c:v>1.18036050155953</c:v>
                </c:pt>
                <c:pt idx="4209">
                  <c:v>1.18008111927255</c:v>
                </c:pt>
                <c:pt idx="4210">
                  <c:v>1.17980186921016</c:v>
                </c:pt>
                <c:pt idx="4211">
                  <c:v>1.17952275127856</c:v>
                </c:pt>
                <c:pt idx="4212">
                  <c:v>1.179243765384</c:v>
                </c:pt>
                <c:pt idx="4213">
                  <c:v>1.17896491143277</c:v>
                </c:pt>
                <c:pt idx="4214">
                  <c:v>1.17868618933132</c:v>
                </c:pt>
                <c:pt idx="4215">
                  <c:v>1.17840759898613</c:v>
                </c:pt>
                <c:pt idx="4216">
                  <c:v>1.17812914030384</c:v>
                </c:pt>
                <c:pt idx="4217">
                  <c:v>1.1778508131911</c:v>
                </c:pt>
                <c:pt idx="4218">
                  <c:v>1.1775726175547</c:v>
                </c:pt>
                <c:pt idx="4219">
                  <c:v>1.17729455330151</c:v>
                </c:pt>
                <c:pt idx="4220">
                  <c:v>1.17701662033846</c:v>
                </c:pt>
                <c:pt idx="4221">
                  <c:v>1.17673881857258</c:v>
                </c:pt>
                <c:pt idx="4222">
                  <c:v>1.17646114791101</c:v>
                </c:pt>
                <c:pt idx="4223">
                  <c:v>1.17618360826096</c:v>
                </c:pt>
                <c:pt idx="4224">
                  <c:v>1.17590619952974</c:v>
                </c:pt>
                <c:pt idx="4225">
                  <c:v>1.1756289216247</c:v>
                </c:pt>
                <c:pt idx="4226">
                  <c:v>1.17535177445336</c:v>
                </c:pt>
                <c:pt idx="4227">
                  <c:v>1.17507475792325</c:v>
                </c:pt>
                <c:pt idx="4228">
                  <c:v>1.17479787194206</c:v>
                </c:pt>
                <c:pt idx="4229">
                  <c:v>1.1745211164175</c:v>
                </c:pt>
                <c:pt idx="4230">
                  <c:v>1.17424449125737</c:v>
                </c:pt>
                <c:pt idx="4231">
                  <c:v>1.17396799636962</c:v>
                </c:pt>
                <c:pt idx="4232">
                  <c:v>1.17369163166221</c:v>
                </c:pt>
                <c:pt idx="4233">
                  <c:v>1.17341539704325</c:v>
                </c:pt>
                <c:pt idx="4234">
                  <c:v>1.17313929242089</c:v>
                </c:pt>
                <c:pt idx="4235">
                  <c:v>1.1728633177034</c:v>
                </c:pt>
                <c:pt idx="4236">
                  <c:v>1.17258747279915</c:v>
                </c:pt>
                <c:pt idx="4237">
                  <c:v>1.17231175761651</c:v>
                </c:pt>
                <c:pt idx="4238">
                  <c:v>1.17203617206402</c:v>
                </c:pt>
                <c:pt idx="4239">
                  <c:v>1.17176071605032</c:v>
                </c:pt>
                <c:pt idx="4240">
                  <c:v>1.171485389484</c:v>
                </c:pt>
                <c:pt idx="4241">
                  <c:v>1.17121019227394</c:v>
                </c:pt>
                <c:pt idx="4242">
                  <c:v>1.17093512432893</c:v>
                </c:pt>
                <c:pt idx="4243">
                  <c:v>1.17066018555796</c:v>
                </c:pt>
                <c:pt idx="4244">
                  <c:v>1.17038537587</c:v>
                </c:pt>
                <c:pt idx="4245">
                  <c:v>1.17011069517422</c:v>
                </c:pt>
                <c:pt idx="4246">
                  <c:v>1.1698361433798</c:v>
                </c:pt>
                <c:pt idx="4247">
                  <c:v>1.16956172039603</c:v>
                </c:pt>
                <c:pt idx="4248">
                  <c:v>1.16928742613225</c:v>
                </c:pt>
                <c:pt idx="4249">
                  <c:v>1.16901326049799</c:v>
                </c:pt>
                <c:pt idx="4250">
                  <c:v>1.16873922340268</c:v>
                </c:pt>
                <c:pt idx="4251">
                  <c:v>1.16846531475604</c:v>
                </c:pt>
                <c:pt idx="4252">
                  <c:v>1.16819153446774</c:v>
                </c:pt>
                <c:pt idx="4253">
                  <c:v>1.16791788244758</c:v>
                </c:pt>
                <c:pt idx="4254">
                  <c:v>1.16764435860543</c:v>
                </c:pt>
                <c:pt idx="4255">
                  <c:v>1.16737096285126</c:v>
                </c:pt>
                <c:pt idx="4256">
                  <c:v>1.16709769509512</c:v>
                </c:pt>
                <c:pt idx="4257">
                  <c:v>1.16682455524713</c:v>
                </c:pt>
                <c:pt idx="4258">
                  <c:v>1.16655154321756</c:v>
                </c:pt>
                <c:pt idx="4259">
                  <c:v>1.16627865891662</c:v>
                </c:pt>
                <c:pt idx="4260">
                  <c:v>1.16600590225477</c:v>
                </c:pt>
                <c:pt idx="4261">
                  <c:v>1.16573327314241</c:v>
                </c:pt>
                <c:pt idx="4262">
                  <c:v>1.16546077149017</c:v>
                </c:pt>
                <c:pt idx="4263">
                  <c:v>1.1651883972086</c:v>
                </c:pt>
                <c:pt idx="4264">
                  <c:v>1.16491615020851</c:v>
                </c:pt>
                <c:pt idx="4265">
                  <c:v>1.16464403040061</c:v>
                </c:pt>
                <c:pt idx="4266">
                  <c:v>1.16437203769583</c:v>
                </c:pt>
                <c:pt idx="4267">
                  <c:v>1.16410017200517</c:v>
                </c:pt>
                <c:pt idx="4268">
                  <c:v>1.16382843323962</c:v>
                </c:pt>
                <c:pt idx="4269">
                  <c:v>1.16355682131038</c:v>
                </c:pt>
                <c:pt idx="4270">
                  <c:v>1.16328533612861</c:v>
                </c:pt>
                <c:pt idx="4271">
                  <c:v>1.16301397760561</c:v>
                </c:pt>
                <c:pt idx="4272">
                  <c:v>1.16274274565283</c:v>
                </c:pt>
                <c:pt idx="4273">
                  <c:v>1.16247164018166</c:v>
                </c:pt>
                <c:pt idx="4274">
                  <c:v>1.16220066110369</c:v>
                </c:pt>
                <c:pt idx="4275">
                  <c:v>1.16192980833053</c:v>
                </c:pt>
                <c:pt idx="4276">
                  <c:v>1.1616590817739</c:v>
                </c:pt>
                <c:pt idx="4277">
                  <c:v>1.16138848134561</c:v>
                </c:pt>
                <c:pt idx="4278">
                  <c:v>1.1611180069575</c:v>
                </c:pt>
                <c:pt idx="4279">
                  <c:v>1.16084765852159</c:v>
                </c:pt>
                <c:pt idx="4280">
                  <c:v>1.16057743594987</c:v>
                </c:pt>
                <c:pt idx="4281">
                  <c:v>1.16030733915449</c:v>
                </c:pt>
                <c:pt idx="4282">
                  <c:v>1.16003736804762</c:v>
                </c:pt>
                <c:pt idx="4283">
                  <c:v>1.15976752254158</c:v>
                </c:pt>
                <c:pt idx="4284">
                  <c:v>1.15949780254875</c:v>
                </c:pt>
                <c:pt idx="4285">
                  <c:v>1.15922820798155</c:v>
                </c:pt>
                <c:pt idx="4286">
                  <c:v>1.15895873875252</c:v>
                </c:pt>
                <c:pt idx="4287">
                  <c:v>1.15868939477428</c:v>
                </c:pt>
                <c:pt idx="4288">
                  <c:v>1.1584201759595</c:v>
                </c:pt>
                <c:pt idx="4289">
                  <c:v>1.15815108222102</c:v>
                </c:pt>
                <c:pt idx="4290">
                  <c:v>1.1578821134716</c:v>
                </c:pt>
                <c:pt idx="4291">
                  <c:v>1.15761326962425</c:v>
                </c:pt>
                <c:pt idx="4292">
                  <c:v>1.15734455059197</c:v>
                </c:pt>
                <c:pt idx="4293">
                  <c:v>1.15707595628785</c:v>
                </c:pt>
                <c:pt idx="4294">
                  <c:v>1.15680748662506</c:v>
                </c:pt>
                <c:pt idx="4295">
                  <c:v>1.1565391415169</c:v>
                </c:pt>
                <c:pt idx="4296">
                  <c:v>1.15627092087667</c:v>
                </c:pt>
                <c:pt idx="4297">
                  <c:v>1.1560028246178</c:v>
                </c:pt>
                <c:pt idx="4298">
                  <c:v>1.15573485265382</c:v>
                </c:pt>
                <c:pt idx="4299">
                  <c:v>1.15546700489825</c:v>
                </c:pt>
                <c:pt idx="4300">
                  <c:v>1.1551992812648</c:v>
                </c:pt>
                <c:pt idx="4301">
                  <c:v>1.15493168166721</c:v>
                </c:pt>
                <c:pt idx="4302">
                  <c:v>1.15466420601928</c:v>
                </c:pt>
                <c:pt idx="4303">
                  <c:v>1.15439685423493</c:v>
                </c:pt>
                <c:pt idx="4304">
                  <c:v>1.15412962622813</c:v>
                </c:pt>
                <c:pt idx="4305">
                  <c:v>1.15386252191297</c:v>
                </c:pt>
                <c:pt idx="4306">
                  <c:v>1.15359554120352</c:v>
                </c:pt>
                <c:pt idx="4307">
                  <c:v>1.15332868401404</c:v>
                </c:pt>
                <c:pt idx="4308">
                  <c:v>1.15306195025888</c:v>
                </c:pt>
                <c:pt idx="4309">
                  <c:v>1.15279533985232</c:v>
                </c:pt>
                <c:pt idx="4310">
                  <c:v>1.15252885270889</c:v>
                </c:pt>
                <c:pt idx="4311">
                  <c:v>1.15226248874308</c:v>
                </c:pt>
                <c:pt idx="4312">
                  <c:v>1.15199624786955</c:v>
                </c:pt>
                <c:pt idx="4313">
                  <c:v>1.15173013000296</c:v>
                </c:pt>
                <c:pt idx="4314">
                  <c:v>1.15146413505811</c:v>
                </c:pt>
                <c:pt idx="4315">
                  <c:v>1.15119826294982</c:v>
                </c:pt>
                <c:pt idx="4316">
                  <c:v>1.15093251359306</c:v>
                </c:pt>
                <c:pt idx="4317">
                  <c:v>1.15066688690278</c:v>
                </c:pt>
                <c:pt idx="4318">
                  <c:v>1.15040138279413</c:v>
                </c:pt>
                <c:pt idx="4319">
                  <c:v>1.15013600118222</c:v>
                </c:pt>
                <c:pt idx="4320">
                  <c:v>1.14987074198237</c:v>
                </c:pt>
                <c:pt idx="4321">
                  <c:v>1.14960560510981</c:v>
                </c:pt>
                <c:pt idx="4322">
                  <c:v>1.14934059047998</c:v>
                </c:pt>
                <c:pt idx="4323">
                  <c:v>1.14907569800841</c:v>
                </c:pt>
                <c:pt idx="4324">
                  <c:v>1.14881092761056</c:v>
                </c:pt>
                <c:pt idx="4325">
                  <c:v>1.14854627920216</c:v>
                </c:pt>
                <c:pt idx="4326">
                  <c:v>1.14828175269882</c:v>
                </c:pt>
                <c:pt idx="4327">
                  <c:v>1.14801734801643</c:v>
                </c:pt>
                <c:pt idx="4328">
                  <c:v>1.14775306507077</c:v>
                </c:pt>
                <c:pt idx="4329">
                  <c:v>1.14748890377784</c:v>
                </c:pt>
                <c:pt idx="4330">
                  <c:v>1.14722486405366</c:v>
                </c:pt>
                <c:pt idx="4331">
                  <c:v>1.14696094581429</c:v>
                </c:pt>
                <c:pt idx="4332">
                  <c:v>1.14669714897596</c:v>
                </c:pt>
                <c:pt idx="4333">
                  <c:v>1.14643347345486</c:v>
                </c:pt>
                <c:pt idx="4334">
                  <c:v>1.1461699191674</c:v>
                </c:pt>
                <c:pt idx="4335">
                  <c:v>1.1459064860299</c:v>
                </c:pt>
                <c:pt idx="4336">
                  <c:v>1.14564317395891</c:v>
                </c:pt>
                <c:pt idx="4337">
                  <c:v>1.14537998287095</c:v>
                </c:pt>
                <c:pt idx="4338">
                  <c:v>1.14511691268267</c:v>
                </c:pt>
                <c:pt idx="4339">
                  <c:v>1.1448539633108</c:v>
                </c:pt>
                <c:pt idx="4340">
                  <c:v>1.14459113467209</c:v>
                </c:pt>
                <c:pt idx="4341">
                  <c:v>1.14432842668346</c:v>
                </c:pt>
                <c:pt idx="4342">
                  <c:v>1.14406583926184</c:v>
                </c:pt>
                <c:pt idx="4343">
                  <c:v>1.14380337232421</c:v>
                </c:pt>
                <c:pt idx="4344">
                  <c:v>1.1435410257877</c:v>
                </c:pt>
                <c:pt idx="4345">
                  <c:v>1.14327879956948</c:v>
                </c:pt>
                <c:pt idx="4346">
                  <c:v>1.14301669358677</c:v>
                </c:pt>
                <c:pt idx="4347">
                  <c:v>1.14275470775694</c:v>
                </c:pt>
                <c:pt idx="4348">
                  <c:v>1.14249284199733</c:v>
                </c:pt>
                <c:pt idx="4349">
                  <c:v>1.14223109622547</c:v>
                </c:pt>
                <c:pt idx="4350">
                  <c:v>1.14196947035888</c:v>
                </c:pt>
                <c:pt idx="4351">
                  <c:v>1.1417079643152</c:v>
                </c:pt>
                <c:pt idx="4352">
                  <c:v>1.14144657801211</c:v>
                </c:pt>
                <c:pt idx="4353">
                  <c:v>1.14118531136743</c:v>
                </c:pt>
                <c:pt idx="4354">
                  <c:v>1.14092416429897</c:v>
                </c:pt>
                <c:pt idx="4355">
                  <c:v>1.14066313672468</c:v>
                </c:pt>
                <c:pt idx="4356">
                  <c:v>1.14040222856252</c:v>
                </c:pt>
                <c:pt idx="4357">
                  <c:v>1.14014143973063</c:v>
                </c:pt>
                <c:pt idx="4358">
                  <c:v>1.13988077014713</c:v>
                </c:pt>
                <c:pt idx="4359">
                  <c:v>1.13962021973024</c:v>
                </c:pt>
                <c:pt idx="4360">
                  <c:v>1.13935978839829</c:v>
                </c:pt>
                <c:pt idx="4361">
                  <c:v>1.13909947606961</c:v>
                </c:pt>
                <c:pt idx="4362">
                  <c:v>1.13883928266272</c:v>
                </c:pt>
                <c:pt idx="4363">
                  <c:v>1.13857920809606</c:v>
                </c:pt>
                <c:pt idx="4364">
                  <c:v>1.1383192522883</c:v>
                </c:pt>
                <c:pt idx="4365">
                  <c:v>1.13805941515807</c:v>
                </c:pt>
                <c:pt idx="4366">
                  <c:v>1.13779969662417</c:v>
                </c:pt>
                <c:pt idx="4367">
                  <c:v>1.13754009660534</c:v>
                </c:pt>
                <c:pt idx="4368">
                  <c:v>1.13728061502056</c:v>
                </c:pt>
                <c:pt idx="4369">
                  <c:v>1.13702125178877</c:v>
                </c:pt>
                <c:pt idx="4370">
                  <c:v>1.13676200682901</c:v>
                </c:pt>
                <c:pt idx="4371">
                  <c:v>1.13650288006036</c:v>
                </c:pt>
                <c:pt idx="4372">
                  <c:v>1.1362438714021</c:v>
                </c:pt>
                <c:pt idx="4373">
                  <c:v>1.13598498077341</c:v>
                </c:pt>
                <c:pt idx="4374">
                  <c:v>1.13572620809371</c:v>
                </c:pt>
                <c:pt idx="4375">
                  <c:v>1.13546755328236</c:v>
                </c:pt>
                <c:pt idx="4376">
                  <c:v>1.13520901625882</c:v>
                </c:pt>
                <c:pt idx="4377">
                  <c:v>1.13495059694271</c:v>
                </c:pt>
                <c:pt idx="4378">
                  <c:v>1.13469229525364</c:v>
                </c:pt>
                <c:pt idx="4379">
                  <c:v>1.1344341111113</c:v>
                </c:pt>
                <c:pt idx="4380">
                  <c:v>1.13417604443548</c:v>
                </c:pt>
                <c:pt idx="4381">
                  <c:v>1.13391809514607</c:v>
                </c:pt>
                <c:pt idx="4382">
                  <c:v>1.13366026316292</c:v>
                </c:pt>
                <c:pt idx="4383">
                  <c:v>1.1334025484061</c:v>
                </c:pt>
                <c:pt idx="4384">
                  <c:v>1.13314495079563</c:v>
                </c:pt>
                <c:pt idx="4385">
                  <c:v>1.13288747025168</c:v>
                </c:pt>
                <c:pt idx="4386">
                  <c:v>1.13263010669445</c:v>
                </c:pt>
                <c:pt idx="4387">
                  <c:v>1.13237286004423</c:v>
                </c:pt>
                <c:pt idx="4388">
                  <c:v>1.1321157302214</c:v>
                </c:pt>
                <c:pt idx="4389">
                  <c:v>1.13185871714635</c:v>
                </c:pt>
                <c:pt idx="4390">
                  <c:v>1.13160182073966</c:v>
                </c:pt>
                <c:pt idx="4391">
                  <c:v>1.1313450409218</c:v>
                </c:pt>
                <c:pt idx="4392">
                  <c:v>1.13108837761352</c:v>
                </c:pt>
                <c:pt idx="4393">
                  <c:v>1.13083183073551</c:v>
                </c:pt>
                <c:pt idx="4394">
                  <c:v>1.1305754002085</c:v>
                </c:pt>
                <c:pt idx="4395">
                  <c:v>1.13031908595347</c:v>
                </c:pt>
                <c:pt idx="4396">
                  <c:v>1.13006288789125</c:v>
                </c:pt>
                <c:pt idx="4397">
                  <c:v>1.12980680594292</c:v>
                </c:pt>
                <c:pt idx="4398">
                  <c:v>1.12955084002954</c:v>
                </c:pt>
                <c:pt idx="4399">
                  <c:v>1.12929499007222</c:v>
                </c:pt>
                <c:pt idx="4400">
                  <c:v>1.12903925599225</c:v>
                </c:pt>
                <c:pt idx="4401">
                  <c:v>1.12878363771086</c:v>
                </c:pt>
                <c:pt idx="4402">
                  <c:v>1.12852813514948</c:v>
                </c:pt>
                <c:pt idx="4403">
                  <c:v>1.12827274822951</c:v>
                </c:pt>
                <c:pt idx="4404">
                  <c:v>1.12801747687247</c:v>
                </c:pt>
                <c:pt idx="4405">
                  <c:v>1.12776232099992</c:v>
                </c:pt>
                <c:pt idx="4406">
                  <c:v>1.12750728053351</c:v>
                </c:pt>
                <c:pt idx="4407">
                  <c:v>1.12725235539499</c:v>
                </c:pt>
                <c:pt idx="4408">
                  <c:v>1.12699754550612</c:v>
                </c:pt>
                <c:pt idx="4409">
                  <c:v>1.12674285078879</c:v>
                </c:pt>
                <c:pt idx="4410">
                  <c:v>1.1264882711649</c:v>
                </c:pt>
                <c:pt idx="4411">
                  <c:v>1.1262338065565</c:v>
                </c:pt>
                <c:pt idx="4412">
                  <c:v>1.12597945688559</c:v>
                </c:pt>
                <c:pt idx="4413">
                  <c:v>1.12572522207438</c:v>
                </c:pt>
                <c:pt idx="4414">
                  <c:v>1.12547110204509</c:v>
                </c:pt>
                <c:pt idx="4415">
                  <c:v>1.12521709671996</c:v>
                </c:pt>
                <c:pt idx="4416">
                  <c:v>1.12496320602135</c:v>
                </c:pt>
                <c:pt idx="4417">
                  <c:v>1.12470942987172</c:v>
                </c:pt>
                <c:pt idx="4418">
                  <c:v>1.12445576819352</c:v>
                </c:pt>
                <c:pt idx="4419">
                  <c:v>1.12420222090934</c:v>
                </c:pt>
                <c:pt idx="4420">
                  <c:v>1.12394878794184</c:v>
                </c:pt>
                <c:pt idx="4421">
                  <c:v>1.12369546921369</c:v>
                </c:pt>
                <c:pt idx="4422">
                  <c:v>1.12344226464764</c:v>
                </c:pt>
                <c:pt idx="4423">
                  <c:v>1.12318917416659</c:v>
                </c:pt>
                <c:pt idx="4424">
                  <c:v>1.12293619769342</c:v>
                </c:pt>
                <c:pt idx="4425">
                  <c:v>1.1226833351511</c:v>
                </c:pt>
                <c:pt idx="4426">
                  <c:v>1.12243058646274</c:v>
                </c:pt>
                <c:pt idx="4427">
                  <c:v>1.12217795155141</c:v>
                </c:pt>
                <c:pt idx="4428">
                  <c:v>1.1219254303403</c:v>
                </c:pt>
                <c:pt idx="4429">
                  <c:v>1.12167302275268</c:v>
                </c:pt>
                <c:pt idx="4430">
                  <c:v>1.12142072871189</c:v>
                </c:pt>
                <c:pt idx="4431">
                  <c:v>1.12116854814134</c:v>
                </c:pt>
                <c:pt idx="4432">
                  <c:v>1.12091648096445</c:v>
                </c:pt>
                <c:pt idx="4433">
                  <c:v>1.12066452710478</c:v>
                </c:pt>
                <c:pt idx="4434">
                  <c:v>1.12041268648594</c:v>
                </c:pt>
                <c:pt idx="4435">
                  <c:v>1.12016095903159</c:v>
                </c:pt>
                <c:pt idx="4436">
                  <c:v>1.11990934466547</c:v>
                </c:pt>
                <c:pt idx="4437">
                  <c:v>1.11965784331141</c:v>
                </c:pt>
                <c:pt idx="4438">
                  <c:v>1.11940645489328</c:v>
                </c:pt>
                <c:pt idx="4439">
                  <c:v>1.119155179335</c:v>
                </c:pt>
                <c:pt idx="4440">
                  <c:v>1.11890401656063</c:v>
                </c:pt>
                <c:pt idx="4441">
                  <c:v>1.11865296649422</c:v>
                </c:pt>
                <c:pt idx="4442">
                  <c:v>1.11840202905994</c:v>
                </c:pt>
                <c:pt idx="4443">
                  <c:v>1.11815120418199</c:v>
                </c:pt>
                <c:pt idx="4444">
                  <c:v>1.11790049178469</c:v>
                </c:pt>
                <c:pt idx="4445">
                  <c:v>1.11764989179235</c:v>
                </c:pt>
                <c:pt idx="4446">
                  <c:v>1.11739940412939</c:v>
                </c:pt>
                <c:pt idx="4447">
                  <c:v>1.11714902872036</c:v>
                </c:pt>
                <c:pt idx="4448">
                  <c:v>1.1168987654898</c:v>
                </c:pt>
                <c:pt idx="4449">
                  <c:v>1.11664861436226</c:v>
                </c:pt>
                <c:pt idx="4450">
                  <c:v>1.11639857526254</c:v>
                </c:pt>
                <c:pt idx="4451">
                  <c:v>1.11614864811532</c:v>
                </c:pt>
                <c:pt idx="4452">
                  <c:v>1.11589883284548</c:v>
                </c:pt>
                <c:pt idx="4453">
                  <c:v>1.1156491293779</c:v>
                </c:pt>
                <c:pt idx="4454">
                  <c:v>1.11539953763755</c:v>
                </c:pt>
                <c:pt idx="4455">
                  <c:v>1.11515005754942</c:v>
                </c:pt>
                <c:pt idx="4456">
                  <c:v>1.11490068903865</c:v>
                </c:pt>
                <c:pt idx="4457">
                  <c:v>1.11465143203038</c:v>
                </c:pt>
                <c:pt idx="4458">
                  <c:v>1.11440228644987</c:v>
                </c:pt>
                <c:pt idx="4459">
                  <c:v>1.11415325222239</c:v>
                </c:pt>
                <c:pt idx="4460">
                  <c:v>1.11390432927329</c:v>
                </c:pt>
                <c:pt idx="4461">
                  <c:v>1.11365551752803</c:v>
                </c:pt>
                <c:pt idx="4462">
                  <c:v>1.11340681691214</c:v>
                </c:pt>
                <c:pt idx="4463">
                  <c:v>1.11315822735111</c:v>
                </c:pt>
                <c:pt idx="4464">
                  <c:v>1.11290974877059</c:v>
                </c:pt>
                <c:pt idx="4465">
                  <c:v>1.1126613810963</c:v>
                </c:pt>
                <c:pt idx="4466">
                  <c:v>1.11241312425399</c:v>
                </c:pt>
                <c:pt idx="4467">
                  <c:v>1.1121649781695</c:v>
                </c:pt>
                <c:pt idx="4468">
                  <c:v>1.11191694276873</c:v>
                </c:pt>
                <c:pt idx="4469">
                  <c:v>1.11166901797762</c:v>
                </c:pt>
                <c:pt idx="4470">
                  <c:v>1.11142120372223</c:v>
                </c:pt>
                <c:pt idx="4471">
                  <c:v>1.11117349992861</c:v>
                </c:pt>
                <c:pt idx="4472">
                  <c:v>1.11092590652296</c:v>
                </c:pt>
                <c:pt idx="4473">
                  <c:v>1.11067842343148</c:v>
                </c:pt>
                <c:pt idx="4474">
                  <c:v>1.11043105058044</c:v>
                </c:pt>
                <c:pt idx="4475">
                  <c:v>1.11018378789626</c:v>
                </c:pt>
                <c:pt idx="4476">
                  <c:v>1.10993663530533</c:v>
                </c:pt>
                <c:pt idx="4477">
                  <c:v>1.1096895927341</c:v>
                </c:pt>
                <c:pt idx="4478">
                  <c:v>1.1094426601092</c:v>
                </c:pt>
                <c:pt idx="4479">
                  <c:v>1.10919583735717</c:v>
                </c:pt>
                <c:pt idx="4480">
                  <c:v>1.10894912440476</c:v>
                </c:pt>
                <c:pt idx="4481">
                  <c:v>1.10870252117868</c:v>
                </c:pt>
                <c:pt idx="4482">
                  <c:v>1.10845602760576</c:v>
                </c:pt>
                <c:pt idx="4483">
                  <c:v>1.10820964361288</c:v>
                </c:pt>
                <c:pt idx="4484">
                  <c:v>1.10796336912698</c:v>
                </c:pt>
                <c:pt idx="4485">
                  <c:v>1.10771720407504</c:v>
                </c:pt>
                <c:pt idx="4486">
                  <c:v>1.10747114838417</c:v>
                </c:pt>
                <c:pt idx="4487">
                  <c:v>1.10722520198153</c:v>
                </c:pt>
                <c:pt idx="4488">
                  <c:v>1.10697936479428</c:v>
                </c:pt>
                <c:pt idx="4489">
                  <c:v>1.10673363674969</c:v>
                </c:pt>
                <c:pt idx="4490">
                  <c:v>1.10648801777513</c:v>
                </c:pt>
                <c:pt idx="4491">
                  <c:v>1.10624250779796</c:v>
                </c:pt>
                <c:pt idx="4492">
                  <c:v>1.10599710674564</c:v>
                </c:pt>
                <c:pt idx="4493">
                  <c:v>1.10575181454572</c:v>
                </c:pt>
                <c:pt idx="4494">
                  <c:v>1.1055066311258</c:v>
                </c:pt>
                <c:pt idx="4495">
                  <c:v>1.10526155641349</c:v>
                </c:pt>
                <c:pt idx="4496">
                  <c:v>1.10501659033654</c:v>
                </c:pt>
                <c:pt idx="4497">
                  <c:v>1.10477173282276</c:v>
                </c:pt>
                <c:pt idx="4498">
                  <c:v>1.10452698379992</c:v>
                </c:pt>
                <c:pt idx="4499">
                  <c:v>1.10428234319598</c:v>
                </c:pt>
                <c:pt idx="4500">
                  <c:v>1.10403781093892</c:v>
                </c:pt>
                <c:pt idx="4501">
                  <c:v>1.10379338695677</c:v>
                </c:pt>
                <c:pt idx="4502">
                  <c:v>1.10354907117763</c:v>
                </c:pt>
                <c:pt idx="4503">
                  <c:v>1.10330486352967</c:v>
                </c:pt>
                <c:pt idx="4504">
                  <c:v>1.1030607639411</c:v>
                </c:pt>
                <c:pt idx="4505">
                  <c:v>1.10281677234023</c:v>
                </c:pt>
                <c:pt idx="4506">
                  <c:v>1.10257288865543</c:v>
                </c:pt>
                <c:pt idx="4507">
                  <c:v>1.10232911281508</c:v>
                </c:pt>
                <c:pt idx="4508">
                  <c:v>1.10208544474773</c:v>
                </c:pt>
                <c:pt idx="4509">
                  <c:v>1.10184188438186</c:v>
                </c:pt>
                <c:pt idx="4510">
                  <c:v>1.10159843164607</c:v>
                </c:pt>
                <c:pt idx="4511">
                  <c:v>1.1013550864691</c:v>
                </c:pt>
                <c:pt idx="4512">
                  <c:v>1.10111184877965</c:v>
                </c:pt>
                <c:pt idx="4513">
                  <c:v>1.10086871850648</c:v>
                </c:pt>
                <c:pt idx="4514">
                  <c:v>1.1006256955785</c:v>
                </c:pt>
                <c:pt idx="4515">
                  <c:v>1.10038277992466</c:v>
                </c:pt>
                <c:pt idx="4516">
                  <c:v>1.10013997147389</c:v>
                </c:pt>
                <c:pt idx="4517">
                  <c:v>1.09989727015523</c:v>
                </c:pt>
                <c:pt idx="4518">
                  <c:v>1.09965467589787</c:v>
                </c:pt>
                <c:pt idx="4519">
                  <c:v>1.0994121886309</c:v>
                </c:pt>
                <c:pt idx="4520">
                  <c:v>1.09916980828359</c:v>
                </c:pt>
                <c:pt idx="4521">
                  <c:v>1.09892753478527</c:v>
                </c:pt>
                <c:pt idx="4522">
                  <c:v>1.09868536806524</c:v>
                </c:pt>
                <c:pt idx="4523">
                  <c:v>1.09844330805297</c:v>
                </c:pt>
                <c:pt idx="4524">
                  <c:v>1.09820135467795</c:v>
                </c:pt>
                <c:pt idx="4525">
                  <c:v>1.0979595078697</c:v>
                </c:pt>
                <c:pt idx="4526">
                  <c:v>1.09771776755785</c:v>
                </c:pt>
                <c:pt idx="4527">
                  <c:v>1.09747613367204</c:v>
                </c:pt>
                <c:pt idx="4528">
                  <c:v>1.09723460614204</c:v>
                </c:pt>
                <c:pt idx="4529">
                  <c:v>1.09699318489764</c:v>
                </c:pt>
                <c:pt idx="4530">
                  <c:v>1.09675186986868</c:v>
                </c:pt>
                <c:pt idx="4531">
                  <c:v>1.0965106609851</c:v>
                </c:pt>
                <c:pt idx="4532">
                  <c:v>1.09626955817685</c:v>
                </c:pt>
                <c:pt idx="4533">
                  <c:v>1.09602856137401</c:v>
                </c:pt>
                <c:pt idx="4534">
                  <c:v>1.09578767050671</c:v>
                </c:pt>
                <c:pt idx="4535">
                  <c:v>1.09554688550502</c:v>
                </c:pt>
                <c:pt idx="4536">
                  <c:v>1.09530620629923</c:v>
                </c:pt>
                <c:pt idx="4537">
                  <c:v>1.09506563281963</c:v>
                </c:pt>
                <c:pt idx="4538">
                  <c:v>1.09482516499657</c:v>
                </c:pt>
                <c:pt idx="4539">
                  <c:v>1.09458480276042</c:v>
                </c:pt>
                <c:pt idx="4540">
                  <c:v>1.0943445460417</c:v>
                </c:pt>
                <c:pt idx="4541">
                  <c:v>1.09410439477093</c:v>
                </c:pt>
                <c:pt idx="4542">
                  <c:v>1.09386434887872</c:v>
                </c:pt>
                <c:pt idx="4543">
                  <c:v>1.09362440829565</c:v>
                </c:pt>
                <c:pt idx="4544">
                  <c:v>1.09338457295253</c:v>
                </c:pt>
                <c:pt idx="4545">
                  <c:v>1.09314484278009</c:v>
                </c:pt>
                <c:pt idx="4546">
                  <c:v>1.09290521770915</c:v>
                </c:pt>
                <c:pt idx="4547">
                  <c:v>1.09266569767064</c:v>
                </c:pt>
                <c:pt idx="4548">
                  <c:v>1.09242628259551</c:v>
                </c:pt>
                <c:pt idx="4549">
                  <c:v>1.09218697241477</c:v>
                </c:pt>
                <c:pt idx="4550">
                  <c:v>1.09194776705953</c:v>
                </c:pt>
                <c:pt idx="4551">
                  <c:v>1.09170866646086</c:v>
                </c:pt>
                <c:pt idx="4552">
                  <c:v>1.09146967055004</c:v>
                </c:pt>
                <c:pt idx="4553">
                  <c:v>1.09123077925827</c:v>
                </c:pt>
                <c:pt idx="4554">
                  <c:v>1.09099199251692</c:v>
                </c:pt>
                <c:pt idx="4555">
                  <c:v>1.09075331025734</c:v>
                </c:pt>
                <c:pt idx="4556">
                  <c:v>1.09051473241097</c:v>
                </c:pt>
                <c:pt idx="4557">
                  <c:v>1.09027625890932</c:v>
                </c:pt>
                <c:pt idx="4558">
                  <c:v>1.09003788968393</c:v>
                </c:pt>
                <c:pt idx="4559">
                  <c:v>1.08979962466646</c:v>
                </c:pt>
                <c:pt idx="4560">
                  <c:v>1.08956146378854</c:v>
                </c:pt>
                <c:pt idx="4561">
                  <c:v>1.08932340698195</c:v>
                </c:pt>
                <c:pt idx="4562">
                  <c:v>1.08908545417847</c:v>
                </c:pt>
                <c:pt idx="4563">
                  <c:v>1.08884760530998</c:v>
                </c:pt>
                <c:pt idx="4564">
                  <c:v>1.08860986030836</c:v>
                </c:pt>
                <c:pt idx="4565">
                  <c:v>1.0883722191056</c:v>
                </c:pt>
                <c:pt idx="4566">
                  <c:v>1.08813468163378</c:v>
                </c:pt>
                <c:pt idx="4567">
                  <c:v>1.08789724782495</c:v>
                </c:pt>
                <c:pt idx="4568">
                  <c:v>1.08765991761124</c:v>
                </c:pt>
                <c:pt idx="4569">
                  <c:v>1.08742269092496</c:v>
                </c:pt>
                <c:pt idx="4570">
                  <c:v>1.08718556769827</c:v>
                </c:pt>
                <c:pt idx="4571">
                  <c:v>1.08694854786362</c:v>
                </c:pt>
                <c:pt idx="4572">
                  <c:v>1.0867116313533</c:v>
                </c:pt>
                <c:pt idx="4573">
                  <c:v>1.08647481809982</c:v>
                </c:pt>
                <c:pt idx="4574">
                  <c:v>1.08623810803568</c:v>
                </c:pt>
                <c:pt idx="4575">
                  <c:v>1.0860015010934</c:v>
                </c:pt>
                <c:pt idx="4576">
                  <c:v>1.08576499720569</c:v>
                </c:pt>
                <c:pt idx="4577">
                  <c:v>1.08552859630519</c:v>
                </c:pt>
                <c:pt idx="4578">
                  <c:v>1.08529229832464</c:v>
                </c:pt>
                <c:pt idx="4579">
                  <c:v>1.08505610319687</c:v>
                </c:pt>
                <c:pt idx="4580">
                  <c:v>1.08482001085468</c:v>
                </c:pt>
                <c:pt idx="4581">
                  <c:v>1.08458402123106</c:v>
                </c:pt>
                <c:pt idx="4582">
                  <c:v>1.08434813425899</c:v>
                </c:pt>
                <c:pt idx="4583">
                  <c:v>1.08411234987143</c:v>
                </c:pt>
                <c:pt idx="4584">
                  <c:v>1.08387666800157</c:v>
                </c:pt>
                <c:pt idx="4585">
                  <c:v>1.08364108858249</c:v>
                </c:pt>
                <c:pt idx="4586">
                  <c:v>1.08340561154745</c:v>
                </c:pt>
                <c:pt idx="4587">
                  <c:v>1.08317023682968</c:v>
                </c:pt>
                <c:pt idx="4588">
                  <c:v>1.08293496436253</c:v>
                </c:pt>
                <c:pt idx="4589">
                  <c:v>1.08269979407937</c:v>
                </c:pt>
                <c:pt idx="4590">
                  <c:v>1.08246472591366</c:v>
                </c:pt>
                <c:pt idx="4591">
                  <c:v>1.0822297597989</c:v>
                </c:pt>
                <c:pt idx="4592">
                  <c:v>1.08199489566865</c:v>
                </c:pt>
                <c:pt idx="4593">
                  <c:v>1.08176013345651</c:v>
                </c:pt>
                <c:pt idx="4594">
                  <c:v>1.08152547309619</c:v>
                </c:pt>
                <c:pt idx="4595">
                  <c:v>1.08129091452135</c:v>
                </c:pt>
                <c:pt idx="4596">
                  <c:v>1.08105645766586</c:v>
                </c:pt>
                <c:pt idx="4597">
                  <c:v>1.0808221024635</c:v>
                </c:pt>
                <c:pt idx="4598">
                  <c:v>1.0805878488482</c:v>
                </c:pt>
                <c:pt idx="4599">
                  <c:v>1.08035369675395</c:v>
                </c:pt>
                <c:pt idx="4600">
                  <c:v>1.08011964611475</c:v>
                </c:pt>
                <c:pt idx="4601">
                  <c:v>1.07988569686464</c:v>
                </c:pt>
                <c:pt idx="4602">
                  <c:v>1.07965184893781</c:v>
                </c:pt>
                <c:pt idx="4603">
                  <c:v>1.0794181022684</c:v>
                </c:pt>
                <c:pt idx="4604">
                  <c:v>1.07918445679065</c:v>
                </c:pt>
                <c:pt idx="4605">
                  <c:v>1.07895091243893</c:v>
                </c:pt>
                <c:pt idx="4606">
                  <c:v>1.07871746914754</c:v>
                </c:pt>
                <c:pt idx="4607">
                  <c:v>1.07848412685095</c:v>
                </c:pt>
                <c:pt idx="4608">
                  <c:v>1.07825088548356</c:v>
                </c:pt>
                <c:pt idx="4609">
                  <c:v>1.07801774497997</c:v>
                </c:pt>
                <c:pt idx="4610">
                  <c:v>1.0777847052747</c:v>
                </c:pt>
                <c:pt idx="4611">
                  <c:v>1.07755176630248</c:v>
                </c:pt>
                <c:pt idx="4612">
                  <c:v>1.07731892799793</c:v>
                </c:pt>
                <c:pt idx="4613">
                  <c:v>1.07708619029585</c:v>
                </c:pt>
                <c:pt idx="4614">
                  <c:v>1.07685355313102</c:v>
                </c:pt>
                <c:pt idx="4615">
                  <c:v>1.07662101643835</c:v>
                </c:pt>
                <c:pt idx="4616">
                  <c:v>1.07638858015274</c:v>
                </c:pt>
                <c:pt idx="4617">
                  <c:v>1.07615624420918</c:v>
                </c:pt>
                <c:pt idx="4618">
                  <c:v>1.07592400854271</c:v>
                </c:pt>
                <c:pt idx="4619">
                  <c:v>1.0756918730884</c:v>
                </c:pt>
                <c:pt idx="4620">
                  <c:v>1.07545983778141</c:v>
                </c:pt>
                <c:pt idx="4621">
                  <c:v>1.07522790255698</c:v>
                </c:pt>
                <c:pt idx="4622">
                  <c:v>1.07499606735033</c:v>
                </c:pt>
                <c:pt idx="4623">
                  <c:v>1.07476433209682</c:v>
                </c:pt>
                <c:pt idx="4624">
                  <c:v>1.07453269673176</c:v>
                </c:pt>
                <c:pt idx="4625">
                  <c:v>1.07430116119064</c:v>
                </c:pt>
                <c:pt idx="4626">
                  <c:v>1.07406972540892</c:v>
                </c:pt>
                <c:pt idx="4627">
                  <c:v>1.07383838932215</c:v>
                </c:pt>
                <c:pt idx="4628">
                  <c:v>1.07360715286588</c:v>
                </c:pt>
                <c:pt idx="4629">
                  <c:v>1.07337601597583</c:v>
                </c:pt>
                <c:pt idx="4630">
                  <c:v>1.07314497858764</c:v>
                </c:pt>
                <c:pt idx="4631">
                  <c:v>1.07291404063713</c:v>
                </c:pt>
                <c:pt idx="4632">
                  <c:v>1.0726832020601</c:v>
                </c:pt>
                <c:pt idx="4633">
                  <c:v>1.07245246279238</c:v>
                </c:pt>
                <c:pt idx="4634">
                  <c:v>1.07222182276995</c:v>
                </c:pt>
                <c:pt idx="4635">
                  <c:v>1.07199128192878</c:v>
                </c:pt>
                <c:pt idx="4636">
                  <c:v>1.0717608402049</c:v>
                </c:pt>
                <c:pt idx="4637">
                  <c:v>1.07153049753441</c:v>
                </c:pt>
                <c:pt idx="4638">
                  <c:v>1.07130025385346</c:v>
                </c:pt>
                <c:pt idx="4639">
                  <c:v>1.07107010909821</c:v>
                </c:pt>
                <c:pt idx="4640">
                  <c:v>1.07084006320497</c:v>
                </c:pt>
                <c:pt idx="4641">
                  <c:v>1.07061011611007</c:v>
                </c:pt>
                <c:pt idx="4642">
                  <c:v>1.07038026774979</c:v>
                </c:pt>
                <c:pt idx="4643">
                  <c:v>1.07015051806062</c:v>
                </c:pt>
                <c:pt idx="4644">
                  <c:v>1.06992086697904</c:v>
                </c:pt>
                <c:pt idx="4645">
                  <c:v>1.06969131444154</c:v>
                </c:pt>
                <c:pt idx="4646">
                  <c:v>1.06946186038471</c:v>
                </c:pt>
                <c:pt idx="4647">
                  <c:v>1.06923250474523</c:v>
                </c:pt>
                <c:pt idx="4648">
                  <c:v>1.06900324745977</c:v>
                </c:pt>
                <c:pt idx="4649">
                  <c:v>1.06877408846503</c:v>
                </c:pt>
                <c:pt idx="4650">
                  <c:v>1.0685450276979</c:v>
                </c:pt>
                <c:pt idx="4651">
                  <c:v>1.06831606509519</c:v>
                </c:pt>
                <c:pt idx="4652">
                  <c:v>1.0680872005938</c:v>
                </c:pt>
                <c:pt idx="4653">
                  <c:v>1.06785843413072</c:v>
                </c:pt>
                <c:pt idx="4654">
                  <c:v>1.06762976564292</c:v>
                </c:pt>
                <c:pt idx="4655">
                  <c:v>1.06740119506757</c:v>
                </c:pt>
                <c:pt idx="4656">
                  <c:v>1.0671727223417</c:v>
                </c:pt>
                <c:pt idx="4657">
                  <c:v>1.06694434740254</c:v>
                </c:pt>
                <c:pt idx="4658">
                  <c:v>1.06671607018731</c:v>
                </c:pt>
                <c:pt idx="4659">
                  <c:v>1.06648789063329</c:v>
                </c:pt>
                <c:pt idx="4660">
                  <c:v>1.0662598086778</c:v>
                </c:pt>
                <c:pt idx="4661">
                  <c:v>1.06603182425831</c:v>
                </c:pt>
                <c:pt idx="4662">
                  <c:v>1.0658039373122</c:v>
                </c:pt>
                <c:pt idx="4663">
                  <c:v>1.065576147777</c:v>
                </c:pt>
                <c:pt idx="4664">
                  <c:v>1.06534845559024</c:v>
                </c:pt>
                <c:pt idx="4665">
                  <c:v>1.06512086068955</c:v>
                </c:pt>
                <c:pt idx="4666">
                  <c:v>1.06489336301262</c:v>
                </c:pt>
                <c:pt idx="4667">
                  <c:v>1.06466596249712</c:v>
                </c:pt>
                <c:pt idx="4668">
                  <c:v>1.06443865908081</c:v>
                </c:pt>
                <c:pt idx="4669">
                  <c:v>1.06421145270157</c:v>
                </c:pt>
                <c:pt idx="4670">
                  <c:v>1.06398434329722</c:v>
                </c:pt>
                <c:pt idx="4671">
                  <c:v>1.0637573308057</c:v>
                </c:pt>
                <c:pt idx="4672">
                  <c:v>1.06353041516502</c:v>
                </c:pt>
                <c:pt idx="4673">
                  <c:v>1.06330359631319</c:v>
                </c:pt>
                <c:pt idx="4674">
                  <c:v>1.06307687418826</c:v>
                </c:pt>
                <c:pt idx="4675">
                  <c:v>1.06285024872843</c:v>
                </c:pt>
                <c:pt idx="4676">
                  <c:v>1.06262371987187</c:v>
                </c:pt>
                <c:pt idx="4677">
                  <c:v>1.06239728755682</c:v>
                </c:pt>
                <c:pt idx="4678">
                  <c:v>1.06217095172159</c:v>
                </c:pt>
                <c:pt idx="4679">
                  <c:v>1.0619447123045</c:v>
                </c:pt>
                <c:pt idx="4680">
                  <c:v>1.06171856924399</c:v>
                </c:pt>
                <c:pt idx="4681">
                  <c:v>1.06149252247848</c:v>
                </c:pt>
                <c:pt idx="4682">
                  <c:v>1.06126657194652</c:v>
                </c:pt>
                <c:pt idx="4683">
                  <c:v>1.0610407175866</c:v>
                </c:pt>
                <c:pt idx="4684">
                  <c:v>1.06081495933743</c:v>
                </c:pt>
                <c:pt idx="4685">
                  <c:v>1.06058929713757</c:v>
                </c:pt>
                <c:pt idx="4686">
                  <c:v>1.0603637309258</c:v>
                </c:pt>
                <c:pt idx="4687">
                  <c:v>1.06013826064089</c:v>
                </c:pt>
                <c:pt idx="4688">
                  <c:v>1.05991288622163</c:v>
                </c:pt>
                <c:pt idx="4689">
                  <c:v>1.0596876076069</c:v>
                </c:pt>
                <c:pt idx="4690">
                  <c:v>1.05946242473564</c:v>
                </c:pt>
                <c:pt idx="4691">
                  <c:v>1.05923733754681</c:v>
                </c:pt>
                <c:pt idx="4692">
                  <c:v>1.05901234597946</c:v>
                </c:pt>
                <c:pt idx="4693">
                  <c:v>1.05878744997263</c:v>
                </c:pt>
                <c:pt idx="4694">
                  <c:v>1.05856264946549</c:v>
                </c:pt>
                <c:pt idx="4695">
                  <c:v>1.0583379443972</c:v>
                </c:pt>
                <c:pt idx="4696">
                  <c:v>1.05811333470704</c:v>
                </c:pt>
                <c:pt idx="4697">
                  <c:v>1.05788882033422</c:v>
                </c:pt>
                <c:pt idx="4698">
                  <c:v>1.05766440121813</c:v>
                </c:pt>
                <c:pt idx="4699">
                  <c:v>1.05744007729814</c:v>
                </c:pt>
                <c:pt idx="4700">
                  <c:v>1.05721584851373</c:v>
                </c:pt>
                <c:pt idx="4701">
                  <c:v>1.05699171480435</c:v>
                </c:pt>
                <c:pt idx="4702">
                  <c:v>1.05676767610953</c:v>
                </c:pt>
                <c:pt idx="4703">
                  <c:v>1.05654373236891</c:v>
                </c:pt>
                <c:pt idx="4704">
                  <c:v>1.05631988352212</c:v>
                </c:pt>
                <c:pt idx="4705">
                  <c:v>1.05609612950886</c:v>
                </c:pt>
                <c:pt idx="4706">
                  <c:v>1.05587247026886</c:v>
                </c:pt>
                <c:pt idx="4707">
                  <c:v>1.05564890574191</c:v>
                </c:pt>
                <c:pt idx="4708">
                  <c:v>1.05542543586793</c:v>
                </c:pt>
                <c:pt idx="4709">
                  <c:v>1.05520206058673</c:v>
                </c:pt>
                <c:pt idx="4710">
                  <c:v>1.05497877983832</c:v>
                </c:pt>
                <c:pt idx="4711">
                  <c:v>1.05475559356267</c:v>
                </c:pt>
                <c:pt idx="4712">
                  <c:v>1.05453250169987</c:v>
                </c:pt>
                <c:pt idx="4713">
                  <c:v>1.05430950418999</c:v>
                </c:pt>
                <c:pt idx="4714">
                  <c:v>1.05408660097323</c:v>
                </c:pt>
                <c:pt idx="4715">
                  <c:v>1.05386379198975</c:v>
                </c:pt>
                <c:pt idx="4716">
                  <c:v>1.05364107717981</c:v>
                </c:pt>
                <c:pt idx="4717">
                  <c:v>1.05341845648373</c:v>
                </c:pt>
                <c:pt idx="4718">
                  <c:v>1.05319592984188</c:v>
                </c:pt>
                <c:pt idx="4719">
                  <c:v>1.05297349719461</c:v>
                </c:pt>
                <c:pt idx="4720">
                  <c:v>1.05275115848247</c:v>
                </c:pt>
                <c:pt idx="4721">
                  <c:v>1.05252891364591</c:v>
                </c:pt>
                <c:pt idx="4722">
                  <c:v>1.05230676262547</c:v>
                </c:pt>
                <c:pt idx="4723">
                  <c:v>1.05208470536181</c:v>
                </c:pt>
                <c:pt idx="4724">
                  <c:v>1.05186274179554</c:v>
                </c:pt>
                <c:pt idx="4725">
                  <c:v>1.05164087186744</c:v>
                </c:pt>
                <c:pt idx="4726">
                  <c:v>1.05141909551819</c:v>
                </c:pt>
                <c:pt idx="4727">
                  <c:v>1.05119741268861</c:v>
                </c:pt>
                <c:pt idx="4728">
                  <c:v>1.05097582331961</c:v>
                </c:pt>
                <c:pt idx="4729">
                  <c:v>1.05075432735206</c:v>
                </c:pt>
                <c:pt idx="4730">
                  <c:v>1.0505329247269</c:v>
                </c:pt>
                <c:pt idx="4731">
                  <c:v>1.05031161538519</c:v>
                </c:pt>
                <c:pt idx="4732">
                  <c:v>1.05009039926795</c:v>
                </c:pt>
                <c:pt idx="4733">
                  <c:v>1.04986927631628</c:v>
                </c:pt>
                <c:pt idx="4734">
                  <c:v>1.04964824647139</c:v>
                </c:pt>
                <c:pt idx="4735">
                  <c:v>1.04942730967442</c:v>
                </c:pt>
                <c:pt idx="4736">
                  <c:v>1.04920646586669</c:v>
                </c:pt>
                <c:pt idx="4737">
                  <c:v>1.04898571498943</c:v>
                </c:pt>
                <c:pt idx="4738">
                  <c:v>1.04876505698408</c:v>
                </c:pt>
                <c:pt idx="4739">
                  <c:v>1.04854449179196</c:v>
                </c:pt>
                <c:pt idx="4740">
                  <c:v>1.0483240193546</c:v>
                </c:pt>
                <c:pt idx="4741">
                  <c:v>1.04810363961345</c:v>
                </c:pt>
                <c:pt idx="4742">
                  <c:v>1.04788335251007</c:v>
                </c:pt>
                <c:pt idx="4743">
                  <c:v>1.04766315798609</c:v>
                </c:pt>
                <c:pt idx="4744">
                  <c:v>1.04744305598312</c:v>
                </c:pt>
                <c:pt idx="4745">
                  <c:v>1.04722304644287</c:v>
                </c:pt>
                <c:pt idx="4746">
                  <c:v>1.04700312930713</c:v>
                </c:pt>
                <c:pt idx="4747">
                  <c:v>1.04678330451763</c:v>
                </c:pt>
                <c:pt idx="4748">
                  <c:v>1.04656357201627</c:v>
                </c:pt>
                <c:pt idx="4749">
                  <c:v>1.04634393174491</c:v>
                </c:pt>
                <c:pt idx="4750">
                  <c:v>1.04612438364552</c:v>
                </c:pt>
                <c:pt idx="4751">
                  <c:v>1.04590492766007</c:v>
                </c:pt>
                <c:pt idx="4752">
                  <c:v>1.04568556373062</c:v>
                </c:pt>
                <c:pt idx="4753">
                  <c:v>1.04546629179922</c:v>
                </c:pt>
                <c:pt idx="4754">
                  <c:v>1.04524711180807</c:v>
                </c:pt>
                <c:pt idx="4755">
                  <c:v>1.04502802369931</c:v>
                </c:pt>
                <c:pt idx="4756">
                  <c:v>1.04480902741518</c:v>
                </c:pt>
                <c:pt idx="4757">
                  <c:v>1.04459012289798</c:v>
                </c:pt>
                <c:pt idx="4758">
                  <c:v>1.04437131009003</c:v>
                </c:pt>
                <c:pt idx="4759">
                  <c:v>1.04415258893374</c:v>
                </c:pt>
                <c:pt idx="4760">
                  <c:v>1.04393395937149</c:v>
                </c:pt>
                <c:pt idx="4761">
                  <c:v>1.04371542134578</c:v>
                </c:pt>
                <c:pt idx="4762">
                  <c:v>1.04349697479911</c:v>
                </c:pt>
                <c:pt idx="4763">
                  <c:v>1.04327861967411</c:v>
                </c:pt>
                <c:pt idx="4764">
                  <c:v>1.04306035591335</c:v>
                </c:pt>
                <c:pt idx="4765">
                  <c:v>1.04284218345949</c:v>
                </c:pt>
                <c:pt idx="4766">
                  <c:v>1.04262410225531</c:v>
                </c:pt>
                <c:pt idx="4767">
                  <c:v>1.04240611224354</c:v>
                </c:pt>
                <c:pt idx="4768">
                  <c:v>1.04218821336695</c:v>
                </c:pt>
                <c:pt idx="4769">
                  <c:v>1.04197040556849</c:v>
                </c:pt>
                <c:pt idx="4770">
                  <c:v>1.04175268879098</c:v>
                </c:pt>
                <c:pt idx="4771">
                  <c:v>1.04153506297741</c:v>
                </c:pt>
                <c:pt idx="4772">
                  <c:v>1.04131752807078</c:v>
                </c:pt>
                <c:pt idx="4773">
                  <c:v>1.04110008401419</c:v>
                </c:pt>
                <c:pt idx="4774">
                  <c:v>1.04088273075065</c:v>
                </c:pt>
                <c:pt idx="4775">
                  <c:v>1.04066546822337</c:v>
                </c:pt>
                <c:pt idx="4776">
                  <c:v>1.04044829637554</c:v>
                </c:pt>
                <c:pt idx="4777">
                  <c:v>1.04023121515036</c:v>
                </c:pt>
                <c:pt idx="4778">
                  <c:v>1.04001422449114</c:v>
                </c:pt>
                <c:pt idx="4779">
                  <c:v>1.03979732434126</c:v>
                </c:pt>
                <c:pt idx="4780">
                  <c:v>1.03958051464404</c:v>
                </c:pt>
                <c:pt idx="4781">
                  <c:v>1.03936379534291</c:v>
                </c:pt>
                <c:pt idx="4782">
                  <c:v>1.03914716638141</c:v>
                </c:pt>
                <c:pt idx="4783">
                  <c:v>1.038930627703</c:v>
                </c:pt>
                <c:pt idx="4784">
                  <c:v>1.03871417925127</c:v>
                </c:pt>
                <c:pt idx="4785">
                  <c:v>1.03849782096988</c:v>
                </c:pt>
                <c:pt idx="4786">
                  <c:v>1.03828155280242</c:v>
                </c:pt>
                <c:pt idx="4787">
                  <c:v>1.03806537469266</c:v>
                </c:pt>
                <c:pt idx="4788">
                  <c:v>1.03784928658437</c:v>
                </c:pt>
                <c:pt idx="4789">
                  <c:v>1.03763328842127</c:v>
                </c:pt>
                <c:pt idx="4790">
                  <c:v>1.0374173801473</c:v>
                </c:pt>
                <c:pt idx="4791">
                  <c:v>1.03720156170636</c:v>
                </c:pt>
                <c:pt idx="4792">
                  <c:v>1.03698583304231</c:v>
                </c:pt>
                <c:pt idx="4793">
                  <c:v>1.03677019409924</c:v>
                </c:pt>
                <c:pt idx="4794">
                  <c:v>1.03655464482114</c:v>
                </c:pt>
                <c:pt idx="4795">
                  <c:v>1.03633918515209</c:v>
                </c:pt>
                <c:pt idx="4796">
                  <c:v>1.03612381503625</c:v>
                </c:pt>
                <c:pt idx="4797">
                  <c:v>1.03590853441777</c:v>
                </c:pt>
                <c:pt idx="4798">
                  <c:v>1.03569334324091</c:v>
                </c:pt>
                <c:pt idx="4799">
                  <c:v>1.03547824144992</c:v>
                </c:pt>
                <c:pt idx="4800">
                  <c:v>1.03526322898913</c:v>
                </c:pt>
                <c:pt idx="4801">
                  <c:v>1.03504830580286</c:v>
                </c:pt>
                <c:pt idx="4802">
                  <c:v>1.03483347183558</c:v>
                </c:pt>
                <c:pt idx="4803">
                  <c:v>1.03461872703174</c:v>
                </c:pt>
                <c:pt idx="4804">
                  <c:v>1.03440407133578</c:v>
                </c:pt>
                <c:pt idx="4805">
                  <c:v>1.03418950469232</c:v>
                </c:pt>
                <c:pt idx="4806">
                  <c:v>1.03397502704593</c:v>
                </c:pt>
                <c:pt idx="4807">
                  <c:v>1.03376063834121</c:v>
                </c:pt>
                <c:pt idx="4808">
                  <c:v>1.03354633852293</c:v>
                </c:pt>
                <c:pt idx="4809">
                  <c:v>1.03333212753576</c:v>
                </c:pt>
                <c:pt idx="4810">
                  <c:v>1.03311800532449</c:v>
                </c:pt>
                <c:pt idx="4811">
                  <c:v>1.03290397183393</c:v>
                </c:pt>
                <c:pt idx="4812">
                  <c:v>1.03269002700899</c:v>
                </c:pt>
                <c:pt idx="4813">
                  <c:v>1.03247617079458</c:v>
                </c:pt>
                <c:pt idx="4814">
                  <c:v>1.03226240313562</c:v>
                </c:pt>
                <c:pt idx="4815">
                  <c:v>1.03204872397714</c:v>
                </c:pt>
                <c:pt idx="4816">
                  <c:v>1.0318351332642</c:v>
                </c:pt>
                <c:pt idx="4817">
                  <c:v>1.03162163094189</c:v>
                </c:pt>
                <c:pt idx="4818">
                  <c:v>1.03140821695534</c:v>
                </c:pt>
                <c:pt idx="4819">
                  <c:v>1.03119489124975</c:v>
                </c:pt>
                <c:pt idx="4820">
                  <c:v>1.03098165377039</c:v>
                </c:pt>
                <c:pt idx="4821">
                  <c:v>1.03076850446246</c:v>
                </c:pt>
                <c:pt idx="4822">
                  <c:v>1.03055544327134</c:v>
                </c:pt>
                <c:pt idx="4823">
                  <c:v>1.03034247014238</c:v>
                </c:pt>
                <c:pt idx="4824">
                  <c:v>1.03012958502103</c:v>
                </c:pt>
                <c:pt idx="4825">
                  <c:v>1.02991678785269</c:v>
                </c:pt>
                <c:pt idx="4826">
                  <c:v>1.02970407858292</c:v>
                </c:pt>
                <c:pt idx="4827">
                  <c:v>1.02949145715724</c:v>
                </c:pt>
                <c:pt idx="4828">
                  <c:v>1.02927892352124</c:v>
                </c:pt>
                <c:pt idx="4829">
                  <c:v>1.02906647762058</c:v>
                </c:pt>
                <c:pt idx="4830">
                  <c:v>1.02885411940091</c:v>
                </c:pt>
                <c:pt idx="4831">
                  <c:v>1.02864184880799</c:v>
                </c:pt>
                <c:pt idx="4832">
                  <c:v>1.0284296657876</c:v>
                </c:pt>
                <c:pt idx="4833">
                  <c:v>1.02821757028554</c:v>
                </c:pt>
                <c:pt idx="4834">
                  <c:v>1.02800556224769</c:v>
                </c:pt>
                <c:pt idx="4835">
                  <c:v>1.02779364161995</c:v>
                </c:pt>
                <c:pt idx="4836">
                  <c:v>1.02758180834823</c:v>
                </c:pt>
                <c:pt idx="4837">
                  <c:v>1.02737006237859</c:v>
                </c:pt>
                <c:pt idx="4838">
                  <c:v>1.02715840365704</c:v>
                </c:pt>
                <c:pt idx="4839">
                  <c:v>1.0269468321297</c:v>
                </c:pt>
                <c:pt idx="4840">
                  <c:v>1.02673534774267</c:v>
                </c:pt>
                <c:pt idx="4841">
                  <c:v>1.0265239504421</c:v>
                </c:pt>
                <c:pt idx="4842">
                  <c:v>1.02631264017429</c:v>
                </c:pt>
                <c:pt idx="4843">
                  <c:v>1.02610141688543</c:v>
                </c:pt>
                <c:pt idx="4844">
                  <c:v>1.02589028052183</c:v>
                </c:pt>
                <c:pt idx="4845">
                  <c:v>1.02567923102989</c:v>
                </c:pt>
                <c:pt idx="4846">
                  <c:v>1.02546826835597</c:v>
                </c:pt>
                <c:pt idx="4847">
                  <c:v>1.02525739244649</c:v>
                </c:pt>
                <c:pt idx="4848">
                  <c:v>1.02504660324802</c:v>
                </c:pt>
                <c:pt idx="4849">
                  <c:v>1.02483590070699</c:v>
                </c:pt>
                <c:pt idx="4850">
                  <c:v>1.02462528477001</c:v>
                </c:pt>
                <c:pt idx="4851">
                  <c:v>1.02441475538374</c:v>
                </c:pt>
                <c:pt idx="4852">
                  <c:v>1.02420431249476</c:v>
                </c:pt>
                <c:pt idx="4853">
                  <c:v>1.02399395604985</c:v>
                </c:pt>
                <c:pt idx="4854">
                  <c:v>1.0237836859957</c:v>
                </c:pt>
                <c:pt idx="4855">
                  <c:v>1.02357350227911</c:v>
                </c:pt>
                <c:pt idx="4856">
                  <c:v>1.02336340484696</c:v>
                </c:pt>
                <c:pt idx="4857">
                  <c:v>1.02315339364605</c:v>
                </c:pt>
                <c:pt idx="4858">
                  <c:v>1.02294346862338</c:v>
                </c:pt>
                <c:pt idx="4859">
                  <c:v>1.0227336297259</c:v>
                </c:pt>
                <c:pt idx="4860">
                  <c:v>1.02252387690058</c:v>
                </c:pt>
                <c:pt idx="4861">
                  <c:v>1.02231421009449</c:v>
                </c:pt>
                <c:pt idx="4862">
                  <c:v>1.02210462925474</c:v>
                </c:pt>
                <c:pt idx="4863">
                  <c:v>1.02189513432849</c:v>
                </c:pt>
                <c:pt idx="4864">
                  <c:v>1.02168572526287</c:v>
                </c:pt>
                <c:pt idx="4865">
                  <c:v>1.02147640200513</c:v>
                </c:pt>
                <c:pt idx="4866">
                  <c:v>1.02126716450254</c:v>
                </c:pt>
                <c:pt idx="4867">
                  <c:v>1.0210580127024</c:v>
                </c:pt>
                <c:pt idx="4868">
                  <c:v>1.02084894655208</c:v>
                </c:pt>
                <c:pt idx="4869">
                  <c:v>1.02063996599901</c:v>
                </c:pt>
                <c:pt idx="4870">
                  <c:v>1.02043107099056</c:v>
                </c:pt>
                <c:pt idx="4871">
                  <c:v>1.0202222614743</c:v>
                </c:pt>
                <c:pt idx="4872">
                  <c:v>1.02001353739769</c:v>
                </c:pt>
                <c:pt idx="4873">
                  <c:v>1.01980489870832</c:v>
                </c:pt>
                <c:pt idx="4874">
                  <c:v>1.01959634535381</c:v>
                </c:pt>
                <c:pt idx="4875">
                  <c:v>1.01938787728181</c:v>
                </c:pt>
                <c:pt idx="4876">
                  <c:v>1.01917949444003</c:v>
                </c:pt>
                <c:pt idx="4877">
                  <c:v>1.01897119677617</c:v>
                </c:pt>
                <c:pt idx="4878">
                  <c:v>1.01876298423808</c:v>
                </c:pt>
                <c:pt idx="4879">
                  <c:v>1.01855485677358</c:v>
                </c:pt>
                <c:pt idx="4880">
                  <c:v>1.0183468143305</c:v>
                </c:pt>
                <c:pt idx="4881">
                  <c:v>1.01813885685675</c:v>
                </c:pt>
                <c:pt idx="4882">
                  <c:v>1.01793098430033</c:v>
                </c:pt>
                <c:pt idx="4883">
                  <c:v>1.01772319660918</c:v>
                </c:pt>
                <c:pt idx="4884">
                  <c:v>1.01751549373141</c:v>
                </c:pt>
                <c:pt idx="4885">
                  <c:v>1.01730787561504</c:v>
                </c:pt>
                <c:pt idx="4886">
                  <c:v>1.01710034220827</c:v>
                </c:pt>
                <c:pt idx="4887">
                  <c:v>1.01689289345916</c:v>
                </c:pt>
                <c:pt idx="4888">
                  <c:v>1.01668552931602</c:v>
                </c:pt>
                <c:pt idx="4889">
                  <c:v>1.01647824972702</c:v>
                </c:pt>
                <c:pt idx="4890">
                  <c:v>1.01627105464053</c:v>
                </c:pt>
                <c:pt idx="4891">
                  <c:v>1.01606394400484</c:v>
                </c:pt>
                <c:pt idx="4892">
                  <c:v>1.01585691776833</c:v>
                </c:pt>
                <c:pt idx="4893">
                  <c:v>1.01564997587943</c:v>
                </c:pt>
                <c:pt idx="4894">
                  <c:v>1.01544311828661</c:v>
                </c:pt>
                <c:pt idx="4895">
                  <c:v>1.01523634493836</c:v>
                </c:pt>
                <c:pt idx="4896">
                  <c:v>1.01502965578323</c:v>
                </c:pt>
                <c:pt idx="4897">
                  <c:v>1.0148230507698</c:v>
                </c:pt>
                <c:pt idx="4898">
                  <c:v>1.01461652984672</c:v>
                </c:pt>
                <c:pt idx="4899">
                  <c:v>1.01441009296267</c:v>
                </c:pt>
                <c:pt idx="4900">
                  <c:v>1.01420374006634</c:v>
                </c:pt>
                <c:pt idx="4901">
                  <c:v>1.01399747110646</c:v>
                </c:pt>
                <c:pt idx="4902">
                  <c:v>1.01379128603188</c:v>
                </c:pt>
                <c:pt idx="4903">
                  <c:v>1.01358518479143</c:v>
                </c:pt>
                <c:pt idx="4904">
                  <c:v>1.01337916733394</c:v>
                </c:pt>
                <c:pt idx="4905">
                  <c:v>1.01317323360838</c:v>
                </c:pt>
                <c:pt idx="4906">
                  <c:v>1.01296738356374</c:v>
                </c:pt>
                <c:pt idx="4907">
                  <c:v>1.01276161714894</c:v>
                </c:pt>
                <c:pt idx="4908">
                  <c:v>1.0125559343131</c:v>
                </c:pt>
                <c:pt idx="4909">
                  <c:v>1.01235033500526</c:v>
                </c:pt>
                <c:pt idx="4910">
                  <c:v>1.0121448191746</c:v>
                </c:pt>
                <c:pt idx="4911">
                  <c:v>1.01193938677022</c:v>
                </c:pt>
                <c:pt idx="4912">
                  <c:v>1.01173403774138</c:v>
                </c:pt>
                <c:pt idx="4913">
                  <c:v>1.01152877203735</c:v>
                </c:pt>
                <c:pt idx="4914">
                  <c:v>1.01132358960738</c:v>
                </c:pt>
                <c:pt idx="4915">
                  <c:v>1.01111849040082</c:v>
                </c:pt>
                <c:pt idx="4916">
                  <c:v>1.01091347436705</c:v>
                </c:pt>
                <c:pt idx="4917">
                  <c:v>1.01070854145548</c:v>
                </c:pt>
                <c:pt idx="4918">
                  <c:v>1.01050369161558</c:v>
                </c:pt>
                <c:pt idx="4919">
                  <c:v>1.01029892479686</c:v>
                </c:pt>
                <c:pt idx="4920">
                  <c:v>1.01009424094884</c:v>
                </c:pt>
                <c:pt idx="4921">
                  <c:v>1.00988964002106</c:v>
                </c:pt>
                <c:pt idx="4922">
                  <c:v>1.00968512196324</c:v>
                </c:pt>
                <c:pt idx="4923">
                  <c:v>1.00948068672494</c:v>
                </c:pt>
                <c:pt idx="4924">
                  <c:v>1.00927633425597</c:v>
                </c:pt>
                <c:pt idx="4925">
                  <c:v>1.00907206450599</c:v>
                </c:pt>
                <c:pt idx="4926">
                  <c:v>1.00886787742477</c:v>
                </c:pt>
                <c:pt idx="4927">
                  <c:v>1.00866377296223</c:v>
                </c:pt>
                <c:pt idx="4928">
                  <c:v>1.00845975106816</c:v>
                </c:pt>
                <c:pt idx="4929">
                  <c:v>1.00825581169247</c:v>
                </c:pt>
                <c:pt idx="4930">
                  <c:v>1.00805195478515</c:v>
                </c:pt>
                <c:pt idx="4931">
                  <c:v>1.00784818029618</c:v>
                </c:pt>
                <c:pt idx="4932">
                  <c:v>1.00764448817553</c:v>
                </c:pt>
                <c:pt idx="4933">
                  <c:v>1.00744087837333</c:v>
                </c:pt>
                <c:pt idx="4934">
                  <c:v>1.00723735083966</c:v>
                </c:pt>
                <c:pt idx="4935">
                  <c:v>1.00703390552468</c:v>
                </c:pt>
                <c:pt idx="4936">
                  <c:v>1.0068305423786</c:v>
                </c:pt>
                <c:pt idx="4937">
                  <c:v>1.00662726135161</c:v>
                </c:pt>
                <c:pt idx="4938">
                  <c:v>1.006424062394</c:v>
                </c:pt>
                <c:pt idx="4939">
                  <c:v>1.00622094545606</c:v>
                </c:pt>
                <c:pt idx="4940">
                  <c:v>1.00601791048817</c:v>
                </c:pt>
                <c:pt idx="4941">
                  <c:v>1.00581495744067</c:v>
                </c:pt>
                <c:pt idx="4942">
                  <c:v>1.00561208626407</c:v>
                </c:pt>
                <c:pt idx="4943">
                  <c:v>1.00540929690879</c:v>
                </c:pt>
                <c:pt idx="4944">
                  <c:v>1.00520658932532</c:v>
                </c:pt>
                <c:pt idx="4945">
                  <c:v>1.00500396346422</c:v>
                </c:pt>
                <c:pt idx="4946">
                  <c:v>1.00480141927614</c:v>
                </c:pt>
                <c:pt idx="4947">
                  <c:v>1.00459895671165</c:v>
                </c:pt>
                <c:pt idx="4948">
                  <c:v>1.00439657572143</c:v>
                </c:pt>
                <c:pt idx="4949">
                  <c:v>1.00419427625618</c:v>
                </c:pt>
                <c:pt idx="4950">
                  <c:v>1.00399205826667</c:v>
                </c:pt>
                <c:pt idx="4951">
                  <c:v>1.00378992170368</c:v>
                </c:pt>
                <c:pt idx="4952">
                  <c:v>1.00358786651804</c:v>
                </c:pt>
                <c:pt idx="4953">
                  <c:v>1.00338589266064</c:v>
                </c:pt>
                <c:pt idx="4954">
                  <c:v>1.00318400008232</c:v>
                </c:pt>
                <c:pt idx="4955">
                  <c:v>1.00298218873411</c:v>
                </c:pt>
                <c:pt idx="4956">
                  <c:v>1.00278045856693</c:v>
                </c:pt>
                <c:pt idx="4957">
                  <c:v>1.00257880953184</c:v>
                </c:pt>
                <c:pt idx="4958">
                  <c:v>1.0023772415799</c:v>
                </c:pt>
                <c:pt idx="4959">
                  <c:v>1.0021757546622</c:v>
                </c:pt>
                <c:pt idx="4960">
                  <c:v>1.0019743487299</c:v>
                </c:pt>
                <c:pt idx="4961">
                  <c:v>1.00177302373416</c:v>
                </c:pt>
                <c:pt idx="4962">
                  <c:v>1.00157177962625</c:v>
                </c:pt>
                <c:pt idx="4963">
                  <c:v>1.00137061635738</c:v>
                </c:pt>
                <c:pt idx="4964">
                  <c:v>1.00116953387887</c:v>
                </c:pt>
                <c:pt idx="4965">
                  <c:v>1.00096853214205</c:v>
                </c:pt>
                <c:pt idx="4966">
                  <c:v>1.00076761109834</c:v>
                </c:pt>
                <c:pt idx="4967">
                  <c:v>1.00056677069911</c:v>
                </c:pt>
                <c:pt idx="4968">
                  <c:v>1.00036601089583</c:v>
                </c:pt>
                <c:pt idx="4969">
                  <c:v>1.00016533164001</c:v>
                </c:pt>
                <c:pt idx="4970">
                  <c:v>0.999964732883175</c:v>
                </c:pt>
                <c:pt idx="4971">
                  <c:v>0.999764214576868</c:v>
                </c:pt>
                <c:pt idx="4972">
                  <c:v>0.999563776672762</c:v>
                </c:pt>
                <c:pt idx="4973">
                  <c:v>0.999363419122461</c:v>
                </c:pt>
                <c:pt idx="4974">
                  <c:v>0.999163141877673</c:v>
                </c:pt>
                <c:pt idx="4975">
                  <c:v>0.998962944890141</c:v>
                </c:pt>
                <c:pt idx="4976">
                  <c:v>0.998762828111606</c:v>
                </c:pt>
                <c:pt idx="4977">
                  <c:v>0.998562791493877</c:v>
                </c:pt>
                <c:pt idx="4978">
                  <c:v>0.9983628349888</c:v>
                </c:pt>
                <c:pt idx="4979">
                  <c:v>0.998162958548254</c:v>
                </c:pt>
                <c:pt idx="4980">
                  <c:v>0.997963162124184</c:v>
                </c:pt>
                <c:pt idx="4981">
                  <c:v>0.997763445668539</c:v>
                </c:pt>
                <c:pt idx="4982">
                  <c:v>0.9975638091333</c:v>
                </c:pt>
                <c:pt idx="4983">
                  <c:v>0.997364252470515</c:v>
                </c:pt>
                <c:pt idx="4984">
                  <c:v>0.997164775632269</c:v>
                </c:pt>
                <c:pt idx="4985">
                  <c:v>0.996965378570681</c:v>
                </c:pt>
                <c:pt idx="4986">
                  <c:v>0.996766061237866</c:v>
                </c:pt>
                <c:pt idx="4987">
                  <c:v>0.996566823586047</c:v>
                </c:pt>
                <c:pt idx="4988">
                  <c:v>0.996367665567444</c:v>
                </c:pt>
                <c:pt idx="4989">
                  <c:v>0.996168587134311</c:v>
                </c:pt>
                <c:pt idx="4990">
                  <c:v>0.995969588239007</c:v>
                </c:pt>
                <c:pt idx="4991">
                  <c:v>0.995770668833785</c:v>
                </c:pt>
                <c:pt idx="4992">
                  <c:v>0.995571828871105</c:v>
                </c:pt>
                <c:pt idx="4993">
                  <c:v>0.995373068303325</c:v>
                </c:pt>
                <c:pt idx="4994">
                  <c:v>0.995174387082938</c:v>
                </c:pt>
                <c:pt idx="4995">
                  <c:v>0.99497578516244</c:v>
                </c:pt>
                <c:pt idx="4996">
                  <c:v>0.994777262494357</c:v>
                </c:pt>
                <c:pt idx="4997">
                  <c:v>0.994578819031254</c:v>
                </c:pt>
                <c:pt idx="4998">
                  <c:v>0.994380454725725</c:v>
                </c:pt>
                <c:pt idx="4999">
                  <c:v>0.994182169530471</c:v>
                </c:pt>
                <c:pt idx="5000">
                  <c:v>0.993983963398122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Limits!$B$6</c:f>
              <c:strCache>
                <c:ptCount val="1"/>
                <c:pt idx="0">
                  <c:v>Metallic Pipelines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chemeClr val="accent2"/>
                </a:solidFill>
                <a:round/>
                <a:headEnd type="none"/>
                <a:tailEnd type="none"/>
              </a:ln>
              <a:effectLst/>
            </c:spPr>
          </c:dPt>
          <c:dLbls>
            <c:delete val="1"/>
          </c:dLbls>
          <c:xVal>
            <c:numRef>
              <c:f>Limits!$E$6:$F$6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xVal>
          <c:yVal>
            <c:numRef>
              <c:f>Limits!$A$20:$A$21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Limits!$B$5</c:f>
              <c:strCache>
                <c:ptCount val="1"/>
                <c:pt idx="0">
                  <c:v>Comms Assets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Limits!$E$5:$F$5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Limits!$A$20:$A$21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Limits!$B$4</c:f>
              <c:strCache>
                <c:ptCount val="1"/>
                <c:pt idx="0">
                  <c:v>Fences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Limits!$E$4:$F$4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Limits!$A$20:$A$21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8044472"/>
        <c:axId val="988046992"/>
      </c:scatterChart>
      <c:valAx>
        <c:axId val="988044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Distance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88046992"/>
        <c:crosses val="autoZero"/>
        <c:crossBetween val="midCat"/>
      </c:valAx>
      <c:valAx>
        <c:axId val="98804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Voltage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88044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afd1b01c-6480-4ed4-a50d-1fbd1deba64a}"/>
      </c:ext>
    </c:extLst>
  </c:chart>
  <c:spPr>
    <a:solidFill>
      <a:schemeClr val="bg1"/>
    </a:solidFill>
    <a:ln w="34925" cap="flat" cmpd="thickThin" algn="ctr">
      <a:solidFill>
        <a:schemeClr val="accent4"/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4" Type="http://schemas.openxmlformats.org/officeDocument/2006/relationships/image" Target="../media/image18.png"/><Relationship Id="rId3" Type="http://schemas.openxmlformats.org/officeDocument/2006/relationships/image" Target="NULL" TargetMode="External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247650</xdr:colOff>
      <xdr:row>3</xdr:row>
      <xdr:rowOff>171450</xdr:rowOff>
    </xdr:from>
    <xdr:to>
      <xdr:col>13</xdr:col>
      <xdr:colOff>504825</xdr:colOff>
      <xdr:row>7</xdr:row>
      <xdr:rowOff>3709</xdr:rowOff>
    </xdr:to>
    <xdr:pic>
      <xdr:nvPicPr>
        <xdr:cNvPr id="2" name="Picture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6365855" y="847725"/>
          <a:ext cx="1650365" cy="517525"/>
        </a:xfrm>
        <a:prstGeom prst="rect">
          <a:avLst/>
        </a:prstGeom>
      </xdr:spPr>
    </xdr:pic>
    <xdr:clientData/>
  </xdr:twoCellAnchor>
  <xdr:twoCellAnchor editAs="oneCell">
    <xdr:from>
      <xdr:col>14</xdr:col>
      <xdr:colOff>133350</xdr:colOff>
      <xdr:row>4</xdr:row>
      <xdr:rowOff>114300</xdr:rowOff>
    </xdr:from>
    <xdr:to>
      <xdr:col>17</xdr:col>
      <xdr:colOff>9525</xdr:colOff>
      <xdr:row>6</xdr:row>
      <xdr:rowOff>44525</xdr:rowOff>
    </xdr:to>
    <xdr:pic>
      <xdr:nvPicPr>
        <xdr:cNvPr id="3" name="Picture 2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8341340" y="962025"/>
          <a:ext cx="1965960" cy="273050"/>
        </a:xfrm>
        <a:prstGeom prst="rect">
          <a:avLst/>
        </a:prstGeom>
      </xdr:spPr>
    </xdr:pic>
    <xdr:clientData/>
  </xdr:twoCellAnchor>
  <xdr:twoCellAnchor editAs="oneCell">
    <xdr:from>
      <xdr:col>11</xdr:col>
      <xdr:colOff>266701</xdr:colOff>
      <xdr:row>10</xdr:row>
      <xdr:rowOff>180975</xdr:rowOff>
    </xdr:from>
    <xdr:to>
      <xdr:col>13</xdr:col>
      <xdr:colOff>466725</xdr:colOff>
      <xdr:row>13</xdr:row>
      <xdr:rowOff>303989</xdr:rowOff>
    </xdr:to>
    <xdr:pic>
      <xdr:nvPicPr>
        <xdr:cNvPr id="5" name="Picture 4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6384905" y="2047875"/>
          <a:ext cx="1593215" cy="646430"/>
        </a:xfrm>
        <a:prstGeom prst="rect">
          <a:avLst/>
        </a:prstGeom>
      </xdr:spPr>
    </xdr:pic>
    <xdr:clientData/>
  </xdr:twoCellAnchor>
  <xdr:twoCellAnchor editAs="oneCell">
    <xdr:from>
      <xdr:col>14</xdr:col>
      <xdr:colOff>76200</xdr:colOff>
      <xdr:row>11</xdr:row>
      <xdr:rowOff>114300</xdr:rowOff>
    </xdr:from>
    <xdr:to>
      <xdr:col>15</xdr:col>
      <xdr:colOff>590706</xdr:colOff>
      <xdr:row>13</xdr:row>
      <xdr:rowOff>171511</xdr:rowOff>
    </xdr:to>
    <xdr:pic>
      <xdr:nvPicPr>
        <xdr:cNvPr id="6" name="Picture 5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8284190" y="2162175"/>
          <a:ext cx="1210945" cy="400050"/>
        </a:xfrm>
        <a:prstGeom prst="rect">
          <a:avLst/>
        </a:prstGeom>
      </xdr:spPr>
    </xdr:pic>
    <xdr:clientData/>
  </xdr:twoCellAnchor>
  <xdr:twoCellAnchor editAs="oneCell">
    <xdr:from>
      <xdr:col>11</xdr:col>
      <xdr:colOff>304800</xdr:colOff>
      <xdr:row>14</xdr:row>
      <xdr:rowOff>104775</xdr:rowOff>
    </xdr:from>
    <xdr:to>
      <xdr:col>16</xdr:col>
      <xdr:colOff>180975</xdr:colOff>
      <xdr:row>18</xdr:row>
      <xdr:rowOff>26436</xdr:rowOff>
    </xdr:to>
    <xdr:pic>
      <xdr:nvPicPr>
        <xdr:cNvPr id="7" name="Picture 6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6423005" y="2809875"/>
          <a:ext cx="3359150" cy="607060"/>
        </a:xfrm>
        <a:prstGeom prst="rect">
          <a:avLst/>
        </a:prstGeom>
      </xdr:spPr>
    </xdr:pic>
    <xdr:clientData/>
  </xdr:twoCellAnchor>
  <xdr:twoCellAnchor>
    <xdr:from>
      <xdr:col>4</xdr:col>
      <xdr:colOff>479612</xdr:colOff>
      <xdr:row>24</xdr:row>
      <xdr:rowOff>82924</xdr:rowOff>
    </xdr:from>
    <xdr:to>
      <xdr:col>4</xdr:col>
      <xdr:colOff>1128264</xdr:colOff>
      <xdr:row>27</xdr:row>
      <xdr:rowOff>148079</xdr:rowOff>
    </xdr:to>
    <xdr:grpSp>
      <xdr:nvGrpSpPr>
        <xdr:cNvPr id="10" name="Graphic 8" descr="Single gear outline"/>
        <xdr:cNvGrpSpPr/>
      </xdr:nvGrpSpPr>
      <xdr:grpSpPr>
        <a:xfrm>
          <a:off x="8086725" y="4511675"/>
          <a:ext cx="648335" cy="589280"/>
          <a:chOff x="8582025" y="647700"/>
          <a:chExt cx="648652" cy="647861"/>
        </a:xfrm>
        <a:solidFill>
          <a:schemeClr val="accent1">
            <a:lumMod val="60000"/>
            <a:lumOff val="40000"/>
            <a:alpha val="99000"/>
          </a:schemeClr>
        </a:solidFill>
      </xdr:grpSpPr>
      <xdr:sp macro="[0]!FitSoilModel2Layer">
        <xdr:nvSpPr>
          <xdr:cNvPr id="11" name="Freeform: Shape 10"/>
          <xdr:cNvSpPr/>
        </xdr:nvSpPr>
        <xdr:spPr>
          <a:xfrm>
            <a:off x="8582025" y="647700"/>
            <a:ext cx="648652" cy="647861"/>
          </a:xfrm>
          <a:custGeom>
            <a:avLst/>
            <a:gdLst>
              <a:gd name="connsiteX0" fmla="*/ 91440 w 648652"/>
              <a:gd name="connsiteY0" fmla="*/ 454504 h 647861"/>
              <a:gd name="connsiteX1" fmla="*/ 67628 w 648652"/>
              <a:gd name="connsiteY1" fmla="*/ 525942 h 647861"/>
              <a:gd name="connsiteX2" fmla="*/ 121920 w 648652"/>
              <a:gd name="connsiteY2" fmla="*/ 580234 h 647861"/>
              <a:gd name="connsiteX3" fmla="*/ 193358 w 648652"/>
              <a:gd name="connsiteY3" fmla="*/ 556422 h 647861"/>
              <a:gd name="connsiteX4" fmla="*/ 253365 w 648652"/>
              <a:gd name="connsiteY4" fmla="*/ 581187 h 647861"/>
              <a:gd name="connsiteX5" fmla="*/ 286703 w 648652"/>
              <a:gd name="connsiteY5" fmla="*/ 647862 h 647861"/>
              <a:gd name="connsiteX6" fmla="*/ 362903 w 648652"/>
              <a:gd name="connsiteY6" fmla="*/ 647862 h 647861"/>
              <a:gd name="connsiteX7" fmla="*/ 396240 w 648652"/>
              <a:gd name="connsiteY7" fmla="*/ 581187 h 647861"/>
              <a:gd name="connsiteX8" fmla="*/ 455295 w 648652"/>
              <a:gd name="connsiteY8" fmla="*/ 556422 h 647861"/>
              <a:gd name="connsiteX9" fmla="*/ 526733 w 648652"/>
              <a:gd name="connsiteY9" fmla="*/ 580234 h 647861"/>
              <a:gd name="connsiteX10" fmla="*/ 581025 w 648652"/>
              <a:gd name="connsiteY10" fmla="*/ 525942 h 647861"/>
              <a:gd name="connsiteX11" fmla="*/ 557213 w 648652"/>
              <a:gd name="connsiteY11" fmla="*/ 454504 h 647861"/>
              <a:gd name="connsiteX12" fmla="*/ 581978 w 648652"/>
              <a:gd name="connsiteY12" fmla="*/ 394497 h 647861"/>
              <a:gd name="connsiteX13" fmla="*/ 648653 w 648652"/>
              <a:gd name="connsiteY13" fmla="*/ 361159 h 647861"/>
              <a:gd name="connsiteX14" fmla="*/ 648653 w 648652"/>
              <a:gd name="connsiteY14" fmla="*/ 284959 h 647861"/>
              <a:gd name="connsiteX15" fmla="*/ 581025 w 648652"/>
              <a:gd name="connsiteY15" fmla="*/ 252574 h 647861"/>
              <a:gd name="connsiteX16" fmla="*/ 556260 w 648652"/>
              <a:gd name="connsiteY16" fmla="*/ 193519 h 647861"/>
              <a:gd name="connsiteX17" fmla="*/ 580073 w 648652"/>
              <a:gd name="connsiteY17" fmla="*/ 122082 h 647861"/>
              <a:gd name="connsiteX18" fmla="*/ 525780 w 648652"/>
              <a:gd name="connsiteY18" fmla="*/ 67789 h 647861"/>
              <a:gd name="connsiteX19" fmla="*/ 454343 w 648652"/>
              <a:gd name="connsiteY19" fmla="*/ 91602 h 647861"/>
              <a:gd name="connsiteX20" fmla="*/ 394335 w 648652"/>
              <a:gd name="connsiteY20" fmla="*/ 66837 h 647861"/>
              <a:gd name="connsiteX21" fmla="*/ 361950 w 648652"/>
              <a:gd name="connsiteY21" fmla="*/ 0 h 647861"/>
              <a:gd name="connsiteX22" fmla="*/ 285750 w 648652"/>
              <a:gd name="connsiteY22" fmla="*/ 0 h 647861"/>
              <a:gd name="connsiteX23" fmla="*/ 252413 w 648652"/>
              <a:gd name="connsiteY23" fmla="*/ 66675 h 647861"/>
              <a:gd name="connsiteX24" fmla="*/ 193358 w 648652"/>
              <a:gd name="connsiteY24" fmla="*/ 91440 h 647861"/>
              <a:gd name="connsiteX25" fmla="*/ 121920 w 648652"/>
              <a:gd name="connsiteY25" fmla="*/ 67628 h 647861"/>
              <a:gd name="connsiteX26" fmla="*/ 67628 w 648652"/>
              <a:gd name="connsiteY26" fmla="*/ 121920 h 647861"/>
              <a:gd name="connsiteX27" fmla="*/ 91440 w 648652"/>
              <a:gd name="connsiteY27" fmla="*/ 193358 h 647861"/>
              <a:gd name="connsiteX28" fmla="*/ 66675 w 648652"/>
              <a:gd name="connsiteY28" fmla="*/ 253365 h 647861"/>
              <a:gd name="connsiteX29" fmla="*/ 0 w 648652"/>
              <a:gd name="connsiteY29" fmla="*/ 285750 h 647861"/>
              <a:gd name="connsiteX30" fmla="*/ 0 w 648652"/>
              <a:gd name="connsiteY30" fmla="*/ 361950 h 647861"/>
              <a:gd name="connsiteX31" fmla="*/ 66675 w 648652"/>
              <a:gd name="connsiteY31" fmla="*/ 395288 h 647861"/>
              <a:gd name="connsiteX32" fmla="*/ 91440 w 648652"/>
              <a:gd name="connsiteY32" fmla="*/ 454504 h 647861"/>
              <a:gd name="connsiteX33" fmla="*/ 19050 w 648652"/>
              <a:gd name="connsiteY33" fmla="*/ 297790 h 647861"/>
              <a:gd name="connsiteX34" fmla="*/ 75000 w 648652"/>
              <a:gd name="connsiteY34" fmla="*/ 270605 h 647861"/>
              <a:gd name="connsiteX35" fmla="*/ 82782 w 648652"/>
              <a:gd name="connsiteY35" fmla="*/ 266795 h 647861"/>
              <a:gd name="connsiteX36" fmla="*/ 85058 w 648652"/>
              <a:gd name="connsiteY36" fmla="*/ 258451 h 647861"/>
              <a:gd name="connsiteX37" fmla="*/ 108137 w 648652"/>
              <a:gd name="connsiteY37" fmla="*/ 202587 h 647861"/>
              <a:gd name="connsiteX38" fmla="*/ 112147 w 648652"/>
              <a:gd name="connsiteY38" fmla="*/ 195291 h 647861"/>
              <a:gd name="connsiteX39" fmla="*/ 109518 w 648652"/>
              <a:gd name="connsiteY39" fmla="*/ 187385 h 647861"/>
              <a:gd name="connsiteX40" fmla="*/ 89421 w 648652"/>
              <a:gd name="connsiteY40" fmla="*/ 127102 h 647861"/>
              <a:gd name="connsiteX41" fmla="*/ 127073 w 648652"/>
              <a:gd name="connsiteY41" fmla="*/ 89440 h 647861"/>
              <a:gd name="connsiteX42" fmla="*/ 187338 w 648652"/>
              <a:gd name="connsiteY42" fmla="*/ 109538 h 647861"/>
              <a:gd name="connsiteX43" fmla="*/ 195482 w 648652"/>
              <a:gd name="connsiteY43" fmla="*/ 112252 h 647861"/>
              <a:gd name="connsiteX44" fmla="*/ 202911 w 648652"/>
              <a:gd name="connsiteY44" fmla="*/ 107947 h 647861"/>
              <a:gd name="connsiteX45" fmla="*/ 257432 w 648652"/>
              <a:gd name="connsiteY45" fmla="*/ 85087 h 647861"/>
              <a:gd name="connsiteX46" fmla="*/ 265652 w 648652"/>
              <a:gd name="connsiteY46" fmla="*/ 82848 h 647861"/>
              <a:gd name="connsiteX47" fmla="*/ 269462 w 648652"/>
              <a:gd name="connsiteY47" fmla="*/ 75228 h 647861"/>
              <a:gd name="connsiteX48" fmla="*/ 297542 w 648652"/>
              <a:gd name="connsiteY48" fmla="*/ 19050 h 647861"/>
              <a:gd name="connsiteX49" fmla="*/ 350044 w 648652"/>
              <a:gd name="connsiteY49" fmla="*/ 19050 h 647861"/>
              <a:gd name="connsiteX50" fmla="*/ 377190 w 648652"/>
              <a:gd name="connsiteY50" fmla="*/ 75057 h 647861"/>
              <a:gd name="connsiteX51" fmla="*/ 381000 w 648652"/>
              <a:gd name="connsiteY51" fmla="*/ 82829 h 647861"/>
              <a:gd name="connsiteX52" fmla="*/ 389344 w 648652"/>
              <a:gd name="connsiteY52" fmla="*/ 85106 h 647861"/>
              <a:gd name="connsiteX53" fmla="*/ 445189 w 648652"/>
              <a:gd name="connsiteY53" fmla="*/ 108194 h 647861"/>
              <a:gd name="connsiteX54" fmla="*/ 452495 w 648652"/>
              <a:gd name="connsiteY54" fmla="*/ 112214 h 647861"/>
              <a:gd name="connsiteX55" fmla="*/ 460400 w 648652"/>
              <a:gd name="connsiteY55" fmla="*/ 109576 h 647861"/>
              <a:gd name="connsiteX56" fmla="*/ 520665 w 648652"/>
              <a:gd name="connsiteY56" fmla="*/ 89478 h 647861"/>
              <a:gd name="connsiteX57" fmla="*/ 558317 w 648652"/>
              <a:gd name="connsiteY57" fmla="*/ 127140 h 647861"/>
              <a:gd name="connsiteX58" fmla="*/ 538220 w 648652"/>
              <a:gd name="connsiteY58" fmla="*/ 187423 h 647861"/>
              <a:gd name="connsiteX59" fmla="*/ 535505 w 648652"/>
              <a:gd name="connsiteY59" fmla="*/ 195567 h 647861"/>
              <a:gd name="connsiteX60" fmla="*/ 539810 w 648652"/>
              <a:gd name="connsiteY60" fmla="*/ 202987 h 647861"/>
              <a:gd name="connsiteX61" fmla="*/ 562670 w 648652"/>
              <a:gd name="connsiteY61" fmla="*/ 257527 h 647861"/>
              <a:gd name="connsiteX62" fmla="*/ 564966 w 648652"/>
              <a:gd name="connsiteY62" fmla="*/ 265938 h 647861"/>
              <a:gd name="connsiteX63" fmla="*/ 572824 w 648652"/>
              <a:gd name="connsiteY63" fmla="*/ 269700 h 647861"/>
              <a:gd name="connsiteX64" fmla="*/ 629603 w 648652"/>
              <a:gd name="connsiteY64" fmla="*/ 296913 h 647861"/>
              <a:gd name="connsiteX65" fmla="*/ 629603 w 648652"/>
              <a:gd name="connsiteY65" fmla="*/ 349367 h 647861"/>
              <a:gd name="connsiteX66" fmla="*/ 573453 w 648652"/>
              <a:gd name="connsiteY66" fmla="*/ 377447 h 647861"/>
              <a:gd name="connsiteX67" fmla="*/ 565833 w 648652"/>
              <a:gd name="connsiteY67" fmla="*/ 381257 h 647861"/>
              <a:gd name="connsiteX68" fmla="*/ 563594 w 648652"/>
              <a:gd name="connsiteY68" fmla="*/ 389468 h 647861"/>
              <a:gd name="connsiteX69" fmla="*/ 540515 w 648652"/>
              <a:gd name="connsiteY69" fmla="*/ 445332 h 647861"/>
              <a:gd name="connsiteX70" fmla="*/ 536505 w 648652"/>
              <a:gd name="connsiteY70" fmla="*/ 452628 h 647861"/>
              <a:gd name="connsiteX71" fmla="*/ 539134 w 648652"/>
              <a:gd name="connsiteY71" fmla="*/ 460534 h 647861"/>
              <a:gd name="connsiteX72" fmla="*/ 559232 w 648652"/>
              <a:gd name="connsiteY72" fmla="*/ 520817 h 647861"/>
              <a:gd name="connsiteX73" fmla="*/ 521580 w 648652"/>
              <a:gd name="connsiteY73" fmla="*/ 558479 h 647861"/>
              <a:gd name="connsiteX74" fmla="*/ 461315 w 648652"/>
              <a:gd name="connsiteY74" fmla="*/ 538382 h 647861"/>
              <a:gd name="connsiteX75" fmla="*/ 453171 w 648652"/>
              <a:gd name="connsiteY75" fmla="*/ 535667 h 647861"/>
              <a:gd name="connsiteX76" fmla="*/ 445741 w 648652"/>
              <a:gd name="connsiteY76" fmla="*/ 539972 h 647861"/>
              <a:gd name="connsiteX77" fmla="*/ 391211 w 648652"/>
              <a:gd name="connsiteY77" fmla="*/ 562832 h 647861"/>
              <a:gd name="connsiteX78" fmla="*/ 383000 w 648652"/>
              <a:gd name="connsiteY78" fmla="*/ 565071 h 647861"/>
              <a:gd name="connsiteX79" fmla="*/ 379190 w 648652"/>
              <a:gd name="connsiteY79" fmla="*/ 572691 h 647861"/>
              <a:gd name="connsiteX80" fmla="*/ 351111 w 648652"/>
              <a:gd name="connsiteY80" fmla="*/ 628888 h 647861"/>
              <a:gd name="connsiteX81" fmla="*/ 298494 w 648652"/>
              <a:gd name="connsiteY81" fmla="*/ 628888 h 647861"/>
              <a:gd name="connsiteX82" fmla="*/ 270424 w 648652"/>
              <a:gd name="connsiteY82" fmla="*/ 572691 h 647861"/>
              <a:gd name="connsiteX83" fmla="*/ 266614 w 648652"/>
              <a:gd name="connsiteY83" fmla="*/ 565071 h 647861"/>
              <a:gd name="connsiteX84" fmla="*/ 258394 w 648652"/>
              <a:gd name="connsiteY84" fmla="*/ 562832 h 647861"/>
              <a:gd name="connsiteX85" fmla="*/ 202559 w 648652"/>
              <a:gd name="connsiteY85" fmla="*/ 539744 h 647861"/>
              <a:gd name="connsiteX86" fmla="*/ 195253 w 648652"/>
              <a:gd name="connsiteY86" fmla="*/ 535724 h 647861"/>
              <a:gd name="connsiteX87" fmla="*/ 187347 w 648652"/>
              <a:gd name="connsiteY87" fmla="*/ 538363 h 647861"/>
              <a:gd name="connsiteX88" fmla="*/ 127083 w 648652"/>
              <a:gd name="connsiteY88" fmla="*/ 558460 h 647861"/>
              <a:gd name="connsiteX89" fmla="*/ 89430 w 648652"/>
              <a:gd name="connsiteY89" fmla="*/ 520798 h 647861"/>
              <a:gd name="connsiteX90" fmla="*/ 109538 w 648652"/>
              <a:gd name="connsiteY90" fmla="*/ 460534 h 647861"/>
              <a:gd name="connsiteX91" fmla="*/ 112243 w 648652"/>
              <a:gd name="connsiteY91" fmla="*/ 452390 h 647861"/>
              <a:gd name="connsiteX92" fmla="*/ 107947 w 648652"/>
              <a:gd name="connsiteY92" fmla="*/ 444960 h 647861"/>
              <a:gd name="connsiteX93" fmla="*/ 85087 w 648652"/>
              <a:gd name="connsiteY93" fmla="*/ 390420 h 647861"/>
              <a:gd name="connsiteX94" fmla="*/ 82839 w 648652"/>
              <a:gd name="connsiteY94" fmla="*/ 382210 h 647861"/>
              <a:gd name="connsiteX95" fmla="*/ 75219 w 648652"/>
              <a:gd name="connsiteY95" fmla="*/ 378400 h 647861"/>
              <a:gd name="connsiteX96" fmla="*/ 19050 w 648652"/>
              <a:gd name="connsiteY96" fmla="*/ 350320 h 6478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</a:cxnLst>
            <a:rect l="l" t="t" r="r" b="b"/>
            <a:pathLst>
              <a:path w="648652" h="647861">
                <a:moveTo>
                  <a:pt x="91440" y="454504"/>
                </a:moveTo>
                <a:lnTo>
                  <a:pt x="67628" y="525942"/>
                </a:lnTo>
                <a:lnTo>
                  <a:pt x="121920" y="580234"/>
                </a:lnTo>
                <a:lnTo>
                  <a:pt x="193358" y="556422"/>
                </a:lnTo>
                <a:cubicBezTo>
                  <a:pt x="212309" y="567022"/>
                  <a:pt x="232453" y="575336"/>
                  <a:pt x="253365" y="581187"/>
                </a:cubicBezTo>
                <a:lnTo>
                  <a:pt x="286703" y="647862"/>
                </a:lnTo>
                <a:lnTo>
                  <a:pt x="362903" y="647862"/>
                </a:lnTo>
                <a:lnTo>
                  <a:pt x="396240" y="581187"/>
                </a:lnTo>
                <a:cubicBezTo>
                  <a:pt x="416907" y="575505"/>
                  <a:pt x="436756" y="567181"/>
                  <a:pt x="455295" y="556422"/>
                </a:cubicBezTo>
                <a:lnTo>
                  <a:pt x="526733" y="580234"/>
                </a:lnTo>
                <a:lnTo>
                  <a:pt x="581025" y="525942"/>
                </a:lnTo>
                <a:lnTo>
                  <a:pt x="557213" y="454504"/>
                </a:lnTo>
                <a:cubicBezTo>
                  <a:pt x="567808" y="435551"/>
                  <a:pt x="576122" y="415407"/>
                  <a:pt x="581978" y="394497"/>
                </a:cubicBezTo>
                <a:lnTo>
                  <a:pt x="648653" y="361159"/>
                </a:lnTo>
                <a:lnTo>
                  <a:pt x="648653" y="284959"/>
                </a:lnTo>
                <a:lnTo>
                  <a:pt x="581025" y="252574"/>
                </a:lnTo>
                <a:cubicBezTo>
                  <a:pt x="575339" y="231908"/>
                  <a:pt x="567015" y="212060"/>
                  <a:pt x="556260" y="193519"/>
                </a:cubicBezTo>
                <a:lnTo>
                  <a:pt x="580073" y="122082"/>
                </a:lnTo>
                <a:lnTo>
                  <a:pt x="525780" y="67789"/>
                </a:lnTo>
                <a:lnTo>
                  <a:pt x="454343" y="91602"/>
                </a:lnTo>
                <a:cubicBezTo>
                  <a:pt x="435391" y="81002"/>
                  <a:pt x="415247" y="72688"/>
                  <a:pt x="394335" y="66837"/>
                </a:cubicBezTo>
                <a:lnTo>
                  <a:pt x="361950" y="0"/>
                </a:lnTo>
                <a:lnTo>
                  <a:pt x="285750" y="0"/>
                </a:lnTo>
                <a:lnTo>
                  <a:pt x="252413" y="66675"/>
                </a:lnTo>
                <a:cubicBezTo>
                  <a:pt x="231745" y="72357"/>
                  <a:pt x="211896" y="80681"/>
                  <a:pt x="193358" y="91440"/>
                </a:cubicBezTo>
                <a:lnTo>
                  <a:pt x="121920" y="67628"/>
                </a:lnTo>
                <a:lnTo>
                  <a:pt x="67628" y="121920"/>
                </a:lnTo>
                <a:lnTo>
                  <a:pt x="91440" y="193358"/>
                </a:lnTo>
                <a:cubicBezTo>
                  <a:pt x="80844" y="212311"/>
                  <a:pt x="72531" y="232455"/>
                  <a:pt x="66675" y="253365"/>
                </a:cubicBezTo>
                <a:lnTo>
                  <a:pt x="0" y="285750"/>
                </a:lnTo>
                <a:lnTo>
                  <a:pt x="0" y="361950"/>
                </a:lnTo>
                <a:lnTo>
                  <a:pt x="66675" y="395288"/>
                </a:lnTo>
                <a:cubicBezTo>
                  <a:pt x="72348" y="416009"/>
                  <a:pt x="80672" y="435913"/>
                  <a:pt x="91440" y="454504"/>
                </a:cubicBezTo>
                <a:close/>
                <a:moveTo>
                  <a:pt x="19050" y="297790"/>
                </a:moveTo>
                <a:lnTo>
                  <a:pt x="75000" y="270605"/>
                </a:lnTo>
                <a:lnTo>
                  <a:pt x="82782" y="266795"/>
                </a:lnTo>
                <a:lnTo>
                  <a:pt x="85058" y="258451"/>
                </a:lnTo>
                <a:cubicBezTo>
                  <a:pt x="90527" y="238987"/>
                  <a:pt x="98273" y="220236"/>
                  <a:pt x="108137" y="202587"/>
                </a:cubicBezTo>
                <a:lnTo>
                  <a:pt x="112147" y="195291"/>
                </a:lnTo>
                <a:lnTo>
                  <a:pt x="109518" y="187385"/>
                </a:lnTo>
                <a:lnTo>
                  <a:pt x="89421" y="127102"/>
                </a:lnTo>
                <a:lnTo>
                  <a:pt x="127073" y="89440"/>
                </a:lnTo>
                <a:lnTo>
                  <a:pt x="187338" y="109538"/>
                </a:lnTo>
                <a:lnTo>
                  <a:pt x="195482" y="112252"/>
                </a:lnTo>
                <a:lnTo>
                  <a:pt x="202911" y="107947"/>
                </a:lnTo>
                <a:cubicBezTo>
                  <a:pt x="220026" y="98012"/>
                  <a:pt x="238351" y="90328"/>
                  <a:pt x="257432" y="85087"/>
                </a:cubicBezTo>
                <a:lnTo>
                  <a:pt x="265652" y="82848"/>
                </a:lnTo>
                <a:lnTo>
                  <a:pt x="269462" y="75228"/>
                </a:lnTo>
                <a:lnTo>
                  <a:pt x="297542" y="19050"/>
                </a:lnTo>
                <a:lnTo>
                  <a:pt x="350044" y="19050"/>
                </a:lnTo>
                <a:lnTo>
                  <a:pt x="377190" y="75057"/>
                </a:lnTo>
                <a:lnTo>
                  <a:pt x="381000" y="82829"/>
                </a:lnTo>
                <a:lnTo>
                  <a:pt x="389344" y="85106"/>
                </a:lnTo>
                <a:cubicBezTo>
                  <a:pt x="408801" y="90583"/>
                  <a:pt x="427545" y="98332"/>
                  <a:pt x="445189" y="108194"/>
                </a:cubicBezTo>
                <a:lnTo>
                  <a:pt x="452495" y="112214"/>
                </a:lnTo>
                <a:lnTo>
                  <a:pt x="460400" y="109576"/>
                </a:lnTo>
                <a:lnTo>
                  <a:pt x="520665" y="89478"/>
                </a:lnTo>
                <a:lnTo>
                  <a:pt x="558317" y="127140"/>
                </a:lnTo>
                <a:lnTo>
                  <a:pt x="538220" y="187423"/>
                </a:lnTo>
                <a:lnTo>
                  <a:pt x="535505" y="195567"/>
                </a:lnTo>
                <a:lnTo>
                  <a:pt x="539810" y="202987"/>
                </a:lnTo>
                <a:cubicBezTo>
                  <a:pt x="549750" y="220106"/>
                  <a:pt x="557434" y="238438"/>
                  <a:pt x="562670" y="257527"/>
                </a:cubicBezTo>
                <a:lnTo>
                  <a:pt x="564966" y="265938"/>
                </a:lnTo>
                <a:lnTo>
                  <a:pt x="572824" y="269700"/>
                </a:lnTo>
                <a:lnTo>
                  <a:pt x="629603" y="296913"/>
                </a:lnTo>
                <a:lnTo>
                  <a:pt x="629603" y="349367"/>
                </a:lnTo>
                <a:lnTo>
                  <a:pt x="573453" y="377447"/>
                </a:lnTo>
                <a:lnTo>
                  <a:pt x="565833" y="381257"/>
                </a:lnTo>
                <a:lnTo>
                  <a:pt x="563594" y="389468"/>
                </a:lnTo>
                <a:cubicBezTo>
                  <a:pt x="558124" y="408931"/>
                  <a:pt x="550377" y="427682"/>
                  <a:pt x="540515" y="445332"/>
                </a:cubicBezTo>
                <a:lnTo>
                  <a:pt x="536505" y="452628"/>
                </a:lnTo>
                <a:lnTo>
                  <a:pt x="539134" y="460534"/>
                </a:lnTo>
                <a:lnTo>
                  <a:pt x="559232" y="520817"/>
                </a:lnTo>
                <a:lnTo>
                  <a:pt x="521580" y="558479"/>
                </a:lnTo>
                <a:lnTo>
                  <a:pt x="461315" y="538382"/>
                </a:lnTo>
                <a:lnTo>
                  <a:pt x="453171" y="535667"/>
                </a:lnTo>
                <a:lnTo>
                  <a:pt x="445741" y="539972"/>
                </a:lnTo>
                <a:cubicBezTo>
                  <a:pt x="428625" y="549909"/>
                  <a:pt x="410296" y="557593"/>
                  <a:pt x="391211" y="562832"/>
                </a:cubicBezTo>
                <a:lnTo>
                  <a:pt x="383000" y="565071"/>
                </a:lnTo>
                <a:lnTo>
                  <a:pt x="379190" y="572691"/>
                </a:lnTo>
                <a:lnTo>
                  <a:pt x="351111" y="628888"/>
                </a:lnTo>
                <a:lnTo>
                  <a:pt x="298494" y="628888"/>
                </a:lnTo>
                <a:lnTo>
                  <a:pt x="270424" y="572691"/>
                </a:lnTo>
                <a:lnTo>
                  <a:pt x="266614" y="565071"/>
                </a:lnTo>
                <a:lnTo>
                  <a:pt x="258394" y="562832"/>
                </a:lnTo>
                <a:cubicBezTo>
                  <a:pt x="238940" y="557355"/>
                  <a:pt x="220199" y="549606"/>
                  <a:pt x="202559" y="539744"/>
                </a:cubicBezTo>
                <a:lnTo>
                  <a:pt x="195253" y="535724"/>
                </a:lnTo>
                <a:lnTo>
                  <a:pt x="187347" y="538363"/>
                </a:lnTo>
                <a:lnTo>
                  <a:pt x="127083" y="558460"/>
                </a:lnTo>
                <a:lnTo>
                  <a:pt x="89430" y="520798"/>
                </a:lnTo>
                <a:lnTo>
                  <a:pt x="109538" y="460534"/>
                </a:lnTo>
                <a:lnTo>
                  <a:pt x="112243" y="452390"/>
                </a:lnTo>
                <a:lnTo>
                  <a:pt x="107947" y="444960"/>
                </a:lnTo>
                <a:cubicBezTo>
                  <a:pt x="98005" y="427843"/>
                  <a:pt x="90321" y="409511"/>
                  <a:pt x="85087" y="390420"/>
                </a:cubicBezTo>
                <a:lnTo>
                  <a:pt x="82839" y="382210"/>
                </a:lnTo>
                <a:lnTo>
                  <a:pt x="75219" y="378400"/>
                </a:lnTo>
                <a:lnTo>
                  <a:pt x="19050" y="350320"/>
                </a:lnTo>
                <a:close/>
              </a:path>
            </a:pathLst>
          </a:custGeom>
          <a:solidFill>
            <a:schemeClr val="accent1">
              <a:lumMod val="60000"/>
              <a:lumOff val="40000"/>
              <a:alpha val="99000"/>
            </a:schemeClr>
          </a:solidFill>
          <a:ln w="9525" cap="flat">
            <a:solidFill>
              <a:schemeClr val="accent4">
                <a:lumMod val="60000"/>
                <a:lumOff val="40000"/>
              </a:schemeClr>
            </a:solidFill>
            <a:prstDash val="solid"/>
            <a:miter/>
          </a:ln>
        </xdr:spPr>
        <xdr:txBody>
          <a:bodyPr rtlCol="0" anchor="ctr"/>
          <a:lstStyle/>
          <a:p>
            <a:endParaRPr lang="en-GB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xdr:sp macro="[0]!FitSoilModel2Layer">
        <xdr:nvSpPr>
          <xdr:cNvPr id="12" name="Freeform: Shape 11"/>
          <xdr:cNvSpPr/>
        </xdr:nvSpPr>
        <xdr:spPr>
          <a:xfrm>
            <a:off x="8791575" y="857411"/>
            <a:ext cx="228600" cy="228600"/>
          </a:xfrm>
          <a:custGeom>
            <a:avLst/>
            <a:gdLst>
              <a:gd name="connsiteX0" fmla="*/ 114300 w 228600"/>
              <a:gd name="connsiteY0" fmla="*/ 228600 h 228600"/>
              <a:gd name="connsiteX1" fmla="*/ 228600 w 228600"/>
              <a:gd name="connsiteY1" fmla="*/ 114300 h 228600"/>
              <a:gd name="connsiteX2" fmla="*/ 114300 w 228600"/>
              <a:gd name="connsiteY2" fmla="*/ 0 h 228600"/>
              <a:gd name="connsiteX3" fmla="*/ 0 w 228600"/>
              <a:gd name="connsiteY3" fmla="*/ 114300 h 228600"/>
              <a:gd name="connsiteX4" fmla="*/ 114300 w 228600"/>
              <a:gd name="connsiteY4" fmla="*/ 228600 h 228600"/>
              <a:gd name="connsiteX5" fmla="*/ 114300 w 228600"/>
              <a:gd name="connsiteY5" fmla="*/ 18983 h 228600"/>
              <a:gd name="connsiteX6" fmla="*/ 209550 w 228600"/>
              <a:gd name="connsiteY6" fmla="*/ 114233 h 228600"/>
              <a:gd name="connsiteX7" fmla="*/ 114300 w 228600"/>
              <a:gd name="connsiteY7" fmla="*/ 209483 h 228600"/>
              <a:gd name="connsiteX8" fmla="*/ 19050 w 228600"/>
              <a:gd name="connsiteY8" fmla="*/ 114233 h 228600"/>
              <a:gd name="connsiteX9" fmla="*/ 114300 w 228600"/>
              <a:gd name="connsiteY9" fmla="*/ 18983 h 228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28600" h="228600">
                <a:moveTo>
                  <a:pt x="114300" y="228600"/>
                </a:moveTo>
                <a:cubicBezTo>
                  <a:pt x="177426" y="228600"/>
                  <a:pt x="228600" y="177426"/>
                  <a:pt x="228600" y="114300"/>
                </a:cubicBezTo>
                <a:cubicBezTo>
                  <a:pt x="228600" y="51174"/>
                  <a:pt x="177426" y="0"/>
                  <a:pt x="114300" y="0"/>
                </a:cubicBezTo>
                <a:cubicBezTo>
                  <a:pt x="51174" y="0"/>
                  <a:pt x="0" y="51174"/>
                  <a:pt x="0" y="114300"/>
                </a:cubicBezTo>
                <a:cubicBezTo>
                  <a:pt x="199" y="177344"/>
                  <a:pt x="51256" y="228401"/>
                  <a:pt x="114300" y="228600"/>
                </a:cubicBezTo>
                <a:close/>
                <a:moveTo>
                  <a:pt x="114300" y="18983"/>
                </a:moveTo>
                <a:cubicBezTo>
                  <a:pt x="166905" y="18983"/>
                  <a:pt x="209550" y="61629"/>
                  <a:pt x="209550" y="114233"/>
                </a:cubicBezTo>
                <a:cubicBezTo>
                  <a:pt x="209550" y="166838"/>
                  <a:pt x="166905" y="209483"/>
                  <a:pt x="114300" y="209483"/>
                </a:cubicBezTo>
                <a:cubicBezTo>
                  <a:pt x="61695" y="209483"/>
                  <a:pt x="19050" y="166838"/>
                  <a:pt x="19050" y="114233"/>
                </a:cubicBezTo>
                <a:cubicBezTo>
                  <a:pt x="19119" y="61656"/>
                  <a:pt x="61723" y="19052"/>
                  <a:pt x="114300" y="18983"/>
                </a:cubicBezTo>
                <a:close/>
              </a:path>
            </a:pathLst>
          </a:custGeom>
          <a:solidFill>
            <a:schemeClr val="accent1">
              <a:lumMod val="60000"/>
              <a:lumOff val="40000"/>
              <a:alpha val="99000"/>
            </a:schemeClr>
          </a:solidFill>
          <a:ln w="9525" cap="flat">
            <a:solidFill>
              <a:schemeClr val="accent4">
                <a:lumMod val="60000"/>
                <a:lumOff val="40000"/>
              </a:schemeClr>
            </a:solidFill>
            <a:prstDash val="solid"/>
            <a:miter/>
          </a:ln>
        </xdr:spPr>
        <xdr:txBody>
          <a:bodyPr rtlCol="0" anchor="ctr"/>
          <a:lstStyle/>
          <a:p>
            <a:endParaRPr lang="en-GB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</xdr:grpSp>
    <xdr:clientData/>
  </xdr:twoCellAnchor>
  <xdr:twoCellAnchor editAs="oneCell">
    <xdr:from>
      <xdr:col>12</xdr:col>
      <xdr:colOff>134470</xdr:colOff>
      <xdr:row>19</xdr:row>
      <xdr:rowOff>44824</xdr:rowOff>
    </xdr:from>
    <xdr:to>
      <xdr:col>16</xdr:col>
      <xdr:colOff>532719</xdr:colOff>
      <xdr:row>23</xdr:row>
      <xdr:rowOff>77191</xdr:rowOff>
    </xdr:to>
    <xdr:pic>
      <xdr:nvPicPr>
        <xdr:cNvPr id="9" name="Picture 8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6948785" y="3606800"/>
          <a:ext cx="3184525" cy="7181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9</xdr:col>
      <xdr:colOff>451691</xdr:colOff>
      <xdr:row>18</xdr:row>
      <xdr:rowOff>14654</xdr:rowOff>
    </xdr:from>
    <xdr:to>
      <xdr:col>10</xdr:col>
      <xdr:colOff>153269</xdr:colOff>
      <xdr:row>22</xdr:row>
      <xdr:rowOff>172916</xdr:rowOff>
    </xdr:to>
    <xdr:grpSp>
      <xdr:nvGrpSpPr>
        <xdr:cNvPr id="23" name="Group 22"/>
        <xdr:cNvGrpSpPr/>
      </xdr:nvGrpSpPr>
      <xdr:grpSpPr>
        <a:xfrm>
          <a:off x="8309610" y="3620135"/>
          <a:ext cx="398145" cy="842645"/>
          <a:chOff x="9140552" y="5033596"/>
          <a:chExt cx="309714" cy="920262"/>
        </a:xfrm>
      </xdr:grpSpPr>
      <xdr:cxnSp>
        <xdr:nvCxnSpPr>
          <xdr:cNvPr id="9" name="Straight Connector 8"/>
          <xdr:cNvCxnSpPr/>
        </xdr:nvCxnSpPr>
        <xdr:spPr>
          <a:xfrm>
            <a:off x="9173308" y="5124536"/>
            <a:ext cx="268941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10" name="Straight Connector 9"/>
          <xdr:cNvCxnSpPr/>
        </xdr:nvCxnSpPr>
        <xdr:spPr>
          <a:xfrm>
            <a:off x="9154602" y="5355377"/>
            <a:ext cx="271958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11" name="Straight Connector 10"/>
          <xdr:cNvCxnSpPr/>
        </xdr:nvCxnSpPr>
        <xdr:spPr>
          <a:xfrm>
            <a:off x="9175549" y="5575012"/>
            <a:ext cx="268941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12" name="Straight Connector 11"/>
          <xdr:cNvCxnSpPr/>
        </xdr:nvCxnSpPr>
        <xdr:spPr>
          <a:xfrm>
            <a:off x="9156843" y="5783441"/>
            <a:ext cx="271958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13" name="Straight Connector 12"/>
          <xdr:cNvCxnSpPr/>
        </xdr:nvCxnSpPr>
        <xdr:spPr>
          <a:xfrm flipH="1">
            <a:off x="9140552" y="5209442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18" name="Straight Connector 17"/>
          <xdr:cNvCxnSpPr/>
        </xdr:nvCxnSpPr>
        <xdr:spPr>
          <a:xfrm flipH="1">
            <a:off x="9161068" y="5427786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19" name="Straight Connector 18"/>
          <xdr:cNvCxnSpPr/>
        </xdr:nvCxnSpPr>
        <xdr:spPr>
          <a:xfrm flipH="1">
            <a:off x="9159602" y="5638800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20" name="Straight Connector 19"/>
          <xdr:cNvCxnSpPr/>
        </xdr:nvCxnSpPr>
        <xdr:spPr>
          <a:xfrm flipH="1">
            <a:off x="9183048" y="5033596"/>
            <a:ext cx="136798" cy="86458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22" name="Straight Connector 21"/>
          <xdr:cNvCxnSpPr/>
        </xdr:nvCxnSpPr>
        <xdr:spPr>
          <a:xfrm flipH="1">
            <a:off x="9284160" y="5867400"/>
            <a:ext cx="136798" cy="86458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343240</xdr:colOff>
      <xdr:row>25</xdr:row>
      <xdr:rowOff>2526</xdr:rowOff>
    </xdr:from>
    <xdr:to>
      <xdr:col>10</xdr:col>
      <xdr:colOff>289286</xdr:colOff>
      <xdr:row>27</xdr:row>
      <xdr:rowOff>58482</xdr:rowOff>
    </xdr:to>
    <xdr:grpSp>
      <xdr:nvGrpSpPr>
        <xdr:cNvPr id="32" name="Group 31"/>
        <xdr:cNvGrpSpPr/>
      </xdr:nvGrpSpPr>
      <xdr:grpSpPr>
        <a:xfrm>
          <a:off x="8201025" y="4807585"/>
          <a:ext cx="642620" cy="399415"/>
          <a:chOff x="9207944" y="6374423"/>
          <a:chExt cx="554182" cy="446809"/>
        </a:xfrm>
      </xdr:grpSpPr>
      <xdr:cxnSp>
        <xdr:nvCxnSpPr>
          <xdr:cNvPr id="25" name="Straight Connector 24"/>
          <xdr:cNvCxnSpPr/>
        </xdr:nvCxnSpPr>
        <xdr:spPr>
          <a:xfrm>
            <a:off x="9207944" y="6560927"/>
            <a:ext cx="554182" cy="0"/>
          </a:xfrm>
          <a:prstGeom prst="line">
            <a:avLst/>
          </a:prstGeom>
          <a:ln w="38100">
            <a:solidFill>
              <a:schemeClr val="accent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>
        <xdr:nvCxnSpPr>
          <xdr:cNvPr id="27" name="Straight Connector 26"/>
          <xdr:cNvCxnSpPr/>
        </xdr:nvCxnSpPr>
        <xdr:spPr>
          <a:xfrm>
            <a:off x="9273887" y="6690813"/>
            <a:ext cx="432000" cy="0"/>
          </a:xfrm>
          <a:prstGeom prst="line">
            <a:avLst/>
          </a:prstGeom>
          <a:ln w="38100">
            <a:solidFill>
              <a:schemeClr val="accent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>
        <xdr:nvCxnSpPr>
          <xdr:cNvPr id="28" name="Straight Connector 27"/>
          <xdr:cNvCxnSpPr/>
        </xdr:nvCxnSpPr>
        <xdr:spPr>
          <a:xfrm>
            <a:off x="9330305" y="6821232"/>
            <a:ext cx="324000" cy="0"/>
          </a:xfrm>
          <a:prstGeom prst="line">
            <a:avLst/>
          </a:prstGeom>
          <a:ln w="38100">
            <a:solidFill>
              <a:schemeClr val="accent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>
        <xdr:nvCxnSpPr>
          <xdr:cNvPr id="30" name="Straight Connector 29"/>
          <xdr:cNvCxnSpPr/>
        </xdr:nvCxnSpPr>
        <xdr:spPr>
          <a:xfrm flipH="1" flipV="1">
            <a:off x="9488366" y="6374423"/>
            <a:ext cx="3600" cy="181574"/>
          </a:xfrm>
          <a:prstGeom prst="line">
            <a:avLst/>
          </a:prstGeom>
          <a:ln w="25400">
            <a:solidFill>
              <a:schemeClr val="accent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626928</xdr:colOff>
      <xdr:row>4</xdr:row>
      <xdr:rowOff>23924</xdr:rowOff>
    </xdr:from>
    <xdr:to>
      <xdr:col>6</xdr:col>
      <xdr:colOff>918540</xdr:colOff>
      <xdr:row>5</xdr:row>
      <xdr:rowOff>135078</xdr:rowOff>
    </xdr:to>
    <xdr:grpSp>
      <xdr:nvGrpSpPr>
        <xdr:cNvPr id="33" name="Group 32"/>
        <xdr:cNvGrpSpPr/>
      </xdr:nvGrpSpPr>
      <xdr:grpSpPr>
        <a:xfrm rot="5400000">
          <a:off x="5252085" y="807720"/>
          <a:ext cx="292100" cy="1009650"/>
          <a:chOff x="9140552" y="5033596"/>
          <a:chExt cx="309714" cy="920262"/>
        </a:xfrm>
      </xdr:grpSpPr>
      <xdr:cxnSp>
        <xdr:nvCxnSpPr>
          <xdr:cNvPr id="34" name="Straight Connector 33"/>
          <xdr:cNvCxnSpPr/>
        </xdr:nvCxnSpPr>
        <xdr:spPr>
          <a:xfrm>
            <a:off x="9173308" y="5124536"/>
            <a:ext cx="268941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35" name="Straight Connector 34"/>
          <xdr:cNvCxnSpPr/>
        </xdr:nvCxnSpPr>
        <xdr:spPr>
          <a:xfrm>
            <a:off x="9154602" y="5355377"/>
            <a:ext cx="271958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36" name="Straight Connector 35"/>
          <xdr:cNvCxnSpPr/>
        </xdr:nvCxnSpPr>
        <xdr:spPr>
          <a:xfrm>
            <a:off x="9175549" y="5575012"/>
            <a:ext cx="268941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37" name="Straight Connector 36"/>
          <xdr:cNvCxnSpPr/>
        </xdr:nvCxnSpPr>
        <xdr:spPr>
          <a:xfrm>
            <a:off x="9156843" y="5783441"/>
            <a:ext cx="271958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38" name="Straight Connector 37"/>
          <xdr:cNvCxnSpPr/>
        </xdr:nvCxnSpPr>
        <xdr:spPr>
          <a:xfrm flipH="1">
            <a:off x="9140552" y="5209442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39" name="Straight Connector 38"/>
          <xdr:cNvCxnSpPr/>
        </xdr:nvCxnSpPr>
        <xdr:spPr>
          <a:xfrm flipH="1">
            <a:off x="9161068" y="5427786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40" name="Straight Connector 39"/>
          <xdr:cNvCxnSpPr/>
        </xdr:nvCxnSpPr>
        <xdr:spPr>
          <a:xfrm flipH="1">
            <a:off x="9159602" y="5638800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41" name="Straight Connector 40"/>
          <xdr:cNvCxnSpPr/>
        </xdr:nvCxnSpPr>
        <xdr:spPr>
          <a:xfrm flipH="1">
            <a:off x="9183048" y="5033596"/>
            <a:ext cx="136798" cy="86458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42" name="Straight Connector 41"/>
          <xdr:cNvCxnSpPr/>
        </xdr:nvCxnSpPr>
        <xdr:spPr>
          <a:xfrm flipH="1">
            <a:off x="9284160" y="5867400"/>
            <a:ext cx="136798" cy="86458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925286</xdr:colOff>
      <xdr:row>14</xdr:row>
      <xdr:rowOff>122218</xdr:rowOff>
    </xdr:from>
    <xdr:to>
      <xdr:col>13</xdr:col>
      <xdr:colOff>571501</xdr:colOff>
      <xdr:row>28</xdr:row>
      <xdr:rowOff>121228</xdr:rowOff>
    </xdr:to>
    <xdr:sp>
      <xdr:nvSpPr>
        <xdr:cNvPr id="73" name="Rectangle: Rounded Corners 72"/>
        <xdr:cNvSpPr/>
      </xdr:nvSpPr>
      <xdr:spPr>
        <a:xfrm>
          <a:off x="7662545" y="3007995"/>
          <a:ext cx="3890645" cy="2432685"/>
        </a:xfrm>
        <a:prstGeom prst="roundRect">
          <a:avLst/>
        </a:prstGeom>
        <a:noFill/>
        <a:ln w="25400" cap="flat" cmpd="sng" algn="ctr">
          <a:solidFill>
            <a:schemeClr val="accent5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15</xdr:col>
      <xdr:colOff>18555</xdr:colOff>
      <xdr:row>14</xdr:row>
      <xdr:rowOff>139536</xdr:rowOff>
    </xdr:from>
    <xdr:to>
      <xdr:col>19</xdr:col>
      <xdr:colOff>598714</xdr:colOff>
      <xdr:row>28</xdr:row>
      <xdr:rowOff>138546</xdr:rowOff>
    </xdr:to>
    <xdr:sp>
      <xdr:nvSpPr>
        <xdr:cNvPr id="74" name="Rectangle: Rounded Corners 73" hidden="1"/>
        <xdr:cNvSpPr/>
      </xdr:nvSpPr>
      <xdr:spPr>
        <a:xfrm>
          <a:off x="12393295" y="3025140"/>
          <a:ext cx="3366135" cy="2433320"/>
        </a:xfrm>
        <a:prstGeom prst="roundRect">
          <a:avLst/>
        </a:prstGeom>
        <a:noFill/>
        <a:ln w="25400" cap="flat" cmpd="sng" algn="ctr">
          <a:solidFill>
            <a:schemeClr val="accent5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21</xdr:col>
      <xdr:colOff>15091</xdr:colOff>
      <xdr:row>14</xdr:row>
      <xdr:rowOff>136072</xdr:rowOff>
    </xdr:from>
    <xdr:to>
      <xdr:col>26</xdr:col>
      <xdr:colOff>205591</xdr:colOff>
      <xdr:row>28</xdr:row>
      <xdr:rowOff>135082</xdr:rowOff>
    </xdr:to>
    <xdr:sp>
      <xdr:nvSpPr>
        <xdr:cNvPr id="75" name="Rectangle: Rounded Corners 74"/>
        <xdr:cNvSpPr/>
      </xdr:nvSpPr>
      <xdr:spPr>
        <a:xfrm>
          <a:off x="16569055" y="3021965"/>
          <a:ext cx="4359275" cy="2432685"/>
        </a:xfrm>
        <a:prstGeom prst="roundRect">
          <a:avLst/>
        </a:prstGeom>
        <a:noFill/>
        <a:ln w="25400" cap="flat" cmpd="sng" algn="ctr">
          <a:solidFill>
            <a:schemeClr val="accent5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</xdr:col>
      <xdr:colOff>319370</xdr:colOff>
      <xdr:row>9</xdr:row>
      <xdr:rowOff>177138</xdr:rowOff>
    </xdr:from>
    <xdr:to>
      <xdr:col>4</xdr:col>
      <xdr:colOff>293078</xdr:colOff>
      <xdr:row>13</xdr:row>
      <xdr:rowOff>7327</xdr:rowOff>
    </xdr:to>
    <xdr:grpSp>
      <xdr:nvGrpSpPr>
        <xdr:cNvPr id="80" name="Group 79"/>
        <xdr:cNvGrpSpPr/>
      </xdr:nvGrpSpPr>
      <xdr:grpSpPr>
        <a:xfrm>
          <a:off x="3192145" y="2190750"/>
          <a:ext cx="670560" cy="521335"/>
          <a:chOff x="2249435" y="5230788"/>
          <a:chExt cx="757281" cy="717177"/>
        </a:xfrm>
      </xdr:grpSpPr>
      <xdr:sp>
        <xdr:nvSpPr>
          <xdr:cNvPr id="76" name="Oval 75"/>
          <xdr:cNvSpPr/>
        </xdr:nvSpPr>
        <xdr:spPr>
          <a:xfrm>
            <a:off x="2249435" y="5230788"/>
            <a:ext cx="757281" cy="717177"/>
          </a:xfrm>
          <a:prstGeom prst="ellipse">
            <a:avLst/>
          </a:prstGeom>
          <a:noFill/>
          <a:ln w="25400" cap="flat" cmpd="sng" algn="ctr">
            <a:solidFill>
              <a:schemeClr val="accent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>
        <xdr:nvSpPr>
          <xdr:cNvPr id="79" name="Freeform: Shape 78"/>
          <xdr:cNvSpPr/>
        </xdr:nvSpPr>
        <xdr:spPr>
          <a:xfrm>
            <a:off x="2356184" y="5364717"/>
            <a:ext cx="541421" cy="440755"/>
          </a:xfrm>
          <a:custGeom>
            <a:avLst/>
            <a:gdLst>
              <a:gd name="connsiteX0" fmla="*/ 0 w 541421"/>
              <a:gd name="connsiteY0" fmla="*/ 250020 h 440755"/>
              <a:gd name="connsiteX1" fmla="*/ 165434 w 541421"/>
              <a:gd name="connsiteY1" fmla="*/ 4375 h 440755"/>
              <a:gd name="connsiteX2" fmla="*/ 370973 w 541421"/>
              <a:gd name="connsiteY2" fmla="*/ 435507 h 440755"/>
              <a:gd name="connsiteX3" fmla="*/ 541421 w 541421"/>
              <a:gd name="connsiteY3" fmla="*/ 204901 h 44075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541421" h="440755">
                <a:moveTo>
                  <a:pt x="0" y="250020"/>
                </a:moveTo>
                <a:cubicBezTo>
                  <a:pt x="51802" y="111740"/>
                  <a:pt x="103605" y="-26539"/>
                  <a:pt x="165434" y="4375"/>
                </a:cubicBezTo>
                <a:cubicBezTo>
                  <a:pt x="227263" y="35289"/>
                  <a:pt x="308309" y="402086"/>
                  <a:pt x="370973" y="435507"/>
                </a:cubicBezTo>
                <a:cubicBezTo>
                  <a:pt x="433637" y="468928"/>
                  <a:pt x="487529" y="336914"/>
                  <a:pt x="541421" y="204901"/>
                </a:cubicBezTo>
              </a:path>
            </a:pathLst>
          </a:custGeom>
          <a:noFill/>
          <a:ln>
            <a:solidFill>
              <a:schemeClr val="accent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3</xdr:col>
      <xdr:colOff>435024</xdr:colOff>
      <xdr:row>18</xdr:row>
      <xdr:rowOff>13607</xdr:rowOff>
    </xdr:from>
    <xdr:to>
      <xdr:col>4</xdr:col>
      <xdr:colOff>136603</xdr:colOff>
      <xdr:row>22</xdr:row>
      <xdr:rowOff>171869</xdr:rowOff>
    </xdr:to>
    <xdr:grpSp>
      <xdr:nvGrpSpPr>
        <xdr:cNvPr id="81" name="Group 80"/>
        <xdr:cNvGrpSpPr/>
      </xdr:nvGrpSpPr>
      <xdr:grpSpPr>
        <a:xfrm>
          <a:off x="3308350" y="3618865"/>
          <a:ext cx="398145" cy="843915"/>
          <a:chOff x="9140552" y="5033596"/>
          <a:chExt cx="309714" cy="920262"/>
        </a:xfrm>
      </xdr:grpSpPr>
      <xdr:cxnSp>
        <xdr:nvCxnSpPr>
          <xdr:cNvPr id="82" name="Straight Connector 81"/>
          <xdr:cNvCxnSpPr/>
        </xdr:nvCxnSpPr>
        <xdr:spPr>
          <a:xfrm>
            <a:off x="9173308" y="5124536"/>
            <a:ext cx="268941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83" name="Straight Connector 82"/>
          <xdr:cNvCxnSpPr/>
        </xdr:nvCxnSpPr>
        <xdr:spPr>
          <a:xfrm>
            <a:off x="9154602" y="5355377"/>
            <a:ext cx="271958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84" name="Straight Connector 83"/>
          <xdr:cNvCxnSpPr/>
        </xdr:nvCxnSpPr>
        <xdr:spPr>
          <a:xfrm>
            <a:off x="9175549" y="5575012"/>
            <a:ext cx="268941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85" name="Straight Connector 84"/>
          <xdr:cNvCxnSpPr/>
        </xdr:nvCxnSpPr>
        <xdr:spPr>
          <a:xfrm>
            <a:off x="9156843" y="5783441"/>
            <a:ext cx="271958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86" name="Straight Connector 85"/>
          <xdr:cNvCxnSpPr/>
        </xdr:nvCxnSpPr>
        <xdr:spPr>
          <a:xfrm flipH="1">
            <a:off x="9140552" y="5209442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87" name="Straight Connector 86"/>
          <xdr:cNvCxnSpPr/>
        </xdr:nvCxnSpPr>
        <xdr:spPr>
          <a:xfrm flipH="1">
            <a:off x="9161068" y="5427786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88" name="Straight Connector 87"/>
          <xdr:cNvCxnSpPr/>
        </xdr:nvCxnSpPr>
        <xdr:spPr>
          <a:xfrm flipH="1">
            <a:off x="9159602" y="5638800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89" name="Straight Connector 88"/>
          <xdr:cNvCxnSpPr/>
        </xdr:nvCxnSpPr>
        <xdr:spPr>
          <a:xfrm flipH="1">
            <a:off x="9183048" y="5033596"/>
            <a:ext cx="136798" cy="86458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90" name="Straight Connector 89"/>
          <xdr:cNvCxnSpPr/>
        </xdr:nvCxnSpPr>
        <xdr:spPr>
          <a:xfrm flipH="1">
            <a:off x="9284160" y="5867400"/>
            <a:ext cx="136798" cy="86458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326571</xdr:colOff>
      <xdr:row>24</xdr:row>
      <xdr:rowOff>182126</xdr:rowOff>
    </xdr:from>
    <xdr:to>
      <xdr:col>4</xdr:col>
      <xdr:colOff>272618</xdr:colOff>
      <xdr:row>27</xdr:row>
      <xdr:rowOff>57435</xdr:rowOff>
    </xdr:to>
    <xdr:grpSp>
      <xdr:nvGrpSpPr>
        <xdr:cNvPr id="91" name="Group 90"/>
        <xdr:cNvGrpSpPr/>
      </xdr:nvGrpSpPr>
      <xdr:grpSpPr>
        <a:xfrm>
          <a:off x="3199765" y="4805680"/>
          <a:ext cx="642620" cy="400050"/>
          <a:chOff x="9207944" y="6374423"/>
          <a:chExt cx="554182" cy="446809"/>
        </a:xfrm>
      </xdr:grpSpPr>
      <xdr:cxnSp>
        <xdr:nvCxnSpPr>
          <xdr:cNvPr id="92" name="Straight Connector 91"/>
          <xdr:cNvCxnSpPr/>
        </xdr:nvCxnSpPr>
        <xdr:spPr>
          <a:xfrm>
            <a:off x="9207944" y="6560927"/>
            <a:ext cx="554182" cy="0"/>
          </a:xfrm>
          <a:prstGeom prst="line">
            <a:avLst/>
          </a:prstGeom>
          <a:ln w="38100">
            <a:solidFill>
              <a:schemeClr val="accent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>
        <xdr:nvCxnSpPr>
          <xdr:cNvPr id="93" name="Straight Connector 92"/>
          <xdr:cNvCxnSpPr/>
        </xdr:nvCxnSpPr>
        <xdr:spPr>
          <a:xfrm>
            <a:off x="9273887" y="6690813"/>
            <a:ext cx="432000" cy="0"/>
          </a:xfrm>
          <a:prstGeom prst="line">
            <a:avLst/>
          </a:prstGeom>
          <a:ln w="38100">
            <a:solidFill>
              <a:schemeClr val="accent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>
        <xdr:nvCxnSpPr>
          <xdr:cNvPr id="94" name="Straight Connector 93"/>
          <xdr:cNvCxnSpPr/>
        </xdr:nvCxnSpPr>
        <xdr:spPr>
          <a:xfrm>
            <a:off x="9330305" y="6821232"/>
            <a:ext cx="324000" cy="0"/>
          </a:xfrm>
          <a:prstGeom prst="line">
            <a:avLst/>
          </a:prstGeom>
          <a:ln w="38100">
            <a:solidFill>
              <a:schemeClr val="accent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>
        <xdr:nvCxnSpPr>
          <xdr:cNvPr id="95" name="Straight Connector 94"/>
          <xdr:cNvCxnSpPr/>
        </xdr:nvCxnSpPr>
        <xdr:spPr>
          <a:xfrm flipH="1" flipV="1">
            <a:off x="9488366" y="6374423"/>
            <a:ext cx="3600" cy="181574"/>
          </a:xfrm>
          <a:prstGeom prst="line">
            <a:avLst/>
          </a:prstGeom>
          <a:ln w="31750">
            <a:solidFill>
              <a:schemeClr val="accent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294408</xdr:colOff>
      <xdr:row>5</xdr:row>
      <xdr:rowOff>55666</xdr:rowOff>
    </xdr:from>
    <xdr:to>
      <xdr:col>10</xdr:col>
      <xdr:colOff>311726</xdr:colOff>
      <xdr:row>9</xdr:row>
      <xdr:rowOff>173182</xdr:rowOff>
    </xdr:to>
    <xdr:cxnSp>
      <xdr:nvCxnSpPr>
        <xdr:cNvPr id="97" name="Straight Arrow Connector 96"/>
        <xdr:cNvCxnSpPr/>
      </xdr:nvCxnSpPr>
      <xdr:spPr>
        <a:xfrm>
          <a:off x="8848725" y="1379220"/>
          <a:ext cx="17145" cy="811530"/>
        </a:xfrm>
        <a:prstGeom prst="straightConnector1">
          <a:avLst/>
        </a:prstGeom>
        <a:ln w="76200">
          <a:solidFill>
            <a:schemeClr val="tx1"/>
          </a:solidFill>
          <a:tailEnd type="stealth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333900</xdr:colOff>
      <xdr:row>17</xdr:row>
      <xdr:rowOff>0</xdr:rowOff>
    </xdr:from>
    <xdr:to>
      <xdr:col>16</xdr:col>
      <xdr:colOff>279947</xdr:colOff>
      <xdr:row>27</xdr:row>
      <xdr:rowOff>44874</xdr:rowOff>
    </xdr:to>
    <xdr:grpSp>
      <xdr:nvGrpSpPr>
        <xdr:cNvPr id="16" name="Group 15" hidden="1"/>
        <xdr:cNvGrpSpPr/>
      </xdr:nvGrpSpPr>
      <xdr:grpSpPr>
        <a:xfrm>
          <a:off x="12708255" y="3424555"/>
          <a:ext cx="642620" cy="1768475"/>
          <a:chOff x="10430400" y="3731559"/>
          <a:chExt cx="551165" cy="1961080"/>
        </a:xfrm>
      </xdr:grpSpPr>
      <xdr:grpSp>
        <xdr:nvGrpSpPr>
          <xdr:cNvPr id="3" name="ConfigPic" hidden="1"/>
          <xdr:cNvGrpSpPr/>
        </xdr:nvGrpSpPr>
        <xdr:grpSpPr>
          <a:xfrm>
            <a:off x="10430400" y="3947919"/>
            <a:ext cx="551165" cy="1744720"/>
            <a:chOff x="10430400" y="3947919"/>
            <a:chExt cx="551165" cy="1744720"/>
          </a:xfrm>
        </xdr:grpSpPr>
        <xdr:grpSp>
          <xdr:nvGrpSpPr>
            <xdr:cNvPr id="43" name="Group 42" hidden="1"/>
            <xdr:cNvGrpSpPr/>
          </xdr:nvGrpSpPr>
          <xdr:grpSpPr>
            <a:xfrm>
              <a:off x="10552457" y="3947919"/>
              <a:ext cx="300512" cy="920262"/>
              <a:chOff x="9140552" y="5033596"/>
              <a:chExt cx="309714" cy="920262"/>
            </a:xfrm>
          </xdr:grpSpPr>
          <xdr:cxnSp>
            <xdr:nvCxnSpPr>
              <xdr:cNvPr id="44" name="Straight Connector 43" hidden="1"/>
              <xdr:cNvCxnSpPr/>
            </xdr:nvCxnSpPr>
            <xdr:spPr>
              <a:xfrm>
                <a:off x="9173308" y="5124536"/>
                <a:ext cx="268941" cy="78441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>
            <xdr:nvCxnSpPr>
              <xdr:cNvPr id="45" name="Straight Connector 44" hidden="1"/>
              <xdr:cNvCxnSpPr/>
            </xdr:nvCxnSpPr>
            <xdr:spPr>
              <a:xfrm>
                <a:off x="9154602" y="5355377"/>
                <a:ext cx="271958" cy="78441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>
            <xdr:nvCxnSpPr>
              <xdr:cNvPr id="46" name="Straight Connector 45" hidden="1"/>
              <xdr:cNvCxnSpPr/>
            </xdr:nvCxnSpPr>
            <xdr:spPr>
              <a:xfrm>
                <a:off x="9175549" y="5575012"/>
                <a:ext cx="268941" cy="78441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>
            <xdr:nvCxnSpPr>
              <xdr:cNvPr id="47" name="Straight Connector 46" hidden="1"/>
              <xdr:cNvCxnSpPr/>
            </xdr:nvCxnSpPr>
            <xdr:spPr>
              <a:xfrm>
                <a:off x="9156843" y="5783441"/>
                <a:ext cx="271958" cy="78441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>
            <xdr:nvCxnSpPr>
              <xdr:cNvPr id="48" name="Straight Connector 47" hidden="1"/>
              <xdr:cNvCxnSpPr/>
            </xdr:nvCxnSpPr>
            <xdr:spPr>
              <a:xfrm flipH="1">
                <a:off x="9140552" y="5209442"/>
                <a:ext cx="289198" cy="139212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>
            <xdr:nvCxnSpPr>
              <xdr:cNvPr id="49" name="Straight Connector 48" hidden="1"/>
              <xdr:cNvCxnSpPr/>
            </xdr:nvCxnSpPr>
            <xdr:spPr>
              <a:xfrm flipH="1">
                <a:off x="9161068" y="5427786"/>
                <a:ext cx="289198" cy="139212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>
            <xdr:nvCxnSpPr>
              <xdr:cNvPr id="50" name="Straight Connector 49" hidden="1"/>
              <xdr:cNvCxnSpPr/>
            </xdr:nvCxnSpPr>
            <xdr:spPr>
              <a:xfrm flipH="1">
                <a:off x="9159602" y="5638800"/>
                <a:ext cx="289198" cy="139212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>
            <xdr:nvCxnSpPr>
              <xdr:cNvPr id="51" name="Straight Connector 50" hidden="1"/>
              <xdr:cNvCxnSpPr/>
            </xdr:nvCxnSpPr>
            <xdr:spPr>
              <a:xfrm flipH="1">
                <a:off x="9183048" y="5033596"/>
                <a:ext cx="136798" cy="86458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>
            <xdr:nvCxnSpPr>
              <xdr:cNvPr id="52" name="Straight Connector 51" hidden="1"/>
              <xdr:cNvCxnSpPr/>
            </xdr:nvCxnSpPr>
            <xdr:spPr>
              <a:xfrm flipH="1">
                <a:off x="9284160" y="5867400"/>
                <a:ext cx="136798" cy="86458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53" name="Group 52" hidden="1"/>
            <xdr:cNvGrpSpPr/>
          </xdr:nvGrpSpPr>
          <xdr:grpSpPr>
            <a:xfrm>
              <a:off x="10430400" y="5245830"/>
              <a:ext cx="551165" cy="446809"/>
              <a:chOff x="9207944" y="6374423"/>
              <a:chExt cx="554182" cy="446809"/>
            </a:xfrm>
          </xdr:grpSpPr>
          <xdr:cxnSp>
            <xdr:nvCxnSpPr>
              <xdr:cNvPr id="54" name="Straight Connector 53" hidden="1"/>
              <xdr:cNvCxnSpPr/>
            </xdr:nvCxnSpPr>
            <xdr:spPr>
              <a:xfrm>
                <a:off x="9207944" y="6560927"/>
                <a:ext cx="554182" cy="0"/>
              </a:xfrm>
              <a:prstGeom prst="line">
                <a:avLst/>
              </a:prstGeom>
              <a:ln w="38100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  <xdr:cxnSp>
            <xdr:nvCxnSpPr>
              <xdr:cNvPr id="55" name="Straight Connector 54" hidden="1"/>
              <xdr:cNvCxnSpPr/>
            </xdr:nvCxnSpPr>
            <xdr:spPr>
              <a:xfrm>
                <a:off x="9273887" y="6690813"/>
                <a:ext cx="432000" cy="0"/>
              </a:xfrm>
              <a:prstGeom prst="line">
                <a:avLst/>
              </a:prstGeom>
              <a:ln w="38100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  <xdr:cxnSp>
            <xdr:nvCxnSpPr>
              <xdr:cNvPr id="56" name="Straight Connector 55" hidden="1"/>
              <xdr:cNvCxnSpPr/>
            </xdr:nvCxnSpPr>
            <xdr:spPr>
              <a:xfrm>
                <a:off x="9330305" y="6821232"/>
                <a:ext cx="324000" cy="0"/>
              </a:xfrm>
              <a:prstGeom prst="line">
                <a:avLst/>
              </a:prstGeom>
              <a:ln w="38100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  <xdr:cxnSp>
            <xdr:nvCxnSpPr>
              <xdr:cNvPr id="57" name="Straight Connector 56" hidden="1"/>
              <xdr:cNvCxnSpPr/>
            </xdr:nvCxnSpPr>
            <xdr:spPr>
              <a:xfrm flipH="1" flipV="1">
                <a:off x="9488366" y="6374423"/>
                <a:ext cx="3600" cy="181574"/>
              </a:xfrm>
              <a:prstGeom prst="line">
                <a:avLst/>
              </a:prstGeom>
              <a:ln w="25400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cxnSp>
        <xdr:nvCxnSpPr>
          <xdr:cNvPr id="6" name="Straight Connector 5" hidden="1"/>
          <xdr:cNvCxnSpPr/>
        </xdr:nvCxnSpPr>
        <xdr:spPr>
          <a:xfrm flipV="1">
            <a:off x="10712824" y="3731559"/>
            <a:ext cx="0" cy="201706"/>
          </a:xfrm>
          <a:prstGeom prst="line">
            <a:avLst/>
          </a:prstGeom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8" name="Straight Connector 7" hidden="1"/>
          <xdr:cNvCxnSpPr/>
        </xdr:nvCxnSpPr>
        <xdr:spPr>
          <a:xfrm flipV="1">
            <a:off x="10712824" y="4863353"/>
            <a:ext cx="0" cy="414618"/>
          </a:xfrm>
          <a:prstGeom prst="line">
            <a:avLst/>
          </a:prstGeom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347382</xdr:colOff>
      <xdr:row>16</xdr:row>
      <xdr:rowOff>190500</xdr:rowOff>
    </xdr:from>
    <xdr:to>
      <xdr:col>22</xdr:col>
      <xdr:colOff>293429</xdr:colOff>
      <xdr:row>27</xdr:row>
      <xdr:rowOff>33668</xdr:rowOff>
    </xdr:to>
    <xdr:grpSp>
      <xdr:nvGrpSpPr>
        <xdr:cNvPr id="17" name="Group 16"/>
        <xdr:cNvGrpSpPr/>
      </xdr:nvGrpSpPr>
      <xdr:grpSpPr>
        <a:xfrm>
          <a:off x="16901795" y="3424555"/>
          <a:ext cx="642620" cy="1757680"/>
          <a:chOff x="10430400" y="3731559"/>
          <a:chExt cx="551165" cy="1961080"/>
        </a:xfrm>
      </xdr:grpSpPr>
      <xdr:grpSp>
        <xdr:nvGrpSpPr>
          <xdr:cNvPr id="21" name="ConfigPic"/>
          <xdr:cNvGrpSpPr/>
        </xdr:nvGrpSpPr>
        <xdr:grpSpPr>
          <a:xfrm>
            <a:off x="10430400" y="3947919"/>
            <a:ext cx="551165" cy="1744720"/>
            <a:chOff x="10430400" y="3947919"/>
            <a:chExt cx="551165" cy="1744720"/>
          </a:xfrm>
        </xdr:grpSpPr>
        <xdr:grpSp>
          <xdr:nvGrpSpPr>
            <xdr:cNvPr id="29" name="Group 28"/>
            <xdr:cNvGrpSpPr/>
          </xdr:nvGrpSpPr>
          <xdr:grpSpPr>
            <a:xfrm>
              <a:off x="10552457" y="3947919"/>
              <a:ext cx="300512" cy="920262"/>
              <a:chOff x="9140552" y="5033596"/>
              <a:chExt cx="309714" cy="920262"/>
            </a:xfrm>
          </xdr:grpSpPr>
          <xdr:cxnSp>
            <xdr:nvCxnSpPr>
              <xdr:cNvPr id="99" name="Straight Connector 98"/>
              <xdr:cNvCxnSpPr/>
            </xdr:nvCxnSpPr>
            <xdr:spPr>
              <a:xfrm>
                <a:off x="9173308" y="5124536"/>
                <a:ext cx="268941" cy="78441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>
            <xdr:nvCxnSpPr>
              <xdr:cNvPr id="100" name="Straight Connector 99"/>
              <xdr:cNvCxnSpPr/>
            </xdr:nvCxnSpPr>
            <xdr:spPr>
              <a:xfrm>
                <a:off x="9154602" y="5355377"/>
                <a:ext cx="271958" cy="78441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>
            <xdr:nvCxnSpPr>
              <xdr:cNvPr id="101" name="Straight Connector 100"/>
              <xdr:cNvCxnSpPr/>
            </xdr:nvCxnSpPr>
            <xdr:spPr>
              <a:xfrm>
                <a:off x="9175549" y="5575012"/>
                <a:ext cx="268941" cy="78441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>
            <xdr:nvCxnSpPr>
              <xdr:cNvPr id="102" name="Straight Connector 101"/>
              <xdr:cNvCxnSpPr/>
            </xdr:nvCxnSpPr>
            <xdr:spPr>
              <a:xfrm>
                <a:off x="9156843" y="5783441"/>
                <a:ext cx="271958" cy="78441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>
            <xdr:nvCxnSpPr>
              <xdr:cNvPr id="103" name="Straight Connector 102"/>
              <xdr:cNvCxnSpPr/>
            </xdr:nvCxnSpPr>
            <xdr:spPr>
              <a:xfrm flipH="1">
                <a:off x="9140552" y="5209442"/>
                <a:ext cx="289198" cy="139212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>
            <xdr:nvCxnSpPr>
              <xdr:cNvPr id="104" name="Straight Connector 103"/>
              <xdr:cNvCxnSpPr/>
            </xdr:nvCxnSpPr>
            <xdr:spPr>
              <a:xfrm flipH="1">
                <a:off x="9161068" y="5427786"/>
                <a:ext cx="289198" cy="139212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>
            <xdr:nvCxnSpPr>
              <xdr:cNvPr id="105" name="Straight Connector 104"/>
              <xdr:cNvCxnSpPr/>
            </xdr:nvCxnSpPr>
            <xdr:spPr>
              <a:xfrm flipH="1">
                <a:off x="9159602" y="5638800"/>
                <a:ext cx="289198" cy="139212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>
            <xdr:nvCxnSpPr>
              <xdr:cNvPr id="106" name="Straight Connector 105"/>
              <xdr:cNvCxnSpPr/>
            </xdr:nvCxnSpPr>
            <xdr:spPr>
              <a:xfrm flipH="1">
                <a:off x="9183048" y="5033596"/>
                <a:ext cx="136798" cy="86458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>
            <xdr:nvCxnSpPr>
              <xdr:cNvPr id="107" name="Straight Connector 106"/>
              <xdr:cNvCxnSpPr/>
            </xdr:nvCxnSpPr>
            <xdr:spPr>
              <a:xfrm flipH="1">
                <a:off x="9284160" y="5867400"/>
                <a:ext cx="136798" cy="86458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31" name="Group 30"/>
            <xdr:cNvGrpSpPr/>
          </xdr:nvGrpSpPr>
          <xdr:grpSpPr>
            <a:xfrm>
              <a:off x="10430400" y="5245830"/>
              <a:ext cx="551165" cy="446809"/>
              <a:chOff x="9207944" y="6374423"/>
              <a:chExt cx="554182" cy="446809"/>
            </a:xfrm>
          </xdr:grpSpPr>
          <xdr:cxnSp>
            <xdr:nvCxnSpPr>
              <xdr:cNvPr id="77" name="Straight Connector 76"/>
              <xdr:cNvCxnSpPr/>
            </xdr:nvCxnSpPr>
            <xdr:spPr>
              <a:xfrm>
                <a:off x="9207944" y="6560927"/>
                <a:ext cx="554182" cy="0"/>
              </a:xfrm>
              <a:prstGeom prst="line">
                <a:avLst/>
              </a:prstGeom>
              <a:ln w="38100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  <xdr:cxnSp>
            <xdr:nvCxnSpPr>
              <xdr:cNvPr id="78" name="Straight Connector 77"/>
              <xdr:cNvCxnSpPr/>
            </xdr:nvCxnSpPr>
            <xdr:spPr>
              <a:xfrm>
                <a:off x="9273887" y="6690813"/>
                <a:ext cx="432000" cy="0"/>
              </a:xfrm>
              <a:prstGeom prst="line">
                <a:avLst/>
              </a:prstGeom>
              <a:ln w="38100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  <xdr:cxnSp>
            <xdr:nvCxnSpPr>
              <xdr:cNvPr id="96" name="Straight Connector 95"/>
              <xdr:cNvCxnSpPr/>
            </xdr:nvCxnSpPr>
            <xdr:spPr>
              <a:xfrm>
                <a:off x="9330305" y="6821232"/>
                <a:ext cx="324000" cy="0"/>
              </a:xfrm>
              <a:prstGeom prst="line">
                <a:avLst/>
              </a:prstGeom>
              <a:ln w="38100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  <xdr:cxnSp>
            <xdr:nvCxnSpPr>
              <xdr:cNvPr id="98" name="Straight Connector 97"/>
              <xdr:cNvCxnSpPr/>
            </xdr:nvCxnSpPr>
            <xdr:spPr>
              <a:xfrm flipH="1" flipV="1">
                <a:off x="9488366" y="6374423"/>
                <a:ext cx="3600" cy="181574"/>
              </a:xfrm>
              <a:prstGeom prst="line">
                <a:avLst/>
              </a:prstGeom>
              <a:ln w="25400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cxnSp>
        <xdr:nvCxnSpPr>
          <xdr:cNvPr id="24" name="Straight Connector 23"/>
          <xdr:cNvCxnSpPr/>
        </xdr:nvCxnSpPr>
        <xdr:spPr>
          <a:xfrm flipV="1">
            <a:off x="10712824" y="3731559"/>
            <a:ext cx="0" cy="201706"/>
          </a:xfrm>
          <a:prstGeom prst="line">
            <a:avLst/>
          </a:prstGeom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>
        <xdr:nvCxnSpPr>
          <xdr:cNvPr id="26" name="Straight Connector 25"/>
          <xdr:cNvCxnSpPr/>
        </xdr:nvCxnSpPr>
        <xdr:spPr>
          <a:xfrm flipV="1">
            <a:off x="10712824" y="4863353"/>
            <a:ext cx="0" cy="414618"/>
          </a:xfrm>
          <a:prstGeom prst="line">
            <a:avLst/>
          </a:prstGeom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67235</xdr:colOff>
      <xdr:row>36</xdr:row>
      <xdr:rowOff>140073</xdr:rowOff>
    </xdr:from>
    <xdr:to>
      <xdr:col>15</xdr:col>
      <xdr:colOff>168087</xdr:colOff>
      <xdr:row>42</xdr:row>
      <xdr:rowOff>22411</xdr:rowOff>
    </xdr:to>
    <xdr:grpSp>
      <xdr:nvGrpSpPr>
        <xdr:cNvPr id="14" name="Group 13"/>
        <xdr:cNvGrpSpPr/>
      </xdr:nvGrpSpPr>
      <xdr:grpSpPr>
        <a:xfrm>
          <a:off x="11744960" y="6850380"/>
          <a:ext cx="797560" cy="911225"/>
          <a:chOff x="10998574" y="7087720"/>
          <a:chExt cx="750793" cy="958103"/>
        </a:xfrm>
      </xdr:grpSpPr>
      <xdr:pic macro="[4]!Set_Rg">
        <xdr:nvPicPr>
          <xdr:cNvPr id="5" name="Graphic 4" descr="Assign Rg Value"/>
          <xdr:cNvPicPr>
            <a:picLocks noChangeAspect="1"/>
          </xdr:cNvPicPr>
        </xdr:nvPicPr>
        <xdr:blipFill>
          <a:blip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082618" y="7087720"/>
            <a:ext cx="610720" cy="610720"/>
          </a:xfrm>
          <a:prstGeom prst="rect">
            <a:avLst/>
          </a:prstGeom>
        </xdr:spPr>
      </xdr:pic>
      <xdr:sp macro="[0]!Set_Rg">
        <xdr:nvSpPr>
          <xdr:cNvPr id="7" name="TextBox 6"/>
          <xdr:cNvSpPr txBox="1"/>
        </xdr:nvSpPr>
        <xdr:spPr>
          <a:xfrm>
            <a:off x="10998574" y="7558366"/>
            <a:ext cx="750793" cy="4874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 b="1">
                <a:solidFill>
                  <a:schemeClr val="accent2"/>
                </a:solidFill>
              </a:rPr>
              <a:t>Assign</a:t>
            </a:r>
            <a:r>
              <a:rPr lang="en-AU" sz="1100" b="1" baseline="0">
                <a:solidFill>
                  <a:schemeClr val="accent2"/>
                </a:solidFill>
              </a:rPr>
              <a:t> </a:t>
            </a:r>
            <a:endParaRPr lang="en-AU" sz="1100" b="1" baseline="0">
              <a:solidFill>
                <a:schemeClr val="accent2"/>
              </a:solidFill>
            </a:endParaRPr>
          </a:p>
          <a:p>
            <a:pPr algn="ctr"/>
            <a:r>
              <a:rPr lang="en-AU" sz="1100" b="1" baseline="0">
                <a:solidFill>
                  <a:schemeClr val="accent2"/>
                </a:solidFill>
              </a:rPr>
              <a:t>Rg Value</a:t>
            </a:r>
            <a:endParaRPr lang="en-AU" sz="1100" b="1">
              <a:solidFill>
                <a:schemeClr val="accent2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32</xdr:col>
      <xdr:colOff>0</xdr:colOff>
      <xdr:row>3</xdr:row>
      <xdr:rowOff>1</xdr:rowOff>
    </xdr:from>
    <xdr:to>
      <xdr:col>37</xdr:col>
      <xdr:colOff>268942</xdr:colOff>
      <xdr:row>7</xdr:row>
      <xdr:rowOff>29795</xdr:rowOff>
    </xdr:to>
    <xdr:pic>
      <xdr:nvPicPr>
        <xdr:cNvPr id="5" name="Picture 4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5014535" y="514350"/>
          <a:ext cx="3751580" cy="715010"/>
        </a:xfrm>
        <a:prstGeom prst="rect">
          <a:avLst/>
        </a:prstGeom>
      </xdr:spPr>
    </xdr:pic>
    <xdr:clientData/>
  </xdr:twoCellAnchor>
  <xdr:twoCellAnchor editAs="oneCell">
    <xdr:from>
      <xdr:col>5</xdr:col>
      <xdr:colOff>54429</xdr:colOff>
      <xdr:row>37</xdr:row>
      <xdr:rowOff>0</xdr:rowOff>
    </xdr:from>
    <xdr:to>
      <xdr:col>7</xdr:col>
      <xdr:colOff>128070</xdr:colOff>
      <xdr:row>38</xdr:row>
      <xdr:rowOff>163286</xdr:rowOff>
    </xdr:to>
    <xdr:pic>
      <xdr:nvPicPr>
        <xdr:cNvPr id="7" name="Picture 6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1188700" y="6343650"/>
          <a:ext cx="2338070" cy="33464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10</xdr:row>
      <xdr:rowOff>10885</xdr:rowOff>
    </xdr:from>
    <xdr:to>
      <xdr:col>38</xdr:col>
      <xdr:colOff>38207</xdr:colOff>
      <xdr:row>28</xdr:row>
      <xdr:rowOff>87085</xdr:rowOff>
    </xdr:to>
    <xdr:pic>
      <xdr:nvPicPr>
        <xdr:cNvPr id="6" name="Picture 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35014535" y="1725295"/>
          <a:ext cx="4217670" cy="31623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25</xdr:col>
      <xdr:colOff>510540</xdr:colOff>
      <xdr:row>3</xdr:row>
      <xdr:rowOff>144780</xdr:rowOff>
    </xdr:from>
    <xdr:to>
      <xdr:col>30</xdr:col>
      <xdr:colOff>19720</xdr:colOff>
      <xdr:row>19</xdr:row>
      <xdr:rowOff>115713</xdr:rowOff>
    </xdr:to>
    <xdr:pic>
      <xdr:nvPicPr>
        <xdr:cNvPr id="2" name="Picture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5688290" y="659130"/>
          <a:ext cx="2992120" cy="2713990"/>
        </a:xfrm>
        <a:prstGeom prst="rect">
          <a:avLst/>
        </a:prstGeom>
      </xdr:spPr>
    </xdr:pic>
    <xdr:clientData/>
  </xdr:twoCellAnchor>
  <xdr:twoCellAnchor editAs="oneCell">
    <xdr:from>
      <xdr:col>25</xdr:col>
      <xdr:colOff>601980</xdr:colOff>
      <xdr:row>21</xdr:row>
      <xdr:rowOff>129540</xdr:rowOff>
    </xdr:from>
    <xdr:to>
      <xdr:col>33</xdr:col>
      <xdr:colOff>446088</xdr:colOff>
      <xdr:row>25</xdr:row>
      <xdr:rowOff>86722</xdr:rowOff>
    </xdr:to>
    <xdr:pic>
      <xdr:nvPicPr>
        <xdr:cNvPr id="3" name="Picture 2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25779730" y="3729990"/>
          <a:ext cx="5416550" cy="671195"/>
        </a:xfrm>
        <a:prstGeom prst="rect">
          <a:avLst/>
        </a:prstGeom>
      </xdr:spPr>
    </xdr:pic>
    <xdr:clientData/>
  </xdr:twoCellAnchor>
  <xdr:twoCellAnchor editAs="oneCell">
    <xdr:from>
      <xdr:col>26</xdr:col>
      <xdr:colOff>1</xdr:colOff>
      <xdr:row>34</xdr:row>
      <xdr:rowOff>0</xdr:rowOff>
    </xdr:from>
    <xdr:to>
      <xdr:col>32</xdr:col>
      <xdr:colOff>513856</xdr:colOff>
      <xdr:row>41</xdr:row>
      <xdr:rowOff>76557</xdr:rowOff>
    </xdr:to>
    <xdr:pic>
      <xdr:nvPicPr>
        <xdr:cNvPr id="4" name="Picture 3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5874345" y="5934075"/>
          <a:ext cx="4693285" cy="1276350"/>
        </a:xfrm>
        <a:prstGeom prst="rect">
          <a:avLst/>
        </a:prstGeom>
      </xdr:spPr>
    </xdr:pic>
    <xdr:clientData/>
  </xdr:twoCellAnchor>
  <xdr:twoCellAnchor>
    <xdr:from>
      <xdr:col>0</xdr:col>
      <xdr:colOff>341779</xdr:colOff>
      <xdr:row>0</xdr:row>
      <xdr:rowOff>117662</xdr:rowOff>
    </xdr:from>
    <xdr:to>
      <xdr:col>2</xdr:col>
      <xdr:colOff>212912</xdr:colOff>
      <xdr:row>2</xdr:row>
      <xdr:rowOff>90348</xdr:rowOff>
    </xdr:to>
    <xdr:grpSp>
      <xdr:nvGrpSpPr>
        <xdr:cNvPr id="5" name="Group 4"/>
        <xdr:cNvGrpSpPr/>
      </xdr:nvGrpSpPr>
      <xdr:grpSpPr>
        <a:xfrm>
          <a:off x="341630" y="117475"/>
          <a:ext cx="2233295" cy="315595"/>
          <a:chOff x="2059314" y="103303"/>
          <a:chExt cx="2092887" cy="331273"/>
        </a:xfrm>
        <a:solidFill>
          <a:schemeClr val="accent2"/>
        </a:solidFill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</xdr:grpSpPr>
      <xdr:grpSp>
        <xdr:nvGrpSpPr>
          <xdr:cNvPr id="6" name="Graphic 5" descr="Priorities outline"/>
          <xdr:cNvGrpSpPr/>
        </xdr:nvGrpSpPr>
        <xdr:grpSpPr>
          <a:xfrm>
            <a:off x="2059314" y="103303"/>
            <a:ext cx="351351" cy="331273"/>
            <a:chOff x="2059314" y="103303"/>
            <a:chExt cx="351351" cy="331273"/>
          </a:xfrm>
          <a:grpFill/>
        </xdr:grpSpPr>
        <xdr:sp macro="[4]!SFAIRP_Run">
          <xdr:nvSpPr>
            <xdr:cNvPr id="8" name="Freeform: Shape 7"/>
            <xdr:cNvSpPr/>
          </xdr:nvSpPr>
          <xdr:spPr>
            <a:xfrm>
              <a:off x="2214912" y="223766"/>
              <a:ext cx="190733" cy="80308"/>
            </a:xfrm>
            <a:custGeom>
              <a:avLst/>
              <a:gdLst>
                <a:gd name="connsiteX0" fmla="*/ 190733 w 190733"/>
                <a:gd name="connsiteY0" fmla="*/ 0 h 80308"/>
                <a:gd name="connsiteX1" fmla="*/ 0 w 190733"/>
                <a:gd name="connsiteY1" fmla="*/ 0 h 80308"/>
                <a:gd name="connsiteX2" fmla="*/ 0 w 190733"/>
                <a:gd name="connsiteY2" fmla="*/ 80309 h 80308"/>
                <a:gd name="connsiteX3" fmla="*/ 190733 w 190733"/>
                <a:gd name="connsiteY3" fmla="*/ 80309 h 80308"/>
                <a:gd name="connsiteX4" fmla="*/ 180695 w 190733"/>
                <a:gd name="connsiteY4" fmla="*/ 70270 h 80308"/>
                <a:gd name="connsiteX5" fmla="*/ 10039 w 190733"/>
                <a:gd name="connsiteY5" fmla="*/ 70270 h 80308"/>
                <a:gd name="connsiteX6" fmla="*/ 10039 w 190733"/>
                <a:gd name="connsiteY6" fmla="*/ 10039 h 80308"/>
                <a:gd name="connsiteX7" fmla="*/ 180695 w 190733"/>
                <a:gd name="connsiteY7" fmla="*/ 10039 h 8030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90733" h="80308">
                  <a:moveTo>
                    <a:pt x="190733" y="0"/>
                  </a:moveTo>
                  <a:lnTo>
                    <a:pt x="0" y="0"/>
                  </a:lnTo>
                  <a:lnTo>
                    <a:pt x="0" y="80309"/>
                  </a:lnTo>
                  <a:lnTo>
                    <a:pt x="190733" y="80309"/>
                  </a:lnTo>
                  <a:close/>
                  <a:moveTo>
                    <a:pt x="180695" y="70270"/>
                  </a:moveTo>
                  <a:lnTo>
                    <a:pt x="10039" y="70270"/>
                  </a:lnTo>
                  <a:lnTo>
                    <a:pt x="10039" y="10039"/>
                  </a:lnTo>
                  <a:lnTo>
                    <a:pt x="180695" y="10039"/>
                  </a:lnTo>
                  <a:close/>
                </a:path>
              </a:pathLst>
            </a:custGeom>
            <a:grpFill/>
            <a:ln w="12700" cap="flat">
              <a:solidFill>
                <a:schemeClr val="accent2"/>
              </a:solidFill>
              <a:prstDash val="solid"/>
              <a:miter/>
            </a:ln>
          </xdr:spPr>
          <xdr:txBody>
            <a:bodyPr rtlCol="0" anchor="ctr"/>
            <a:lstStyle/>
            <a:p>
              <a:endParaRPr lang="en-AU"/>
            </a:p>
          </xdr:txBody>
        </xdr:sp>
        <xdr:sp macro="[4]!SFAIRP_Run">
          <xdr:nvSpPr>
            <xdr:cNvPr id="9" name="Freeform: Shape 8"/>
            <xdr:cNvSpPr/>
          </xdr:nvSpPr>
          <xdr:spPr>
            <a:xfrm>
              <a:off x="2214912" y="103303"/>
              <a:ext cx="190733" cy="80308"/>
            </a:xfrm>
            <a:custGeom>
              <a:avLst/>
              <a:gdLst>
                <a:gd name="connsiteX0" fmla="*/ 190733 w 190733"/>
                <a:gd name="connsiteY0" fmla="*/ 0 h 80308"/>
                <a:gd name="connsiteX1" fmla="*/ 0 w 190733"/>
                <a:gd name="connsiteY1" fmla="*/ 0 h 80308"/>
                <a:gd name="connsiteX2" fmla="*/ 0 w 190733"/>
                <a:gd name="connsiteY2" fmla="*/ 80309 h 80308"/>
                <a:gd name="connsiteX3" fmla="*/ 190733 w 190733"/>
                <a:gd name="connsiteY3" fmla="*/ 80309 h 80308"/>
                <a:gd name="connsiteX4" fmla="*/ 180695 w 190733"/>
                <a:gd name="connsiteY4" fmla="*/ 70270 h 80308"/>
                <a:gd name="connsiteX5" fmla="*/ 10039 w 190733"/>
                <a:gd name="connsiteY5" fmla="*/ 70270 h 80308"/>
                <a:gd name="connsiteX6" fmla="*/ 10039 w 190733"/>
                <a:gd name="connsiteY6" fmla="*/ 10039 h 80308"/>
                <a:gd name="connsiteX7" fmla="*/ 180695 w 190733"/>
                <a:gd name="connsiteY7" fmla="*/ 10039 h 8030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90733" h="80308">
                  <a:moveTo>
                    <a:pt x="190733" y="0"/>
                  </a:moveTo>
                  <a:lnTo>
                    <a:pt x="0" y="0"/>
                  </a:lnTo>
                  <a:lnTo>
                    <a:pt x="0" y="80309"/>
                  </a:lnTo>
                  <a:lnTo>
                    <a:pt x="190733" y="80309"/>
                  </a:lnTo>
                  <a:close/>
                  <a:moveTo>
                    <a:pt x="180695" y="70270"/>
                  </a:moveTo>
                  <a:lnTo>
                    <a:pt x="10039" y="70270"/>
                  </a:lnTo>
                  <a:lnTo>
                    <a:pt x="10039" y="10039"/>
                  </a:lnTo>
                  <a:lnTo>
                    <a:pt x="180695" y="10039"/>
                  </a:lnTo>
                  <a:close/>
                </a:path>
              </a:pathLst>
            </a:custGeom>
            <a:grpFill/>
            <a:ln w="12700" cap="flat">
              <a:solidFill>
                <a:schemeClr val="accent2"/>
              </a:solidFill>
              <a:prstDash val="solid"/>
              <a:miter/>
            </a:ln>
          </xdr:spPr>
          <xdr:txBody>
            <a:bodyPr rtlCol="0" anchor="ctr"/>
            <a:lstStyle/>
            <a:p>
              <a:endParaRPr lang="en-AU"/>
            </a:p>
          </xdr:txBody>
        </xdr:sp>
        <xdr:sp macro="[4]!SFAIRP_Run">
          <xdr:nvSpPr>
            <xdr:cNvPr id="10" name="Freeform: Shape 9"/>
            <xdr:cNvSpPr/>
          </xdr:nvSpPr>
          <xdr:spPr>
            <a:xfrm>
              <a:off x="2209893" y="344230"/>
              <a:ext cx="200772" cy="90347"/>
            </a:xfrm>
            <a:custGeom>
              <a:avLst/>
              <a:gdLst>
                <a:gd name="connsiteX0" fmla="*/ 200772 w 200772"/>
                <a:gd name="connsiteY0" fmla="*/ 0 h 90347"/>
                <a:gd name="connsiteX1" fmla="*/ 0 w 200772"/>
                <a:gd name="connsiteY1" fmla="*/ 0 h 90347"/>
                <a:gd name="connsiteX2" fmla="*/ 0 w 200772"/>
                <a:gd name="connsiteY2" fmla="*/ 90347 h 90347"/>
                <a:gd name="connsiteX3" fmla="*/ 200772 w 200772"/>
                <a:gd name="connsiteY3" fmla="*/ 90347 h 90347"/>
                <a:gd name="connsiteX4" fmla="*/ 180695 w 200772"/>
                <a:gd name="connsiteY4" fmla="*/ 70270 h 90347"/>
                <a:gd name="connsiteX5" fmla="*/ 20077 w 200772"/>
                <a:gd name="connsiteY5" fmla="*/ 70270 h 90347"/>
                <a:gd name="connsiteX6" fmla="*/ 20077 w 200772"/>
                <a:gd name="connsiteY6" fmla="*/ 20077 h 90347"/>
                <a:gd name="connsiteX7" fmla="*/ 180695 w 200772"/>
                <a:gd name="connsiteY7" fmla="*/ 20077 h 9034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00772" h="90347">
                  <a:moveTo>
                    <a:pt x="200772" y="0"/>
                  </a:moveTo>
                  <a:lnTo>
                    <a:pt x="0" y="0"/>
                  </a:lnTo>
                  <a:lnTo>
                    <a:pt x="0" y="90347"/>
                  </a:lnTo>
                  <a:lnTo>
                    <a:pt x="200772" y="90347"/>
                  </a:lnTo>
                  <a:close/>
                  <a:moveTo>
                    <a:pt x="180695" y="70270"/>
                  </a:moveTo>
                  <a:lnTo>
                    <a:pt x="20077" y="70270"/>
                  </a:lnTo>
                  <a:lnTo>
                    <a:pt x="20077" y="20077"/>
                  </a:lnTo>
                  <a:lnTo>
                    <a:pt x="180695" y="20077"/>
                  </a:lnTo>
                  <a:close/>
                </a:path>
              </a:pathLst>
            </a:custGeom>
            <a:grpFill/>
            <a:ln w="12700" cap="flat">
              <a:solidFill>
                <a:schemeClr val="accent2"/>
              </a:solidFill>
              <a:prstDash val="solid"/>
              <a:miter/>
            </a:ln>
          </xdr:spPr>
          <xdr:txBody>
            <a:bodyPr rtlCol="0" anchor="ctr"/>
            <a:lstStyle/>
            <a:p>
              <a:endParaRPr lang="en-AU"/>
            </a:p>
          </xdr:txBody>
        </xdr:sp>
        <xdr:sp macro="[4]!SFAIRP_Run">
          <xdr:nvSpPr>
            <xdr:cNvPr id="11" name="Freeform: Shape 10"/>
            <xdr:cNvSpPr/>
          </xdr:nvSpPr>
          <xdr:spPr>
            <a:xfrm>
              <a:off x="2059314" y="162581"/>
              <a:ext cx="110424" cy="266976"/>
            </a:xfrm>
            <a:custGeom>
              <a:avLst/>
              <a:gdLst>
                <a:gd name="connsiteX0" fmla="*/ 110425 w 110424"/>
                <a:gd name="connsiteY0" fmla="*/ 156552 h 266976"/>
                <a:gd name="connsiteX1" fmla="*/ 100386 w 110424"/>
                <a:gd name="connsiteY1" fmla="*/ 156552 h 266976"/>
                <a:gd name="connsiteX2" fmla="*/ 100386 w 110424"/>
                <a:gd name="connsiteY2" fmla="*/ 250584 h 266976"/>
                <a:gd name="connsiteX3" fmla="*/ 100336 w 110424"/>
                <a:gd name="connsiteY3" fmla="*/ 250634 h 266976"/>
                <a:gd name="connsiteX4" fmla="*/ 100306 w 110424"/>
                <a:gd name="connsiteY4" fmla="*/ 250624 h 266976"/>
                <a:gd name="connsiteX5" fmla="*/ 67452 w 110424"/>
                <a:gd name="connsiteY5" fmla="*/ 37830 h 266976"/>
                <a:gd name="connsiteX6" fmla="*/ 92707 w 110424"/>
                <a:gd name="connsiteY6" fmla="*/ 10922 h 266976"/>
                <a:gd name="connsiteX7" fmla="*/ 96551 w 110424"/>
                <a:gd name="connsiteY7" fmla="*/ 7700 h 266976"/>
                <a:gd name="connsiteX8" fmla="*/ 90117 w 110424"/>
                <a:gd name="connsiteY8" fmla="*/ 0 h 266976"/>
                <a:gd name="connsiteX9" fmla="*/ 86267 w 110424"/>
                <a:gd name="connsiteY9" fmla="*/ 3222 h 266976"/>
                <a:gd name="connsiteX10" fmla="*/ 65681 w 110424"/>
                <a:gd name="connsiteY10" fmla="*/ 231809 h 266976"/>
                <a:gd name="connsiteX11" fmla="*/ 91853 w 110424"/>
                <a:gd name="connsiteY11" fmla="*/ 256853 h 266976"/>
                <a:gd name="connsiteX12" fmla="*/ 91869 w 110424"/>
                <a:gd name="connsiteY12" fmla="*/ 256922 h 266976"/>
                <a:gd name="connsiteX13" fmla="*/ 91853 w 110424"/>
                <a:gd name="connsiteY13" fmla="*/ 256938 h 266976"/>
                <a:gd name="connsiteX14" fmla="*/ 0 w 110424"/>
                <a:gd name="connsiteY14" fmla="*/ 256938 h 266976"/>
                <a:gd name="connsiteX15" fmla="*/ 0 w 110424"/>
                <a:gd name="connsiteY15" fmla="*/ 266977 h 266976"/>
                <a:gd name="connsiteX16" fmla="*/ 110425 w 110424"/>
                <a:gd name="connsiteY16" fmla="*/ 266977 h 2669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110424" h="266976">
                  <a:moveTo>
                    <a:pt x="110425" y="156552"/>
                  </a:moveTo>
                  <a:lnTo>
                    <a:pt x="100386" y="156552"/>
                  </a:lnTo>
                  <a:lnTo>
                    <a:pt x="100386" y="250584"/>
                  </a:lnTo>
                  <a:cubicBezTo>
                    <a:pt x="100386" y="250611"/>
                    <a:pt x="100363" y="250634"/>
                    <a:pt x="100336" y="250634"/>
                  </a:cubicBezTo>
                  <a:cubicBezTo>
                    <a:pt x="100325" y="250634"/>
                    <a:pt x="100314" y="250630"/>
                    <a:pt x="100306" y="250624"/>
                  </a:cubicBezTo>
                  <a:cubicBezTo>
                    <a:pt x="32472" y="200935"/>
                    <a:pt x="17763" y="105664"/>
                    <a:pt x="67452" y="37830"/>
                  </a:cubicBezTo>
                  <a:cubicBezTo>
                    <a:pt x="74748" y="27870"/>
                    <a:pt x="83229" y="18834"/>
                    <a:pt x="92707" y="10922"/>
                  </a:cubicBezTo>
                  <a:lnTo>
                    <a:pt x="96551" y="7700"/>
                  </a:lnTo>
                  <a:lnTo>
                    <a:pt x="90117" y="0"/>
                  </a:lnTo>
                  <a:lnTo>
                    <a:pt x="86267" y="3222"/>
                  </a:lnTo>
                  <a:cubicBezTo>
                    <a:pt x="17460" y="60660"/>
                    <a:pt x="8243" y="163002"/>
                    <a:pt x="65681" y="231809"/>
                  </a:cubicBezTo>
                  <a:cubicBezTo>
                    <a:pt x="73443" y="241107"/>
                    <a:pt x="82222" y="249508"/>
                    <a:pt x="91853" y="256853"/>
                  </a:cubicBezTo>
                  <a:cubicBezTo>
                    <a:pt x="91877" y="256867"/>
                    <a:pt x="91884" y="256898"/>
                    <a:pt x="91869" y="256922"/>
                  </a:cubicBezTo>
                  <a:cubicBezTo>
                    <a:pt x="91865" y="256929"/>
                    <a:pt x="91860" y="256934"/>
                    <a:pt x="91853" y="256938"/>
                  </a:cubicBezTo>
                  <a:lnTo>
                    <a:pt x="0" y="256938"/>
                  </a:lnTo>
                  <a:lnTo>
                    <a:pt x="0" y="266977"/>
                  </a:lnTo>
                  <a:lnTo>
                    <a:pt x="110425" y="266977"/>
                  </a:lnTo>
                  <a:close/>
                </a:path>
              </a:pathLst>
            </a:custGeom>
            <a:grpFill/>
            <a:ln w="12700" cap="flat">
              <a:solidFill>
                <a:schemeClr val="accent2"/>
              </a:solidFill>
              <a:prstDash val="solid"/>
              <a:miter/>
            </a:ln>
          </xdr:spPr>
          <xdr:txBody>
            <a:bodyPr rtlCol="0" anchor="ctr"/>
            <a:lstStyle/>
            <a:p>
              <a:endParaRPr lang="en-AU"/>
            </a:p>
          </xdr:txBody>
        </xdr:sp>
      </xdr:grpSp>
      <xdr:sp macro="[0]!SFAIRP_Run">
        <xdr:nvSpPr>
          <xdr:cNvPr id="7" name="TextBox 6"/>
          <xdr:cNvSpPr txBox="1"/>
        </xdr:nvSpPr>
        <xdr:spPr>
          <a:xfrm>
            <a:off x="2571749" y="128868"/>
            <a:ext cx="1580452" cy="302559"/>
          </a:xfrm>
          <a:prstGeom prst="rect">
            <a:avLst/>
          </a:prstGeom>
          <a:grpFill/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AU" sz="1100" b="1">
                <a:solidFill>
                  <a:schemeClr val="bg1"/>
                </a:solidFill>
              </a:rPr>
              <a:t>Demonstrate SFAIRP</a:t>
            </a:r>
            <a:endParaRPr lang="en-AU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424479</xdr:colOff>
      <xdr:row>11</xdr:row>
      <xdr:rowOff>116541</xdr:rowOff>
    </xdr:from>
    <xdr:to>
      <xdr:col>8</xdr:col>
      <xdr:colOff>1707777</xdr:colOff>
      <xdr:row>37</xdr:row>
      <xdr:rowOff>86061</xdr:rowOff>
    </xdr:to>
    <xdr:graphicFrame>
      <xdr:nvGraphicFramePr>
        <xdr:cNvPr id="3" name="Chart 2"/>
        <xdr:cNvGraphicFramePr/>
      </xdr:nvGraphicFramePr>
      <xdr:xfrm>
        <a:off x="1120775" y="2007235"/>
        <a:ext cx="10022205" cy="44272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12</xdr:col>
      <xdr:colOff>380999</xdr:colOff>
      <xdr:row>0</xdr:row>
      <xdr:rowOff>141515</xdr:rowOff>
    </xdr:from>
    <xdr:to>
      <xdr:col>20</xdr:col>
      <xdr:colOff>176239</xdr:colOff>
      <xdr:row>13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8480425" y="140970"/>
          <a:ext cx="5195570" cy="263398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20</xdr:col>
      <xdr:colOff>133350</xdr:colOff>
      <xdr:row>1</xdr:row>
      <xdr:rowOff>161925</xdr:rowOff>
    </xdr:from>
    <xdr:to>
      <xdr:col>21</xdr:col>
      <xdr:colOff>161925</xdr:colOff>
      <xdr:row>5</xdr:row>
      <xdr:rowOff>66675</xdr:rowOff>
    </xdr:to>
    <xdr:sp macro="[0]!ToggleAcceptanceLogVisibility">
      <xdr:nvSpPr>
        <xdr:cNvPr id="2" name="&quot;Not Allowed&quot; Symbol 1"/>
        <xdr:cNvSpPr/>
      </xdr:nvSpPr>
      <xdr:spPr>
        <a:xfrm>
          <a:off x="19552285" y="333375"/>
          <a:ext cx="714375" cy="590550"/>
        </a:xfrm>
        <a:prstGeom prst="noSmoking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10</xdr:col>
      <xdr:colOff>576942</xdr:colOff>
      <xdr:row>43</xdr:row>
      <xdr:rowOff>43543</xdr:rowOff>
    </xdr:from>
    <xdr:to>
      <xdr:col>21</xdr:col>
      <xdr:colOff>210663</xdr:colOff>
      <xdr:row>63</xdr:row>
      <xdr:rowOff>108858</xdr:rowOff>
    </xdr:to>
    <xdr:pic>
      <xdr:nvPicPr>
        <xdr:cNvPr id="2" name="Picture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7684770" y="7415530"/>
          <a:ext cx="7177405" cy="34944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358588</xdr:colOff>
      <xdr:row>1</xdr:row>
      <xdr:rowOff>78441</xdr:rowOff>
    </xdr:from>
    <xdr:to>
      <xdr:col>9</xdr:col>
      <xdr:colOff>267820</xdr:colOff>
      <xdr:row>17</xdr:row>
      <xdr:rowOff>135591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58140" y="249555"/>
          <a:ext cx="6178550" cy="2800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257735</xdr:colOff>
      <xdr:row>19</xdr:row>
      <xdr:rowOff>44824</xdr:rowOff>
    </xdr:from>
    <xdr:to>
      <xdr:col>22</xdr:col>
      <xdr:colOff>195542</xdr:colOff>
      <xdr:row>41</xdr:row>
      <xdr:rowOff>63874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7223125" y="3302000"/>
          <a:ext cx="8296910" cy="3790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62141</xdr:colOff>
      <xdr:row>0</xdr:row>
      <xdr:rowOff>81497</xdr:rowOff>
    </xdr:from>
    <xdr:to>
      <xdr:col>24</xdr:col>
      <xdr:colOff>3302557</xdr:colOff>
      <xdr:row>16</xdr:row>
      <xdr:rowOff>120028</xdr:rowOff>
    </xdr:to>
    <xdr:pic>
      <xdr:nvPicPr>
        <xdr:cNvPr id="4" name="Picture 3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2600305" y="81280"/>
          <a:ext cx="7354570" cy="278193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personal\m_montemayor_westernpower_com_au\Documents\Mark%20WP%20E&amp;D\Earthing\New%20Earthing%20Tool%20-%20M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SV%20distribution%20protection%20setting%20calculating%20template%20(13406155)_V78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n064820\AppData\Roaming\Microsoft\Excel\Earthing%20Assessment%20and%20Safety%20Evaluation311768750397493394\Earthing%20Assessment%20and%20Safety%20Evaluation((Unsaved-311769463995147528)).xlsb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arthing%20Assessment%20and%20Safety%20Evaluation%20v.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Circuit Overview"/>
      <sheetName val="Soil Model"/>
      <sheetName val="Earth Grid Calcs"/>
      <sheetName val="Fault current calcs"/>
      <sheetName val="Safety Criteria"/>
      <sheetName val="Protection"/>
      <sheetName val="Help"/>
      <sheetName val="substations"/>
      <sheetName val="Field Checksheet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/>
      <sheetData sheetId="9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xport settings"/>
      <sheetName val="fault rating check"/>
      <sheetName val="fusesaver-EF"/>
      <sheetName val="1phgrad"/>
      <sheetName val="1phgrad-iso Tx"/>
      <sheetName val="1ph recloser instructions"/>
      <sheetName val="raw fault level"/>
      <sheetName val="Instructions"/>
      <sheetName val="Checklist"/>
      <sheetName val="Line data"/>
      <sheetName val="Original settings"/>
      <sheetName val="working Settings"/>
      <sheetName val="fault - 1st-with PPG"/>
      <sheetName val="fault - 2nd-no PPG"/>
      <sheetName val="fault-PPG only"/>
      <sheetName val="Setting-TCC103"/>
      <sheetName val="Path"/>
      <sheetName val="OC-grad"/>
      <sheetName val="check list"/>
      <sheetName val="SLD-OC"/>
      <sheetName val="OC-NPS chart"/>
      <sheetName val="EF-grad"/>
      <sheetName val="SLD-EF"/>
      <sheetName val="EF chart"/>
      <sheetName val="Isolation Tx settings"/>
      <sheetName val="isolation Tx path"/>
      <sheetName val="Isolation Tx grading"/>
      <sheetName val="Isolation Tx chart"/>
      <sheetName val="isolation TX data"/>
      <sheetName val="3ph rating"/>
      <sheetName val="PF lib"/>
      <sheetName val="alarm setting DB"/>
      <sheetName val="fusesaver-curve1"/>
      <sheetName val="fusesaver-curve2"/>
      <sheetName val="1phfuse"/>
      <sheetName val="Fuse data"/>
      <sheetName val="S&amp;C K Max Clear"/>
      <sheetName val="S&amp;C K Min Melt"/>
      <sheetName val="compare-3ph"/>
      <sheetName val="1ph rating"/>
      <sheetName val="compare-1ph"/>
      <sheetName val="OC data"/>
      <sheetName val="EF data"/>
      <sheetName val="TCC curve-OC"/>
      <sheetName val="TCC curve-EF"/>
      <sheetName val="fault rating"/>
      <sheetName val="conductor ratings"/>
      <sheetName val="Relay library"/>
      <sheetName val="cable rat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 refreshError="1"/>
      <sheetData sheetId="38" refreshError="1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oil Resistivity"/>
      <sheetName val="Simplified SLD"/>
      <sheetName val="Splits"/>
      <sheetName val="Calculations"/>
      <sheetName val="ALARP"/>
      <sheetName val="Limits"/>
      <sheetName val="Safety Criteria"/>
      <sheetName val="ComboData"/>
      <sheetName val="EG0 extract"/>
      <sheetName val="Pfib"/>
    </sheetNames>
    <sheetDataSet>
      <sheetData sheetId="0" refreshError="1"/>
      <sheetData sheetId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EASE_AcceptanceLog"/>
      <sheetName val="conductor ratings"/>
      <sheetName val="Soil Resistivity"/>
      <sheetName val="Simplified SLD"/>
      <sheetName val="Splits"/>
      <sheetName val="Calculations"/>
      <sheetName val="ALARP"/>
      <sheetName val="Limits"/>
      <sheetName val="Safety Criteria"/>
      <sheetName val="ComboData"/>
      <sheetName val="EG0 extract"/>
      <sheetName val="5S_D_SFW"/>
      <sheetName val="50S_D_SFW"/>
      <sheetName val="100S_D_SFW"/>
      <sheetName val="200S_D_SFW"/>
      <sheetName val="500S_D_SFW"/>
      <sheetName val="Pfib"/>
      <sheetName val="Earthing Assessment and Safety "/>
    </sheetNames>
    <definedNames>
      <definedName name="Set_Rg"/>
      <definedName name="SFAIRP_Ru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G30"/>
  <sheetViews>
    <sheetView workbookViewId="0">
      <selection activeCell="J29" sqref="J29"/>
    </sheetView>
  </sheetViews>
  <sheetFormatPr defaultColWidth="9" defaultRowHeight="13.5" outlineLevelCol="6"/>
  <cols>
    <col min="1" max="1" width="10" customWidth="1"/>
    <col min="2" max="2" width="15.5666666666667" customWidth="1"/>
  </cols>
  <sheetData>
    <row r="1" spans="1:2">
      <c r="A1" t="s">
        <v>0</v>
      </c>
      <c r="B1" t="s">
        <v>1</v>
      </c>
    </row>
    <row r="2" spans="1:2">
      <c r="A2" t="s">
        <v>2</v>
      </c>
      <c r="B2" s="168">
        <v>45789.8998842593</v>
      </c>
    </row>
    <row r="3" spans="1:2">
      <c r="A3" t="s">
        <v>2</v>
      </c>
      <c r="B3" s="168">
        <v>45789.9302777778</v>
      </c>
    </row>
    <row r="4" spans="1:2">
      <c r="A4" t="s">
        <v>2</v>
      </c>
      <c r="B4" s="168">
        <v>45789.9308680556</v>
      </c>
    </row>
    <row r="5" spans="1:2">
      <c r="A5" t="s">
        <v>2</v>
      </c>
      <c r="B5" s="168">
        <v>45790.7945833333</v>
      </c>
    </row>
    <row r="6" spans="1:2">
      <c r="A6" t="s">
        <v>2</v>
      </c>
      <c r="B6" s="168">
        <v>45790.8606944444</v>
      </c>
    </row>
    <row r="7" spans="1:2">
      <c r="A7" t="s">
        <v>3</v>
      </c>
      <c r="B7" s="168">
        <v>45796.310150463</v>
      </c>
    </row>
    <row r="8" spans="1:2">
      <c r="A8" t="s">
        <v>3</v>
      </c>
      <c r="B8" s="168">
        <v>45797.6348958333</v>
      </c>
    </row>
    <row r="9" spans="1:2">
      <c r="A9" t="s">
        <v>3</v>
      </c>
      <c r="B9" s="168">
        <v>45798.6249421296</v>
      </c>
    </row>
    <row r="10" spans="1:2">
      <c r="A10" t="s">
        <v>3</v>
      </c>
      <c r="B10" s="168">
        <v>45799.3748726852</v>
      </c>
    </row>
    <row r="29" spans="4:4">
      <c r="D29" s="169"/>
    </row>
    <row r="30" spans="7:7">
      <c r="G30" s="169"/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7"/>
  <dimension ref="A1:L687"/>
  <sheetViews>
    <sheetView workbookViewId="0">
      <pane ySplit="1" topLeftCell="A212" activePane="bottomLeft" state="frozen"/>
      <selection/>
      <selection pane="bottomLeft" activeCell="E212" sqref="E212:F244"/>
    </sheetView>
  </sheetViews>
  <sheetFormatPr defaultColWidth="9.14166666666667" defaultRowHeight="12.75"/>
  <cols>
    <col min="1" max="1" width="8.85833333333333" style="165" customWidth="1"/>
    <col min="2" max="2" width="33.5666666666667" style="165" customWidth="1"/>
    <col min="3" max="3" width="23.1416666666667" style="165" customWidth="1"/>
    <col min="4" max="4" width="23" style="165" customWidth="1"/>
    <col min="5" max="5" width="24.2833333333333" style="165" customWidth="1"/>
    <col min="6" max="6" width="24.1416666666667" style="165" customWidth="1"/>
    <col min="7" max="7" width="13.425" style="165" customWidth="1"/>
    <col min="8" max="8" width="15.5666666666667" style="165" customWidth="1"/>
    <col min="9" max="12" width="12" style="165" customWidth="1"/>
    <col min="13" max="16384" width="9.14166666666667" style="165"/>
  </cols>
  <sheetData>
    <row r="1" spans="1:12">
      <c r="A1" s="166" t="s">
        <v>4</v>
      </c>
      <c r="B1" s="167" t="s">
        <v>5</v>
      </c>
      <c r="C1" s="167" t="s">
        <v>6</v>
      </c>
      <c r="D1" s="167" t="s">
        <v>7</v>
      </c>
      <c r="E1" s="167" t="s">
        <v>8</v>
      </c>
      <c r="F1" s="167" t="s">
        <v>9</v>
      </c>
      <c r="G1" s="167" t="s">
        <v>10</v>
      </c>
      <c r="H1" s="167" t="s">
        <v>11</v>
      </c>
      <c r="I1" s="167" t="s">
        <v>12</v>
      </c>
      <c r="J1" s="167" t="s">
        <v>13</v>
      </c>
      <c r="K1" s="167" t="s">
        <v>14</v>
      </c>
      <c r="L1" s="167" t="s">
        <v>15</v>
      </c>
    </row>
    <row r="2" hidden="1" spans="1:12">
      <c r="A2" s="165">
        <v>70</v>
      </c>
      <c r="B2" s="165" t="s">
        <v>16</v>
      </c>
      <c r="C2" s="165">
        <v>0</v>
      </c>
      <c r="D2" s="165">
        <v>0</v>
      </c>
      <c r="E2" s="165">
        <v>0</v>
      </c>
      <c r="F2" s="165">
        <v>0</v>
      </c>
      <c r="G2" s="165">
        <v>0</v>
      </c>
      <c r="H2" s="165">
        <v>0</v>
      </c>
      <c r="I2" s="165">
        <v>0</v>
      </c>
      <c r="J2" s="165">
        <v>0</v>
      </c>
      <c r="K2" s="165">
        <v>0</v>
      </c>
      <c r="L2" s="165">
        <v>0</v>
      </c>
    </row>
    <row r="3" hidden="1" spans="1:12">
      <c r="A3" s="165">
        <v>601</v>
      </c>
      <c r="B3" s="165" t="s">
        <v>17</v>
      </c>
      <c r="C3" s="165">
        <v>0</v>
      </c>
      <c r="D3" s="165">
        <v>0</v>
      </c>
      <c r="E3" s="165">
        <v>0</v>
      </c>
      <c r="F3" s="165">
        <v>0</v>
      </c>
      <c r="G3" s="165">
        <v>0</v>
      </c>
      <c r="H3" s="165">
        <v>0</v>
      </c>
      <c r="I3" s="165">
        <v>0</v>
      </c>
      <c r="J3" s="165">
        <v>0</v>
      </c>
      <c r="K3" s="165">
        <v>0</v>
      </c>
      <c r="L3" s="165">
        <v>0</v>
      </c>
    </row>
    <row r="4" hidden="1" spans="1:12">
      <c r="A4" s="165">
        <v>602</v>
      </c>
      <c r="B4" s="165" t="s">
        <v>18</v>
      </c>
      <c r="C4" s="165">
        <v>0</v>
      </c>
      <c r="D4" s="165">
        <v>0</v>
      </c>
      <c r="E4" s="165">
        <v>0</v>
      </c>
      <c r="F4" s="165">
        <v>0</v>
      </c>
      <c r="G4" s="165">
        <v>0</v>
      </c>
      <c r="H4" s="165">
        <v>0</v>
      </c>
      <c r="I4" s="165">
        <v>0</v>
      </c>
      <c r="J4" s="165">
        <v>0</v>
      </c>
      <c r="K4" s="165">
        <v>0</v>
      </c>
      <c r="L4" s="165">
        <v>0</v>
      </c>
    </row>
    <row r="5" hidden="1" spans="1:12">
      <c r="A5" s="165">
        <v>603</v>
      </c>
      <c r="B5" s="165" t="s">
        <v>19</v>
      </c>
      <c r="C5" s="165">
        <v>0</v>
      </c>
      <c r="D5" s="165">
        <v>0</v>
      </c>
      <c r="E5" s="165">
        <v>0</v>
      </c>
      <c r="F5" s="165">
        <v>0</v>
      </c>
      <c r="G5" s="165">
        <v>0</v>
      </c>
      <c r="H5" s="165">
        <v>0</v>
      </c>
      <c r="I5" s="165">
        <v>0</v>
      </c>
      <c r="J5" s="165">
        <v>0</v>
      </c>
      <c r="K5" s="165">
        <v>0</v>
      </c>
      <c r="L5" s="165">
        <v>0</v>
      </c>
    </row>
    <row r="6" hidden="1" spans="1:12">
      <c r="A6" s="165">
        <v>604</v>
      </c>
      <c r="B6" s="165" t="s">
        <v>20</v>
      </c>
      <c r="C6" s="165">
        <v>0.1403</v>
      </c>
      <c r="D6" s="165">
        <v>0.0759</v>
      </c>
      <c r="E6" s="165">
        <v>0.6216</v>
      </c>
      <c r="F6" s="165">
        <v>0.0398</v>
      </c>
      <c r="G6" s="165">
        <v>248.018</v>
      </c>
      <c r="H6" s="165">
        <v>248.018</v>
      </c>
      <c r="I6" s="165">
        <v>0</v>
      </c>
      <c r="J6" s="165">
        <v>0</v>
      </c>
      <c r="K6" s="165">
        <v>0</v>
      </c>
      <c r="L6" s="165">
        <v>0</v>
      </c>
    </row>
    <row r="7" hidden="1" spans="1:12">
      <c r="A7" s="165">
        <v>605</v>
      </c>
      <c r="B7" s="165" t="s">
        <v>21</v>
      </c>
      <c r="C7" s="165">
        <v>0.3944</v>
      </c>
      <c r="D7" s="165">
        <v>0.0929</v>
      </c>
      <c r="E7" s="165">
        <v>1.0121</v>
      </c>
      <c r="F7" s="165">
        <v>0.0557</v>
      </c>
      <c r="G7" s="165">
        <v>126.179</v>
      </c>
      <c r="H7" s="165">
        <v>126.179</v>
      </c>
      <c r="I7" s="165">
        <v>0</v>
      </c>
      <c r="J7" s="165">
        <v>0</v>
      </c>
      <c r="K7" s="165">
        <v>0</v>
      </c>
      <c r="L7" s="165">
        <v>0</v>
      </c>
    </row>
    <row r="8" hidden="1" spans="1:12">
      <c r="A8" s="165">
        <v>608</v>
      </c>
      <c r="B8" s="165" t="s">
        <v>22</v>
      </c>
      <c r="C8" s="165">
        <v>0</v>
      </c>
      <c r="D8" s="165">
        <v>0</v>
      </c>
      <c r="E8" s="165">
        <v>0</v>
      </c>
      <c r="F8" s="165">
        <v>0</v>
      </c>
      <c r="G8" s="165">
        <v>0</v>
      </c>
      <c r="H8" s="165">
        <v>0</v>
      </c>
      <c r="I8" s="165">
        <v>0</v>
      </c>
      <c r="J8" s="165">
        <v>0</v>
      </c>
      <c r="K8" s="165">
        <v>0</v>
      </c>
      <c r="L8" s="165">
        <v>0</v>
      </c>
    </row>
    <row r="9" hidden="1" spans="1:12">
      <c r="A9" s="165">
        <v>612</v>
      </c>
      <c r="B9" s="165" t="s">
        <v>23</v>
      </c>
      <c r="C9" s="165">
        <v>0</v>
      </c>
      <c r="D9" s="165">
        <v>0</v>
      </c>
      <c r="E9" s="165">
        <v>0</v>
      </c>
      <c r="F9" s="165">
        <v>0</v>
      </c>
      <c r="G9" s="165">
        <v>0</v>
      </c>
      <c r="H9" s="165">
        <v>0</v>
      </c>
      <c r="I9" s="165">
        <v>0</v>
      </c>
      <c r="J9" s="165">
        <v>0</v>
      </c>
      <c r="K9" s="165">
        <v>0</v>
      </c>
      <c r="L9" s="165">
        <v>0</v>
      </c>
    </row>
    <row r="10" hidden="1" spans="1:12">
      <c r="A10" s="165">
        <v>1101</v>
      </c>
      <c r="B10" s="165" t="s">
        <v>24</v>
      </c>
      <c r="C10" s="165">
        <v>0.122</v>
      </c>
      <c r="D10" s="165">
        <v>0.0711</v>
      </c>
      <c r="E10" s="165">
        <v>0.5362</v>
      </c>
      <c r="F10" s="165">
        <v>0.0346</v>
      </c>
      <c r="G10" s="165">
        <v>329.867</v>
      </c>
      <c r="H10" s="165">
        <v>329.867</v>
      </c>
      <c r="I10" s="165">
        <v>325</v>
      </c>
      <c r="J10" s="165">
        <v>325</v>
      </c>
      <c r="K10" s="165">
        <v>325</v>
      </c>
      <c r="L10" s="165">
        <v>0</v>
      </c>
    </row>
    <row r="11" hidden="1" spans="1:12">
      <c r="A11" s="165">
        <v>1102</v>
      </c>
      <c r="B11" s="165" t="s">
        <v>25</v>
      </c>
      <c r="C11" s="165">
        <v>0.533</v>
      </c>
      <c r="D11" s="165">
        <v>0.0849</v>
      </c>
      <c r="E11" s="165">
        <v>1.3231</v>
      </c>
      <c r="F11" s="165">
        <v>0.0489</v>
      </c>
      <c r="G11" s="165">
        <v>175.301</v>
      </c>
      <c r="H11" s="165">
        <v>175.301</v>
      </c>
      <c r="I11" s="165">
        <v>140</v>
      </c>
      <c r="J11" s="165">
        <v>140</v>
      </c>
      <c r="K11" s="165">
        <v>140</v>
      </c>
      <c r="L11" s="165">
        <v>140</v>
      </c>
    </row>
    <row r="12" hidden="1" spans="1:12">
      <c r="A12" s="165">
        <v>1103</v>
      </c>
      <c r="B12" s="165" t="s">
        <v>26</v>
      </c>
      <c r="C12" s="165">
        <v>0.0904</v>
      </c>
      <c r="D12" s="165">
        <v>0.0812</v>
      </c>
      <c r="E12" s="165">
        <v>0.4817</v>
      </c>
      <c r="F12" s="165">
        <v>0.0438</v>
      </c>
      <c r="G12" s="165">
        <v>189.124</v>
      </c>
      <c r="H12" s="165">
        <v>189.124</v>
      </c>
      <c r="I12" s="165">
        <v>395</v>
      </c>
      <c r="J12" s="165">
        <v>355.5</v>
      </c>
      <c r="K12" s="165">
        <v>316</v>
      </c>
      <c r="L12" s="165">
        <v>276.5</v>
      </c>
    </row>
    <row r="13" hidden="1" spans="1:12">
      <c r="A13" s="165">
        <v>1104</v>
      </c>
      <c r="B13" s="165" t="s">
        <v>27</v>
      </c>
      <c r="C13" s="165">
        <v>0.1403</v>
      </c>
      <c r="D13" s="165">
        <v>0.0759</v>
      </c>
      <c r="E13" s="165">
        <v>0.6216</v>
      </c>
      <c r="F13" s="165">
        <v>0.0398</v>
      </c>
      <c r="G13" s="165">
        <v>248.018</v>
      </c>
      <c r="H13" s="165">
        <v>248.018</v>
      </c>
      <c r="I13" s="165">
        <v>0</v>
      </c>
      <c r="J13" s="165">
        <v>0</v>
      </c>
      <c r="K13" s="165">
        <v>0</v>
      </c>
      <c r="L13" s="165">
        <v>0</v>
      </c>
    </row>
    <row r="14" hidden="1" spans="1:12">
      <c r="A14" s="165">
        <v>1105</v>
      </c>
      <c r="B14" s="165" t="s">
        <v>28</v>
      </c>
      <c r="C14" s="165">
        <v>0</v>
      </c>
      <c r="D14" s="165">
        <v>0</v>
      </c>
      <c r="E14" s="165">
        <v>0</v>
      </c>
      <c r="F14" s="165">
        <v>0</v>
      </c>
      <c r="G14" s="165">
        <v>0</v>
      </c>
      <c r="H14" s="165">
        <v>0</v>
      </c>
      <c r="I14" s="165">
        <v>0</v>
      </c>
      <c r="J14" s="165">
        <v>0</v>
      </c>
      <c r="K14" s="165">
        <v>0</v>
      </c>
      <c r="L14" s="165">
        <v>0</v>
      </c>
    </row>
    <row r="15" hidden="1" spans="1:12">
      <c r="A15" s="165">
        <v>1106</v>
      </c>
      <c r="B15" s="165" t="s">
        <v>29</v>
      </c>
      <c r="C15" s="165">
        <v>0</v>
      </c>
      <c r="D15" s="165">
        <v>0</v>
      </c>
      <c r="E15" s="165">
        <v>0</v>
      </c>
      <c r="F15" s="165">
        <v>0</v>
      </c>
      <c r="G15" s="165">
        <v>0</v>
      </c>
      <c r="H15" s="165">
        <v>0</v>
      </c>
      <c r="I15" s="165">
        <v>0</v>
      </c>
      <c r="J15" s="165">
        <v>0</v>
      </c>
      <c r="K15" s="165">
        <v>0</v>
      </c>
      <c r="L15" s="165">
        <v>0</v>
      </c>
    </row>
    <row r="16" s="164" customFormat="1" hidden="1" spans="1:12">
      <c r="A16" s="165">
        <v>1108</v>
      </c>
      <c r="B16" s="165" t="s">
        <v>30</v>
      </c>
      <c r="C16" s="165">
        <v>0</v>
      </c>
      <c r="D16" s="165">
        <v>0</v>
      </c>
      <c r="E16" s="165">
        <v>0</v>
      </c>
      <c r="F16" s="165">
        <v>0</v>
      </c>
      <c r="G16" s="165">
        <v>0</v>
      </c>
      <c r="H16" s="165">
        <v>0</v>
      </c>
      <c r="I16" s="165">
        <v>0</v>
      </c>
      <c r="J16" s="165">
        <v>0</v>
      </c>
      <c r="K16" s="165">
        <v>0</v>
      </c>
      <c r="L16" s="165">
        <v>0</v>
      </c>
    </row>
    <row r="17" hidden="1" spans="1:12">
      <c r="A17" s="165">
        <v>1109</v>
      </c>
      <c r="B17" s="165" t="s">
        <v>31</v>
      </c>
      <c r="C17" s="165">
        <v>0</v>
      </c>
      <c r="D17" s="165">
        <v>0</v>
      </c>
      <c r="E17" s="165">
        <v>0</v>
      </c>
      <c r="F17" s="165">
        <v>0</v>
      </c>
      <c r="G17" s="165">
        <v>0</v>
      </c>
      <c r="H17" s="165">
        <v>0</v>
      </c>
      <c r="I17" s="165">
        <v>0</v>
      </c>
      <c r="J17" s="165">
        <v>0</v>
      </c>
      <c r="K17" s="165">
        <v>0</v>
      </c>
      <c r="L17" s="165">
        <v>0</v>
      </c>
    </row>
    <row r="18" hidden="1" spans="1:12">
      <c r="A18" s="165">
        <v>1110</v>
      </c>
      <c r="B18" s="165" t="s">
        <v>32</v>
      </c>
      <c r="C18" s="165">
        <v>0.84</v>
      </c>
      <c r="D18" s="165">
        <v>0.1264</v>
      </c>
      <c r="E18" s="165">
        <v>1.4887</v>
      </c>
      <c r="F18" s="165">
        <v>0.0828</v>
      </c>
      <c r="G18" s="165">
        <v>77.07</v>
      </c>
      <c r="H18" s="165">
        <v>77.07</v>
      </c>
      <c r="I18" s="165">
        <v>0</v>
      </c>
      <c r="J18" s="165">
        <v>0</v>
      </c>
      <c r="K18" s="165">
        <v>0</v>
      </c>
      <c r="L18" s="165">
        <v>0</v>
      </c>
    </row>
    <row r="19" hidden="1" spans="1:12">
      <c r="A19" s="165">
        <v>1111</v>
      </c>
      <c r="B19" s="165" t="s">
        <v>33</v>
      </c>
      <c r="C19" s="165">
        <v>0</v>
      </c>
      <c r="D19" s="165">
        <v>0</v>
      </c>
      <c r="E19" s="165">
        <v>0</v>
      </c>
      <c r="F19" s="165">
        <v>0</v>
      </c>
      <c r="G19" s="165">
        <v>0</v>
      </c>
      <c r="H19" s="165">
        <v>0</v>
      </c>
      <c r="I19" s="165">
        <v>0</v>
      </c>
      <c r="J19" s="165">
        <v>0</v>
      </c>
      <c r="K19" s="165">
        <v>0</v>
      </c>
      <c r="L19" s="165">
        <v>0</v>
      </c>
    </row>
    <row r="20" hidden="1" spans="1:12">
      <c r="A20" s="165">
        <v>1112</v>
      </c>
      <c r="B20" s="165" t="s">
        <v>34</v>
      </c>
      <c r="C20" s="165">
        <v>0</v>
      </c>
      <c r="D20" s="165">
        <v>0</v>
      </c>
      <c r="E20" s="165">
        <v>0</v>
      </c>
      <c r="F20" s="165">
        <v>0</v>
      </c>
      <c r="G20" s="165">
        <v>0</v>
      </c>
      <c r="H20" s="165">
        <v>0</v>
      </c>
      <c r="I20" s="165">
        <v>0</v>
      </c>
      <c r="J20" s="165">
        <v>0</v>
      </c>
      <c r="K20" s="165">
        <v>0</v>
      </c>
      <c r="L20" s="165">
        <v>0</v>
      </c>
    </row>
    <row r="21" hidden="1" spans="1:12">
      <c r="A21" s="165">
        <v>1113</v>
      </c>
      <c r="B21" s="165" t="s">
        <v>35</v>
      </c>
      <c r="C21" s="165">
        <v>0</v>
      </c>
      <c r="D21" s="165">
        <v>0</v>
      </c>
      <c r="E21" s="165">
        <v>0</v>
      </c>
      <c r="F21" s="165">
        <v>0</v>
      </c>
      <c r="G21" s="165">
        <v>0</v>
      </c>
      <c r="H21" s="165">
        <v>0</v>
      </c>
      <c r="I21" s="165">
        <v>0</v>
      </c>
      <c r="J21" s="165">
        <v>0</v>
      </c>
      <c r="K21" s="165">
        <v>0</v>
      </c>
      <c r="L21" s="165">
        <v>0</v>
      </c>
    </row>
    <row r="22" hidden="1" spans="1:12">
      <c r="A22" s="165">
        <v>1114</v>
      </c>
      <c r="B22" s="165" t="s">
        <v>36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</row>
    <row r="23" hidden="1" spans="1:12">
      <c r="A23" s="165">
        <v>1115</v>
      </c>
      <c r="B23" s="165" t="s">
        <v>37</v>
      </c>
      <c r="C23" s="165">
        <v>0.0798</v>
      </c>
      <c r="D23" s="165">
        <v>0.1</v>
      </c>
      <c r="E23" s="165">
        <v>0.497</v>
      </c>
      <c r="F23" s="165">
        <v>0.0524</v>
      </c>
      <c r="G23" s="165">
        <v>107.527</v>
      </c>
      <c r="H23" s="165">
        <v>107.527</v>
      </c>
      <c r="I23" s="165">
        <v>530</v>
      </c>
      <c r="J23" s="165">
        <v>530</v>
      </c>
      <c r="K23" s="165">
        <v>530</v>
      </c>
      <c r="L23" s="165">
        <v>424</v>
      </c>
    </row>
    <row r="24" hidden="1" spans="1:12">
      <c r="A24" s="165">
        <v>1117</v>
      </c>
      <c r="B24" s="165" t="s">
        <v>38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</row>
    <row r="25" hidden="1" spans="1:12">
      <c r="A25" s="165">
        <v>1119</v>
      </c>
      <c r="B25" s="165" t="s">
        <v>39</v>
      </c>
      <c r="C25" s="165">
        <v>0.163</v>
      </c>
      <c r="D25" s="165">
        <v>0.062</v>
      </c>
      <c r="E25" s="165">
        <v>0.765</v>
      </c>
      <c r="F25" s="165">
        <v>0.087</v>
      </c>
      <c r="G25" s="165">
        <v>0.625</v>
      </c>
      <c r="H25" s="165">
        <v>0</v>
      </c>
      <c r="I25" s="165">
        <v>316</v>
      </c>
      <c r="J25" s="165">
        <v>316</v>
      </c>
      <c r="K25" s="165">
        <v>395</v>
      </c>
      <c r="L25" s="165">
        <v>0</v>
      </c>
    </row>
    <row r="26" hidden="1" spans="1:12">
      <c r="A26" s="165">
        <v>1120</v>
      </c>
      <c r="B26" s="165" t="s">
        <v>40</v>
      </c>
      <c r="C26" s="165">
        <v>0.163</v>
      </c>
      <c r="D26" s="165">
        <v>0.062</v>
      </c>
      <c r="E26" s="165">
        <v>0.765</v>
      </c>
      <c r="F26" s="165">
        <v>0.087</v>
      </c>
      <c r="G26" s="165">
        <v>0</v>
      </c>
      <c r="H26" s="165">
        <v>0</v>
      </c>
      <c r="I26" s="165">
        <v>316</v>
      </c>
      <c r="J26" s="165">
        <v>316</v>
      </c>
      <c r="K26" s="165">
        <v>395</v>
      </c>
      <c r="L26" s="165">
        <v>0</v>
      </c>
    </row>
    <row r="27" hidden="1" spans="1:12">
      <c r="A27" s="165">
        <v>1121</v>
      </c>
      <c r="B27" s="165" t="s">
        <v>41</v>
      </c>
      <c r="C27" s="165">
        <v>0.0798</v>
      </c>
      <c r="D27" s="165">
        <v>0.1</v>
      </c>
      <c r="E27" s="165">
        <v>0.497</v>
      </c>
      <c r="F27" s="165">
        <v>0.0524</v>
      </c>
      <c r="G27" s="165">
        <v>107.527</v>
      </c>
      <c r="H27" s="165">
        <v>107.527</v>
      </c>
      <c r="I27" s="165">
        <v>530</v>
      </c>
      <c r="J27" s="165">
        <v>530</v>
      </c>
      <c r="K27" s="165">
        <v>530</v>
      </c>
      <c r="L27" s="165">
        <v>424</v>
      </c>
    </row>
    <row r="28" hidden="1" spans="1:12">
      <c r="A28" s="165">
        <v>1128</v>
      </c>
      <c r="B28" s="165" t="s">
        <v>42</v>
      </c>
      <c r="C28" s="165">
        <v>0</v>
      </c>
      <c r="D28" s="165">
        <v>0</v>
      </c>
      <c r="E28" s="165">
        <v>0</v>
      </c>
      <c r="F28" s="165">
        <v>0</v>
      </c>
      <c r="G28" s="165">
        <v>0</v>
      </c>
      <c r="H28" s="165">
        <v>0</v>
      </c>
      <c r="I28" s="165">
        <v>0</v>
      </c>
      <c r="J28" s="165">
        <v>0</v>
      </c>
      <c r="K28" s="165">
        <v>0</v>
      </c>
      <c r="L28" s="165">
        <v>0</v>
      </c>
    </row>
    <row r="29" hidden="1" spans="1:12">
      <c r="A29" s="165">
        <v>1129</v>
      </c>
      <c r="B29" s="165" t="s">
        <v>43</v>
      </c>
      <c r="C29" s="165">
        <v>0</v>
      </c>
      <c r="D29" s="165">
        <v>0</v>
      </c>
      <c r="E29" s="165">
        <v>0</v>
      </c>
      <c r="F29" s="165">
        <v>0</v>
      </c>
      <c r="G29" s="165">
        <v>0</v>
      </c>
      <c r="H29" s="165">
        <v>0</v>
      </c>
      <c r="I29" s="165">
        <v>0</v>
      </c>
      <c r="J29" s="165">
        <v>0</v>
      </c>
      <c r="K29" s="165">
        <v>0</v>
      </c>
      <c r="L29" s="165">
        <v>0</v>
      </c>
    </row>
    <row r="30" hidden="1" spans="1:12">
      <c r="A30" s="165">
        <v>1130</v>
      </c>
      <c r="B30" s="165" t="s">
        <v>44</v>
      </c>
      <c r="C30" s="165">
        <v>0</v>
      </c>
      <c r="D30" s="165">
        <v>0</v>
      </c>
      <c r="E30" s="165">
        <v>0</v>
      </c>
      <c r="F30" s="165">
        <v>0</v>
      </c>
      <c r="G30" s="165">
        <v>0</v>
      </c>
      <c r="H30" s="165">
        <v>0</v>
      </c>
      <c r="I30" s="165">
        <v>0</v>
      </c>
      <c r="J30" s="165">
        <v>0</v>
      </c>
      <c r="K30" s="165">
        <v>0</v>
      </c>
      <c r="L30" s="165">
        <v>0</v>
      </c>
    </row>
    <row r="31" hidden="1" spans="1:12">
      <c r="A31" s="165">
        <v>1131</v>
      </c>
      <c r="B31" s="165" t="s">
        <v>45</v>
      </c>
      <c r="C31" s="165">
        <v>0</v>
      </c>
      <c r="D31" s="165">
        <v>0</v>
      </c>
      <c r="E31" s="165">
        <v>0</v>
      </c>
      <c r="F31" s="165">
        <v>0</v>
      </c>
      <c r="G31" s="165">
        <v>0</v>
      </c>
      <c r="H31" s="165">
        <v>0</v>
      </c>
      <c r="I31" s="165">
        <v>0</v>
      </c>
      <c r="J31" s="165">
        <v>0</v>
      </c>
      <c r="K31" s="165">
        <v>0</v>
      </c>
      <c r="L31" s="165">
        <v>0</v>
      </c>
    </row>
    <row r="32" hidden="1" spans="1:12">
      <c r="A32" s="165">
        <v>1133</v>
      </c>
      <c r="B32" s="165" t="s">
        <v>46</v>
      </c>
      <c r="C32" s="165">
        <v>0</v>
      </c>
      <c r="D32" s="165">
        <v>0</v>
      </c>
      <c r="E32" s="165">
        <v>0</v>
      </c>
      <c r="F32" s="165">
        <v>0</v>
      </c>
      <c r="G32" s="165">
        <v>0</v>
      </c>
      <c r="H32" s="165">
        <v>0</v>
      </c>
      <c r="I32" s="165">
        <v>0</v>
      </c>
      <c r="J32" s="165">
        <v>0</v>
      </c>
      <c r="K32" s="165">
        <v>0</v>
      </c>
      <c r="L32" s="165">
        <v>0</v>
      </c>
    </row>
    <row r="33" hidden="1" spans="1:12">
      <c r="A33" s="165">
        <v>1134</v>
      </c>
      <c r="B33" s="165" t="s">
        <v>47</v>
      </c>
      <c r="C33" s="165">
        <v>0</v>
      </c>
      <c r="D33" s="165">
        <v>0</v>
      </c>
      <c r="E33" s="165">
        <v>0</v>
      </c>
      <c r="F33" s="165">
        <v>0</v>
      </c>
      <c r="G33" s="165">
        <v>0</v>
      </c>
      <c r="H33" s="165">
        <v>0</v>
      </c>
      <c r="I33" s="165">
        <v>0</v>
      </c>
      <c r="J33" s="165">
        <v>0</v>
      </c>
      <c r="K33" s="165">
        <v>0</v>
      </c>
      <c r="L33" s="165">
        <v>0</v>
      </c>
    </row>
    <row r="34" hidden="1" spans="1:12">
      <c r="A34" s="165">
        <v>1136</v>
      </c>
      <c r="B34" s="165" t="s">
        <v>48</v>
      </c>
      <c r="C34" s="165">
        <v>0</v>
      </c>
      <c r="D34" s="165">
        <v>0</v>
      </c>
      <c r="E34" s="165">
        <v>0</v>
      </c>
      <c r="F34" s="165">
        <v>0</v>
      </c>
      <c r="G34" s="165">
        <v>0</v>
      </c>
      <c r="H34" s="165">
        <v>0</v>
      </c>
      <c r="I34" s="165">
        <v>0</v>
      </c>
      <c r="J34" s="165">
        <v>0</v>
      </c>
      <c r="K34" s="165">
        <v>0</v>
      </c>
      <c r="L34" s="165">
        <v>0</v>
      </c>
    </row>
    <row r="35" hidden="1" spans="1:12">
      <c r="A35" s="165">
        <v>1137</v>
      </c>
      <c r="B35" s="165" t="s">
        <v>49</v>
      </c>
      <c r="C35" s="165">
        <v>0</v>
      </c>
      <c r="D35" s="165">
        <v>0</v>
      </c>
      <c r="E35" s="165">
        <v>0</v>
      </c>
      <c r="F35" s="165">
        <v>0</v>
      </c>
      <c r="G35" s="165">
        <v>0</v>
      </c>
      <c r="H35" s="165">
        <v>0</v>
      </c>
      <c r="I35" s="165">
        <v>0</v>
      </c>
      <c r="J35" s="165">
        <v>0</v>
      </c>
      <c r="K35" s="165">
        <v>0</v>
      </c>
      <c r="L35" s="165">
        <v>0</v>
      </c>
    </row>
    <row r="36" hidden="1" spans="1:12">
      <c r="A36" s="165">
        <v>1138</v>
      </c>
      <c r="B36" s="165" t="s">
        <v>50</v>
      </c>
      <c r="C36" s="165">
        <v>0</v>
      </c>
      <c r="D36" s="165">
        <v>0</v>
      </c>
      <c r="E36" s="165">
        <v>0</v>
      </c>
      <c r="F36" s="165">
        <v>0</v>
      </c>
      <c r="G36" s="165">
        <v>0</v>
      </c>
      <c r="H36" s="165">
        <v>0</v>
      </c>
      <c r="I36" s="165">
        <v>0</v>
      </c>
      <c r="J36" s="165">
        <v>0</v>
      </c>
      <c r="K36" s="165">
        <v>0</v>
      </c>
      <c r="L36" s="165">
        <v>0</v>
      </c>
    </row>
    <row r="37" hidden="1" spans="1:12">
      <c r="A37" s="165">
        <v>1141</v>
      </c>
      <c r="B37" s="165" t="s">
        <v>51</v>
      </c>
      <c r="C37" s="165">
        <v>1.4932</v>
      </c>
      <c r="D37" s="165">
        <v>0.8087</v>
      </c>
      <c r="E37" s="165">
        <v>1.4932</v>
      </c>
      <c r="F37" s="165">
        <v>0.8087</v>
      </c>
      <c r="G37" s="165">
        <v>2.3047</v>
      </c>
      <c r="H37" s="165">
        <v>2.3047</v>
      </c>
      <c r="I37" s="165">
        <v>154</v>
      </c>
      <c r="K37" s="165">
        <v>131</v>
      </c>
      <c r="L37" s="165">
        <v>123.2</v>
      </c>
    </row>
    <row r="38" hidden="1" spans="1:12">
      <c r="A38" s="165">
        <v>1235</v>
      </c>
      <c r="B38" s="165" t="s">
        <v>52</v>
      </c>
      <c r="C38" s="165">
        <v>1.025</v>
      </c>
      <c r="D38" s="165">
        <v>0.119</v>
      </c>
      <c r="E38" s="165">
        <v>1.949</v>
      </c>
      <c r="F38" s="165">
        <v>0.0788</v>
      </c>
      <c r="G38" s="165">
        <v>94.562</v>
      </c>
      <c r="H38" s="165">
        <v>94.562</v>
      </c>
      <c r="I38" s="165">
        <v>115</v>
      </c>
      <c r="J38" s="165">
        <v>115</v>
      </c>
      <c r="K38" s="165">
        <v>115</v>
      </c>
      <c r="L38" s="165">
        <v>115</v>
      </c>
    </row>
    <row r="39" hidden="1" spans="1:12">
      <c r="A39" s="165">
        <v>2100</v>
      </c>
      <c r="B39" s="165" t="s">
        <v>53</v>
      </c>
      <c r="C39" s="165">
        <v>0.3785</v>
      </c>
      <c r="D39" s="165">
        <v>0.7373</v>
      </c>
      <c r="E39" s="165">
        <v>0.3785</v>
      </c>
      <c r="F39" s="165">
        <v>0.7373</v>
      </c>
      <c r="G39" s="165">
        <v>2.8262</v>
      </c>
      <c r="H39" s="165">
        <v>2.8262</v>
      </c>
      <c r="I39" s="165">
        <v>354</v>
      </c>
      <c r="J39" s="165">
        <v>326</v>
      </c>
      <c r="K39" s="165">
        <v>294.5</v>
      </c>
      <c r="L39" s="165">
        <v>283.2</v>
      </c>
    </row>
    <row r="40" hidden="1" spans="1:12">
      <c r="A40" s="165">
        <v>2101</v>
      </c>
      <c r="B40" s="165" t="s">
        <v>54</v>
      </c>
      <c r="C40" s="165">
        <v>11.703</v>
      </c>
      <c r="D40" s="165">
        <v>0.7927</v>
      </c>
      <c r="E40" s="165">
        <v>11.703</v>
      </c>
      <c r="F40" s="165">
        <v>0.7927</v>
      </c>
      <c r="G40" s="165">
        <v>2.4466</v>
      </c>
      <c r="H40" s="165">
        <v>2.4466</v>
      </c>
      <c r="I40" s="165">
        <v>52.49</v>
      </c>
      <c r="J40" s="165">
        <v>52.49</v>
      </c>
      <c r="K40" s="165">
        <v>52.49</v>
      </c>
      <c r="L40" s="165">
        <v>41.99</v>
      </c>
    </row>
    <row r="41" hidden="1" spans="1:12">
      <c r="A41" s="165">
        <v>2106</v>
      </c>
      <c r="B41" s="165" t="s">
        <v>55</v>
      </c>
      <c r="C41" s="165">
        <v>11.703</v>
      </c>
      <c r="D41" s="165">
        <v>0.7927</v>
      </c>
      <c r="E41" s="165">
        <v>11.703</v>
      </c>
      <c r="F41" s="165">
        <v>0.7927</v>
      </c>
      <c r="G41" s="165">
        <v>2.4466</v>
      </c>
      <c r="H41" s="165">
        <v>2.4466</v>
      </c>
      <c r="I41" s="165">
        <v>52.49</v>
      </c>
      <c r="J41" s="165">
        <v>52.49</v>
      </c>
      <c r="K41" s="165">
        <v>52.49</v>
      </c>
      <c r="L41" s="165">
        <v>41.99</v>
      </c>
    </row>
    <row r="42" hidden="1" spans="1:12">
      <c r="A42" s="165">
        <v>2108</v>
      </c>
      <c r="B42" s="165" t="s">
        <v>56</v>
      </c>
      <c r="C42" s="165">
        <v>0.3624</v>
      </c>
      <c r="D42" s="165">
        <v>0.7411</v>
      </c>
      <c r="E42" s="165">
        <v>0.3624</v>
      </c>
      <c r="F42" s="165">
        <v>0.7411</v>
      </c>
      <c r="G42" s="165">
        <v>2.744</v>
      </c>
      <c r="H42" s="165">
        <v>2.744</v>
      </c>
      <c r="I42" s="165">
        <v>402</v>
      </c>
      <c r="J42" s="165">
        <v>370</v>
      </c>
      <c r="K42" s="165">
        <v>334</v>
      </c>
      <c r="L42" s="165">
        <v>321.6</v>
      </c>
    </row>
    <row r="43" hidden="1" spans="1:12">
      <c r="A43" s="165">
        <v>2109</v>
      </c>
      <c r="B43" s="165" t="s">
        <v>57</v>
      </c>
      <c r="C43" s="165">
        <v>0</v>
      </c>
      <c r="D43" s="165">
        <v>0</v>
      </c>
      <c r="E43" s="165">
        <v>0</v>
      </c>
      <c r="F43" s="165">
        <v>0</v>
      </c>
      <c r="G43" s="165">
        <v>0</v>
      </c>
      <c r="H43" s="165">
        <v>0</v>
      </c>
      <c r="I43" s="165">
        <v>0</v>
      </c>
      <c r="J43" s="165">
        <v>0</v>
      </c>
      <c r="K43" s="165">
        <v>0</v>
      </c>
      <c r="L43" s="165">
        <v>0</v>
      </c>
    </row>
    <row r="44" hidden="1" spans="1:12">
      <c r="A44" s="165">
        <v>2110</v>
      </c>
      <c r="B44" s="165" t="s">
        <v>58</v>
      </c>
      <c r="C44" s="165">
        <v>1.1608</v>
      </c>
      <c r="D44" s="165">
        <v>0.3303</v>
      </c>
      <c r="E44" s="165">
        <v>1.6069</v>
      </c>
      <c r="F44" s="165">
        <v>1.4443</v>
      </c>
      <c r="G44" s="165">
        <v>3.0622</v>
      </c>
      <c r="H44" s="165">
        <v>1.259</v>
      </c>
      <c r="I44" s="165">
        <v>174</v>
      </c>
      <c r="J44" s="165">
        <v>174</v>
      </c>
      <c r="K44" s="165">
        <v>240</v>
      </c>
      <c r="L44" s="165">
        <v>174.33</v>
      </c>
    </row>
    <row r="45" hidden="1" spans="1:12">
      <c r="A45" s="165">
        <v>2113</v>
      </c>
      <c r="B45" s="165" t="s">
        <v>59</v>
      </c>
      <c r="C45" s="165">
        <v>1.4448</v>
      </c>
      <c r="D45" s="165">
        <v>0.3883</v>
      </c>
      <c r="E45" s="165">
        <v>1.5898</v>
      </c>
      <c r="F45" s="165">
        <v>1.6494</v>
      </c>
      <c r="G45" s="165">
        <v>2.8465</v>
      </c>
      <c r="H45" s="165">
        <v>1.221</v>
      </c>
      <c r="I45" s="165">
        <v>154</v>
      </c>
      <c r="K45" s="165">
        <v>131</v>
      </c>
      <c r="L45" s="165">
        <v>123.2</v>
      </c>
    </row>
    <row r="46" hidden="1" spans="1:12">
      <c r="A46" s="165">
        <v>2114</v>
      </c>
      <c r="B46" s="165" t="s">
        <v>60</v>
      </c>
      <c r="C46" s="165">
        <v>1.1337</v>
      </c>
      <c r="D46" s="165">
        <v>0.3613</v>
      </c>
      <c r="E46" s="165">
        <v>1.2787</v>
      </c>
      <c r="F46" s="165">
        <v>1.6224</v>
      </c>
      <c r="G46" s="165">
        <v>3.0622</v>
      </c>
      <c r="H46" s="165">
        <v>1.259</v>
      </c>
      <c r="I46" s="165">
        <v>183.5</v>
      </c>
      <c r="K46" s="165">
        <v>155</v>
      </c>
      <c r="L46" s="165">
        <v>146.8</v>
      </c>
    </row>
    <row r="47" hidden="1" spans="1:12">
      <c r="A47" s="165">
        <v>2201</v>
      </c>
      <c r="B47" s="165" t="s">
        <v>61</v>
      </c>
      <c r="C47" s="165">
        <v>0.757</v>
      </c>
      <c r="D47" s="165">
        <v>0.113</v>
      </c>
      <c r="E47" s="165">
        <v>1.6556</v>
      </c>
      <c r="F47" s="165">
        <v>0.0719</v>
      </c>
      <c r="G47" s="165">
        <v>94.562</v>
      </c>
      <c r="H47" s="165">
        <v>94.562</v>
      </c>
      <c r="I47" s="165">
        <v>115</v>
      </c>
      <c r="J47" s="165">
        <v>115</v>
      </c>
      <c r="K47" s="165">
        <v>115</v>
      </c>
      <c r="L47" s="165">
        <v>115</v>
      </c>
    </row>
    <row r="48" hidden="1" spans="1:12">
      <c r="A48" s="165">
        <v>2202</v>
      </c>
      <c r="B48" s="165" t="s">
        <v>62</v>
      </c>
      <c r="C48" s="165">
        <v>0.299</v>
      </c>
      <c r="D48" s="165">
        <v>0.0893</v>
      </c>
      <c r="E48" s="165">
        <v>0.8124</v>
      </c>
      <c r="F48" s="165">
        <v>0.0523</v>
      </c>
      <c r="G48" s="165">
        <v>142.942</v>
      </c>
      <c r="H48" s="165">
        <v>142.942</v>
      </c>
      <c r="I48" s="165">
        <v>0</v>
      </c>
      <c r="J48" s="165">
        <v>0</v>
      </c>
      <c r="K48" s="165">
        <v>0</v>
      </c>
      <c r="L48" s="165">
        <v>0</v>
      </c>
    </row>
    <row r="49" hidden="1" spans="1:12">
      <c r="A49" s="165">
        <v>2204</v>
      </c>
      <c r="B49" s="165" t="s">
        <v>63</v>
      </c>
      <c r="C49" s="165">
        <v>0.195</v>
      </c>
      <c r="D49" s="165">
        <v>0.0842</v>
      </c>
      <c r="E49" s="165">
        <v>0.6045</v>
      </c>
      <c r="F49" s="165">
        <v>0.0469</v>
      </c>
      <c r="G49" s="165">
        <v>169.018</v>
      </c>
      <c r="H49" s="165">
        <v>169.018</v>
      </c>
      <c r="I49" s="165">
        <v>250</v>
      </c>
      <c r="J49" s="165">
        <v>220</v>
      </c>
      <c r="K49" s="165">
        <v>200</v>
      </c>
      <c r="L49" s="165">
        <v>175</v>
      </c>
    </row>
    <row r="50" hidden="1" spans="1:12">
      <c r="A50" s="165">
        <v>2205</v>
      </c>
      <c r="B50" s="165" t="s">
        <v>64</v>
      </c>
      <c r="C50" s="165">
        <v>0.181</v>
      </c>
      <c r="D50" s="165">
        <v>0.0893</v>
      </c>
      <c r="E50" s="165">
        <v>0.6399</v>
      </c>
      <c r="F50" s="165">
        <v>0.0523</v>
      </c>
      <c r="G50" s="165">
        <v>142.942</v>
      </c>
      <c r="H50" s="165">
        <v>142.942</v>
      </c>
      <c r="I50" s="165">
        <v>0</v>
      </c>
      <c r="J50" s="165">
        <v>0</v>
      </c>
      <c r="K50" s="165">
        <v>0</v>
      </c>
      <c r="L50" s="165">
        <v>0</v>
      </c>
    </row>
    <row r="51" hidden="1" spans="1:12">
      <c r="A51" s="165">
        <v>2206</v>
      </c>
      <c r="B51" s="165" t="s">
        <v>65</v>
      </c>
      <c r="C51" s="165">
        <v>0.0904</v>
      </c>
      <c r="D51" s="165">
        <v>0.0812</v>
      </c>
      <c r="E51" s="165">
        <v>0.4817</v>
      </c>
      <c r="F51" s="165">
        <v>0.0438</v>
      </c>
      <c r="G51" s="165">
        <v>189.124</v>
      </c>
      <c r="H51" s="165">
        <v>189.124</v>
      </c>
      <c r="I51" s="165">
        <v>395</v>
      </c>
      <c r="J51" s="165">
        <v>355.5</v>
      </c>
      <c r="K51" s="165">
        <v>316</v>
      </c>
      <c r="L51" s="165">
        <v>276.5</v>
      </c>
    </row>
    <row r="52" hidden="1" spans="1:12">
      <c r="A52" s="165">
        <v>2207</v>
      </c>
      <c r="B52" s="165" t="s">
        <v>66</v>
      </c>
      <c r="C52" s="165">
        <v>0.0936</v>
      </c>
      <c r="D52" s="165">
        <v>0.0768</v>
      </c>
      <c r="E52" s="165">
        <v>0.4625</v>
      </c>
      <c r="F52" s="165">
        <v>0.0397</v>
      </c>
      <c r="G52" s="165">
        <v>229.65</v>
      </c>
      <c r="H52" s="165">
        <v>229.65</v>
      </c>
      <c r="I52" s="165">
        <v>370</v>
      </c>
      <c r="J52" s="165">
        <v>370</v>
      </c>
      <c r="K52" s="165">
        <v>370</v>
      </c>
      <c r="L52" s="165">
        <v>370</v>
      </c>
    </row>
    <row r="53" hidden="1" spans="1:12">
      <c r="A53" s="165">
        <v>2208</v>
      </c>
      <c r="B53" s="165" t="s">
        <v>67</v>
      </c>
      <c r="C53" s="165">
        <v>0.757</v>
      </c>
      <c r="D53" s="165">
        <v>0.113</v>
      </c>
      <c r="E53" s="165">
        <v>1.6556</v>
      </c>
      <c r="F53" s="165">
        <v>0.0719</v>
      </c>
      <c r="G53" s="165">
        <v>94.562</v>
      </c>
      <c r="H53" s="165">
        <v>94.562</v>
      </c>
      <c r="I53" s="165">
        <v>0</v>
      </c>
      <c r="J53" s="165">
        <v>0</v>
      </c>
      <c r="K53" s="165">
        <v>0</v>
      </c>
      <c r="L53" s="165">
        <v>0</v>
      </c>
    </row>
    <row r="54" hidden="1" spans="1:12">
      <c r="A54" s="165">
        <v>2209</v>
      </c>
      <c r="B54" s="165" t="s">
        <v>68</v>
      </c>
      <c r="C54" s="165">
        <v>0.118</v>
      </c>
      <c r="D54" s="165">
        <v>0.0842</v>
      </c>
      <c r="E54" s="165">
        <v>0.5245</v>
      </c>
      <c r="F54" s="165">
        <v>0.0469</v>
      </c>
      <c r="G54" s="165">
        <v>169.018</v>
      </c>
      <c r="H54" s="165">
        <v>169.018</v>
      </c>
      <c r="I54" s="165">
        <v>0</v>
      </c>
      <c r="J54" s="165">
        <v>0</v>
      </c>
      <c r="K54" s="165">
        <v>0</v>
      </c>
      <c r="L54" s="165">
        <v>0</v>
      </c>
    </row>
    <row r="55" hidden="1" spans="1:12">
      <c r="A55" s="165">
        <v>2210</v>
      </c>
      <c r="B55" s="165" t="s">
        <v>69</v>
      </c>
      <c r="C55" s="165">
        <v>0</v>
      </c>
      <c r="D55" s="165">
        <v>0</v>
      </c>
      <c r="E55" s="165">
        <v>0</v>
      </c>
      <c r="F55" s="165">
        <v>0</v>
      </c>
      <c r="G55" s="165">
        <v>0</v>
      </c>
      <c r="H55" s="165">
        <v>0</v>
      </c>
      <c r="I55" s="165">
        <v>0</v>
      </c>
      <c r="J55" s="165">
        <v>0</v>
      </c>
      <c r="K55" s="165">
        <v>0</v>
      </c>
      <c r="L55" s="165">
        <v>0</v>
      </c>
    </row>
    <row r="56" hidden="1" spans="1:12">
      <c r="A56" s="165">
        <v>2211</v>
      </c>
      <c r="B56" s="165" t="s">
        <v>70</v>
      </c>
      <c r="C56" s="165">
        <v>0</v>
      </c>
      <c r="D56" s="165">
        <v>0</v>
      </c>
      <c r="E56" s="165">
        <v>0</v>
      </c>
      <c r="F56" s="165">
        <v>0</v>
      </c>
      <c r="G56" s="165">
        <v>0</v>
      </c>
      <c r="H56" s="165">
        <v>0</v>
      </c>
      <c r="I56" s="165">
        <v>0</v>
      </c>
      <c r="J56" s="165">
        <v>0</v>
      </c>
      <c r="K56" s="165">
        <v>0</v>
      </c>
      <c r="L56" s="165">
        <v>0</v>
      </c>
    </row>
    <row r="57" hidden="1" spans="1:12">
      <c r="A57" s="165">
        <v>2212</v>
      </c>
      <c r="B57" s="165" t="s">
        <v>71</v>
      </c>
      <c r="C57" s="165">
        <v>0.06</v>
      </c>
      <c r="D57" s="165">
        <v>0.0771</v>
      </c>
      <c r="E57" s="165">
        <v>0.4253</v>
      </c>
      <c r="F57" s="165">
        <v>0.0399</v>
      </c>
      <c r="G57" s="165">
        <v>226.75</v>
      </c>
      <c r="H57" s="165">
        <v>226.75</v>
      </c>
      <c r="I57" s="165">
        <v>0</v>
      </c>
      <c r="J57" s="165">
        <v>0</v>
      </c>
      <c r="K57" s="165">
        <v>0</v>
      </c>
      <c r="L57" s="165">
        <v>0</v>
      </c>
    </row>
    <row r="58" hidden="1" spans="1:12">
      <c r="A58" s="165">
        <v>2213</v>
      </c>
      <c r="B58" s="165" t="s">
        <v>72</v>
      </c>
      <c r="C58" s="165">
        <v>0</v>
      </c>
      <c r="D58" s="165">
        <v>0</v>
      </c>
      <c r="E58" s="165">
        <v>0</v>
      </c>
      <c r="F58" s="165">
        <v>0</v>
      </c>
      <c r="G58" s="165">
        <v>0</v>
      </c>
      <c r="H58" s="165">
        <v>0</v>
      </c>
      <c r="I58" s="165">
        <v>0</v>
      </c>
      <c r="J58" s="165">
        <v>0</v>
      </c>
      <c r="K58" s="165">
        <v>0</v>
      </c>
      <c r="L58" s="165">
        <v>0</v>
      </c>
    </row>
    <row r="59" hidden="1" spans="1:12">
      <c r="A59" s="165">
        <v>2214</v>
      </c>
      <c r="B59" s="165" t="s">
        <v>73</v>
      </c>
      <c r="C59" s="165">
        <v>0</v>
      </c>
      <c r="D59" s="165">
        <v>0</v>
      </c>
      <c r="E59" s="165">
        <v>0</v>
      </c>
      <c r="F59" s="165">
        <v>0</v>
      </c>
      <c r="G59" s="165">
        <v>0</v>
      </c>
      <c r="H59" s="165">
        <v>0</v>
      </c>
      <c r="I59" s="165">
        <v>0</v>
      </c>
      <c r="J59" s="165">
        <v>0</v>
      </c>
      <c r="K59" s="165">
        <v>0</v>
      </c>
      <c r="L59" s="165">
        <v>0</v>
      </c>
    </row>
    <row r="60" hidden="1" spans="1:12">
      <c r="A60" s="165">
        <v>2215</v>
      </c>
      <c r="B60" s="165" t="s">
        <v>74</v>
      </c>
      <c r="C60" s="165">
        <v>0</v>
      </c>
      <c r="D60" s="165">
        <v>0</v>
      </c>
      <c r="E60" s="165">
        <v>0</v>
      </c>
      <c r="F60" s="165">
        <v>0</v>
      </c>
      <c r="G60" s="165">
        <v>0</v>
      </c>
      <c r="H60" s="165">
        <v>0</v>
      </c>
      <c r="I60" s="165">
        <v>0</v>
      </c>
      <c r="J60" s="165">
        <v>0</v>
      </c>
      <c r="K60" s="165">
        <v>0</v>
      </c>
      <c r="L60" s="165">
        <v>0</v>
      </c>
    </row>
    <row r="61" hidden="1" spans="1:12">
      <c r="A61" s="165">
        <v>2217</v>
      </c>
      <c r="B61" s="165" t="s">
        <v>75</v>
      </c>
      <c r="C61" s="165">
        <v>0.84</v>
      </c>
      <c r="D61" s="165">
        <v>0.1264</v>
      </c>
      <c r="E61" s="165">
        <v>1.4887</v>
      </c>
      <c r="F61" s="165">
        <v>0.0828</v>
      </c>
      <c r="G61" s="165">
        <v>77.07</v>
      </c>
      <c r="H61" s="165">
        <v>77.07</v>
      </c>
      <c r="I61" s="165">
        <v>0</v>
      </c>
      <c r="J61" s="165">
        <v>0</v>
      </c>
      <c r="K61" s="165">
        <v>0</v>
      </c>
      <c r="L61" s="165">
        <v>0</v>
      </c>
    </row>
    <row r="62" hidden="1" spans="1:12">
      <c r="A62" s="165">
        <v>2218</v>
      </c>
      <c r="B62" s="165" t="s">
        <v>76</v>
      </c>
      <c r="C62" s="165">
        <v>0</v>
      </c>
      <c r="D62" s="165">
        <v>0</v>
      </c>
      <c r="E62" s="165">
        <v>0</v>
      </c>
      <c r="F62" s="165">
        <v>0</v>
      </c>
      <c r="G62" s="165">
        <v>0</v>
      </c>
      <c r="H62" s="165">
        <v>0</v>
      </c>
      <c r="I62" s="165">
        <v>0</v>
      </c>
      <c r="J62" s="165">
        <v>0</v>
      </c>
      <c r="K62" s="165">
        <v>0</v>
      </c>
      <c r="L62" s="165">
        <v>0</v>
      </c>
    </row>
    <row r="63" hidden="1" spans="1:12">
      <c r="A63" s="165">
        <v>2219</v>
      </c>
      <c r="B63" s="165" t="s">
        <v>77</v>
      </c>
      <c r="C63" s="165">
        <v>0</v>
      </c>
      <c r="D63" s="165">
        <v>0</v>
      </c>
      <c r="E63" s="165">
        <v>0</v>
      </c>
      <c r="F63" s="165">
        <v>0</v>
      </c>
      <c r="G63" s="165">
        <v>0</v>
      </c>
      <c r="H63" s="165">
        <v>0</v>
      </c>
      <c r="I63" s="165">
        <v>0</v>
      </c>
      <c r="J63" s="165">
        <v>0</v>
      </c>
      <c r="K63" s="165">
        <v>0</v>
      </c>
      <c r="L63" s="165">
        <v>0</v>
      </c>
    </row>
    <row r="64" hidden="1" spans="1:12">
      <c r="A64" s="165">
        <v>2220</v>
      </c>
      <c r="B64" s="165" t="s">
        <v>78</v>
      </c>
      <c r="C64" s="165">
        <v>0.0904</v>
      </c>
      <c r="D64" s="165">
        <v>0.0812</v>
      </c>
      <c r="E64" s="165">
        <v>0.4817</v>
      </c>
      <c r="F64" s="165">
        <v>0.0438</v>
      </c>
      <c r="G64" s="165">
        <v>189.124</v>
      </c>
      <c r="H64" s="165">
        <v>189.124</v>
      </c>
      <c r="I64" s="165">
        <v>395</v>
      </c>
      <c r="J64" s="165">
        <v>355.5</v>
      </c>
      <c r="K64" s="165">
        <v>316</v>
      </c>
      <c r="L64" s="165">
        <v>276.5</v>
      </c>
    </row>
    <row r="65" hidden="1" spans="1:12">
      <c r="A65" s="165">
        <v>2222</v>
      </c>
      <c r="B65" s="165" t="s">
        <v>79</v>
      </c>
      <c r="C65" s="165">
        <v>0</v>
      </c>
      <c r="D65" s="165">
        <v>0</v>
      </c>
      <c r="E65" s="165">
        <v>0</v>
      </c>
      <c r="F65" s="165">
        <v>0</v>
      </c>
      <c r="G65" s="165">
        <v>0</v>
      </c>
      <c r="H65" s="165">
        <v>0</v>
      </c>
      <c r="I65" s="165">
        <v>0</v>
      </c>
      <c r="J65" s="165">
        <v>0</v>
      </c>
      <c r="K65" s="165">
        <v>0</v>
      </c>
      <c r="L65" s="165">
        <v>0</v>
      </c>
    </row>
    <row r="66" hidden="1" spans="1:12">
      <c r="A66" s="165">
        <v>2223</v>
      </c>
      <c r="B66" s="165" t="s">
        <v>80</v>
      </c>
      <c r="C66" s="165">
        <v>0</v>
      </c>
      <c r="D66" s="165">
        <v>0</v>
      </c>
      <c r="E66" s="165">
        <v>0</v>
      </c>
      <c r="F66" s="165">
        <v>0</v>
      </c>
      <c r="G66" s="165">
        <v>0</v>
      </c>
      <c r="H66" s="165">
        <v>0</v>
      </c>
      <c r="I66" s="165">
        <v>0</v>
      </c>
      <c r="J66" s="165">
        <v>0</v>
      </c>
      <c r="K66" s="165">
        <v>0</v>
      </c>
      <c r="L66" s="165">
        <v>0</v>
      </c>
    </row>
    <row r="67" hidden="1" spans="1:12">
      <c r="A67" s="165">
        <v>2224</v>
      </c>
      <c r="B67" s="165" t="s">
        <v>81</v>
      </c>
      <c r="C67" s="165">
        <v>0</v>
      </c>
      <c r="D67" s="165">
        <v>0</v>
      </c>
      <c r="E67" s="165">
        <v>0</v>
      </c>
      <c r="F67" s="165">
        <v>0</v>
      </c>
      <c r="G67" s="165">
        <v>0</v>
      </c>
      <c r="H67" s="165">
        <v>0</v>
      </c>
      <c r="I67" s="165">
        <v>0</v>
      </c>
      <c r="J67" s="165">
        <v>0</v>
      </c>
      <c r="K67" s="165">
        <v>0</v>
      </c>
      <c r="L67" s="165">
        <v>0</v>
      </c>
    </row>
    <row r="68" hidden="1" spans="1:12">
      <c r="A68" s="165">
        <v>2225</v>
      </c>
      <c r="B68" s="165" t="s">
        <v>82</v>
      </c>
      <c r="C68" s="165">
        <v>0</v>
      </c>
      <c r="D68" s="165">
        <v>0</v>
      </c>
      <c r="E68" s="165">
        <v>0</v>
      </c>
      <c r="F68" s="165">
        <v>0</v>
      </c>
      <c r="G68" s="165">
        <v>0</v>
      </c>
      <c r="H68" s="165">
        <v>0</v>
      </c>
      <c r="I68" s="165">
        <v>0</v>
      </c>
      <c r="J68" s="165">
        <v>0</v>
      </c>
      <c r="K68" s="165">
        <v>0</v>
      </c>
      <c r="L68" s="165">
        <v>0</v>
      </c>
    </row>
    <row r="69" hidden="1" spans="1:12">
      <c r="A69" s="165">
        <v>2228</v>
      </c>
      <c r="B69" s="165" t="s">
        <v>83</v>
      </c>
      <c r="C69" s="165">
        <v>0</v>
      </c>
      <c r="D69" s="165">
        <v>0</v>
      </c>
      <c r="E69" s="165">
        <v>0</v>
      </c>
      <c r="F69" s="165">
        <v>0</v>
      </c>
      <c r="G69" s="165">
        <v>0</v>
      </c>
      <c r="H69" s="165">
        <v>0</v>
      </c>
      <c r="I69" s="165">
        <v>0</v>
      </c>
      <c r="J69" s="165">
        <v>0</v>
      </c>
      <c r="K69" s="165">
        <v>0</v>
      </c>
      <c r="L69" s="165">
        <v>0</v>
      </c>
    </row>
    <row r="70" hidden="1" spans="1:12">
      <c r="A70" s="165">
        <v>2229</v>
      </c>
      <c r="B70" s="165" t="s">
        <v>84</v>
      </c>
      <c r="C70" s="165">
        <v>0</v>
      </c>
      <c r="D70" s="165">
        <v>0</v>
      </c>
      <c r="E70" s="165">
        <v>0</v>
      </c>
      <c r="F70" s="165">
        <v>0</v>
      </c>
      <c r="G70" s="165">
        <v>0</v>
      </c>
      <c r="H70" s="165">
        <v>0</v>
      </c>
      <c r="I70" s="165">
        <v>0</v>
      </c>
      <c r="J70" s="165">
        <v>0</v>
      </c>
      <c r="K70" s="165">
        <v>0</v>
      </c>
      <c r="L70" s="165">
        <v>0</v>
      </c>
    </row>
    <row r="71" hidden="1" spans="1:12">
      <c r="A71" s="165">
        <v>2230</v>
      </c>
      <c r="B71" s="165" t="s">
        <v>85</v>
      </c>
      <c r="C71" s="165">
        <v>1.0726</v>
      </c>
      <c r="D71" s="165">
        <v>0.981</v>
      </c>
      <c r="E71" s="165">
        <v>2.0489</v>
      </c>
      <c r="F71" s="165">
        <v>0.0556</v>
      </c>
      <c r="G71" s="165">
        <v>133.15</v>
      </c>
      <c r="H71" s="165">
        <v>133.15</v>
      </c>
      <c r="I71" s="165">
        <v>90</v>
      </c>
      <c r="J71" s="165">
        <v>80</v>
      </c>
      <c r="K71" s="165">
        <v>70</v>
      </c>
      <c r="L71" s="165">
        <v>86</v>
      </c>
    </row>
    <row r="72" hidden="1" spans="1:12">
      <c r="A72" s="165">
        <v>2231</v>
      </c>
      <c r="B72" s="165" t="s">
        <v>86</v>
      </c>
      <c r="C72" s="165">
        <v>0</v>
      </c>
      <c r="D72" s="165">
        <v>0</v>
      </c>
      <c r="E72" s="165">
        <v>0</v>
      </c>
      <c r="F72" s="165">
        <v>0</v>
      </c>
      <c r="G72" s="165">
        <v>0</v>
      </c>
      <c r="H72" s="165">
        <v>0</v>
      </c>
      <c r="I72" s="165">
        <v>0</v>
      </c>
      <c r="J72" s="165">
        <v>0</v>
      </c>
      <c r="K72" s="165">
        <v>0</v>
      </c>
      <c r="L72" s="165">
        <v>0</v>
      </c>
    </row>
    <row r="73" hidden="1" spans="1:12">
      <c r="A73" s="165">
        <v>2232</v>
      </c>
      <c r="B73" s="165" t="s">
        <v>87</v>
      </c>
      <c r="C73" s="165">
        <v>0</v>
      </c>
      <c r="D73" s="165">
        <v>0</v>
      </c>
      <c r="E73" s="165">
        <v>0</v>
      </c>
      <c r="F73" s="165">
        <v>0</v>
      </c>
      <c r="G73" s="165">
        <v>0</v>
      </c>
      <c r="H73" s="165">
        <v>0</v>
      </c>
      <c r="I73" s="165">
        <v>0</v>
      </c>
      <c r="J73" s="165">
        <v>0</v>
      </c>
      <c r="K73" s="165">
        <v>0</v>
      </c>
      <c r="L73" s="165">
        <v>0</v>
      </c>
    </row>
    <row r="74" hidden="1" spans="1:12">
      <c r="A74" s="165">
        <v>2233</v>
      </c>
      <c r="B74" s="165" t="s">
        <v>88</v>
      </c>
      <c r="C74" s="165">
        <v>0</v>
      </c>
      <c r="D74" s="165">
        <v>0</v>
      </c>
      <c r="E74" s="165">
        <v>0</v>
      </c>
      <c r="F74" s="165">
        <v>0</v>
      </c>
      <c r="G74" s="165">
        <v>0</v>
      </c>
      <c r="H74" s="165">
        <v>0</v>
      </c>
      <c r="I74" s="165">
        <v>0</v>
      </c>
      <c r="J74" s="165">
        <v>0</v>
      </c>
      <c r="K74" s="165">
        <v>0</v>
      </c>
      <c r="L74" s="165">
        <v>0</v>
      </c>
    </row>
    <row r="75" hidden="1" spans="1:12">
      <c r="A75" s="165">
        <v>2234</v>
      </c>
      <c r="B75" s="165" t="s">
        <v>89</v>
      </c>
      <c r="C75" s="165">
        <v>0</v>
      </c>
      <c r="D75" s="165">
        <v>0</v>
      </c>
      <c r="E75" s="165">
        <v>0</v>
      </c>
      <c r="F75" s="165">
        <v>0</v>
      </c>
      <c r="G75" s="165">
        <v>0</v>
      </c>
      <c r="H75" s="165">
        <v>0</v>
      </c>
      <c r="I75" s="165">
        <v>0</v>
      </c>
      <c r="J75" s="165">
        <v>0</v>
      </c>
      <c r="K75" s="165">
        <v>0</v>
      </c>
      <c r="L75" s="165">
        <v>0</v>
      </c>
    </row>
    <row r="76" hidden="1" spans="1:12">
      <c r="A76" s="165">
        <v>2235</v>
      </c>
      <c r="B76" s="165" t="s">
        <v>90</v>
      </c>
      <c r="C76" s="165">
        <v>1.025</v>
      </c>
      <c r="D76" s="165">
        <v>0.119</v>
      </c>
      <c r="E76" s="165">
        <v>1.949</v>
      </c>
      <c r="F76" s="165">
        <v>0.0788</v>
      </c>
      <c r="G76" s="165">
        <v>94.562</v>
      </c>
      <c r="H76" s="165">
        <v>94.562</v>
      </c>
      <c r="I76" s="165">
        <v>115</v>
      </c>
      <c r="J76" s="165">
        <v>115</v>
      </c>
      <c r="K76" s="165">
        <v>115</v>
      </c>
      <c r="L76" s="165">
        <v>115</v>
      </c>
    </row>
    <row r="77" hidden="1" spans="1:12">
      <c r="A77" s="165">
        <v>2236</v>
      </c>
      <c r="B77" s="165" t="s">
        <v>91</v>
      </c>
      <c r="C77" s="165">
        <v>0</v>
      </c>
      <c r="D77" s="165">
        <v>0</v>
      </c>
      <c r="E77" s="165">
        <v>0</v>
      </c>
      <c r="F77" s="165">
        <v>0</v>
      </c>
      <c r="G77" s="165">
        <v>0</v>
      </c>
      <c r="H77" s="165">
        <v>0</v>
      </c>
      <c r="I77" s="165">
        <v>0</v>
      </c>
      <c r="J77" s="165">
        <v>0</v>
      </c>
      <c r="K77" s="165">
        <v>0</v>
      </c>
      <c r="L77" s="165">
        <v>0</v>
      </c>
    </row>
    <row r="78" hidden="1" spans="1:12">
      <c r="A78" s="165">
        <v>2237</v>
      </c>
      <c r="B78" s="165" t="s">
        <v>92</v>
      </c>
      <c r="C78" s="165">
        <v>0.211</v>
      </c>
      <c r="D78" s="165">
        <v>0.063</v>
      </c>
      <c r="E78" s="165">
        <v>0.0995</v>
      </c>
      <c r="F78" s="165">
        <v>0.09</v>
      </c>
      <c r="G78" s="165">
        <v>0</v>
      </c>
      <c r="H78" s="165">
        <v>0</v>
      </c>
      <c r="I78" s="165">
        <v>272</v>
      </c>
      <c r="J78" s="165">
        <v>272</v>
      </c>
      <c r="K78" s="165">
        <v>340</v>
      </c>
      <c r="L78" s="165">
        <v>0</v>
      </c>
    </row>
    <row r="79" hidden="1" spans="1:12">
      <c r="A79" s="165">
        <v>2239</v>
      </c>
      <c r="B79" s="165" t="s">
        <v>93</v>
      </c>
      <c r="C79" s="165">
        <v>0</v>
      </c>
      <c r="D79" s="165">
        <v>0</v>
      </c>
      <c r="E79" s="165">
        <v>0</v>
      </c>
      <c r="F79" s="165">
        <v>0</v>
      </c>
      <c r="G79" s="165">
        <v>0</v>
      </c>
      <c r="H79" s="165">
        <v>0</v>
      </c>
      <c r="I79" s="165">
        <v>0</v>
      </c>
      <c r="J79" s="165">
        <v>0</v>
      </c>
      <c r="K79" s="165">
        <v>0</v>
      </c>
      <c r="L79" s="165">
        <v>0</v>
      </c>
    </row>
    <row r="80" hidden="1" spans="1:12">
      <c r="A80" s="165">
        <v>2240</v>
      </c>
      <c r="B80" s="165" t="s">
        <v>94</v>
      </c>
      <c r="C80" s="165">
        <v>0.098</v>
      </c>
      <c r="D80" s="165">
        <v>0.114</v>
      </c>
      <c r="E80" s="165">
        <v>0.45</v>
      </c>
      <c r="F80" s="165">
        <v>0.055</v>
      </c>
      <c r="G80" s="165">
        <v>0.302</v>
      </c>
      <c r="H80" s="165">
        <v>0</v>
      </c>
      <c r="I80" s="165">
        <v>479</v>
      </c>
      <c r="J80" s="165">
        <v>0</v>
      </c>
      <c r="K80" s="165">
        <v>0</v>
      </c>
      <c r="L80" s="165">
        <v>0</v>
      </c>
    </row>
    <row r="81" hidden="1" spans="1:12">
      <c r="A81" s="165">
        <v>2241</v>
      </c>
      <c r="B81" s="165" t="s">
        <v>95</v>
      </c>
      <c r="C81" s="165">
        <v>0.0989</v>
      </c>
      <c r="D81" s="165">
        <v>0.103</v>
      </c>
      <c r="E81" s="165">
        <v>0.527</v>
      </c>
      <c r="F81" s="165">
        <v>0.0556</v>
      </c>
      <c r="G81" s="165">
        <v>98.039</v>
      </c>
      <c r="H81" s="165">
        <v>98.039</v>
      </c>
      <c r="I81" s="165">
        <v>475</v>
      </c>
      <c r="J81" s="165">
        <v>475</v>
      </c>
      <c r="K81" s="165">
        <v>475</v>
      </c>
      <c r="L81" s="165">
        <v>380</v>
      </c>
    </row>
    <row r="82" hidden="1" spans="1:12">
      <c r="A82" s="165">
        <v>2242</v>
      </c>
      <c r="B82" s="165" t="s">
        <v>96</v>
      </c>
      <c r="C82" s="165">
        <v>0.098</v>
      </c>
      <c r="D82" s="165">
        <v>0.114</v>
      </c>
      <c r="E82" s="165">
        <v>0.45</v>
      </c>
      <c r="F82" s="165">
        <v>0.055</v>
      </c>
      <c r="G82" s="165">
        <v>0.302</v>
      </c>
      <c r="H82" s="165">
        <v>0</v>
      </c>
      <c r="I82" s="165">
        <v>479</v>
      </c>
      <c r="J82" s="165">
        <v>0</v>
      </c>
      <c r="K82" s="165">
        <v>0</v>
      </c>
      <c r="L82" s="165">
        <v>0</v>
      </c>
    </row>
    <row r="83" hidden="1" spans="1:12">
      <c r="A83" s="165">
        <v>2243</v>
      </c>
      <c r="B83" s="165" t="s">
        <v>97</v>
      </c>
      <c r="C83" s="165">
        <v>0.21</v>
      </c>
      <c r="D83" s="165">
        <v>0.119</v>
      </c>
      <c r="E83" s="165">
        <v>0.56</v>
      </c>
      <c r="F83" s="165">
        <v>0.059</v>
      </c>
      <c r="G83" s="165">
        <v>0.271</v>
      </c>
      <c r="H83" s="165">
        <v>0</v>
      </c>
      <c r="I83" s="165">
        <v>328</v>
      </c>
      <c r="J83" s="165">
        <v>0</v>
      </c>
      <c r="K83" s="165">
        <v>0</v>
      </c>
      <c r="L83" s="165">
        <v>0</v>
      </c>
    </row>
    <row r="84" hidden="1" spans="1:12">
      <c r="A84" s="165">
        <v>2294</v>
      </c>
      <c r="B84" s="165" t="s">
        <v>98</v>
      </c>
      <c r="C84" s="165">
        <v>0.211</v>
      </c>
      <c r="D84" s="165">
        <v>0.123</v>
      </c>
      <c r="E84" s="165">
        <v>0.564</v>
      </c>
      <c r="F84" s="165">
        <v>0.03</v>
      </c>
      <c r="G84" s="165">
        <v>0.271</v>
      </c>
      <c r="H84" s="165">
        <v>0</v>
      </c>
      <c r="I84" s="165">
        <v>331</v>
      </c>
      <c r="J84" s="165">
        <v>0</v>
      </c>
      <c r="K84" s="165">
        <v>0</v>
      </c>
      <c r="L84" s="165">
        <v>0</v>
      </c>
    </row>
    <row r="85" hidden="1" spans="1:12">
      <c r="A85" s="165">
        <v>2298</v>
      </c>
      <c r="B85" s="165" t="s">
        <v>99</v>
      </c>
      <c r="C85" s="165">
        <v>0.0625</v>
      </c>
      <c r="D85" s="165">
        <v>0.109</v>
      </c>
      <c r="E85" s="165">
        <v>0.354</v>
      </c>
      <c r="F85" s="165">
        <v>0.0518</v>
      </c>
      <c r="G85" s="165">
        <v>0</v>
      </c>
      <c r="H85" s="165">
        <v>0</v>
      </c>
      <c r="I85" s="165">
        <v>490</v>
      </c>
      <c r="J85" s="165">
        <v>0</v>
      </c>
      <c r="K85" s="165">
        <v>0</v>
      </c>
      <c r="L85" s="165">
        <v>0</v>
      </c>
    </row>
    <row r="86" hidden="1" spans="1:12">
      <c r="A86" s="165">
        <v>2306</v>
      </c>
      <c r="B86" s="165" t="s">
        <v>100</v>
      </c>
      <c r="C86" s="165">
        <v>0</v>
      </c>
      <c r="D86" s="165">
        <v>0</v>
      </c>
      <c r="E86" s="165">
        <v>0</v>
      </c>
      <c r="F86" s="165">
        <v>0</v>
      </c>
      <c r="G86" s="165">
        <v>0</v>
      </c>
      <c r="H86" s="165">
        <v>0</v>
      </c>
      <c r="I86" s="165">
        <v>0</v>
      </c>
      <c r="J86" s="165">
        <v>0</v>
      </c>
      <c r="K86" s="165">
        <v>0</v>
      </c>
      <c r="L86" s="165">
        <v>0</v>
      </c>
    </row>
    <row r="87" hidden="1" spans="1:12">
      <c r="A87" s="165">
        <v>2312</v>
      </c>
      <c r="B87" s="165" t="s">
        <v>101</v>
      </c>
      <c r="C87" s="165">
        <v>1.182</v>
      </c>
      <c r="D87" s="165">
        <v>0.7817</v>
      </c>
      <c r="E87" s="165">
        <v>1.182</v>
      </c>
      <c r="F87" s="165">
        <v>0.7817</v>
      </c>
      <c r="G87" s="165">
        <v>2.4611</v>
      </c>
      <c r="H87" s="165">
        <v>2.4611</v>
      </c>
      <c r="I87" s="165">
        <v>183.5</v>
      </c>
      <c r="J87" s="165">
        <v>170.5</v>
      </c>
      <c r="K87" s="165">
        <v>155</v>
      </c>
      <c r="L87" s="165">
        <v>146.8</v>
      </c>
    </row>
    <row r="88" hidden="1" spans="1:12">
      <c r="A88" s="165">
        <v>2314</v>
      </c>
      <c r="B88" s="165" t="s">
        <v>102</v>
      </c>
      <c r="C88" s="165">
        <v>11.639</v>
      </c>
      <c r="D88" s="165">
        <v>0.3775</v>
      </c>
      <c r="E88" s="165">
        <v>11.831</v>
      </c>
      <c r="F88" s="165">
        <v>1.6229</v>
      </c>
      <c r="G88" s="165">
        <v>2.9389</v>
      </c>
      <c r="H88" s="165">
        <v>1.4619</v>
      </c>
      <c r="I88" s="165">
        <v>52.49</v>
      </c>
      <c r="L88" s="165">
        <v>41.99</v>
      </c>
    </row>
    <row r="89" hidden="1" spans="1:12">
      <c r="A89" s="165">
        <v>3000</v>
      </c>
      <c r="B89" s="165" t="s">
        <v>103</v>
      </c>
      <c r="C89" s="165">
        <v>0</v>
      </c>
      <c r="D89" s="165">
        <v>0</v>
      </c>
      <c r="E89" s="165">
        <v>0</v>
      </c>
      <c r="F89" s="165">
        <v>0</v>
      </c>
      <c r="G89" s="165">
        <v>0</v>
      </c>
      <c r="H89" s="165">
        <v>0</v>
      </c>
      <c r="I89" s="165">
        <v>0</v>
      </c>
      <c r="J89" s="165">
        <v>0</v>
      </c>
      <c r="K89" s="165">
        <v>0</v>
      </c>
      <c r="L89" s="165">
        <v>0</v>
      </c>
    </row>
    <row r="90" hidden="1" spans="1:12">
      <c r="A90" s="165">
        <v>3100</v>
      </c>
      <c r="B90" s="165" t="s">
        <v>104</v>
      </c>
      <c r="C90" s="165">
        <v>1.4448</v>
      </c>
      <c r="D90" s="165">
        <v>0.3883</v>
      </c>
      <c r="E90" s="165">
        <v>1.5898</v>
      </c>
      <c r="F90" s="165">
        <v>1.6494</v>
      </c>
      <c r="G90" s="165">
        <v>2.8465</v>
      </c>
      <c r="H90" s="165">
        <v>1.221</v>
      </c>
      <c r="I90" s="165">
        <v>154</v>
      </c>
      <c r="J90" s="165">
        <v>142.5</v>
      </c>
      <c r="K90" s="165">
        <v>131</v>
      </c>
      <c r="L90" s="165">
        <v>123.2</v>
      </c>
    </row>
    <row r="91" hidden="1" spans="1:12">
      <c r="A91" s="165">
        <v>3101</v>
      </c>
      <c r="B91" s="165" t="s">
        <v>105</v>
      </c>
      <c r="C91" s="165">
        <v>0.7921</v>
      </c>
      <c r="D91" s="165">
        <v>0.35</v>
      </c>
      <c r="E91" s="165">
        <v>0.9743</v>
      </c>
      <c r="F91" s="165">
        <v>1.5991</v>
      </c>
      <c r="G91" s="165">
        <v>3.1622</v>
      </c>
      <c r="H91" s="165">
        <v>1.5082</v>
      </c>
      <c r="I91" s="165">
        <v>205</v>
      </c>
      <c r="J91" s="165">
        <v>190</v>
      </c>
      <c r="K91" s="165">
        <v>173</v>
      </c>
      <c r="L91" s="165">
        <v>164</v>
      </c>
    </row>
    <row r="92" hidden="1" spans="1:12">
      <c r="A92" s="165">
        <v>3102</v>
      </c>
      <c r="B92" s="165" t="s">
        <v>106</v>
      </c>
      <c r="C92" s="165">
        <v>0.3019</v>
      </c>
      <c r="D92" s="165">
        <v>0.3243</v>
      </c>
      <c r="E92" s="165">
        <v>0.4469</v>
      </c>
      <c r="F92" s="165">
        <v>1.5854</v>
      </c>
      <c r="G92" s="165">
        <v>3.4165</v>
      </c>
      <c r="H92" s="165">
        <v>1.3149</v>
      </c>
      <c r="I92" s="165">
        <v>381</v>
      </c>
      <c r="J92" s="165">
        <v>351</v>
      </c>
      <c r="K92" s="165">
        <v>317</v>
      </c>
      <c r="L92" s="165">
        <v>304.8</v>
      </c>
    </row>
    <row r="93" hidden="1" spans="1:12">
      <c r="A93" s="165">
        <v>3103</v>
      </c>
      <c r="B93" s="165" t="s">
        <v>107</v>
      </c>
      <c r="C93" s="165">
        <v>0.3019</v>
      </c>
      <c r="D93" s="165">
        <v>0.3243</v>
      </c>
      <c r="E93" s="165">
        <v>0.4469</v>
      </c>
      <c r="F93" s="165">
        <v>1.5854</v>
      </c>
      <c r="G93" s="165">
        <v>3.4165</v>
      </c>
      <c r="H93" s="165">
        <v>1.3149</v>
      </c>
      <c r="I93" s="165">
        <v>381</v>
      </c>
      <c r="J93" s="165">
        <v>351</v>
      </c>
      <c r="K93" s="165">
        <v>317</v>
      </c>
      <c r="L93" s="165">
        <v>304.8</v>
      </c>
    </row>
    <row r="94" hidden="1" spans="1:12">
      <c r="A94" s="165">
        <v>3104</v>
      </c>
      <c r="B94" s="165" t="s">
        <v>108</v>
      </c>
      <c r="C94" s="165">
        <v>0.7921</v>
      </c>
      <c r="D94" s="165">
        <v>0.35</v>
      </c>
      <c r="E94" s="165">
        <v>0.9743</v>
      </c>
      <c r="F94" s="165">
        <v>1.5991</v>
      </c>
      <c r="G94" s="165">
        <v>3.1622</v>
      </c>
      <c r="H94" s="165">
        <v>1.5082</v>
      </c>
      <c r="I94" s="165">
        <v>205</v>
      </c>
      <c r="J94" s="165">
        <v>190</v>
      </c>
      <c r="K94" s="165">
        <v>173</v>
      </c>
      <c r="L94" s="165">
        <v>164</v>
      </c>
    </row>
    <row r="95" hidden="1" spans="1:12">
      <c r="A95" s="165">
        <v>3105</v>
      </c>
      <c r="B95" s="165" t="s">
        <v>109</v>
      </c>
      <c r="C95" s="165">
        <v>0.7873</v>
      </c>
      <c r="D95" s="165">
        <v>0.3498</v>
      </c>
      <c r="E95" s="165">
        <v>0.9323</v>
      </c>
      <c r="F95" s="165">
        <v>1.6109</v>
      </c>
      <c r="G95" s="165">
        <v>3.1639</v>
      </c>
      <c r="H95" s="165">
        <v>1.2758</v>
      </c>
      <c r="I95" s="165">
        <v>229.5</v>
      </c>
      <c r="J95" s="165">
        <v>212.5</v>
      </c>
      <c r="K95" s="165">
        <v>193.5</v>
      </c>
      <c r="L95" s="165">
        <v>183.6</v>
      </c>
    </row>
    <row r="96" hidden="1" spans="1:12">
      <c r="A96" s="165">
        <v>3106</v>
      </c>
      <c r="B96" s="165" t="s">
        <v>110</v>
      </c>
      <c r="C96" s="165">
        <v>0.314</v>
      </c>
      <c r="D96" s="165">
        <v>0.3207</v>
      </c>
      <c r="E96" s="165">
        <v>0.4591</v>
      </c>
      <c r="F96" s="165">
        <v>1.5818</v>
      </c>
      <c r="G96" s="165">
        <v>3.4557</v>
      </c>
      <c r="H96" s="165">
        <v>1.3206</v>
      </c>
      <c r="I96" s="165">
        <v>402</v>
      </c>
      <c r="J96" s="165">
        <v>370</v>
      </c>
      <c r="K96" s="165">
        <v>334</v>
      </c>
      <c r="L96" s="165">
        <v>321.6</v>
      </c>
    </row>
    <row r="97" hidden="1" spans="1:12">
      <c r="A97" s="165">
        <v>3107</v>
      </c>
      <c r="B97" s="165" t="s">
        <v>111</v>
      </c>
      <c r="C97" s="165">
        <v>0.3177</v>
      </c>
      <c r="D97" s="165">
        <v>0.3209</v>
      </c>
      <c r="E97" s="165">
        <v>0.5</v>
      </c>
      <c r="F97" s="165">
        <v>1.57</v>
      </c>
      <c r="G97" s="165">
        <v>3.4536</v>
      </c>
      <c r="H97" s="165">
        <v>1.5713</v>
      </c>
      <c r="I97" s="165">
        <v>354</v>
      </c>
      <c r="J97" s="165">
        <v>326</v>
      </c>
      <c r="K97" s="165">
        <v>294.5</v>
      </c>
      <c r="L97" s="165">
        <v>283.2</v>
      </c>
    </row>
    <row r="98" hidden="1" spans="1:12">
      <c r="A98" s="165">
        <v>3108</v>
      </c>
      <c r="B98" s="165" t="s">
        <v>112</v>
      </c>
      <c r="C98" s="165">
        <v>0.5159</v>
      </c>
      <c r="D98" s="165">
        <v>0.3039</v>
      </c>
      <c r="E98" s="165">
        <v>0.9223</v>
      </c>
      <c r="F98" s="165">
        <v>1.1324</v>
      </c>
      <c r="G98" s="165">
        <v>3.3009</v>
      </c>
      <c r="H98" s="165">
        <v>1.2974</v>
      </c>
      <c r="I98" s="165">
        <v>288</v>
      </c>
      <c r="J98" s="165">
        <v>288</v>
      </c>
      <c r="K98" s="165">
        <v>403</v>
      </c>
      <c r="L98" s="165">
        <v>0</v>
      </c>
    </row>
    <row r="99" hidden="1" spans="1:12">
      <c r="A99" s="165">
        <v>3109</v>
      </c>
      <c r="B99" s="165" t="s">
        <v>113</v>
      </c>
      <c r="C99" s="165">
        <v>0.5508</v>
      </c>
      <c r="D99" s="165">
        <v>0.3578</v>
      </c>
      <c r="E99" s="165">
        <v>0.6958</v>
      </c>
      <c r="F99" s="165">
        <v>1.6189</v>
      </c>
      <c r="G99" s="165">
        <v>3.0919</v>
      </c>
      <c r="H99" s="165">
        <v>1.264</v>
      </c>
      <c r="I99" s="165">
        <v>265.5</v>
      </c>
      <c r="J99" s="165">
        <v>246.5</v>
      </c>
      <c r="K99" s="165">
        <v>224.5</v>
      </c>
      <c r="L99" s="165">
        <v>252.23</v>
      </c>
    </row>
    <row r="100" hidden="1" spans="1:12">
      <c r="A100" s="165">
        <v>3110</v>
      </c>
      <c r="B100" s="165" t="s">
        <v>114</v>
      </c>
      <c r="C100" s="165">
        <v>9.1811</v>
      </c>
      <c r="D100" s="165">
        <v>0.3807</v>
      </c>
      <c r="E100" s="165">
        <v>9.3259</v>
      </c>
      <c r="F100" s="165">
        <v>1.6394</v>
      </c>
      <c r="G100" s="165">
        <v>2.9463</v>
      </c>
      <c r="H100" s="165">
        <v>1.239</v>
      </c>
      <c r="I100" s="165">
        <v>52.49</v>
      </c>
      <c r="J100" s="165">
        <v>52.49</v>
      </c>
      <c r="K100" s="165">
        <v>52.49</v>
      </c>
      <c r="L100" s="165">
        <v>41.99</v>
      </c>
    </row>
    <row r="101" hidden="1" spans="1:12">
      <c r="A101" s="165">
        <v>3111</v>
      </c>
      <c r="B101" s="165" t="s">
        <v>115</v>
      </c>
      <c r="C101" s="165">
        <v>0.3177</v>
      </c>
      <c r="D101" s="165">
        <v>0.3209</v>
      </c>
      <c r="E101" s="165">
        <v>0.5</v>
      </c>
      <c r="F101" s="165">
        <v>1.57</v>
      </c>
      <c r="G101" s="165">
        <v>3.4536</v>
      </c>
      <c r="H101" s="165">
        <v>1.5713</v>
      </c>
      <c r="I101" s="165">
        <v>354</v>
      </c>
      <c r="J101" s="165">
        <v>326</v>
      </c>
      <c r="K101" s="165">
        <v>294.5</v>
      </c>
      <c r="L101" s="165">
        <v>283.2</v>
      </c>
    </row>
    <row r="102" hidden="1" spans="1:12">
      <c r="A102" s="165">
        <v>3112</v>
      </c>
      <c r="B102" s="165" t="s">
        <v>116</v>
      </c>
      <c r="C102" s="165">
        <v>1.0208</v>
      </c>
      <c r="D102" s="165">
        <v>0.3302</v>
      </c>
      <c r="E102" s="165">
        <v>1.4724</v>
      </c>
      <c r="F102" s="165">
        <v>1.3996</v>
      </c>
      <c r="G102" s="165">
        <v>3.0622</v>
      </c>
      <c r="H102" s="165">
        <v>1.259</v>
      </c>
      <c r="I102" s="165">
        <v>176</v>
      </c>
      <c r="J102" s="165">
        <v>176</v>
      </c>
      <c r="K102" s="165">
        <v>243</v>
      </c>
      <c r="L102" s="165">
        <v>0</v>
      </c>
    </row>
    <row r="103" hidden="1" spans="1:12">
      <c r="A103" s="165">
        <v>3113</v>
      </c>
      <c r="B103" s="165" t="s">
        <v>117</v>
      </c>
      <c r="C103" s="165">
        <v>0.3093</v>
      </c>
      <c r="D103" s="165">
        <v>0.3207</v>
      </c>
      <c r="E103" s="165">
        <v>0.4543</v>
      </c>
      <c r="F103" s="165">
        <v>1.5818</v>
      </c>
      <c r="G103" s="165">
        <v>3.4557</v>
      </c>
      <c r="H103" s="165">
        <v>1.3206</v>
      </c>
      <c r="I103" s="165">
        <v>354</v>
      </c>
      <c r="J103" s="165">
        <v>326</v>
      </c>
      <c r="K103" s="165">
        <v>294.5</v>
      </c>
      <c r="L103" s="165">
        <v>283.2</v>
      </c>
    </row>
    <row r="104" hidden="1" spans="1:12">
      <c r="A104" s="165">
        <v>3115</v>
      </c>
      <c r="B104" s="165" t="s">
        <v>118</v>
      </c>
      <c r="C104" s="165">
        <v>0.271</v>
      </c>
      <c r="D104" s="165">
        <v>0.3207</v>
      </c>
      <c r="E104" s="165">
        <v>0.416</v>
      </c>
      <c r="F104" s="165">
        <v>1.5818</v>
      </c>
      <c r="G104" s="165">
        <v>3.4557</v>
      </c>
      <c r="H104" s="165">
        <v>1.3206</v>
      </c>
      <c r="I104" s="165">
        <v>407</v>
      </c>
      <c r="J104" s="165">
        <v>374.5</v>
      </c>
      <c r="K104" s="165">
        <v>338</v>
      </c>
      <c r="L104" s="165">
        <v>325.6</v>
      </c>
    </row>
    <row r="105" hidden="1" spans="1:12">
      <c r="A105" s="165">
        <v>3116</v>
      </c>
      <c r="B105" s="165" t="s">
        <v>119</v>
      </c>
      <c r="C105" s="165">
        <v>0.3667</v>
      </c>
      <c r="D105" s="165">
        <v>0.3087</v>
      </c>
      <c r="E105" s="165">
        <v>0.7023</v>
      </c>
      <c r="F105" s="165">
        <v>1.0543</v>
      </c>
      <c r="G105" s="165">
        <v>3.2259</v>
      </c>
      <c r="H105" s="165">
        <v>1.2857</v>
      </c>
      <c r="I105" s="165">
        <v>334</v>
      </c>
      <c r="J105" s="165">
        <v>334</v>
      </c>
      <c r="K105" s="165">
        <v>465</v>
      </c>
      <c r="L105" s="165">
        <v>0</v>
      </c>
    </row>
    <row r="106" hidden="1" spans="1:12">
      <c r="A106" s="165">
        <v>3117</v>
      </c>
      <c r="B106" s="165" t="s">
        <v>120</v>
      </c>
      <c r="C106" s="165">
        <v>0.2472</v>
      </c>
      <c r="D106" s="165">
        <v>0.3428</v>
      </c>
      <c r="E106" s="165">
        <v>0.4318</v>
      </c>
      <c r="F106" s="165">
        <v>1.4992</v>
      </c>
      <c r="G106" s="165">
        <v>3.2334</v>
      </c>
      <c r="H106" s="165">
        <v>1.6381</v>
      </c>
      <c r="I106" s="165">
        <v>524</v>
      </c>
      <c r="J106" s="165">
        <v>492</v>
      </c>
      <c r="K106" s="165">
        <v>457</v>
      </c>
      <c r="L106" s="165">
        <v>419</v>
      </c>
    </row>
    <row r="107" hidden="1" spans="1:12">
      <c r="A107" s="165">
        <v>3119</v>
      </c>
      <c r="B107" s="165" t="s">
        <v>121</v>
      </c>
      <c r="C107" s="165">
        <v>0.5508</v>
      </c>
      <c r="D107" s="165">
        <v>0.3578</v>
      </c>
      <c r="E107" s="165">
        <v>0.6958</v>
      </c>
      <c r="F107" s="165">
        <v>1.6189</v>
      </c>
      <c r="G107" s="165">
        <v>3.0919</v>
      </c>
      <c r="H107" s="165">
        <v>1.264</v>
      </c>
      <c r="I107" s="165">
        <v>265.5</v>
      </c>
      <c r="J107" s="165">
        <v>246.5</v>
      </c>
      <c r="K107" s="165">
        <v>224.5</v>
      </c>
      <c r="L107" s="165">
        <v>252.23</v>
      </c>
    </row>
    <row r="108" hidden="1" spans="1:12">
      <c r="A108" s="165">
        <v>3121</v>
      </c>
      <c r="B108" s="165" t="s">
        <v>122</v>
      </c>
      <c r="C108" s="165">
        <v>0.771</v>
      </c>
      <c r="D108" s="165">
        <v>0.3498</v>
      </c>
      <c r="E108" s="165">
        <v>0.9161</v>
      </c>
      <c r="F108" s="165">
        <v>1.6107</v>
      </c>
      <c r="G108" s="165">
        <v>3.1639</v>
      </c>
      <c r="H108" s="165">
        <v>1.2758</v>
      </c>
      <c r="I108" s="165">
        <v>205</v>
      </c>
      <c r="J108" s="165">
        <v>190</v>
      </c>
      <c r="K108" s="165">
        <v>173</v>
      </c>
      <c r="L108" s="165">
        <v>164</v>
      </c>
    </row>
    <row r="109" hidden="1" spans="1:12">
      <c r="A109" s="165">
        <v>3122</v>
      </c>
      <c r="B109" s="165" t="s">
        <v>123</v>
      </c>
      <c r="C109" s="165">
        <v>0.4347</v>
      </c>
      <c r="D109" s="165">
        <v>0.3355</v>
      </c>
      <c r="E109" s="165">
        <v>0.5798</v>
      </c>
      <c r="F109" s="165">
        <v>1.5966</v>
      </c>
      <c r="G109" s="165">
        <v>3.3009</v>
      </c>
      <c r="H109" s="165">
        <v>1.2974</v>
      </c>
      <c r="I109" s="165">
        <v>306</v>
      </c>
      <c r="J109" s="165">
        <v>282.5</v>
      </c>
      <c r="K109" s="165">
        <v>256.5</v>
      </c>
      <c r="L109" s="165">
        <v>244.8</v>
      </c>
    </row>
    <row r="110" hidden="1" spans="1:12">
      <c r="A110" s="165">
        <v>3124</v>
      </c>
      <c r="B110" s="165" t="s">
        <v>124</v>
      </c>
      <c r="C110" s="165">
        <v>0.3093</v>
      </c>
      <c r="D110" s="165">
        <v>0.3207</v>
      </c>
      <c r="E110" s="165">
        <v>0.4543</v>
      </c>
      <c r="F110" s="165">
        <v>1.5818</v>
      </c>
      <c r="G110" s="165">
        <v>3.4557</v>
      </c>
      <c r="H110" s="165">
        <v>1.3206</v>
      </c>
      <c r="I110" s="165">
        <v>354</v>
      </c>
      <c r="J110" s="165">
        <v>326</v>
      </c>
      <c r="K110" s="165">
        <v>294.5</v>
      </c>
      <c r="L110" s="165">
        <v>336.3</v>
      </c>
    </row>
    <row r="111" hidden="1" spans="1:12">
      <c r="A111" s="165">
        <v>3126</v>
      </c>
      <c r="B111" s="165" t="s">
        <v>125</v>
      </c>
      <c r="C111" s="165">
        <v>1.1104</v>
      </c>
      <c r="D111" s="165">
        <v>0.3613</v>
      </c>
      <c r="E111" s="165">
        <v>1.2554</v>
      </c>
      <c r="F111" s="165">
        <v>1.6224</v>
      </c>
      <c r="G111" s="165">
        <v>3.0622</v>
      </c>
      <c r="H111" s="165">
        <v>1.259</v>
      </c>
      <c r="I111" s="165">
        <v>166.5</v>
      </c>
      <c r="J111" s="165">
        <v>155</v>
      </c>
      <c r="K111" s="165">
        <v>141</v>
      </c>
      <c r="L111" s="165">
        <v>158.18</v>
      </c>
    </row>
    <row r="112" hidden="1" spans="1:12">
      <c r="A112" s="165">
        <v>3127</v>
      </c>
      <c r="B112" s="165" t="s">
        <v>126</v>
      </c>
      <c r="C112" s="165">
        <v>1.4448</v>
      </c>
      <c r="D112" s="165">
        <v>0.3883</v>
      </c>
      <c r="E112" s="165">
        <v>1.5898</v>
      </c>
      <c r="F112" s="165">
        <v>1.6494</v>
      </c>
      <c r="G112" s="165">
        <v>2.8465</v>
      </c>
      <c r="H112" s="165">
        <v>1.221</v>
      </c>
      <c r="I112" s="165">
        <v>154</v>
      </c>
      <c r="J112" s="165">
        <v>142.5</v>
      </c>
      <c r="K112" s="165">
        <v>131</v>
      </c>
      <c r="L112" s="165">
        <v>146.3</v>
      </c>
    </row>
    <row r="113" hidden="1" spans="1:12">
      <c r="A113" s="165">
        <v>3128</v>
      </c>
      <c r="B113" s="165" t="s">
        <v>127</v>
      </c>
      <c r="C113" s="165">
        <v>0.3177</v>
      </c>
      <c r="D113" s="165">
        <v>0.3209</v>
      </c>
      <c r="E113" s="165">
        <v>0.5</v>
      </c>
      <c r="F113" s="165">
        <v>1.57</v>
      </c>
      <c r="G113" s="165">
        <v>3.4536</v>
      </c>
      <c r="H113" s="165">
        <v>1.5713</v>
      </c>
      <c r="I113" s="165">
        <v>354</v>
      </c>
      <c r="J113" s="165">
        <v>326</v>
      </c>
      <c r="K113" s="165">
        <v>294.5</v>
      </c>
      <c r="L113" s="165">
        <v>283.2</v>
      </c>
    </row>
    <row r="114" hidden="1" spans="1:12">
      <c r="A114" s="165">
        <v>3130</v>
      </c>
      <c r="B114" s="165" t="s">
        <v>128</v>
      </c>
      <c r="C114" s="165">
        <v>0.9868</v>
      </c>
      <c r="D114" s="165">
        <v>0.3442</v>
      </c>
      <c r="E114" s="165">
        <v>1.4339</v>
      </c>
      <c r="F114" s="165">
        <v>1.4015</v>
      </c>
      <c r="G114" s="165">
        <v>2.9545</v>
      </c>
      <c r="H114" s="165">
        <v>1.2404</v>
      </c>
      <c r="I114" s="165">
        <v>154</v>
      </c>
      <c r="J114" s="165">
        <v>142.5</v>
      </c>
      <c r="K114" s="165">
        <v>131</v>
      </c>
      <c r="L114" s="165">
        <v>123.2</v>
      </c>
    </row>
    <row r="115" hidden="1" spans="1:12">
      <c r="A115" s="165">
        <v>3131</v>
      </c>
      <c r="B115" s="165" t="s">
        <v>129</v>
      </c>
      <c r="C115" s="165">
        <v>0.5508</v>
      </c>
      <c r="D115" s="165">
        <v>0.3578</v>
      </c>
      <c r="E115" s="165">
        <v>0.6958</v>
      </c>
      <c r="F115" s="165">
        <v>1.6189</v>
      </c>
      <c r="G115" s="165">
        <v>3.0919</v>
      </c>
      <c r="H115" s="165">
        <v>1.264</v>
      </c>
      <c r="I115" s="165">
        <v>265.5</v>
      </c>
      <c r="J115" s="165">
        <v>246.5</v>
      </c>
      <c r="K115" s="165">
        <v>224.5</v>
      </c>
      <c r="L115" s="165">
        <v>212.4</v>
      </c>
    </row>
    <row r="116" hidden="1" spans="1:12">
      <c r="A116" s="165">
        <v>3132</v>
      </c>
      <c r="B116" s="165" t="s">
        <v>130</v>
      </c>
      <c r="C116" s="165">
        <v>0.5323</v>
      </c>
      <c r="D116" s="165">
        <v>0.3562</v>
      </c>
      <c r="E116" s="165">
        <v>0.6773</v>
      </c>
      <c r="F116" s="165">
        <v>1.6173</v>
      </c>
      <c r="G116" s="165">
        <v>3.1064</v>
      </c>
      <c r="H116" s="165">
        <v>1.2664</v>
      </c>
      <c r="I116" s="165">
        <v>281.5</v>
      </c>
      <c r="J116" s="165">
        <v>261</v>
      </c>
      <c r="K116" s="165">
        <v>237.5</v>
      </c>
      <c r="L116" s="165">
        <v>225.2</v>
      </c>
    </row>
    <row r="117" hidden="1" spans="1:12">
      <c r="A117" s="165">
        <v>3133</v>
      </c>
      <c r="B117" s="165" t="s">
        <v>131</v>
      </c>
      <c r="C117" s="165">
        <v>0.5323</v>
      </c>
      <c r="D117" s="165">
        <v>0.3562</v>
      </c>
      <c r="E117" s="165">
        <v>0.6773</v>
      </c>
      <c r="F117" s="165">
        <v>1.6173</v>
      </c>
      <c r="G117" s="165">
        <v>3.1064</v>
      </c>
      <c r="H117" s="165">
        <v>1.2664</v>
      </c>
      <c r="I117" s="165">
        <v>281.5</v>
      </c>
      <c r="J117" s="165">
        <v>261</v>
      </c>
      <c r="K117" s="165">
        <v>237.5</v>
      </c>
      <c r="L117" s="165">
        <v>225.2</v>
      </c>
    </row>
    <row r="118" hidden="1" spans="1:12">
      <c r="A118" s="165">
        <v>3134</v>
      </c>
      <c r="B118" s="165" t="s">
        <v>132</v>
      </c>
      <c r="C118" s="165">
        <v>0.7921</v>
      </c>
      <c r="D118" s="165">
        <v>0.35</v>
      </c>
      <c r="E118" s="165">
        <v>0.9743</v>
      </c>
      <c r="F118" s="165">
        <v>1.5991</v>
      </c>
      <c r="G118" s="165">
        <v>3.1622</v>
      </c>
      <c r="H118" s="165">
        <v>1.5082</v>
      </c>
      <c r="I118" s="165">
        <v>205</v>
      </c>
      <c r="J118" s="165">
        <v>190</v>
      </c>
      <c r="K118" s="165">
        <v>173</v>
      </c>
      <c r="L118" s="165">
        <v>164</v>
      </c>
    </row>
    <row r="119" hidden="1" spans="1:12">
      <c r="A119" s="165">
        <v>3135</v>
      </c>
      <c r="B119" s="165" t="s">
        <v>133</v>
      </c>
      <c r="C119" s="165">
        <v>0.6793</v>
      </c>
      <c r="D119" s="165">
        <v>0.3498</v>
      </c>
      <c r="E119" s="165">
        <v>0.8243</v>
      </c>
      <c r="F119" s="165">
        <v>1.6109</v>
      </c>
      <c r="G119" s="165">
        <v>3.1639</v>
      </c>
      <c r="H119" s="165">
        <v>1.2758</v>
      </c>
      <c r="I119" s="165">
        <v>233</v>
      </c>
      <c r="J119" s="165">
        <v>216</v>
      </c>
      <c r="K119" s="165">
        <v>196.5</v>
      </c>
      <c r="L119" s="165">
        <v>186.4</v>
      </c>
    </row>
    <row r="120" hidden="1" spans="1:12">
      <c r="A120" s="165">
        <v>3137</v>
      </c>
      <c r="B120" s="165" t="s">
        <v>134</v>
      </c>
      <c r="C120" s="165">
        <v>0.3177</v>
      </c>
      <c r="D120" s="165">
        <v>0.3209</v>
      </c>
      <c r="E120" s="165">
        <v>0.5</v>
      </c>
      <c r="F120" s="165">
        <v>1.57</v>
      </c>
      <c r="G120" s="165">
        <v>3.4536</v>
      </c>
      <c r="H120" s="165">
        <v>1.5713</v>
      </c>
      <c r="I120" s="165">
        <v>354</v>
      </c>
      <c r="J120" s="165">
        <v>326</v>
      </c>
      <c r="K120" s="165">
        <v>294.5</v>
      </c>
      <c r="L120" s="165">
        <v>283.2</v>
      </c>
    </row>
    <row r="121" hidden="1" spans="1:12">
      <c r="A121" s="165">
        <v>3138</v>
      </c>
      <c r="B121" s="165" t="s">
        <v>135</v>
      </c>
      <c r="C121" s="165">
        <v>14.346</v>
      </c>
      <c r="D121" s="165">
        <v>0.4003</v>
      </c>
      <c r="E121" s="165">
        <v>14.49</v>
      </c>
      <c r="F121" s="165">
        <v>1.6559</v>
      </c>
      <c r="G121" s="165">
        <v>2.8389</v>
      </c>
      <c r="H121" s="165">
        <v>1.2196</v>
      </c>
      <c r="I121" s="165">
        <v>34.99</v>
      </c>
      <c r="J121" s="165">
        <v>34.99</v>
      </c>
      <c r="K121" s="165">
        <v>34.99</v>
      </c>
      <c r="L121" s="165">
        <v>27.99</v>
      </c>
    </row>
    <row r="122" hidden="1" spans="1:12">
      <c r="A122" s="165">
        <v>3139</v>
      </c>
      <c r="B122" s="165" t="s">
        <v>136</v>
      </c>
      <c r="C122" s="165">
        <v>0.9782</v>
      </c>
      <c r="D122" s="165">
        <v>0.3613</v>
      </c>
      <c r="E122" s="165">
        <v>1.1232</v>
      </c>
      <c r="F122" s="165">
        <v>1.6224</v>
      </c>
      <c r="G122" s="165">
        <v>3.0622</v>
      </c>
      <c r="H122" s="165">
        <v>1.259</v>
      </c>
      <c r="I122" s="165">
        <v>186.5</v>
      </c>
      <c r="J122" s="165">
        <v>173</v>
      </c>
      <c r="K122" s="165">
        <v>158</v>
      </c>
      <c r="L122" s="165">
        <v>177.18</v>
      </c>
    </row>
    <row r="123" hidden="1" spans="1:12">
      <c r="A123" s="165">
        <v>3140</v>
      </c>
      <c r="B123" s="165" t="s">
        <v>137</v>
      </c>
      <c r="C123" s="165">
        <v>0.3177</v>
      </c>
      <c r="D123" s="165">
        <v>0.3209</v>
      </c>
      <c r="E123" s="165">
        <v>0.5</v>
      </c>
      <c r="F123" s="165">
        <v>1.57</v>
      </c>
      <c r="G123" s="165">
        <v>3.4536</v>
      </c>
      <c r="H123" s="165">
        <v>1.5713</v>
      </c>
      <c r="I123" s="165">
        <v>354</v>
      </c>
      <c r="J123" s="165">
        <v>326</v>
      </c>
      <c r="K123" s="165">
        <v>294.5</v>
      </c>
      <c r="L123" s="165">
        <v>283.2</v>
      </c>
    </row>
    <row r="124" hidden="1" spans="1:12">
      <c r="A124" s="165">
        <v>3141</v>
      </c>
      <c r="B124" s="165" t="s">
        <v>138</v>
      </c>
      <c r="C124" s="165">
        <v>1.1337</v>
      </c>
      <c r="D124" s="165">
        <v>0.3613</v>
      </c>
      <c r="E124" s="165">
        <v>1.2787</v>
      </c>
      <c r="F124" s="165">
        <v>1.6224</v>
      </c>
      <c r="G124" s="165">
        <v>3.0622</v>
      </c>
      <c r="H124" s="165">
        <v>1.259</v>
      </c>
      <c r="I124" s="165">
        <v>183.5</v>
      </c>
      <c r="J124" s="165">
        <v>170.5</v>
      </c>
      <c r="K124" s="165">
        <v>155</v>
      </c>
      <c r="L124" s="165">
        <v>146.8</v>
      </c>
    </row>
    <row r="125" hidden="1" spans="1:12">
      <c r="A125" s="165">
        <v>3142</v>
      </c>
      <c r="B125" s="165" t="s">
        <v>139</v>
      </c>
      <c r="C125" s="165">
        <v>0.3019</v>
      </c>
      <c r="D125" s="165">
        <v>0.3243</v>
      </c>
      <c r="E125" s="165">
        <v>0.4469</v>
      </c>
      <c r="F125" s="165">
        <v>1.5854</v>
      </c>
      <c r="G125" s="165">
        <v>3.4165</v>
      </c>
      <c r="H125" s="165">
        <v>1.3149</v>
      </c>
      <c r="I125" s="165">
        <v>381</v>
      </c>
      <c r="J125" s="165">
        <v>351</v>
      </c>
      <c r="K125" s="165">
        <v>317</v>
      </c>
      <c r="L125" s="165">
        <v>304.8</v>
      </c>
    </row>
    <row r="126" hidden="1" spans="1:12">
      <c r="A126" s="165">
        <v>3143</v>
      </c>
      <c r="B126" s="165" t="s">
        <v>140</v>
      </c>
      <c r="C126" s="165">
        <v>0.271</v>
      </c>
      <c r="D126" s="165">
        <v>0.3207</v>
      </c>
      <c r="E126" s="165">
        <v>0.416</v>
      </c>
      <c r="F126" s="165">
        <v>1.5818</v>
      </c>
      <c r="G126" s="165">
        <v>3.4557</v>
      </c>
      <c r="H126" s="165">
        <v>1.3206</v>
      </c>
      <c r="I126" s="165">
        <v>407</v>
      </c>
      <c r="J126" s="165">
        <v>374.5</v>
      </c>
      <c r="K126" s="165">
        <v>338</v>
      </c>
      <c r="L126" s="165">
        <v>325.6</v>
      </c>
    </row>
    <row r="127" hidden="1" spans="1:12">
      <c r="A127" s="165">
        <v>3144</v>
      </c>
      <c r="B127" s="165" t="s">
        <v>141</v>
      </c>
      <c r="C127" s="165">
        <v>14.346</v>
      </c>
      <c r="D127" s="165">
        <v>0.4003</v>
      </c>
      <c r="E127" s="165">
        <v>14.49</v>
      </c>
      <c r="F127" s="165">
        <v>1.6559</v>
      </c>
      <c r="G127" s="165">
        <v>2.8389</v>
      </c>
      <c r="H127" s="165">
        <v>1.2196</v>
      </c>
      <c r="I127" s="165">
        <v>34.99</v>
      </c>
      <c r="J127" s="165">
        <v>34.99</v>
      </c>
      <c r="K127" s="165">
        <v>34.99</v>
      </c>
      <c r="L127" s="165">
        <v>27.99</v>
      </c>
    </row>
    <row r="128" hidden="1" spans="1:12">
      <c r="A128" s="165">
        <v>3145</v>
      </c>
      <c r="B128" s="165" t="s">
        <v>142</v>
      </c>
      <c r="C128" s="165">
        <v>0.7921</v>
      </c>
      <c r="D128" s="165">
        <v>0.35</v>
      </c>
      <c r="E128" s="165">
        <v>0.9743</v>
      </c>
      <c r="F128" s="165">
        <v>1.5991</v>
      </c>
      <c r="G128" s="165">
        <v>3.1622</v>
      </c>
      <c r="H128" s="165">
        <v>1.5082</v>
      </c>
      <c r="I128" s="165">
        <v>205</v>
      </c>
      <c r="J128" s="165">
        <v>190</v>
      </c>
      <c r="K128" s="165">
        <v>173</v>
      </c>
      <c r="L128" s="165">
        <v>164</v>
      </c>
    </row>
    <row r="129" hidden="1" spans="1:12">
      <c r="A129" s="165">
        <v>3146</v>
      </c>
      <c r="B129" s="165" t="s">
        <v>143</v>
      </c>
      <c r="C129" s="165">
        <v>0.5508</v>
      </c>
      <c r="D129" s="165">
        <v>0.3578</v>
      </c>
      <c r="E129" s="165">
        <v>0.6958</v>
      </c>
      <c r="F129" s="165">
        <v>1.6189</v>
      </c>
      <c r="G129" s="165">
        <v>3.0919</v>
      </c>
      <c r="H129" s="165">
        <v>1.264</v>
      </c>
      <c r="I129" s="165">
        <v>265.5</v>
      </c>
      <c r="J129" s="165">
        <v>246.5</v>
      </c>
      <c r="K129" s="165">
        <v>224.5</v>
      </c>
      <c r="L129" s="165">
        <v>252.23</v>
      </c>
    </row>
    <row r="130" hidden="1" spans="1:12">
      <c r="A130" s="165">
        <v>3148</v>
      </c>
      <c r="B130" s="165" t="s">
        <v>144</v>
      </c>
      <c r="C130" s="165">
        <v>0.3177</v>
      </c>
      <c r="D130" s="165">
        <v>0.3209</v>
      </c>
      <c r="E130" s="165">
        <v>0.5</v>
      </c>
      <c r="F130" s="165">
        <v>1.57</v>
      </c>
      <c r="G130" s="165">
        <v>3.4536</v>
      </c>
      <c r="H130" s="165">
        <v>1.5713</v>
      </c>
      <c r="I130" s="165">
        <v>354</v>
      </c>
      <c r="J130" s="165">
        <v>326</v>
      </c>
      <c r="K130" s="165">
        <v>294.5</v>
      </c>
      <c r="L130" s="165">
        <v>283.2</v>
      </c>
    </row>
    <row r="131" hidden="1" spans="1:12">
      <c r="A131" s="165">
        <v>3150</v>
      </c>
      <c r="B131" s="165" t="s">
        <v>145</v>
      </c>
      <c r="C131" s="165">
        <v>11.639</v>
      </c>
      <c r="D131" s="165">
        <v>0.3775</v>
      </c>
      <c r="E131" s="165">
        <v>11.831</v>
      </c>
      <c r="F131" s="165">
        <v>1.6229</v>
      </c>
      <c r="G131" s="165">
        <v>2.9389</v>
      </c>
      <c r="H131" s="165">
        <v>1.4619</v>
      </c>
      <c r="I131" s="165">
        <v>52.49</v>
      </c>
      <c r="J131" s="165">
        <v>52.49</v>
      </c>
      <c r="K131" s="165">
        <v>52.49</v>
      </c>
      <c r="L131" s="165">
        <v>41.99</v>
      </c>
    </row>
    <row r="132" hidden="1" spans="1:12">
      <c r="A132" s="165">
        <v>3151</v>
      </c>
      <c r="B132" s="165" t="s">
        <v>146</v>
      </c>
      <c r="C132" s="165">
        <v>11.703</v>
      </c>
      <c r="D132" s="165">
        <v>0.7927</v>
      </c>
      <c r="E132" s="165">
        <v>11.703</v>
      </c>
      <c r="F132" s="165">
        <v>0.7927</v>
      </c>
      <c r="G132" s="165">
        <v>2.4466</v>
      </c>
      <c r="H132" s="165">
        <v>2.4466</v>
      </c>
      <c r="I132" s="165">
        <v>52.49</v>
      </c>
      <c r="J132" s="165">
        <v>52.49</v>
      </c>
      <c r="K132" s="165">
        <v>52.49</v>
      </c>
      <c r="L132" s="165">
        <v>41.99</v>
      </c>
    </row>
    <row r="133" hidden="1" spans="1:12">
      <c r="A133" s="165">
        <v>3152</v>
      </c>
      <c r="B133" s="165" t="s">
        <v>147</v>
      </c>
      <c r="C133" s="165">
        <v>0.4347</v>
      </c>
      <c r="D133" s="165">
        <v>0.3355</v>
      </c>
      <c r="E133" s="165">
        <v>0.5798</v>
      </c>
      <c r="F133" s="165">
        <v>1.5966</v>
      </c>
      <c r="G133" s="165">
        <v>3.3009</v>
      </c>
      <c r="H133" s="165">
        <v>1.2974</v>
      </c>
      <c r="I133" s="165">
        <v>306</v>
      </c>
      <c r="J133" s="165">
        <v>282.5</v>
      </c>
      <c r="K133" s="165">
        <v>256.5</v>
      </c>
      <c r="L133" s="165">
        <v>244.8</v>
      </c>
    </row>
    <row r="134" hidden="1" spans="1:12">
      <c r="A134" s="165">
        <v>3153</v>
      </c>
      <c r="B134" s="165" t="s">
        <v>148</v>
      </c>
      <c r="C134" s="165">
        <v>0.271</v>
      </c>
      <c r="D134" s="165">
        <v>0.3207</v>
      </c>
      <c r="E134" s="165">
        <v>0.416</v>
      </c>
      <c r="F134" s="165">
        <v>1.5818</v>
      </c>
      <c r="G134" s="165">
        <v>3.4557</v>
      </c>
      <c r="H134" s="165">
        <v>1.3206</v>
      </c>
      <c r="I134" s="165">
        <v>407</v>
      </c>
      <c r="J134" s="165">
        <v>374.5</v>
      </c>
      <c r="K134" s="165">
        <v>338</v>
      </c>
      <c r="L134" s="165">
        <v>325.6</v>
      </c>
    </row>
    <row r="135" hidden="1" spans="1:12">
      <c r="A135" s="165">
        <v>3154</v>
      </c>
      <c r="B135" s="165" t="s">
        <v>149</v>
      </c>
      <c r="C135" s="165">
        <v>0.3019</v>
      </c>
      <c r="D135" s="165">
        <v>0.3243</v>
      </c>
      <c r="E135" s="165">
        <v>0.4469</v>
      </c>
      <c r="F135" s="165">
        <v>1.5854</v>
      </c>
      <c r="G135" s="165">
        <v>3.4165</v>
      </c>
      <c r="H135" s="165">
        <v>1.3149</v>
      </c>
      <c r="I135" s="165">
        <v>381</v>
      </c>
      <c r="J135" s="165">
        <v>351</v>
      </c>
      <c r="K135" s="165">
        <v>317</v>
      </c>
      <c r="L135" s="165">
        <v>304.8</v>
      </c>
    </row>
    <row r="136" hidden="1" spans="1:12">
      <c r="A136" s="165">
        <v>3155</v>
      </c>
      <c r="B136" s="165" t="s">
        <v>150</v>
      </c>
      <c r="C136" s="165">
        <v>1.4448</v>
      </c>
      <c r="D136" s="165">
        <v>0.3883</v>
      </c>
      <c r="E136" s="165">
        <v>1.5898</v>
      </c>
      <c r="F136" s="165">
        <v>1.6494</v>
      </c>
      <c r="G136" s="165">
        <v>2.8465</v>
      </c>
      <c r="H136" s="165">
        <v>1.221</v>
      </c>
      <c r="I136" s="165">
        <v>154</v>
      </c>
      <c r="J136" s="165">
        <v>142.5</v>
      </c>
      <c r="K136" s="165">
        <v>131</v>
      </c>
      <c r="L136" s="165">
        <v>146.3</v>
      </c>
    </row>
    <row r="137" hidden="1" spans="1:12">
      <c r="A137" s="165">
        <v>3156</v>
      </c>
      <c r="B137" s="165" t="s">
        <v>151</v>
      </c>
      <c r="C137" s="165">
        <v>1.1587</v>
      </c>
      <c r="D137" s="165">
        <v>0.7817</v>
      </c>
      <c r="E137" s="165">
        <v>1.1587</v>
      </c>
      <c r="F137" s="165">
        <v>0.7817</v>
      </c>
      <c r="G137" s="165">
        <v>2.4611</v>
      </c>
      <c r="H137" s="165">
        <v>2.4611</v>
      </c>
      <c r="I137" s="165">
        <v>166.5</v>
      </c>
      <c r="J137" s="165">
        <v>155</v>
      </c>
      <c r="K137" s="165">
        <v>141</v>
      </c>
      <c r="L137" s="165">
        <v>133.2</v>
      </c>
    </row>
    <row r="138" hidden="1" spans="1:12">
      <c r="A138" s="165">
        <v>3157</v>
      </c>
      <c r="B138" s="165" t="s">
        <v>152</v>
      </c>
      <c r="C138" s="165">
        <v>0.3093</v>
      </c>
      <c r="D138" s="165">
        <v>0.3207</v>
      </c>
      <c r="E138" s="165">
        <v>0.4543</v>
      </c>
      <c r="F138" s="165">
        <v>1.5818</v>
      </c>
      <c r="G138" s="165">
        <v>3.4557</v>
      </c>
      <c r="H138" s="165">
        <v>1.3206</v>
      </c>
      <c r="I138" s="165">
        <v>354</v>
      </c>
      <c r="J138" s="165">
        <v>326</v>
      </c>
      <c r="K138" s="165">
        <v>294.5</v>
      </c>
      <c r="L138" s="165">
        <v>283.2</v>
      </c>
    </row>
    <row r="139" hidden="1" spans="1:12">
      <c r="A139" s="165">
        <v>3158</v>
      </c>
      <c r="B139" s="165" t="s">
        <v>153</v>
      </c>
      <c r="C139" s="165">
        <v>0.9315</v>
      </c>
      <c r="D139" s="165">
        <v>0.3743</v>
      </c>
      <c r="E139" s="165">
        <v>1.0765</v>
      </c>
      <c r="F139" s="165">
        <v>1.6353</v>
      </c>
      <c r="G139" s="165">
        <v>2.9545</v>
      </c>
      <c r="H139" s="165">
        <v>1.2404</v>
      </c>
      <c r="I139" s="165">
        <v>180.5</v>
      </c>
      <c r="J139" s="165">
        <v>168</v>
      </c>
      <c r="K139" s="165">
        <v>153.5</v>
      </c>
      <c r="L139" s="165">
        <v>171.48</v>
      </c>
    </row>
    <row r="140" hidden="1" spans="1:12">
      <c r="A140" s="165">
        <v>3159</v>
      </c>
      <c r="B140" s="165" t="s">
        <v>154</v>
      </c>
      <c r="C140" s="165">
        <v>0.7921</v>
      </c>
      <c r="D140" s="165">
        <v>0.35</v>
      </c>
      <c r="E140" s="165">
        <v>0.9743</v>
      </c>
      <c r="F140" s="165">
        <v>1.5991</v>
      </c>
      <c r="G140" s="165">
        <v>3.1622</v>
      </c>
      <c r="H140" s="165">
        <v>1.5082</v>
      </c>
      <c r="I140" s="165">
        <v>205</v>
      </c>
      <c r="J140" s="165">
        <v>190</v>
      </c>
      <c r="K140" s="165">
        <v>173</v>
      </c>
      <c r="L140" s="165">
        <v>164</v>
      </c>
    </row>
    <row r="141" hidden="1" spans="1:12">
      <c r="A141" s="165">
        <v>3160</v>
      </c>
      <c r="B141" s="165" t="s">
        <v>155</v>
      </c>
      <c r="C141" s="165">
        <v>1.1587</v>
      </c>
      <c r="D141" s="165">
        <v>0.7817</v>
      </c>
      <c r="E141" s="165">
        <v>1.1587</v>
      </c>
      <c r="F141" s="165">
        <v>0.7817</v>
      </c>
      <c r="G141" s="165">
        <v>2.4611</v>
      </c>
      <c r="H141" s="165">
        <v>2.4611</v>
      </c>
      <c r="I141" s="165">
        <v>166.5</v>
      </c>
      <c r="J141" s="165">
        <v>155</v>
      </c>
      <c r="K141" s="165">
        <v>141</v>
      </c>
      <c r="L141" s="165">
        <v>133.2</v>
      </c>
    </row>
    <row r="142" hidden="1" spans="1:12">
      <c r="A142" s="165">
        <v>3161</v>
      </c>
      <c r="B142" s="165" t="s">
        <v>156</v>
      </c>
      <c r="C142" s="165">
        <v>0.3177</v>
      </c>
      <c r="D142" s="165">
        <v>0.3209</v>
      </c>
      <c r="E142" s="165">
        <v>0.5</v>
      </c>
      <c r="F142" s="165">
        <v>1.57</v>
      </c>
      <c r="G142" s="165">
        <v>3.4536</v>
      </c>
      <c r="H142" s="165">
        <v>1.5713</v>
      </c>
      <c r="I142" s="165">
        <v>354</v>
      </c>
      <c r="J142" s="165">
        <v>326</v>
      </c>
      <c r="K142" s="165">
        <v>294.5</v>
      </c>
      <c r="L142" s="165">
        <v>283.2</v>
      </c>
    </row>
    <row r="143" hidden="1" spans="1:12">
      <c r="A143" s="165">
        <v>3162</v>
      </c>
      <c r="B143" s="165" t="s">
        <v>157</v>
      </c>
      <c r="C143" s="165">
        <v>0.9315</v>
      </c>
      <c r="D143" s="165">
        <v>0.3743</v>
      </c>
      <c r="E143" s="165">
        <v>1.0765</v>
      </c>
      <c r="F143" s="165">
        <v>1.6353</v>
      </c>
      <c r="G143" s="165">
        <v>2.9545</v>
      </c>
      <c r="H143" s="165">
        <v>1.2404</v>
      </c>
      <c r="I143" s="165">
        <v>180.5</v>
      </c>
      <c r="J143" s="165">
        <v>168</v>
      </c>
      <c r="K143" s="165">
        <v>153.3</v>
      </c>
      <c r="L143" s="165">
        <v>144.4</v>
      </c>
    </row>
    <row r="144" hidden="1" spans="1:12">
      <c r="A144" s="165">
        <v>3163</v>
      </c>
      <c r="B144" s="165" t="s">
        <v>158</v>
      </c>
      <c r="C144" s="165">
        <v>1.4193</v>
      </c>
      <c r="D144" s="165">
        <v>0.3974</v>
      </c>
      <c r="E144" s="165">
        <v>1.5946</v>
      </c>
      <c r="F144" s="165">
        <v>1.6376</v>
      </c>
      <c r="G144" s="165">
        <v>2.8466</v>
      </c>
      <c r="H144" s="165">
        <v>1.4692</v>
      </c>
      <c r="I144" s="165">
        <v>122.47</v>
      </c>
      <c r="J144" s="165">
        <v>122.47</v>
      </c>
      <c r="K144" s="165">
        <v>122.47</v>
      </c>
      <c r="L144" s="165">
        <v>122.47</v>
      </c>
    </row>
    <row r="145" hidden="1" spans="1:12">
      <c r="A145" s="165">
        <v>3164</v>
      </c>
      <c r="B145" s="165" t="s">
        <v>159</v>
      </c>
      <c r="C145" s="165">
        <v>1.1104</v>
      </c>
      <c r="D145" s="165">
        <v>0.3613</v>
      </c>
      <c r="E145" s="165">
        <v>1.2554</v>
      </c>
      <c r="F145" s="165">
        <v>1.6224</v>
      </c>
      <c r="G145" s="165">
        <v>3.0622</v>
      </c>
      <c r="H145" s="165">
        <v>1.259</v>
      </c>
      <c r="I145" s="165">
        <v>166.5</v>
      </c>
      <c r="J145" s="165">
        <v>155</v>
      </c>
      <c r="K145" s="165">
        <v>141</v>
      </c>
      <c r="L145" s="165">
        <v>133.2</v>
      </c>
    </row>
    <row r="146" hidden="1" spans="1:12">
      <c r="A146" s="165">
        <v>3165</v>
      </c>
      <c r="B146" s="165" t="s">
        <v>160</v>
      </c>
      <c r="C146" s="165">
        <v>14.346</v>
      </c>
      <c r="D146" s="165">
        <v>0.4003</v>
      </c>
      <c r="E146" s="165">
        <v>14.49</v>
      </c>
      <c r="F146" s="165">
        <v>1.6559</v>
      </c>
      <c r="G146" s="165">
        <v>2.8389</v>
      </c>
      <c r="H146" s="165">
        <v>1.2196</v>
      </c>
      <c r="I146" s="165">
        <v>34.99</v>
      </c>
      <c r="J146" s="165">
        <v>34.99</v>
      </c>
      <c r="K146" s="165">
        <v>34.99</v>
      </c>
      <c r="L146" s="165">
        <v>27.99</v>
      </c>
    </row>
    <row r="147" hidden="1" spans="1:12">
      <c r="A147" s="165">
        <v>3166</v>
      </c>
      <c r="B147" s="165" t="s">
        <v>161</v>
      </c>
      <c r="C147" s="165">
        <v>1.4448</v>
      </c>
      <c r="D147" s="165">
        <v>0.3883</v>
      </c>
      <c r="E147" s="165">
        <v>1.5898</v>
      </c>
      <c r="F147" s="165">
        <v>1.6494</v>
      </c>
      <c r="G147" s="165">
        <v>2.8465</v>
      </c>
      <c r="H147" s="165">
        <v>1.221</v>
      </c>
      <c r="I147" s="165">
        <v>154</v>
      </c>
      <c r="J147" s="165">
        <v>142.5</v>
      </c>
      <c r="K147" s="165">
        <v>131</v>
      </c>
      <c r="L147" s="165">
        <v>146.3</v>
      </c>
    </row>
    <row r="148" hidden="1" spans="1:12">
      <c r="A148" s="165">
        <v>3167</v>
      </c>
      <c r="B148" s="165" t="s">
        <v>162</v>
      </c>
      <c r="C148" s="165">
        <v>0.9782</v>
      </c>
      <c r="D148" s="165">
        <v>0.3613</v>
      </c>
      <c r="E148" s="165">
        <v>1.1232</v>
      </c>
      <c r="F148" s="165">
        <v>1.6224</v>
      </c>
      <c r="G148" s="165">
        <v>3.0622</v>
      </c>
      <c r="H148" s="165">
        <v>1.259</v>
      </c>
      <c r="I148" s="165">
        <v>186.5</v>
      </c>
      <c r="J148" s="165">
        <v>173</v>
      </c>
      <c r="K148" s="165">
        <v>158</v>
      </c>
      <c r="L148" s="165">
        <v>177.18</v>
      </c>
    </row>
    <row r="149" hidden="1" spans="1:12">
      <c r="A149" s="165">
        <v>3168</v>
      </c>
      <c r="B149" s="165" t="s">
        <v>163</v>
      </c>
      <c r="C149" s="165">
        <v>0.314</v>
      </c>
      <c r="D149" s="165">
        <v>0.3207</v>
      </c>
      <c r="E149" s="165">
        <v>0.4591</v>
      </c>
      <c r="F149" s="165">
        <v>1.5818</v>
      </c>
      <c r="G149" s="165">
        <v>3.4557</v>
      </c>
      <c r="H149" s="165">
        <v>1.3206</v>
      </c>
      <c r="I149" s="165">
        <v>402</v>
      </c>
      <c r="J149" s="165">
        <v>370</v>
      </c>
      <c r="K149" s="165">
        <v>334</v>
      </c>
      <c r="L149" s="165">
        <v>321.6</v>
      </c>
    </row>
    <row r="150" hidden="1" spans="1:12">
      <c r="A150" s="165">
        <v>3170</v>
      </c>
      <c r="B150" s="165" t="s">
        <v>164</v>
      </c>
      <c r="C150" s="165">
        <v>0.2471</v>
      </c>
      <c r="D150" s="165">
        <v>0.3125</v>
      </c>
      <c r="E150" s="165">
        <v>0.3922</v>
      </c>
      <c r="F150" s="165">
        <v>1.5736</v>
      </c>
      <c r="G150" s="165">
        <v>3.5483</v>
      </c>
      <c r="H150" s="165">
        <v>1.3339</v>
      </c>
      <c r="I150" s="165">
        <v>465</v>
      </c>
      <c r="J150" s="165">
        <v>427</v>
      </c>
      <c r="K150" s="165">
        <v>384</v>
      </c>
      <c r="L150" s="165">
        <v>372</v>
      </c>
    </row>
    <row r="151" hidden="1" spans="1:12">
      <c r="A151" s="165">
        <v>3171</v>
      </c>
      <c r="B151" s="165" t="s">
        <v>165</v>
      </c>
      <c r="C151" s="165">
        <v>0.9315</v>
      </c>
      <c r="D151" s="165">
        <v>0.3743</v>
      </c>
      <c r="E151" s="165">
        <v>1.0765</v>
      </c>
      <c r="F151" s="165">
        <v>1.6353</v>
      </c>
      <c r="G151" s="165">
        <v>2.9545</v>
      </c>
      <c r="H151" s="165">
        <v>1.2404</v>
      </c>
      <c r="I151" s="165">
        <v>180.5</v>
      </c>
      <c r="J151" s="165">
        <v>168</v>
      </c>
      <c r="K151" s="165">
        <v>153.3</v>
      </c>
      <c r="L151" s="165">
        <v>144.4</v>
      </c>
    </row>
    <row r="152" hidden="1" spans="1:12">
      <c r="A152" s="165">
        <v>3172</v>
      </c>
      <c r="B152" s="165" t="s">
        <v>166</v>
      </c>
      <c r="C152" s="165">
        <v>1.1337</v>
      </c>
      <c r="D152" s="165">
        <v>0.3613</v>
      </c>
      <c r="E152" s="165">
        <v>1.2787</v>
      </c>
      <c r="F152" s="165">
        <v>1.6224</v>
      </c>
      <c r="G152" s="165">
        <v>3.0622</v>
      </c>
      <c r="H152" s="165">
        <v>1.259</v>
      </c>
      <c r="I152" s="165">
        <v>183.5</v>
      </c>
      <c r="J152" s="165">
        <v>170.5</v>
      </c>
      <c r="K152" s="165">
        <v>155</v>
      </c>
      <c r="L152" s="165">
        <v>174.33</v>
      </c>
    </row>
    <row r="153" hidden="1" spans="1:12">
      <c r="A153" s="165">
        <v>3173</v>
      </c>
      <c r="B153" s="165" t="s">
        <v>167</v>
      </c>
      <c r="C153" s="165">
        <v>0.1471</v>
      </c>
      <c r="D153" s="165">
        <v>0.3269</v>
      </c>
      <c r="E153" s="165">
        <v>0.3317</v>
      </c>
      <c r="F153" s="165">
        <v>1.4833</v>
      </c>
      <c r="G153" s="165">
        <v>3.3933</v>
      </c>
      <c r="H153" s="165">
        <v>1.678</v>
      </c>
      <c r="I153" s="165">
        <v>620</v>
      </c>
      <c r="J153" s="165">
        <v>620</v>
      </c>
      <c r="K153" s="165">
        <v>620</v>
      </c>
      <c r="L153" s="165">
        <v>620</v>
      </c>
    </row>
    <row r="154" hidden="1" spans="1:12">
      <c r="A154" s="165">
        <v>3174</v>
      </c>
      <c r="B154" s="165" t="s">
        <v>168</v>
      </c>
      <c r="C154" s="165">
        <v>0.3177</v>
      </c>
      <c r="D154" s="165">
        <v>0.3209</v>
      </c>
      <c r="E154" s="165">
        <v>0.5</v>
      </c>
      <c r="F154" s="165">
        <v>1.57</v>
      </c>
      <c r="G154" s="165">
        <v>3.4536</v>
      </c>
      <c r="H154" s="165">
        <v>1.5713</v>
      </c>
      <c r="I154" s="165">
        <v>354</v>
      </c>
      <c r="J154" s="165">
        <v>326</v>
      </c>
      <c r="K154" s="165">
        <v>294.5</v>
      </c>
      <c r="L154" s="165">
        <v>283.2</v>
      </c>
    </row>
    <row r="155" hidden="1" spans="1:12">
      <c r="A155" s="165">
        <v>3175</v>
      </c>
      <c r="B155" s="165" t="s">
        <v>169</v>
      </c>
      <c r="C155" s="165">
        <v>1.1104</v>
      </c>
      <c r="D155" s="165">
        <v>0.3613</v>
      </c>
      <c r="E155" s="165">
        <v>1.2554</v>
      </c>
      <c r="F155" s="165">
        <v>1.6224</v>
      </c>
      <c r="G155" s="165">
        <v>3.0622</v>
      </c>
      <c r="H155" s="165">
        <v>1.259</v>
      </c>
      <c r="I155" s="165">
        <v>166.5</v>
      </c>
      <c r="J155" s="165">
        <v>155</v>
      </c>
      <c r="K155" s="165">
        <v>141</v>
      </c>
      <c r="L155" s="165">
        <v>133.2</v>
      </c>
    </row>
    <row r="156" hidden="1" spans="1:12">
      <c r="A156" s="165">
        <v>3176</v>
      </c>
      <c r="B156" s="165" t="s">
        <v>170</v>
      </c>
      <c r="C156" s="165">
        <v>14.346</v>
      </c>
      <c r="D156" s="165">
        <v>0.4003</v>
      </c>
      <c r="E156" s="165">
        <v>14.49</v>
      </c>
      <c r="F156" s="165">
        <v>1.6559</v>
      </c>
      <c r="G156" s="165">
        <v>2.8389</v>
      </c>
      <c r="H156" s="165">
        <v>1.2196</v>
      </c>
      <c r="I156" s="165">
        <v>34.99</v>
      </c>
      <c r="J156" s="165">
        <v>34.99</v>
      </c>
      <c r="K156" s="165">
        <v>34.99</v>
      </c>
      <c r="L156" s="165">
        <v>27.99</v>
      </c>
    </row>
    <row r="157" hidden="1" spans="1:12">
      <c r="A157" s="165">
        <v>3177</v>
      </c>
      <c r="B157" s="165" t="s">
        <v>171</v>
      </c>
      <c r="C157" s="165">
        <v>0.314</v>
      </c>
      <c r="D157" s="165">
        <v>0.3207</v>
      </c>
      <c r="E157" s="165">
        <v>0.4591</v>
      </c>
      <c r="F157" s="165">
        <v>1.5818</v>
      </c>
      <c r="G157" s="165">
        <v>3.4557</v>
      </c>
      <c r="H157" s="165">
        <v>1.3206</v>
      </c>
      <c r="I157" s="165">
        <v>402</v>
      </c>
      <c r="J157" s="165">
        <v>370</v>
      </c>
      <c r="K157" s="165">
        <v>334</v>
      </c>
      <c r="L157" s="165">
        <v>321.6</v>
      </c>
    </row>
    <row r="158" hidden="1" spans="1:12">
      <c r="A158" s="165">
        <v>3178</v>
      </c>
      <c r="B158" s="165" t="s">
        <v>172</v>
      </c>
      <c r="C158" s="165">
        <v>0.2471</v>
      </c>
      <c r="D158" s="165">
        <v>0.3125</v>
      </c>
      <c r="E158" s="165">
        <v>0.3922</v>
      </c>
      <c r="F158" s="165">
        <v>1.5736</v>
      </c>
      <c r="G158" s="165">
        <v>3.5483</v>
      </c>
      <c r="H158" s="165">
        <v>1.3339</v>
      </c>
      <c r="I158" s="165">
        <v>465</v>
      </c>
      <c r="J158" s="165">
        <v>427</v>
      </c>
      <c r="K158" s="165">
        <v>384</v>
      </c>
      <c r="L158" s="165">
        <v>372</v>
      </c>
    </row>
    <row r="159" hidden="1" spans="1:12">
      <c r="A159" s="165">
        <v>3180</v>
      </c>
      <c r="B159" s="165" t="s">
        <v>173</v>
      </c>
      <c r="C159" s="165">
        <v>0.271</v>
      </c>
      <c r="D159" s="165">
        <v>0.3207</v>
      </c>
      <c r="E159" s="165">
        <v>0.416</v>
      </c>
      <c r="F159" s="165">
        <v>1.5818</v>
      </c>
      <c r="G159" s="165">
        <v>3.4557</v>
      </c>
      <c r="H159" s="165">
        <v>1.3206</v>
      </c>
      <c r="I159" s="165">
        <v>407</v>
      </c>
      <c r="J159" s="165">
        <v>374.5</v>
      </c>
      <c r="K159" s="165">
        <v>338</v>
      </c>
      <c r="L159" s="165">
        <v>325.6</v>
      </c>
    </row>
    <row r="160" hidden="1" spans="1:12">
      <c r="A160" s="165">
        <v>3181</v>
      </c>
      <c r="B160" s="165" t="s">
        <v>174</v>
      </c>
      <c r="C160" s="165">
        <v>0.314</v>
      </c>
      <c r="D160" s="165">
        <v>0.3207</v>
      </c>
      <c r="E160" s="165">
        <v>0.4591</v>
      </c>
      <c r="F160" s="165">
        <v>1.5818</v>
      </c>
      <c r="G160" s="165">
        <v>3.4557</v>
      </c>
      <c r="H160" s="165">
        <v>1.3206</v>
      </c>
      <c r="I160" s="165">
        <v>402</v>
      </c>
      <c r="J160" s="165">
        <v>370</v>
      </c>
      <c r="K160" s="165">
        <v>334</v>
      </c>
      <c r="L160" s="165">
        <v>321.6</v>
      </c>
    </row>
    <row r="161" hidden="1" spans="1:12">
      <c r="A161" s="165">
        <v>3183</v>
      </c>
      <c r="B161" s="165" t="s">
        <v>175</v>
      </c>
      <c r="C161" s="165">
        <v>0.314</v>
      </c>
      <c r="D161" s="165">
        <v>0.3207</v>
      </c>
      <c r="E161" s="165">
        <v>0.4591</v>
      </c>
      <c r="F161" s="165">
        <v>1.5818</v>
      </c>
      <c r="G161" s="165">
        <v>3.4557</v>
      </c>
      <c r="H161" s="165">
        <v>1.3206</v>
      </c>
      <c r="I161" s="165">
        <v>402</v>
      </c>
      <c r="J161" s="165">
        <v>370</v>
      </c>
      <c r="K161" s="165">
        <v>334</v>
      </c>
      <c r="L161" s="165">
        <v>321.6</v>
      </c>
    </row>
    <row r="162" hidden="1" spans="1:12">
      <c r="A162" s="165">
        <v>3185</v>
      </c>
      <c r="B162" s="165" t="s">
        <v>176</v>
      </c>
      <c r="C162" s="165">
        <v>0.2132</v>
      </c>
      <c r="D162" s="165">
        <v>0.3125</v>
      </c>
      <c r="E162" s="165">
        <v>0.3583</v>
      </c>
      <c r="F162" s="165">
        <v>1.5736</v>
      </c>
      <c r="G162" s="165">
        <v>3.5736</v>
      </c>
      <c r="H162" s="165">
        <v>1.3339</v>
      </c>
      <c r="I162" s="165">
        <v>471</v>
      </c>
      <c r="J162" s="165">
        <v>433</v>
      </c>
      <c r="K162" s="165">
        <v>389.5</v>
      </c>
      <c r="L162" s="165">
        <v>376.8</v>
      </c>
    </row>
    <row r="163" hidden="1" spans="1:12">
      <c r="A163" s="165">
        <v>3187</v>
      </c>
      <c r="B163" s="165" t="s">
        <v>177</v>
      </c>
      <c r="C163" s="165">
        <v>1.1104</v>
      </c>
      <c r="D163" s="165">
        <v>0.3613</v>
      </c>
      <c r="E163" s="165">
        <v>1.2554</v>
      </c>
      <c r="F163" s="165">
        <v>1.6224</v>
      </c>
      <c r="G163" s="165">
        <v>3.0622</v>
      </c>
      <c r="H163" s="165">
        <v>1.259</v>
      </c>
      <c r="I163" s="165">
        <v>166.5</v>
      </c>
      <c r="J163" s="165">
        <v>155</v>
      </c>
      <c r="K163" s="165">
        <v>141</v>
      </c>
      <c r="L163" s="165">
        <v>133.2</v>
      </c>
    </row>
    <row r="164" hidden="1" spans="1:12">
      <c r="A164" s="165">
        <v>3190</v>
      </c>
      <c r="B164" s="165" t="s">
        <v>178</v>
      </c>
      <c r="C164" s="165">
        <v>0.1857</v>
      </c>
      <c r="D164" s="165">
        <v>0.3338</v>
      </c>
      <c r="E164" s="165">
        <v>0.3705</v>
      </c>
      <c r="F164" s="165">
        <v>1.49</v>
      </c>
      <c r="G164" s="165">
        <v>3.3223</v>
      </c>
      <c r="H164" s="165">
        <v>1.6829</v>
      </c>
      <c r="I164" s="165">
        <v>629</v>
      </c>
      <c r="J164" s="165">
        <v>590</v>
      </c>
      <c r="K164" s="165">
        <v>548</v>
      </c>
      <c r="L164" s="165">
        <v>503</v>
      </c>
    </row>
    <row r="165" hidden="1" spans="1:12">
      <c r="A165" s="165">
        <v>3191</v>
      </c>
      <c r="B165" s="165" t="s">
        <v>179</v>
      </c>
      <c r="C165" s="165">
        <v>0.1857</v>
      </c>
      <c r="D165" s="165">
        <v>0.3338</v>
      </c>
      <c r="E165" s="165">
        <v>0.3705</v>
      </c>
      <c r="F165" s="165">
        <v>1.49</v>
      </c>
      <c r="G165" s="165">
        <v>3.3223</v>
      </c>
      <c r="H165" s="165">
        <v>1.6829</v>
      </c>
      <c r="I165" s="165">
        <v>629</v>
      </c>
      <c r="J165" s="165">
        <v>590</v>
      </c>
      <c r="K165" s="165">
        <v>548</v>
      </c>
      <c r="L165" s="165">
        <v>503</v>
      </c>
    </row>
    <row r="166" hidden="1" spans="1:12">
      <c r="A166" s="165">
        <v>3192</v>
      </c>
      <c r="B166" s="165" t="s">
        <v>180</v>
      </c>
      <c r="C166" s="165">
        <v>0.3093</v>
      </c>
      <c r="D166" s="165">
        <v>0.3207</v>
      </c>
      <c r="E166" s="165">
        <v>0.4543</v>
      </c>
      <c r="F166" s="165">
        <v>1.5818</v>
      </c>
      <c r="G166" s="165">
        <v>3.4557</v>
      </c>
      <c r="H166" s="165">
        <v>1.3206</v>
      </c>
      <c r="I166" s="165">
        <v>354</v>
      </c>
      <c r="J166" s="165">
        <v>326</v>
      </c>
      <c r="K166" s="165">
        <v>294.5</v>
      </c>
      <c r="L166" s="165">
        <v>283.2</v>
      </c>
    </row>
    <row r="167" hidden="1" spans="1:12">
      <c r="A167" s="165">
        <v>3193</v>
      </c>
      <c r="B167" s="165" t="s">
        <v>181</v>
      </c>
      <c r="C167" s="165">
        <v>0.2471</v>
      </c>
      <c r="D167" s="165">
        <v>0.3125</v>
      </c>
      <c r="E167" s="165">
        <v>0.3922</v>
      </c>
      <c r="F167" s="165">
        <v>1.5736</v>
      </c>
      <c r="G167" s="165">
        <v>3.5483</v>
      </c>
      <c r="H167" s="165">
        <v>1.3339</v>
      </c>
      <c r="I167" s="165">
        <v>465</v>
      </c>
      <c r="J167" s="165">
        <v>427</v>
      </c>
      <c r="K167" s="165">
        <v>384</v>
      </c>
      <c r="L167" s="165">
        <v>372</v>
      </c>
    </row>
    <row r="168" hidden="1" spans="1:12">
      <c r="A168" s="165">
        <v>3194</v>
      </c>
      <c r="B168" s="165" t="s">
        <v>182</v>
      </c>
      <c r="C168" s="165">
        <v>0.4347</v>
      </c>
      <c r="D168" s="165">
        <v>0.3355</v>
      </c>
      <c r="E168" s="165">
        <v>0.5798</v>
      </c>
      <c r="F168" s="165">
        <v>1.5966</v>
      </c>
      <c r="G168" s="165">
        <v>3.3009</v>
      </c>
      <c r="H168" s="165">
        <v>1.2974</v>
      </c>
      <c r="I168" s="165">
        <v>306</v>
      </c>
      <c r="J168" s="165">
        <v>282.5</v>
      </c>
      <c r="K168" s="165">
        <v>256.5</v>
      </c>
      <c r="L168" s="165">
        <v>244.8</v>
      </c>
    </row>
    <row r="169" hidden="1" spans="1:12">
      <c r="A169" s="165">
        <v>3197</v>
      </c>
      <c r="B169" s="165" t="s">
        <v>183</v>
      </c>
      <c r="C169" s="165">
        <v>0.314</v>
      </c>
      <c r="D169" s="165">
        <v>0.3207</v>
      </c>
      <c r="E169" s="165">
        <v>0.4591</v>
      </c>
      <c r="F169" s="165">
        <v>1.5818</v>
      </c>
      <c r="G169" s="165">
        <v>3.4557</v>
      </c>
      <c r="H169" s="165">
        <v>1.3206</v>
      </c>
      <c r="I169" s="165">
        <v>402</v>
      </c>
      <c r="J169" s="165">
        <v>370</v>
      </c>
      <c r="K169" s="165">
        <v>334</v>
      </c>
      <c r="L169" s="165">
        <v>321.6</v>
      </c>
    </row>
    <row r="170" hidden="1" spans="1:12">
      <c r="A170" s="165">
        <v>3200</v>
      </c>
      <c r="B170" s="165" t="s">
        <v>184</v>
      </c>
      <c r="C170" s="165">
        <v>0.2471</v>
      </c>
      <c r="D170" s="165">
        <v>0.3125</v>
      </c>
      <c r="E170" s="165">
        <v>0.3922</v>
      </c>
      <c r="F170" s="165">
        <v>1.5736</v>
      </c>
      <c r="G170" s="165">
        <v>3.5483</v>
      </c>
      <c r="H170" s="165">
        <v>1.3339</v>
      </c>
      <c r="I170" s="165">
        <v>465</v>
      </c>
      <c r="J170" s="165">
        <v>427</v>
      </c>
      <c r="K170" s="165">
        <v>384</v>
      </c>
      <c r="L170" s="165">
        <v>372</v>
      </c>
    </row>
    <row r="171" hidden="1" spans="1:12">
      <c r="A171" s="165">
        <v>3201</v>
      </c>
      <c r="B171" s="165" t="s">
        <v>185</v>
      </c>
      <c r="C171" s="165">
        <v>0.2471</v>
      </c>
      <c r="D171" s="165">
        <v>0.3125</v>
      </c>
      <c r="E171" s="165">
        <v>0.3922</v>
      </c>
      <c r="F171" s="165">
        <v>1.5736</v>
      </c>
      <c r="G171" s="165">
        <v>3.5483</v>
      </c>
      <c r="H171" s="165">
        <v>1.3339</v>
      </c>
      <c r="I171" s="165">
        <v>465</v>
      </c>
      <c r="J171" s="165">
        <v>427</v>
      </c>
      <c r="K171" s="165">
        <v>384</v>
      </c>
      <c r="L171" s="165">
        <v>372</v>
      </c>
    </row>
    <row r="172" hidden="1" spans="1:12">
      <c r="A172" s="165">
        <v>3202</v>
      </c>
      <c r="B172" s="165" t="s">
        <v>186</v>
      </c>
      <c r="C172" s="165">
        <v>0.2471</v>
      </c>
      <c r="D172" s="165">
        <v>0.3125</v>
      </c>
      <c r="E172" s="165">
        <v>0.3922</v>
      </c>
      <c r="F172" s="165">
        <v>1.5736</v>
      </c>
      <c r="G172" s="165">
        <v>3.5483</v>
      </c>
      <c r="H172" s="165">
        <v>1.3339</v>
      </c>
      <c r="I172" s="165">
        <v>465</v>
      </c>
      <c r="J172" s="165">
        <v>427</v>
      </c>
      <c r="K172" s="165">
        <v>384</v>
      </c>
      <c r="L172" s="165">
        <v>372</v>
      </c>
    </row>
    <row r="173" hidden="1" spans="1:12">
      <c r="A173" s="165">
        <v>3203</v>
      </c>
      <c r="B173" s="165" t="s">
        <v>187</v>
      </c>
      <c r="C173" s="165">
        <v>0.1857</v>
      </c>
      <c r="D173" s="165">
        <v>0.3338</v>
      </c>
      <c r="E173" s="165">
        <v>0.3705</v>
      </c>
      <c r="F173" s="165">
        <v>1.49</v>
      </c>
      <c r="G173" s="165">
        <v>3.3223</v>
      </c>
      <c r="H173" s="165">
        <v>1.6829</v>
      </c>
      <c r="I173" s="165">
        <v>629</v>
      </c>
      <c r="J173" s="165">
        <v>590</v>
      </c>
      <c r="K173" s="165">
        <v>548</v>
      </c>
      <c r="L173" s="165">
        <v>503</v>
      </c>
    </row>
    <row r="174" hidden="1" spans="1:12">
      <c r="A174" s="165">
        <v>3204</v>
      </c>
      <c r="B174" s="165" t="s">
        <v>188</v>
      </c>
      <c r="C174" s="165">
        <v>0.1857</v>
      </c>
      <c r="D174" s="165">
        <v>0.3338</v>
      </c>
      <c r="E174" s="165">
        <v>0.3705</v>
      </c>
      <c r="F174" s="165">
        <v>1.49</v>
      </c>
      <c r="G174" s="165">
        <v>3.3223</v>
      </c>
      <c r="H174" s="165">
        <v>1.6829</v>
      </c>
      <c r="I174" s="165">
        <v>629</v>
      </c>
      <c r="J174" s="165">
        <v>590</v>
      </c>
      <c r="K174" s="165">
        <v>548</v>
      </c>
      <c r="L174" s="165">
        <v>503</v>
      </c>
    </row>
    <row r="175" hidden="1" spans="1:12">
      <c r="A175" s="165">
        <v>3205</v>
      </c>
      <c r="B175" s="165" t="s">
        <v>189</v>
      </c>
      <c r="C175" s="165">
        <v>0.0954</v>
      </c>
      <c r="D175" s="165">
        <v>0.3127</v>
      </c>
      <c r="E175" s="165">
        <v>0.28</v>
      </c>
      <c r="F175" s="165">
        <v>1.4692</v>
      </c>
      <c r="G175" s="165">
        <v>3.5493</v>
      </c>
      <c r="H175" s="165">
        <v>1.7152</v>
      </c>
      <c r="I175" s="165">
        <v>964</v>
      </c>
      <c r="J175" s="165">
        <v>904</v>
      </c>
      <c r="K175" s="165">
        <v>839</v>
      </c>
      <c r="L175" s="165">
        <v>916</v>
      </c>
    </row>
    <row r="176" hidden="1" spans="1:12">
      <c r="A176" s="165">
        <v>3206</v>
      </c>
      <c r="B176" s="165" t="s">
        <v>190</v>
      </c>
      <c r="C176" s="165">
        <v>1.1337</v>
      </c>
      <c r="D176" s="165">
        <v>0.3613</v>
      </c>
      <c r="E176" s="165">
        <v>1.2787</v>
      </c>
      <c r="F176" s="165">
        <v>1.6224</v>
      </c>
      <c r="G176" s="165">
        <v>3.0622</v>
      </c>
      <c r="H176" s="165">
        <v>1.259</v>
      </c>
      <c r="I176" s="165">
        <v>183.5</v>
      </c>
      <c r="J176" s="165">
        <v>170.5</v>
      </c>
      <c r="K176" s="165">
        <v>155</v>
      </c>
      <c r="L176" s="165">
        <v>146.8</v>
      </c>
    </row>
    <row r="177" hidden="1" spans="1:12">
      <c r="A177" s="165">
        <v>3207</v>
      </c>
      <c r="B177" s="165" t="s">
        <v>191</v>
      </c>
      <c r="C177" s="165">
        <v>0.1471</v>
      </c>
      <c r="D177" s="165">
        <v>0.3269</v>
      </c>
      <c r="E177" s="165">
        <v>0.3317</v>
      </c>
      <c r="F177" s="165">
        <v>1.4833</v>
      </c>
      <c r="G177" s="165">
        <v>3.3933</v>
      </c>
      <c r="H177" s="165">
        <v>1.678</v>
      </c>
      <c r="I177" s="165">
        <v>640</v>
      </c>
      <c r="J177" s="165">
        <v>601</v>
      </c>
      <c r="K177" s="165">
        <v>558</v>
      </c>
      <c r="L177" s="165">
        <v>608</v>
      </c>
    </row>
    <row r="178" hidden="1" spans="1:12">
      <c r="A178" s="165">
        <v>3208</v>
      </c>
      <c r="B178" s="165" t="s">
        <v>192</v>
      </c>
      <c r="C178" s="165">
        <v>0.7921</v>
      </c>
      <c r="D178" s="165">
        <v>0.35</v>
      </c>
      <c r="E178" s="165">
        <v>0.9743</v>
      </c>
      <c r="F178" s="165">
        <v>1.5991</v>
      </c>
      <c r="G178" s="165">
        <v>3.1622</v>
      </c>
      <c r="H178" s="165">
        <v>1.5082</v>
      </c>
      <c r="I178" s="165">
        <v>205</v>
      </c>
      <c r="J178" s="165">
        <v>190</v>
      </c>
      <c r="K178" s="165">
        <v>173</v>
      </c>
      <c r="L178" s="165">
        <v>164</v>
      </c>
    </row>
    <row r="179" hidden="1" spans="1:12">
      <c r="A179" s="165">
        <v>3210</v>
      </c>
      <c r="B179" s="165" t="s">
        <v>193</v>
      </c>
      <c r="C179" s="165">
        <v>0.2132</v>
      </c>
      <c r="D179" s="165">
        <v>0.321</v>
      </c>
      <c r="E179" s="165">
        <v>0.4023</v>
      </c>
      <c r="F179" s="165">
        <v>1.5421</v>
      </c>
      <c r="G179" s="165">
        <v>3.4548</v>
      </c>
      <c r="H179" s="165">
        <v>1.5929</v>
      </c>
      <c r="I179" s="165">
        <v>531</v>
      </c>
      <c r="J179" s="165">
        <v>499</v>
      </c>
      <c r="K179" s="165">
        <v>463</v>
      </c>
      <c r="L179" s="165">
        <v>424.8</v>
      </c>
    </row>
    <row r="180" hidden="1" spans="1:12">
      <c r="A180" s="165">
        <v>3211</v>
      </c>
      <c r="B180" s="165" t="s">
        <v>194</v>
      </c>
      <c r="C180" s="165">
        <v>0.2472</v>
      </c>
      <c r="D180" s="165">
        <v>0.3428</v>
      </c>
      <c r="E180" s="165">
        <v>0.4318</v>
      </c>
      <c r="F180" s="165">
        <v>1.4992</v>
      </c>
      <c r="G180" s="165">
        <v>3.2334</v>
      </c>
      <c r="H180" s="165">
        <v>1.6381</v>
      </c>
      <c r="I180" s="165">
        <v>524</v>
      </c>
      <c r="J180" s="165">
        <v>492</v>
      </c>
      <c r="K180" s="165">
        <v>457</v>
      </c>
      <c r="L180" s="165">
        <v>419</v>
      </c>
    </row>
    <row r="181" hidden="1" spans="1:12">
      <c r="A181" s="165">
        <v>3212</v>
      </c>
      <c r="B181" s="165" t="s">
        <v>195</v>
      </c>
      <c r="C181" s="165">
        <v>0.3134</v>
      </c>
      <c r="D181" s="165">
        <v>0.33</v>
      </c>
      <c r="E181" s="165">
        <v>0.4582</v>
      </c>
      <c r="F181" s="165">
        <v>1.5657</v>
      </c>
      <c r="G181" s="165">
        <v>3.3589</v>
      </c>
      <c r="H181" s="165">
        <v>1.3268</v>
      </c>
      <c r="I181" s="165">
        <v>431</v>
      </c>
      <c r="J181" s="165">
        <v>405</v>
      </c>
      <c r="K181" s="165">
        <v>376</v>
      </c>
      <c r="L181" s="165">
        <v>409</v>
      </c>
    </row>
    <row r="182" hidden="1" spans="1:12">
      <c r="A182" s="165">
        <v>3213</v>
      </c>
      <c r="B182" s="165" t="s">
        <v>196</v>
      </c>
      <c r="C182" s="165">
        <v>0.3134</v>
      </c>
      <c r="D182" s="165">
        <v>0.3762</v>
      </c>
      <c r="E182" s="165">
        <v>0.4583</v>
      </c>
      <c r="F182" s="165">
        <v>1.4731</v>
      </c>
      <c r="G182" s="165">
        <v>2.9442</v>
      </c>
      <c r="H182" s="165">
        <v>1.4948</v>
      </c>
      <c r="I182" s="165">
        <v>431</v>
      </c>
      <c r="J182" s="165">
        <v>405</v>
      </c>
      <c r="K182" s="165">
        <v>376</v>
      </c>
      <c r="L182" s="165">
        <v>409</v>
      </c>
    </row>
    <row r="183" hidden="1" spans="1:12">
      <c r="A183" s="165">
        <v>3214</v>
      </c>
      <c r="B183" s="165" t="s">
        <v>197</v>
      </c>
      <c r="C183" s="165">
        <v>0</v>
      </c>
      <c r="D183" s="165">
        <v>0</v>
      </c>
      <c r="E183" s="165">
        <v>0</v>
      </c>
      <c r="F183" s="165">
        <v>0</v>
      </c>
      <c r="G183" s="165">
        <v>0</v>
      </c>
      <c r="H183" s="165">
        <v>0</v>
      </c>
      <c r="I183" s="165">
        <v>0</v>
      </c>
      <c r="J183" s="165">
        <v>0</v>
      </c>
      <c r="K183" s="165">
        <v>0</v>
      </c>
      <c r="L183" s="165">
        <v>0</v>
      </c>
    </row>
    <row r="184" hidden="1" spans="1:12">
      <c r="A184" s="165">
        <v>3215</v>
      </c>
      <c r="B184" s="165" t="s">
        <v>198</v>
      </c>
      <c r="C184" s="165">
        <v>0.6793</v>
      </c>
      <c r="D184" s="165">
        <v>0.3498</v>
      </c>
      <c r="E184" s="165">
        <v>0.8243</v>
      </c>
      <c r="F184" s="165">
        <v>1.6109</v>
      </c>
      <c r="G184" s="165">
        <v>3.1639</v>
      </c>
      <c r="H184" s="165">
        <v>1.2758</v>
      </c>
      <c r="I184" s="165">
        <v>233</v>
      </c>
      <c r="J184" s="165">
        <v>216</v>
      </c>
      <c r="K184" s="165">
        <v>196.5</v>
      </c>
      <c r="L184" s="165">
        <v>221</v>
      </c>
    </row>
    <row r="185" hidden="1" spans="1:12">
      <c r="A185" s="165">
        <v>3216</v>
      </c>
      <c r="B185" s="165" t="s">
        <v>199</v>
      </c>
      <c r="C185" s="165">
        <v>0.6793</v>
      </c>
      <c r="D185" s="165">
        <v>0.3498</v>
      </c>
      <c r="E185" s="165">
        <v>0.8243</v>
      </c>
      <c r="F185" s="165">
        <v>1.6109</v>
      </c>
      <c r="G185" s="165">
        <v>3.1639</v>
      </c>
      <c r="H185" s="165">
        <v>1.2758</v>
      </c>
      <c r="I185" s="165">
        <v>233</v>
      </c>
      <c r="J185" s="165">
        <v>216</v>
      </c>
      <c r="K185" s="165">
        <v>196.5</v>
      </c>
      <c r="L185" s="165">
        <v>186.4</v>
      </c>
    </row>
    <row r="186" hidden="1" spans="1:12">
      <c r="A186" s="165">
        <v>3218</v>
      </c>
      <c r="B186" s="165" t="s">
        <v>200</v>
      </c>
      <c r="C186" s="165">
        <v>1.1337</v>
      </c>
      <c r="D186" s="165">
        <v>0.3613</v>
      </c>
      <c r="E186" s="165">
        <v>1.2787</v>
      </c>
      <c r="F186" s="165">
        <v>1.6224</v>
      </c>
      <c r="G186" s="165">
        <v>3.0622</v>
      </c>
      <c r="H186" s="165">
        <v>1.259</v>
      </c>
      <c r="I186" s="165">
        <v>183.5</v>
      </c>
      <c r="K186" s="165">
        <v>155</v>
      </c>
      <c r="L186" s="165">
        <v>146.8</v>
      </c>
    </row>
    <row r="187" hidden="1" spans="1:12">
      <c r="A187" s="165">
        <v>3221</v>
      </c>
      <c r="B187" s="165" t="s">
        <v>201</v>
      </c>
      <c r="C187" s="165">
        <v>1.1104</v>
      </c>
      <c r="D187" s="165">
        <v>0.3613</v>
      </c>
      <c r="E187" s="165">
        <v>1.2554</v>
      </c>
      <c r="F187" s="165">
        <v>1.6224</v>
      </c>
      <c r="G187" s="165">
        <v>3.0622</v>
      </c>
      <c r="H187" s="165">
        <v>1.259</v>
      </c>
      <c r="I187" s="165">
        <v>166.5</v>
      </c>
      <c r="J187" s="165">
        <v>155</v>
      </c>
      <c r="K187" s="165">
        <v>141</v>
      </c>
      <c r="L187" s="165">
        <v>133.2</v>
      </c>
    </row>
    <row r="188" hidden="1" spans="1:12">
      <c r="A188" s="165">
        <v>3223</v>
      </c>
      <c r="B188" s="165" t="s">
        <v>202</v>
      </c>
      <c r="C188" s="165">
        <v>0.7921</v>
      </c>
      <c r="D188" s="165">
        <v>0.35</v>
      </c>
      <c r="E188" s="165">
        <v>0.9743</v>
      </c>
      <c r="F188" s="165">
        <v>1.5991</v>
      </c>
      <c r="G188" s="165">
        <v>3.1622</v>
      </c>
      <c r="H188" s="165">
        <v>1.5082</v>
      </c>
      <c r="I188" s="165">
        <v>205</v>
      </c>
      <c r="J188" s="165">
        <v>190</v>
      </c>
      <c r="K188" s="165">
        <v>173</v>
      </c>
      <c r="L188" s="165">
        <v>164</v>
      </c>
    </row>
    <row r="189" hidden="1" spans="1:12">
      <c r="A189" s="165">
        <v>3301</v>
      </c>
      <c r="B189" s="165" t="s">
        <v>203</v>
      </c>
      <c r="C189" s="165">
        <v>0</v>
      </c>
      <c r="D189" s="165">
        <v>0</v>
      </c>
      <c r="E189" s="165">
        <v>0</v>
      </c>
      <c r="F189" s="165">
        <v>0</v>
      </c>
      <c r="G189" s="165">
        <v>0</v>
      </c>
      <c r="H189" s="165">
        <v>0</v>
      </c>
      <c r="I189" s="165">
        <v>0</v>
      </c>
      <c r="J189" s="165">
        <v>0</v>
      </c>
      <c r="K189" s="165">
        <v>0</v>
      </c>
      <c r="L189" s="165">
        <v>0</v>
      </c>
    </row>
    <row r="190" hidden="1" spans="1:12">
      <c r="A190" s="165">
        <v>3302</v>
      </c>
      <c r="B190" s="165" t="s">
        <v>204</v>
      </c>
      <c r="C190" s="165">
        <v>0.822</v>
      </c>
      <c r="D190" s="165">
        <v>0.159</v>
      </c>
      <c r="E190" s="165">
        <v>1.65</v>
      </c>
      <c r="F190" s="165">
        <v>0.098</v>
      </c>
      <c r="G190" s="165">
        <v>0.136</v>
      </c>
      <c r="H190" s="165">
        <v>0</v>
      </c>
      <c r="I190" s="165">
        <v>159</v>
      </c>
      <c r="J190" s="165">
        <v>0</v>
      </c>
      <c r="K190" s="165">
        <v>0</v>
      </c>
      <c r="L190" s="165">
        <v>0</v>
      </c>
    </row>
    <row r="191" hidden="1" spans="1:12">
      <c r="A191" s="165">
        <v>3305</v>
      </c>
      <c r="B191" s="165" t="s">
        <v>205</v>
      </c>
      <c r="C191" s="165">
        <v>0</v>
      </c>
      <c r="D191" s="165">
        <v>0</v>
      </c>
      <c r="E191" s="165">
        <v>0</v>
      </c>
      <c r="F191" s="165">
        <v>0</v>
      </c>
      <c r="G191" s="165">
        <v>0</v>
      </c>
      <c r="H191" s="165">
        <v>0</v>
      </c>
      <c r="I191" s="165">
        <v>0</v>
      </c>
      <c r="J191" s="165">
        <v>0</v>
      </c>
      <c r="K191" s="165">
        <v>0</v>
      </c>
      <c r="L191" s="165">
        <v>0</v>
      </c>
    </row>
    <row r="192" hidden="1" spans="1:12">
      <c r="A192" s="165">
        <v>3306</v>
      </c>
      <c r="B192" s="165" t="s">
        <v>206</v>
      </c>
      <c r="C192" s="165">
        <v>1.4448</v>
      </c>
      <c r="D192" s="165">
        <v>0.3883</v>
      </c>
      <c r="E192" s="165">
        <v>1.5898</v>
      </c>
      <c r="F192" s="165">
        <v>1.6494</v>
      </c>
      <c r="G192" s="165">
        <v>2.8465</v>
      </c>
      <c r="H192" s="165">
        <v>1.221</v>
      </c>
      <c r="I192" s="165">
        <v>154</v>
      </c>
      <c r="K192" s="165">
        <v>131</v>
      </c>
      <c r="L192" s="165">
        <v>123.2</v>
      </c>
    </row>
    <row r="193" hidden="1" spans="1:12">
      <c r="A193" s="165">
        <v>3307</v>
      </c>
      <c r="B193" s="165" t="s">
        <v>207</v>
      </c>
      <c r="C193" s="165">
        <v>0</v>
      </c>
      <c r="D193" s="165">
        <v>0</v>
      </c>
      <c r="E193" s="165">
        <v>0</v>
      </c>
      <c r="F193" s="165">
        <v>0</v>
      </c>
      <c r="G193" s="165">
        <v>0</v>
      </c>
      <c r="H193" s="165">
        <v>0</v>
      </c>
      <c r="I193" s="165">
        <v>0</v>
      </c>
      <c r="J193" s="165">
        <v>0</v>
      </c>
      <c r="K193" s="165">
        <v>0</v>
      </c>
      <c r="L193" s="165">
        <v>0</v>
      </c>
    </row>
    <row r="194" hidden="1" spans="1:12">
      <c r="A194" s="165">
        <v>3308</v>
      </c>
      <c r="B194" s="165" t="s">
        <v>208</v>
      </c>
      <c r="C194" s="165">
        <v>0.3177</v>
      </c>
      <c r="D194" s="165">
        <v>0.3209</v>
      </c>
      <c r="E194" s="165">
        <v>0.5</v>
      </c>
      <c r="F194" s="165">
        <v>1.57</v>
      </c>
      <c r="G194" s="165">
        <v>3.4536</v>
      </c>
      <c r="H194" s="165">
        <v>1.5713</v>
      </c>
      <c r="I194" s="165">
        <v>354</v>
      </c>
      <c r="J194" s="165">
        <v>326</v>
      </c>
      <c r="K194" s="165">
        <v>294.5</v>
      </c>
      <c r="L194" s="165">
        <v>283.2</v>
      </c>
    </row>
    <row r="195" hidden="1" spans="1:12">
      <c r="A195" s="165">
        <v>3309</v>
      </c>
      <c r="B195" s="165" t="s">
        <v>209</v>
      </c>
      <c r="C195" s="165">
        <v>1.1104</v>
      </c>
      <c r="D195" s="165">
        <v>0.3613</v>
      </c>
      <c r="E195" s="165">
        <v>1.2554</v>
      </c>
      <c r="F195" s="165">
        <v>1.6224</v>
      </c>
      <c r="G195" s="165">
        <v>3.0622</v>
      </c>
      <c r="H195" s="165">
        <v>1.259</v>
      </c>
      <c r="I195" s="165">
        <v>166.5</v>
      </c>
      <c r="J195" s="165">
        <v>155</v>
      </c>
      <c r="K195" s="165">
        <v>141</v>
      </c>
      <c r="L195" s="165">
        <v>133.2</v>
      </c>
    </row>
    <row r="196" hidden="1" spans="1:12">
      <c r="A196" s="165">
        <v>3310</v>
      </c>
      <c r="B196" s="165" t="s">
        <v>210</v>
      </c>
      <c r="C196" s="165">
        <v>0.3177</v>
      </c>
      <c r="D196" s="165">
        <v>0.3209</v>
      </c>
      <c r="E196" s="165">
        <v>0.5</v>
      </c>
      <c r="F196" s="165">
        <v>1.57</v>
      </c>
      <c r="G196" s="165">
        <v>3.4536</v>
      </c>
      <c r="H196" s="165">
        <v>1.5713</v>
      </c>
      <c r="I196" s="165">
        <v>354</v>
      </c>
      <c r="J196" s="165">
        <v>326</v>
      </c>
      <c r="K196" s="165">
        <v>294.5</v>
      </c>
      <c r="L196" s="165">
        <v>283.2</v>
      </c>
    </row>
    <row r="197" hidden="1" spans="1:12">
      <c r="A197" s="165">
        <v>3312</v>
      </c>
      <c r="B197" s="165" t="s">
        <v>211</v>
      </c>
      <c r="C197" s="165">
        <v>0.7921</v>
      </c>
      <c r="D197" s="165">
        <v>0.35</v>
      </c>
      <c r="E197" s="165">
        <v>0.9743</v>
      </c>
      <c r="F197" s="165">
        <v>1.5991</v>
      </c>
      <c r="G197" s="165">
        <v>3.1622</v>
      </c>
      <c r="H197" s="165">
        <v>1.5082</v>
      </c>
      <c r="I197" s="165">
        <v>205</v>
      </c>
      <c r="J197" s="165">
        <v>190</v>
      </c>
      <c r="K197" s="165">
        <v>173</v>
      </c>
      <c r="L197" s="165">
        <v>164</v>
      </c>
    </row>
    <row r="198" hidden="1" spans="1:12">
      <c r="A198" s="165">
        <v>3313</v>
      </c>
      <c r="B198" s="165" t="s">
        <v>212</v>
      </c>
      <c r="C198" s="165">
        <v>0.7921</v>
      </c>
      <c r="D198" s="165">
        <v>0.35</v>
      </c>
      <c r="E198" s="165">
        <v>0.9743</v>
      </c>
      <c r="F198" s="165">
        <v>1.5991</v>
      </c>
      <c r="G198" s="165">
        <v>3.1622</v>
      </c>
      <c r="H198" s="165">
        <v>1.5082</v>
      </c>
      <c r="I198" s="165">
        <v>205</v>
      </c>
      <c r="J198" s="165">
        <v>190</v>
      </c>
      <c r="K198" s="165">
        <v>173</v>
      </c>
      <c r="L198" s="165">
        <v>164</v>
      </c>
    </row>
    <row r="199" hidden="1" spans="1:12">
      <c r="A199" s="165">
        <v>3314</v>
      </c>
      <c r="B199" s="165" t="s">
        <v>213</v>
      </c>
      <c r="C199" s="165">
        <v>11.639</v>
      </c>
      <c r="D199" s="165">
        <v>0.3775</v>
      </c>
      <c r="E199" s="165">
        <v>11.831</v>
      </c>
      <c r="F199" s="165">
        <v>1.6229</v>
      </c>
      <c r="G199" s="165">
        <v>2.9389</v>
      </c>
      <c r="H199" s="165">
        <v>1.4619</v>
      </c>
      <c r="I199" s="165">
        <v>52.49</v>
      </c>
      <c r="J199" s="165">
        <v>52.49</v>
      </c>
      <c r="K199" s="165">
        <v>52.49</v>
      </c>
      <c r="L199" s="165">
        <v>41.99</v>
      </c>
    </row>
    <row r="200" hidden="1" spans="1:12">
      <c r="A200" s="165">
        <v>3315</v>
      </c>
      <c r="B200" s="165" t="s">
        <v>214</v>
      </c>
      <c r="C200" s="165">
        <v>1.4448</v>
      </c>
      <c r="D200" s="165">
        <v>0.3883</v>
      </c>
      <c r="E200" s="165">
        <v>1.5898</v>
      </c>
      <c r="F200" s="165">
        <v>1.6494</v>
      </c>
      <c r="G200" s="165">
        <v>2.8465</v>
      </c>
      <c r="H200" s="165">
        <v>1.221</v>
      </c>
      <c r="I200" s="165">
        <v>154</v>
      </c>
      <c r="J200" s="165">
        <v>142.5</v>
      </c>
      <c r="K200" s="165">
        <v>131</v>
      </c>
      <c r="L200" s="165">
        <v>123.2</v>
      </c>
    </row>
    <row r="201" hidden="1" spans="1:12">
      <c r="A201" s="165">
        <v>3168</v>
      </c>
      <c r="B201" s="165" t="s">
        <v>215</v>
      </c>
      <c r="C201" s="165">
        <v>0.6793</v>
      </c>
      <c r="D201" s="165">
        <v>0.3498</v>
      </c>
      <c r="E201" s="165">
        <v>0.8243</v>
      </c>
      <c r="F201" s="165">
        <v>1.6109</v>
      </c>
      <c r="G201" s="165">
        <v>3.1639</v>
      </c>
      <c r="H201" s="165">
        <v>1.2758</v>
      </c>
      <c r="I201" s="165">
        <v>233</v>
      </c>
      <c r="J201" s="165">
        <v>216</v>
      </c>
      <c r="K201" s="165">
        <v>196.5</v>
      </c>
      <c r="L201" s="165">
        <v>186.4</v>
      </c>
    </row>
    <row r="202" hidden="1" spans="1:12">
      <c r="A202" s="165">
        <v>3316</v>
      </c>
      <c r="B202" s="165" t="s">
        <v>216</v>
      </c>
      <c r="C202" s="165">
        <v>1.1104</v>
      </c>
      <c r="D202" s="165">
        <v>0.3613</v>
      </c>
      <c r="E202" s="165">
        <v>1.2554</v>
      </c>
      <c r="F202" s="165">
        <v>1.6224</v>
      </c>
      <c r="G202" s="165">
        <v>3.0622</v>
      </c>
      <c r="H202" s="165">
        <v>1.259</v>
      </c>
      <c r="I202" s="165">
        <v>166.5</v>
      </c>
      <c r="J202" s="165">
        <v>155</v>
      </c>
      <c r="K202" s="165">
        <v>141</v>
      </c>
      <c r="L202" s="165">
        <v>133.2</v>
      </c>
    </row>
    <row r="203" hidden="1" spans="1:12">
      <c r="A203" s="165">
        <v>3317</v>
      </c>
      <c r="B203" s="165" t="s">
        <v>217</v>
      </c>
      <c r="C203" s="165">
        <v>0.5508</v>
      </c>
      <c r="D203" s="165">
        <v>0.3578</v>
      </c>
      <c r="E203" s="165">
        <v>0.6958</v>
      </c>
      <c r="F203" s="165">
        <v>1.6189</v>
      </c>
      <c r="G203" s="165">
        <v>3.0919</v>
      </c>
      <c r="H203" s="165">
        <v>1.264</v>
      </c>
      <c r="I203" s="165">
        <v>265.5</v>
      </c>
      <c r="L203" s="165">
        <v>212.4</v>
      </c>
    </row>
    <row r="204" hidden="1" spans="1:12">
      <c r="A204" s="165">
        <v>4123</v>
      </c>
      <c r="B204" s="165" t="s">
        <v>218</v>
      </c>
      <c r="C204" s="165">
        <v>1.1337</v>
      </c>
      <c r="D204" s="165">
        <v>0.3613</v>
      </c>
      <c r="E204" s="165">
        <v>1.2787</v>
      </c>
      <c r="F204" s="165">
        <v>1.6224</v>
      </c>
      <c r="G204" s="165">
        <v>3.0622</v>
      </c>
      <c r="H204" s="165">
        <v>1.259</v>
      </c>
      <c r="I204" s="165">
        <v>183.5</v>
      </c>
      <c r="J204" s="165">
        <v>170.5</v>
      </c>
      <c r="K204" s="165">
        <v>155</v>
      </c>
      <c r="L204" s="165">
        <v>146.8</v>
      </c>
    </row>
    <row r="205" hidden="1" spans="1:12">
      <c r="A205" s="165">
        <v>4130</v>
      </c>
      <c r="B205" s="165" t="s">
        <v>219</v>
      </c>
      <c r="C205" s="165">
        <v>0.2471</v>
      </c>
      <c r="D205" s="165">
        <v>0.3125</v>
      </c>
      <c r="E205" s="165">
        <v>0.3922</v>
      </c>
      <c r="F205" s="165">
        <v>1.5736</v>
      </c>
      <c r="G205" s="165">
        <v>3.5483</v>
      </c>
      <c r="H205" s="165">
        <v>1.3339</v>
      </c>
      <c r="I205" s="165">
        <v>465</v>
      </c>
      <c r="J205" s="165">
        <v>427</v>
      </c>
      <c r="K205" s="165">
        <v>384</v>
      </c>
      <c r="L205" s="165">
        <v>372</v>
      </c>
    </row>
    <row r="206" hidden="1" spans="1:12">
      <c r="A206" s="165">
        <v>4131</v>
      </c>
      <c r="B206" s="165" t="s">
        <v>220</v>
      </c>
      <c r="C206" s="165">
        <v>0.9315</v>
      </c>
      <c r="D206" s="165">
        <v>0.3743</v>
      </c>
      <c r="E206" s="165">
        <v>1.0765</v>
      </c>
      <c r="F206" s="165">
        <v>1.6353</v>
      </c>
      <c r="G206" s="165">
        <v>2.9545</v>
      </c>
      <c r="H206" s="165">
        <v>1.2404</v>
      </c>
      <c r="I206" s="165">
        <v>180.5</v>
      </c>
      <c r="J206" s="165">
        <v>168</v>
      </c>
      <c r="L206" s="165">
        <v>144.4</v>
      </c>
    </row>
    <row r="207" hidden="1" spans="1:12">
      <c r="A207" s="165">
        <v>4132</v>
      </c>
      <c r="B207" s="165" t="s">
        <v>221</v>
      </c>
      <c r="C207" s="165">
        <v>0.3019</v>
      </c>
      <c r="D207" s="165">
        <v>0.3243</v>
      </c>
      <c r="E207" s="165">
        <v>0.4469</v>
      </c>
      <c r="F207" s="165">
        <v>1.5854</v>
      </c>
      <c r="G207" s="165">
        <v>3.4165</v>
      </c>
      <c r="H207" s="165">
        <v>1.3149</v>
      </c>
      <c r="I207" s="165">
        <v>381</v>
      </c>
      <c r="J207" s="165">
        <v>351</v>
      </c>
      <c r="K207" s="165">
        <v>317</v>
      </c>
      <c r="L207" s="165">
        <v>304.8</v>
      </c>
    </row>
    <row r="208" hidden="1" spans="1:12">
      <c r="A208" s="165" t="s">
        <v>222</v>
      </c>
      <c r="B208" s="165" t="s">
        <v>223</v>
      </c>
      <c r="C208" s="165">
        <v>0.3624</v>
      </c>
      <c r="D208" s="165">
        <v>0.7411</v>
      </c>
      <c r="E208" s="165">
        <v>0.3624</v>
      </c>
      <c r="F208" s="165">
        <v>0.7411</v>
      </c>
      <c r="G208" s="165">
        <v>2.744</v>
      </c>
      <c r="H208" s="165">
        <v>2.744</v>
      </c>
      <c r="I208" s="165">
        <v>402</v>
      </c>
      <c r="J208" s="165">
        <v>370</v>
      </c>
      <c r="K208" s="165">
        <v>334</v>
      </c>
      <c r="L208" s="165">
        <v>321.6</v>
      </c>
    </row>
    <row r="209" hidden="1" spans="1:12">
      <c r="A209" s="165" t="s">
        <v>224</v>
      </c>
      <c r="B209" s="165" t="s">
        <v>225</v>
      </c>
      <c r="C209" s="165">
        <v>0.8528</v>
      </c>
      <c r="D209" s="165">
        <v>0.7664</v>
      </c>
      <c r="E209" s="165">
        <v>0.8528</v>
      </c>
      <c r="F209" s="165">
        <v>0.7664</v>
      </c>
      <c r="G209" s="165">
        <v>2.6109</v>
      </c>
      <c r="H209" s="165">
        <v>2.6109</v>
      </c>
      <c r="I209" s="165">
        <v>205</v>
      </c>
      <c r="J209" s="165">
        <v>190</v>
      </c>
      <c r="K209" s="165">
        <v>173</v>
      </c>
      <c r="L209" s="165">
        <v>164</v>
      </c>
    </row>
    <row r="210" hidden="1" spans="1:12">
      <c r="A210" s="165" t="s">
        <v>226</v>
      </c>
      <c r="B210" s="165" t="s">
        <v>227</v>
      </c>
      <c r="C210" s="165">
        <v>11.703</v>
      </c>
      <c r="D210" s="165">
        <v>0.7927</v>
      </c>
      <c r="E210" s="165">
        <v>11.703</v>
      </c>
      <c r="F210" s="165">
        <v>0.7927</v>
      </c>
      <c r="G210" s="165">
        <v>2.4466</v>
      </c>
      <c r="H210" s="165">
        <v>2.4466</v>
      </c>
      <c r="I210" s="165">
        <v>52.49</v>
      </c>
      <c r="J210" s="165">
        <v>52.49</v>
      </c>
      <c r="K210" s="165">
        <v>52.49</v>
      </c>
      <c r="L210" s="165">
        <v>41.99</v>
      </c>
    </row>
    <row r="211" hidden="1" spans="1:12">
      <c r="A211" s="164" t="s">
        <v>228</v>
      </c>
      <c r="B211" s="164" t="s">
        <v>229</v>
      </c>
      <c r="C211" s="164">
        <v>0</v>
      </c>
      <c r="D211" s="164">
        <v>0</v>
      </c>
      <c r="E211" s="164">
        <v>0</v>
      </c>
      <c r="F211" s="164">
        <v>0</v>
      </c>
      <c r="G211" s="164">
        <v>0</v>
      </c>
      <c r="H211" s="164">
        <v>0</v>
      </c>
      <c r="I211" s="164">
        <v>0</v>
      </c>
      <c r="J211" s="164">
        <v>0</v>
      </c>
      <c r="K211" s="164">
        <v>0</v>
      </c>
      <c r="L211" s="164">
        <v>0</v>
      </c>
    </row>
    <row r="212" spans="1:12">
      <c r="A212" s="165" t="s">
        <v>230</v>
      </c>
      <c r="B212" s="165" t="s">
        <v>231</v>
      </c>
      <c r="C212" s="165">
        <v>0.3193</v>
      </c>
      <c r="D212" s="165">
        <v>0.7411</v>
      </c>
      <c r="E212" s="165">
        <v>0.3193</v>
      </c>
      <c r="F212" s="165">
        <v>0.7411</v>
      </c>
      <c r="G212" s="165">
        <v>2.744</v>
      </c>
      <c r="H212" s="165">
        <v>2.744</v>
      </c>
      <c r="I212" s="165">
        <v>407</v>
      </c>
      <c r="J212" s="165">
        <v>374.5</v>
      </c>
      <c r="K212" s="165">
        <v>338</v>
      </c>
      <c r="L212" s="165">
        <v>325.6</v>
      </c>
    </row>
    <row r="213" spans="1:12">
      <c r="A213" s="165" t="s">
        <v>232</v>
      </c>
      <c r="B213" s="165" t="s">
        <v>233</v>
      </c>
      <c r="C213" s="165">
        <v>0.7276</v>
      </c>
      <c r="D213" s="165">
        <v>0.7702</v>
      </c>
      <c r="E213" s="165">
        <v>0.7276</v>
      </c>
      <c r="F213" s="165">
        <v>0.7702</v>
      </c>
      <c r="G213" s="165">
        <v>2.5345</v>
      </c>
      <c r="H213" s="165">
        <v>2.5345</v>
      </c>
      <c r="I213" s="165">
        <v>233</v>
      </c>
      <c r="J213" s="165">
        <v>216</v>
      </c>
      <c r="K213" s="165">
        <v>196.5</v>
      </c>
      <c r="L213" s="165">
        <v>186.4</v>
      </c>
    </row>
    <row r="214" spans="1:12">
      <c r="A214" s="165" t="s">
        <v>234</v>
      </c>
      <c r="B214" s="165" t="s">
        <v>235</v>
      </c>
      <c r="C214" s="165">
        <v>0.9868</v>
      </c>
      <c r="D214" s="165">
        <v>0.3442</v>
      </c>
      <c r="E214" s="165">
        <v>1.4339</v>
      </c>
      <c r="F214" s="165">
        <v>1.4015</v>
      </c>
      <c r="G214" s="165">
        <v>2.9545</v>
      </c>
      <c r="H214" s="165">
        <v>1.2404</v>
      </c>
      <c r="I214" s="165">
        <v>171</v>
      </c>
      <c r="J214" s="165">
        <v>171</v>
      </c>
      <c r="K214" s="165">
        <v>234</v>
      </c>
      <c r="L214" s="165">
        <v>0</v>
      </c>
    </row>
    <row r="215" hidden="1" spans="1:12">
      <c r="A215" s="165" t="s">
        <v>236</v>
      </c>
      <c r="B215" s="165" t="s">
        <v>237</v>
      </c>
      <c r="C215" s="165">
        <v>1.1104</v>
      </c>
      <c r="D215" s="165">
        <v>0.3613</v>
      </c>
      <c r="E215" s="165">
        <v>1.2554</v>
      </c>
      <c r="F215" s="165">
        <v>1.6224</v>
      </c>
      <c r="G215" s="165">
        <v>3.0622</v>
      </c>
      <c r="H215" s="165">
        <v>1.259</v>
      </c>
      <c r="I215" s="165">
        <v>166.5</v>
      </c>
      <c r="J215" s="165">
        <v>155</v>
      </c>
      <c r="K215" s="165">
        <v>141</v>
      </c>
      <c r="L215" s="165">
        <v>158.18</v>
      </c>
    </row>
    <row r="216" spans="1:12">
      <c r="A216" s="165" t="s">
        <v>238</v>
      </c>
      <c r="B216" s="165" t="s">
        <v>239</v>
      </c>
      <c r="C216" s="165">
        <v>1.0208</v>
      </c>
      <c r="D216" s="165">
        <v>0.3302</v>
      </c>
      <c r="E216" s="165">
        <v>1.4724</v>
      </c>
      <c r="F216" s="165">
        <v>1.3996</v>
      </c>
      <c r="G216" s="165">
        <v>3.0622</v>
      </c>
      <c r="H216" s="165">
        <v>1.259</v>
      </c>
      <c r="I216" s="165">
        <v>176</v>
      </c>
      <c r="J216" s="165">
        <v>176</v>
      </c>
      <c r="K216" s="165">
        <v>243</v>
      </c>
      <c r="L216" s="165">
        <v>0</v>
      </c>
    </row>
    <row r="217" spans="1:12">
      <c r="A217" s="165" t="s">
        <v>240</v>
      </c>
      <c r="B217" s="165" t="s">
        <v>241</v>
      </c>
      <c r="C217" s="165">
        <v>0.4528</v>
      </c>
      <c r="D217" s="165">
        <v>0.3038</v>
      </c>
      <c r="E217" s="165">
        <v>0.8348</v>
      </c>
      <c r="F217" s="165">
        <v>1.0956</v>
      </c>
      <c r="G217" s="165">
        <v>2.6331</v>
      </c>
      <c r="H217" s="165">
        <v>2.6331</v>
      </c>
      <c r="I217" s="165">
        <v>289</v>
      </c>
      <c r="J217" s="165">
        <v>289</v>
      </c>
      <c r="K217" s="165">
        <v>403</v>
      </c>
      <c r="L217" s="165">
        <v>0</v>
      </c>
    </row>
    <row r="218" spans="1:12">
      <c r="A218" s="165" t="s">
        <v>242</v>
      </c>
      <c r="B218" s="165" t="s">
        <v>243</v>
      </c>
      <c r="C218" s="165">
        <v>0.3502</v>
      </c>
      <c r="D218" s="165">
        <v>0.7447</v>
      </c>
      <c r="E218" s="165">
        <v>0.3502</v>
      </c>
      <c r="F218" s="165">
        <v>0.7447</v>
      </c>
      <c r="G218" s="165">
        <v>2.716</v>
      </c>
      <c r="H218" s="165">
        <v>2.716</v>
      </c>
      <c r="I218" s="165">
        <v>381</v>
      </c>
      <c r="J218" s="165">
        <v>351</v>
      </c>
      <c r="K218" s="165">
        <v>317</v>
      </c>
      <c r="L218" s="165">
        <v>304.8</v>
      </c>
    </row>
    <row r="219" hidden="1" spans="1:12">
      <c r="A219" s="165" t="s">
        <v>244</v>
      </c>
      <c r="B219" s="165" t="s">
        <v>245</v>
      </c>
      <c r="C219" s="165">
        <v>1.1587</v>
      </c>
      <c r="D219" s="165">
        <v>0.7817</v>
      </c>
      <c r="E219" s="165">
        <v>1.1587</v>
      </c>
      <c r="F219" s="165">
        <v>0.7817</v>
      </c>
      <c r="G219" s="165">
        <v>2.4611</v>
      </c>
      <c r="H219" s="165">
        <v>2.4611</v>
      </c>
      <c r="I219" s="165">
        <v>166.5</v>
      </c>
      <c r="J219" s="165">
        <v>155</v>
      </c>
      <c r="K219" s="165">
        <v>141</v>
      </c>
      <c r="L219" s="165">
        <v>133.2</v>
      </c>
    </row>
    <row r="220" spans="1:12">
      <c r="A220" s="165" t="s">
        <v>246</v>
      </c>
      <c r="B220" s="165" t="s">
        <v>247</v>
      </c>
      <c r="C220" s="165">
        <v>0.2132</v>
      </c>
      <c r="D220" s="165">
        <v>0.3125</v>
      </c>
      <c r="E220" s="165">
        <v>0.3583</v>
      </c>
      <c r="F220" s="165">
        <v>1.5736</v>
      </c>
      <c r="G220" s="165">
        <v>3.5783</v>
      </c>
      <c r="H220" s="165">
        <v>1.3339</v>
      </c>
      <c r="I220" s="165">
        <v>0</v>
      </c>
      <c r="J220" s="165">
        <v>0</v>
      </c>
      <c r="K220" s="165">
        <v>0</v>
      </c>
      <c r="L220" s="165">
        <v>0</v>
      </c>
    </row>
    <row r="221" spans="1:12">
      <c r="A221" s="165" t="s">
        <v>248</v>
      </c>
      <c r="B221" s="165" t="s">
        <v>249</v>
      </c>
      <c r="C221" s="165">
        <v>5.8839</v>
      </c>
      <c r="D221" s="165">
        <v>0.7856</v>
      </c>
      <c r="E221" s="165">
        <v>5.8839</v>
      </c>
      <c r="F221" s="165">
        <v>0.7856</v>
      </c>
      <c r="G221" s="165">
        <v>2.4514</v>
      </c>
      <c r="H221" s="165">
        <v>2.4514</v>
      </c>
      <c r="I221" s="165">
        <v>42</v>
      </c>
      <c r="J221" s="165">
        <v>42</v>
      </c>
      <c r="K221" s="165">
        <v>42</v>
      </c>
      <c r="L221" s="165">
        <v>33.6</v>
      </c>
    </row>
    <row r="222" hidden="1" spans="1:12">
      <c r="A222" s="165" t="s">
        <v>250</v>
      </c>
      <c r="B222" s="165" t="s">
        <v>251</v>
      </c>
      <c r="C222" s="165">
        <v>1.4932</v>
      </c>
      <c r="D222" s="165">
        <v>0.8087</v>
      </c>
      <c r="E222" s="165">
        <v>1.4932</v>
      </c>
      <c r="F222" s="165">
        <v>0.8087</v>
      </c>
      <c r="G222" s="165">
        <v>2.3047</v>
      </c>
      <c r="H222" s="165">
        <v>2.3047</v>
      </c>
      <c r="I222" s="165">
        <v>154</v>
      </c>
      <c r="J222" s="165">
        <v>142.5</v>
      </c>
      <c r="K222" s="165">
        <v>131</v>
      </c>
      <c r="L222" s="165">
        <v>146.3</v>
      </c>
    </row>
    <row r="223" spans="1:12">
      <c r="A223" s="165" t="s">
        <v>252</v>
      </c>
      <c r="B223" s="165" t="s">
        <v>253</v>
      </c>
      <c r="C223" s="165">
        <v>11.703</v>
      </c>
      <c r="D223" s="165">
        <v>0.7927</v>
      </c>
      <c r="E223" s="165">
        <v>11.703</v>
      </c>
      <c r="F223" s="165">
        <v>0.7927</v>
      </c>
      <c r="G223" s="165">
        <v>2.4466</v>
      </c>
      <c r="H223" s="165">
        <v>2.4466</v>
      </c>
      <c r="I223" s="165">
        <v>52.49</v>
      </c>
      <c r="J223" s="165">
        <v>52.49</v>
      </c>
      <c r="K223" s="165">
        <v>52.49</v>
      </c>
      <c r="L223" s="165">
        <v>41.99</v>
      </c>
    </row>
    <row r="224" hidden="1" spans="1:12">
      <c r="A224" s="165" t="s">
        <v>254</v>
      </c>
      <c r="B224" s="165" t="s">
        <v>255</v>
      </c>
      <c r="C224" s="165">
        <v>11.703</v>
      </c>
      <c r="D224" s="165">
        <v>0.7927</v>
      </c>
      <c r="E224" s="165">
        <v>11.703</v>
      </c>
      <c r="F224" s="165">
        <v>0.7927</v>
      </c>
      <c r="G224" s="165">
        <v>2.4466</v>
      </c>
      <c r="H224" s="165">
        <v>2.4466</v>
      </c>
      <c r="I224" s="165">
        <v>52.49</v>
      </c>
      <c r="J224" s="165">
        <v>52.49</v>
      </c>
      <c r="K224" s="165">
        <v>52.49</v>
      </c>
      <c r="L224" s="165">
        <v>41.99</v>
      </c>
    </row>
    <row r="225" hidden="1" spans="1:12">
      <c r="A225" s="165" t="s">
        <v>256</v>
      </c>
      <c r="B225" s="165" t="s">
        <v>257</v>
      </c>
      <c r="C225" s="165">
        <v>14.394</v>
      </c>
      <c r="D225" s="165">
        <v>0.8188</v>
      </c>
      <c r="E225" s="165">
        <v>14.394</v>
      </c>
      <c r="F225" s="165">
        <v>0.8188</v>
      </c>
      <c r="G225" s="165">
        <v>2.2991</v>
      </c>
      <c r="H225" s="165">
        <v>2.2991</v>
      </c>
      <c r="I225" s="165">
        <v>34.99</v>
      </c>
      <c r="J225" s="165">
        <v>34.99</v>
      </c>
      <c r="K225" s="165">
        <v>34.99</v>
      </c>
      <c r="L225" s="165">
        <v>27.99</v>
      </c>
    </row>
    <row r="226" hidden="1" spans="1:12">
      <c r="A226" s="165" t="s">
        <v>258</v>
      </c>
      <c r="B226" s="165" t="s">
        <v>259</v>
      </c>
      <c r="C226" s="165">
        <v>1.182</v>
      </c>
      <c r="D226" s="165">
        <v>0.7817</v>
      </c>
      <c r="E226" s="165">
        <v>1.182</v>
      </c>
      <c r="F226" s="165">
        <v>0.7817</v>
      </c>
      <c r="G226" s="165">
        <v>2.4611</v>
      </c>
      <c r="H226" s="165">
        <v>2.4611</v>
      </c>
      <c r="I226" s="165">
        <v>183.5</v>
      </c>
      <c r="K226" s="165">
        <v>155</v>
      </c>
      <c r="L226" s="165">
        <v>146.8</v>
      </c>
    </row>
    <row r="227" hidden="1" spans="1:12">
      <c r="A227" s="165" t="s">
        <v>260</v>
      </c>
      <c r="B227" s="165" t="s">
        <v>261</v>
      </c>
      <c r="C227" s="165">
        <v>0.4831</v>
      </c>
      <c r="D227" s="165">
        <v>0.7559</v>
      </c>
      <c r="E227" s="165">
        <v>0.4831</v>
      </c>
      <c r="F227" s="165">
        <v>0.7559</v>
      </c>
      <c r="G227" s="165">
        <v>2.6331</v>
      </c>
      <c r="H227" s="165">
        <v>2.6331</v>
      </c>
      <c r="I227" s="165">
        <v>306</v>
      </c>
      <c r="L227" s="165">
        <v>244.8</v>
      </c>
    </row>
    <row r="228" hidden="1" spans="1:12">
      <c r="A228" s="165" t="s">
        <v>262</v>
      </c>
      <c r="B228" s="165" t="s">
        <v>263</v>
      </c>
      <c r="C228" s="165">
        <v>0.3193</v>
      </c>
      <c r="D228" s="165">
        <v>0.7411</v>
      </c>
      <c r="E228" s="165">
        <v>0.3193</v>
      </c>
      <c r="F228" s="165">
        <v>0.7411</v>
      </c>
      <c r="G228" s="165">
        <v>2.744</v>
      </c>
      <c r="H228" s="165">
        <v>2.744</v>
      </c>
      <c r="I228" s="165">
        <v>407</v>
      </c>
      <c r="J228" s="165">
        <v>374.5</v>
      </c>
      <c r="K228" s="165">
        <v>338</v>
      </c>
      <c r="L228" s="165">
        <v>325.6</v>
      </c>
    </row>
    <row r="229" hidden="1" spans="1:12">
      <c r="A229" s="165" t="s">
        <v>264</v>
      </c>
      <c r="B229" s="165" t="s">
        <v>265</v>
      </c>
      <c r="C229" s="165">
        <v>1.182</v>
      </c>
      <c r="D229" s="165">
        <v>0.7817</v>
      </c>
      <c r="E229" s="165">
        <v>1.182</v>
      </c>
      <c r="F229" s="165">
        <v>0.7817</v>
      </c>
      <c r="G229" s="165">
        <v>2.4611</v>
      </c>
      <c r="H229" s="165">
        <v>2.4611</v>
      </c>
      <c r="I229" s="165">
        <v>183.5</v>
      </c>
      <c r="J229" s="165">
        <v>170.5</v>
      </c>
      <c r="K229" s="165">
        <v>155</v>
      </c>
      <c r="L229" s="165">
        <v>146.8</v>
      </c>
    </row>
    <row r="230" spans="1:12">
      <c r="A230" s="165" t="s">
        <v>266</v>
      </c>
      <c r="B230" s="165" t="s">
        <v>267</v>
      </c>
      <c r="C230" s="165">
        <v>1.182</v>
      </c>
      <c r="D230" s="165">
        <v>0.7817</v>
      </c>
      <c r="E230" s="165">
        <v>1.182</v>
      </c>
      <c r="F230" s="165">
        <v>0.7817</v>
      </c>
      <c r="G230" s="165">
        <v>2.4611</v>
      </c>
      <c r="H230" s="165">
        <v>2.4611</v>
      </c>
      <c r="I230" s="165">
        <v>183.5</v>
      </c>
      <c r="J230" s="165">
        <v>170.5</v>
      </c>
      <c r="K230" s="165">
        <v>155</v>
      </c>
      <c r="L230" s="165">
        <v>146.8</v>
      </c>
    </row>
    <row r="231" spans="1:12">
      <c r="A231" s="165" t="s">
        <v>268</v>
      </c>
      <c r="B231" s="165" t="s">
        <v>269</v>
      </c>
      <c r="C231" s="165">
        <v>0.8528</v>
      </c>
      <c r="D231" s="165">
        <v>0.7664</v>
      </c>
      <c r="E231" s="165">
        <v>0.8528</v>
      </c>
      <c r="F231" s="165">
        <v>0.7664</v>
      </c>
      <c r="G231" s="165">
        <v>2.6109</v>
      </c>
      <c r="H231" s="165">
        <v>2.6109</v>
      </c>
      <c r="I231" s="165">
        <v>205</v>
      </c>
      <c r="J231" s="165">
        <v>190</v>
      </c>
      <c r="K231" s="165">
        <v>173</v>
      </c>
      <c r="L231" s="165">
        <v>164</v>
      </c>
    </row>
    <row r="232" spans="1:12">
      <c r="A232" s="165" t="s">
        <v>270</v>
      </c>
      <c r="B232" s="165" t="s">
        <v>271</v>
      </c>
      <c r="C232" s="165">
        <v>1.1587</v>
      </c>
      <c r="D232" s="165">
        <v>0.7817</v>
      </c>
      <c r="E232" s="165">
        <v>1.1587</v>
      </c>
      <c r="F232" s="165">
        <v>0.7817</v>
      </c>
      <c r="G232" s="165">
        <v>2.4611</v>
      </c>
      <c r="H232" s="165">
        <v>2.4611</v>
      </c>
      <c r="I232" s="165">
        <v>166.5</v>
      </c>
      <c r="J232" s="165">
        <v>155</v>
      </c>
      <c r="K232" s="165">
        <v>141</v>
      </c>
      <c r="L232" s="165">
        <v>133.2</v>
      </c>
    </row>
    <row r="233" spans="1:12">
      <c r="A233" s="165" t="s">
        <v>272</v>
      </c>
      <c r="B233" s="165" t="s">
        <v>273</v>
      </c>
      <c r="C233" s="165">
        <v>0.3093</v>
      </c>
      <c r="D233" s="165">
        <v>0.3207</v>
      </c>
      <c r="E233" s="165">
        <v>0.4543</v>
      </c>
      <c r="F233" s="165">
        <v>1.5818</v>
      </c>
      <c r="G233" s="165">
        <v>3.4557</v>
      </c>
      <c r="H233" s="165">
        <v>1.3206</v>
      </c>
      <c r="I233" s="165">
        <v>0</v>
      </c>
      <c r="J233" s="165">
        <v>0</v>
      </c>
      <c r="K233" s="165">
        <v>0</v>
      </c>
      <c r="L233" s="165">
        <v>0</v>
      </c>
    </row>
    <row r="234" spans="1:12">
      <c r="A234" s="165" t="s">
        <v>274</v>
      </c>
      <c r="B234" s="165" t="s">
        <v>275</v>
      </c>
      <c r="C234" s="165">
        <v>0.3624</v>
      </c>
      <c r="D234" s="165">
        <v>0.7411</v>
      </c>
      <c r="E234" s="165">
        <v>0.3624</v>
      </c>
      <c r="F234" s="165">
        <v>0.7411</v>
      </c>
      <c r="G234" s="165">
        <v>2.744</v>
      </c>
      <c r="H234" s="165">
        <v>2.744</v>
      </c>
      <c r="I234" s="165">
        <v>402</v>
      </c>
      <c r="J234" s="165">
        <v>370</v>
      </c>
      <c r="K234" s="165">
        <v>334</v>
      </c>
      <c r="L234" s="165">
        <v>321.6</v>
      </c>
    </row>
    <row r="235" spans="1:12">
      <c r="A235" s="165" t="s">
        <v>276</v>
      </c>
      <c r="B235" s="165" t="s">
        <v>277</v>
      </c>
      <c r="C235" s="165">
        <v>0.8528</v>
      </c>
      <c r="D235" s="165">
        <v>0.7664</v>
      </c>
      <c r="E235" s="165">
        <v>0.8528</v>
      </c>
      <c r="F235" s="165">
        <v>0.7664</v>
      </c>
      <c r="G235" s="165">
        <v>2.6109</v>
      </c>
      <c r="H235" s="165">
        <v>2.6109</v>
      </c>
      <c r="I235" s="165">
        <v>205</v>
      </c>
      <c r="J235" s="165">
        <v>190</v>
      </c>
      <c r="K235" s="165">
        <v>173</v>
      </c>
      <c r="L235" s="165">
        <v>164</v>
      </c>
    </row>
    <row r="236" hidden="1" spans="1:12">
      <c r="A236" s="165" t="s">
        <v>278</v>
      </c>
      <c r="B236" s="165" t="s">
        <v>279</v>
      </c>
      <c r="C236" s="165">
        <v>0.2955</v>
      </c>
      <c r="D236" s="165">
        <v>0.7328</v>
      </c>
      <c r="E236" s="165">
        <v>0.2955</v>
      </c>
      <c r="F236" s="165">
        <v>0.7328</v>
      </c>
      <c r="G236" s="165">
        <v>2.8102</v>
      </c>
      <c r="H236" s="165">
        <v>2.8102</v>
      </c>
      <c r="I236" s="165">
        <v>465</v>
      </c>
      <c r="J236" s="165">
        <v>427</v>
      </c>
      <c r="K236" s="165">
        <v>384</v>
      </c>
      <c r="L236" s="165">
        <v>372</v>
      </c>
    </row>
    <row r="237" spans="1:12">
      <c r="A237" s="165" t="s">
        <v>280</v>
      </c>
      <c r="B237" s="165" t="s">
        <v>281</v>
      </c>
      <c r="C237" s="165">
        <v>14.394</v>
      </c>
      <c r="D237" s="165">
        <v>0.8188</v>
      </c>
      <c r="E237" s="165">
        <v>14.394</v>
      </c>
      <c r="F237" s="165">
        <v>0.8188</v>
      </c>
      <c r="G237" s="165">
        <v>2.2991</v>
      </c>
      <c r="H237" s="165">
        <v>2.2991</v>
      </c>
      <c r="I237" s="165">
        <v>34.99</v>
      </c>
      <c r="J237" s="165">
        <v>34.99</v>
      </c>
      <c r="K237" s="165">
        <v>34.99</v>
      </c>
      <c r="L237" s="165">
        <v>27.99</v>
      </c>
    </row>
    <row r="238" hidden="1" spans="1:12">
      <c r="A238" s="165" t="s">
        <v>282</v>
      </c>
      <c r="B238" s="165" t="s">
        <v>283</v>
      </c>
      <c r="C238" s="165">
        <v>14.394</v>
      </c>
      <c r="D238" s="165">
        <v>0.8188</v>
      </c>
      <c r="E238" s="165">
        <v>14.394</v>
      </c>
      <c r="F238" s="165">
        <v>0.8188</v>
      </c>
      <c r="G238" s="165">
        <v>2.2991</v>
      </c>
      <c r="H238" s="165">
        <v>2.2991</v>
      </c>
      <c r="I238" s="165">
        <v>34.99</v>
      </c>
      <c r="J238" s="165">
        <v>34.99</v>
      </c>
      <c r="K238" s="165">
        <v>34.99</v>
      </c>
      <c r="L238" s="165">
        <v>27.99</v>
      </c>
    </row>
    <row r="239" hidden="1" spans="1:12">
      <c r="A239" s="165" t="s">
        <v>284</v>
      </c>
      <c r="B239" s="165" t="s">
        <v>285</v>
      </c>
      <c r="C239" s="165">
        <v>1.1104</v>
      </c>
      <c r="D239" s="165">
        <v>0.3613</v>
      </c>
      <c r="E239" s="165">
        <v>1.2554</v>
      </c>
      <c r="F239" s="165">
        <v>1.6224</v>
      </c>
      <c r="G239" s="165">
        <v>3.0622</v>
      </c>
      <c r="H239" s="165">
        <v>1.259</v>
      </c>
      <c r="I239" s="165">
        <v>166.5</v>
      </c>
      <c r="J239" s="165">
        <v>155</v>
      </c>
      <c r="K239" s="165">
        <v>141</v>
      </c>
      <c r="L239" s="165">
        <v>133.2</v>
      </c>
    </row>
    <row r="240" hidden="1" spans="1:12">
      <c r="A240" s="165" t="s">
        <v>286</v>
      </c>
      <c r="B240" s="165" t="s">
        <v>287</v>
      </c>
      <c r="C240" s="165">
        <v>0.8528</v>
      </c>
      <c r="D240" s="165">
        <v>0.7664</v>
      </c>
      <c r="E240" s="165">
        <v>0.8528</v>
      </c>
      <c r="F240" s="165">
        <v>0.7664</v>
      </c>
      <c r="G240" s="165">
        <v>2.6109</v>
      </c>
      <c r="H240" s="165">
        <v>2.6109</v>
      </c>
      <c r="I240" s="165">
        <v>205</v>
      </c>
      <c r="J240" s="165">
        <v>190</v>
      </c>
      <c r="K240" s="165">
        <v>173</v>
      </c>
      <c r="L240" s="165">
        <v>164</v>
      </c>
    </row>
    <row r="241" spans="1:12">
      <c r="A241" s="165" t="s">
        <v>288</v>
      </c>
      <c r="B241" s="165" t="s">
        <v>289</v>
      </c>
      <c r="C241" s="165">
        <v>1.4448</v>
      </c>
      <c r="D241" s="165">
        <v>0.3883</v>
      </c>
      <c r="E241" s="165">
        <v>1.5898</v>
      </c>
      <c r="F241" s="165">
        <v>1.6494</v>
      </c>
      <c r="G241" s="165">
        <v>2.8465</v>
      </c>
      <c r="H241" s="165">
        <v>1.221</v>
      </c>
      <c r="I241" s="165">
        <v>154</v>
      </c>
      <c r="J241" s="165">
        <v>142.5</v>
      </c>
      <c r="K241" s="165">
        <v>131</v>
      </c>
      <c r="L241" s="165">
        <v>123.2</v>
      </c>
    </row>
    <row r="242" spans="1:12">
      <c r="A242" s="165" t="s">
        <v>290</v>
      </c>
      <c r="B242" s="165" t="s">
        <v>291</v>
      </c>
      <c r="C242" s="165">
        <v>1.4448</v>
      </c>
      <c r="D242" s="165">
        <v>0.3883</v>
      </c>
      <c r="E242" s="165">
        <v>1.5898</v>
      </c>
      <c r="F242" s="165">
        <v>1.6494</v>
      </c>
      <c r="G242" s="165">
        <v>2.8465</v>
      </c>
      <c r="H242" s="165">
        <v>1.221</v>
      </c>
      <c r="I242" s="165">
        <v>154</v>
      </c>
      <c r="J242" s="165">
        <v>142.5</v>
      </c>
      <c r="K242" s="165">
        <v>131</v>
      </c>
      <c r="L242" s="165">
        <v>123.2</v>
      </c>
    </row>
    <row r="243" spans="1:12">
      <c r="A243" s="165" t="s">
        <v>292</v>
      </c>
      <c r="B243" s="165" t="s">
        <v>293</v>
      </c>
      <c r="C243" s="165">
        <v>0.9315</v>
      </c>
      <c r="D243" s="165">
        <v>0.3743</v>
      </c>
      <c r="E243" s="165">
        <v>1.0765</v>
      </c>
      <c r="F243" s="165">
        <v>1.6353</v>
      </c>
      <c r="G243" s="165">
        <v>2.9545</v>
      </c>
      <c r="H243" s="165">
        <v>1.2404</v>
      </c>
      <c r="I243" s="165">
        <v>180.5</v>
      </c>
      <c r="J243" s="165">
        <v>168</v>
      </c>
      <c r="K243" s="165">
        <v>153.5</v>
      </c>
      <c r="L243" s="165">
        <v>144.4</v>
      </c>
    </row>
    <row r="244" spans="1:12">
      <c r="A244" s="165" t="s">
        <v>294</v>
      </c>
      <c r="B244" s="165" t="s">
        <v>295</v>
      </c>
      <c r="C244" s="165">
        <v>0.494</v>
      </c>
      <c r="D244" s="165">
        <v>0.132</v>
      </c>
      <c r="E244" s="165">
        <v>1.57</v>
      </c>
      <c r="F244" s="165">
        <v>0.085</v>
      </c>
      <c r="G244" s="165">
        <v>54.35</v>
      </c>
      <c r="H244" s="165">
        <v>54.35</v>
      </c>
      <c r="I244" s="165">
        <v>0</v>
      </c>
      <c r="J244" s="165">
        <v>0</v>
      </c>
      <c r="K244" s="165">
        <v>0</v>
      </c>
      <c r="L244" s="165">
        <v>0</v>
      </c>
    </row>
    <row r="245" hidden="1" spans="1:12">
      <c r="A245" s="165" t="s">
        <v>296</v>
      </c>
      <c r="B245" s="165" t="s">
        <v>297</v>
      </c>
      <c r="C245" s="165">
        <v>0.8356</v>
      </c>
      <c r="D245" s="165">
        <v>0.7702</v>
      </c>
      <c r="E245" s="165">
        <v>0.8356</v>
      </c>
      <c r="F245" s="165">
        <v>0.7702</v>
      </c>
      <c r="G245" s="165">
        <v>2.5345</v>
      </c>
      <c r="H245" s="165">
        <v>2.5345</v>
      </c>
      <c r="I245" s="165">
        <v>229.5</v>
      </c>
      <c r="J245" s="165">
        <v>212.5</v>
      </c>
      <c r="K245" s="165">
        <v>193.5</v>
      </c>
      <c r="L245" s="165">
        <v>183.6</v>
      </c>
    </row>
    <row r="246" hidden="1" spans="1:12">
      <c r="A246" s="165" t="s">
        <v>298</v>
      </c>
      <c r="B246" s="165" t="s">
        <v>299</v>
      </c>
      <c r="C246" s="165">
        <v>0.3193</v>
      </c>
      <c r="D246" s="165">
        <v>0.7411</v>
      </c>
      <c r="E246" s="165">
        <v>0.3193</v>
      </c>
      <c r="F246" s="165">
        <v>0.7411</v>
      </c>
      <c r="G246" s="165">
        <v>2.744</v>
      </c>
      <c r="H246" s="165">
        <v>2.744</v>
      </c>
      <c r="I246" s="165">
        <v>407</v>
      </c>
      <c r="J246" s="165">
        <v>374.5</v>
      </c>
      <c r="K246" s="165">
        <v>338</v>
      </c>
      <c r="L246" s="165">
        <v>325.6</v>
      </c>
    </row>
    <row r="247" hidden="1" spans="1:12">
      <c r="A247" s="165" t="s">
        <v>300</v>
      </c>
      <c r="B247" s="165" t="s">
        <v>301</v>
      </c>
      <c r="C247" s="165">
        <v>0.7276</v>
      </c>
      <c r="D247" s="165">
        <v>0.7702</v>
      </c>
      <c r="E247" s="165">
        <v>0.7276</v>
      </c>
      <c r="F247" s="165">
        <v>0.7702</v>
      </c>
      <c r="G247" s="165">
        <v>2.5345</v>
      </c>
      <c r="H247" s="165">
        <v>2.5345</v>
      </c>
      <c r="I247" s="165">
        <v>233</v>
      </c>
      <c r="J247" s="165">
        <v>216</v>
      </c>
      <c r="K247" s="165">
        <v>196.5</v>
      </c>
      <c r="L247" s="165">
        <v>186.4</v>
      </c>
    </row>
    <row r="248" hidden="1" spans="1:12">
      <c r="A248" s="165" t="s">
        <v>302</v>
      </c>
      <c r="B248" s="165" t="s">
        <v>303</v>
      </c>
      <c r="C248" s="165">
        <v>11.703</v>
      </c>
      <c r="D248" s="165">
        <v>0.7927</v>
      </c>
      <c r="E248" s="165">
        <v>11.703</v>
      </c>
      <c r="F248" s="165">
        <v>0.7927</v>
      </c>
      <c r="G248" s="165">
        <v>2.4466</v>
      </c>
      <c r="H248" s="165">
        <v>2.4466</v>
      </c>
      <c r="I248" s="165">
        <v>52.49</v>
      </c>
      <c r="J248" s="165">
        <v>52.49</v>
      </c>
      <c r="K248" s="165">
        <v>52.49</v>
      </c>
      <c r="L248" s="165">
        <v>41.99</v>
      </c>
    </row>
    <row r="249" hidden="1" spans="1:12">
      <c r="A249" s="165" t="s">
        <v>304</v>
      </c>
      <c r="B249" s="165" t="s">
        <v>305</v>
      </c>
      <c r="C249" s="165">
        <v>11.703</v>
      </c>
      <c r="D249" s="165">
        <v>0.7927</v>
      </c>
      <c r="E249" s="165">
        <v>11.703</v>
      </c>
      <c r="F249" s="165">
        <v>0.7927</v>
      </c>
      <c r="G249" s="165">
        <v>2.4466</v>
      </c>
      <c r="H249" s="165">
        <v>2.4466</v>
      </c>
      <c r="I249" s="165">
        <v>52.49</v>
      </c>
      <c r="J249" s="165">
        <v>52.49</v>
      </c>
      <c r="K249" s="165">
        <v>52.49</v>
      </c>
      <c r="L249" s="165">
        <v>41.99</v>
      </c>
    </row>
    <row r="250" hidden="1" spans="1:12">
      <c r="A250" s="165" t="s">
        <v>306</v>
      </c>
      <c r="B250" s="165" t="s">
        <v>307</v>
      </c>
      <c r="C250" s="165">
        <v>5.8839</v>
      </c>
      <c r="D250" s="165">
        <v>0.7856</v>
      </c>
      <c r="E250" s="165">
        <v>5.8839</v>
      </c>
      <c r="F250" s="165">
        <v>0.7856</v>
      </c>
      <c r="G250" s="165">
        <v>2.4514</v>
      </c>
      <c r="H250" s="165">
        <v>2.4514</v>
      </c>
      <c r="I250" s="165">
        <v>42</v>
      </c>
      <c r="J250" s="165">
        <v>42</v>
      </c>
      <c r="K250" s="165">
        <v>42</v>
      </c>
      <c r="L250" s="165">
        <v>33.6</v>
      </c>
    </row>
    <row r="251" hidden="1" spans="1:12">
      <c r="A251" s="165" t="s">
        <v>308</v>
      </c>
      <c r="B251" s="165" t="s">
        <v>309</v>
      </c>
      <c r="C251" s="165">
        <v>11.703</v>
      </c>
      <c r="D251" s="165">
        <v>0.7927</v>
      </c>
      <c r="E251" s="165">
        <v>11.703</v>
      </c>
      <c r="F251" s="165">
        <v>0.7927</v>
      </c>
      <c r="G251" s="165">
        <v>2.4466</v>
      </c>
      <c r="H251" s="165">
        <v>2.4466</v>
      </c>
      <c r="I251" s="165">
        <v>52.49</v>
      </c>
      <c r="J251" s="165">
        <v>52.49</v>
      </c>
      <c r="K251" s="165">
        <v>52.49</v>
      </c>
      <c r="L251" s="165">
        <v>41.99</v>
      </c>
    </row>
    <row r="252" hidden="1" spans="1:12">
      <c r="A252" s="165" t="s">
        <v>310</v>
      </c>
      <c r="B252" s="165" t="s">
        <v>311</v>
      </c>
      <c r="C252" s="165">
        <v>1.1587</v>
      </c>
      <c r="D252" s="165">
        <v>0.7817</v>
      </c>
      <c r="E252" s="165">
        <v>1.1587</v>
      </c>
      <c r="F252" s="165">
        <v>0.7817</v>
      </c>
      <c r="G252" s="165">
        <v>2.4611</v>
      </c>
      <c r="H252" s="165">
        <v>2.4611</v>
      </c>
      <c r="I252" s="165">
        <v>166.5</v>
      </c>
      <c r="J252" s="165">
        <v>155</v>
      </c>
      <c r="K252" s="165">
        <v>141</v>
      </c>
      <c r="L252" s="165">
        <v>133.2</v>
      </c>
    </row>
    <row r="253" hidden="1" spans="1:12">
      <c r="A253" s="165" t="s">
        <v>312</v>
      </c>
      <c r="B253" s="165" t="s">
        <v>51</v>
      </c>
      <c r="C253" s="165">
        <v>1.4932</v>
      </c>
      <c r="D253" s="165">
        <v>0.8087</v>
      </c>
      <c r="E253" s="165">
        <v>1.4932</v>
      </c>
      <c r="F253" s="165">
        <v>0.8087</v>
      </c>
      <c r="G253" s="165">
        <v>2.3047</v>
      </c>
      <c r="H253" s="165">
        <v>2.3047</v>
      </c>
      <c r="I253" s="165">
        <v>154</v>
      </c>
      <c r="K253" s="165">
        <v>131</v>
      </c>
      <c r="L253" s="165">
        <v>123.2</v>
      </c>
    </row>
    <row r="254" hidden="1" spans="1:12">
      <c r="A254" s="165" t="s">
        <v>313</v>
      </c>
      <c r="B254" s="165" t="s">
        <v>314</v>
      </c>
      <c r="C254" s="165">
        <v>0.2955</v>
      </c>
      <c r="D254" s="165">
        <v>0.7328</v>
      </c>
      <c r="E254" s="165">
        <v>0.2955</v>
      </c>
      <c r="F254" s="165">
        <v>0.7328</v>
      </c>
      <c r="G254" s="165">
        <v>2.8102</v>
      </c>
      <c r="H254" s="165">
        <v>2.8102</v>
      </c>
      <c r="I254" s="165">
        <v>465</v>
      </c>
      <c r="J254" s="165">
        <v>427</v>
      </c>
      <c r="K254" s="165">
        <v>384</v>
      </c>
      <c r="L254" s="165">
        <v>372</v>
      </c>
    </row>
    <row r="255" hidden="1" spans="1:12">
      <c r="A255" s="165" t="s">
        <v>315</v>
      </c>
      <c r="B255" s="165" t="s">
        <v>316</v>
      </c>
      <c r="C255" s="165">
        <v>11.703</v>
      </c>
      <c r="D255" s="165">
        <v>0.7927</v>
      </c>
      <c r="E255" s="165">
        <v>11.703</v>
      </c>
      <c r="F255" s="165">
        <v>0.7927</v>
      </c>
      <c r="G255" s="165">
        <v>2.4466</v>
      </c>
      <c r="H255" s="165">
        <v>2.4466</v>
      </c>
      <c r="I255" s="165">
        <v>52.49</v>
      </c>
      <c r="J255" s="165">
        <v>52.49</v>
      </c>
      <c r="K255" s="165">
        <v>52.49</v>
      </c>
      <c r="L255" s="165">
        <v>41.99</v>
      </c>
    </row>
    <row r="256" hidden="1" spans="1:12">
      <c r="A256" s="165" t="s">
        <v>317</v>
      </c>
      <c r="B256" s="165" t="s">
        <v>318</v>
      </c>
      <c r="C256" s="165">
        <v>1.182</v>
      </c>
      <c r="D256" s="165">
        <v>0.7817</v>
      </c>
      <c r="E256" s="165">
        <v>1.182</v>
      </c>
      <c r="F256" s="165">
        <v>0.7817</v>
      </c>
      <c r="G256" s="165">
        <v>2.4611</v>
      </c>
      <c r="H256" s="165">
        <v>2.4611</v>
      </c>
      <c r="I256" s="165">
        <v>183.5</v>
      </c>
      <c r="K256" s="165">
        <v>155</v>
      </c>
      <c r="L256" s="165">
        <v>146.8</v>
      </c>
    </row>
    <row r="257" hidden="1" spans="1:12">
      <c r="A257" s="165" t="s">
        <v>319</v>
      </c>
      <c r="B257" s="165" t="s">
        <v>320</v>
      </c>
      <c r="C257" s="165">
        <v>0.3624</v>
      </c>
      <c r="D257" s="165">
        <v>0.7411</v>
      </c>
      <c r="E257" s="165">
        <v>0.3624</v>
      </c>
      <c r="F257" s="165">
        <v>0.7411</v>
      </c>
      <c r="G257" s="165">
        <v>2.744</v>
      </c>
      <c r="H257" s="165">
        <v>2.744</v>
      </c>
      <c r="I257" s="165">
        <v>402</v>
      </c>
      <c r="J257" s="165">
        <v>370</v>
      </c>
      <c r="K257" s="165">
        <v>334</v>
      </c>
      <c r="L257" s="165">
        <v>321.6</v>
      </c>
    </row>
    <row r="258" hidden="1" spans="1:12">
      <c r="A258" s="165" t="s">
        <v>321</v>
      </c>
      <c r="B258" s="165" t="s">
        <v>322</v>
      </c>
      <c r="C258" s="165">
        <v>11.703</v>
      </c>
      <c r="D258" s="165">
        <v>0.7927</v>
      </c>
      <c r="E258" s="165">
        <v>11.703</v>
      </c>
      <c r="F258" s="165">
        <v>0.7927</v>
      </c>
      <c r="G258" s="165">
        <v>2.4466</v>
      </c>
      <c r="H258" s="165">
        <v>2.4466</v>
      </c>
      <c r="I258" s="165">
        <v>52.49</v>
      </c>
      <c r="L258" s="165">
        <v>41.99</v>
      </c>
    </row>
    <row r="259" hidden="1" spans="1:12">
      <c r="A259" s="165" t="s">
        <v>323</v>
      </c>
      <c r="B259" s="165" t="s">
        <v>324</v>
      </c>
      <c r="C259" s="165">
        <v>1.182</v>
      </c>
      <c r="D259" s="165">
        <v>0.7817</v>
      </c>
      <c r="E259" s="165">
        <v>1.182</v>
      </c>
      <c r="F259" s="165">
        <v>0.7817</v>
      </c>
      <c r="G259" s="165">
        <v>2.4611</v>
      </c>
      <c r="H259" s="165">
        <v>2.4611</v>
      </c>
      <c r="I259" s="165">
        <v>183.5</v>
      </c>
      <c r="K259" s="165">
        <v>155</v>
      </c>
      <c r="L259" s="165">
        <v>146.8</v>
      </c>
    </row>
    <row r="260" hidden="1" spans="1:12">
      <c r="A260" s="165" t="s">
        <v>325</v>
      </c>
      <c r="B260" s="165" t="s">
        <v>326</v>
      </c>
      <c r="C260" s="165">
        <v>11.703</v>
      </c>
      <c r="D260" s="165">
        <v>0.7927</v>
      </c>
      <c r="E260" s="165">
        <v>11.703</v>
      </c>
      <c r="F260" s="165">
        <v>0.7927</v>
      </c>
      <c r="G260" s="165">
        <v>2.4466</v>
      </c>
      <c r="H260" s="165">
        <v>2.4466</v>
      </c>
      <c r="I260" s="165">
        <v>52.49</v>
      </c>
      <c r="L260" s="165">
        <v>41.99</v>
      </c>
    </row>
    <row r="261" hidden="1" spans="1:12">
      <c r="A261" s="165" t="s">
        <v>327</v>
      </c>
      <c r="B261" s="165" t="s">
        <v>328</v>
      </c>
      <c r="C261" s="165">
        <v>1.1587</v>
      </c>
      <c r="D261" s="165">
        <v>0.7817</v>
      </c>
      <c r="E261" s="165">
        <v>1.1587</v>
      </c>
      <c r="F261" s="165">
        <v>0.7817</v>
      </c>
      <c r="G261" s="165">
        <v>2.4611</v>
      </c>
      <c r="H261" s="165">
        <v>2.4611</v>
      </c>
      <c r="I261" s="165">
        <v>166.5</v>
      </c>
      <c r="J261" s="165">
        <v>155</v>
      </c>
      <c r="K261" s="165">
        <v>141</v>
      </c>
      <c r="L261" s="165">
        <v>133.2</v>
      </c>
    </row>
    <row r="262" hidden="1" spans="1:12">
      <c r="A262" s="165" t="s">
        <v>329</v>
      </c>
      <c r="B262" s="165" t="s">
        <v>330</v>
      </c>
      <c r="C262" s="165">
        <v>5.8839</v>
      </c>
      <c r="D262" s="165">
        <v>0.7856</v>
      </c>
      <c r="E262" s="165">
        <v>5.8839</v>
      </c>
      <c r="F262" s="165">
        <v>0.7856</v>
      </c>
      <c r="G262" s="165">
        <v>2.4514</v>
      </c>
      <c r="H262" s="165">
        <v>2.4514</v>
      </c>
      <c r="I262" s="165">
        <v>42</v>
      </c>
      <c r="J262" s="165">
        <v>42</v>
      </c>
      <c r="K262" s="165">
        <v>42</v>
      </c>
      <c r="L262" s="165">
        <v>33.6</v>
      </c>
    </row>
    <row r="263" hidden="1" spans="1:12">
      <c r="A263" s="165" t="s">
        <v>331</v>
      </c>
      <c r="B263" s="165" t="s">
        <v>332</v>
      </c>
      <c r="C263" s="165">
        <v>11.703</v>
      </c>
      <c r="D263" s="165">
        <v>0.7927</v>
      </c>
      <c r="E263" s="165">
        <v>11.703</v>
      </c>
      <c r="F263" s="165">
        <v>0.7927</v>
      </c>
      <c r="G263" s="165">
        <v>2.4466</v>
      </c>
      <c r="H263" s="165">
        <v>2.4466</v>
      </c>
      <c r="I263" s="165">
        <v>52.49</v>
      </c>
      <c r="L263" s="165">
        <v>41.99</v>
      </c>
    </row>
    <row r="264" hidden="1" spans="1:12">
      <c r="A264" s="165" t="s">
        <v>333</v>
      </c>
      <c r="B264" s="165" t="s">
        <v>334</v>
      </c>
      <c r="C264" s="165">
        <v>1.1587</v>
      </c>
      <c r="D264" s="165">
        <v>0.7817</v>
      </c>
      <c r="E264" s="165">
        <v>1.1587</v>
      </c>
      <c r="F264" s="165">
        <v>0.7817</v>
      </c>
      <c r="G264" s="165">
        <v>2.4611</v>
      </c>
      <c r="H264" s="165">
        <v>2.4611</v>
      </c>
      <c r="I264" s="165">
        <v>166.5</v>
      </c>
      <c r="J264" s="165">
        <v>155</v>
      </c>
      <c r="K264" s="165">
        <v>141</v>
      </c>
      <c r="L264" s="165">
        <v>133.2</v>
      </c>
    </row>
    <row r="265" hidden="1" spans="1:12">
      <c r="A265" s="165" t="s">
        <v>335</v>
      </c>
      <c r="B265" s="165" t="s">
        <v>336</v>
      </c>
      <c r="C265" s="165">
        <v>0.211</v>
      </c>
      <c r="D265" s="165">
        <v>0.063</v>
      </c>
      <c r="E265" s="165">
        <v>0.0995</v>
      </c>
      <c r="F265" s="165">
        <v>0.09</v>
      </c>
      <c r="G265" s="165">
        <v>0</v>
      </c>
      <c r="H265" s="165">
        <v>0</v>
      </c>
      <c r="I265" s="165">
        <v>272</v>
      </c>
      <c r="J265" s="165">
        <v>272</v>
      </c>
      <c r="K265" s="165">
        <v>340</v>
      </c>
      <c r="L265" s="165">
        <v>0</v>
      </c>
    </row>
    <row r="266" hidden="1" spans="1:12">
      <c r="A266" s="165" t="s">
        <v>337</v>
      </c>
      <c r="B266" s="165" t="s">
        <v>338</v>
      </c>
      <c r="C266" s="165">
        <v>1.2808</v>
      </c>
      <c r="D266" s="165">
        <v>0.3527</v>
      </c>
      <c r="E266" s="165">
        <v>1.714</v>
      </c>
      <c r="F266" s="165">
        <v>1.4978</v>
      </c>
      <c r="G266" s="165">
        <v>2.8465</v>
      </c>
      <c r="H266" s="165">
        <v>1.221</v>
      </c>
      <c r="I266" s="165">
        <v>134</v>
      </c>
      <c r="J266" s="165">
        <v>134</v>
      </c>
      <c r="K266" s="165">
        <v>182</v>
      </c>
      <c r="L266" s="165">
        <v>0</v>
      </c>
    </row>
    <row r="267" hidden="1" spans="1:12">
      <c r="A267" s="165" t="s">
        <v>339</v>
      </c>
      <c r="B267" s="165" t="s">
        <v>340</v>
      </c>
      <c r="C267" s="165">
        <v>1.1104</v>
      </c>
      <c r="D267" s="165">
        <v>0.3613</v>
      </c>
      <c r="E267" s="165">
        <v>1.2554</v>
      </c>
      <c r="F267" s="165">
        <v>1.6224</v>
      </c>
      <c r="G267" s="165">
        <v>3.0622</v>
      </c>
      <c r="H267" s="165">
        <v>1.259</v>
      </c>
      <c r="I267" s="165">
        <v>166.5</v>
      </c>
      <c r="J267" s="165">
        <v>155</v>
      </c>
      <c r="K267" s="165">
        <v>141</v>
      </c>
      <c r="L267" s="165">
        <v>133.2</v>
      </c>
    </row>
    <row r="268" hidden="1" spans="1:12">
      <c r="A268" s="165" t="s">
        <v>341</v>
      </c>
      <c r="B268" s="165" t="s">
        <v>342</v>
      </c>
      <c r="C268" s="165">
        <v>0.9868</v>
      </c>
      <c r="D268" s="165">
        <v>0.3442</v>
      </c>
      <c r="E268" s="165">
        <v>1.4339</v>
      </c>
      <c r="F268" s="165">
        <v>1.4015</v>
      </c>
      <c r="G268" s="165">
        <v>2.9545</v>
      </c>
      <c r="H268" s="165">
        <v>1.2404</v>
      </c>
      <c r="I268" s="165">
        <v>171</v>
      </c>
      <c r="J268" s="165">
        <v>171</v>
      </c>
      <c r="K268" s="165">
        <v>234</v>
      </c>
      <c r="L268" s="165">
        <v>0</v>
      </c>
    </row>
    <row r="269" hidden="1" spans="1:12">
      <c r="A269" s="165" t="s">
        <v>343</v>
      </c>
      <c r="B269" s="165" t="s">
        <v>344</v>
      </c>
      <c r="C269" s="165">
        <v>0.3502</v>
      </c>
      <c r="D269" s="165">
        <v>0.7447</v>
      </c>
      <c r="E269" s="165">
        <v>0.3502</v>
      </c>
      <c r="F269" s="165">
        <v>0.7447</v>
      </c>
      <c r="G269" s="165">
        <v>2.716</v>
      </c>
      <c r="H269" s="165">
        <v>2.716</v>
      </c>
      <c r="I269" s="165">
        <v>381</v>
      </c>
      <c r="J269" s="165">
        <v>351</v>
      </c>
      <c r="K269" s="165">
        <v>317</v>
      </c>
      <c r="L269" s="165">
        <v>304.8</v>
      </c>
    </row>
    <row r="270" hidden="1" spans="1:12">
      <c r="A270" s="165" t="s">
        <v>345</v>
      </c>
      <c r="B270" s="165" t="s">
        <v>346</v>
      </c>
      <c r="C270" s="165">
        <v>0.4528</v>
      </c>
      <c r="D270" s="165">
        <v>0.3038</v>
      </c>
      <c r="E270" s="165">
        <v>0.8348</v>
      </c>
      <c r="F270" s="165">
        <v>1.0956</v>
      </c>
      <c r="G270" s="165">
        <v>2.6331</v>
      </c>
      <c r="H270" s="165">
        <v>2.6331</v>
      </c>
      <c r="I270" s="165">
        <v>289</v>
      </c>
      <c r="J270" s="165">
        <v>289</v>
      </c>
      <c r="K270" s="165">
        <v>403</v>
      </c>
      <c r="L270" s="165">
        <v>0</v>
      </c>
    </row>
    <row r="271" hidden="1" spans="1:12">
      <c r="A271" s="165" t="s">
        <v>347</v>
      </c>
      <c r="B271" s="165" t="s">
        <v>348</v>
      </c>
      <c r="C271" s="165">
        <v>0.6793</v>
      </c>
      <c r="D271" s="165">
        <v>0.3498</v>
      </c>
      <c r="E271" s="165">
        <v>0.8243</v>
      </c>
      <c r="F271" s="165">
        <v>1.6109</v>
      </c>
      <c r="G271" s="165">
        <v>3.1639</v>
      </c>
      <c r="H271" s="165">
        <v>1.2758</v>
      </c>
      <c r="I271" s="165">
        <v>233</v>
      </c>
      <c r="J271" s="165">
        <v>216</v>
      </c>
      <c r="K271" s="165">
        <v>196.5</v>
      </c>
      <c r="L271" s="165">
        <v>186.4</v>
      </c>
    </row>
    <row r="272" hidden="1" spans="1:12">
      <c r="A272" s="165" t="s">
        <v>349</v>
      </c>
      <c r="B272" s="165" t="s">
        <v>350</v>
      </c>
      <c r="C272" s="165">
        <v>0.8939</v>
      </c>
      <c r="D272" s="165">
        <v>0.3197</v>
      </c>
      <c r="E272" s="165">
        <v>1.3497</v>
      </c>
      <c r="F272" s="165">
        <v>1.3411</v>
      </c>
      <c r="G272" s="165">
        <v>3.1639</v>
      </c>
      <c r="H272" s="165">
        <v>1.2758</v>
      </c>
      <c r="I272" s="165">
        <v>196</v>
      </c>
      <c r="J272" s="165">
        <v>196</v>
      </c>
      <c r="K272" s="165">
        <v>271</v>
      </c>
      <c r="L272" s="165">
        <v>0</v>
      </c>
    </row>
    <row r="273" hidden="1" spans="1:12">
      <c r="A273" s="165" t="s">
        <v>351</v>
      </c>
      <c r="B273" s="165" t="s">
        <v>352</v>
      </c>
      <c r="C273" s="165">
        <v>0.7089</v>
      </c>
      <c r="D273" s="165">
        <v>0.3185</v>
      </c>
      <c r="E273" s="165">
        <v>1.1519</v>
      </c>
      <c r="F273" s="165">
        <v>1.2554</v>
      </c>
      <c r="G273" s="165">
        <v>3.1639</v>
      </c>
      <c r="H273" s="165">
        <v>1.2758</v>
      </c>
      <c r="I273" s="165">
        <v>220</v>
      </c>
      <c r="J273" s="165">
        <v>220</v>
      </c>
      <c r="K273" s="165">
        <v>305</v>
      </c>
      <c r="L273" s="165">
        <v>0</v>
      </c>
    </row>
    <row r="274" hidden="1" spans="1:12">
      <c r="A274" s="165" t="s">
        <v>353</v>
      </c>
      <c r="B274" s="165" t="s">
        <v>354</v>
      </c>
      <c r="C274" s="165">
        <v>0.3157</v>
      </c>
      <c r="D274" s="165">
        <v>0.2924</v>
      </c>
      <c r="E274" s="165">
        <v>0.6282</v>
      </c>
      <c r="F274" s="165">
        <v>1.0003</v>
      </c>
      <c r="G274" s="165">
        <v>3.4165</v>
      </c>
      <c r="H274" s="165">
        <v>1.3149</v>
      </c>
      <c r="I274" s="165">
        <v>359</v>
      </c>
      <c r="J274" s="165">
        <v>359</v>
      </c>
      <c r="K274" s="165">
        <v>504</v>
      </c>
      <c r="L274" s="165">
        <v>0</v>
      </c>
    </row>
    <row r="275" hidden="1" spans="1:12">
      <c r="A275" s="165" t="s">
        <v>355</v>
      </c>
      <c r="B275" s="165" t="s">
        <v>356</v>
      </c>
      <c r="C275" s="165">
        <v>1.0208</v>
      </c>
      <c r="D275" s="165">
        <v>0.3302</v>
      </c>
      <c r="E275" s="165">
        <v>1.4724</v>
      </c>
      <c r="F275" s="165">
        <v>1.3996</v>
      </c>
      <c r="G275" s="165">
        <v>3.0622</v>
      </c>
      <c r="H275" s="165">
        <v>1.259</v>
      </c>
      <c r="I275" s="165">
        <v>176</v>
      </c>
      <c r="J275" s="165">
        <v>176</v>
      </c>
      <c r="K275" s="165">
        <v>243</v>
      </c>
      <c r="L275" s="165">
        <v>0</v>
      </c>
    </row>
    <row r="276" hidden="1" spans="1:12">
      <c r="A276" s="165" t="s">
        <v>357</v>
      </c>
      <c r="B276" s="165" t="s">
        <v>358</v>
      </c>
      <c r="C276" s="165">
        <v>0.5248</v>
      </c>
      <c r="D276" s="165">
        <v>0.3236</v>
      </c>
      <c r="E276" s="165">
        <v>0.9232</v>
      </c>
      <c r="F276" s="165">
        <v>1.1639</v>
      </c>
      <c r="G276" s="165">
        <v>3.0919</v>
      </c>
      <c r="H276" s="165">
        <v>1.264</v>
      </c>
      <c r="I276" s="165">
        <v>241</v>
      </c>
      <c r="J276" s="165">
        <v>241</v>
      </c>
      <c r="K276" s="165">
        <v>333</v>
      </c>
      <c r="L276" s="165">
        <v>0</v>
      </c>
    </row>
    <row r="277" hidden="1" spans="1:12">
      <c r="A277" s="165" t="s">
        <v>359</v>
      </c>
      <c r="B277" s="165" t="s">
        <v>360</v>
      </c>
      <c r="C277" s="165">
        <v>0.9868</v>
      </c>
      <c r="D277" s="165">
        <v>0.3442</v>
      </c>
      <c r="E277" s="165">
        <v>1.4339</v>
      </c>
      <c r="F277" s="165">
        <v>1.4015</v>
      </c>
      <c r="G277" s="165">
        <v>2.9545</v>
      </c>
      <c r="H277" s="165">
        <v>1.2404</v>
      </c>
      <c r="I277" s="165">
        <v>171</v>
      </c>
      <c r="J277" s="165">
        <v>171</v>
      </c>
      <c r="K277" s="165">
        <v>234</v>
      </c>
      <c r="L277" s="165">
        <v>0</v>
      </c>
    </row>
    <row r="278" hidden="1" spans="1:12">
      <c r="A278" s="165" t="s">
        <v>361</v>
      </c>
      <c r="B278" s="165" t="s">
        <v>362</v>
      </c>
      <c r="C278" s="165">
        <v>0.9315</v>
      </c>
      <c r="D278" s="165">
        <v>0.3743</v>
      </c>
      <c r="E278" s="165">
        <v>1.0765</v>
      </c>
      <c r="F278" s="165">
        <v>1.6353</v>
      </c>
      <c r="G278" s="165">
        <v>2.9545</v>
      </c>
      <c r="H278" s="165">
        <v>1.2404</v>
      </c>
      <c r="I278" s="165">
        <v>180.5</v>
      </c>
      <c r="J278" s="165">
        <v>168</v>
      </c>
      <c r="K278" s="165">
        <v>153.5</v>
      </c>
      <c r="L278" s="165">
        <v>144.4</v>
      </c>
    </row>
    <row r="279" hidden="1" spans="1:12">
      <c r="A279" s="165" t="s">
        <v>363</v>
      </c>
      <c r="B279" s="165" t="s">
        <v>364</v>
      </c>
      <c r="C279" s="165">
        <v>0.2847</v>
      </c>
      <c r="D279" s="165">
        <v>0.2887</v>
      </c>
      <c r="E279" s="165">
        <v>0.5771</v>
      </c>
      <c r="F279" s="165">
        <v>0.9777</v>
      </c>
      <c r="G279" s="165">
        <v>3.4557</v>
      </c>
      <c r="H279" s="165">
        <v>1.3206</v>
      </c>
      <c r="I279" s="165">
        <v>382</v>
      </c>
      <c r="J279" s="165">
        <v>382</v>
      </c>
      <c r="K279" s="165">
        <v>538</v>
      </c>
      <c r="L279" s="165">
        <v>0</v>
      </c>
    </row>
    <row r="280" hidden="1" spans="1:12">
      <c r="A280" s="165" t="s">
        <v>365</v>
      </c>
      <c r="B280" s="165" t="s">
        <v>366</v>
      </c>
      <c r="C280" s="165">
        <v>0.6793</v>
      </c>
      <c r="D280" s="165">
        <v>0.3498</v>
      </c>
      <c r="E280" s="165">
        <v>0.8243</v>
      </c>
      <c r="F280" s="165">
        <v>1.6109</v>
      </c>
      <c r="G280" s="165">
        <v>3.1639</v>
      </c>
      <c r="H280" s="165">
        <v>1.2758</v>
      </c>
      <c r="I280" s="165">
        <v>233</v>
      </c>
      <c r="J280" s="165">
        <v>216</v>
      </c>
      <c r="K280" s="165">
        <v>196.5</v>
      </c>
      <c r="L280" s="165">
        <v>186.4</v>
      </c>
    </row>
    <row r="281" hidden="1" spans="1:12">
      <c r="A281" s="165" t="s">
        <v>367</v>
      </c>
      <c r="B281" s="165" t="s">
        <v>368</v>
      </c>
      <c r="C281" s="165">
        <v>0.5879</v>
      </c>
      <c r="D281" s="165">
        <v>0.3053</v>
      </c>
      <c r="E281" s="165">
        <v>1.0149</v>
      </c>
      <c r="F281" s="165">
        <v>1.1754</v>
      </c>
      <c r="G281" s="165">
        <v>3.3009</v>
      </c>
      <c r="H281" s="165">
        <v>1.2974</v>
      </c>
      <c r="I281" s="165">
        <v>253</v>
      </c>
      <c r="J281" s="165">
        <v>253</v>
      </c>
      <c r="K281" s="165">
        <v>354</v>
      </c>
      <c r="L281" s="165">
        <v>0</v>
      </c>
    </row>
    <row r="282" hidden="1" spans="1:12">
      <c r="A282" s="165" t="s">
        <v>369</v>
      </c>
      <c r="B282" s="165" t="s">
        <v>370</v>
      </c>
      <c r="C282" s="165">
        <v>1.4448</v>
      </c>
      <c r="D282" s="165">
        <v>0.3883</v>
      </c>
      <c r="E282" s="165">
        <v>1.5898</v>
      </c>
      <c r="F282" s="165">
        <v>1.6494</v>
      </c>
      <c r="G282" s="165">
        <v>2.8465</v>
      </c>
      <c r="H282" s="165">
        <v>1.221</v>
      </c>
      <c r="I282" s="165">
        <v>154</v>
      </c>
      <c r="J282" s="165">
        <v>142.5</v>
      </c>
      <c r="K282" s="165">
        <v>131</v>
      </c>
      <c r="L282" s="165">
        <v>123.2</v>
      </c>
    </row>
    <row r="283" hidden="1" spans="1:12">
      <c r="A283" s="165" t="s">
        <v>371</v>
      </c>
      <c r="B283" s="165" t="s">
        <v>372</v>
      </c>
      <c r="C283" s="165">
        <v>1.4448</v>
      </c>
      <c r="D283" s="165">
        <v>0.3883</v>
      </c>
      <c r="E283" s="165">
        <v>1.5898</v>
      </c>
      <c r="F283" s="165">
        <v>1.6494</v>
      </c>
      <c r="G283" s="165">
        <v>2.8465</v>
      </c>
      <c r="H283" s="165">
        <v>1.221</v>
      </c>
      <c r="I283" s="165">
        <v>154</v>
      </c>
      <c r="J283" s="165">
        <v>142.5</v>
      </c>
      <c r="K283" s="165">
        <v>131</v>
      </c>
      <c r="L283" s="165">
        <v>123.2</v>
      </c>
    </row>
    <row r="284" hidden="1" spans="1:12">
      <c r="A284" s="165" t="s">
        <v>373</v>
      </c>
      <c r="B284" s="165" t="s">
        <v>374</v>
      </c>
      <c r="C284" s="165">
        <v>0.9315</v>
      </c>
      <c r="D284" s="165">
        <v>0.3743</v>
      </c>
      <c r="E284" s="165">
        <v>1.0765</v>
      </c>
      <c r="F284" s="165">
        <v>1.6353</v>
      </c>
      <c r="G284" s="165">
        <v>2.9545</v>
      </c>
      <c r="H284" s="165">
        <v>1.2404</v>
      </c>
      <c r="I284" s="165">
        <v>180.5</v>
      </c>
      <c r="J284" s="165">
        <v>168</v>
      </c>
      <c r="K284" s="165">
        <v>153.5</v>
      </c>
      <c r="L284" s="165">
        <v>144.4</v>
      </c>
    </row>
    <row r="285" hidden="1" spans="1:12">
      <c r="A285" s="165" t="s">
        <v>375</v>
      </c>
      <c r="B285" s="165" t="s">
        <v>376</v>
      </c>
      <c r="C285" s="165">
        <v>0.9315</v>
      </c>
      <c r="D285" s="165">
        <v>0.3743</v>
      </c>
      <c r="E285" s="165">
        <v>1.0765</v>
      </c>
      <c r="F285" s="165">
        <v>1.6353</v>
      </c>
      <c r="G285" s="165">
        <v>2.9545</v>
      </c>
      <c r="H285" s="165">
        <v>1.2404</v>
      </c>
      <c r="I285" s="165">
        <v>180.5</v>
      </c>
      <c r="J285" s="165">
        <v>168</v>
      </c>
      <c r="K285" s="165">
        <v>153.5</v>
      </c>
      <c r="L285" s="165">
        <v>144.4</v>
      </c>
    </row>
    <row r="286" hidden="1" spans="1:12">
      <c r="A286" s="165" t="s">
        <v>377</v>
      </c>
      <c r="B286" s="165" t="s">
        <v>378</v>
      </c>
      <c r="C286" s="165">
        <v>1.4448</v>
      </c>
      <c r="D286" s="165">
        <v>0.3883</v>
      </c>
      <c r="E286" s="165">
        <v>1.5898</v>
      </c>
      <c r="F286" s="165">
        <v>1.6494</v>
      </c>
      <c r="G286" s="165">
        <v>2.8465</v>
      </c>
      <c r="H286" s="165">
        <v>1.221</v>
      </c>
      <c r="I286" s="165">
        <v>154</v>
      </c>
      <c r="J286" s="165">
        <v>142.5</v>
      </c>
      <c r="K286" s="165">
        <v>131</v>
      </c>
      <c r="L286" s="165">
        <v>123.2</v>
      </c>
    </row>
    <row r="287" hidden="1" spans="1:12">
      <c r="A287" s="165" t="s">
        <v>379</v>
      </c>
      <c r="B287" s="165" t="s">
        <v>380</v>
      </c>
      <c r="C287" s="165">
        <v>1.4448</v>
      </c>
      <c r="D287" s="165">
        <v>0.3883</v>
      </c>
      <c r="E287" s="165">
        <v>1.5898</v>
      </c>
      <c r="F287" s="165">
        <v>1.6494</v>
      </c>
      <c r="G287" s="165">
        <v>2.8465</v>
      </c>
      <c r="H287" s="165">
        <v>1.221</v>
      </c>
      <c r="I287" s="165">
        <v>154</v>
      </c>
      <c r="J287" s="165">
        <v>142.5</v>
      </c>
      <c r="K287" s="165">
        <v>131</v>
      </c>
      <c r="L287" s="165">
        <v>123.2</v>
      </c>
    </row>
    <row r="288" hidden="1" spans="1:12">
      <c r="A288" s="165" t="s">
        <v>381</v>
      </c>
      <c r="B288" s="165" t="s">
        <v>382</v>
      </c>
      <c r="C288" s="165">
        <v>0.9315</v>
      </c>
      <c r="D288" s="165">
        <v>0.3743</v>
      </c>
      <c r="E288" s="165">
        <v>1.0765</v>
      </c>
      <c r="F288" s="165">
        <v>1.6353</v>
      </c>
      <c r="G288" s="165">
        <v>2.9545</v>
      </c>
      <c r="H288" s="165">
        <v>1.2404</v>
      </c>
      <c r="I288" s="165">
        <v>180.5</v>
      </c>
      <c r="J288" s="165">
        <v>168</v>
      </c>
      <c r="K288" s="165">
        <v>153.5</v>
      </c>
      <c r="L288" s="165">
        <v>144.4</v>
      </c>
    </row>
    <row r="289" hidden="1" spans="1:12">
      <c r="A289" s="165" t="s">
        <v>383</v>
      </c>
      <c r="B289" s="165" t="s">
        <v>384</v>
      </c>
      <c r="C289" s="165">
        <v>0.9315</v>
      </c>
      <c r="D289" s="165">
        <v>0.3743</v>
      </c>
      <c r="E289" s="165">
        <v>1.0765</v>
      </c>
      <c r="F289" s="165">
        <v>1.6353</v>
      </c>
      <c r="G289" s="165">
        <v>2.9545</v>
      </c>
      <c r="H289" s="165">
        <v>1.2404</v>
      </c>
      <c r="I289" s="165">
        <v>180.5</v>
      </c>
      <c r="J289" s="165">
        <v>168</v>
      </c>
      <c r="K289" s="165">
        <v>153.5</v>
      </c>
      <c r="L289" s="165">
        <v>144.4</v>
      </c>
    </row>
    <row r="290" hidden="1" spans="1:12">
      <c r="A290" s="165" t="s">
        <v>385</v>
      </c>
      <c r="B290" s="165" t="s">
        <v>386</v>
      </c>
      <c r="C290" s="165">
        <v>0.4347</v>
      </c>
      <c r="D290" s="165">
        <v>0.335</v>
      </c>
      <c r="E290" s="165">
        <v>0.5798</v>
      </c>
      <c r="F290" s="165">
        <v>1.5966</v>
      </c>
      <c r="G290" s="165">
        <v>3.3009</v>
      </c>
      <c r="H290" s="165">
        <v>1.2974</v>
      </c>
      <c r="I290" s="165">
        <v>306</v>
      </c>
      <c r="J290" s="165">
        <v>282.5</v>
      </c>
      <c r="K290" s="165">
        <v>256.5</v>
      </c>
      <c r="L290" s="165">
        <v>244.8</v>
      </c>
    </row>
    <row r="291" hidden="1" spans="1:12">
      <c r="A291" s="165" t="s">
        <v>387</v>
      </c>
      <c r="B291" s="165" t="s">
        <v>388</v>
      </c>
      <c r="C291" s="165">
        <v>0.9315</v>
      </c>
      <c r="D291" s="165">
        <v>0.3743</v>
      </c>
      <c r="E291" s="165">
        <v>1.0765</v>
      </c>
      <c r="F291" s="165">
        <v>1.6353</v>
      </c>
      <c r="G291" s="165">
        <v>2.9545</v>
      </c>
      <c r="H291" s="165">
        <v>1.2404</v>
      </c>
      <c r="I291" s="165">
        <v>180.5</v>
      </c>
      <c r="J291" s="165">
        <v>168</v>
      </c>
      <c r="K291" s="165">
        <v>153.5</v>
      </c>
      <c r="L291" s="165">
        <v>144.4</v>
      </c>
    </row>
    <row r="292" hidden="1" spans="1:12">
      <c r="A292" s="165" t="s">
        <v>389</v>
      </c>
      <c r="B292" s="165" t="s">
        <v>390</v>
      </c>
      <c r="C292" s="165">
        <v>0.9782</v>
      </c>
      <c r="D292" s="165">
        <v>0.3613</v>
      </c>
      <c r="E292" s="165">
        <v>1.1232</v>
      </c>
      <c r="F292" s="165">
        <v>1.6224</v>
      </c>
      <c r="G292" s="165">
        <v>3.0622</v>
      </c>
      <c r="H292" s="165">
        <v>1.259</v>
      </c>
      <c r="I292" s="165">
        <v>186.5</v>
      </c>
      <c r="J292" s="165">
        <v>173</v>
      </c>
      <c r="K292" s="165">
        <v>158</v>
      </c>
      <c r="L292" s="165">
        <v>177.18</v>
      </c>
    </row>
    <row r="293" hidden="1" spans="1:12">
      <c r="A293" s="165" t="s">
        <v>391</v>
      </c>
      <c r="B293" s="165" t="s">
        <v>392</v>
      </c>
      <c r="C293" s="165">
        <v>0.6793</v>
      </c>
      <c r="D293" s="165">
        <v>0.3498</v>
      </c>
      <c r="E293" s="165">
        <v>0.8243</v>
      </c>
      <c r="F293" s="165">
        <v>1.6109</v>
      </c>
      <c r="G293" s="165">
        <v>3.1639</v>
      </c>
      <c r="H293" s="165">
        <v>1.2758</v>
      </c>
      <c r="I293" s="165">
        <v>233</v>
      </c>
      <c r="J293" s="165">
        <v>216</v>
      </c>
      <c r="K293" s="165">
        <v>196.5</v>
      </c>
      <c r="L293" s="165">
        <v>186.4</v>
      </c>
    </row>
    <row r="294" hidden="1" spans="1:12">
      <c r="A294" s="165" t="s">
        <v>393</v>
      </c>
      <c r="B294" s="165" t="s">
        <v>394</v>
      </c>
      <c r="C294" s="165">
        <v>0.7921</v>
      </c>
      <c r="D294" s="165">
        <v>0.35</v>
      </c>
      <c r="E294" s="165">
        <v>0.9743</v>
      </c>
      <c r="F294" s="165">
        <v>1.5991</v>
      </c>
      <c r="G294" s="165">
        <v>3.1622</v>
      </c>
      <c r="H294" s="165">
        <v>1.5082</v>
      </c>
      <c r="I294" s="165">
        <v>205</v>
      </c>
      <c r="J294" s="165">
        <v>190</v>
      </c>
      <c r="K294" s="165">
        <v>173</v>
      </c>
      <c r="L294" s="165">
        <v>164</v>
      </c>
    </row>
    <row r="295" hidden="1" spans="1:12">
      <c r="A295" s="165" t="s">
        <v>395</v>
      </c>
      <c r="B295" s="165" t="s">
        <v>396</v>
      </c>
      <c r="C295" s="165">
        <v>0.271</v>
      </c>
      <c r="D295" s="165">
        <v>0.3207</v>
      </c>
      <c r="E295" s="165">
        <v>0.416</v>
      </c>
      <c r="F295" s="165">
        <v>1.5818</v>
      </c>
      <c r="G295" s="165">
        <v>3.4557</v>
      </c>
      <c r="H295" s="165">
        <v>1.3206</v>
      </c>
      <c r="I295" s="165">
        <v>407</v>
      </c>
      <c r="J295" s="165">
        <v>374.5</v>
      </c>
      <c r="K295" s="165">
        <v>338</v>
      </c>
      <c r="L295" s="165">
        <v>325.6</v>
      </c>
    </row>
    <row r="296" hidden="1" spans="1:12">
      <c r="A296" s="165" t="s">
        <v>397</v>
      </c>
      <c r="B296" s="165" t="s">
        <v>398</v>
      </c>
      <c r="C296" s="165">
        <v>0.4347</v>
      </c>
      <c r="D296" s="165">
        <v>0.3355</v>
      </c>
      <c r="E296" s="165">
        <v>0.5798</v>
      </c>
      <c r="F296" s="165">
        <v>1.5966</v>
      </c>
      <c r="G296" s="165">
        <v>3.3009</v>
      </c>
      <c r="H296" s="165">
        <v>1.2974</v>
      </c>
      <c r="I296" s="165">
        <v>306</v>
      </c>
      <c r="J296" s="165">
        <v>282.5</v>
      </c>
      <c r="K296" s="165">
        <v>256.5</v>
      </c>
      <c r="L296" s="165">
        <v>244.8</v>
      </c>
    </row>
    <row r="297" hidden="1" spans="1:12">
      <c r="A297" s="165" t="s">
        <v>399</v>
      </c>
      <c r="B297" s="165" t="s">
        <v>400</v>
      </c>
      <c r="C297" s="165">
        <v>2.5305</v>
      </c>
      <c r="D297" s="165">
        <v>0.3743</v>
      </c>
      <c r="E297" s="165">
        <v>2.8763</v>
      </c>
      <c r="F297" s="165">
        <v>1.6809</v>
      </c>
      <c r="G297" s="165">
        <v>0</v>
      </c>
      <c r="H297" s="165">
        <v>0</v>
      </c>
      <c r="I297" s="165">
        <v>85</v>
      </c>
      <c r="J297" s="165">
        <v>85</v>
      </c>
      <c r="K297" s="165">
        <v>115</v>
      </c>
      <c r="L297" s="165">
        <v>0</v>
      </c>
    </row>
    <row r="298" hidden="1" spans="1:12">
      <c r="A298" s="165" t="s">
        <v>401</v>
      </c>
      <c r="B298" s="165" t="s">
        <v>402</v>
      </c>
      <c r="C298" s="165">
        <v>1.1608</v>
      </c>
      <c r="D298" s="165">
        <v>0.3303</v>
      </c>
      <c r="E298" s="165">
        <v>1.6069</v>
      </c>
      <c r="F298" s="165">
        <v>1.4443</v>
      </c>
      <c r="G298" s="165">
        <v>3.0622</v>
      </c>
      <c r="H298" s="165">
        <v>1.259</v>
      </c>
      <c r="I298" s="165">
        <v>174</v>
      </c>
      <c r="J298" s="165">
        <v>174</v>
      </c>
      <c r="K298" s="165">
        <v>240</v>
      </c>
      <c r="L298" s="165">
        <v>0</v>
      </c>
    </row>
    <row r="299" hidden="1" spans="1:12">
      <c r="A299" s="165" t="s">
        <v>403</v>
      </c>
      <c r="B299" s="165" t="s">
        <v>404</v>
      </c>
      <c r="C299" s="165">
        <v>0.8939</v>
      </c>
      <c r="D299" s="165">
        <v>0.3197</v>
      </c>
      <c r="E299" s="165">
        <v>1.3497</v>
      </c>
      <c r="F299" s="165">
        <v>1.3411</v>
      </c>
      <c r="G299" s="165">
        <v>3.1639</v>
      </c>
      <c r="H299" s="165">
        <v>1.2758</v>
      </c>
      <c r="I299" s="165">
        <v>196</v>
      </c>
      <c r="J299" s="165">
        <v>196</v>
      </c>
      <c r="K299" s="165">
        <v>271</v>
      </c>
      <c r="L299" s="165">
        <v>0</v>
      </c>
    </row>
    <row r="300" hidden="1" spans="1:12">
      <c r="A300" s="165" t="s">
        <v>405</v>
      </c>
      <c r="B300" s="165" t="s">
        <v>406</v>
      </c>
      <c r="C300" s="165">
        <v>1.4448</v>
      </c>
      <c r="D300" s="165">
        <v>0.3883</v>
      </c>
      <c r="E300" s="165">
        <v>1.5898</v>
      </c>
      <c r="F300" s="165">
        <v>1.6494</v>
      </c>
      <c r="G300" s="165">
        <v>2.8465</v>
      </c>
      <c r="H300" s="165">
        <v>1.221</v>
      </c>
      <c r="I300" s="165">
        <v>154</v>
      </c>
      <c r="J300" s="165">
        <v>142.5</v>
      </c>
      <c r="K300" s="165">
        <v>131</v>
      </c>
      <c r="L300" s="165">
        <v>123.2</v>
      </c>
    </row>
    <row r="301" hidden="1" spans="1:12">
      <c r="A301" s="165" t="s">
        <v>407</v>
      </c>
      <c r="B301" s="165" t="s">
        <v>408</v>
      </c>
      <c r="C301" s="165">
        <v>0.3536</v>
      </c>
      <c r="D301" s="165">
        <v>0.3432</v>
      </c>
      <c r="E301" s="165">
        <v>0.4986</v>
      </c>
      <c r="F301" s="165">
        <v>1.6043</v>
      </c>
      <c r="G301" s="165">
        <v>3.2259</v>
      </c>
      <c r="H301" s="165">
        <v>1.2857</v>
      </c>
      <c r="I301" s="165">
        <v>332</v>
      </c>
      <c r="J301" s="165">
        <v>306.5</v>
      </c>
      <c r="K301" s="165">
        <v>278.5</v>
      </c>
      <c r="L301" s="165">
        <v>265.6</v>
      </c>
    </row>
    <row r="302" hidden="1" spans="1:12">
      <c r="A302" s="165" t="s">
        <v>409</v>
      </c>
      <c r="B302" s="165" t="s">
        <v>410</v>
      </c>
      <c r="C302" s="165">
        <v>0.3536</v>
      </c>
      <c r="D302" s="165">
        <v>0.3432</v>
      </c>
      <c r="E302" s="165">
        <v>0.4986</v>
      </c>
      <c r="F302" s="165">
        <v>1.6043</v>
      </c>
      <c r="G302" s="165">
        <v>3.2259</v>
      </c>
      <c r="H302" s="165">
        <v>1.2857</v>
      </c>
      <c r="I302" s="165">
        <v>332</v>
      </c>
      <c r="J302" s="165">
        <v>306.5</v>
      </c>
      <c r="K302" s="165">
        <v>278.5</v>
      </c>
      <c r="L302" s="165">
        <v>265.6</v>
      </c>
    </row>
    <row r="303" hidden="1" spans="1:12">
      <c r="A303" s="165" t="s">
        <v>411</v>
      </c>
      <c r="B303" s="165" t="s">
        <v>404</v>
      </c>
      <c r="C303" s="165">
        <v>0.2132</v>
      </c>
      <c r="D303" s="165">
        <v>0.3125</v>
      </c>
      <c r="E303" s="165">
        <v>0.3583</v>
      </c>
      <c r="F303" s="165">
        <v>1.5736</v>
      </c>
      <c r="G303" s="165">
        <v>3.5783</v>
      </c>
      <c r="H303" s="165">
        <v>1.3339</v>
      </c>
      <c r="I303" s="165">
        <v>471</v>
      </c>
      <c r="J303" s="165">
        <v>433</v>
      </c>
      <c r="K303" s="165">
        <v>389.5</v>
      </c>
      <c r="L303" s="165">
        <v>376.8</v>
      </c>
    </row>
    <row r="304" hidden="1" spans="1:12">
      <c r="A304" s="165" t="s">
        <v>412</v>
      </c>
      <c r="B304" s="165" t="s">
        <v>413</v>
      </c>
      <c r="C304" s="165">
        <v>0.4347</v>
      </c>
      <c r="D304" s="165">
        <v>0.3355</v>
      </c>
      <c r="E304" s="165">
        <v>0.5798</v>
      </c>
      <c r="F304" s="165">
        <v>1.5966</v>
      </c>
      <c r="G304" s="165">
        <v>3.3009</v>
      </c>
      <c r="H304" s="165">
        <v>1.2374</v>
      </c>
      <c r="I304" s="165">
        <v>306</v>
      </c>
      <c r="J304" s="165">
        <v>282.5</v>
      </c>
      <c r="K304" s="165">
        <v>244.8</v>
      </c>
      <c r="L304" s="165">
        <v>325.6</v>
      </c>
    </row>
    <row r="305" hidden="1" spans="1:12">
      <c r="A305" s="165" t="s">
        <v>414</v>
      </c>
      <c r="B305" s="165" t="s">
        <v>415</v>
      </c>
      <c r="C305" s="165">
        <v>1.2678</v>
      </c>
      <c r="D305" s="165">
        <v>0.3314</v>
      </c>
      <c r="E305" s="165">
        <v>1.7072</v>
      </c>
      <c r="F305" s="165">
        <v>1.4745</v>
      </c>
      <c r="G305" s="165">
        <v>3.0622</v>
      </c>
      <c r="H305" s="165">
        <v>1.259</v>
      </c>
      <c r="I305" s="165">
        <v>158</v>
      </c>
      <c r="J305" s="165">
        <v>158</v>
      </c>
      <c r="K305" s="165">
        <v>218</v>
      </c>
      <c r="L305" s="165">
        <v>0</v>
      </c>
    </row>
    <row r="306" hidden="1" spans="1:12">
      <c r="A306" s="165" t="s">
        <v>416</v>
      </c>
      <c r="B306" s="165" t="s">
        <v>417</v>
      </c>
      <c r="C306" s="165">
        <v>1.4448</v>
      </c>
      <c r="D306" s="165">
        <v>0.3883</v>
      </c>
      <c r="E306" s="165">
        <v>1.5898</v>
      </c>
      <c r="F306" s="165">
        <v>1.6494</v>
      </c>
      <c r="G306" s="165">
        <v>2.8465</v>
      </c>
      <c r="H306" s="165">
        <v>1.221</v>
      </c>
      <c r="I306" s="165">
        <v>154</v>
      </c>
      <c r="J306" s="165">
        <v>142.5</v>
      </c>
      <c r="K306" s="165">
        <v>131</v>
      </c>
      <c r="L306" s="165">
        <v>123.2</v>
      </c>
    </row>
    <row r="307" hidden="1" spans="1:12">
      <c r="A307" s="165" t="s">
        <v>418</v>
      </c>
      <c r="B307" s="165" t="s">
        <v>419</v>
      </c>
      <c r="C307" s="165">
        <v>0.5508</v>
      </c>
      <c r="D307" s="165">
        <v>0.3578</v>
      </c>
      <c r="E307" s="165">
        <v>0.6958</v>
      </c>
      <c r="F307" s="165">
        <v>1.6189</v>
      </c>
      <c r="G307" s="165">
        <v>3.0919</v>
      </c>
      <c r="H307" s="165">
        <v>1.264</v>
      </c>
      <c r="I307" s="165">
        <v>265.5</v>
      </c>
      <c r="J307" s="165">
        <v>246.5</v>
      </c>
      <c r="K307" s="165">
        <v>224.5</v>
      </c>
      <c r="L307" s="165">
        <v>212.4</v>
      </c>
    </row>
    <row r="308" hidden="1" spans="1:12">
      <c r="A308" s="165" t="s">
        <v>420</v>
      </c>
      <c r="B308" s="165" t="s">
        <v>421</v>
      </c>
      <c r="C308" s="165">
        <v>1.4448</v>
      </c>
      <c r="D308" s="165">
        <v>0.3883</v>
      </c>
      <c r="E308" s="165">
        <v>1.5898</v>
      </c>
      <c r="F308" s="165">
        <v>1.6494</v>
      </c>
      <c r="G308" s="165">
        <v>2.8465</v>
      </c>
      <c r="H308" s="165">
        <v>1.221</v>
      </c>
      <c r="I308" s="165">
        <v>154</v>
      </c>
      <c r="J308" s="165">
        <v>142.5</v>
      </c>
      <c r="K308" s="165">
        <v>131</v>
      </c>
      <c r="L308" s="165">
        <v>123.2</v>
      </c>
    </row>
    <row r="309" hidden="1" spans="1:12">
      <c r="A309" s="165" t="s">
        <v>422</v>
      </c>
      <c r="B309" s="165" t="s">
        <v>423</v>
      </c>
      <c r="C309" s="165">
        <v>1.4448</v>
      </c>
      <c r="D309" s="165">
        <v>0.3883</v>
      </c>
      <c r="E309" s="165">
        <v>1.5898</v>
      </c>
      <c r="F309" s="165">
        <v>1.6494</v>
      </c>
      <c r="G309" s="165">
        <v>2.8465</v>
      </c>
      <c r="H309" s="165">
        <v>1.221</v>
      </c>
      <c r="I309" s="165">
        <v>154</v>
      </c>
      <c r="J309" s="165">
        <v>142.5</v>
      </c>
      <c r="K309" s="165">
        <v>131</v>
      </c>
      <c r="L309" s="165">
        <v>123.2</v>
      </c>
    </row>
    <row r="310" hidden="1" spans="1:12">
      <c r="A310" s="165" t="s">
        <v>424</v>
      </c>
      <c r="B310" s="165" t="s">
        <v>342</v>
      </c>
      <c r="C310" s="165">
        <v>0.9315</v>
      </c>
      <c r="D310" s="165">
        <v>0.3743</v>
      </c>
      <c r="E310" s="165">
        <v>1.0765</v>
      </c>
      <c r="F310" s="165">
        <v>1.6353</v>
      </c>
      <c r="G310" s="165">
        <v>2.9545</v>
      </c>
      <c r="H310" s="165">
        <v>1.2404</v>
      </c>
      <c r="I310" s="165">
        <v>180.5</v>
      </c>
      <c r="J310" s="165">
        <v>168</v>
      </c>
      <c r="K310" s="165">
        <v>153.5</v>
      </c>
      <c r="L310" s="165">
        <v>144.4</v>
      </c>
    </row>
    <row r="311" hidden="1" spans="1:2">
      <c r="A311" s="165" t="s">
        <v>425</v>
      </c>
      <c r="B311" s="165" t="s">
        <v>426</v>
      </c>
    </row>
    <row r="312" hidden="1" spans="1:12">
      <c r="A312" s="165" t="s">
        <v>427</v>
      </c>
      <c r="B312" s="165" t="s">
        <v>428</v>
      </c>
      <c r="C312" s="165">
        <v>1.2678</v>
      </c>
      <c r="D312" s="165">
        <v>0.3314</v>
      </c>
      <c r="E312" s="165">
        <v>1.7072</v>
      </c>
      <c r="F312" s="165">
        <v>1.4745</v>
      </c>
      <c r="G312" s="165">
        <v>3.0622</v>
      </c>
      <c r="H312" s="165">
        <v>1.259</v>
      </c>
      <c r="I312" s="165">
        <v>158</v>
      </c>
      <c r="J312" s="165">
        <v>158</v>
      </c>
      <c r="K312" s="165">
        <v>218</v>
      </c>
      <c r="L312" s="165">
        <v>0</v>
      </c>
    </row>
    <row r="313" hidden="1" spans="1:12">
      <c r="A313" s="165" t="s">
        <v>429</v>
      </c>
      <c r="B313" s="165" t="s">
        <v>430</v>
      </c>
      <c r="C313" s="165">
        <v>0.3093</v>
      </c>
      <c r="D313" s="165">
        <v>0.3207</v>
      </c>
      <c r="E313" s="165">
        <v>0.4543</v>
      </c>
      <c r="F313" s="165">
        <v>1.5818</v>
      </c>
      <c r="G313" s="165">
        <v>3.4557</v>
      </c>
      <c r="H313" s="165">
        <v>1.3206</v>
      </c>
      <c r="I313" s="165">
        <v>354</v>
      </c>
      <c r="J313" s="165">
        <v>326</v>
      </c>
      <c r="K313" s="165">
        <v>294.5</v>
      </c>
      <c r="L313" s="165">
        <v>283.2</v>
      </c>
    </row>
    <row r="314" hidden="1" spans="1:12">
      <c r="A314" s="165" t="s">
        <v>431</v>
      </c>
      <c r="B314" s="165" t="s">
        <v>432</v>
      </c>
      <c r="C314" s="165">
        <v>1.1104</v>
      </c>
      <c r="D314" s="165">
        <v>0.3613</v>
      </c>
      <c r="E314" s="165">
        <v>1.2554</v>
      </c>
      <c r="F314" s="165">
        <v>1.6224</v>
      </c>
      <c r="G314" s="165">
        <v>3.0622</v>
      </c>
      <c r="H314" s="165">
        <v>1.259</v>
      </c>
      <c r="I314" s="165">
        <v>166.5</v>
      </c>
      <c r="J314" s="165">
        <v>155</v>
      </c>
      <c r="K314" s="165">
        <v>141</v>
      </c>
      <c r="L314" s="165">
        <v>158.18</v>
      </c>
    </row>
    <row r="315" hidden="1" spans="1:12">
      <c r="A315" s="165" t="s">
        <v>433</v>
      </c>
      <c r="B315" s="165" t="s">
        <v>434</v>
      </c>
      <c r="C315" s="165">
        <v>0.6793</v>
      </c>
      <c r="D315" s="165">
        <v>0.3498</v>
      </c>
      <c r="E315" s="165">
        <v>0.8243</v>
      </c>
      <c r="F315" s="165">
        <v>1.6109</v>
      </c>
      <c r="G315" s="165">
        <v>3.1639</v>
      </c>
      <c r="H315" s="165">
        <v>1.2758</v>
      </c>
      <c r="I315" s="165">
        <v>233</v>
      </c>
      <c r="J315" s="165">
        <v>216</v>
      </c>
      <c r="K315" s="165">
        <v>196.5</v>
      </c>
      <c r="L315" s="165">
        <v>186.4</v>
      </c>
    </row>
    <row r="316" hidden="1" spans="1:12">
      <c r="A316" s="165" t="s">
        <v>435</v>
      </c>
      <c r="B316" s="165" t="s">
        <v>436</v>
      </c>
      <c r="C316" s="165">
        <v>0.5159</v>
      </c>
      <c r="D316" s="165">
        <v>0.3039</v>
      </c>
      <c r="E316" s="165">
        <v>0.9223</v>
      </c>
      <c r="F316" s="165">
        <v>1.1324</v>
      </c>
      <c r="G316" s="165">
        <v>3.3009</v>
      </c>
      <c r="H316" s="165">
        <v>1.2974</v>
      </c>
      <c r="I316" s="165">
        <v>288</v>
      </c>
      <c r="J316" s="165">
        <v>288</v>
      </c>
      <c r="K316" s="165">
        <v>403</v>
      </c>
      <c r="L316" s="165">
        <v>0</v>
      </c>
    </row>
    <row r="317" hidden="1" spans="1:12">
      <c r="A317" s="165" t="s">
        <v>437</v>
      </c>
      <c r="B317" s="165" t="s">
        <v>438</v>
      </c>
      <c r="C317" s="165">
        <v>0.3217</v>
      </c>
      <c r="D317" s="165">
        <v>0.2887</v>
      </c>
      <c r="E317" s="165">
        <v>0.6402</v>
      </c>
      <c r="F317" s="165">
        <v>0.9974</v>
      </c>
      <c r="G317" s="165">
        <v>2.744</v>
      </c>
      <c r="H317" s="165">
        <v>2.744</v>
      </c>
      <c r="I317" s="165">
        <v>374</v>
      </c>
      <c r="J317" s="165">
        <v>374</v>
      </c>
      <c r="K317" s="165">
        <v>525</v>
      </c>
      <c r="L317" s="165">
        <v>0</v>
      </c>
    </row>
    <row r="318" hidden="1" spans="1:12">
      <c r="A318" s="165" t="s">
        <v>439</v>
      </c>
      <c r="B318" s="165" t="s">
        <v>440</v>
      </c>
      <c r="C318" s="165">
        <v>0.3578</v>
      </c>
      <c r="D318" s="165">
        <v>0.2925</v>
      </c>
      <c r="E318" s="165">
        <v>0.6971</v>
      </c>
      <c r="F318" s="165">
        <v>1.0236</v>
      </c>
      <c r="G318" s="165">
        <v>0</v>
      </c>
      <c r="H318" s="165">
        <v>0</v>
      </c>
      <c r="I318" s="165">
        <v>358</v>
      </c>
      <c r="J318" s="165">
        <v>358</v>
      </c>
      <c r="K318" s="165">
        <v>504</v>
      </c>
      <c r="L318" s="165">
        <v>0</v>
      </c>
    </row>
    <row r="319" hidden="1" spans="1:12">
      <c r="A319" s="165" t="s">
        <v>441</v>
      </c>
      <c r="B319" s="165" t="s">
        <v>442</v>
      </c>
      <c r="C319" s="165">
        <v>0.3177</v>
      </c>
      <c r="D319" s="165">
        <v>0.3209</v>
      </c>
      <c r="E319" s="165">
        <v>0.5</v>
      </c>
      <c r="F319" s="165">
        <v>1.57</v>
      </c>
      <c r="G319" s="165">
        <v>3.4536</v>
      </c>
      <c r="H319" s="165">
        <v>1.5713</v>
      </c>
      <c r="I319" s="165">
        <v>354</v>
      </c>
      <c r="J319" s="165">
        <v>326</v>
      </c>
      <c r="K319" s="165">
        <v>294.5</v>
      </c>
      <c r="L319" s="165">
        <v>283.2</v>
      </c>
    </row>
    <row r="320" hidden="1" spans="1:12">
      <c r="A320" s="165" t="s">
        <v>443</v>
      </c>
      <c r="B320" s="165" t="s">
        <v>444</v>
      </c>
      <c r="C320" s="165">
        <v>0.3093</v>
      </c>
      <c r="D320" s="165">
        <v>0.3207</v>
      </c>
      <c r="E320" s="165">
        <v>0.4543</v>
      </c>
      <c r="F320" s="165">
        <v>1.5818</v>
      </c>
      <c r="G320" s="165">
        <v>3.4557</v>
      </c>
      <c r="H320" s="165">
        <v>1.3206</v>
      </c>
      <c r="I320" s="165">
        <v>354</v>
      </c>
      <c r="J320" s="165">
        <v>326</v>
      </c>
      <c r="K320" s="165">
        <v>294.5</v>
      </c>
      <c r="L320" s="165">
        <v>336.3</v>
      </c>
    </row>
    <row r="321" hidden="1" spans="1:12">
      <c r="A321" s="165" t="s">
        <v>445</v>
      </c>
      <c r="B321" s="165" t="s">
        <v>446</v>
      </c>
      <c r="C321" s="165">
        <v>5.806</v>
      </c>
      <c r="D321" s="165">
        <v>0.3775</v>
      </c>
      <c r="E321" s="165">
        <v>6.03</v>
      </c>
      <c r="F321" s="165">
        <v>1.6</v>
      </c>
      <c r="G321" s="165">
        <v>2.9392</v>
      </c>
      <c r="H321" s="165">
        <v>1.4759</v>
      </c>
      <c r="I321" s="165">
        <v>42</v>
      </c>
      <c r="J321" s="165">
        <v>42</v>
      </c>
      <c r="K321" s="165">
        <v>42</v>
      </c>
      <c r="L321" s="165">
        <v>33.6</v>
      </c>
    </row>
    <row r="322" hidden="1" spans="1:12">
      <c r="A322" s="165" t="s">
        <v>445</v>
      </c>
      <c r="B322" s="165" t="s">
        <v>446</v>
      </c>
      <c r="C322" s="165">
        <v>5.806</v>
      </c>
      <c r="D322" s="165">
        <v>0.3775</v>
      </c>
      <c r="E322" s="165">
        <v>6.03</v>
      </c>
      <c r="F322" s="165">
        <v>1.6</v>
      </c>
      <c r="G322" s="165">
        <v>2.9392</v>
      </c>
      <c r="H322" s="165">
        <v>1.4759</v>
      </c>
      <c r="I322" s="165">
        <v>42</v>
      </c>
      <c r="J322" s="165">
        <v>42</v>
      </c>
      <c r="K322" s="165">
        <v>42</v>
      </c>
      <c r="L322" s="165">
        <v>33.6</v>
      </c>
    </row>
    <row r="323" hidden="1" spans="1:12">
      <c r="A323" s="165" t="s">
        <v>447</v>
      </c>
      <c r="B323" s="165" t="s">
        <v>448</v>
      </c>
      <c r="C323" s="165">
        <v>0.2546</v>
      </c>
      <c r="D323" s="165">
        <v>0.2778</v>
      </c>
      <c r="E323" s="165">
        <v>0.5293</v>
      </c>
      <c r="F323" s="165">
        <v>0.9434</v>
      </c>
      <c r="G323" s="165">
        <v>0</v>
      </c>
      <c r="H323" s="165">
        <v>0</v>
      </c>
      <c r="I323" s="165">
        <v>436</v>
      </c>
      <c r="J323" s="165">
        <v>436</v>
      </c>
      <c r="K323" s="165">
        <v>618</v>
      </c>
      <c r="L323" s="165">
        <v>0</v>
      </c>
    </row>
    <row r="324" hidden="1" spans="1:12">
      <c r="A324" s="165" t="s">
        <v>449</v>
      </c>
      <c r="B324" s="165" t="s">
        <v>450</v>
      </c>
      <c r="C324" s="165">
        <v>11.703</v>
      </c>
      <c r="D324" s="165">
        <v>0.7927</v>
      </c>
      <c r="E324" s="165">
        <v>11.703</v>
      </c>
      <c r="F324" s="165">
        <v>0.7927</v>
      </c>
      <c r="G324" s="165">
        <v>2.4466</v>
      </c>
      <c r="H324" s="165">
        <v>2.4466</v>
      </c>
      <c r="I324" s="165">
        <v>52.49</v>
      </c>
      <c r="J324" s="165">
        <v>52.49</v>
      </c>
      <c r="K324" s="165">
        <v>52.49</v>
      </c>
      <c r="L324" s="165">
        <v>41.99</v>
      </c>
    </row>
    <row r="325" hidden="1" spans="1:12">
      <c r="A325" s="165" t="s">
        <v>451</v>
      </c>
      <c r="B325" s="165" t="s">
        <v>452</v>
      </c>
      <c r="C325" s="165">
        <v>11.703</v>
      </c>
      <c r="D325" s="165">
        <v>0.7927</v>
      </c>
      <c r="E325" s="165">
        <v>11.703</v>
      </c>
      <c r="F325" s="165">
        <v>0.7927</v>
      </c>
      <c r="G325" s="165">
        <v>2.4466</v>
      </c>
      <c r="H325" s="165">
        <v>2.4466</v>
      </c>
      <c r="I325" s="165">
        <v>52.49</v>
      </c>
      <c r="J325" s="165">
        <v>52.49</v>
      </c>
      <c r="K325" s="165">
        <v>52.49</v>
      </c>
      <c r="L325" s="165">
        <v>41.99</v>
      </c>
    </row>
    <row r="326" hidden="1" spans="1:12">
      <c r="A326" s="165" t="s">
        <v>453</v>
      </c>
      <c r="B326" s="165" t="s">
        <v>454</v>
      </c>
      <c r="C326" s="165">
        <v>14.394</v>
      </c>
      <c r="D326" s="165">
        <v>0.8188</v>
      </c>
      <c r="E326" s="165">
        <v>14.394</v>
      </c>
      <c r="F326" s="165">
        <v>0.8188</v>
      </c>
      <c r="G326" s="165">
        <v>2.2991</v>
      </c>
      <c r="H326" s="165">
        <v>2.2991</v>
      </c>
      <c r="I326" s="165">
        <v>34.99</v>
      </c>
      <c r="J326" s="165">
        <v>34.99</v>
      </c>
      <c r="K326" s="165">
        <v>34.99</v>
      </c>
      <c r="L326" s="165">
        <v>27.99</v>
      </c>
    </row>
    <row r="327" hidden="1" spans="1:12">
      <c r="A327" s="165" t="s">
        <v>455</v>
      </c>
      <c r="B327" s="165" t="s">
        <v>456</v>
      </c>
      <c r="C327" s="165">
        <v>11.703</v>
      </c>
      <c r="D327" s="165">
        <v>0.7927</v>
      </c>
      <c r="E327" s="165">
        <v>11.703</v>
      </c>
      <c r="F327" s="165">
        <v>0.7927</v>
      </c>
      <c r="G327" s="165">
        <v>2.4466</v>
      </c>
      <c r="H327" s="165">
        <v>2.4466</v>
      </c>
      <c r="I327" s="165">
        <v>52.49</v>
      </c>
      <c r="J327" s="165">
        <v>52.49</v>
      </c>
      <c r="K327" s="165">
        <v>52.49</v>
      </c>
      <c r="L327" s="165">
        <v>41.99</v>
      </c>
    </row>
    <row r="328" hidden="1" spans="1:12">
      <c r="A328" s="165" t="s">
        <v>457</v>
      </c>
      <c r="B328" s="165" t="s">
        <v>458</v>
      </c>
      <c r="C328" s="165">
        <v>11.703</v>
      </c>
      <c r="D328" s="165">
        <v>0.7927</v>
      </c>
      <c r="E328" s="165">
        <v>11.703</v>
      </c>
      <c r="F328" s="165">
        <v>0.7927</v>
      </c>
      <c r="G328" s="165">
        <v>2.4466</v>
      </c>
      <c r="H328" s="165">
        <v>2.4466</v>
      </c>
      <c r="I328" s="165">
        <v>52.49</v>
      </c>
      <c r="J328" s="165">
        <v>52.49</v>
      </c>
      <c r="K328" s="165">
        <v>52.49</v>
      </c>
      <c r="L328" s="165">
        <v>41.99</v>
      </c>
    </row>
    <row r="329" hidden="1" spans="1:12">
      <c r="A329" s="165" t="s">
        <v>459</v>
      </c>
      <c r="B329" s="165" t="s">
        <v>460</v>
      </c>
      <c r="C329" s="165">
        <v>11.331</v>
      </c>
      <c r="D329" s="165">
        <v>0.3836</v>
      </c>
      <c r="E329" s="165">
        <v>11.476</v>
      </c>
      <c r="F329" s="165">
        <v>1.6411</v>
      </c>
      <c r="G329" s="165">
        <v>2.9404</v>
      </c>
      <c r="H329" s="165">
        <v>1.238</v>
      </c>
      <c r="I329" s="165">
        <v>52.49</v>
      </c>
      <c r="J329" s="165">
        <v>52.49</v>
      </c>
      <c r="K329" s="165">
        <v>52.49</v>
      </c>
      <c r="L329" s="165">
        <v>52.49</v>
      </c>
    </row>
    <row r="330" hidden="1" spans="1:12">
      <c r="A330" s="165" t="s">
        <v>461</v>
      </c>
      <c r="B330" s="165" t="s">
        <v>462</v>
      </c>
      <c r="C330" s="165">
        <v>1.1104</v>
      </c>
      <c r="D330" s="165">
        <v>0.3613</v>
      </c>
      <c r="E330" s="165">
        <v>1.2554</v>
      </c>
      <c r="F330" s="165">
        <v>1.6224</v>
      </c>
      <c r="G330" s="165">
        <v>3.0622</v>
      </c>
      <c r="H330" s="165">
        <v>1.259</v>
      </c>
      <c r="I330" s="165">
        <v>166.5</v>
      </c>
      <c r="J330" s="165">
        <v>155</v>
      </c>
      <c r="K330" s="165">
        <v>141</v>
      </c>
      <c r="L330" s="165">
        <v>158.18</v>
      </c>
    </row>
    <row r="331" hidden="1" spans="1:12">
      <c r="A331" s="165" t="s">
        <v>463</v>
      </c>
      <c r="B331" s="165" t="s">
        <v>464</v>
      </c>
      <c r="C331" s="165">
        <v>0.8528</v>
      </c>
      <c r="D331" s="165">
        <v>0.7664</v>
      </c>
      <c r="E331" s="165">
        <v>0.8528</v>
      </c>
      <c r="F331" s="165">
        <v>0.7664</v>
      </c>
      <c r="G331" s="165">
        <v>2.6109</v>
      </c>
      <c r="H331" s="165">
        <v>2.6109</v>
      </c>
      <c r="I331" s="165">
        <v>205</v>
      </c>
      <c r="J331" s="165">
        <v>190</v>
      </c>
      <c r="K331" s="165">
        <v>173</v>
      </c>
      <c r="L331" s="165">
        <v>164</v>
      </c>
    </row>
    <row r="332" hidden="1" spans="1:12">
      <c r="A332" s="165" t="s">
        <v>465</v>
      </c>
      <c r="B332" s="165" t="s">
        <v>466</v>
      </c>
      <c r="C332" s="165">
        <v>0.9315</v>
      </c>
      <c r="D332" s="165">
        <v>0.3743</v>
      </c>
      <c r="E332" s="165">
        <v>1.0765</v>
      </c>
      <c r="F332" s="165">
        <v>1.6353</v>
      </c>
      <c r="G332" s="165">
        <v>2.9545</v>
      </c>
      <c r="H332" s="165">
        <v>1.2404</v>
      </c>
      <c r="I332" s="165">
        <v>180.5</v>
      </c>
      <c r="J332" s="165">
        <v>168</v>
      </c>
      <c r="K332" s="165">
        <v>153.5</v>
      </c>
      <c r="L332" s="165">
        <v>144.4</v>
      </c>
    </row>
    <row r="333" hidden="1" spans="1:12">
      <c r="A333" s="165" t="s">
        <v>467</v>
      </c>
      <c r="B333" s="165" t="s">
        <v>468</v>
      </c>
      <c r="C333" s="165">
        <v>0.7921</v>
      </c>
      <c r="D333" s="165">
        <v>0.35</v>
      </c>
      <c r="E333" s="165">
        <v>0.9743</v>
      </c>
      <c r="F333" s="165">
        <v>1.5991</v>
      </c>
      <c r="G333" s="165">
        <v>3.1622</v>
      </c>
      <c r="H333" s="165">
        <v>1.5082</v>
      </c>
      <c r="I333" s="165">
        <v>205</v>
      </c>
      <c r="J333" s="165">
        <v>190</v>
      </c>
      <c r="K333" s="165">
        <v>173</v>
      </c>
      <c r="L333" s="165">
        <v>164</v>
      </c>
    </row>
    <row r="334" hidden="1" spans="1:12">
      <c r="A334" s="165" t="s">
        <v>469</v>
      </c>
      <c r="B334" s="165" t="s">
        <v>470</v>
      </c>
      <c r="C334" s="165">
        <v>0.9782</v>
      </c>
      <c r="D334" s="165">
        <v>0.3613</v>
      </c>
      <c r="E334" s="165">
        <v>1.1232</v>
      </c>
      <c r="F334" s="165">
        <v>1.6224</v>
      </c>
      <c r="G334" s="165">
        <v>3.0622</v>
      </c>
      <c r="H334" s="165">
        <v>1.259</v>
      </c>
      <c r="I334" s="165">
        <v>186.5</v>
      </c>
      <c r="J334" s="165">
        <v>173</v>
      </c>
      <c r="K334" s="165">
        <v>158</v>
      </c>
      <c r="L334" s="165">
        <v>177.18</v>
      </c>
    </row>
    <row r="335" hidden="1" spans="1:12">
      <c r="A335" s="165" t="s">
        <v>471</v>
      </c>
      <c r="B335" s="165" t="s">
        <v>472</v>
      </c>
      <c r="C335" s="165">
        <v>0.8528</v>
      </c>
      <c r="D335" s="165">
        <v>0.7664</v>
      </c>
      <c r="E335" s="165">
        <v>0.8528</v>
      </c>
      <c r="F335" s="165">
        <v>0.7664</v>
      </c>
      <c r="G335" s="165">
        <v>2.6109</v>
      </c>
      <c r="H335" s="165">
        <v>2.6109</v>
      </c>
      <c r="I335" s="165">
        <v>205</v>
      </c>
      <c r="J335" s="165">
        <v>190</v>
      </c>
      <c r="K335" s="165">
        <v>173</v>
      </c>
      <c r="L335" s="165">
        <v>164</v>
      </c>
    </row>
    <row r="336" hidden="1" spans="1:12">
      <c r="A336" s="165" t="s">
        <v>473</v>
      </c>
      <c r="B336" s="165" t="s">
        <v>474</v>
      </c>
      <c r="C336" s="165">
        <v>14.394</v>
      </c>
      <c r="D336" s="165">
        <v>0.8188</v>
      </c>
      <c r="E336" s="165">
        <v>14.394</v>
      </c>
      <c r="F336" s="165">
        <v>0.8188</v>
      </c>
      <c r="G336" s="165">
        <v>2.2991</v>
      </c>
      <c r="H336" s="165">
        <v>2.2991</v>
      </c>
      <c r="I336" s="165">
        <v>34.99</v>
      </c>
      <c r="J336" s="165">
        <v>34.99</v>
      </c>
      <c r="K336" s="165">
        <v>34.99</v>
      </c>
      <c r="L336" s="165">
        <v>27.99</v>
      </c>
    </row>
    <row r="337" hidden="1" spans="1:2">
      <c r="A337" s="165" t="s">
        <v>475</v>
      </c>
      <c r="B337" s="165" t="s">
        <v>466</v>
      </c>
    </row>
    <row r="338" hidden="1" spans="1:12">
      <c r="A338" s="165" t="s">
        <v>476</v>
      </c>
      <c r="B338" s="165" t="s">
        <v>468</v>
      </c>
      <c r="C338" s="165">
        <v>0.7921</v>
      </c>
      <c r="D338" s="165">
        <v>0.35</v>
      </c>
      <c r="E338" s="165">
        <v>0.9743</v>
      </c>
      <c r="F338" s="165">
        <v>1.5991</v>
      </c>
      <c r="G338" s="165">
        <v>3.1622</v>
      </c>
      <c r="H338" s="165">
        <v>1.5082</v>
      </c>
      <c r="I338" s="165">
        <v>205</v>
      </c>
      <c r="J338" s="165">
        <v>190</v>
      </c>
      <c r="K338" s="165">
        <v>173</v>
      </c>
      <c r="L338" s="165">
        <v>164</v>
      </c>
    </row>
    <row r="339" hidden="1" spans="1:12">
      <c r="A339" s="165" t="s">
        <v>477</v>
      </c>
      <c r="B339" s="165" t="s">
        <v>478</v>
      </c>
      <c r="C339" s="165">
        <v>0.9315</v>
      </c>
      <c r="D339" s="165">
        <v>0.3743</v>
      </c>
      <c r="E339" s="165">
        <v>1.0765</v>
      </c>
      <c r="F339" s="165">
        <v>1.6353</v>
      </c>
      <c r="G339" s="165">
        <v>2.9545</v>
      </c>
      <c r="H339" s="165">
        <v>1.2404</v>
      </c>
      <c r="I339" s="165">
        <v>180.5</v>
      </c>
      <c r="J339" s="165">
        <v>168</v>
      </c>
      <c r="K339" s="165">
        <v>153.5</v>
      </c>
      <c r="L339" s="165">
        <v>171.48</v>
      </c>
    </row>
    <row r="340" hidden="1" spans="1:12">
      <c r="A340" s="165" t="s">
        <v>479</v>
      </c>
      <c r="B340" s="165" t="s">
        <v>480</v>
      </c>
      <c r="C340" s="165">
        <v>0.7873</v>
      </c>
      <c r="D340" s="165">
        <v>0.3498</v>
      </c>
      <c r="E340" s="165">
        <v>0.9323</v>
      </c>
      <c r="F340" s="165">
        <v>1.6109</v>
      </c>
      <c r="G340" s="165">
        <v>3.1639</v>
      </c>
      <c r="H340" s="165">
        <v>1.2758</v>
      </c>
      <c r="I340" s="165">
        <v>229.5</v>
      </c>
      <c r="J340" s="165">
        <v>212.5</v>
      </c>
      <c r="K340" s="165">
        <v>193.5</v>
      </c>
      <c r="L340" s="165">
        <v>183.6</v>
      </c>
    </row>
    <row r="341" hidden="1" spans="1:12">
      <c r="A341" s="165" t="s">
        <v>481</v>
      </c>
      <c r="B341" s="165" t="s">
        <v>482</v>
      </c>
      <c r="C341" s="165">
        <v>0.7276</v>
      </c>
      <c r="D341" s="165">
        <v>0.7702</v>
      </c>
      <c r="E341" s="165">
        <v>0.7276</v>
      </c>
      <c r="F341" s="165">
        <v>0.7702</v>
      </c>
      <c r="G341" s="165">
        <v>2.5345</v>
      </c>
      <c r="H341" s="165">
        <v>2.5345</v>
      </c>
      <c r="I341" s="165">
        <v>233</v>
      </c>
      <c r="J341" s="165">
        <v>216</v>
      </c>
      <c r="K341" s="165">
        <v>196.5</v>
      </c>
      <c r="L341" s="165">
        <v>186.4</v>
      </c>
    </row>
    <row r="342" hidden="1" spans="1:12">
      <c r="A342" s="165" t="s">
        <v>483</v>
      </c>
      <c r="B342" s="165" t="s">
        <v>484</v>
      </c>
      <c r="C342" s="165">
        <v>1.4448</v>
      </c>
      <c r="D342" s="165">
        <v>0.3883</v>
      </c>
      <c r="E342" s="165">
        <v>1.5898</v>
      </c>
      <c r="F342" s="165">
        <v>1.6494</v>
      </c>
      <c r="G342" s="165">
        <v>2.8465</v>
      </c>
      <c r="H342" s="165">
        <v>1.221</v>
      </c>
      <c r="I342" s="165">
        <v>154</v>
      </c>
      <c r="J342" s="165">
        <v>142.5</v>
      </c>
      <c r="K342" s="165">
        <v>131</v>
      </c>
      <c r="L342" s="165">
        <v>123.2</v>
      </c>
    </row>
    <row r="343" hidden="1" spans="1:12">
      <c r="A343" s="165" t="s">
        <v>485</v>
      </c>
      <c r="B343" s="165" t="s">
        <v>486</v>
      </c>
      <c r="C343" s="165">
        <v>0.7711</v>
      </c>
      <c r="D343" s="165">
        <v>0.3498</v>
      </c>
      <c r="E343" s="165">
        <v>0.9161</v>
      </c>
      <c r="F343" s="165">
        <v>1.6109</v>
      </c>
      <c r="G343" s="165">
        <v>3.1639</v>
      </c>
      <c r="H343" s="165">
        <v>1.2758</v>
      </c>
      <c r="I343" s="165">
        <v>205</v>
      </c>
      <c r="J343" s="165">
        <v>190</v>
      </c>
      <c r="K343" s="165">
        <v>173</v>
      </c>
      <c r="L343" s="165">
        <v>194.75</v>
      </c>
    </row>
    <row r="344" hidden="1" spans="1:12">
      <c r="A344" s="165" t="s">
        <v>487</v>
      </c>
      <c r="B344" s="165" t="s">
        <v>488</v>
      </c>
      <c r="C344" s="165">
        <v>0.7873</v>
      </c>
      <c r="D344" s="165">
        <v>0.3498</v>
      </c>
      <c r="E344" s="165">
        <v>0.9323</v>
      </c>
      <c r="F344" s="165">
        <v>1.6109</v>
      </c>
      <c r="G344" s="165">
        <v>3.1639</v>
      </c>
      <c r="H344" s="165">
        <v>1.2758</v>
      </c>
      <c r="I344" s="165">
        <v>229.5</v>
      </c>
      <c r="J344" s="165">
        <v>212.5</v>
      </c>
      <c r="K344" s="165">
        <v>193.5</v>
      </c>
      <c r="L344" s="165">
        <v>218.03</v>
      </c>
    </row>
    <row r="345" hidden="1" spans="1:12">
      <c r="A345" s="165" t="s">
        <v>489</v>
      </c>
      <c r="B345" s="165" t="s">
        <v>490</v>
      </c>
      <c r="C345" s="165">
        <v>0.4831</v>
      </c>
      <c r="D345" s="165">
        <v>0.7559</v>
      </c>
      <c r="E345" s="165">
        <v>0.4831</v>
      </c>
      <c r="F345" s="165">
        <v>0.7559</v>
      </c>
      <c r="G345" s="165">
        <v>2.6331</v>
      </c>
      <c r="H345" s="165">
        <v>2.6331</v>
      </c>
      <c r="I345" s="165">
        <v>306</v>
      </c>
      <c r="L345" s="165">
        <v>244.8</v>
      </c>
    </row>
    <row r="346" hidden="1" spans="1:12">
      <c r="A346" s="165" t="s">
        <v>491</v>
      </c>
      <c r="B346" s="165" t="s">
        <v>492</v>
      </c>
      <c r="C346" s="165">
        <v>0.7276</v>
      </c>
      <c r="D346" s="165">
        <v>0.7702</v>
      </c>
      <c r="E346" s="165">
        <v>0.7276</v>
      </c>
      <c r="F346" s="165">
        <v>0.7702</v>
      </c>
      <c r="G346" s="165">
        <v>2.5345</v>
      </c>
      <c r="H346" s="165">
        <v>2.5345</v>
      </c>
      <c r="I346" s="165">
        <v>233</v>
      </c>
      <c r="J346" s="165">
        <v>216</v>
      </c>
      <c r="K346" s="165">
        <v>196.5</v>
      </c>
      <c r="L346" s="165">
        <v>186.4</v>
      </c>
    </row>
    <row r="347" hidden="1" spans="1:12">
      <c r="A347" s="165" t="s">
        <v>493</v>
      </c>
      <c r="B347" s="165" t="s">
        <v>494</v>
      </c>
      <c r="C347" s="165">
        <v>0.3193</v>
      </c>
      <c r="D347" s="165">
        <v>0.7411</v>
      </c>
      <c r="E347" s="165">
        <v>0.3193</v>
      </c>
      <c r="F347" s="165">
        <v>0.7411</v>
      </c>
      <c r="G347" s="165">
        <v>2.744</v>
      </c>
      <c r="H347" s="165">
        <v>2.744</v>
      </c>
      <c r="I347" s="165">
        <v>407</v>
      </c>
      <c r="J347" s="165">
        <v>374.5</v>
      </c>
      <c r="K347" s="165">
        <v>338</v>
      </c>
      <c r="L347" s="165">
        <v>325.6</v>
      </c>
    </row>
    <row r="348" hidden="1" spans="1:12">
      <c r="A348" s="165" t="s">
        <v>495</v>
      </c>
      <c r="B348" s="165" t="s">
        <v>496</v>
      </c>
      <c r="C348" s="165">
        <v>0.7711</v>
      </c>
      <c r="D348" s="165">
        <v>0.3498</v>
      </c>
      <c r="E348" s="165">
        <v>0.9161</v>
      </c>
      <c r="F348" s="165">
        <v>1.6109</v>
      </c>
      <c r="G348" s="165">
        <v>3.1639</v>
      </c>
      <c r="H348" s="165">
        <v>1.2758</v>
      </c>
      <c r="I348" s="165">
        <v>205</v>
      </c>
      <c r="J348" s="165">
        <v>190</v>
      </c>
      <c r="K348" s="165">
        <v>173</v>
      </c>
      <c r="L348" s="165">
        <v>194.75</v>
      </c>
    </row>
    <row r="349" hidden="1" spans="1:12">
      <c r="A349" s="165" t="s">
        <v>497</v>
      </c>
      <c r="B349" s="165" t="s">
        <v>498</v>
      </c>
      <c r="C349" s="165">
        <v>14.346</v>
      </c>
      <c r="D349" s="165">
        <v>0.4003</v>
      </c>
      <c r="E349" s="165">
        <v>14.49</v>
      </c>
      <c r="F349" s="165">
        <v>1.6559</v>
      </c>
      <c r="G349" s="165">
        <v>2.8389</v>
      </c>
      <c r="H349" s="165">
        <v>1.2196</v>
      </c>
      <c r="I349" s="165">
        <v>34.99</v>
      </c>
      <c r="L349" s="165">
        <v>27.99</v>
      </c>
    </row>
    <row r="350" hidden="1" spans="1:12">
      <c r="A350" s="165" t="s">
        <v>499</v>
      </c>
      <c r="B350" s="165" t="s">
        <v>500</v>
      </c>
      <c r="C350" s="165">
        <v>1.1587</v>
      </c>
      <c r="D350" s="165">
        <v>0.7817</v>
      </c>
      <c r="E350" s="165">
        <v>1.1587</v>
      </c>
      <c r="F350" s="165">
        <v>0.7817</v>
      </c>
      <c r="G350" s="165">
        <v>2.4611</v>
      </c>
      <c r="H350" s="165">
        <v>2.4611</v>
      </c>
      <c r="I350" s="165">
        <v>166.5</v>
      </c>
      <c r="J350" s="165">
        <v>155</v>
      </c>
      <c r="K350" s="165">
        <v>141</v>
      </c>
      <c r="L350" s="165">
        <v>133.2</v>
      </c>
    </row>
    <row r="351" hidden="1" spans="1:12">
      <c r="A351" s="165" t="s">
        <v>501</v>
      </c>
      <c r="B351" s="165" t="s">
        <v>502</v>
      </c>
      <c r="C351" s="165">
        <v>1.4448</v>
      </c>
      <c r="D351" s="165">
        <v>0.3883</v>
      </c>
      <c r="E351" s="165">
        <v>1.5898</v>
      </c>
      <c r="F351" s="165">
        <v>1.6494</v>
      </c>
      <c r="G351" s="165">
        <v>2.8465</v>
      </c>
      <c r="H351" s="165">
        <v>1.221</v>
      </c>
      <c r="I351" s="165">
        <v>154</v>
      </c>
      <c r="K351" s="165">
        <v>131</v>
      </c>
      <c r="L351" s="165">
        <v>123.2</v>
      </c>
    </row>
    <row r="352" hidden="1" spans="1:12">
      <c r="A352" s="165" t="s">
        <v>339</v>
      </c>
      <c r="B352" s="165" t="s">
        <v>503</v>
      </c>
      <c r="C352" s="165">
        <v>1.1104</v>
      </c>
      <c r="D352" s="165">
        <v>0.3613</v>
      </c>
      <c r="E352" s="165">
        <v>1.2554</v>
      </c>
      <c r="F352" s="165">
        <v>1.6224</v>
      </c>
      <c r="G352" s="165">
        <v>3.0622</v>
      </c>
      <c r="H352" s="165">
        <v>1.259</v>
      </c>
      <c r="I352" s="165">
        <v>166.5</v>
      </c>
      <c r="J352" s="165">
        <v>155</v>
      </c>
      <c r="K352" s="165">
        <v>141</v>
      </c>
      <c r="L352" s="165">
        <v>133.2</v>
      </c>
    </row>
    <row r="353" hidden="1" spans="1:12">
      <c r="A353" s="165" t="s">
        <v>504</v>
      </c>
      <c r="B353" s="165" t="s">
        <v>505</v>
      </c>
      <c r="C353" s="165">
        <v>0.8528</v>
      </c>
      <c r="D353" s="165">
        <v>0.7664</v>
      </c>
      <c r="E353" s="165">
        <v>0.8528</v>
      </c>
      <c r="F353" s="165">
        <v>0.7664</v>
      </c>
      <c r="G353" s="165">
        <v>2.6109</v>
      </c>
      <c r="H353" s="165">
        <v>2.6109</v>
      </c>
      <c r="I353" s="165">
        <v>205</v>
      </c>
      <c r="J353" s="165">
        <v>190</v>
      </c>
      <c r="K353" s="165">
        <v>173</v>
      </c>
      <c r="L353" s="165">
        <v>164</v>
      </c>
    </row>
    <row r="354" hidden="1" spans="1:12">
      <c r="A354" s="165" t="s">
        <v>506</v>
      </c>
      <c r="B354" s="165" t="s">
        <v>507</v>
      </c>
      <c r="C354" s="165">
        <v>0</v>
      </c>
      <c r="D354" s="165">
        <v>0</v>
      </c>
      <c r="E354" s="165">
        <v>0</v>
      </c>
      <c r="F354" s="165">
        <v>0</v>
      </c>
      <c r="G354" s="165">
        <v>0</v>
      </c>
      <c r="H354" s="165">
        <v>0</v>
      </c>
      <c r="I354" s="165">
        <v>0</v>
      </c>
      <c r="J354" s="165">
        <v>0</v>
      </c>
      <c r="K354" s="165">
        <v>0</v>
      </c>
      <c r="L354" s="165">
        <v>0</v>
      </c>
    </row>
    <row r="355" hidden="1" spans="1:12">
      <c r="A355" s="165" t="s">
        <v>508</v>
      </c>
      <c r="B355" s="165" t="s">
        <v>509</v>
      </c>
      <c r="C355" s="165">
        <v>0</v>
      </c>
      <c r="D355" s="165">
        <v>0</v>
      </c>
      <c r="E355" s="165">
        <v>0</v>
      </c>
      <c r="F355" s="165">
        <v>0</v>
      </c>
      <c r="G355" s="165">
        <v>0</v>
      </c>
      <c r="H355" s="165">
        <v>0</v>
      </c>
      <c r="I355" s="165">
        <v>0</v>
      </c>
      <c r="J355" s="165">
        <v>0</v>
      </c>
      <c r="K355" s="165">
        <v>0</v>
      </c>
      <c r="L355" s="165">
        <v>0</v>
      </c>
    </row>
    <row r="356" hidden="1" spans="1:12">
      <c r="A356" s="165" t="s">
        <v>510</v>
      </c>
      <c r="B356" s="165" t="s">
        <v>511</v>
      </c>
      <c r="C356" s="165">
        <v>0.5323</v>
      </c>
      <c r="D356" s="165">
        <v>0.3562</v>
      </c>
      <c r="E356" s="165">
        <v>0.6773</v>
      </c>
      <c r="F356" s="165">
        <v>1.6173</v>
      </c>
      <c r="G356" s="165">
        <v>3.1064</v>
      </c>
      <c r="H356" s="165">
        <v>1.2664</v>
      </c>
      <c r="I356" s="165">
        <v>281.5</v>
      </c>
      <c r="J356" s="165">
        <v>261</v>
      </c>
      <c r="K356" s="165">
        <v>237.5</v>
      </c>
      <c r="L356" s="165">
        <v>225.2</v>
      </c>
    </row>
    <row r="357" hidden="1" spans="1:12">
      <c r="A357" s="165" t="s">
        <v>512</v>
      </c>
      <c r="B357" s="165" t="s">
        <v>513</v>
      </c>
      <c r="C357" s="165">
        <v>0.1945</v>
      </c>
      <c r="D357" s="165">
        <v>0.2882</v>
      </c>
      <c r="E357" s="165">
        <v>0.4135</v>
      </c>
      <c r="F357" s="165">
        <v>0.9366</v>
      </c>
      <c r="G357" s="165">
        <v>0</v>
      </c>
      <c r="H357" s="165">
        <v>0</v>
      </c>
      <c r="I357" s="165">
        <v>430</v>
      </c>
      <c r="J357" s="165">
        <v>430</v>
      </c>
      <c r="K357" s="165">
        <v>603</v>
      </c>
      <c r="L357" s="165">
        <v>0</v>
      </c>
    </row>
    <row r="358" hidden="1" spans="1:12">
      <c r="A358" s="165" t="s">
        <v>514</v>
      </c>
      <c r="B358" s="165" t="s">
        <v>515</v>
      </c>
      <c r="C358" s="165">
        <v>0.3177</v>
      </c>
      <c r="D358" s="165">
        <v>0.3399</v>
      </c>
      <c r="E358" s="165">
        <v>0.4627</v>
      </c>
      <c r="F358" s="165">
        <v>1.601</v>
      </c>
      <c r="G358" s="165">
        <v>3.2577</v>
      </c>
      <c r="H358" s="165">
        <v>1.2907</v>
      </c>
      <c r="I358" s="165">
        <v>332</v>
      </c>
      <c r="J358" s="165">
        <v>306.5</v>
      </c>
      <c r="K358" s="165">
        <v>278.5</v>
      </c>
      <c r="L358" s="165">
        <v>315.4</v>
      </c>
    </row>
    <row r="359" hidden="1" spans="1:12">
      <c r="A359" s="165" t="s">
        <v>516</v>
      </c>
      <c r="B359" s="165" t="s">
        <v>517</v>
      </c>
      <c r="C359" s="165">
        <v>0.4788</v>
      </c>
      <c r="D359" s="165">
        <v>0.3173</v>
      </c>
      <c r="E359" s="165">
        <v>0.8639</v>
      </c>
      <c r="F359" s="165">
        <v>1.1295</v>
      </c>
      <c r="G359" s="165">
        <v>3.1064</v>
      </c>
      <c r="H359" s="165">
        <v>1.2664</v>
      </c>
      <c r="I359" s="165">
        <v>245</v>
      </c>
      <c r="J359" s="165">
        <v>245</v>
      </c>
      <c r="K359" s="165">
        <v>338</v>
      </c>
      <c r="L359" s="165">
        <v>267.43</v>
      </c>
    </row>
    <row r="360" hidden="1" spans="1:12">
      <c r="A360" s="165" t="s">
        <v>518</v>
      </c>
      <c r="B360" s="165" t="s">
        <v>519</v>
      </c>
      <c r="C360" s="165">
        <v>0.5248</v>
      </c>
      <c r="D360" s="165">
        <v>0.3236</v>
      </c>
      <c r="E360" s="165">
        <v>0.9232</v>
      </c>
      <c r="F360" s="165">
        <v>1.1639</v>
      </c>
      <c r="G360" s="165">
        <v>3.0919</v>
      </c>
      <c r="H360" s="165">
        <v>1.264</v>
      </c>
      <c r="I360" s="165">
        <v>241</v>
      </c>
      <c r="J360" s="165">
        <v>241</v>
      </c>
      <c r="K360" s="165">
        <v>333</v>
      </c>
      <c r="L360" s="165">
        <v>0</v>
      </c>
    </row>
    <row r="361" hidden="1" spans="1:12">
      <c r="A361" s="165" t="s">
        <v>520</v>
      </c>
      <c r="B361" s="165" t="s">
        <v>521</v>
      </c>
      <c r="C361" s="165">
        <v>0.9868</v>
      </c>
      <c r="D361" s="165">
        <v>0.3442</v>
      </c>
      <c r="E361" s="165">
        <v>1.4339</v>
      </c>
      <c r="F361" s="165">
        <v>1.4015</v>
      </c>
      <c r="G361" s="165">
        <v>2.9545</v>
      </c>
      <c r="H361" s="165">
        <v>1.2404</v>
      </c>
      <c r="I361" s="165">
        <v>171</v>
      </c>
      <c r="J361" s="165">
        <v>171</v>
      </c>
      <c r="K361" s="165">
        <v>234</v>
      </c>
      <c r="L361" s="165">
        <v>0</v>
      </c>
    </row>
    <row r="362" hidden="1" spans="1:12">
      <c r="A362" s="165" t="s">
        <v>522</v>
      </c>
      <c r="B362" s="165" t="s">
        <v>523</v>
      </c>
      <c r="C362" s="165">
        <v>1.2808</v>
      </c>
      <c r="D362" s="165">
        <v>0.3527</v>
      </c>
      <c r="E362" s="165">
        <v>1.714</v>
      </c>
      <c r="F362" s="165">
        <v>1.4978</v>
      </c>
      <c r="G362" s="165">
        <v>2.8465</v>
      </c>
      <c r="H362" s="165">
        <v>1.221</v>
      </c>
      <c r="I362" s="165">
        <v>134</v>
      </c>
      <c r="J362" s="165">
        <v>134</v>
      </c>
      <c r="K362" s="165">
        <v>182</v>
      </c>
      <c r="L362" s="165">
        <v>0</v>
      </c>
    </row>
    <row r="363" hidden="1" spans="1:12">
      <c r="A363" s="165" t="s">
        <v>524</v>
      </c>
      <c r="B363" s="165" t="s">
        <v>525</v>
      </c>
      <c r="C363" s="165">
        <v>0</v>
      </c>
      <c r="D363" s="165">
        <v>0</v>
      </c>
      <c r="E363" s="165">
        <v>0</v>
      </c>
      <c r="F363" s="165">
        <v>0</v>
      </c>
      <c r="G363" s="165">
        <v>0</v>
      </c>
      <c r="H363" s="165">
        <v>0</v>
      </c>
      <c r="I363" s="165">
        <v>0</v>
      </c>
      <c r="J363" s="165">
        <v>0</v>
      </c>
      <c r="K363" s="165">
        <v>0</v>
      </c>
      <c r="L363" s="165">
        <v>0</v>
      </c>
    </row>
    <row r="364" hidden="1" spans="1:12">
      <c r="A364" s="165" t="s">
        <v>526</v>
      </c>
      <c r="B364" s="165" t="s">
        <v>527</v>
      </c>
      <c r="C364" s="165">
        <v>0.1339</v>
      </c>
      <c r="D364" s="165">
        <v>0.3125</v>
      </c>
      <c r="E364" s="165">
        <v>0.2789</v>
      </c>
      <c r="F364" s="165">
        <v>1.5736</v>
      </c>
      <c r="G364" s="165">
        <v>3.5483</v>
      </c>
      <c r="H364" s="165">
        <v>1.3339</v>
      </c>
      <c r="I364" s="165">
        <v>543.5</v>
      </c>
      <c r="J364" s="165">
        <v>500</v>
      </c>
      <c r="K364" s="165">
        <v>450.5</v>
      </c>
      <c r="L364" s="165">
        <v>516.33</v>
      </c>
    </row>
    <row r="365" hidden="1" spans="1:12">
      <c r="A365" s="165" t="s">
        <v>528</v>
      </c>
      <c r="B365" s="165" t="s">
        <v>529</v>
      </c>
      <c r="C365" s="165">
        <v>0.2263</v>
      </c>
      <c r="D365" s="165">
        <v>0.3612</v>
      </c>
      <c r="E365" s="165">
        <v>0.3713</v>
      </c>
      <c r="F365" s="165">
        <v>1.6223</v>
      </c>
      <c r="G365" s="165">
        <v>3.0622</v>
      </c>
      <c r="H365" s="165">
        <v>1.259</v>
      </c>
      <c r="I365" s="165">
        <v>488.5</v>
      </c>
      <c r="J365" s="165">
        <v>450</v>
      </c>
      <c r="K365" s="165">
        <v>406.5</v>
      </c>
      <c r="L365" s="165">
        <v>390.8</v>
      </c>
    </row>
    <row r="366" hidden="1" spans="1:12">
      <c r="A366" s="165" t="s">
        <v>530</v>
      </c>
      <c r="B366" s="165" t="s">
        <v>531</v>
      </c>
      <c r="C366" s="165">
        <v>0.2263</v>
      </c>
      <c r="D366" s="165">
        <v>0.3612</v>
      </c>
      <c r="E366" s="165">
        <v>0.3713</v>
      </c>
      <c r="F366" s="165">
        <v>1.6223</v>
      </c>
      <c r="G366" s="165">
        <v>3.0622</v>
      </c>
      <c r="H366" s="165">
        <v>1.259</v>
      </c>
      <c r="I366" s="165">
        <v>488.5</v>
      </c>
      <c r="J366" s="165">
        <v>450</v>
      </c>
      <c r="K366" s="165">
        <v>406.5</v>
      </c>
      <c r="L366" s="165">
        <v>390.8</v>
      </c>
    </row>
    <row r="367" hidden="1" spans="1:12">
      <c r="A367" s="165" t="s">
        <v>532</v>
      </c>
      <c r="B367" s="165" t="s">
        <v>533</v>
      </c>
      <c r="C367" s="165">
        <v>1.0208</v>
      </c>
      <c r="D367" s="165">
        <v>0.3302</v>
      </c>
      <c r="E367" s="165">
        <v>1.4724</v>
      </c>
      <c r="F367" s="165">
        <v>1.3996</v>
      </c>
      <c r="G367" s="165">
        <v>3.0622</v>
      </c>
      <c r="H367" s="165">
        <v>1.259</v>
      </c>
      <c r="I367" s="165">
        <v>176</v>
      </c>
      <c r="J367" s="165">
        <v>176</v>
      </c>
      <c r="K367" s="165">
        <v>243</v>
      </c>
      <c r="L367" s="165">
        <v>0</v>
      </c>
    </row>
    <row r="368" hidden="1" spans="1:12">
      <c r="A368" s="165" t="s">
        <v>534</v>
      </c>
      <c r="B368" s="165" t="s">
        <v>535</v>
      </c>
      <c r="C368" s="165">
        <v>0.6793</v>
      </c>
      <c r="D368" s="165">
        <v>0.3498</v>
      </c>
      <c r="E368" s="165">
        <v>0.8243</v>
      </c>
      <c r="F368" s="165">
        <v>1.6109</v>
      </c>
      <c r="G368" s="165">
        <v>3.1639</v>
      </c>
      <c r="H368" s="165">
        <v>1.2758</v>
      </c>
      <c r="I368" s="165">
        <v>233</v>
      </c>
      <c r="J368" s="165">
        <v>216</v>
      </c>
      <c r="K368" s="165">
        <v>196.5</v>
      </c>
      <c r="L368" s="165">
        <v>186.4</v>
      </c>
    </row>
    <row r="369" hidden="1" spans="1:12">
      <c r="A369" s="165" t="s">
        <v>536</v>
      </c>
      <c r="B369" s="165" t="s">
        <v>537</v>
      </c>
      <c r="C369" s="165">
        <v>0.4347</v>
      </c>
      <c r="D369" s="165">
        <v>0.3355</v>
      </c>
      <c r="E369" s="165">
        <v>0.5798</v>
      </c>
      <c r="F369" s="165">
        <v>1.5966</v>
      </c>
      <c r="G369" s="165">
        <v>3.3009</v>
      </c>
      <c r="H369" s="165">
        <v>1.2974</v>
      </c>
      <c r="I369" s="165">
        <v>306</v>
      </c>
      <c r="J369" s="165">
        <v>282.5</v>
      </c>
      <c r="K369" s="165">
        <v>256.5</v>
      </c>
      <c r="L369" s="165">
        <v>244.8</v>
      </c>
    </row>
    <row r="370" hidden="1" spans="1:12">
      <c r="A370" s="165" t="s">
        <v>538</v>
      </c>
      <c r="B370" s="165" t="s">
        <v>539</v>
      </c>
      <c r="C370" s="165">
        <v>0.3019</v>
      </c>
      <c r="D370" s="165">
        <v>0.3243</v>
      </c>
      <c r="E370" s="165">
        <v>0.4469</v>
      </c>
      <c r="F370" s="165">
        <v>1.5854</v>
      </c>
      <c r="G370" s="165">
        <v>3.4165</v>
      </c>
      <c r="H370" s="165">
        <v>1.3149</v>
      </c>
      <c r="I370" s="165">
        <v>381</v>
      </c>
      <c r="J370" s="165">
        <v>351</v>
      </c>
      <c r="K370" s="165">
        <v>317</v>
      </c>
      <c r="L370" s="165">
        <v>304.8</v>
      </c>
    </row>
    <row r="371" hidden="1" spans="1:12">
      <c r="A371" s="165" t="s">
        <v>540</v>
      </c>
      <c r="B371" s="165" t="s">
        <v>541</v>
      </c>
      <c r="C371" s="165">
        <v>0.271</v>
      </c>
      <c r="D371" s="165">
        <v>0.3207</v>
      </c>
      <c r="E371" s="165">
        <v>0.416</v>
      </c>
      <c r="F371" s="165">
        <v>1.5818</v>
      </c>
      <c r="G371" s="165">
        <v>3.4557</v>
      </c>
      <c r="H371" s="165">
        <v>1.3206</v>
      </c>
      <c r="I371" s="165">
        <v>407</v>
      </c>
      <c r="J371" s="165">
        <v>374.5</v>
      </c>
      <c r="K371" s="165">
        <v>338</v>
      </c>
      <c r="L371" s="165">
        <v>325.6</v>
      </c>
    </row>
    <row r="372" hidden="1" spans="1:12">
      <c r="A372" s="165" t="s">
        <v>542</v>
      </c>
      <c r="B372" s="165" t="s">
        <v>543</v>
      </c>
      <c r="C372" s="165">
        <v>0.2472</v>
      </c>
      <c r="D372" s="165">
        <v>0.3428</v>
      </c>
      <c r="E372" s="165">
        <v>0.4318</v>
      </c>
      <c r="F372" s="165">
        <v>1.4992</v>
      </c>
      <c r="G372" s="165">
        <v>3.2334</v>
      </c>
      <c r="H372" s="165">
        <v>1.6381</v>
      </c>
      <c r="I372" s="165">
        <v>524</v>
      </c>
      <c r="J372" s="165">
        <v>492</v>
      </c>
      <c r="K372" s="165">
        <v>457</v>
      </c>
      <c r="L372" s="165">
        <v>419</v>
      </c>
    </row>
    <row r="373" hidden="1" spans="1:12">
      <c r="A373" s="165" t="s">
        <v>544</v>
      </c>
      <c r="B373" s="165" t="s">
        <v>545</v>
      </c>
      <c r="C373" s="165">
        <v>0.5508</v>
      </c>
      <c r="D373" s="165">
        <v>0.3578</v>
      </c>
      <c r="E373" s="165">
        <v>0.6958</v>
      </c>
      <c r="F373" s="165">
        <v>1.6189</v>
      </c>
      <c r="G373" s="165">
        <v>3.0919</v>
      </c>
      <c r="H373" s="165">
        <v>1.264</v>
      </c>
      <c r="I373" s="165">
        <v>265.5</v>
      </c>
      <c r="J373" s="165">
        <v>246.5</v>
      </c>
      <c r="K373" s="165">
        <v>224.5</v>
      </c>
      <c r="L373" s="165">
        <v>212.4</v>
      </c>
    </row>
    <row r="374" hidden="1" spans="1:12">
      <c r="A374" s="165" t="s">
        <v>546</v>
      </c>
      <c r="B374" s="165" t="s">
        <v>547</v>
      </c>
      <c r="C374" s="165">
        <v>1.4448</v>
      </c>
      <c r="D374" s="165">
        <v>0.3883</v>
      </c>
      <c r="E374" s="165">
        <v>1.5898</v>
      </c>
      <c r="F374" s="165">
        <v>1.6494</v>
      </c>
      <c r="G374" s="165">
        <v>2.8465</v>
      </c>
      <c r="H374" s="165">
        <v>1.221</v>
      </c>
      <c r="I374" s="165">
        <v>154</v>
      </c>
      <c r="K374" s="165">
        <v>131</v>
      </c>
      <c r="L374" s="165">
        <v>123.2</v>
      </c>
    </row>
    <row r="375" hidden="1" spans="1:12">
      <c r="A375" s="165" t="s">
        <v>548</v>
      </c>
      <c r="B375" s="165" t="s">
        <v>549</v>
      </c>
      <c r="C375" s="165">
        <v>0.9782</v>
      </c>
      <c r="D375" s="165">
        <v>0.3613</v>
      </c>
      <c r="E375" s="165">
        <v>1.1232</v>
      </c>
      <c r="F375" s="165">
        <v>1.6224</v>
      </c>
      <c r="G375" s="165">
        <v>3.0622</v>
      </c>
      <c r="H375" s="165">
        <v>1.259</v>
      </c>
      <c r="I375" s="165">
        <v>186.5</v>
      </c>
      <c r="J375" s="165">
        <v>173</v>
      </c>
      <c r="K375" s="165">
        <v>158</v>
      </c>
      <c r="L375" s="165">
        <v>177.18</v>
      </c>
    </row>
    <row r="376" hidden="1" spans="1:12">
      <c r="A376" s="165" t="s">
        <v>550</v>
      </c>
      <c r="B376" s="165" t="s">
        <v>551</v>
      </c>
      <c r="C376" s="165">
        <v>0.6793</v>
      </c>
      <c r="D376" s="165">
        <v>0.3498</v>
      </c>
      <c r="E376" s="165">
        <v>0.8243</v>
      </c>
      <c r="F376" s="165">
        <v>1.6109</v>
      </c>
      <c r="G376" s="165">
        <v>3.1639</v>
      </c>
      <c r="H376" s="165">
        <v>1.2758</v>
      </c>
      <c r="I376" s="165">
        <v>233</v>
      </c>
      <c r="J376" s="165">
        <v>216</v>
      </c>
      <c r="K376" s="165">
        <v>196.5</v>
      </c>
      <c r="L376" s="165">
        <v>186.4</v>
      </c>
    </row>
    <row r="377" hidden="1" spans="1:12">
      <c r="A377" s="165" t="s">
        <v>552</v>
      </c>
      <c r="B377" s="165" t="s">
        <v>553</v>
      </c>
      <c r="C377" s="165">
        <v>0.3172</v>
      </c>
      <c r="D377" s="165">
        <v>0.3258</v>
      </c>
      <c r="E377" s="165">
        <v>0.4622</v>
      </c>
      <c r="F377" s="165">
        <v>1.5869</v>
      </c>
      <c r="G377" s="165">
        <v>3.4005</v>
      </c>
      <c r="H377" s="165">
        <v>1.3125</v>
      </c>
      <c r="I377" s="165">
        <v>373</v>
      </c>
      <c r="J377" s="165">
        <v>343.5</v>
      </c>
      <c r="K377" s="165">
        <v>310.5</v>
      </c>
      <c r="L377" s="165">
        <v>298.4</v>
      </c>
    </row>
    <row r="378" hidden="1" spans="1:12">
      <c r="A378" s="165" t="s">
        <v>554</v>
      </c>
      <c r="B378" s="165" t="s">
        <v>555</v>
      </c>
      <c r="C378" s="165">
        <v>0.9315</v>
      </c>
      <c r="D378" s="165">
        <v>0.3743</v>
      </c>
      <c r="E378" s="165">
        <v>1.0765</v>
      </c>
      <c r="F378" s="165">
        <v>1.6353</v>
      </c>
      <c r="G378" s="165">
        <v>2.9545</v>
      </c>
      <c r="H378" s="165">
        <v>1.2404</v>
      </c>
      <c r="I378" s="165">
        <v>180.5</v>
      </c>
      <c r="J378" s="165">
        <v>168</v>
      </c>
      <c r="K378" s="165">
        <v>153.5</v>
      </c>
      <c r="L378" s="165">
        <v>144.4</v>
      </c>
    </row>
    <row r="379" hidden="1" spans="1:12">
      <c r="A379" s="165" t="s">
        <v>556</v>
      </c>
      <c r="B379" s="165" t="s">
        <v>557</v>
      </c>
      <c r="C379" s="165">
        <v>0.7921</v>
      </c>
      <c r="D379" s="165">
        <v>0.35</v>
      </c>
      <c r="E379" s="165">
        <v>0.9743</v>
      </c>
      <c r="F379" s="165">
        <v>1.5991</v>
      </c>
      <c r="G379" s="165">
        <v>3.1622</v>
      </c>
      <c r="H379" s="165">
        <v>1.5082</v>
      </c>
      <c r="I379" s="165">
        <v>205</v>
      </c>
      <c r="J379" s="165">
        <v>190</v>
      </c>
      <c r="K379" s="165">
        <v>173</v>
      </c>
      <c r="L379" s="165">
        <v>164</v>
      </c>
    </row>
    <row r="380" hidden="1" spans="1:12">
      <c r="A380" s="165" t="s">
        <v>558</v>
      </c>
      <c r="B380" s="165" t="s">
        <v>559</v>
      </c>
      <c r="C380" s="165">
        <v>0.4564</v>
      </c>
      <c r="D380" s="165">
        <v>0.3371</v>
      </c>
      <c r="E380" s="165">
        <v>0.6014</v>
      </c>
      <c r="F380" s="165">
        <v>1.5982</v>
      </c>
      <c r="G380" s="165">
        <v>3.2852</v>
      </c>
      <c r="H380" s="165">
        <v>1.295</v>
      </c>
      <c r="I380" s="165">
        <v>299</v>
      </c>
      <c r="J380" s="165">
        <v>276.5</v>
      </c>
      <c r="K380" s="165">
        <v>250.5</v>
      </c>
      <c r="L380" s="165">
        <v>239.2</v>
      </c>
    </row>
    <row r="381" hidden="1" spans="1:12">
      <c r="A381" s="165" t="s">
        <v>560</v>
      </c>
      <c r="B381" s="165" t="s">
        <v>561</v>
      </c>
      <c r="C381" s="165">
        <v>0.3093</v>
      </c>
      <c r="D381" s="165">
        <v>0.3207</v>
      </c>
      <c r="E381" s="165">
        <v>0.4543</v>
      </c>
      <c r="F381" s="165">
        <v>1.5818</v>
      </c>
      <c r="G381" s="165">
        <v>3.4557</v>
      </c>
      <c r="H381" s="165">
        <v>1.3206</v>
      </c>
      <c r="I381" s="165">
        <v>354</v>
      </c>
      <c r="J381" s="165">
        <v>326</v>
      </c>
      <c r="K381" s="165">
        <v>294.5</v>
      </c>
      <c r="L381" s="165">
        <v>336.3</v>
      </c>
    </row>
    <row r="382" hidden="1" spans="1:12">
      <c r="A382" s="165" t="s">
        <v>562</v>
      </c>
      <c r="B382" s="165" t="s">
        <v>563</v>
      </c>
      <c r="C382" s="165">
        <v>0.5181</v>
      </c>
      <c r="D382" s="165">
        <v>0.3371</v>
      </c>
      <c r="E382" s="165">
        <v>0.6631</v>
      </c>
      <c r="F382" s="165">
        <v>1.5982</v>
      </c>
      <c r="G382" s="165">
        <v>3.2852</v>
      </c>
      <c r="H382" s="165">
        <v>1.295</v>
      </c>
      <c r="I382" s="165">
        <v>260</v>
      </c>
      <c r="J382" s="165">
        <v>240</v>
      </c>
      <c r="K382" s="165">
        <v>217.5</v>
      </c>
      <c r="L382" s="165">
        <v>247</v>
      </c>
    </row>
    <row r="383" hidden="1" spans="1:12">
      <c r="A383" s="165" t="s">
        <v>564</v>
      </c>
      <c r="B383" s="165" t="s">
        <v>565</v>
      </c>
      <c r="C383" s="165">
        <v>0.9315</v>
      </c>
      <c r="D383" s="165">
        <v>0.3743</v>
      </c>
      <c r="E383" s="165">
        <v>1.0765</v>
      </c>
      <c r="F383" s="165">
        <v>1.6353</v>
      </c>
      <c r="G383" s="165">
        <v>2.9545</v>
      </c>
      <c r="H383" s="165">
        <v>1.2404</v>
      </c>
      <c r="I383" s="165">
        <v>180.5</v>
      </c>
      <c r="J383" s="165">
        <v>168</v>
      </c>
      <c r="K383" s="165">
        <v>153.3</v>
      </c>
      <c r="L383" s="165">
        <v>144.4</v>
      </c>
    </row>
    <row r="384" hidden="1" spans="1:12">
      <c r="A384" s="165" t="s">
        <v>566</v>
      </c>
      <c r="B384" s="165" t="s">
        <v>567</v>
      </c>
      <c r="C384" s="165">
        <v>0.7921</v>
      </c>
      <c r="D384" s="165">
        <v>0.35</v>
      </c>
      <c r="E384" s="165">
        <v>0.9743</v>
      </c>
      <c r="F384" s="165">
        <v>1.5991</v>
      </c>
      <c r="G384" s="165">
        <v>3.1622</v>
      </c>
      <c r="H384" s="165">
        <v>1.5082</v>
      </c>
      <c r="I384" s="165">
        <v>205</v>
      </c>
      <c r="J384" s="165">
        <v>190</v>
      </c>
      <c r="K384" s="165">
        <v>173</v>
      </c>
      <c r="L384" s="165">
        <v>164</v>
      </c>
    </row>
    <row r="385" hidden="1" spans="1:12">
      <c r="A385" s="165" t="s">
        <v>568</v>
      </c>
      <c r="B385" s="165" t="s">
        <v>569</v>
      </c>
      <c r="C385" s="165">
        <v>0.4347</v>
      </c>
      <c r="D385" s="165">
        <v>0.3355</v>
      </c>
      <c r="E385" s="165">
        <v>0.5798</v>
      </c>
      <c r="F385" s="165">
        <v>1.5966</v>
      </c>
      <c r="G385" s="165">
        <v>3.3009</v>
      </c>
      <c r="H385" s="165">
        <v>1.2974</v>
      </c>
      <c r="I385" s="165">
        <v>306</v>
      </c>
      <c r="J385" s="165">
        <v>282.5</v>
      </c>
      <c r="K385" s="165">
        <v>256.5</v>
      </c>
      <c r="L385" s="165">
        <v>244.8</v>
      </c>
    </row>
    <row r="386" hidden="1" spans="1:12">
      <c r="A386" s="165" t="s">
        <v>570</v>
      </c>
      <c r="B386" s="165" t="s">
        <v>571</v>
      </c>
      <c r="C386" s="165">
        <v>1.2808</v>
      </c>
      <c r="D386" s="165">
        <v>0.3527</v>
      </c>
      <c r="E386" s="165">
        <v>1.714</v>
      </c>
      <c r="F386" s="165">
        <v>1.4978</v>
      </c>
      <c r="G386" s="165">
        <v>2.8466</v>
      </c>
      <c r="H386" s="165">
        <v>1.4692</v>
      </c>
      <c r="I386" s="165">
        <v>134</v>
      </c>
      <c r="J386" s="165">
        <v>134</v>
      </c>
      <c r="K386" s="165">
        <v>182</v>
      </c>
      <c r="L386" s="165">
        <v>0</v>
      </c>
    </row>
    <row r="387" hidden="1" spans="1:12">
      <c r="A387" s="165" t="s">
        <v>572</v>
      </c>
      <c r="B387" s="165" t="s">
        <v>573</v>
      </c>
      <c r="C387" s="165">
        <v>0.3177</v>
      </c>
      <c r="D387" s="165">
        <v>0.3209</v>
      </c>
      <c r="E387" s="165">
        <v>0.5</v>
      </c>
      <c r="F387" s="165">
        <v>1.57</v>
      </c>
      <c r="G387" s="165">
        <v>3.4536</v>
      </c>
      <c r="H387" s="165">
        <v>1.5713</v>
      </c>
      <c r="I387" s="165">
        <v>354</v>
      </c>
      <c r="J387" s="165">
        <v>326</v>
      </c>
      <c r="K387" s="165">
        <v>294.5</v>
      </c>
      <c r="L387" s="165">
        <v>283.2</v>
      </c>
    </row>
    <row r="388" hidden="1" spans="1:12">
      <c r="A388" s="165" t="s">
        <v>574</v>
      </c>
      <c r="B388" s="165" t="s">
        <v>575</v>
      </c>
      <c r="C388" s="165">
        <v>0.5508</v>
      </c>
      <c r="D388" s="165">
        <v>0.3578</v>
      </c>
      <c r="E388" s="165">
        <v>0.6958</v>
      </c>
      <c r="F388" s="165">
        <v>1.6189</v>
      </c>
      <c r="G388" s="165">
        <v>3.0919</v>
      </c>
      <c r="H388" s="165">
        <v>1.264</v>
      </c>
      <c r="I388" s="165">
        <v>265.5</v>
      </c>
      <c r="J388" s="165">
        <v>246.5</v>
      </c>
      <c r="K388" s="165">
        <v>224.5</v>
      </c>
      <c r="L388" s="165">
        <v>212.4</v>
      </c>
    </row>
    <row r="389" hidden="1" spans="1:12">
      <c r="A389" s="165" t="s">
        <v>576</v>
      </c>
      <c r="B389" s="165" t="s">
        <v>577</v>
      </c>
      <c r="C389" s="165">
        <v>11.639</v>
      </c>
      <c r="D389" s="165">
        <v>0.3775</v>
      </c>
      <c r="E389" s="165">
        <v>11.831</v>
      </c>
      <c r="F389" s="165">
        <v>1.6229</v>
      </c>
      <c r="G389" s="165">
        <v>2.9389</v>
      </c>
      <c r="H389" s="165">
        <v>1.4619</v>
      </c>
      <c r="I389" s="165">
        <v>52.49</v>
      </c>
      <c r="J389" s="165">
        <v>52.49</v>
      </c>
      <c r="K389" s="165">
        <v>52.49</v>
      </c>
      <c r="L389" s="165">
        <v>41.99</v>
      </c>
    </row>
    <row r="390" hidden="1" spans="1:12">
      <c r="A390" s="165" t="s">
        <v>578</v>
      </c>
      <c r="B390" s="165" t="s">
        <v>579</v>
      </c>
      <c r="C390" s="165">
        <v>0.9315</v>
      </c>
      <c r="D390" s="165">
        <v>0.3743</v>
      </c>
      <c r="E390" s="165">
        <v>1.0765</v>
      </c>
      <c r="F390" s="165">
        <v>1.6353</v>
      </c>
      <c r="G390" s="165">
        <v>2.9545</v>
      </c>
      <c r="H390" s="165">
        <v>1.2404</v>
      </c>
      <c r="I390" s="165">
        <v>180.5</v>
      </c>
      <c r="J390" s="165">
        <v>168</v>
      </c>
      <c r="L390" s="165">
        <v>144.4</v>
      </c>
    </row>
    <row r="391" hidden="1" spans="1:12">
      <c r="A391" s="165" t="s">
        <v>580</v>
      </c>
      <c r="B391" s="165" t="s">
        <v>581</v>
      </c>
      <c r="C391" s="165">
        <v>0.3019</v>
      </c>
      <c r="D391" s="165">
        <v>0.3243</v>
      </c>
      <c r="E391" s="165">
        <v>0.4469</v>
      </c>
      <c r="F391" s="165">
        <v>1.5854</v>
      </c>
      <c r="G391" s="165">
        <v>3.4165</v>
      </c>
      <c r="H391" s="165">
        <v>1.3149</v>
      </c>
      <c r="I391" s="165">
        <v>381</v>
      </c>
      <c r="J391" s="165">
        <v>351</v>
      </c>
      <c r="K391" s="165">
        <v>317</v>
      </c>
      <c r="L391" s="165">
        <v>304.8</v>
      </c>
    </row>
    <row r="392" hidden="1" spans="1:12">
      <c r="A392" s="165" t="s">
        <v>582</v>
      </c>
      <c r="B392" s="165" t="s">
        <v>583</v>
      </c>
      <c r="C392" s="165">
        <v>0.6793</v>
      </c>
      <c r="D392" s="165">
        <v>0.3498</v>
      </c>
      <c r="E392" s="165">
        <v>0.8243</v>
      </c>
      <c r="F392" s="165">
        <v>1.6109</v>
      </c>
      <c r="G392" s="165">
        <v>3.1639</v>
      </c>
      <c r="H392" s="165">
        <v>1.2758</v>
      </c>
      <c r="I392" s="165">
        <v>233</v>
      </c>
      <c r="J392" s="165">
        <v>216</v>
      </c>
      <c r="K392" s="165">
        <v>196.5</v>
      </c>
      <c r="L392" s="165">
        <v>186.4</v>
      </c>
    </row>
    <row r="393" hidden="1" spans="1:12">
      <c r="A393" s="165" t="s">
        <v>584</v>
      </c>
      <c r="B393" s="165" t="s">
        <v>585</v>
      </c>
      <c r="C393" s="165">
        <v>14.346</v>
      </c>
      <c r="D393" s="165">
        <v>0.4003</v>
      </c>
      <c r="E393" s="165">
        <v>14.49</v>
      </c>
      <c r="F393" s="165">
        <v>1.6559</v>
      </c>
      <c r="G393" s="165">
        <v>2.8389</v>
      </c>
      <c r="H393" s="165">
        <v>1.2196</v>
      </c>
      <c r="I393" s="165">
        <v>34.99</v>
      </c>
      <c r="J393" s="165">
        <v>34.99</v>
      </c>
      <c r="K393" s="165">
        <v>34.99</v>
      </c>
      <c r="L393" s="165">
        <v>27.99</v>
      </c>
    </row>
    <row r="394" hidden="1" spans="1:12">
      <c r="A394" s="165" t="s">
        <v>586</v>
      </c>
      <c r="B394" s="165" t="s">
        <v>587</v>
      </c>
      <c r="C394" s="165">
        <v>0.6793</v>
      </c>
      <c r="D394" s="165">
        <v>0.3498</v>
      </c>
      <c r="E394" s="165">
        <v>0.8243</v>
      </c>
      <c r="F394" s="165">
        <v>1.6109</v>
      </c>
      <c r="G394" s="165">
        <v>3.1639</v>
      </c>
      <c r="H394" s="165">
        <v>1.2758</v>
      </c>
      <c r="I394" s="165">
        <v>233</v>
      </c>
      <c r="J394" s="165">
        <v>216</v>
      </c>
      <c r="K394" s="165">
        <v>196.5</v>
      </c>
      <c r="L394" s="165">
        <v>186.4</v>
      </c>
    </row>
    <row r="395" hidden="1" spans="1:12">
      <c r="A395" s="165" t="s">
        <v>588</v>
      </c>
      <c r="B395" s="165" t="s">
        <v>589</v>
      </c>
      <c r="C395" s="165">
        <v>1.4448</v>
      </c>
      <c r="D395" s="165">
        <v>0.3883</v>
      </c>
      <c r="E395" s="165">
        <v>1.5898</v>
      </c>
      <c r="F395" s="165">
        <v>1.6494</v>
      </c>
      <c r="G395" s="165">
        <v>2.8465</v>
      </c>
      <c r="H395" s="165">
        <v>1.221</v>
      </c>
      <c r="I395" s="165">
        <v>154</v>
      </c>
      <c r="J395" s="165">
        <v>142.5</v>
      </c>
      <c r="K395" s="165">
        <v>131</v>
      </c>
      <c r="L395" s="165">
        <v>123.2</v>
      </c>
    </row>
    <row r="396" hidden="1" spans="1:12">
      <c r="A396" s="165" t="s">
        <v>590</v>
      </c>
      <c r="B396" s="165" t="s">
        <v>591</v>
      </c>
      <c r="C396" s="165">
        <v>0.1857</v>
      </c>
      <c r="D396" s="165">
        <v>0.3338</v>
      </c>
      <c r="E396" s="165">
        <v>0.3705</v>
      </c>
      <c r="F396" s="165">
        <v>1.49</v>
      </c>
      <c r="G396" s="165">
        <v>3.3223</v>
      </c>
      <c r="H396" s="165">
        <v>1.6829</v>
      </c>
      <c r="I396" s="165">
        <v>629</v>
      </c>
      <c r="J396" s="165">
        <v>590</v>
      </c>
      <c r="K396" s="165">
        <v>548</v>
      </c>
      <c r="L396" s="165">
        <v>503.2</v>
      </c>
    </row>
    <row r="397" hidden="1" spans="1:12">
      <c r="A397" s="165" t="s">
        <v>592</v>
      </c>
      <c r="B397" s="165" t="s">
        <v>557</v>
      </c>
      <c r="C397" s="165">
        <v>0.7921</v>
      </c>
      <c r="D397" s="165">
        <v>0.35</v>
      </c>
      <c r="E397" s="165">
        <v>0.9743</v>
      </c>
      <c r="F397" s="165">
        <v>1.5991</v>
      </c>
      <c r="G397" s="165">
        <v>3.1622</v>
      </c>
      <c r="H397" s="165">
        <v>1.5082</v>
      </c>
      <c r="I397" s="165">
        <v>205</v>
      </c>
      <c r="J397" s="165">
        <v>190</v>
      </c>
      <c r="K397" s="165">
        <v>173</v>
      </c>
      <c r="L397" s="165">
        <v>164</v>
      </c>
    </row>
    <row r="398" hidden="1" spans="1:12">
      <c r="A398" s="165" t="s">
        <v>593</v>
      </c>
      <c r="B398" s="165" t="s">
        <v>594</v>
      </c>
      <c r="C398" s="165">
        <v>1.1337</v>
      </c>
      <c r="D398" s="165">
        <v>0.3613</v>
      </c>
      <c r="E398" s="165">
        <v>1.2787</v>
      </c>
      <c r="F398" s="165">
        <v>1.6224</v>
      </c>
      <c r="G398" s="165">
        <v>3.0622</v>
      </c>
      <c r="H398" s="165">
        <v>1.259</v>
      </c>
      <c r="I398" s="165">
        <v>183.5</v>
      </c>
      <c r="J398" s="165">
        <v>170.5</v>
      </c>
      <c r="K398" s="165">
        <v>155</v>
      </c>
      <c r="L398" s="165">
        <v>146.8</v>
      </c>
    </row>
    <row r="399" hidden="1" spans="1:12">
      <c r="A399" s="165" t="s">
        <v>595</v>
      </c>
      <c r="B399" s="165" t="s">
        <v>596</v>
      </c>
      <c r="C399" s="165">
        <v>0.7921</v>
      </c>
      <c r="D399" s="165">
        <v>0.35</v>
      </c>
      <c r="E399" s="165">
        <v>0.9743</v>
      </c>
      <c r="F399" s="165">
        <v>1.5991</v>
      </c>
      <c r="G399" s="165">
        <v>3.1622</v>
      </c>
      <c r="H399" s="165">
        <v>1.5082</v>
      </c>
      <c r="I399" s="165">
        <v>205</v>
      </c>
      <c r="J399" s="165">
        <v>190</v>
      </c>
      <c r="K399" s="165">
        <v>173</v>
      </c>
      <c r="L399" s="165">
        <v>164</v>
      </c>
    </row>
    <row r="400" hidden="1" spans="1:12">
      <c r="A400" s="165" t="s">
        <v>597</v>
      </c>
      <c r="B400" s="165" t="s">
        <v>598</v>
      </c>
      <c r="C400" s="165">
        <v>11.639</v>
      </c>
      <c r="D400" s="165">
        <v>0.3775</v>
      </c>
      <c r="E400" s="165">
        <v>11.831</v>
      </c>
      <c r="F400" s="165">
        <v>1.6229</v>
      </c>
      <c r="G400" s="165">
        <v>2.9389</v>
      </c>
      <c r="H400" s="165">
        <v>1.4619</v>
      </c>
      <c r="I400" s="165">
        <v>52.49</v>
      </c>
      <c r="J400" s="165">
        <v>52.49</v>
      </c>
      <c r="K400" s="165">
        <v>52.49</v>
      </c>
      <c r="L400" s="165">
        <v>41.99</v>
      </c>
    </row>
    <row r="401" hidden="1" spans="1:12">
      <c r="A401" s="165" t="s">
        <v>599</v>
      </c>
      <c r="B401" s="165" t="s">
        <v>600</v>
      </c>
      <c r="C401" s="165">
        <v>1.1104</v>
      </c>
      <c r="D401" s="165">
        <v>0.3613</v>
      </c>
      <c r="E401" s="165">
        <v>1.2554</v>
      </c>
      <c r="F401" s="165">
        <v>1.6224</v>
      </c>
      <c r="G401" s="165">
        <v>3.0622</v>
      </c>
      <c r="H401" s="165">
        <v>1.259</v>
      </c>
      <c r="I401" s="165">
        <v>166.5</v>
      </c>
      <c r="J401" s="165">
        <v>155</v>
      </c>
      <c r="K401" s="165">
        <v>141</v>
      </c>
      <c r="L401" s="165">
        <v>133.2</v>
      </c>
    </row>
    <row r="402" hidden="1" spans="1:12">
      <c r="A402" s="165" t="s">
        <v>601</v>
      </c>
      <c r="B402" s="165" t="s">
        <v>602</v>
      </c>
      <c r="C402" s="165">
        <v>0.1945</v>
      </c>
      <c r="D402" s="165">
        <v>0.2882</v>
      </c>
      <c r="E402" s="165">
        <v>0.4135</v>
      </c>
      <c r="F402" s="165">
        <v>0.9366</v>
      </c>
      <c r="G402" s="165">
        <v>0</v>
      </c>
      <c r="H402" s="165">
        <v>0</v>
      </c>
      <c r="I402" s="165">
        <v>430</v>
      </c>
      <c r="J402" s="165">
        <v>430</v>
      </c>
      <c r="K402" s="165">
        <v>603</v>
      </c>
      <c r="L402" s="165">
        <v>0</v>
      </c>
    </row>
    <row r="403" hidden="1" spans="1:12">
      <c r="A403" s="165" t="s">
        <v>603</v>
      </c>
      <c r="B403" s="165" t="s">
        <v>604</v>
      </c>
      <c r="C403" s="165">
        <v>0.5879</v>
      </c>
      <c r="D403" s="165">
        <v>0.3053</v>
      </c>
      <c r="E403" s="165">
        <v>1.0149</v>
      </c>
      <c r="F403" s="165">
        <v>1.1754</v>
      </c>
      <c r="G403" s="165">
        <v>3.3009</v>
      </c>
      <c r="H403" s="165">
        <v>1.2974</v>
      </c>
      <c r="I403" s="165">
        <v>253</v>
      </c>
      <c r="J403" s="165">
        <v>253</v>
      </c>
      <c r="K403" s="165">
        <v>354</v>
      </c>
      <c r="L403" s="165">
        <v>0</v>
      </c>
    </row>
    <row r="404" hidden="1" spans="1:12">
      <c r="A404" s="165" t="s">
        <v>605</v>
      </c>
      <c r="B404" s="165" t="s">
        <v>606</v>
      </c>
      <c r="C404" s="165">
        <v>0.3177</v>
      </c>
      <c r="D404" s="165">
        <v>0.3209</v>
      </c>
      <c r="E404" s="165">
        <v>0.5</v>
      </c>
      <c r="F404" s="165">
        <v>1.57</v>
      </c>
      <c r="G404" s="165">
        <v>3.4536</v>
      </c>
      <c r="H404" s="165">
        <v>1.5713</v>
      </c>
      <c r="I404" s="165">
        <v>354</v>
      </c>
      <c r="J404" s="165">
        <v>326</v>
      </c>
      <c r="K404" s="165">
        <v>294.5</v>
      </c>
      <c r="L404" s="165">
        <v>283.2</v>
      </c>
    </row>
    <row r="405" hidden="1" spans="1:12">
      <c r="A405" s="165" t="s">
        <v>607</v>
      </c>
      <c r="B405" s="165" t="s">
        <v>608</v>
      </c>
      <c r="C405" s="165">
        <v>0.9315</v>
      </c>
      <c r="D405" s="165">
        <v>0.3743</v>
      </c>
      <c r="E405" s="165">
        <v>1.0765</v>
      </c>
      <c r="F405" s="165">
        <v>1.6353</v>
      </c>
      <c r="G405" s="165">
        <v>2.9545</v>
      </c>
      <c r="H405" s="165">
        <v>1.2404</v>
      </c>
      <c r="I405" s="165">
        <v>180.5</v>
      </c>
      <c r="J405" s="165">
        <v>168</v>
      </c>
      <c r="L405" s="165">
        <v>144.4</v>
      </c>
    </row>
    <row r="406" hidden="1" spans="1:12">
      <c r="A406" s="165" t="s">
        <v>609</v>
      </c>
      <c r="B406" s="165" t="s">
        <v>610</v>
      </c>
      <c r="C406" s="165">
        <v>0.5323</v>
      </c>
      <c r="D406" s="165">
        <v>0.3562</v>
      </c>
      <c r="E406" s="165">
        <v>0.6773</v>
      </c>
      <c r="F406" s="165">
        <v>1.6173</v>
      </c>
      <c r="G406" s="165">
        <v>3.1064</v>
      </c>
      <c r="H406" s="165">
        <v>1.2664</v>
      </c>
      <c r="I406" s="165">
        <v>281.5</v>
      </c>
      <c r="J406" s="165">
        <v>261</v>
      </c>
      <c r="K406" s="165">
        <v>237.5</v>
      </c>
      <c r="L406" s="165">
        <v>225.2</v>
      </c>
    </row>
    <row r="407" hidden="1" spans="1:12">
      <c r="A407" s="165" t="s">
        <v>611</v>
      </c>
      <c r="B407" s="165" t="s">
        <v>612</v>
      </c>
      <c r="C407" s="165">
        <v>0.3093</v>
      </c>
      <c r="D407" s="165">
        <v>0.3207</v>
      </c>
      <c r="E407" s="165">
        <v>0.4543</v>
      </c>
      <c r="F407" s="165">
        <v>1.5818</v>
      </c>
      <c r="G407" s="165">
        <v>3.4557</v>
      </c>
      <c r="H407" s="165">
        <v>1.3206</v>
      </c>
      <c r="I407" s="165">
        <v>354</v>
      </c>
      <c r="J407" s="165">
        <v>326</v>
      </c>
      <c r="K407" s="165">
        <v>294.5</v>
      </c>
      <c r="L407" s="165">
        <v>336.3</v>
      </c>
    </row>
    <row r="408" hidden="1" spans="1:12">
      <c r="A408" s="165" t="s">
        <v>613</v>
      </c>
      <c r="B408" s="165" t="s">
        <v>614</v>
      </c>
      <c r="C408" s="165">
        <v>0.9782</v>
      </c>
      <c r="D408" s="165">
        <v>0.3613</v>
      </c>
      <c r="E408" s="165">
        <v>1.1232</v>
      </c>
      <c r="F408" s="165">
        <v>1.6224</v>
      </c>
      <c r="G408" s="165">
        <v>3.0622</v>
      </c>
      <c r="H408" s="165">
        <v>1.259</v>
      </c>
      <c r="I408" s="165">
        <v>186.5</v>
      </c>
      <c r="J408" s="165">
        <v>173</v>
      </c>
      <c r="K408" s="165">
        <v>158</v>
      </c>
      <c r="L408" s="165">
        <v>177.18</v>
      </c>
    </row>
    <row r="409" hidden="1" spans="1:12">
      <c r="A409" s="165" t="s">
        <v>615</v>
      </c>
      <c r="B409" s="165" t="s">
        <v>616</v>
      </c>
      <c r="C409" s="165">
        <v>0.5248</v>
      </c>
      <c r="D409" s="165">
        <v>0.3236</v>
      </c>
      <c r="E409" s="165">
        <v>0.9232</v>
      </c>
      <c r="F409" s="165">
        <v>1.1639</v>
      </c>
      <c r="G409" s="165">
        <v>3.0919</v>
      </c>
      <c r="H409" s="165">
        <v>1.264</v>
      </c>
      <c r="I409" s="165">
        <v>241</v>
      </c>
      <c r="J409" s="165">
        <v>241</v>
      </c>
      <c r="K409" s="165">
        <v>333</v>
      </c>
      <c r="L409" s="165">
        <v>252.23</v>
      </c>
    </row>
    <row r="410" hidden="1" spans="1:12">
      <c r="A410" s="165" t="s">
        <v>617</v>
      </c>
      <c r="B410" s="165" t="s">
        <v>618</v>
      </c>
      <c r="C410" s="165">
        <v>0.6793</v>
      </c>
      <c r="D410" s="165">
        <v>0.3498</v>
      </c>
      <c r="E410" s="165">
        <v>0.8243</v>
      </c>
      <c r="F410" s="165">
        <v>1.6109</v>
      </c>
      <c r="G410" s="165">
        <v>3.1639</v>
      </c>
      <c r="H410" s="165">
        <v>1.2758</v>
      </c>
      <c r="I410" s="165">
        <v>233</v>
      </c>
      <c r="J410" s="165">
        <v>216</v>
      </c>
      <c r="K410" s="165">
        <v>196.5</v>
      </c>
      <c r="L410" s="165">
        <v>186.4</v>
      </c>
    </row>
    <row r="411" hidden="1" spans="1:12">
      <c r="A411" s="165" t="s">
        <v>619</v>
      </c>
      <c r="B411" s="165" t="s">
        <v>620</v>
      </c>
      <c r="C411" s="165">
        <v>0.314</v>
      </c>
      <c r="D411" s="165">
        <v>0.3207</v>
      </c>
      <c r="E411" s="165">
        <v>0.4591</v>
      </c>
      <c r="F411" s="165">
        <v>1.5818</v>
      </c>
      <c r="G411" s="165">
        <v>3.4557</v>
      </c>
      <c r="H411" s="165">
        <v>1.3206</v>
      </c>
      <c r="I411" s="165">
        <v>402</v>
      </c>
      <c r="J411" s="165">
        <v>370</v>
      </c>
      <c r="K411" s="165">
        <v>334</v>
      </c>
      <c r="L411" s="165">
        <v>321.6</v>
      </c>
    </row>
    <row r="412" hidden="1" spans="1:12">
      <c r="A412" s="165" t="s">
        <v>621</v>
      </c>
      <c r="B412" s="165" t="s">
        <v>622</v>
      </c>
      <c r="C412" s="165">
        <v>0.3019</v>
      </c>
      <c r="D412" s="165">
        <v>0.3243</v>
      </c>
      <c r="E412" s="165">
        <v>0.4469</v>
      </c>
      <c r="F412" s="165">
        <v>1.5854</v>
      </c>
      <c r="G412" s="165">
        <v>3.4165</v>
      </c>
      <c r="H412" s="165">
        <v>1.3149</v>
      </c>
      <c r="I412" s="165">
        <v>381</v>
      </c>
      <c r="J412" s="165">
        <v>351</v>
      </c>
      <c r="K412" s="165">
        <v>317</v>
      </c>
      <c r="L412" s="165">
        <v>304.8</v>
      </c>
    </row>
    <row r="413" hidden="1" spans="1:12">
      <c r="A413" s="165" t="s">
        <v>623</v>
      </c>
      <c r="B413" s="165" t="s">
        <v>624</v>
      </c>
      <c r="C413" s="165">
        <v>0.9315</v>
      </c>
      <c r="D413" s="165">
        <v>0.3743</v>
      </c>
      <c r="E413" s="165">
        <v>1.0765</v>
      </c>
      <c r="F413" s="165">
        <v>1.6353</v>
      </c>
      <c r="G413" s="165">
        <v>2.9545</v>
      </c>
      <c r="H413" s="165">
        <v>1.2404</v>
      </c>
      <c r="I413" s="165">
        <v>180.5</v>
      </c>
      <c r="J413" s="165">
        <v>168</v>
      </c>
      <c r="K413" s="165">
        <v>153.5</v>
      </c>
      <c r="L413" s="165">
        <v>144.4</v>
      </c>
    </row>
    <row r="414" hidden="1" spans="1:12">
      <c r="A414" s="165" t="s">
        <v>625</v>
      </c>
      <c r="B414" s="165" t="s">
        <v>626</v>
      </c>
      <c r="C414" s="165">
        <v>0.7921</v>
      </c>
      <c r="D414" s="165">
        <v>0.35</v>
      </c>
      <c r="E414" s="165">
        <v>0.9743</v>
      </c>
      <c r="F414" s="165">
        <v>1.5991</v>
      </c>
      <c r="G414" s="165">
        <v>3.1622</v>
      </c>
      <c r="H414" s="165">
        <v>1.5082</v>
      </c>
      <c r="I414" s="165">
        <v>205</v>
      </c>
      <c r="J414" s="165">
        <v>190</v>
      </c>
      <c r="K414" s="165">
        <v>173</v>
      </c>
      <c r="L414" s="165">
        <v>164</v>
      </c>
    </row>
    <row r="415" hidden="1" spans="1:12">
      <c r="A415" s="165" t="s">
        <v>627</v>
      </c>
      <c r="B415" s="165" t="s">
        <v>628</v>
      </c>
      <c r="C415" s="165">
        <v>0.271</v>
      </c>
      <c r="D415" s="165">
        <v>0.3207</v>
      </c>
      <c r="E415" s="165">
        <v>0.416</v>
      </c>
      <c r="F415" s="165">
        <v>1.5818</v>
      </c>
      <c r="G415" s="165">
        <v>3.4557</v>
      </c>
      <c r="H415" s="165">
        <v>1.3206</v>
      </c>
      <c r="I415" s="165">
        <v>407</v>
      </c>
      <c r="J415" s="165">
        <v>374.5</v>
      </c>
      <c r="K415" s="165">
        <v>338</v>
      </c>
      <c r="L415" s="165">
        <v>325.6</v>
      </c>
    </row>
    <row r="416" hidden="1" spans="1:12">
      <c r="A416" s="165" t="s">
        <v>629</v>
      </c>
      <c r="B416" s="165" t="s">
        <v>630</v>
      </c>
      <c r="C416" s="165">
        <v>0.3093</v>
      </c>
      <c r="D416" s="165">
        <v>0.3207</v>
      </c>
      <c r="E416" s="165">
        <v>0.4543</v>
      </c>
      <c r="F416" s="165">
        <v>1.5818</v>
      </c>
      <c r="G416" s="165">
        <v>3.4557</v>
      </c>
      <c r="H416" s="165">
        <v>1.3206</v>
      </c>
      <c r="I416" s="165">
        <v>354</v>
      </c>
      <c r="J416" s="165">
        <v>326</v>
      </c>
      <c r="K416" s="165">
        <v>294.5</v>
      </c>
      <c r="L416" s="165">
        <v>336.3</v>
      </c>
    </row>
    <row r="417" hidden="1" spans="1:12">
      <c r="A417" s="165" t="s">
        <v>631</v>
      </c>
      <c r="B417" s="165" t="s">
        <v>632</v>
      </c>
      <c r="C417" s="165">
        <v>0.2471</v>
      </c>
      <c r="D417" s="165">
        <v>0.3125</v>
      </c>
      <c r="E417" s="165">
        <v>0.3922</v>
      </c>
      <c r="F417" s="165">
        <v>1.5736</v>
      </c>
      <c r="G417" s="165">
        <v>3.5483</v>
      </c>
      <c r="H417" s="165">
        <v>1.3339</v>
      </c>
      <c r="I417" s="165">
        <v>465</v>
      </c>
      <c r="J417" s="165">
        <v>427</v>
      </c>
      <c r="K417" s="165">
        <v>384</v>
      </c>
      <c r="L417" s="165">
        <v>372</v>
      </c>
    </row>
    <row r="418" hidden="1" spans="1:12">
      <c r="A418" s="165" t="s">
        <v>631</v>
      </c>
      <c r="B418" s="165" t="s">
        <v>632</v>
      </c>
      <c r="C418" s="165">
        <v>0.2471</v>
      </c>
      <c r="D418" s="165">
        <v>0.3125</v>
      </c>
      <c r="E418" s="165">
        <v>0.3922</v>
      </c>
      <c r="F418" s="165">
        <v>1.5736</v>
      </c>
      <c r="G418" s="165">
        <v>3.5483</v>
      </c>
      <c r="H418" s="165">
        <v>1.3339</v>
      </c>
      <c r="I418" s="165">
        <v>465</v>
      </c>
      <c r="J418" s="165">
        <v>427</v>
      </c>
      <c r="K418" s="165">
        <v>384</v>
      </c>
      <c r="L418" s="165">
        <v>372</v>
      </c>
    </row>
    <row r="419" hidden="1" spans="1:12">
      <c r="A419" s="165" t="s">
        <v>633</v>
      </c>
      <c r="B419" s="165" t="s">
        <v>634</v>
      </c>
      <c r="C419" s="165">
        <v>1.0208</v>
      </c>
      <c r="D419" s="165">
        <v>0.3302</v>
      </c>
      <c r="E419" s="165">
        <v>1.4724</v>
      </c>
      <c r="F419" s="165">
        <v>1.3996</v>
      </c>
      <c r="G419" s="165">
        <v>3.0622</v>
      </c>
      <c r="H419" s="165">
        <v>1.259</v>
      </c>
      <c r="I419" s="165">
        <v>176</v>
      </c>
      <c r="J419" s="165">
        <v>176</v>
      </c>
      <c r="K419" s="165">
        <v>243</v>
      </c>
      <c r="L419" s="165">
        <v>177.18</v>
      </c>
    </row>
    <row r="420" hidden="1" spans="1:12">
      <c r="A420" s="165" t="s">
        <v>635</v>
      </c>
      <c r="B420" s="165" t="s">
        <v>636</v>
      </c>
      <c r="C420" s="165">
        <v>11.639</v>
      </c>
      <c r="D420" s="165">
        <v>0.3775</v>
      </c>
      <c r="E420" s="165">
        <v>11.831</v>
      </c>
      <c r="F420" s="165">
        <v>1.6229</v>
      </c>
      <c r="G420" s="165">
        <v>2.9389</v>
      </c>
      <c r="H420" s="165">
        <v>1.4619</v>
      </c>
      <c r="I420" s="165">
        <v>52.49</v>
      </c>
      <c r="J420" s="165">
        <v>52.49</v>
      </c>
      <c r="K420" s="165">
        <v>52.49</v>
      </c>
      <c r="L420" s="165">
        <v>41.99</v>
      </c>
    </row>
    <row r="421" hidden="1" spans="1:12">
      <c r="A421" s="165" t="s">
        <v>637</v>
      </c>
      <c r="B421" s="165" t="s">
        <v>638</v>
      </c>
      <c r="C421" s="165">
        <v>0.3019</v>
      </c>
      <c r="D421" s="165">
        <v>0.3243</v>
      </c>
      <c r="E421" s="165">
        <v>0.4469</v>
      </c>
      <c r="F421" s="165">
        <v>1.5854</v>
      </c>
      <c r="G421" s="165">
        <v>3.4165</v>
      </c>
      <c r="H421" s="165">
        <v>1.3149</v>
      </c>
      <c r="I421" s="165">
        <v>381</v>
      </c>
      <c r="J421" s="165">
        <v>351</v>
      </c>
      <c r="K421" s="165">
        <v>317</v>
      </c>
      <c r="L421" s="165">
        <v>304.8</v>
      </c>
    </row>
    <row r="422" hidden="1" spans="1:12">
      <c r="A422" s="165" t="s">
        <v>639</v>
      </c>
      <c r="B422" s="165" t="s">
        <v>640</v>
      </c>
      <c r="C422" s="165">
        <v>4.9883</v>
      </c>
      <c r="D422" s="165">
        <v>0.3567</v>
      </c>
      <c r="E422" s="165">
        <v>5.2367</v>
      </c>
      <c r="F422" s="165">
        <v>1.5726</v>
      </c>
      <c r="G422" s="165">
        <v>3.1129</v>
      </c>
      <c r="H422" s="165">
        <v>1.5148</v>
      </c>
      <c r="I422" s="165">
        <v>306</v>
      </c>
      <c r="J422" s="165">
        <v>282.5</v>
      </c>
      <c r="K422" s="165">
        <v>256.5</v>
      </c>
      <c r="L422" s="165">
        <v>244.8</v>
      </c>
    </row>
    <row r="423" hidden="1" spans="1:12">
      <c r="A423" s="165" t="s">
        <v>641</v>
      </c>
      <c r="B423" s="165" t="s">
        <v>642</v>
      </c>
      <c r="C423" s="165">
        <v>1.1104</v>
      </c>
      <c r="D423" s="165">
        <v>0.3613</v>
      </c>
      <c r="E423" s="165">
        <v>1.2554</v>
      </c>
      <c r="F423" s="165">
        <v>1.6224</v>
      </c>
      <c r="G423" s="165">
        <v>3.0622</v>
      </c>
      <c r="H423" s="165">
        <v>1.259</v>
      </c>
      <c r="I423" s="165">
        <v>166.5</v>
      </c>
      <c r="J423" s="165">
        <v>155</v>
      </c>
      <c r="K423" s="165">
        <v>141</v>
      </c>
      <c r="L423" s="165">
        <v>158.18</v>
      </c>
    </row>
    <row r="424" hidden="1" spans="1:12">
      <c r="A424" s="165" t="s">
        <v>643</v>
      </c>
      <c r="B424" s="165" t="s">
        <v>644</v>
      </c>
      <c r="C424" s="165">
        <v>0.7921</v>
      </c>
      <c r="D424" s="165">
        <v>0.35</v>
      </c>
      <c r="E424" s="165">
        <v>0.9743</v>
      </c>
      <c r="F424" s="165">
        <v>1.5991</v>
      </c>
      <c r="G424" s="165">
        <v>3.1622</v>
      </c>
      <c r="H424" s="165">
        <v>1.5082</v>
      </c>
      <c r="I424" s="165">
        <v>205</v>
      </c>
      <c r="J424" s="165">
        <v>190</v>
      </c>
      <c r="K424" s="165">
        <v>173</v>
      </c>
      <c r="L424" s="165">
        <v>164</v>
      </c>
    </row>
    <row r="425" hidden="1" spans="1:12">
      <c r="A425" s="165" t="s">
        <v>645</v>
      </c>
      <c r="B425" s="165" t="s">
        <v>646</v>
      </c>
      <c r="C425" s="165">
        <v>1.1337</v>
      </c>
      <c r="D425" s="165">
        <v>0.3613</v>
      </c>
      <c r="E425" s="165">
        <v>1.2787</v>
      </c>
      <c r="F425" s="165">
        <v>1.6224</v>
      </c>
      <c r="G425" s="165">
        <v>3.0622</v>
      </c>
      <c r="H425" s="165">
        <v>1.259</v>
      </c>
      <c r="I425" s="165">
        <v>183.5</v>
      </c>
      <c r="J425" s="165">
        <v>170.5</v>
      </c>
      <c r="K425" s="165">
        <v>155</v>
      </c>
      <c r="L425" s="165">
        <v>146.8</v>
      </c>
    </row>
    <row r="426" hidden="1" spans="1:12">
      <c r="A426" s="165" t="s">
        <v>645</v>
      </c>
      <c r="B426" s="165" t="s">
        <v>646</v>
      </c>
      <c r="C426" s="165">
        <v>1.1337</v>
      </c>
      <c r="D426" s="165">
        <v>0.3613</v>
      </c>
      <c r="E426" s="165">
        <v>1.2787</v>
      </c>
      <c r="F426" s="165">
        <v>1.6224</v>
      </c>
      <c r="G426" s="165">
        <v>3.0622</v>
      </c>
      <c r="H426" s="165">
        <v>1.259</v>
      </c>
      <c r="I426" s="165">
        <v>183.5</v>
      </c>
      <c r="J426" s="165">
        <v>170.5</v>
      </c>
      <c r="K426" s="165">
        <v>155</v>
      </c>
      <c r="L426" s="165">
        <v>146.8</v>
      </c>
    </row>
    <row r="427" hidden="1" spans="1:12">
      <c r="A427" s="165" t="s">
        <v>647</v>
      </c>
      <c r="B427" s="165" t="s">
        <v>648</v>
      </c>
      <c r="C427" s="165">
        <v>0.3093</v>
      </c>
      <c r="D427" s="165">
        <v>0.3207</v>
      </c>
      <c r="E427" s="165">
        <v>0.4543</v>
      </c>
      <c r="F427" s="165">
        <v>1.5818</v>
      </c>
      <c r="G427" s="165">
        <v>3.4557</v>
      </c>
      <c r="H427" s="165">
        <v>1.3206</v>
      </c>
      <c r="I427" s="165">
        <v>354</v>
      </c>
      <c r="J427" s="165">
        <v>326</v>
      </c>
      <c r="K427" s="165">
        <v>294.5</v>
      </c>
      <c r="L427" s="165">
        <v>336.3</v>
      </c>
    </row>
    <row r="428" hidden="1" spans="1:12">
      <c r="A428" s="165" t="s">
        <v>649</v>
      </c>
      <c r="B428" s="165" t="s">
        <v>650</v>
      </c>
      <c r="C428" s="165">
        <v>1.1104</v>
      </c>
      <c r="D428" s="165">
        <v>0.3613</v>
      </c>
      <c r="E428" s="165">
        <v>1.2554</v>
      </c>
      <c r="F428" s="165">
        <v>1.6224</v>
      </c>
      <c r="G428" s="165">
        <v>3.0622</v>
      </c>
      <c r="H428" s="165">
        <v>1.259</v>
      </c>
      <c r="I428" s="165">
        <v>166.5</v>
      </c>
      <c r="J428" s="165">
        <v>155</v>
      </c>
      <c r="K428" s="165">
        <v>141</v>
      </c>
      <c r="L428" s="165">
        <v>133.2</v>
      </c>
    </row>
    <row r="429" hidden="1" spans="1:12">
      <c r="A429" s="165" t="s">
        <v>651</v>
      </c>
      <c r="B429" s="165" t="s">
        <v>652</v>
      </c>
      <c r="C429" s="165">
        <v>0.9868</v>
      </c>
      <c r="D429" s="165">
        <v>0.3442</v>
      </c>
      <c r="E429" s="165">
        <v>1.4339</v>
      </c>
      <c r="F429" s="165">
        <v>1.4015</v>
      </c>
      <c r="G429" s="165">
        <v>2.9545</v>
      </c>
      <c r="H429" s="165">
        <v>1.2404</v>
      </c>
      <c r="I429" s="165">
        <v>171</v>
      </c>
      <c r="J429" s="165">
        <v>171</v>
      </c>
      <c r="K429" s="165">
        <v>234</v>
      </c>
      <c r="L429" s="165">
        <v>0</v>
      </c>
    </row>
    <row r="430" hidden="1" spans="1:12">
      <c r="A430" s="165" t="s">
        <v>653</v>
      </c>
      <c r="B430" s="165" t="s">
        <v>654</v>
      </c>
      <c r="C430" s="165">
        <v>11.639</v>
      </c>
      <c r="D430" s="165">
        <v>0.3775</v>
      </c>
      <c r="E430" s="165">
        <v>11.831</v>
      </c>
      <c r="F430" s="165">
        <v>1.6229</v>
      </c>
      <c r="G430" s="165">
        <v>2.9389</v>
      </c>
      <c r="H430" s="165">
        <v>1.4619</v>
      </c>
      <c r="I430" s="165">
        <v>52.49</v>
      </c>
      <c r="J430" s="165">
        <v>52.49</v>
      </c>
      <c r="K430" s="165">
        <v>52.49</v>
      </c>
      <c r="L430" s="165">
        <v>41.99</v>
      </c>
    </row>
    <row r="431" hidden="1" spans="1:12">
      <c r="A431" s="165" t="s">
        <v>655</v>
      </c>
      <c r="B431" s="165" t="s">
        <v>656</v>
      </c>
      <c r="C431" s="165">
        <v>0.4347</v>
      </c>
      <c r="D431" s="165">
        <v>0.3355</v>
      </c>
      <c r="E431" s="165">
        <v>0.5798</v>
      </c>
      <c r="F431" s="165">
        <v>1.5966</v>
      </c>
      <c r="G431" s="165">
        <v>3.3009</v>
      </c>
      <c r="H431" s="165">
        <v>1.2974</v>
      </c>
      <c r="I431" s="165">
        <v>306</v>
      </c>
      <c r="J431" s="165">
        <v>282.5</v>
      </c>
      <c r="K431" s="165">
        <v>256.5</v>
      </c>
      <c r="L431" s="165">
        <v>244.8</v>
      </c>
    </row>
    <row r="432" hidden="1" spans="1:12">
      <c r="A432" s="165" t="s">
        <v>657</v>
      </c>
      <c r="B432" s="165" t="s">
        <v>658</v>
      </c>
      <c r="C432" s="165">
        <v>0.2472</v>
      </c>
      <c r="D432" s="165">
        <v>0.3428</v>
      </c>
      <c r="E432" s="165">
        <v>0.4318</v>
      </c>
      <c r="F432" s="165">
        <v>1.4992</v>
      </c>
      <c r="G432" s="165">
        <v>3.2334</v>
      </c>
      <c r="H432" s="165">
        <v>1.6381</v>
      </c>
      <c r="I432" s="165">
        <v>524</v>
      </c>
      <c r="J432" s="165">
        <v>492</v>
      </c>
      <c r="K432" s="165">
        <v>457</v>
      </c>
      <c r="L432" s="165">
        <v>419</v>
      </c>
    </row>
    <row r="433" hidden="1" spans="1:12">
      <c r="A433" s="165" t="s">
        <v>659</v>
      </c>
      <c r="B433" s="165" t="s">
        <v>660</v>
      </c>
      <c r="C433" s="165">
        <v>0.2472</v>
      </c>
      <c r="D433" s="165">
        <v>0.3428</v>
      </c>
      <c r="E433" s="165">
        <v>0.4318</v>
      </c>
      <c r="F433" s="165">
        <v>1.4992</v>
      </c>
      <c r="G433" s="165">
        <v>3.2334</v>
      </c>
      <c r="H433" s="165">
        <v>1.6381</v>
      </c>
      <c r="I433" s="165">
        <v>524</v>
      </c>
      <c r="J433" s="165">
        <v>492</v>
      </c>
      <c r="K433" s="165">
        <v>457</v>
      </c>
      <c r="L433" s="165">
        <v>419</v>
      </c>
    </row>
    <row r="434" hidden="1" spans="1:12">
      <c r="A434" s="165" t="s">
        <v>661</v>
      </c>
      <c r="B434" s="165" t="s">
        <v>662</v>
      </c>
      <c r="C434" s="165">
        <v>0.3177</v>
      </c>
      <c r="D434" s="165">
        <v>0.3209</v>
      </c>
      <c r="E434" s="165">
        <v>0.5</v>
      </c>
      <c r="F434" s="165">
        <v>1.57</v>
      </c>
      <c r="G434" s="165">
        <v>3.4536</v>
      </c>
      <c r="H434" s="165">
        <v>1.5713</v>
      </c>
      <c r="I434" s="165">
        <v>354</v>
      </c>
      <c r="J434" s="165">
        <v>326</v>
      </c>
      <c r="K434" s="165">
        <v>294.5</v>
      </c>
      <c r="L434" s="165">
        <v>283.2</v>
      </c>
    </row>
    <row r="435" hidden="1" spans="1:12">
      <c r="A435" s="165" t="s">
        <v>663</v>
      </c>
      <c r="B435" s="165" t="s">
        <v>664</v>
      </c>
      <c r="C435" s="165">
        <v>1.1104</v>
      </c>
      <c r="D435" s="165">
        <v>0.3613</v>
      </c>
      <c r="E435" s="165">
        <v>1.2554</v>
      </c>
      <c r="F435" s="165">
        <v>1.6224</v>
      </c>
      <c r="G435" s="165">
        <v>3.0622</v>
      </c>
      <c r="H435" s="165">
        <v>1.259</v>
      </c>
      <c r="I435" s="165">
        <v>166.5</v>
      </c>
      <c r="J435" s="165">
        <v>155</v>
      </c>
      <c r="K435" s="165">
        <v>141</v>
      </c>
      <c r="L435" s="165">
        <v>158.18</v>
      </c>
    </row>
    <row r="436" hidden="1" spans="1:12">
      <c r="A436" s="165" t="s">
        <v>665</v>
      </c>
      <c r="B436" s="165" t="s">
        <v>666</v>
      </c>
      <c r="C436" s="165">
        <v>0.6793</v>
      </c>
      <c r="D436" s="165">
        <v>0.3498</v>
      </c>
      <c r="E436" s="165">
        <v>0.8243</v>
      </c>
      <c r="F436" s="165">
        <v>1.6109</v>
      </c>
      <c r="G436" s="165">
        <v>3.1639</v>
      </c>
      <c r="H436" s="165">
        <v>1.2758</v>
      </c>
      <c r="I436" s="165">
        <v>233</v>
      </c>
      <c r="J436" s="165">
        <v>216</v>
      </c>
      <c r="K436" s="165">
        <v>196.5</v>
      </c>
      <c r="L436" s="165">
        <v>186.4</v>
      </c>
    </row>
    <row r="437" hidden="1" spans="1:12">
      <c r="A437" s="165" t="s">
        <v>667</v>
      </c>
      <c r="B437" s="165" t="s">
        <v>668</v>
      </c>
      <c r="C437" s="165">
        <v>0.4347</v>
      </c>
      <c r="D437" s="165">
        <v>0.3355</v>
      </c>
      <c r="E437" s="165">
        <v>0.5798</v>
      </c>
      <c r="F437" s="165">
        <v>1.5966</v>
      </c>
      <c r="G437" s="165">
        <v>3.3009</v>
      </c>
      <c r="H437" s="165">
        <v>1.2974</v>
      </c>
      <c r="I437" s="165">
        <v>306</v>
      </c>
      <c r="J437" s="165">
        <v>282.5</v>
      </c>
      <c r="K437" s="165">
        <v>256.5</v>
      </c>
      <c r="L437" s="165">
        <v>244.8</v>
      </c>
    </row>
    <row r="438" hidden="1" spans="1:12">
      <c r="A438" s="165" t="s">
        <v>669</v>
      </c>
      <c r="B438" s="165" t="s">
        <v>670</v>
      </c>
      <c r="C438" s="165">
        <v>1.4448</v>
      </c>
      <c r="D438" s="165">
        <v>0.3883</v>
      </c>
      <c r="E438" s="165">
        <v>1.5898</v>
      </c>
      <c r="F438" s="165">
        <v>1.6494</v>
      </c>
      <c r="G438" s="165">
        <v>2.8465</v>
      </c>
      <c r="H438" s="165">
        <v>1.221</v>
      </c>
      <c r="I438" s="165">
        <v>154</v>
      </c>
      <c r="J438" s="165">
        <v>142.5</v>
      </c>
      <c r="K438" s="165">
        <v>131</v>
      </c>
      <c r="L438" s="165">
        <v>123.2</v>
      </c>
    </row>
    <row r="439" hidden="1" spans="1:12">
      <c r="A439" s="165" t="s">
        <v>671</v>
      </c>
      <c r="B439" s="165" t="s">
        <v>672</v>
      </c>
      <c r="C439" s="165">
        <v>0.3019</v>
      </c>
      <c r="D439" s="165">
        <v>0.3243</v>
      </c>
      <c r="E439" s="165">
        <v>0.4469</v>
      </c>
      <c r="F439" s="165">
        <v>1.5854</v>
      </c>
      <c r="G439" s="165">
        <v>3.4165</v>
      </c>
      <c r="H439" s="165">
        <v>1.3149</v>
      </c>
      <c r="I439" s="165">
        <v>381</v>
      </c>
      <c r="J439" s="165">
        <v>351</v>
      </c>
      <c r="K439" s="165">
        <v>317</v>
      </c>
      <c r="L439" s="165">
        <v>304.8</v>
      </c>
    </row>
    <row r="440" hidden="1" spans="1:12">
      <c r="A440" s="165" t="s">
        <v>673</v>
      </c>
      <c r="B440" s="165" t="s">
        <v>674</v>
      </c>
      <c r="C440" s="165">
        <v>1.4448</v>
      </c>
      <c r="D440" s="165">
        <v>0.3883</v>
      </c>
      <c r="E440" s="165">
        <v>1.5898</v>
      </c>
      <c r="F440" s="165">
        <v>1.6494</v>
      </c>
      <c r="G440" s="165">
        <v>1.8465</v>
      </c>
      <c r="H440" s="165">
        <v>1.221</v>
      </c>
      <c r="I440" s="165">
        <v>154</v>
      </c>
      <c r="J440" s="165">
        <v>142.5</v>
      </c>
      <c r="K440" s="165">
        <v>131</v>
      </c>
      <c r="L440" s="165">
        <v>146.3</v>
      </c>
    </row>
    <row r="441" hidden="1" spans="1:12">
      <c r="A441" s="165" t="s">
        <v>675</v>
      </c>
      <c r="B441" s="165" t="s">
        <v>676</v>
      </c>
      <c r="C441" s="165">
        <v>0.3667</v>
      </c>
      <c r="D441" s="165">
        <v>0.3087</v>
      </c>
      <c r="E441" s="165">
        <v>0.7023</v>
      </c>
      <c r="F441" s="165">
        <v>1.0543</v>
      </c>
      <c r="G441" s="165">
        <v>3.2259</v>
      </c>
      <c r="H441" s="165">
        <v>1.2857</v>
      </c>
      <c r="I441" s="165">
        <v>334</v>
      </c>
      <c r="J441" s="165">
        <v>334</v>
      </c>
      <c r="K441" s="165">
        <v>465</v>
      </c>
      <c r="L441" s="165">
        <v>0</v>
      </c>
    </row>
    <row r="442" hidden="1" spans="1:12">
      <c r="A442" s="165" t="s">
        <v>677</v>
      </c>
      <c r="B442" s="165" t="s">
        <v>678</v>
      </c>
      <c r="C442" s="165">
        <v>0.6793</v>
      </c>
      <c r="D442" s="165">
        <v>0.3498</v>
      </c>
      <c r="E442" s="165">
        <v>0.8243</v>
      </c>
      <c r="F442" s="165">
        <v>1.6109</v>
      </c>
      <c r="G442" s="165">
        <v>3.1639</v>
      </c>
      <c r="H442" s="165">
        <v>1.2758</v>
      </c>
      <c r="I442" s="165">
        <v>233</v>
      </c>
      <c r="J442" s="165">
        <v>216</v>
      </c>
      <c r="K442" s="165">
        <v>196.5</v>
      </c>
      <c r="L442" s="165">
        <v>186.4</v>
      </c>
    </row>
    <row r="443" hidden="1" spans="1:12">
      <c r="A443" s="165" t="s">
        <v>679</v>
      </c>
      <c r="B443" s="165" t="s">
        <v>680</v>
      </c>
      <c r="C443" s="165">
        <v>0.9315</v>
      </c>
      <c r="D443" s="165">
        <v>0.3743</v>
      </c>
      <c r="E443" s="165">
        <v>1.0765</v>
      </c>
      <c r="F443" s="165">
        <v>1.6353</v>
      </c>
      <c r="G443" s="165">
        <v>2.9545</v>
      </c>
      <c r="H443" s="165">
        <v>1.2404</v>
      </c>
      <c r="I443" s="165">
        <v>180.5</v>
      </c>
      <c r="J443" s="165">
        <v>168</v>
      </c>
      <c r="K443" s="165">
        <v>153.5</v>
      </c>
      <c r="L443" s="165">
        <v>171.48</v>
      </c>
    </row>
    <row r="444" hidden="1" spans="1:12">
      <c r="A444" s="165" t="s">
        <v>681</v>
      </c>
      <c r="B444" s="165" t="s">
        <v>682</v>
      </c>
      <c r="C444" s="165">
        <v>0.9315</v>
      </c>
      <c r="D444" s="165">
        <v>0.3743</v>
      </c>
      <c r="E444" s="165">
        <v>1.0765</v>
      </c>
      <c r="F444" s="165">
        <v>1.6353</v>
      </c>
      <c r="G444" s="165">
        <v>2.9545</v>
      </c>
      <c r="H444" s="165">
        <v>1.2404</v>
      </c>
      <c r="I444" s="165">
        <v>180.5</v>
      </c>
      <c r="J444" s="165">
        <v>168</v>
      </c>
      <c r="K444" s="165">
        <v>153.5</v>
      </c>
      <c r="L444" s="165">
        <v>171.48</v>
      </c>
    </row>
    <row r="445" hidden="1" spans="1:12">
      <c r="A445" s="165" t="s">
        <v>683</v>
      </c>
      <c r="B445" s="165" t="s">
        <v>684</v>
      </c>
      <c r="C445" s="165">
        <v>0.3019</v>
      </c>
      <c r="D445" s="165">
        <v>0.3243</v>
      </c>
      <c r="E445" s="165">
        <v>0.4469</v>
      </c>
      <c r="F445" s="165">
        <v>1.5854</v>
      </c>
      <c r="G445" s="165">
        <v>3.4165</v>
      </c>
      <c r="H445" s="165">
        <v>1.3149</v>
      </c>
      <c r="I445" s="165">
        <v>381</v>
      </c>
      <c r="J445" s="165">
        <v>351</v>
      </c>
      <c r="K445" s="165">
        <v>317</v>
      </c>
      <c r="L445" s="165">
        <v>304.8</v>
      </c>
    </row>
    <row r="446" hidden="1" spans="1:12">
      <c r="A446" s="165" t="s">
        <v>685</v>
      </c>
      <c r="B446" s="165" t="s">
        <v>686</v>
      </c>
      <c r="C446" s="165">
        <v>1.1104</v>
      </c>
      <c r="D446" s="165">
        <v>0.3613</v>
      </c>
      <c r="E446" s="165">
        <v>1.2554</v>
      </c>
      <c r="F446" s="165">
        <v>1.6224</v>
      </c>
      <c r="G446" s="165">
        <v>3.0622</v>
      </c>
      <c r="H446" s="165">
        <v>1.259</v>
      </c>
      <c r="I446" s="165">
        <v>166.5</v>
      </c>
      <c r="J446" s="165">
        <v>155</v>
      </c>
      <c r="K446" s="165">
        <v>141</v>
      </c>
      <c r="L446" s="165">
        <v>158.18</v>
      </c>
    </row>
    <row r="447" hidden="1" spans="1:12">
      <c r="A447" s="165" t="s">
        <v>687</v>
      </c>
      <c r="B447" s="165" t="s">
        <v>688</v>
      </c>
      <c r="C447" s="165">
        <v>1.1104</v>
      </c>
      <c r="D447" s="165">
        <v>0.3613</v>
      </c>
      <c r="E447" s="165">
        <v>1.2554</v>
      </c>
      <c r="F447" s="165">
        <v>1.6224</v>
      </c>
      <c r="G447" s="165">
        <v>3.0622</v>
      </c>
      <c r="H447" s="165">
        <v>1.259</v>
      </c>
      <c r="I447" s="165">
        <v>166.5</v>
      </c>
      <c r="J447" s="165">
        <v>155</v>
      </c>
      <c r="K447" s="165">
        <v>141</v>
      </c>
      <c r="L447" s="165">
        <v>133.2</v>
      </c>
    </row>
    <row r="448" hidden="1" spans="1:12">
      <c r="A448" s="165" t="s">
        <v>689</v>
      </c>
      <c r="B448" s="165" t="s">
        <v>690</v>
      </c>
      <c r="C448" s="165">
        <v>1.2808</v>
      </c>
      <c r="D448" s="165">
        <v>0.3527</v>
      </c>
      <c r="E448" s="165">
        <v>1.714</v>
      </c>
      <c r="F448" s="165">
        <v>1.4978</v>
      </c>
      <c r="G448" s="165">
        <v>2.8465</v>
      </c>
      <c r="H448" s="165">
        <v>1.221</v>
      </c>
      <c r="I448" s="165">
        <v>134</v>
      </c>
      <c r="J448" s="165">
        <v>134</v>
      </c>
      <c r="K448" s="165">
        <v>182</v>
      </c>
      <c r="L448" s="165">
        <v>0</v>
      </c>
    </row>
    <row r="449" hidden="1" spans="1:12">
      <c r="A449" s="165" t="s">
        <v>691</v>
      </c>
      <c r="B449" s="165" t="s">
        <v>692</v>
      </c>
      <c r="C449" s="165">
        <v>0.3177</v>
      </c>
      <c r="D449" s="165">
        <v>0.3209</v>
      </c>
      <c r="E449" s="165">
        <v>0.5</v>
      </c>
      <c r="F449" s="165">
        <v>1.57</v>
      </c>
      <c r="G449" s="165">
        <v>3.4536</v>
      </c>
      <c r="H449" s="165">
        <v>1.5713</v>
      </c>
      <c r="I449" s="165">
        <v>354</v>
      </c>
      <c r="J449" s="165">
        <v>326</v>
      </c>
      <c r="K449" s="165">
        <v>294.5</v>
      </c>
      <c r="L449" s="165">
        <v>283.2</v>
      </c>
    </row>
    <row r="450" hidden="1" spans="1:12">
      <c r="A450" s="165" t="s">
        <v>693</v>
      </c>
      <c r="B450" s="165" t="s">
        <v>694</v>
      </c>
      <c r="C450" s="165">
        <v>0.9315</v>
      </c>
      <c r="D450" s="165">
        <v>0.3743</v>
      </c>
      <c r="E450" s="165">
        <v>1.0765</v>
      </c>
      <c r="F450" s="165">
        <v>1.6353</v>
      </c>
      <c r="G450" s="165">
        <v>2.9545</v>
      </c>
      <c r="H450" s="165">
        <v>1.2404</v>
      </c>
      <c r="I450" s="165">
        <v>180.5</v>
      </c>
      <c r="J450" s="165">
        <v>168</v>
      </c>
      <c r="K450" s="165">
        <v>153.5</v>
      </c>
      <c r="L450" s="165">
        <v>144.4</v>
      </c>
    </row>
    <row r="451" hidden="1" spans="1:12">
      <c r="A451" s="165" t="s">
        <v>695</v>
      </c>
      <c r="B451" s="165" t="s">
        <v>696</v>
      </c>
      <c r="C451" s="165">
        <v>1.1104</v>
      </c>
      <c r="D451" s="165">
        <v>0.3613</v>
      </c>
      <c r="E451" s="165">
        <v>1.2554</v>
      </c>
      <c r="F451" s="165">
        <v>1.6224</v>
      </c>
      <c r="G451" s="165">
        <v>3.0622</v>
      </c>
      <c r="H451" s="165">
        <v>1.259</v>
      </c>
      <c r="I451" s="165">
        <v>166.5</v>
      </c>
      <c r="J451" s="165">
        <v>155</v>
      </c>
      <c r="K451" s="165">
        <v>141</v>
      </c>
      <c r="L451" s="165">
        <v>133.2</v>
      </c>
    </row>
    <row r="452" hidden="1" spans="1:12">
      <c r="A452" s="165" t="s">
        <v>697</v>
      </c>
      <c r="B452" s="165" t="s">
        <v>698</v>
      </c>
      <c r="C452" s="165">
        <v>0.2471</v>
      </c>
      <c r="D452" s="165">
        <v>0.3125</v>
      </c>
      <c r="E452" s="165">
        <v>0.3922</v>
      </c>
      <c r="F452" s="165">
        <v>1.5736</v>
      </c>
      <c r="G452" s="165">
        <v>3.5483</v>
      </c>
      <c r="H452" s="165">
        <v>1.3339</v>
      </c>
      <c r="I452" s="165">
        <v>465</v>
      </c>
      <c r="J452" s="165">
        <v>427</v>
      </c>
      <c r="K452" s="165">
        <v>384</v>
      </c>
      <c r="L452" s="165">
        <v>372</v>
      </c>
    </row>
    <row r="453" hidden="1" spans="1:12">
      <c r="A453" s="165" t="s">
        <v>699</v>
      </c>
      <c r="B453" s="165" t="s">
        <v>700</v>
      </c>
      <c r="C453" s="165">
        <v>0.314</v>
      </c>
      <c r="D453" s="165">
        <v>0.3207</v>
      </c>
      <c r="E453" s="165">
        <v>0.4591</v>
      </c>
      <c r="F453" s="165">
        <v>1.5818</v>
      </c>
      <c r="G453" s="165">
        <v>3.4557</v>
      </c>
      <c r="H453" s="165">
        <v>1.3206</v>
      </c>
      <c r="I453" s="165">
        <v>402</v>
      </c>
      <c r="J453" s="165">
        <v>370</v>
      </c>
      <c r="K453" s="165">
        <v>334</v>
      </c>
      <c r="L453" s="165">
        <v>321.6</v>
      </c>
    </row>
    <row r="454" hidden="1" spans="1:12">
      <c r="A454" s="165" t="s">
        <v>701</v>
      </c>
      <c r="B454" s="165" t="s">
        <v>702</v>
      </c>
      <c r="C454" s="165">
        <v>0.314</v>
      </c>
      <c r="D454" s="165">
        <v>0.3207</v>
      </c>
      <c r="E454" s="165">
        <v>0.4591</v>
      </c>
      <c r="F454" s="165">
        <v>1.5818</v>
      </c>
      <c r="G454" s="165">
        <v>3.4557</v>
      </c>
      <c r="H454" s="165">
        <v>1.3206</v>
      </c>
      <c r="I454" s="165">
        <v>402</v>
      </c>
      <c r="J454" s="165">
        <v>370</v>
      </c>
      <c r="K454" s="165">
        <v>334</v>
      </c>
      <c r="L454" s="165">
        <v>321.6</v>
      </c>
    </row>
    <row r="455" hidden="1" spans="1:12">
      <c r="A455" s="165" t="s">
        <v>703</v>
      </c>
      <c r="B455" s="165" t="s">
        <v>704</v>
      </c>
      <c r="C455" s="165">
        <v>1.1337</v>
      </c>
      <c r="D455" s="165">
        <v>0.3613</v>
      </c>
      <c r="E455" s="165">
        <v>1.2787</v>
      </c>
      <c r="F455" s="165">
        <v>1.6224</v>
      </c>
      <c r="G455" s="165">
        <v>3.0622</v>
      </c>
      <c r="H455" s="165">
        <v>1.259</v>
      </c>
      <c r="I455" s="165">
        <v>183.5</v>
      </c>
      <c r="J455" s="165">
        <v>170.5</v>
      </c>
      <c r="K455" s="165">
        <v>155</v>
      </c>
      <c r="L455" s="165">
        <v>146.8</v>
      </c>
    </row>
    <row r="456" hidden="1" spans="1:12">
      <c r="A456" s="165" t="s">
        <v>705</v>
      </c>
      <c r="B456" s="165" t="s">
        <v>706</v>
      </c>
      <c r="C456" s="165">
        <v>1.1337</v>
      </c>
      <c r="D456" s="165">
        <v>0.3613</v>
      </c>
      <c r="E456" s="165">
        <v>1.2787</v>
      </c>
      <c r="F456" s="165">
        <v>1.6224</v>
      </c>
      <c r="G456" s="165">
        <v>3.0622</v>
      </c>
      <c r="H456" s="165">
        <v>1.259</v>
      </c>
      <c r="I456" s="165">
        <v>183.5</v>
      </c>
      <c r="K456" s="165">
        <v>155</v>
      </c>
      <c r="L456" s="165">
        <v>146.8</v>
      </c>
    </row>
    <row r="457" hidden="1" spans="1:12">
      <c r="A457" s="165" t="s">
        <v>707</v>
      </c>
      <c r="B457" s="165" t="s">
        <v>706</v>
      </c>
      <c r="C457" s="165">
        <v>1.1337</v>
      </c>
      <c r="D457" s="165">
        <v>0.3613</v>
      </c>
      <c r="E457" s="165">
        <v>1.2787</v>
      </c>
      <c r="F457" s="165">
        <v>1.6224</v>
      </c>
      <c r="G457" s="165">
        <v>3.0622</v>
      </c>
      <c r="H457" s="165">
        <v>1.259</v>
      </c>
      <c r="I457" s="165">
        <v>183.5</v>
      </c>
      <c r="K457" s="165">
        <v>155</v>
      </c>
      <c r="L457" s="165">
        <v>146.8</v>
      </c>
    </row>
    <row r="458" hidden="1" spans="1:12">
      <c r="A458" s="165" t="s">
        <v>708</v>
      </c>
      <c r="B458" s="165" t="s">
        <v>709</v>
      </c>
      <c r="C458" s="165">
        <v>0.314</v>
      </c>
      <c r="D458" s="165">
        <v>0.3207</v>
      </c>
      <c r="E458" s="165">
        <v>0.4591</v>
      </c>
      <c r="F458" s="165">
        <v>1.5818</v>
      </c>
      <c r="G458" s="165">
        <v>3.4557</v>
      </c>
      <c r="H458" s="165">
        <v>1.3206</v>
      </c>
      <c r="I458" s="165">
        <v>402</v>
      </c>
      <c r="J458" s="165">
        <v>370</v>
      </c>
      <c r="K458" s="165">
        <v>334</v>
      </c>
      <c r="L458" s="165">
        <v>321.6</v>
      </c>
    </row>
    <row r="459" hidden="1" spans="1:12">
      <c r="A459" s="165" t="s">
        <v>710</v>
      </c>
      <c r="B459" s="165" t="s">
        <v>711</v>
      </c>
      <c r="C459" s="165">
        <v>0.6793</v>
      </c>
      <c r="D459" s="165">
        <v>0.3498</v>
      </c>
      <c r="E459" s="165">
        <v>0.8243</v>
      </c>
      <c r="F459" s="165">
        <v>1.6109</v>
      </c>
      <c r="G459" s="165">
        <v>3.1639</v>
      </c>
      <c r="H459" s="165">
        <v>1.2758</v>
      </c>
      <c r="I459" s="165">
        <v>233</v>
      </c>
      <c r="J459" s="165">
        <v>216</v>
      </c>
      <c r="K459" s="165">
        <v>196.5</v>
      </c>
      <c r="L459" s="165">
        <v>186.4</v>
      </c>
    </row>
    <row r="460" hidden="1" spans="1:12">
      <c r="A460" s="165" t="s">
        <v>712</v>
      </c>
      <c r="B460" s="165" t="s">
        <v>713</v>
      </c>
      <c r="C460" s="165">
        <v>0.3019</v>
      </c>
      <c r="D460" s="165">
        <v>0.3243</v>
      </c>
      <c r="E460" s="165">
        <v>0.4469</v>
      </c>
      <c r="F460" s="165">
        <v>1.5854</v>
      </c>
      <c r="G460" s="165">
        <v>3.4165</v>
      </c>
      <c r="H460" s="165">
        <v>1.3149</v>
      </c>
      <c r="I460" s="165">
        <v>381</v>
      </c>
      <c r="J460" s="165">
        <v>351</v>
      </c>
      <c r="K460" s="165">
        <v>317</v>
      </c>
      <c r="L460" s="165">
        <v>304.8</v>
      </c>
    </row>
    <row r="461" hidden="1" spans="1:12">
      <c r="A461" s="165" t="s">
        <v>714</v>
      </c>
      <c r="B461" s="165" t="s">
        <v>715</v>
      </c>
      <c r="C461" s="165">
        <v>14.346</v>
      </c>
      <c r="D461" s="165">
        <v>0.4003</v>
      </c>
      <c r="E461" s="165">
        <v>14.49</v>
      </c>
      <c r="F461" s="165">
        <v>1.6559</v>
      </c>
      <c r="G461" s="165">
        <v>2.8389</v>
      </c>
      <c r="H461" s="165">
        <v>1.2196</v>
      </c>
      <c r="I461" s="165">
        <v>34.99</v>
      </c>
      <c r="J461" s="165">
        <v>34.99</v>
      </c>
      <c r="K461" s="165">
        <v>34.99</v>
      </c>
      <c r="L461" s="165">
        <v>27.99</v>
      </c>
    </row>
    <row r="462" hidden="1" spans="1:12">
      <c r="A462" s="165" t="s">
        <v>716</v>
      </c>
      <c r="B462" s="165" t="s">
        <v>717</v>
      </c>
      <c r="C462" s="165">
        <v>1.4448</v>
      </c>
      <c r="D462" s="165">
        <v>0.3883</v>
      </c>
      <c r="E462" s="165">
        <v>1.5898</v>
      </c>
      <c r="F462" s="165">
        <v>1.6494</v>
      </c>
      <c r="G462" s="165">
        <v>2.8465</v>
      </c>
      <c r="H462" s="165">
        <v>1.221</v>
      </c>
      <c r="I462" s="165">
        <v>154</v>
      </c>
      <c r="K462" s="165">
        <v>131</v>
      </c>
      <c r="L462" s="165">
        <v>123.2</v>
      </c>
    </row>
    <row r="463" hidden="1" spans="1:12">
      <c r="A463" s="165" t="s">
        <v>718</v>
      </c>
      <c r="B463" s="165" t="s">
        <v>719</v>
      </c>
      <c r="C463" s="165">
        <v>0.271</v>
      </c>
      <c r="D463" s="165">
        <v>0.3207</v>
      </c>
      <c r="E463" s="165">
        <v>0.416</v>
      </c>
      <c r="F463" s="165">
        <v>1.5818</v>
      </c>
      <c r="G463" s="165">
        <v>3.4557</v>
      </c>
      <c r="H463" s="165">
        <v>1.3206</v>
      </c>
      <c r="I463" s="165">
        <v>407</v>
      </c>
      <c r="J463" s="165">
        <v>374.5</v>
      </c>
      <c r="K463" s="165">
        <v>338</v>
      </c>
      <c r="L463" s="165">
        <v>325.6</v>
      </c>
    </row>
    <row r="464" hidden="1" spans="1:12">
      <c r="A464" s="165" t="s">
        <v>720</v>
      </c>
      <c r="B464" s="165" t="s">
        <v>721</v>
      </c>
      <c r="C464" s="165">
        <v>1.1104</v>
      </c>
      <c r="D464" s="165">
        <v>0.3613</v>
      </c>
      <c r="E464" s="165">
        <v>1.2554</v>
      </c>
      <c r="F464" s="165">
        <v>1.6224</v>
      </c>
      <c r="G464" s="165">
        <v>3.0622</v>
      </c>
      <c r="H464" s="165">
        <v>1.259</v>
      </c>
      <c r="I464" s="165">
        <v>166.5</v>
      </c>
      <c r="J464" s="165">
        <v>155</v>
      </c>
      <c r="K464" s="165">
        <v>141</v>
      </c>
      <c r="L464" s="165">
        <v>133.2</v>
      </c>
    </row>
    <row r="465" hidden="1" spans="1:12">
      <c r="A465" s="165" t="s">
        <v>722</v>
      </c>
      <c r="B465" s="165" t="s">
        <v>212</v>
      </c>
      <c r="C465" s="165">
        <v>0.7921</v>
      </c>
      <c r="D465" s="165">
        <v>0.35</v>
      </c>
      <c r="E465" s="165">
        <v>0.9743</v>
      </c>
      <c r="F465" s="165">
        <v>1.5991</v>
      </c>
      <c r="G465" s="165">
        <v>3.1622</v>
      </c>
      <c r="H465" s="165">
        <v>1.5082</v>
      </c>
      <c r="I465" s="165">
        <v>205</v>
      </c>
      <c r="J465" s="165">
        <v>190</v>
      </c>
      <c r="K465" s="165">
        <v>173</v>
      </c>
      <c r="L465" s="165">
        <v>164</v>
      </c>
    </row>
    <row r="466" hidden="1" spans="1:12">
      <c r="A466" s="165" t="s">
        <v>723</v>
      </c>
      <c r="B466" s="165" t="s">
        <v>724</v>
      </c>
      <c r="C466" s="165">
        <v>0.9315</v>
      </c>
      <c r="D466" s="165">
        <v>0.3743</v>
      </c>
      <c r="E466" s="165">
        <v>1.0765</v>
      </c>
      <c r="F466" s="165">
        <v>1.6353</v>
      </c>
      <c r="G466" s="165">
        <v>2.9545</v>
      </c>
      <c r="H466" s="165">
        <v>1.2404</v>
      </c>
      <c r="I466" s="165">
        <v>180.5</v>
      </c>
      <c r="J466" s="165">
        <v>168</v>
      </c>
      <c r="L466" s="165">
        <v>144.4</v>
      </c>
    </row>
    <row r="467" hidden="1" spans="1:12">
      <c r="A467" s="165" t="s">
        <v>725</v>
      </c>
      <c r="B467" s="165" t="s">
        <v>726</v>
      </c>
      <c r="C467" s="165">
        <v>0.2471</v>
      </c>
      <c r="D467" s="165">
        <v>0.3125</v>
      </c>
      <c r="E467" s="165">
        <v>0.3922</v>
      </c>
      <c r="F467" s="165">
        <v>1.5736</v>
      </c>
      <c r="G467" s="165">
        <v>3.5483</v>
      </c>
      <c r="H467" s="165">
        <v>1.3339</v>
      </c>
      <c r="I467" s="165">
        <v>465</v>
      </c>
      <c r="J467" s="165">
        <v>427</v>
      </c>
      <c r="K467" s="165">
        <v>384</v>
      </c>
      <c r="L467" s="165">
        <v>372</v>
      </c>
    </row>
    <row r="468" hidden="1" spans="1:12">
      <c r="A468" s="165" t="s">
        <v>727</v>
      </c>
      <c r="B468" s="165" t="s">
        <v>728</v>
      </c>
      <c r="C468" s="165">
        <v>11.639</v>
      </c>
      <c r="D468" s="165">
        <v>0.3775</v>
      </c>
      <c r="E468" s="165">
        <v>11.831</v>
      </c>
      <c r="F468" s="165">
        <v>1.6229</v>
      </c>
      <c r="G468" s="165">
        <v>2.9389</v>
      </c>
      <c r="H468" s="165">
        <v>1.4619</v>
      </c>
      <c r="I468" s="165">
        <v>52.49</v>
      </c>
      <c r="J468" s="165">
        <v>52.49</v>
      </c>
      <c r="K468" s="165">
        <v>52.49</v>
      </c>
      <c r="L468" s="165">
        <v>41.99</v>
      </c>
    </row>
    <row r="469" hidden="1" spans="1:12">
      <c r="A469" s="165" t="s">
        <v>729</v>
      </c>
      <c r="B469" s="165" t="s">
        <v>730</v>
      </c>
      <c r="C469" s="165">
        <v>0.2332</v>
      </c>
      <c r="D469" s="165">
        <v>0.2977</v>
      </c>
      <c r="E469" s="165">
        <v>0.2332</v>
      </c>
      <c r="F469" s="165">
        <v>0.2977</v>
      </c>
      <c r="G469" s="165">
        <v>5</v>
      </c>
      <c r="H469" s="165">
        <v>5</v>
      </c>
      <c r="I469" s="165">
        <v>200</v>
      </c>
      <c r="J469" s="165">
        <v>200</v>
      </c>
      <c r="K469" s="165">
        <v>200</v>
      </c>
      <c r="L469" s="165">
        <v>190</v>
      </c>
    </row>
    <row r="470" hidden="1" spans="1:12">
      <c r="A470" s="165" t="s">
        <v>731</v>
      </c>
      <c r="B470" s="165" t="s">
        <v>732</v>
      </c>
      <c r="C470" s="165">
        <v>14.346</v>
      </c>
      <c r="D470" s="165">
        <v>0.4003</v>
      </c>
      <c r="E470" s="165">
        <v>14.49</v>
      </c>
      <c r="F470" s="165">
        <v>1.6559</v>
      </c>
      <c r="G470" s="165">
        <v>2.8389</v>
      </c>
      <c r="H470" s="165">
        <v>1.2196</v>
      </c>
      <c r="I470" s="165">
        <v>34.99</v>
      </c>
      <c r="L470" s="165">
        <v>27.99</v>
      </c>
    </row>
    <row r="471" hidden="1" spans="1:12">
      <c r="A471" s="165" t="s">
        <v>733</v>
      </c>
      <c r="B471" s="165" t="s">
        <v>734</v>
      </c>
      <c r="C471" s="165">
        <v>0.9315</v>
      </c>
      <c r="D471" s="165">
        <v>0.3743</v>
      </c>
      <c r="E471" s="165">
        <v>1.0765</v>
      </c>
      <c r="F471" s="165">
        <v>1.6353</v>
      </c>
      <c r="G471" s="165">
        <v>2.9545</v>
      </c>
      <c r="H471" s="165">
        <v>1.2404</v>
      </c>
      <c r="I471" s="165">
        <v>180.5</v>
      </c>
      <c r="J471" s="165">
        <v>168</v>
      </c>
      <c r="L471" s="165">
        <v>144.4</v>
      </c>
    </row>
    <row r="472" hidden="1" spans="1:12">
      <c r="A472" s="165" t="s">
        <v>735</v>
      </c>
      <c r="B472" s="165" t="s">
        <v>736</v>
      </c>
      <c r="C472" s="165">
        <v>0.2472</v>
      </c>
      <c r="D472" s="165">
        <v>0.3428</v>
      </c>
      <c r="E472" s="165">
        <v>0.4318</v>
      </c>
      <c r="F472" s="165">
        <v>1.4992</v>
      </c>
      <c r="G472" s="165">
        <v>3.2334</v>
      </c>
      <c r="H472" s="165">
        <v>1.6381</v>
      </c>
      <c r="I472" s="165">
        <v>524</v>
      </c>
      <c r="J472" s="165">
        <v>492</v>
      </c>
      <c r="K472" s="165">
        <v>457</v>
      </c>
      <c r="L472" s="165">
        <v>419</v>
      </c>
    </row>
    <row r="473" hidden="1" spans="1:12">
      <c r="A473" s="165" t="s">
        <v>737</v>
      </c>
      <c r="B473" s="165" t="s">
        <v>738</v>
      </c>
      <c r="C473" s="165">
        <v>0.3536</v>
      </c>
      <c r="D473" s="165">
        <v>0.3432</v>
      </c>
      <c r="E473" s="165">
        <v>0.4986</v>
      </c>
      <c r="F473" s="165">
        <v>1.6043</v>
      </c>
      <c r="G473" s="165">
        <v>3.2259</v>
      </c>
      <c r="H473" s="165">
        <v>1.2857</v>
      </c>
      <c r="I473" s="165">
        <v>332</v>
      </c>
      <c r="L473" s="165">
        <v>265.6</v>
      </c>
    </row>
    <row r="474" hidden="1" spans="1:12">
      <c r="A474" s="165" t="s">
        <v>739</v>
      </c>
      <c r="B474" s="165" t="s">
        <v>740</v>
      </c>
      <c r="C474" s="165">
        <v>1.1337</v>
      </c>
      <c r="D474" s="165">
        <v>0.3613</v>
      </c>
      <c r="E474" s="165">
        <v>1.2787</v>
      </c>
      <c r="F474" s="165">
        <v>1.6224</v>
      </c>
      <c r="G474" s="165">
        <v>3.0622</v>
      </c>
      <c r="H474" s="165">
        <v>1.259</v>
      </c>
      <c r="I474" s="165">
        <v>183.5</v>
      </c>
      <c r="J474" s="165">
        <v>170.5</v>
      </c>
      <c r="K474" s="165">
        <v>155</v>
      </c>
      <c r="L474" s="165">
        <v>146.8</v>
      </c>
    </row>
    <row r="475" hidden="1" spans="1:12">
      <c r="A475" s="165" t="s">
        <v>741</v>
      </c>
      <c r="B475" s="165" t="s">
        <v>742</v>
      </c>
      <c r="C475" s="165">
        <v>0.4347</v>
      </c>
      <c r="D475" s="165">
        <v>0.3355</v>
      </c>
      <c r="E475" s="165">
        <v>0.5798</v>
      </c>
      <c r="F475" s="165">
        <v>1.5966</v>
      </c>
      <c r="G475" s="165">
        <v>3.3009</v>
      </c>
      <c r="H475" s="165">
        <v>1.2974</v>
      </c>
      <c r="I475" s="165">
        <v>306</v>
      </c>
      <c r="J475" s="165">
        <v>282.5</v>
      </c>
      <c r="K475" s="165">
        <v>256.5</v>
      </c>
      <c r="L475" s="165">
        <v>244.8</v>
      </c>
    </row>
    <row r="476" hidden="1" spans="1:12">
      <c r="A476" s="165" t="s">
        <v>743</v>
      </c>
      <c r="B476" s="165" t="s">
        <v>744</v>
      </c>
      <c r="C476" s="165">
        <v>0.7873</v>
      </c>
      <c r="D476" s="165">
        <v>0.3498</v>
      </c>
      <c r="E476" s="165">
        <v>0.9323</v>
      </c>
      <c r="F476" s="165">
        <v>1.6109</v>
      </c>
      <c r="G476" s="165">
        <v>3.1639</v>
      </c>
      <c r="H476" s="165">
        <v>1.2758</v>
      </c>
      <c r="I476" s="165">
        <v>229.5</v>
      </c>
      <c r="J476" s="165">
        <v>212.5</v>
      </c>
      <c r="K476" s="165">
        <v>193.5</v>
      </c>
      <c r="L476" s="165">
        <v>183.6</v>
      </c>
    </row>
    <row r="477" hidden="1" spans="1:12">
      <c r="A477" s="165" t="s">
        <v>745</v>
      </c>
      <c r="B477" s="165" t="s">
        <v>746</v>
      </c>
      <c r="C477" s="165">
        <v>0.09</v>
      </c>
      <c r="D477" s="165">
        <v>0.109</v>
      </c>
      <c r="E477" s="165">
        <v>0.4</v>
      </c>
      <c r="F477" s="165">
        <v>0.05</v>
      </c>
      <c r="G477" s="165">
        <v>120.95</v>
      </c>
      <c r="H477" s="165">
        <v>120.95</v>
      </c>
      <c r="I477" s="165">
        <v>405</v>
      </c>
      <c r="J477" s="165">
        <v>405</v>
      </c>
      <c r="K477" s="165">
        <v>405</v>
      </c>
      <c r="L477" s="165">
        <v>385</v>
      </c>
    </row>
    <row r="478" hidden="1" spans="1:12">
      <c r="A478" s="165" t="s">
        <v>747</v>
      </c>
      <c r="B478" s="165" t="s">
        <v>748</v>
      </c>
      <c r="C478" s="165">
        <v>1.1104</v>
      </c>
      <c r="D478" s="165">
        <v>0.3613</v>
      </c>
      <c r="E478" s="165">
        <v>1.2554</v>
      </c>
      <c r="F478" s="165">
        <v>1.6224</v>
      </c>
      <c r="G478" s="165">
        <v>3.0622</v>
      </c>
      <c r="H478" s="165">
        <v>1.259</v>
      </c>
      <c r="I478" s="165">
        <v>166.5</v>
      </c>
      <c r="J478" s="165">
        <v>155</v>
      </c>
      <c r="K478" s="165">
        <v>141</v>
      </c>
      <c r="L478" s="165">
        <v>133.2</v>
      </c>
    </row>
    <row r="479" hidden="1" spans="1:12">
      <c r="A479" s="165" t="s">
        <v>749</v>
      </c>
      <c r="B479" s="165" t="s">
        <v>750</v>
      </c>
      <c r="C479" s="165">
        <v>0.271</v>
      </c>
      <c r="D479" s="165">
        <v>0.3207</v>
      </c>
      <c r="E479" s="165">
        <v>0.416</v>
      </c>
      <c r="F479" s="165">
        <v>1.5818</v>
      </c>
      <c r="G479" s="165">
        <v>3.4557</v>
      </c>
      <c r="H479" s="165">
        <v>1.3206</v>
      </c>
      <c r="I479" s="165">
        <v>407</v>
      </c>
      <c r="K479" s="165">
        <v>338</v>
      </c>
      <c r="L479" s="165">
        <v>325.6</v>
      </c>
    </row>
    <row r="480" hidden="1" spans="1:12">
      <c r="A480" s="165" t="s">
        <v>751</v>
      </c>
      <c r="B480" s="165" t="s">
        <v>752</v>
      </c>
      <c r="C480" s="165">
        <v>0.7921</v>
      </c>
      <c r="D480" s="165">
        <v>0.35</v>
      </c>
      <c r="E480" s="165">
        <v>0.9743</v>
      </c>
      <c r="F480" s="165">
        <v>1.5991</v>
      </c>
      <c r="G480" s="165">
        <v>3.1622</v>
      </c>
      <c r="H480" s="165">
        <v>1.5082</v>
      </c>
      <c r="I480" s="165">
        <v>205</v>
      </c>
      <c r="J480" s="165">
        <v>190</v>
      </c>
      <c r="K480" s="165">
        <v>173</v>
      </c>
      <c r="L480" s="165">
        <v>164</v>
      </c>
    </row>
    <row r="481" hidden="1" spans="1:12">
      <c r="A481" s="165" t="s">
        <v>753</v>
      </c>
      <c r="B481" s="165" t="s">
        <v>754</v>
      </c>
      <c r="C481" s="165">
        <v>1.1104</v>
      </c>
      <c r="D481" s="165">
        <v>0.3613</v>
      </c>
      <c r="E481" s="165">
        <v>1.2554</v>
      </c>
      <c r="F481" s="165">
        <v>1.6224</v>
      </c>
      <c r="G481" s="165">
        <v>3.0622</v>
      </c>
      <c r="H481" s="165">
        <v>1.259</v>
      </c>
      <c r="I481" s="165">
        <v>166.5</v>
      </c>
      <c r="J481" s="165">
        <v>155</v>
      </c>
      <c r="K481" s="165">
        <v>141</v>
      </c>
      <c r="L481" s="165">
        <v>133.2</v>
      </c>
    </row>
    <row r="482" hidden="1" spans="1:12">
      <c r="A482" s="165" t="s">
        <v>755</v>
      </c>
      <c r="B482" s="165" t="s">
        <v>748</v>
      </c>
      <c r="C482" s="165">
        <v>1.1104</v>
      </c>
      <c r="D482" s="165">
        <v>0.3613</v>
      </c>
      <c r="E482" s="165">
        <v>1.2554</v>
      </c>
      <c r="F482" s="165">
        <v>1.6224</v>
      </c>
      <c r="G482" s="165">
        <v>3.0622</v>
      </c>
      <c r="H482" s="165">
        <v>1.259</v>
      </c>
      <c r="I482" s="165">
        <v>166.5</v>
      </c>
      <c r="J482" s="165">
        <v>155</v>
      </c>
      <c r="K482" s="165">
        <v>141</v>
      </c>
      <c r="L482" s="165">
        <v>133.2</v>
      </c>
    </row>
    <row r="483" hidden="1" spans="1:12">
      <c r="A483" s="165" t="s">
        <v>756</v>
      </c>
      <c r="B483" s="165" t="s">
        <v>757</v>
      </c>
      <c r="C483" s="165">
        <v>1.1104</v>
      </c>
      <c r="D483" s="165">
        <v>0.3613</v>
      </c>
      <c r="E483" s="165">
        <v>1.2554</v>
      </c>
      <c r="F483" s="165">
        <v>1.6224</v>
      </c>
      <c r="G483" s="165">
        <v>3.0622</v>
      </c>
      <c r="H483" s="165">
        <v>1.259</v>
      </c>
      <c r="I483" s="165">
        <v>166.5</v>
      </c>
      <c r="J483" s="165">
        <v>155</v>
      </c>
      <c r="K483" s="165">
        <v>141</v>
      </c>
      <c r="L483" s="165">
        <v>133.2</v>
      </c>
    </row>
    <row r="484" hidden="1" spans="1:12">
      <c r="A484" s="165" t="s">
        <v>758</v>
      </c>
      <c r="B484" s="165" t="s">
        <v>759</v>
      </c>
      <c r="C484" s="165">
        <v>0.3177</v>
      </c>
      <c r="D484" s="165">
        <v>0.3209</v>
      </c>
      <c r="E484" s="165">
        <v>0.5</v>
      </c>
      <c r="F484" s="165">
        <v>1.57</v>
      </c>
      <c r="G484" s="165">
        <v>3.4536</v>
      </c>
      <c r="H484" s="165">
        <v>1.5713</v>
      </c>
      <c r="I484" s="165">
        <v>354</v>
      </c>
      <c r="J484" s="165">
        <v>326</v>
      </c>
      <c r="K484" s="165">
        <v>294.5</v>
      </c>
      <c r="L484" s="165">
        <v>283.2</v>
      </c>
    </row>
    <row r="485" hidden="1" spans="1:12">
      <c r="A485" s="165" t="s">
        <v>760</v>
      </c>
      <c r="B485" s="165" t="s">
        <v>761</v>
      </c>
      <c r="C485" s="165">
        <v>0.5508</v>
      </c>
      <c r="D485" s="165">
        <v>0.3578</v>
      </c>
      <c r="E485" s="165">
        <v>0.6958</v>
      </c>
      <c r="F485" s="165">
        <v>1.6189</v>
      </c>
      <c r="G485" s="165">
        <v>3.0919</v>
      </c>
      <c r="H485" s="165">
        <v>1.264</v>
      </c>
      <c r="I485" s="165">
        <v>265.5</v>
      </c>
      <c r="L485" s="165">
        <v>212.4</v>
      </c>
    </row>
    <row r="486" hidden="1" spans="1:12">
      <c r="A486" s="165" t="s">
        <v>762</v>
      </c>
      <c r="B486" s="165" t="s">
        <v>763</v>
      </c>
      <c r="C486" s="165">
        <v>0.5508</v>
      </c>
      <c r="D486" s="165">
        <v>0.3578</v>
      </c>
      <c r="E486" s="165">
        <v>0.6958</v>
      </c>
      <c r="F486" s="165">
        <v>1.6189</v>
      </c>
      <c r="G486" s="165">
        <v>3.0919</v>
      </c>
      <c r="H486" s="165">
        <v>1.264</v>
      </c>
      <c r="I486" s="165">
        <v>265.5</v>
      </c>
      <c r="L486" s="165">
        <v>212.4</v>
      </c>
    </row>
    <row r="487" hidden="1" spans="1:12">
      <c r="A487" s="165" t="s">
        <v>764</v>
      </c>
      <c r="B487" s="165" t="s">
        <v>765</v>
      </c>
      <c r="C487" s="165">
        <v>5.806</v>
      </c>
      <c r="D487" s="165">
        <v>0.3775</v>
      </c>
      <c r="E487" s="165">
        <v>6.03</v>
      </c>
      <c r="F487" s="165">
        <v>1.6</v>
      </c>
      <c r="G487" s="165">
        <v>2.9392</v>
      </c>
      <c r="H487" s="165">
        <v>1.4759</v>
      </c>
      <c r="I487" s="165">
        <v>42</v>
      </c>
      <c r="J487" s="165">
        <v>42</v>
      </c>
      <c r="K487" s="165">
        <v>42</v>
      </c>
      <c r="L487" s="165">
        <v>33.6</v>
      </c>
    </row>
    <row r="488" hidden="1" spans="1:12">
      <c r="A488" s="165" t="s">
        <v>766</v>
      </c>
      <c r="B488" s="165" t="s">
        <v>767</v>
      </c>
      <c r="C488" s="165">
        <v>0.2014</v>
      </c>
      <c r="D488" s="165">
        <v>0.325</v>
      </c>
      <c r="E488" s="165">
        <v>0.3464</v>
      </c>
      <c r="F488" s="165">
        <v>1.5861</v>
      </c>
      <c r="G488" s="165">
        <v>3.409</v>
      </c>
      <c r="H488" s="165">
        <v>1.3138</v>
      </c>
      <c r="I488" s="165">
        <v>488.5</v>
      </c>
      <c r="J488" s="165">
        <v>450</v>
      </c>
      <c r="K488" s="165">
        <v>406.5</v>
      </c>
      <c r="L488" s="165">
        <v>390.8</v>
      </c>
    </row>
    <row r="489" hidden="1" spans="1:12">
      <c r="A489" s="165" t="s">
        <v>768</v>
      </c>
      <c r="B489" s="165" t="s">
        <v>769</v>
      </c>
      <c r="C489" s="165">
        <v>0.3536</v>
      </c>
      <c r="D489" s="165">
        <v>0.3432</v>
      </c>
      <c r="E489" s="165">
        <v>0.4986</v>
      </c>
      <c r="F489" s="165">
        <v>1.6043</v>
      </c>
      <c r="G489" s="165">
        <v>3.2259</v>
      </c>
      <c r="H489" s="165">
        <v>1.2857</v>
      </c>
      <c r="I489" s="165">
        <v>332</v>
      </c>
      <c r="J489" s="165">
        <v>306.5</v>
      </c>
      <c r="K489" s="165">
        <v>278.5</v>
      </c>
      <c r="L489" s="165">
        <v>265.6</v>
      </c>
    </row>
    <row r="490" hidden="1" spans="1:12">
      <c r="A490" s="165" t="s">
        <v>770</v>
      </c>
      <c r="B490" s="165" t="s">
        <v>771</v>
      </c>
      <c r="C490" s="165">
        <v>0.5323</v>
      </c>
      <c r="D490" s="165">
        <v>0.3562</v>
      </c>
      <c r="E490" s="165">
        <v>0.6773</v>
      </c>
      <c r="F490" s="165">
        <v>1.6173</v>
      </c>
      <c r="G490" s="165">
        <v>3.1064</v>
      </c>
      <c r="H490" s="165">
        <v>1.2664</v>
      </c>
      <c r="I490" s="165">
        <v>281.5</v>
      </c>
      <c r="J490" s="165">
        <v>261</v>
      </c>
      <c r="K490" s="165">
        <v>237.5</v>
      </c>
      <c r="L490" s="165">
        <v>225.2</v>
      </c>
    </row>
    <row r="491" hidden="1" spans="1:12">
      <c r="A491" s="165" t="s">
        <v>772</v>
      </c>
      <c r="B491" s="165" t="s">
        <v>773</v>
      </c>
      <c r="C491" s="165">
        <v>0.5248</v>
      </c>
      <c r="D491" s="165">
        <v>0.3236</v>
      </c>
      <c r="E491" s="165">
        <v>0.9232</v>
      </c>
      <c r="F491" s="165">
        <v>1.1639</v>
      </c>
      <c r="G491" s="165">
        <v>0</v>
      </c>
      <c r="H491" s="165">
        <v>0</v>
      </c>
      <c r="I491" s="165">
        <v>241</v>
      </c>
      <c r="J491" s="165">
        <v>241</v>
      </c>
      <c r="K491" s="165">
        <v>333</v>
      </c>
      <c r="L491" s="165">
        <v>0</v>
      </c>
    </row>
    <row r="492" hidden="1" spans="1:12">
      <c r="A492" s="165" t="s">
        <v>774</v>
      </c>
      <c r="B492" s="165" t="s">
        <v>775</v>
      </c>
      <c r="C492" s="165">
        <v>0.9868</v>
      </c>
      <c r="D492" s="165">
        <v>0.3442</v>
      </c>
      <c r="E492" s="165">
        <v>1.4339</v>
      </c>
      <c r="F492" s="165">
        <v>1.4015</v>
      </c>
      <c r="G492" s="165">
        <v>2.9545</v>
      </c>
      <c r="H492" s="165">
        <v>1.2404</v>
      </c>
      <c r="I492" s="165">
        <v>171</v>
      </c>
      <c r="J492" s="165">
        <v>171</v>
      </c>
      <c r="K492" s="165">
        <v>234</v>
      </c>
      <c r="L492" s="165">
        <v>0</v>
      </c>
    </row>
    <row r="493" hidden="1" spans="1:12">
      <c r="A493" s="165" t="s">
        <v>776</v>
      </c>
      <c r="B493" s="165" t="s">
        <v>777</v>
      </c>
      <c r="C493" s="165">
        <v>1.2808</v>
      </c>
      <c r="D493" s="165">
        <v>0.3527</v>
      </c>
      <c r="E493" s="165">
        <v>1.714</v>
      </c>
      <c r="F493" s="165">
        <v>1.4978</v>
      </c>
      <c r="G493" s="165">
        <v>2.8465</v>
      </c>
      <c r="H493" s="165">
        <v>1.221</v>
      </c>
      <c r="I493" s="165">
        <v>134</v>
      </c>
      <c r="J493" s="165">
        <v>134</v>
      </c>
      <c r="K493" s="165">
        <v>182</v>
      </c>
      <c r="L493" s="165">
        <v>0</v>
      </c>
    </row>
    <row r="494" hidden="1" spans="1:12">
      <c r="A494" s="165" t="s">
        <v>778</v>
      </c>
      <c r="B494" s="165" t="s">
        <v>779</v>
      </c>
      <c r="C494" s="165">
        <v>2.5305</v>
      </c>
      <c r="D494" s="165">
        <v>0.3743</v>
      </c>
      <c r="E494" s="165">
        <v>2.8763</v>
      </c>
      <c r="F494" s="165">
        <v>1.6809</v>
      </c>
      <c r="G494" s="165">
        <v>0</v>
      </c>
      <c r="H494" s="165">
        <v>0</v>
      </c>
      <c r="I494" s="165">
        <v>85</v>
      </c>
      <c r="J494" s="165">
        <v>85</v>
      </c>
      <c r="K494" s="165">
        <v>115</v>
      </c>
      <c r="L494" s="165">
        <v>0</v>
      </c>
    </row>
    <row r="495" hidden="1" spans="1:12">
      <c r="A495" s="165" t="s">
        <v>780</v>
      </c>
      <c r="B495" s="165" t="s">
        <v>781</v>
      </c>
      <c r="C495" s="165">
        <v>0.6793</v>
      </c>
      <c r="D495" s="165">
        <v>0.3498</v>
      </c>
      <c r="E495" s="165">
        <v>0.8243</v>
      </c>
      <c r="F495" s="165">
        <v>1.6109</v>
      </c>
      <c r="G495" s="165">
        <v>3.1639</v>
      </c>
      <c r="H495" s="165">
        <v>1.2758</v>
      </c>
      <c r="I495" s="165">
        <v>233</v>
      </c>
      <c r="J495" s="165">
        <v>216</v>
      </c>
      <c r="K495" s="165">
        <v>196.5</v>
      </c>
      <c r="L495" s="165">
        <v>186.4</v>
      </c>
    </row>
    <row r="496" hidden="1" spans="1:12">
      <c r="A496" s="165" t="s">
        <v>782</v>
      </c>
      <c r="B496" s="165" t="s">
        <v>783</v>
      </c>
      <c r="C496" s="165">
        <v>1.0208</v>
      </c>
      <c r="D496" s="165">
        <v>0.3302</v>
      </c>
      <c r="E496" s="165">
        <v>1.4724</v>
      </c>
      <c r="F496" s="165">
        <v>1.3996</v>
      </c>
      <c r="G496" s="165">
        <v>3.0622</v>
      </c>
      <c r="H496" s="165">
        <v>1.259</v>
      </c>
      <c r="I496" s="165">
        <v>176</v>
      </c>
      <c r="J496" s="165">
        <v>176</v>
      </c>
      <c r="K496" s="165">
        <v>243</v>
      </c>
      <c r="L496" s="165">
        <v>0</v>
      </c>
    </row>
    <row r="497" hidden="1" spans="1:12">
      <c r="A497" s="165" t="s">
        <v>784</v>
      </c>
      <c r="B497" s="165" t="s">
        <v>785</v>
      </c>
      <c r="C497" s="165">
        <v>0.6793</v>
      </c>
      <c r="D497" s="165">
        <v>0.3498</v>
      </c>
      <c r="E497" s="165">
        <v>0.8243</v>
      </c>
      <c r="F497" s="165">
        <v>1.6109</v>
      </c>
      <c r="G497" s="165">
        <v>3.1639</v>
      </c>
      <c r="H497" s="165">
        <v>1.2758</v>
      </c>
      <c r="I497" s="165">
        <v>233</v>
      </c>
      <c r="J497" s="165">
        <v>216</v>
      </c>
      <c r="K497" s="165">
        <v>196.5</v>
      </c>
      <c r="L497" s="165">
        <v>186.4</v>
      </c>
    </row>
    <row r="498" hidden="1" spans="1:12">
      <c r="A498" s="165" t="s">
        <v>786</v>
      </c>
      <c r="B498" s="165" t="s">
        <v>787</v>
      </c>
      <c r="C498" s="165">
        <v>0.4347</v>
      </c>
      <c r="D498" s="165">
        <v>0.3355</v>
      </c>
      <c r="E498" s="165">
        <v>0.5798</v>
      </c>
      <c r="F498" s="165">
        <v>1.5966</v>
      </c>
      <c r="G498" s="165">
        <v>3.3009</v>
      </c>
      <c r="H498" s="165">
        <v>1.2974</v>
      </c>
      <c r="I498" s="165">
        <v>306</v>
      </c>
      <c r="J498" s="165">
        <v>282.5</v>
      </c>
      <c r="K498" s="165">
        <v>256.5</v>
      </c>
      <c r="L498" s="165">
        <v>244.8</v>
      </c>
    </row>
    <row r="499" hidden="1" spans="1:12">
      <c r="A499" s="165" t="s">
        <v>788</v>
      </c>
      <c r="B499" s="165" t="s">
        <v>789</v>
      </c>
      <c r="C499" s="165">
        <v>0.3019</v>
      </c>
      <c r="D499" s="165">
        <v>0.3243</v>
      </c>
      <c r="E499" s="165">
        <v>0.4469</v>
      </c>
      <c r="F499" s="165">
        <v>1.5854</v>
      </c>
      <c r="G499" s="165">
        <v>3.4165</v>
      </c>
      <c r="H499" s="165">
        <v>1.3149</v>
      </c>
      <c r="I499" s="165">
        <v>381</v>
      </c>
      <c r="J499" s="165">
        <v>351</v>
      </c>
      <c r="K499" s="165">
        <v>317</v>
      </c>
      <c r="L499" s="165">
        <v>304.8</v>
      </c>
    </row>
    <row r="500" hidden="1" spans="1:12">
      <c r="A500" s="165" t="s">
        <v>790</v>
      </c>
      <c r="B500" s="165" t="s">
        <v>791</v>
      </c>
      <c r="C500" s="165">
        <v>0.271</v>
      </c>
      <c r="D500" s="165">
        <v>0.3207</v>
      </c>
      <c r="E500" s="165">
        <v>0.416</v>
      </c>
      <c r="F500" s="165">
        <v>1.5818</v>
      </c>
      <c r="G500" s="165">
        <v>3.4557</v>
      </c>
      <c r="H500" s="165">
        <v>1.3206</v>
      </c>
      <c r="I500" s="165">
        <v>407</v>
      </c>
      <c r="J500" s="165">
        <v>374.5</v>
      </c>
      <c r="K500" s="165">
        <v>338</v>
      </c>
      <c r="L500" s="165">
        <v>325.6</v>
      </c>
    </row>
    <row r="501" hidden="1" spans="1:12">
      <c r="A501" s="165" t="s">
        <v>792</v>
      </c>
      <c r="B501" s="165" t="s">
        <v>793</v>
      </c>
      <c r="C501" s="165">
        <v>0.2472</v>
      </c>
      <c r="D501" s="165">
        <v>0.3428</v>
      </c>
      <c r="E501" s="165">
        <v>0.4318</v>
      </c>
      <c r="F501" s="165">
        <v>1.4992</v>
      </c>
      <c r="G501" s="165">
        <v>3.2334</v>
      </c>
      <c r="H501" s="165">
        <v>1.6381</v>
      </c>
      <c r="I501" s="165">
        <v>524</v>
      </c>
      <c r="J501" s="165">
        <v>492</v>
      </c>
      <c r="K501" s="165">
        <v>457</v>
      </c>
      <c r="L501" s="165">
        <v>419</v>
      </c>
    </row>
    <row r="502" hidden="1" spans="1:12">
      <c r="A502" s="165" t="s">
        <v>794</v>
      </c>
      <c r="B502" s="165" t="s">
        <v>795</v>
      </c>
      <c r="C502" s="165">
        <v>0.1857</v>
      </c>
      <c r="D502" s="165">
        <v>0.3338</v>
      </c>
      <c r="E502" s="165">
        <v>0.3705</v>
      </c>
      <c r="F502" s="165">
        <v>1.49</v>
      </c>
      <c r="G502" s="165">
        <v>3.3223</v>
      </c>
      <c r="H502" s="165">
        <v>1.6829</v>
      </c>
      <c r="I502" s="165">
        <v>629</v>
      </c>
      <c r="J502" s="165">
        <v>590</v>
      </c>
      <c r="K502" s="165">
        <v>548</v>
      </c>
      <c r="L502" s="165">
        <v>503.2</v>
      </c>
    </row>
    <row r="503" hidden="1" spans="1:12">
      <c r="A503" s="165" t="s">
        <v>796</v>
      </c>
      <c r="B503" s="165" t="s">
        <v>797</v>
      </c>
      <c r="C503" s="165">
        <v>0.2472</v>
      </c>
      <c r="D503" s="165">
        <v>0.3428</v>
      </c>
      <c r="E503" s="165">
        <v>0.4318</v>
      </c>
      <c r="F503" s="165">
        <v>1.4992</v>
      </c>
      <c r="G503" s="165">
        <v>3.2334</v>
      </c>
      <c r="H503" s="165">
        <v>1.6381</v>
      </c>
      <c r="I503" s="165">
        <v>524</v>
      </c>
      <c r="J503" s="165">
        <v>492</v>
      </c>
      <c r="K503" s="165">
        <v>457</v>
      </c>
      <c r="L503" s="165">
        <v>419</v>
      </c>
    </row>
    <row r="504" hidden="1" spans="1:12">
      <c r="A504" s="165" t="s">
        <v>798</v>
      </c>
      <c r="B504" s="165" t="s">
        <v>799</v>
      </c>
      <c r="C504" s="165">
        <v>0.4935</v>
      </c>
      <c r="D504" s="165">
        <v>0.3355</v>
      </c>
      <c r="E504" s="165">
        <v>0.6385</v>
      </c>
      <c r="F504" s="165">
        <v>1.5966</v>
      </c>
      <c r="G504" s="165">
        <v>3.3009</v>
      </c>
      <c r="H504" s="165">
        <v>1.2974</v>
      </c>
      <c r="I504" s="165">
        <v>270</v>
      </c>
      <c r="J504" s="165">
        <v>249</v>
      </c>
      <c r="K504" s="165">
        <v>226</v>
      </c>
      <c r="L504" s="165">
        <v>216</v>
      </c>
    </row>
    <row r="505" hidden="1" spans="1:12">
      <c r="A505" s="165" t="s">
        <v>800</v>
      </c>
      <c r="B505" s="165" t="s">
        <v>787</v>
      </c>
      <c r="C505" s="165">
        <v>0.4347</v>
      </c>
      <c r="D505" s="165">
        <v>0.3355</v>
      </c>
      <c r="E505" s="165">
        <v>0.5798</v>
      </c>
      <c r="F505" s="165">
        <v>1.5966</v>
      </c>
      <c r="G505" s="165">
        <v>3.3009</v>
      </c>
      <c r="H505" s="165">
        <v>1.2974</v>
      </c>
      <c r="I505" s="165">
        <v>306</v>
      </c>
      <c r="J505" s="165">
        <v>282.5</v>
      </c>
      <c r="K505" s="165">
        <v>256.5</v>
      </c>
      <c r="L505" s="165">
        <v>244.8</v>
      </c>
    </row>
    <row r="506" hidden="1" spans="1:12">
      <c r="A506" s="165" t="s">
        <v>801</v>
      </c>
      <c r="B506" s="165" t="s">
        <v>802</v>
      </c>
      <c r="C506" s="165">
        <v>0.3019</v>
      </c>
      <c r="D506" s="165">
        <v>0.3243</v>
      </c>
      <c r="E506" s="165">
        <v>0.4469</v>
      </c>
      <c r="F506" s="165">
        <v>1.5854</v>
      </c>
      <c r="G506" s="165">
        <v>3.4165</v>
      </c>
      <c r="H506" s="165">
        <v>1.3149</v>
      </c>
      <c r="I506" s="165">
        <v>381</v>
      </c>
      <c r="J506" s="165">
        <v>351</v>
      </c>
      <c r="K506" s="165">
        <v>317</v>
      </c>
      <c r="L506" s="165">
        <v>304.8</v>
      </c>
    </row>
    <row r="507" hidden="1" spans="1:12">
      <c r="A507" s="165" t="s">
        <v>803</v>
      </c>
      <c r="B507" s="165" t="s">
        <v>804</v>
      </c>
      <c r="C507" s="165">
        <v>0.9315</v>
      </c>
      <c r="D507" s="165">
        <v>0.3743</v>
      </c>
      <c r="E507" s="165">
        <v>1.0765</v>
      </c>
      <c r="F507" s="165">
        <v>1.6353</v>
      </c>
      <c r="G507" s="165">
        <v>2.9545</v>
      </c>
      <c r="H507" s="165">
        <v>1.2404</v>
      </c>
      <c r="I507" s="165">
        <v>180.5</v>
      </c>
      <c r="J507" s="165">
        <v>168</v>
      </c>
      <c r="K507" s="165">
        <v>153.5</v>
      </c>
      <c r="L507" s="165">
        <v>144.4</v>
      </c>
    </row>
    <row r="508" hidden="1" spans="1:12">
      <c r="A508" s="165" t="s">
        <v>805</v>
      </c>
      <c r="B508" s="165" t="s">
        <v>806</v>
      </c>
      <c r="C508" s="165">
        <v>0.9315</v>
      </c>
      <c r="D508" s="165">
        <v>0.3743</v>
      </c>
      <c r="E508" s="165">
        <v>1.0765</v>
      </c>
      <c r="F508" s="165">
        <v>1.6353</v>
      </c>
      <c r="G508" s="165">
        <v>2.9545</v>
      </c>
      <c r="H508" s="165">
        <v>1.2404</v>
      </c>
      <c r="I508" s="165">
        <v>180.5</v>
      </c>
      <c r="J508" s="165">
        <v>168</v>
      </c>
      <c r="K508" s="165">
        <v>153.5</v>
      </c>
      <c r="L508" s="165">
        <v>144.4</v>
      </c>
    </row>
    <row r="509" hidden="1" spans="1:12">
      <c r="A509" s="165" t="s">
        <v>807</v>
      </c>
      <c r="B509" s="165" t="s">
        <v>808</v>
      </c>
      <c r="C509" s="165">
        <v>0.9868</v>
      </c>
      <c r="D509" s="165">
        <v>0.3442</v>
      </c>
      <c r="E509" s="165">
        <v>1.4339</v>
      </c>
      <c r="F509" s="165">
        <v>1.4015</v>
      </c>
      <c r="G509" s="165">
        <v>2.9545</v>
      </c>
      <c r="H509" s="165">
        <v>1.2404</v>
      </c>
      <c r="I509" s="165">
        <v>171</v>
      </c>
      <c r="J509" s="165">
        <v>171</v>
      </c>
      <c r="K509" s="165">
        <v>234</v>
      </c>
      <c r="L509" s="165">
        <v>0</v>
      </c>
    </row>
    <row r="510" hidden="1" spans="1:12">
      <c r="A510" s="165" t="s">
        <v>809</v>
      </c>
      <c r="B510" s="165" t="s">
        <v>810</v>
      </c>
      <c r="C510" s="165">
        <v>1.2808</v>
      </c>
      <c r="D510" s="165">
        <v>0.3527</v>
      </c>
      <c r="E510" s="165">
        <v>1.714</v>
      </c>
      <c r="F510" s="165">
        <v>1.4978</v>
      </c>
      <c r="G510" s="165">
        <v>2.8465</v>
      </c>
      <c r="H510" s="165">
        <v>1.221</v>
      </c>
      <c r="I510" s="165">
        <v>134</v>
      </c>
      <c r="J510" s="165">
        <v>134</v>
      </c>
      <c r="K510" s="165">
        <v>182</v>
      </c>
      <c r="L510" s="165">
        <v>0</v>
      </c>
    </row>
    <row r="511" hidden="1" spans="1:12">
      <c r="A511" s="165" t="s">
        <v>811</v>
      </c>
      <c r="B511" s="165" t="s">
        <v>812</v>
      </c>
      <c r="C511" s="165">
        <v>0.5248</v>
      </c>
      <c r="D511" s="165">
        <v>0.3236</v>
      </c>
      <c r="E511" s="165">
        <v>0.9232</v>
      </c>
      <c r="F511" s="165">
        <v>1.1639</v>
      </c>
      <c r="G511" s="165">
        <v>3.0919</v>
      </c>
      <c r="H511" s="165">
        <v>1.264</v>
      </c>
      <c r="I511" s="165">
        <v>241</v>
      </c>
      <c r="J511" s="165">
        <v>241</v>
      </c>
      <c r="K511" s="165">
        <v>333</v>
      </c>
      <c r="L511" s="165">
        <v>0</v>
      </c>
    </row>
    <row r="512" hidden="1" spans="1:12">
      <c r="A512" s="165" t="s">
        <v>813</v>
      </c>
      <c r="B512" s="165" t="s">
        <v>814</v>
      </c>
      <c r="C512" s="165">
        <v>0.3536</v>
      </c>
      <c r="D512" s="165">
        <v>0.3432</v>
      </c>
      <c r="E512" s="165">
        <v>0.4986</v>
      </c>
      <c r="F512" s="165">
        <v>1.6043</v>
      </c>
      <c r="G512" s="165">
        <v>3.2259</v>
      </c>
      <c r="H512" s="165">
        <v>1.2857</v>
      </c>
      <c r="I512" s="165">
        <v>332</v>
      </c>
      <c r="J512" s="165">
        <v>306.5</v>
      </c>
      <c r="K512" s="165">
        <v>278.5</v>
      </c>
      <c r="L512" s="165">
        <v>265.6</v>
      </c>
    </row>
    <row r="513" hidden="1" spans="1:12">
      <c r="A513" s="165" t="s">
        <v>815</v>
      </c>
      <c r="B513" s="165" t="s">
        <v>816</v>
      </c>
      <c r="C513" s="165">
        <v>0.5508</v>
      </c>
      <c r="D513" s="165">
        <v>0.3578</v>
      </c>
      <c r="E513" s="165">
        <v>0.6958</v>
      </c>
      <c r="F513" s="165">
        <v>1.6189</v>
      </c>
      <c r="G513" s="165">
        <v>3.0919</v>
      </c>
      <c r="H513" s="165">
        <v>1.264</v>
      </c>
      <c r="I513" s="165">
        <v>265.5</v>
      </c>
      <c r="J513" s="165">
        <v>246.5</v>
      </c>
      <c r="K513" s="165">
        <v>224.5</v>
      </c>
      <c r="L513" s="165">
        <v>212.4</v>
      </c>
    </row>
    <row r="514" hidden="1" spans="1:12">
      <c r="A514" s="165" t="s">
        <v>817</v>
      </c>
      <c r="B514" s="165" t="s">
        <v>818</v>
      </c>
      <c r="C514" s="165">
        <v>1.1104</v>
      </c>
      <c r="D514" s="165">
        <v>0.3613</v>
      </c>
      <c r="E514" s="165">
        <v>1.2554</v>
      </c>
      <c r="F514" s="165">
        <v>1.6224</v>
      </c>
      <c r="G514" s="165">
        <v>3.0622</v>
      </c>
      <c r="H514" s="165">
        <v>1.259</v>
      </c>
      <c r="I514" s="165">
        <v>166.5</v>
      </c>
      <c r="J514" s="165">
        <v>155</v>
      </c>
      <c r="K514" s="165">
        <v>141</v>
      </c>
      <c r="L514" s="165">
        <v>133.2</v>
      </c>
    </row>
    <row r="515" hidden="1" spans="1:12">
      <c r="A515" s="165" t="s">
        <v>819</v>
      </c>
      <c r="B515" s="165" t="s">
        <v>820</v>
      </c>
      <c r="C515" s="165">
        <v>0.7921</v>
      </c>
      <c r="D515" s="165">
        <v>0.35</v>
      </c>
      <c r="E515" s="165">
        <v>0.9743</v>
      </c>
      <c r="F515" s="165">
        <v>1.5991</v>
      </c>
      <c r="G515" s="165">
        <v>3.1622</v>
      </c>
      <c r="H515" s="165">
        <v>1.5082</v>
      </c>
      <c r="I515" s="165">
        <v>205</v>
      </c>
      <c r="J515" s="165">
        <v>190</v>
      </c>
      <c r="K515" s="165">
        <v>173</v>
      </c>
      <c r="L515" s="165">
        <v>164</v>
      </c>
    </row>
    <row r="516" hidden="1" spans="1:12">
      <c r="A516" s="165" t="s">
        <v>821</v>
      </c>
      <c r="B516" s="165" t="s">
        <v>822</v>
      </c>
      <c r="C516" s="165">
        <v>0.2014</v>
      </c>
      <c r="D516" s="165">
        <v>0.325</v>
      </c>
      <c r="E516" s="165">
        <v>0.3464</v>
      </c>
      <c r="F516" s="165">
        <v>1.5861</v>
      </c>
      <c r="G516" s="165">
        <v>3.409</v>
      </c>
      <c r="H516" s="165">
        <v>1.3138</v>
      </c>
      <c r="I516" s="165">
        <v>488.5</v>
      </c>
      <c r="J516" s="165">
        <v>450</v>
      </c>
      <c r="K516" s="165">
        <v>406.5</v>
      </c>
      <c r="L516" s="165">
        <v>390.8</v>
      </c>
    </row>
    <row r="517" hidden="1" spans="1:12">
      <c r="A517" s="165" t="s">
        <v>823</v>
      </c>
      <c r="B517" s="165" t="s">
        <v>824</v>
      </c>
      <c r="C517" s="165">
        <v>0.3536</v>
      </c>
      <c r="D517" s="165">
        <v>0.3432</v>
      </c>
      <c r="E517" s="165">
        <v>0.4986</v>
      </c>
      <c r="F517" s="165">
        <v>1.6043</v>
      </c>
      <c r="G517" s="165">
        <v>3.2259</v>
      </c>
      <c r="H517" s="165">
        <v>1.2857</v>
      </c>
      <c r="I517" s="165">
        <v>332</v>
      </c>
      <c r="J517" s="165">
        <v>306.5</v>
      </c>
      <c r="K517" s="165">
        <v>278.5</v>
      </c>
      <c r="L517" s="165">
        <v>265.6</v>
      </c>
    </row>
    <row r="518" hidden="1" spans="1:12">
      <c r="A518" s="165" t="s">
        <v>825</v>
      </c>
      <c r="B518" s="165" t="s">
        <v>826</v>
      </c>
      <c r="C518" s="165">
        <v>0.4935</v>
      </c>
      <c r="D518" s="165">
        <v>0.3355</v>
      </c>
      <c r="E518" s="165">
        <v>0.6385</v>
      </c>
      <c r="F518" s="165">
        <v>1.5966</v>
      </c>
      <c r="G518" s="165">
        <v>3.3009</v>
      </c>
      <c r="H518" s="165">
        <v>1.2974</v>
      </c>
      <c r="I518" s="165">
        <v>270</v>
      </c>
      <c r="J518" s="165">
        <v>249</v>
      </c>
      <c r="K518" s="165">
        <v>226</v>
      </c>
      <c r="L518" s="165">
        <v>216</v>
      </c>
    </row>
    <row r="519" hidden="1" spans="1:12">
      <c r="A519" s="165" t="s">
        <v>827</v>
      </c>
      <c r="B519" s="165" t="s">
        <v>828</v>
      </c>
      <c r="C519" s="165">
        <v>0.5508</v>
      </c>
      <c r="D519" s="165">
        <v>0.3578</v>
      </c>
      <c r="E519" s="165">
        <v>0.6958</v>
      </c>
      <c r="F519" s="165">
        <v>1.6189</v>
      </c>
      <c r="G519" s="165">
        <v>3.0919</v>
      </c>
      <c r="H519" s="165">
        <v>1.264</v>
      </c>
      <c r="I519" s="165">
        <v>265.5</v>
      </c>
      <c r="J519" s="165">
        <v>246.5</v>
      </c>
      <c r="K519" s="165">
        <v>224.5</v>
      </c>
      <c r="L519" s="165">
        <v>212.4</v>
      </c>
    </row>
    <row r="520" hidden="1" spans="1:12">
      <c r="A520" s="165" t="s">
        <v>829</v>
      </c>
      <c r="B520" s="165" t="s">
        <v>830</v>
      </c>
      <c r="C520" s="165">
        <v>0.9315</v>
      </c>
      <c r="D520" s="165">
        <v>0.3743</v>
      </c>
      <c r="E520" s="165">
        <v>1.0765</v>
      </c>
      <c r="F520" s="165">
        <v>1.6353</v>
      </c>
      <c r="G520" s="165">
        <v>2.9545</v>
      </c>
      <c r="H520" s="165">
        <v>1.2404</v>
      </c>
      <c r="I520" s="165">
        <v>180.5</v>
      </c>
      <c r="J520" s="165">
        <v>168</v>
      </c>
      <c r="K520" s="165">
        <v>153.5</v>
      </c>
      <c r="L520" s="165">
        <v>144.4</v>
      </c>
    </row>
    <row r="521" hidden="1" spans="1:12">
      <c r="A521" s="165" t="s">
        <v>831</v>
      </c>
      <c r="B521" s="165" t="s">
        <v>832</v>
      </c>
      <c r="C521" s="165">
        <v>0.6793</v>
      </c>
      <c r="D521" s="165">
        <v>0.3498</v>
      </c>
      <c r="E521" s="165">
        <v>0.8243</v>
      </c>
      <c r="F521" s="165">
        <v>1.6109</v>
      </c>
      <c r="G521" s="165">
        <v>3.1639</v>
      </c>
      <c r="H521" s="165">
        <v>1.2758</v>
      </c>
      <c r="I521" s="165">
        <v>233</v>
      </c>
      <c r="J521" s="165">
        <v>216</v>
      </c>
      <c r="K521" s="165">
        <v>196.5</v>
      </c>
      <c r="L521" s="165">
        <v>186.4</v>
      </c>
    </row>
    <row r="522" hidden="1" spans="1:12">
      <c r="A522" s="165" t="s">
        <v>833</v>
      </c>
      <c r="B522" s="165" t="s">
        <v>834</v>
      </c>
      <c r="C522" s="165">
        <v>1.1337</v>
      </c>
      <c r="D522" s="165">
        <v>0.3613</v>
      </c>
      <c r="E522" s="165">
        <v>1.2787</v>
      </c>
      <c r="F522" s="165">
        <v>1.6224</v>
      </c>
      <c r="G522" s="165">
        <v>3.0622</v>
      </c>
      <c r="H522" s="165">
        <v>1.259</v>
      </c>
      <c r="I522" s="165">
        <v>183.5</v>
      </c>
      <c r="J522" s="165">
        <v>170.5</v>
      </c>
      <c r="K522" s="165">
        <v>155</v>
      </c>
      <c r="L522" s="165">
        <v>146.8</v>
      </c>
    </row>
    <row r="523" hidden="1" spans="1:12">
      <c r="A523" s="165" t="s">
        <v>835</v>
      </c>
      <c r="B523" s="165" t="s">
        <v>836</v>
      </c>
      <c r="C523" s="165">
        <v>14.346</v>
      </c>
      <c r="D523" s="165">
        <v>0.4003</v>
      </c>
      <c r="E523" s="165">
        <v>14.49</v>
      </c>
      <c r="F523" s="165">
        <v>1.6559</v>
      </c>
      <c r="G523" s="165">
        <v>2.8389</v>
      </c>
      <c r="H523" s="165">
        <v>1.2196</v>
      </c>
      <c r="I523" s="165">
        <v>34.99</v>
      </c>
      <c r="J523" s="165">
        <v>34.99</v>
      </c>
      <c r="K523" s="165">
        <v>34.99</v>
      </c>
      <c r="L523" s="165">
        <v>27.99</v>
      </c>
    </row>
    <row r="524" hidden="1" spans="1:12">
      <c r="A524" s="165" t="s">
        <v>837</v>
      </c>
      <c r="B524" s="165" t="s">
        <v>838</v>
      </c>
      <c r="C524" s="165">
        <v>0.6793</v>
      </c>
      <c r="D524" s="165">
        <v>0.3498</v>
      </c>
      <c r="E524" s="165">
        <v>0.8243</v>
      </c>
      <c r="F524" s="165">
        <v>1.6109</v>
      </c>
      <c r="G524" s="165">
        <v>3.1639</v>
      </c>
      <c r="H524" s="165">
        <v>1.2758</v>
      </c>
      <c r="I524" s="165">
        <v>233</v>
      </c>
      <c r="J524" s="165">
        <v>216</v>
      </c>
      <c r="K524" s="165">
        <v>196.5</v>
      </c>
      <c r="L524" s="165">
        <v>186.4</v>
      </c>
    </row>
    <row r="525" hidden="1" spans="1:12">
      <c r="A525" s="165" t="s">
        <v>839</v>
      </c>
      <c r="B525" s="165" t="s">
        <v>840</v>
      </c>
      <c r="C525" s="165">
        <v>0.314</v>
      </c>
      <c r="D525" s="165">
        <v>0.3207</v>
      </c>
      <c r="E525" s="165">
        <v>0.4591</v>
      </c>
      <c r="F525" s="165">
        <v>1.5818</v>
      </c>
      <c r="G525" s="165">
        <v>3.4557</v>
      </c>
      <c r="H525" s="165">
        <v>1.3206</v>
      </c>
      <c r="I525" s="165">
        <v>402</v>
      </c>
      <c r="J525" s="165">
        <v>370</v>
      </c>
      <c r="K525" s="165">
        <v>334</v>
      </c>
      <c r="L525" s="165">
        <v>321.6</v>
      </c>
    </row>
    <row r="526" hidden="1" spans="1:12">
      <c r="A526" s="165" t="s">
        <v>841</v>
      </c>
      <c r="B526" s="165" t="s">
        <v>842</v>
      </c>
      <c r="C526" s="165">
        <v>0.2014</v>
      </c>
      <c r="D526" s="165">
        <v>0.325</v>
      </c>
      <c r="E526" s="165">
        <v>0.3464</v>
      </c>
      <c r="F526" s="165">
        <v>1.5861</v>
      </c>
      <c r="G526" s="165">
        <v>3.409</v>
      </c>
      <c r="H526" s="165">
        <v>1.3138</v>
      </c>
      <c r="I526" s="165">
        <v>488.5</v>
      </c>
      <c r="J526" s="165">
        <v>450</v>
      </c>
      <c r="K526" s="165">
        <v>406.5</v>
      </c>
      <c r="L526" s="165">
        <v>390.8</v>
      </c>
    </row>
    <row r="527" hidden="1" spans="1:12">
      <c r="A527" s="165" t="s">
        <v>843</v>
      </c>
      <c r="B527" s="165" t="s">
        <v>812</v>
      </c>
      <c r="C527" s="165">
        <v>0.5508</v>
      </c>
      <c r="D527" s="165">
        <v>0.3578</v>
      </c>
      <c r="E527" s="165">
        <v>0.6958</v>
      </c>
      <c r="F527" s="165">
        <v>1.6189</v>
      </c>
      <c r="G527" s="165">
        <v>3.0919</v>
      </c>
      <c r="H527" s="165">
        <v>1.264</v>
      </c>
      <c r="I527" s="165">
        <v>265.5</v>
      </c>
      <c r="J527" s="165">
        <v>246.5</v>
      </c>
      <c r="K527" s="165">
        <v>224.5</v>
      </c>
      <c r="L527" s="165">
        <v>212.4</v>
      </c>
    </row>
    <row r="528" hidden="1" spans="1:12">
      <c r="A528" s="165" t="s">
        <v>844</v>
      </c>
      <c r="B528" s="165" t="s">
        <v>845</v>
      </c>
      <c r="C528" s="165">
        <v>0.6793</v>
      </c>
      <c r="D528" s="165">
        <v>0.3498</v>
      </c>
      <c r="E528" s="165">
        <v>0.8243</v>
      </c>
      <c r="F528" s="165">
        <v>1.6109</v>
      </c>
      <c r="G528" s="165">
        <v>3.1639</v>
      </c>
      <c r="H528" s="165">
        <v>1.2758</v>
      </c>
      <c r="I528" s="165">
        <v>233</v>
      </c>
      <c r="J528" s="165">
        <v>216</v>
      </c>
      <c r="K528" s="165">
        <v>196.5</v>
      </c>
      <c r="L528" s="165">
        <v>186.4</v>
      </c>
    </row>
    <row r="529" hidden="1" spans="1:12">
      <c r="A529" s="165" t="s">
        <v>846</v>
      </c>
      <c r="B529" s="165" t="s">
        <v>847</v>
      </c>
      <c r="C529" s="165">
        <v>0.4991</v>
      </c>
      <c r="D529" s="165">
        <v>0.3399</v>
      </c>
      <c r="E529" s="165">
        <v>0.6441</v>
      </c>
      <c r="F529" s="165">
        <v>1.601</v>
      </c>
      <c r="G529" s="165">
        <v>3.2571</v>
      </c>
      <c r="H529" s="165">
        <v>1.2907</v>
      </c>
      <c r="I529" s="165">
        <v>283</v>
      </c>
      <c r="J529" s="165">
        <v>262</v>
      </c>
      <c r="K529" s="165">
        <v>237.5</v>
      </c>
      <c r="L529" s="165">
        <v>226.4</v>
      </c>
    </row>
    <row r="530" hidden="1" spans="1:12">
      <c r="A530" s="165" t="s">
        <v>848</v>
      </c>
      <c r="B530" s="165" t="s">
        <v>849</v>
      </c>
      <c r="C530" s="165">
        <v>0.2014</v>
      </c>
      <c r="D530" s="165">
        <v>0.325</v>
      </c>
      <c r="E530" s="165">
        <v>0.3464</v>
      </c>
      <c r="F530" s="165">
        <v>1.5861</v>
      </c>
      <c r="G530" s="165">
        <v>3.409</v>
      </c>
      <c r="H530" s="165">
        <v>1.3138</v>
      </c>
      <c r="I530" s="165">
        <v>488.5</v>
      </c>
      <c r="J530" s="165">
        <v>450</v>
      </c>
      <c r="K530" s="165">
        <v>406.5</v>
      </c>
      <c r="L530" s="165">
        <v>390.8</v>
      </c>
    </row>
    <row r="531" hidden="1" spans="1:12">
      <c r="A531" s="165" t="s">
        <v>850</v>
      </c>
      <c r="B531" s="165" t="s">
        <v>851</v>
      </c>
      <c r="C531" s="165">
        <v>1.4448</v>
      </c>
      <c r="D531" s="165">
        <v>0.3883</v>
      </c>
      <c r="E531" s="165">
        <v>1.5898</v>
      </c>
      <c r="F531" s="165">
        <v>1.6494</v>
      </c>
      <c r="G531" s="165">
        <v>2.8465</v>
      </c>
      <c r="H531" s="165">
        <v>1.221</v>
      </c>
      <c r="I531" s="165">
        <v>154</v>
      </c>
      <c r="J531" s="165">
        <v>142.5</v>
      </c>
      <c r="K531" s="165">
        <v>131</v>
      </c>
      <c r="L531" s="165">
        <v>123.2</v>
      </c>
    </row>
    <row r="532" hidden="1" spans="1:12">
      <c r="A532" s="165" t="s">
        <v>852</v>
      </c>
      <c r="B532" s="165" t="s">
        <v>842</v>
      </c>
      <c r="C532" s="165">
        <v>0.2014</v>
      </c>
      <c r="D532" s="165">
        <v>0.325</v>
      </c>
      <c r="E532" s="165">
        <v>0.3464</v>
      </c>
      <c r="F532" s="165">
        <v>1.5861</v>
      </c>
      <c r="G532" s="165">
        <v>3.409</v>
      </c>
      <c r="H532" s="165">
        <v>1.3138</v>
      </c>
      <c r="I532" s="165">
        <v>488.5</v>
      </c>
      <c r="J532" s="165">
        <v>450</v>
      </c>
      <c r="K532" s="165">
        <v>406.5</v>
      </c>
      <c r="L532" s="165">
        <v>390.8</v>
      </c>
    </row>
    <row r="533" hidden="1" spans="1:12">
      <c r="A533" s="165" t="s">
        <v>853</v>
      </c>
      <c r="B533" s="165" t="s">
        <v>854</v>
      </c>
      <c r="C533" s="165">
        <v>0.2014</v>
      </c>
      <c r="D533" s="165">
        <v>0.325</v>
      </c>
      <c r="E533" s="165">
        <v>0.3464</v>
      </c>
      <c r="F533" s="165">
        <v>1.5861</v>
      </c>
      <c r="G533" s="165">
        <v>3.409</v>
      </c>
      <c r="H533" s="165">
        <v>1.3138</v>
      </c>
      <c r="I533" s="165">
        <v>488.5</v>
      </c>
      <c r="J533" s="165">
        <v>450</v>
      </c>
      <c r="K533" s="165">
        <v>406.5</v>
      </c>
      <c r="L533" s="165">
        <v>390.8</v>
      </c>
    </row>
    <row r="534" hidden="1" spans="1:12">
      <c r="A534" s="165" t="s">
        <v>855</v>
      </c>
      <c r="B534" s="165" t="s">
        <v>856</v>
      </c>
      <c r="C534" s="165">
        <v>0.5323</v>
      </c>
      <c r="D534" s="165">
        <v>0.3562</v>
      </c>
      <c r="E534" s="165">
        <v>0.6773</v>
      </c>
      <c r="F534" s="165">
        <v>1.6173</v>
      </c>
      <c r="G534" s="165">
        <v>3.1064</v>
      </c>
      <c r="H534" s="165">
        <v>1.2664</v>
      </c>
      <c r="I534" s="165">
        <v>281.5</v>
      </c>
      <c r="J534" s="165">
        <v>261</v>
      </c>
      <c r="K534" s="165">
        <v>237.5</v>
      </c>
      <c r="L534" s="165">
        <v>225.2</v>
      </c>
    </row>
    <row r="535" hidden="1" spans="1:12">
      <c r="A535" s="165" t="s">
        <v>857</v>
      </c>
      <c r="B535" s="165" t="s">
        <v>858</v>
      </c>
      <c r="C535" s="165">
        <v>11.639</v>
      </c>
      <c r="D535" s="165">
        <v>0.3775</v>
      </c>
      <c r="E535" s="165">
        <v>11.831</v>
      </c>
      <c r="F535" s="165">
        <v>1.6229</v>
      </c>
      <c r="G535" s="165">
        <v>2.9389</v>
      </c>
      <c r="H535" s="165">
        <v>1.4619</v>
      </c>
      <c r="I535" s="165">
        <v>52.49</v>
      </c>
      <c r="J535" s="165">
        <v>52.49</v>
      </c>
      <c r="K535" s="165">
        <v>52.49</v>
      </c>
      <c r="L535" s="165">
        <v>41.99</v>
      </c>
    </row>
    <row r="536" hidden="1" spans="1:12">
      <c r="A536" s="165" t="s">
        <v>859</v>
      </c>
      <c r="B536" s="165" t="s">
        <v>860</v>
      </c>
      <c r="C536" s="165">
        <v>0.6793</v>
      </c>
      <c r="D536" s="165">
        <v>0.3498</v>
      </c>
      <c r="E536" s="165">
        <v>0.8243</v>
      </c>
      <c r="F536" s="165">
        <v>1.6109</v>
      </c>
      <c r="G536" s="165">
        <v>3.1639</v>
      </c>
      <c r="H536" s="165">
        <v>1.2758</v>
      </c>
      <c r="I536" s="165">
        <v>233</v>
      </c>
      <c r="J536" s="165">
        <v>216</v>
      </c>
      <c r="K536" s="165">
        <v>196.5</v>
      </c>
      <c r="L536" s="165">
        <v>186.4</v>
      </c>
    </row>
    <row r="537" hidden="1" spans="1:12">
      <c r="A537" s="165" t="s">
        <v>861</v>
      </c>
      <c r="B537" s="165" t="s">
        <v>862</v>
      </c>
      <c r="C537" s="165">
        <v>0.6793</v>
      </c>
      <c r="D537" s="165">
        <v>0.3498</v>
      </c>
      <c r="E537" s="165">
        <v>0.8243</v>
      </c>
      <c r="F537" s="165">
        <v>1.6109</v>
      </c>
      <c r="G537" s="165">
        <v>3.1639</v>
      </c>
      <c r="H537" s="165">
        <v>1.2758</v>
      </c>
      <c r="I537" s="165">
        <v>233</v>
      </c>
      <c r="J537" s="165">
        <v>216</v>
      </c>
      <c r="K537" s="165">
        <v>196.5</v>
      </c>
      <c r="L537" s="165">
        <v>186.4</v>
      </c>
    </row>
    <row r="538" hidden="1" spans="1:12">
      <c r="A538" s="165" t="s">
        <v>863</v>
      </c>
      <c r="B538" s="165" t="s">
        <v>864</v>
      </c>
      <c r="C538" s="165">
        <v>0.5159</v>
      </c>
      <c r="D538" s="165">
        <v>0.3039</v>
      </c>
      <c r="E538" s="165">
        <v>0.9223</v>
      </c>
      <c r="F538" s="165">
        <v>1.1324</v>
      </c>
      <c r="G538" s="165">
        <v>3.3009</v>
      </c>
      <c r="H538" s="165">
        <v>1.2974</v>
      </c>
      <c r="I538" s="165">
        <v>288</v>
      </c>
      <c r="J538" s="165">
        <v>288</v>
      </c>
      <c r="K538" s="165">
        <v>403</v>
      </c>
      <c r="L538" s="165">
        <v>0</v>
      </c>
    </row>
    <row r="539" hidden="1" spans="1:12">
      <c r="A539" s="165" t="s">
        <v>865</v>
      </c>
      <c r="B539" s="165" t="s">
        <v>866</v>
      </c>
      <c r="C539" s="165">
        <v>0.3578</v>
      </c>
      <c r="D539" s="165">
        <v>0.2925</v>
      </c>
      <c r="E539" s="165">
        <v>0.6971</v>
      </c>
      <c r="F539" s="165">
        <v>1.0236</v>
      </c>
      <c r="G539" s="165">
        <v>0</v>
      </c>
      <c r="H539" s="165">
        <v>0</v>
      </c>
      <c r="I539" s="165">
        <v>358</v>
      </c>
      <c r="J539" s="165">
        <v>358</v>
      </c>
      <c r="K539" s="165">
        <v>504</v>
      </c>
      <c r="L539" s="165">
        <v>0</v>
      </c>
    </row>
    <row r="540" hidden="1" spans="1:12">
      <c r="A540" s="165" t="s">
        <v>867</v>
      </c>
      <c r="B540" s="165" t="s">
        <v>868</v>
      </c>
      <c r="C540" s="165">
        <v>0.3177</v>
      </c>
      <c r="D540" s="165">
        <v>0.3209</v>
      </c>
      <c r="E540" s="165">
        <v>0.5</v>
      </c>
      <c r="F540" s="165">
        <v>1.57</v>
      </c>
      <c r="G540" s="165">
        <v>3.4536</v>
      </c>
      <c r="H540" s="165">
        <v>1.5713</v>
      </c>
      <c r="I540" s="165">
        <v>354</v>
      </c>
      <c r="J540" s="165">
        <v>326</v>
      </c>
      <c r="K540" s="165">
        <v>294.5</v>
      </c>
      <c r="L540" s="165">
        <v>283.2</v>
      </c>
    </row>
    <row r="541" hidden="1" spans="1:12">
      <c r="A541" s="165" t="s">
        <v>869</v>
      </c>
      <c r="B541" s="165" t="s">
        <v>870</v>
      </c>
      <c r="C541" s="165">
        <v>0.3035</v>
      </c>
      <c r="D541" s="165">
        <v>0.2567</v>
      </c>
      <c r="E541" s="165">
        <v>0</v>
      </c>
      <c r="F541" s="165">
        <v>0</v>
      </c>
      <c r="G541" s="165">
        <v>0</v>
      </c>
      <c r="H541" s="165">
        <v>0</v>
      </c>
      <c r="I541" s="165">
        <v>330</v>
      </c>
      <c r="J541" s="165">
        <v>0</v>
      </c>
      <c r="K541" s="165">
        <v>0</v>
      </c>
      <c r="L541" s="165">
        <v>0</v>
      </c>
    </row>
    <row r="542" hidden="1" spans="1:12">
      <c r="A542" s="165" t="s">
        <v>871</v>
      </c>
      <c r="B542" s="165" t="s">
        <v>872</v>
      </c>
      <c r="C542" s="165">
        <v>0.2471</v>
      </c>
      <c r="D542" s="165">
        <v>0.3125</v>
      </c>
      <c r="E542" s="165">
        <v>0.3922</v>
      </c>
      <c r="F542" s="165">
        <v>1.5736</v>
      </c>
      <c r="G542" s="165">
        <v>3.5483</v>
      </c>
      <c r="H542" s="165">
        <v>1.3339</v>
      </c>
      <c r="I542" s="165">
        <v>465</v>
      </c>
      <c r="J542" s="165">
        <v>427</v>
      </c>
      <c r="K542" s="165">
        <v>384</v>
      </c>
      <c r="L542" s="165">
        <v>372</v>
      </c>
    </row>
    <row r="543" hidden="1" spans="1:12">
      <c r="A543" s="165" t="s">
        <v>873</v>
      </c>
      <c r="B543" s="165" t="s">
        <v>874</v>
      </c>
      <c r="C543" s="165">
        <v>0.9782</v>
      </c>
      <c r="D543" s="165">
        <v>0.3613</v>
      </c>
      <c r="E543" s="165">
        <v>1.1232</v>
      </c>
      <c r="F543" s="165">
        <v>1.6224</v>
      </c>
      <c r="G543" s="165">
        <v>3.0622</v>
      </c>
      <c r="H543" s="165">
        <v>1.259</v>
      </c>
      <c r="I543" s="165">
        <v>186.5</v>
      </c>
      <c r="J543" s="165">
        <v>173</v>
      </c>
      <c r="K543" s="165">
        <v>158</v>
      </c>
      <c r="L543" s="165">
        <v>177.18</v>
      </c>
    </row>
    <row r="544" hidden="1" spans="1:12">
      <c r="A544" s="165" t="s">
        <v>875</v>
      </c>
      <c r="B544" s="165" t="s">
        <v>876</v>
      </c>
      <c r="C544" s="165">
        <v>1.1104</v>
      </c>
      <c r="D544" s="165">
        <v>0.3613</v>
      </c>
      <c r="E544" s="165">
        <v>1.2554</v>
      </c>
      <c r="F544" s="165">
        <v>1.6224</v>
      </c>
      <c r="G544" s="165">
        <v>3.0622</v>
      </c>
      <c r="H544" s="165">
        <v>1.259</v>
      </c>
      <c r="I544" s="165">
        <v>166.5</v>
      </c>
      <c r="J544" s="165">
        <v>155</v>
      </c>
      <c r="K544" s="165">
        <v>141</v>
      </c>
      <c r="L544" s="165">
        <v>158.18</v>
      </c>
    </row>
    <row r="545" hidden="1" spans="1:12">
      <c r="A545" s="165" t="s">
        <v>877</v>
      </c>
      <c r="B545" s="165" t="s">
        <v>878</v>
      </c>
      <c r="C545" s="165">
        <v>0.2471</v>
      </c>
      <c r="D545" s="165">
        <v>0.3125</v>
      </c>
      <c r="E545" s="165">
        <v>0.3922</v>
      </c>
      <c r="F545" s="165">
        <v>1.5736</v>
      </c>
      <c r="G545" s="165">
        <v>3.5483</v>
      </c>
      <c r="H545" s="165">
        <v>1.3339</v>
      </c>
      <c r="I545" s="165">
        <v>465</v>
      </c>
      <c r="J545" s="165">
        <v>427</v>
      </c>
      <c r="K545" s="165">
        <v>384</v>
      </c>
      <c r="L545" s="165">
        <v>372</v>
      </c>
    </row>
    <row r="546" hidden="1" spans="1:12">
      <c r="A546" s="165" t="s">
        <v>879</v>
      </c>
      <c r="B546" s="165" t="s">
        <v>880</v>
      </c>
      <c r="C546" s="165">
        <v>0.2014</v>
      </c>
      <c r="D546" s="165">
        <v>0.325</v>
      </c>
      <c r="E546" s="165">
        <v>0.3464</v>
      </c>
      <c r="F546" s="165">
        <v>1.5861</v>
      </c>
      <c r="G546" s="165">
        <v>3.409</v>
      </c>
      <c r="H546" s="165">
        <v>1.3138</v>
      </c>
      <c r="I546" s="165">
        <v>488.5</v>
      </c>
      <c r="J546" s="165">
        <v>450</v>
      </c>
      <c r="K546" s="165">
        <v>406.5</v>
      </c>
      <c r="L546" s="165">
        <v>390.8</v>
      </c>
    </row>
    <row r="547" hidden="1" spans="1:12">
      <c r="A547" s="165" t="s">
        <v>881</v>
      </c>
      <c r="B547" s="165" t="s">
        <v>882</v>
      </c>
      <c r="C547" s="165">
        <v>0.3019</v>
      </c>
      <c r="D547" s="165">
        <v>0.3243</v>
      </c>
      <c r="E547" s="165">
        <v>0.4469</v>
      </c>
      <c r="F547" s="165">
        <v>1.5854</v>
      </c>
      <c r="G547" s="165">
        <v>3.4165</v>
      </c>
      <c r="H547" s="165">
        <v>1.3149</v>
      </c>
      <c r="I547" s="165">
        <v>381</v>
      </c>
      <c r="J547" s="165">
        <v>351</v>
      </c>
      <c r="K547" s="165">
        <v>317</v>
      </c>
      <c r="L547" s="165">
        <v>304.8</v>
      </c>
    </row>
    <row r="548" hidden="1" spans="1:12">
      <c r="A548" s="165" t="s">
        <v>883</v>
      </c>
      <c r="B548" s="165" t="s">
        <v>884</v>
      </c>
      <c r="C548" s="165">
        <v>1.4448</v>
      </c>
      <c r="D548" s="165">
        <v>0.3883</v>
      </c>
      <c r="E548" s="165">
        <v>1.5898</v>
      </c>
      <c r="F548" s="165">
        <v>1.6494</v>
      </c>
      <c r="G548" s="165">
        <v>2.8465</v>
      </c>
      <c r="H548" s="165">
        <v>1.221</v>
      </c>
      <c r="I548" s="165">
        <v>154</v>
      </c>
      <c r="J548" s="165">
        <v>142.5</v>
      </c>
      <c r="K548" s="165">
        <v>131</v>
      </c>
      <c r="L548" s="165">
        <v>123.2</v>
      </c>
    </row>
    <row r="549" hidden="1" spans="1:12">
      <c r="A549" s="165" t="s">
        <v>885</v>
      </c>
      <c r="B549" s="165" t="s">
        <v>886</v>
      </c>
      <c r="C549" s="165">
        <v>0.3019</v>
      </c>
      <c r="D549" s="165">
        <v>0.3243</v>
      </c>
      <c r="E549" s="165">
        <v>0.4469</v>
      </c>
      <c r="F549" s="165">
        <v>1.5854</v>
      </c>
      <c r="G549" s="165">
        <v>3.4165</v>
      </c>
      <c r="H549" s="165">
        <v>1.3149</v>
      </c>
      <c r="I549" s="165">
        <v>381</v>
      </c>
      <c r="J549" s="165">
        <v>351</v>
      </c>
      <c r="K549" s="165">
        <v>317</v>
      </c>
      <c r="L549" s="165">
        <v>304.8</v>
      </c>
    </row>
    <row r="550" hidden="1" spans="1:12">
      <c r="A550" s="165" t="s">
        <v>887</v>
      </c>
      <c r="B550" s="165" t="s">
        <v>888</v>
      </c>
      <c r="C550" s="165">
        <v>1.4448</v>
      </c>
      <c r="D550" s="165">
        <v>0.3883</v>
      </c>
      <c r="E550" s="165">
        <v>1.5898</v>
      </c>
      <c r="F550" s="165">
        <v>1.6494</v>
      </c>
      <c r="G550" s="165">
        <v>2.8465</v>
      </c>
      <c r="H550" s="165">
        <v>1.221</v>
      </c>
      <c r="I550" s="165">
        <v>154</v>
      </c>
      <c r="J550" s="165">
        <v>142.5</v>
      </c>
      <c r="K550" s="165">
        <v>131</v>
      </c>
      <c r="L550" s="165">
        <v>123.2</v>
      </c>
    </row>
    <row r="551" hidden="1" spans="1:12">
      <c r="A551" s="165" t="s">
        <v>889</v>
      </c>
      <c r="B551" s="165" t="s">
        <v>890</v>
      </c>
      <c r="C551" s="165">
        <v>14.346</v>
      </c>
      <c r="D551" s="165">
        <v>0.4003</v>
      </c>
      <c r="E551" s="165">
        <v>14.49</v>
      </c>
      <c r="F551" s="165">
        <v>1.6559</v>
      </c>
      <c r="G551" s="165">
        <v>2.8389</v>
      </c>
      <c r="H551" s="165">
        <v>1.2196</v>
      </c>
      <c r="I551" s="165">
        <v>34.99</v>
      </c>
      <c r="J551" s="165">
        <v>34.99</v>
      </c>
      <c r="K551" s="165">
        <v>34.99</v>
      </c>
      <c r="L551" s="165">
        <v>27.99</v>
      </c>
    </row>
    <row r="552" hidden="1" spans="1:12">
      <c r="A552" s="165" t="s">
        <v>891</v>
      </c>
      <c r="B552" s="165" t="s">
        <v>892</v>
      </c>
      <c r="C552" s="165">
        <v>0.2472</v>
      </c>
      <c r="D552" s="165">
        <v>0.3428</v>
      </c>
      <c r="E552" s="165">
        <v>0.4318</v>
      </c>
      <c r="F552" s="165">
        <v>1.4992</v>
      </c>
      <c r="G552" s="165">
        <v>3.2334</v>
      </c>
      <c r="H552" s="165">
        <v>1.6381</v>
      </c>
      <c r="I552" s="165">
        <v>524</v>
      </c>
      <c r="J552" s="165">
        <v>492</v>
      </c>
      <c r="K552" s="165">
        <v>457</v>
      </c>
      <c r="L552" s="165">
        <v>419</v>
      </c>
    </row>
    <row r="553" hidden="1" spans="1:12">
      <c r="A553" s="165" t="s">
        <v>893</v>
      </c>
      <c r="B553" s="165" t="s">
        <v>894</v>
      </c>
      <c r="C553" s="165">
        <v>0.5323</v>
      </c>
      <c r="D553" s="165">
        <v>0.3562</v>
      </c>
      <c r="E553" s="165">
        <v>0.6773</v>
      </c>
      <c r="F553" s="165">
        <v>1.6173</v>
      </c>
      <c r="G553" s="165">
        <v>3.1064</v>
      </c>
      <c r="H553" s="165">
        <v>1.2664</v>
      </c>
      <c r="I553" s="165">
        <v>281.5</v>
      </c>
      <c r="J553" s="165">
        <v>261</v>
      </c>
      <c r="K553" s="165">
        <v>237.5</v>
      </c>
      <c r="L553" s="165">
        <v>225.2</v>
      </c>
    </row>
    <row r="554" hidden="1" spans="1:12">
      <c r="A554" s="165" t="s">
        <v>895</v>
      </c>
      <c r="B554" s="165" t="s">
        <v>896</v>
      </c>
      <c r="C554" s="165">
        <v>0.9315</v>
      </c>
      <c r="D554" s="165">
        <v>0.3743</v>
      </c>
      <c r="E554" s="165">
        <v>1.0765</v>
      </c>
      <c r="F554" s="165">
        <v>1.6353</v>
      </c>
      <c r="G554" s="165">
        <v>2.9545</v>
      </c>
      <c r="H554" s="165">
        <v>1.2404</v>
      </c>
      <c r="I554" s="165">
        <v>180.5</v>
      </c>
      <c r="J554" s="165">
        <v>168</v>
      </c>
      <c r="K554" s="165">
        <v>153.5</v>
      </c>
      <c r="L554" s="165">
        <v>171.48</v>
      </c>
    </row>
    <row r="555" hidden="1" spans="1:12">
      <c r="A555" s="165" t="s">
        <v>897</v>
      </c>
      <c r="B555" s="165" t="s">
        <v>898</v>
      </c>
      <c r="C555" s="165">
        <v>0.6793</v>
      </c>
      <c r="D555" s="165">
        <v>0.3498</v>
      </c>
      <c r="E555" s="165">
        <v>0.8243</v>
      </c>
      <c r="F555" s="165">
        <v>1.6109</v>
      </c>
      <c r="G555" s="165">
        <v>3.1639</v>
      </c>
      <c r="H555" s="165">
        <v>1.2758</v>
      </c>
      <c r="I555" s="165">
        <v>233</v>
      </c>
      <c r="J555" s="165">
        <v>216</v>
      </c>
      <c r="K555" s="165">
        <v>196.5</v>
      </c>
      <c r="L555" s="165">
        <v>186.4</v>
      </c>
    </row>
    <row r="556" hidden="1" spans="1:12">
      <c r="A556" s="165" t="s">
        <v>899</v>
      </c>
      <c r="B556" s="165" t="s">
        <v>900</v>
      </c>
      <c r="C556" s="165">
        <v>0.2472</v>
      </c>
      <c r="D556" s="165">
        <v>0.3428</v>
      </c>
      <c r="E556" s="165">
        <v>0.4318</v>
      </c>
      <c r="F556" s="165">
        <v>1.4992</v>
      </c>
      <c r="G556" s="165">
        <v>3.2334</v>
      </c>
      <c r="H556" s="165">
        <v>1.6381</v>
      </c>
      <c r="I556" s="165">
        <v>524</v>
      </c>
      <c r="J556" s="165">
        <v>492</v>
      </c>
      <c r="K556" s="165">
        <v>457</v>
      </c>
      <c r="L556" s="165">
        <v>419</v>
      </c>
    </row>
    <row r="557" hidden="1" spans="1:12">
      <c r="A557" s="165" t="s">
        <v>901</v>
      </c>
      <c r="B557" s="165" t="s">
        <v>902</v>
      </c>
      <c r="C557" s="165">
        <v>0.7921</v>
      </c>
      <c r="D557" s="165">
        <v>0.35</v>
      </c>
      <c r="E557" s="165">
        <v>0.9743</v>
      </c>
      <c r="F557" s="165">
        <v>1.5991</v>
      </c>
      <c r="G557" s="165">
        <v>3.1622</v>
      </c>
      <c r="H557" s="165">
        <v>1.5082</v>
      </c>
      <c r="I557" s="165">
        <v>205</v>
      </c>
      <c r="J557" s="165">
        <v>190</v>
      </c>
      <c r="K557" s="165">
        <v>173</v>
      </c>
      <c r="L557" s="165">
        <v>164</v>
      </c>
    </row>
    <row r="558" hidden="1" spans="1:12">
      <c r="A558" s="165" t="s">
        <v>903</v>
      </c>
      <c r="B558" s="165" t="s">
        <v>904</v>
      </c>
      <c r="C558" s="165">
        <v>0.2471</v>
      </c>
      <c r="D558" s="165">
        <v>0.3125</v>
      </c>
      <c r="E558" s="165">
        <v>0.3922</v>
      </c>
      <c r="F558" s="165">
        <v>1.5736</v>
      </c>
      <c r="G558" s="165">
        <v>3.5483</v>
      </c>
      <c r="H558" s="165">
        <v>1.3339</v>
      </c>
      <c r="I558" s="165">
        <v>465</v>
      </c>
      <c r="J558" s="165">
        <v>427</v>
      </c>
      <c r="K558" s="165">
        <v>384</v>
      </c>
      <c r="L558" s="165">
        <v>372</v>
      </c>
    </row>
    <row r="559" hidden="1" spans="1:12">
      <c r="A559" s="165" t="s">
        <v>905</v>
      </c>
      <c r="B559" s="165" t="s">
        <v>906</v>
      </c>
      <c r="C559" s="165">
        <v>0.5323</v>
      </c>
      <c r="D559" s="165">
        <v>0.3562</v>
      </c>
      <c r="E559" s="165">
        <v>0.6773</v>
      </c>
      <c r="F559" s="165">
        <v>1.6173</v>
      </c>
      <c r="G559" s="165">
        <v>3.1064</v>
      </c>
      <c r="H559" s="165">
        <v>1.2664</v>
      </c>
      <c r="I559" s="165">
        <v>281.5</v>
      </c>
      <c r="J559" s="165">
        <v>261</v>
      </c>
      <c r="K559" s="165">
        <v>237.5</v>
      </c>
      <c r="L559" s="165">
        <v>225.2</v>
      </c>
    </row>
    <row r="560" hidden="1" spans="1:12">
      <c r="A560" s="165" t="s">
        <v>907</v>
      </c>
      <c r="B560" s="165" t="s">
        <v>908</v>
      </c>
      <c r="C560" s="165">
        <v>0.3093</v>
      </c>
      <c r="D560" s="165">
        <v>0.3207</v>
      </c>
      <c r="E560" s="165">
        <v>0.4543</v>
      </c>
      <c r="F560" s="165">
        <v>1.5818</v>
      </c>
      <c r="G560" s="165">
        <v>3.4557</v>
      </c>
      <c r="H560" s="165">
        <v>1.3206</v>
      </c>
      <c r="I560" s="165">
        <v>354</v>
      </c>
      <c r="J560" s="165">
        <v>326</v>
      </c>
      <c r="K560" s="165">
        <v>294.5</v>
      </c>
      <c r="L560" s="165">
        <v>336.3</v>
      </c>
    </row>
    <row r="561" hidden="1" spans="1:12">
      <c r="A561" s="165" t="s">
        <v>909</v>
      </c>
      <c r="B561" s="165" t="s">
        <v>910</v>
      </c>
      <c r="C561" s="165">
        <v>0.8939</v>
      </c>
      <c r="D561" s="165">
        <v>0.3197</v>
      </c>
      <c r="E561" s="165">
        <v>1.3497</v>
      </c>
      <c r="F561" s="165">
        <v>1.3411</v>
      </c>
      <c r="G561" s="165">
        <v>3.1639</v>
      </c>
      <c r="H561" s="165">
        <v>1.2758</v>
      </c>
      <c r="I561" s="165">
        <v>196</v>
      </c>
      <c r="J561" s="165">
        <v>196</v>
      </c>
      <c r="K561" s="165">
        <v>271</v>
      </c>
      <c r="L561" s="165">
        <v>0</v>
      </c>
    </row>
    <row r="562" hidden="1" spans="1:12">
      <c r="A562" s="165" t="s">
        <v>911</v>
      </c>
      <c r="B562" s="165" t="s">
        <v>912</v>
      </c>
      <c r="C562" s="165">
        <v>1.1104</v>
      </c>
      <c r="D562" s="165">
        <v>0.3613</v>
      </c>
      <c r="E562" s="165">
        <v>1.2554</v>
      </c>
      <c r="F562" s="165">
        <v>1.6224</v>
      </c>
      <c r="G562" s="165">
        <v>3.0622</v>
      </c>
      <c r="H562" s="165">
        <v>1.259</v>
      </c>
      <c r="I562" s="165">
        <v>166.5</v>
      </c>
      <c r="J562" s="165">
        <v>155</v>
      </c>
      <c r="K562" s="165">
        <v>141</v>
      </c>
      <c r="L562" s="165">
        <v>158.18</v>
      </c>
    </row>
    <row r="563" hidden="1" spans="1:12">
      <c r="A563" s="165" t="s">
        <v>913</v>
      </c>
      <c r="B563" s="165" t="s">
        <v>914</v>
      </c>
      <c r="C563" s="165">
        <v>0.3536</v>
      </c>
      <c r="D563" s="165">
        <v>0.4332</v>
      </c>
      <c r="E563" s="165">
        <v>0.4986</v>
      </c>
      <c r="F563" s="165">
        <v>1.6043</v>
      </c>
      <c r="G563" s="165">
        <v>3.2259</v>
      </c>
      <c r="H563" s="165">
        <v>1.2857</v>
      </c>
      <c r="I563" s="165">
        <v>332</v>
      </c>
      <c r="J563" s="165">
        <v>306.5</v>
      </c>
      <c r="K563" s="165">
        <v>278.5</v>
      </c>
      <c r="L563" s="165">
        <v>315.4</v>
      </c>
    </row>
    <row r="564" hidden="1" spans="1:12">
      <c r="A564" s="165" t="s">
        <v>915</v>
      </c>
      <c r="B564" s="165" t="s">
        <v>916</v>
      </c>
      <c r="C564" s="165">
        <v>1.4448</v>
      </c>
      <c r="D564" s="165">
        <v>0.3883</v>
      </c>
      <c r="E564" s="165">
        <v>1.5898</v>
      </c>
      <c r="F564" s="165">
        <v>1.6494</v>
      </c>
      <c r="G564" s="165">
        <v>2.8465</v>
      </c>
      <c r="H564" s="165">
        <v>1.221</v>
      </c>
      <c r="I564" s="165">
        <v>154</v>
      </c>
      <c r="J564" s="165">
        <v>142.5</v>
      </c>
      <c r="K564" s="165">
        <v>131</v>
      </c>
      <c r="L564" s="165">
        <v>146.3</v>
      </c>
    </row>
    <row r="565" hidden="1" spans="1:12">
      <c r="A565" s="165" t="s">
        <v>917</v>
      </c>
      <c r="B565" s="165" t="s">
        <v>918</v>
      </c>
      <c r="C565" s="165">
        <v>0.3093</v>
      </c>
      <c r="D565" s="165">
        <v>0.3207</v>
      </c>
      <c r="E565" s="165">
        <v>0.4543</v>
      </c>
      <c r="F565" s="165">
        <v>1.5818</v>
      </c>
      <c r="G565" s="165">
        <v>3.4557</v>
      </c>
      <c r="H565" s="165">
        <v>1.3206</v>
      </c>
      <c r="I565" s="165">
        <v>354</v>
      </c>
      <c r="J565" s="165">
        <v>326</v>
      </c>
      <c r="K565" s="165">
        <v>294.5</v>
      </c>
      <c r="L565" s="165">
        <v>336.3</v>
      </c>
    </row>
    <row r="566" hidden="1" spans="1:12">
      <c r="A566" s="165" t="s">
        <v>919</v>
      </c>
      <c r="B566" s="165" t="s">
        <v>920</v>
      </c>
      <c r="C566" s="165">
        <v>0.7921</v>
      </c>
      <c r="D566" s="165">
        <v>0.35</v>
      </c>
      <c r="E566" s="165">
        <v>0.9743</v>
      </c>
      <c r="F566" s="165">
        <v>1.5991</v>
      </c>
      <c r="G566" s="165">
        <v>3.1622</v>
      </c>
      <c r="H566" s="165">
        <v>1.5082</v>
      </c>
      <c r="I566" s="165">
        <v>205</v>
      </c>
      <c r="J566" s="165">
        <v>190</v>
      </c>
      <c r="K566" s="165">
        <v>173</v>
      </c>
      <c r="L566" s="165">
        <v>164</v>
      </c>
    </row>
    <row r="567" hidden="1" spans="1:12">
      <c r="A567" s="165" t="s">
        <v>921</v>
      </c>
      <c r="B567" s="165" t="s">
        <v>922</v>
      </c>
      <c r="C567" s="165">
        <v>0.9315</v>
      </c>
      <c r="D567" s="165">
        <v>0.3743</v>
      </c>
      <c r="E567" s="165">
        <v>1.0765</v>
      </c>
      <c r="F567" s="165">
        <v>1.6353</v>
      </c>
      <c r="G567" s="165">
        <v>2.9545</v>
      </c>
      <c r="H567" s="165">
        <v>1.2404</v>
      </c>
      <c r="I567" s="165">
        <v>180.5</v>
      </c>
      <c r="J567" s="165">
        <v>168</v>
      </c>
      <c r="K567" s="165">
        <v>153.5</v>
      </c>
      <c r="L567" s="165">
        <v>144.4</v>
      </c>
    </row>
    <row r="568" hidden="1" spans="1:12">
      <c r="A568" s="165" t="s">
        <v>923</v>
      </c>
      <c r="B568" s="165" t="s">
        <v>924</v>
      </c>
      <c r="C568" s="165">
        <v>0.314</v>
      </c>
      <c r="D568" s="165">
        <v>0.3207</v>
      </c>
      <c r="E568" s="165">
        <v>0.4591</v>
      </c>
      <c r="F568" s="165">
        <v>1.5818</v>
      </c>
      <c r="G568" s="165">
        <v>3.4557</v>
      </c>
      <c r="H568" s="165">
        <v>1.3206</v>
      </c>
      <c r="I568" s="165">
        <v>402</v>
      </c>
      <c r="J568" s="165">
        <v>370</v>
      </c>
      <c r="K568" s="165">
        <v>334</v>
      </c>
      <c r="L568" s="165">
        <v>321.6</v>
      </c>
    </row>
    <row r="569" hidden="1" spans="1:12">
      <c r="A569" s="165" t="s">
        <v>925</v>
      </c>
      <c r="B569" s="165" t="s">
        <v>862</v>
      </c>
      <c r="C569" s="165">
        <v>0.6793</v>
      </c>
      <c r="D569" s="165">
        <v>0.3498</v>
      </c>
      <c r="E569" s="165">
        <v>0.8243</v>
      </c>
      <c r="F569" s="165">
        <v>1.6109</v>
      </c>
      <c r="G569" s="165">
        <v>3.1639</v>
      </c>
      <c r="H569" s="165">
        <v>1.2758</v>
      </c>
      <c r="I569" s="165">
        <v>233</v>
      </c>
      <c r="J569" s="165">
        <v>216</v>
      </c>
      <c r="K569" s="165">
        <v>196.5</v>
      </c>
      <c r="L569" s="165">
        <v>186.4</v>
      </c>
    </row>
    <row r="570" hidden="1" spans="1:12">
      <c r="A570" s="165" t="s">
        <v>926</v>
      </c>
      <c r="B570" s="165" t="s">
        <v>927</v>
      </c>
      <c r="C570" s="165">
        <v>11.639</v>
      </c>
      <c r="D570" s="165">
        <v>0.3775</v>
      </c>
      <c r="E570" s="165">
        <v>11.831</v>
      </c>
      <c r="F570" s="165">
        <v>1.6229</v>
      </c>
      <c r="G570" s="165">
        <v>2.9389</v>
      </c>
      <c r="H570" s="165">
        <v>1.4619</v>
      </c>
      <c r="I570" s="165">
        <v>52.49</v>
      </c>
      <c r="J570" s="165">
        <v>52.49</v>
      </c>
      <c r="K570" s="165">
        <v>52.49</v>
      </c>
      <c r="L570" s="165">
        <v>41.99</v>
      </c>
    </row>
    <row r="571" hidden="1" spans="1:12">
      <c r="A571" s="165" t="s">
        <v>928</v>
      </c>
      <c r="B571" s="165" t="s">
        <v>929</v>
      </c>
      <c r="C571" s="165">
        <v>0.4347</v>
      </c>
      <c r="D571" s="165">
        <v>0.3355</v>
      </c>
      <c r="E571" s="165">
        <v>0.5798</v>
      </c>
      <c r="F571" s="165">
        <v>1.5966</v>
      </c>
      <c r="G571" s="165">
        <v>3.3009</v>
      </c>
      <c r="H571" s="165">
        <v>1.2974</v>
      </c>
      <c r="I571" s="165">
        <v>306</v>
      </c>
      <c r="J571" s="165">
        <v>282.5</v>
      </c>
      <c r="K571" s="165">
        <v>256.5</v>
      </c>
      <c r="L571" s="165">
        <v>244.8</v>
      </c>
    </row>
    <row r="572" hidden="1" spans="1:12">
      <c r="A572" s="165" t="s">
        <v>930</v>
      </c>
      <c r="B572" s="165" t="s">
        <v>931</v>
      </c>
      <c r="C572" s="165">
        <v>0.3536</v>
      </c>
      <c r="D572" s="165">
        <v>0.3432</v>
      </c>
      <c r="E572" s="165">
        <v>0.4986</v>
      </c>
      <c r="F572" s="165">
        <v>1.6043</v>
      </c>
      <c r="G572" s="165">
        <v>3.2259</v>
      </c>
      <c r="H572" s="165">
        <v>1.2857</v>
      </c>
      <c r="I572" s="165">
        <v>332</v>
      </c>
      <c r="J572" s="165">
        <v>306.5</v>
      </c>
      <c r="K572" s="165">
        <v>278.5</v>
      </c>
      <c r="L572" s="165">
        <v>265.6</v>
      </c>
    </row>
    <row r="573" hidden="1" spans="1:12">
      <c r="A573" s="165" t="s">
        <v>932</v>
      </c>
      <c r="B573" s="165" t="s">
        <v>933</v>
      </c>
      <c r="C573" s="165">
        <v>0.5323</v>
      </c>
      <c r="D573" s="165">
        <v>0.3562</v>
      </c>
      <c r="E573" s="165">
        <v>0.6773</v>
      </c>
      <c r="F573" s="165">
        <v>1.6173</v>
      </c>
      <c r="G573" s="165">
        <v>3.1064</v>
      </c>
      <c r="H573" s="165">
        <v>1.2664</v>
      </c>
      <c r="I573" s="165">
        <v>281.5</v>
      </c>
      <c r="J573" s="165">
        <v>261</v>
      </c>
      <c r="K573" s="165">
        <v>237.5</v>
      </c>
      <c r="L573" s="165">
        <v>225.2</v>
      </c>
    </row>
    <row r="574" hidden="1" spans="1:12">
      <c r="A574" s="165" t="s">
        <v>934</v>
      </c>
      <c r="B574" s="165" t="s">
        <v>935</v>
      </c>
      <c r="C574" s="165">
        <v>1.1104</v>
      </c>
      <c r="D574" s="165">
        <v>0.3613</v>
      </c>
      <c r="E574" s="165">
        <v>1.2554</v>
      </c>
      <c r="F574" s="165">
        <v>1.6224</v>
      </c>
      <c r="G574" s="165">
        <v>3.0622</v>
      </c>
      <c r="H574" s="165">
        <v>1.259</v>
      </c>
      <c r="I574" s="165">
        <v>166.5</v>
      </c>
      <c r="J574" s="165">
        <v>155</v>
      </c>
      <c r="K574" s="165">
        <v>141</v>
      </c>
      <c r="L574" s="165">
        <v>133.2</v>
      </c>
    </row>
    <row r="575" hidden="1" spans="1:12">
      <c r="A575" s="165" t="s">
        <v>936</v>
      </c>
      <c r="B575" s="165" t="s">
        <v>937</v>
      </c>
      <c r="C575" s="165">
        <v>1.1104</v>
      </c>
      <c r="D575" s="165">
        <v>0.3613</v>
      </c>
      <c r="E575" s="165">
        <v>1.2554</v>
      </c>
      <c r="F575" s="165">
        <v>1.6224</v>
      </c>
      <c r="G575" s="165">
        <v>3.0622</v>
      </c>
      <c r="H575" s="165">
        <v>1.259</v>
      </c>
      <c r="I575" s="165">
        <v>166.5</v>
      </c>
      <c r="J575" s="165">
        <v>155</v>
      </c>
      <c r="K575" s="165">
        <v>141</v>
      </c>
      <c r="L575" s="165">
        <v>133.2</v>
      </c>
    </row>
    <row r="576" hidden="1" spans="1:12">
      <c r="A576" s="165" t="s">
        <v>938</v>
      </c>
      <c r="B576" s="165" t="s">
        <v>939</v>
      </c>
      <c r="C576" s="165">
        <v>0.271</v>
      </c>
      <c r="D576" s="165">
        <v>0.3207</v>
      </c>
      <c r="E576" s="165">
        <v>0.416</v>
      </c>
      <c r="F576" s="165">
        <v>1.5818</v>
      </c>
      <c r="G576" s="165">
        <v>3.4557</v>
      </c>
      <c r="H576" s="165">
        <v>1.3206</v>
      </c>
      <c r="I576" s="165">
        <v>407</v>
      </c>
      <c r="J576" s="165">
        <v>374.5</v>
      </c>
      <c r="K576" s="165">
        <v>338</v>
      </c>
      <c r="L576" s="165">
        <v>325.6</v>
      </c>
    </row>
    <row r="577" hidden="1" spans="1:12">
      <c r="A577" s="165" t="s">
        <v>940</v>
      </c>
      <c r="B577" s="165" t="s">
        <v>941</v>
      </c>
      <c r="C577" s="165">
        <v>0.271</v>
      </c>
      <c r="D577" s="165">
        <v>0.3207</v>
      </c>
      <c r="E577" s="165">
        <v>0.416</v>
      </c>
      <c r="F577" s="165">
        <v>1.5818</v>
      </c>
      <c r="G577" s="165">
        <v>3.4557</v>
      </c>
      <c r="H577" s="165">
        <v>1.3206</v>
      </c>
      <c r="I577" s="165">
        <v>407</v>
      </c>
      <c r="J577" s="165">
        <v>374.5</v>
      </c>
      <c r="K577" s="165">
        <v>338</v>
      </c>
      <c r="L577" s="165">
        <v>325.6</v>
      </c>
    </row>
    <row r="578" hidden="1" spans="1:12">
      <c r="A578" s="165" t="s">
        <v>942</v>
      </c>
      <c r="B578" s="165" t="s">
        <v>943</v>
      </c>
      <c r="C578" s="165">
        <v>0.271</v>
      </c>
      <c r="D578" s="165">
        <v>0.3207</v>
      </c>
      <c r="E578" s="165">
        <v>0.416</v>
      </c>
      <c r="F578" s="165">
        <v>1.5818</v>
      </c>
      <c r="G578" s="165">
        <v>3.4557</v>
      </c>
      <c r="H578" s="165">
        <v>1.3206</v>
      </c>
      <c r="I578" s="165">
        <v>407</v>
      </c>
      <c r="J578" s="165">
        <v>374.5</v>
      </c>
      <c r="K578" s="165">
        <v>338</v>
      </c>
      <c r="L578" s="165">
        <v>325.6</v>
      </c>
    </row>
    <row r="579" hidden="1" spans="1:12">
      <c r="A579" s="165" t="s">
        <v>944</v>
      </c>
      <c r="B579" s="165" t="s">
        <v>945</v>
      </c>
      <c r="C579" s="165">
        <v>1.1337</v>
      </c>
      <c r="D579" s="165">
        <v>0.3613</v>
      </c>
      <c r="E579" s="165">
        <v>1.2787</v>
      </c>
      <c r="F579" s="165">
        <v>1.6224</v>
      </c>
      <c r="G579" s="165">
        <v>3.0622</v>
      </c>
      <c r="H579" s="165">
        <v>1.259</v>
      </c>
      <c r="I579" s="165">
        <v>183.5</v>
      </c>
      <c r="K579" s="165">
        <v>155</v>
      </c>
      <c r="L579" s="165">
        <v>146.8</v>
      </c>
    </row>
    <row r="580" hidden="1" spans="1:12">
      <c r="A580" s="165" t="s">
        <v>946</v>
      </c>
      <c r="B580" s="165" t="s">
        <v>947</v>
      </c>
      <c r="C580" s="165">
        <v>1.1337</v>
      </c>
      <c r="D580" s="165">
        <v>0.3613</v>
      </c>
      <c r="E580" s="165">
        <v>1.2787</v>
      </c>
      <c r="F580" s="165">
        <v>1.6224</v>
      </c>
      <c r="G580" s="165">
        <v>3.0622</v>
      </c>
      <c r="H580" s="165">
        <v>1.259</v>
      </c>
      <c r="I580" s="165">
        <v>183.5</v>
      </c>
      <c r="K580" s="165">
        <v>155</v>
      </c>
      <c r="L580" s="165">
        <v>146.8</v>
      </c>
    </row>
    <row r="581" hidden="1" spans="1:12">
      <c r="A581" s="165" t="s">
        <v>948</v>
      </c>
      <c r="B581" s="165" t="s">
        <v>949</v>
      </c>
      <c r="C581" s="165">
        <v>0.3177</v>
      </c>
      <c r="D581" s="165">
        <v>0.3209</v>
      </c>
      <c r="E581" s="165">
        <v>0.5</v>
      </c>
      <c r="F581" s="165">
        <v>1.57</v>
      </c>
      <c r="G581" s="165">
        <v>3.4536</v>
      </c>
      <c r="H581" s="165">
        <v>1.5713</v>
      </c>
      <c r="I581" s="165">
        <v>354</v>
      </c>
      <c r="J581" s="165">
        <v>326</v>
      </c>
      <c r="L581" s="165">
        <v>283.2</v>
      </c>
    </row>
    <row r="582" hidden="1" spans="1:12">
      <c r="A582" s="165" t="s">
        <v>950</v>
      </c>
      <c r="B582" s="165" t="s">
        <v>951</v>
      </c>
      <c r="C582" s="165">
        <v>1.1104</v>
      </c>
      <c r="D582" s="165">
        <v>0.3613</v>
      </c>
      <c r="E582" s="165">
        <v>1.2554</v>
      </c>
      <c r="F582" s="165">
        <v>1.6224</v>
      </c>
      <c r="G582" s="165">
        <v>3.0622</v>
      </c>
      <c r="H582" s="165">
        <v>1.259</v>
      </c>
      <c r="I582" s="165">
        <v>166.5</v>
      </c>
      <c r="J582" s="165">
        <v>155</v>
      </c>
      <c r="K582" s="165">
        <v>141</v>
      </c>
      <c r="L582" s="165">
        <v>133.2</v>
      </c>
    </row>
    <row r="583" hidden="1" spans="1:12">
      <c r="A583" s="165" t="s">
        <v>952</v>
      </c>
      <c r="B583" s="165" t="s">
        <v>953</v>
      </c>
      <c r="C583" s="165">
        <v>0.271</v>
      </c>
      <c r="D583" s="165">
        <v>0.3207</v>
      </c>
      <c r="E583" s="165">
        <v>0.416</v>
      </c>
      <c r="F583" s="165">
        <v>1.5818</v>
      </c>
      <c r="G583" s="165">
        <v>3.4557</v>
      </c>
      <c r="H583" s="165">
        <v>1.3206</v>
      </c>
      <c r="I583" s="165">
        <v>407</v>
      </c>
      <c r="J583" s="165">
        <v>374.5</v>
      </c>
      <c r="K583" s="165">
        <v>338</v>
      </c>
      <c r="L583" s="165">
        <v>325.6</v>
      </c>
    </row>
    <row r="584" hidden="1" spans="1:12">
      <c r="A584" s="165" t="s">
        <v>954</v>
      </c>
      <c r="B584" s="165" t="s">
        <v>955</v>
      </c>
      <c r="C584" s="165">
        <v>0.271</v>
      </c>
      <c r="D584" s="165">
        <v>0.3207</v>
      </c>
      <c r="E584" s="165">
        <v>0.416</v>
      </c>
      <c r="F584" s="165">
        <v>1.5818</v>
      </c>
      <c r="G584" s="165">
        <v>3.4557</v>
      </c>
      <c r="H584" s="165">
        <v>1.3206</v>
      </c>
      <c r="I584" s="165">
        <v>407</v>
      </c>
      <c r="J584" s="165">
        <v>374.5</v>
      </c>
      <c r="K584" s="165">
        <v>338</v>
      </c>
      <c r="L584" s="165">
        <v>325.6</v>
      </c>
    </row>
    <row r="585" hidden="1" spans="1:12">
      <c r="A585" s="165" t="s">
        <v>956</v>
      </c>
      <c r="B585" s="165" t="s">
        <v>957</v>
      </c>
      <c r="C585" s="165">
        <v>0.314</v>
      </c>
      <c r="D585" s="165">
        <v>0.3207</v>
      </c>
      <c r="E585" s="165">
        <v>0.4591</v>
      </c>
      <c r="F585" s="165">
        <v>1.5818</v>
      </c>
      <c r="G585" s="165">
        <v>3.4557</v>
      </c>
      <c r="H585" s="165">
        <v>1.3206</v>
      </c>
      <c r="I585" s="165">
        <v>402</v>
      </c>
      <c r="J585" s="165">
        <v>370</v>
      </c>
      <c r="K585" s="165">
        <v>334</v>
      </c>
      <c r="L585" s="165">
        <v>321.6</v>
      </c>
    </row>
    <row r="586" hidden="1" spans="1:12">
      <c r="A586" s="165" t="s">
        <v>958</v>
      </c>
      <c r="B586" s="165" t="s">
        <v>959</v>
      </c>
      <c r="C586" s="165">
        <v>14.346</v>
      </c>
      <c r="D586" s="165">
        <v>0.4003</v>
      </c>
      <c r="E586" s="165">
        <v>14.49</v>
      </c>
      <c r="F586" s="165">
        <v>1.6559</v>
      </c>
      <c r="G586" s="165">
        <v>2.8389</v>
      </c>
      <c r="H586" s="165">
        <v>1.2196</v>
      </c>
      <c r="I586" s="165">
        <v>34.99</v>
      </c>
      <c r="J586" s="165">
        <v>34.99</v>
      </c>
      <c r="K586" s="165">
        <v>34.99</v>
      </c>
      <c r="L586" s="165">
        <v>27.99</v>
      </c>
    </row>
    <row r="587" hidden="1" spans="1:12">
      <c r="A587" s="165" t="s">
        <v>960</v>
      </c>
      <c r="B587" s="165" t="s">
        <v>961</v>
      </c>
      <c r="C587" s="165">
        <v>0.3019</v>
      </c>
      <c r="D587" s="165">
        <v>0.3243</v>
      </c>
      <c r="E587" s="165">
        <v>0.4469</v>
      </c>
      <c r="F587" s="165">
        <v>1.5854</v>
      </c>
      <c r="G587" s="165">
        <v>3.4165</v>
      </c>
      <c r="H587" s="165">
        <v>1.3149</v>
      </c>
      <c r="I587" s="165">
        <v>381</v>
      </c>
      <c r="J587" s="165">
        <v>351</v>
      </c>
      <c r="K587" s="165">
        <v>317</v>
      </c>
      <c r="L587" s="165">
        <v>304.8</v>
      </c>
    </row>
    <row r="588" hidden="1" spans="1:12">
      <c r="A588" s="165" t="s">
        <v>962</v>
      </c>
      <c r="B588" s="165" t="s">
        <v>963</v>
      </c>
      <c r="C588" s="165">
        <v>0.6793</v>
      </c>
      <c r="D588" s="165">
        <v>0.3498</v>
      </c>
      <c r="E588" s="165">
        <v>0.8243</v>
      </c>
      <c r="F588" s="165">
        <v>1.6109</v>
      </c>
      <c r="G588" s="165">
        <v>3.1639</v>
      </c>
      <c r="H588" s="165">
        <v>1.2758</v>
      </c>
      <c r="I588" s="165">
        <v>233</v>
      </c>
      <c r="J588" s="165">
        <v>216</v>
      </c>
      <c r="K588" s="165">
        <v>196.5</v>
      </c>
      <c r="L588" s="165">
        <v>186.4</v>
      </c>
    </row>
    <row r="589" hidden="1" spans="1:12">
      <c r="A589" s="165" t="s">
        <v>964</v>
      </c>
      <c r="B589" s="165" t="s">
        <v>965</v>
      </c>
      <c r="C589" s="165">
        <v>0.7921</v>
      </c>
      <c r="D589" s="165">
        <v>0.35</v>
      </c>
      <c r="E589" s="165">
        <v>0.9743</v>
      </c>
      <c r="F589" s="165">
        <v>1.5991</v>
      </c>
      <c r="G589" s="165">
        <v>3.1622</v>
      </c>
      <c r="H589" s="165">
        <v>1.5082</v>
      </c>
      <c r="I589" s="165">
        <v>205</v>
      </c>
      <c r="J589" s="165">
        <v>190</v>
      </c>
      <c r="K589" s="165">
        <v>173</v>
      </c>
      <c r="L589" s="165">
        <v>164</v>
      </c>
    </row>
    <row r="590" hidden="1" spans="1:12">
      <c r="A590" s="165" t="s">
        <v>966</v>
      </c>
      <c r="B590" s="165" t="s">
        <v>967</v>
      </c>
      <c r="C590" s="165">
        <v>0.3177</v>
      </c>
      <c r="D590" s="165">
        <v>0.3209</v>
      </c>
      <c r="E590" s="165">
        <v>0.5</v>
      </c>
      <c r="F590" s="165">
        <v>1.57</v>
      </c>
      <c r="G590" s="165">
        <v>3.4536</v>
      </c>
      <c r="H590" s="165">
        <v>1.5713</v>
      </c>
      <c r="I590" s="165">
        <v>354</v>
      </c>
      <c r="J590" s="165">
        <v>326</v>
      </c>
      <c r="K590" s="165">
        <v>294.5</v>
      </c>
      <c r="L590" s="165">
        <v>283.2</v>
      </c>
    </row>
    <row r="591" hidden="1" spans="1:12">
      <c r="A591" s="165" t="s">
        <v>968</v>
      </c>
      <c r="B591" s="165" t="s">
        <v>969</v>
      </c>
      <c r="C591" s="165">
        <v>1.1104</v>
      </c>
      <c r="D591" s="165">
        <v>0.3613</v>
      </c>
      <c r="E591" s="165">
        <v>1.2554</v>
      </c>
      <c r="F591" s="165">
        <v>1.6224</v>
      </c>
      <c r="G591" s="165">
        <v>3.0622</v>
      </c>
      <c r="H591" s="165">
        <v>1.259</v>
      </c>
      <c r="I591" s="165">
        <v>166.5</v>
      </c>
      <c r="J591" s="165">
        <v>155</v>
      </c>
      <c r="K591" s="165">
        <v>141</v>
      </c>
      <c r="L591" s="165">
        <v>133.2</v>
      </c>
    </row>
    <row r="592" hidden="1" spans="1:12">
      <c r="A592" s="165" t="s">
        <v>970</v>
      </c>
      <c r="B592" s="165" t="s">
        <v>971</v>
      </c>
      <c r="C592" s="165">
        <v>1.1104</v>
      </c>
      <c r="D592" s="165">
        <v>0.3613</v>
      </c>
      <c r="E592" s="165">
        <v>1.2554</v>
      </c>
      <c r="F592" s="165">
        <v>1.6224</v>
      </c>
      <c r="G592" s="165">
        <v>3.0622</v>
      </c>
      <c r="H592" s="165">
        <v>1.259</v>
      </c>
      <c r="I592" s="165">
        <v>166.5</v>
      </c>
      <c r="J592" s="165">
        <v>155</v>
      </c>
      <c r="K592" s="165">
        <v>141</v>
      </c>
      <c r="L592" s="165">
        <v>133.2</v>
      </c>
    </row>
    <row r="593" hidden="1" spans="1:12">
      <c r="A593" s="165" t="s">
        <v>972</v>
      </c>
      <c r="B593" s="165" t="s">
        <v>973</v>
      </c>
      <c r="C593" s="165">
        <v>0.3019</v>
      </c>
      <c r="D593" s="165">
        <v>0.3243</v>
      </c>
      <c r="E593" s="165">
        <v>0.4469</v>
      </c>
      <c r="F593" s="165">
        <v>1.5854</v>
      </c>
      <c r="G593" s="165">
        <v>3.4165</v>
      </c>
      <c r="H593" s="165">
        <v>1.3149</v>
      </c>
      <c r="I593" s="165">
        <v>381</v>
      </c>
      <c r="J593" s="165">
        <v>351</v>
      </c>
      <c r="K593" s="165">
        <v>317</v>
      </c>
      <c r="L593" s="165">
        <v>304.8</v>
      </c>
    </row>
    <row r="594" hidden="1" spans="1:12">
      <c r="A594" s="165" t="s">
        <v>974</v>
      </c>
      <c r="B594" s="165" t="s">
        <v>975</v>
      </c>
      <c r="C594" s="165">
        <v>0.271</v>
      </c>
      <c r="D594" s="165">
        <v>0.3207</v>
      </c>
      <c r="E594" s="165">
        <v>0.416</v>
      </c>
      <c r="F594" s="165">
        <v>1.5818</v>
      </c>
      <c r="G594" s="165">
        <v>3.4557</v>
      </c>
      <c r="H594" s="165">
        <v>1.3206</v>
      </c>
      <c r="I594" s="165">
        <v>407</v>
      </c>
      <c r="J594" s="165">
        <v>374.5</v>
      </c>
      <c r="K594" s="165">
        <v>338</v>
      </c>
      <c r="L594" s="165">
        <v>325.6</v>
      </c>
    </row>
    <row r="595" hidden="1" spans="1:12">
      <c r="A595" s="165" t="s">
        <v>976</v>
      </c>
      <c r="B595" s="165" t="s">
        <v>977</v>
      </c>
      <c r="C595" s="165">
        <v>0.4347</v>
      </c>
      <c r="D595" s="165">
        <v>0.3355</v>
      </c>
      <c r="E595" s="165">
        <v>0.5798</v>
      </c>
      <c r="F595" s="165">
        <v>1.5966</v>
      </c>
      <c r="G595" s="165">
        <v>3.3009</v>
      </c>
      <c r="H595" s="165">
        <v>1.2974</v>
      </c>
      <c r="I595" s="165">
        <v>306</v>
      </c>
      <c r="J595" s="165">
        <v>282.5</v>
      </c>
      <c r="K595" s="165">
        <v>256.5</v>
      </c>
      <c r="L595" s="165">
        <v>244.8</v>
      </c>
    </row>
    <row r="596" hidden="1" spans="1:12">
      <c r="A596" s="165" t="s">
        <v>978</v>
      </c>
      <c r="B596" s="165" t="s">
        <v>979</v>
      </c>
      <c r="C596" s="165">
        <v>0.7873</v>
      </c>
      <c r="D596" s="165">
        <v>0.3498</v>
      </c>
      <c r="E596" s="165">
        <v>0.9323</v>
      </c>
      <c r="F596" s="165">
        <v>1.6109</v>
      </c>
      <c r="G596" s="165">
        <v>3.1639</v>
      </c>
      <c r="H596" s="165">
        <v>1.2758</v>
      </c>
      <c r="I596" s="165">
        <v>229.5</v>
      </c>
      <c r="L596" s="165">
        <v>183.6</v>
      </c>
    </row>
    <row r="597" hidden="1" spans="1:12">
      <c r="A597" s="165" t="s">
        <v>980</v>
      </c>
      <c r="B597" s="165" t="s">
        <v>981</v>
      </c>
      <c r="C597" s="165">
        <v>0.2014</v>
      </c>
      <c r="D597" s="165">
        <v>0.325</v>
      </c>
      <c r="E597" s="165">
        <v>0.3464</v>
      </c>
      <c r="F597" s="165">
        <v>1.5861</v>
      </c>
      <c r="G597" s="165">
        <v>3.409</v>
      </c>
      <c r="H597" s="165">
        <v>1.3138</v>
      </c>
      <c r="I597" s="165">
        <v>488.5</v>
      </c>
      <c r="J597" s="165">
        <v>450</v>
      </c>
      <c r="L597" s="165">
        <v>390.8</v>
      </c>
    </row>
    <row r="598" hidden="1" spans="1:12">
      <c r="A598" s="165" t="s">
        <v>982</v>
      </c>
      <c r="B598" s="165" t="s">
        <v>983</v>
      </c>
      <c r="C598" s="165">
        <v>0.3019</v>
      </c>
      <c r="D598" s="165">
        <v>0.3243</v>
      </c>
      <c r="E598" s="165">
        <v>0.4469</v>
      </c>
      <c r="F598" s="165">
        <v>1.5854</v>
      </c>
      <c r="G598" s="165">
        <v>3.4165</v>
      </c>
      <c r="H598" s="165">
        <v>1.3149</v>
      </c>
      <c r="I598" s="165">
        <v>381</v>
      </c>
      <c r="J598" s="165">
        <v>351</v>
      </c>
      <c r="K598" s="165">
        <v>317</v>
      </c>
      <c r="L598" s="165">
        <v>304.8</v>
      </c>
    </row>
    <row r="599" hidden="1" spans="1:12">
      <c r="A599" s="165" t="s">
        <v>984</v>
      </c>
      <c r="B599" s="165" t="s">
        <v>985</v>
      </c>
      <c r="C599" s="165">
        <v>0.3208</v>
      </c>
      <c r="D599" s="165">
        <v>0.3061</v>
      </c>
      <c r="E599" s="165">
        <v>3.6063</v>
      </c>
      <c r="F599" s="165">
        <v>0.4644</v>
      </c>
      <c r="G599" s="165">
        <v>1.6069</v>
      </c>
      <c r="H599" s="165">
        <v>1.3832</v>
      </c>
      <c r="I599" s="165">
        <v>356</v>
      </c>
      <c r="J599" s="165">
        <v>328</v>
      </c>
      <c r="K599" s="165">
        <v>298</v>
      </c>
      <c r="L599" s="165">
        <v>284.8</v>
      </c>
    </row>
    <row r="600" hidden="1" spans="1:12">
      <c r="A600" s="165" t="s">
        <v>986</v>
      </c>
      <c r="B600" s="165" t="s">
        <v>987</v>
      </c>
      <c r="C600" s="165">
        <v>0.5508</v>
      </c>
      <c r="D600" s="165">
        <v>0.3578</v>
      </c>
      <c r="E600" s="165">
        <v>0.6958</v>
      </c>
      <c r="F600" s="165">
        <v>1.6189</v>
      </c>
      <c r="G600" s="165">
        <v>3.0919</v>
      </c>
      <c r="H600" s="165">
        <v>1.264</v>
      </c>
      <c r="I600" s="165">
        <v>265.5</v>
      </c>
      <c r="J600" s="165">
        <v>246.5</v>
      </c>
      <c r="K600" s="165">
        <v>224.5</v>
      </c>
      <c r="L600" s="165">
        <v>212.4</v>
      </c>
    </row>
    <row r="601" hidden="1" spans="1:12">
      <c r="A601" s="165" t="s">
        <v>988</v>
      </c>
      <c r="B601" s="165" t="s">
        <v>989</v>
      </c>
      <c r="C601" s="165">
        <v>0.9868</v>
      </c>
      <c r="D601" s="165">
        <v>0.3442</v>
      </c>
      <c r="E601" s="165">
        <v>1.4339</v>
      </c>
      <c r="F601" s="165">
        <v>1.4015</v>
      </c>
      <c r="G601" s="165">
        <v>2.9545</v>
      </c>
      <c r="H601" s="165">
        <v>1.2404</v>
      </c>
      <c r="I601" s="165">
        <v>171</v>
      </c>
      <c r="J601" s="165">
        <v>171</v>
      </c>
      <c r="K601" s="165">
        <v>234</v>
      </c>
      <c r="L601" s="165">
        <v>0</v>
      </c>
    </row>
    <row r="602" hidden="1" spans="1:12">
      <c r="A602" s="165" t="s">
        <v>990</v>
      </c>
      <c r="B602" s="165" t="s">
        <v>991</v>
      </c>
      <c r="C602" s="165">
        <v>0.5508</v>
      </c>
      <c r="D602" s="165">
        <v>0.3578</v>
      </c>
      <c r="E602" s="165">
        <v>0.6958</v>
      </c>
      <c r="F602" s="165">
        <v>1.6189</v>
      </c>
      <c r="G602" s="165">
        <v>3.0919</v>
      </c>
      <c r="H602" s="165">
        <v>1.264</v>
      </c>
      <c r="I602" s="165">
        <v>265.5</v>
      </c>
      <c r="J602" s="165">
        <v>246.5</v>
      </c>
      <c r="K602" s="165">
        <v>224.5</v>
      </c>
      <c r="L602" s="165">
        <v>212.4</v>
      </c>
    </row>
    <row r="603" hidden="1" spans="1:12">
      <c r="A603" s="165" t="s">
        <v>992</v>
      </c>
      <c r="B603" s="165" t="s">
        <v>993</v>
      </c>
      <c r="C603" s="165">
        <v>0.5323</v>
      </c>
      <c r="D603" s="165">
        <v>0.3562</v>
      </c>
      <c r="E603" s="165">
        <v>0.6773</v>
      </c>
      <c r="F603" s="165">
        <v>1.6173</v>
      </c>
      <c r="G603" s="165">
        <v>3.1064</v>
      </c>
      <c r="H603" s="165">
        <v>1.2664</v>
      </c>
      <c r="I603" s="165">
        <v>281.5</v>
      </c>
      <c r="J603" s="165">
        <v>261</v>
      </c>
      <c r="K603" s="165">
        <v>237.5</v>
      </c>
      <c r="L603" s="165">
        <v>225.2</v>
      </c>
    </row>
    <row r="604" hidden="1" spans="1:12">
      <c r="A604" s="165" t="s">
        <v>994</v>
      </c>
      <c r="B604" s="165" t="s">
        <v>995</v>
      </c>
      <c r="C604" s="165">
        <v>0.9315</v>
      </c>
      <c r="D604" s="165">
        <v>0.3743</v>
      </c>
      <c r="E604" s="165">
        <v>1.0765</v>
      </c>
      <c r="F604" s="165">
        <v>1.6353</v>
      </c>
      <c r="G604" s="165">
        <v>2.9545</v>
      </c>
      <c r="H604" s="165">
        <v>1.2404</v>
      </c>
      <c r="I604" s="165">
        <v>180.5</v>
      </c>
      <c r="J604" s="165">
        <v>168</v>
      </c>
      <c r="K604" s="165">
        <v>153.5</v>
      </c>
      <c r="L604" s="165">
        <v>144.4</v>
      </c>
    </row>
    <row r="605" hidden="1" spans="1:12">
      <c r="A605" s="165" t="s">
        <v>996</v>
      </c>
      <c r="B605" s="165" t="s">
        <v>997</v>
      </c>
      <c r="C605" s="165">
        <v>1.4448</v>
      </c>
      <c r="D605" s="165">
        <v>0.3883</v>
      </c>
      <c r="E605" s="165">
        <v>1.5898</v>
      </c>
      <c r="F605" s="165">
        <v>1.6494</v>
      </c>
      <c r="G605" s="165">
        <v>2.8465</v>
      </c>
      <c r="H605" s="165">
        <v>1.221</v>
      </c>
      <c r="I605" s="165">
        <v>154</v>
      </c>
      <c r="J605" s="165">
        <v>142.5</v>
      </c>
      <c r="K605" s="165">
        <v>131</v>
      </c>
      <c r="L605" s="165">
        <v>123.2</v>
      </c>
    </row>
    <row r="606" hidden="1" spans="1:12">
      <c r="A606" s="165" t="s">
        <v>998</v>
      </c>
      <c r="B606" s="165" t="s">
        <v>999</v>
      </c>
      <c r="C606" s="165">
        <v>0.9315</v>
      </c>
      <c r="D606" s="165">
        <v>0.3743</v>
      </c>
      <c r="E606" s="165">
        <v>1.0765</v>
      </c>
      <c r="F606" s="165">
        <v>1.6353</v>
      </c>
      <c r="G606" s="165">
        <v>2.9545</v>
      </c>
      <c r="H606" s="165">
        <v>1.2404</v>
      </c>
      <c r="I606" s="165">
        <v>180.5</v>
      </c>
      <c r="J606" s="165">
        <v>168</v>
      </c>
      <c r="K606" s="165">
        <v>153.5</v>
      </c>
      <c r="L606" s="165">
        <v>144.4</v>
      </c>
    </row>
    <row r="607" hidden="1" spans="1:12">
      <c r="A607" s="165" t="s">
        <v>1000</v>
      </c>
      <c r="B607" s="165" t="s">
        <v>1001</v>
      </c>
      <c r="C607" s="165">
        <v>0.5323</v>
      </c>
      <c r="D607" s="165">
        <v>0.3562</v>
      </c>
      <c r="E607" s="165">
        <v>0.6773</v>
      </c>
      <c r="F607" s="165">
        <v>1.6173</v>
      </c>
      <c r="G607" s="165">
        <v>3.1064</v>
      </c>
      <c r="H607" s="165">
        <v>1.2664</v>
      </c>
      <c r="I607" s="165">
        <v>281.5</v>
      </c>
      <c r="J607" s="165">
        <v>261</v>
      </c>
      <c r="K607" s="165">
        <v>237.5</v>
      </c>
      <c r="L607" s="165">
        <v>225.2</v>
      </c>
    </row>
    <row r="608" hidden="1" spans="1:12">
      <c r="A608" s="165" t="s">
        <v>1002</v>
      </c>
      <c r="B608" s="165" t="s">
        <v>1003</v>
      </c>
      <c r="C608" s="165">
        <v>0.9315</v>
      </c>
      <c r="D608" s="165">
        <v>0.3743</v>
      </c>
      <c r="E608" s="165">
        <v>1.0765</v>
      </c>
      <c r="F608" s="165">
        <v>1.6353</v>
      </c>
      <c r="G608" s="165">
        <v>2.9545</v>
      </c>
      <c r="H608" s="165">
        <v>1.2404</v>
      </c>
      <c r="I608" s="165">
        <v>180.5</v>
      </c>
      <c r="J608" s="165">
        <v>168</v>
      </c>
      <c r="K608" s="165">
        <v>153.5</v>
      </c>
      <c r="L608" s="165">
        <v>144.4</v>
      </c>
    </row>
    <row r="609" hidden="1" spans="1:12">
      <c r="A609" s="165" t="s">
        <v>1004</v>
      </c>
      <c r="B609" s="165" t="s">
        <v>1005</v>
      </c>
      <c r="C609" s="165">
        <v>1.4448</v>
      </c>
      <c r="D609" s="165">
        <v>0.3883</v>
      </c>
      <c r="E609" s="165">
        <v>1.5898</v>
      </c>
      <c r="F609" s="165">
        <v>1.6494</v>
      </c>
      <c r="G609" s="165">
        <v>2.8465</v>
      </c>
      <c r="H609" s="165">
        <v>1.221</v>
      </c>
      <c r="I609" s="165">
        <v>154</v>
      </c>
      <c r="J609" s="165">
        <v>142.5</v>
      </c>
      <c r="K609" s="165">
        <v>131</v>
      </c>
      <c r="L609" s="165">
        <v>123.2</v>
      </c>
    </row>
    <row r="610" hidden="1" spans="1:12">
      <c r="A610" s="165" t="s">
        <v>1006</v>
      </c>
      <c r="B610" s="165" t="s">
        <v>1007</v>
      </c>
      <c r="C610" s="165">
        <v>0.5323</v>
      </c>
      <c r="D610" s="165">
        <v>0.3562</v>
      </c>
      <c r="E610" s="165">
        <v>0.6773</v>
      </c>
      <c r="F610" s="165">
        <v>1.6173</v>
      </c>
      <c r="G610" s="165">
        <v>3.1064</v>
      </c>
      <c r="H610" s="165">
        <v>1.2664</v>
      </c>
      <c r="I610" s="165">
        <v>281.5</v>
      </c>
      <c r="J610" s="165">
        <v>261</v>
      </c>
      <c r="K610" s="165">
        <v>237.5</v>
      </c>
      <c r="L610" s="165">
        <v>225.2</v>
      </c>
    </row>
    <row r="611" hidden="1" spans="1:12">
      <c r="A611" s="165" t="s">
        <v>1008</v>
      </c>
      <c r="B611" s="165" t="s">
        <v>1009</v>
      </c>
      <c r="C611" s="165">
        <v>0.9315</v>
      </c>
      <c r="D611" s="165">
        <v>0.3743</v>
      </c>
      <c r="E611" s="165">
        <v>1.0765</v>
      </c>
      <c r="F611" s="165">
        <v>1.6353</v>
      </c>
      <c r="G611" s="165">
        <v>2.9545</v>
      </c>
      <c r="H611" s="165">
        <v>1.2404</v>
      </c>
      <c r="I611" s="165">
        <v>180.5</v>
      </c>
      <c r="J611" s="165">
        <v>168</v>
      </c>
      <c r="K611" s="165">
        <v>153.5</v>
      </c>
      <c r="L611" s="165">
        <v>144.4</v>
      </c>
    </row>
    <row r="612" hidden="1" spans="1:12">
      <c r="A612" s="165" t="s">
        <v>1010</v>
      </c>
      <c r="B612" s="165" t="s">
        <v>1011</v>
      </c>
      <c r="C612" s="165">
        <v>0.4347</v>
      </c>
      <c r="D612" s="165">
        <v>0.3355</v>
      </c>
      <c r="E612" s="165">
        <v>0.5798</v>
      </c>
      <c r="F612" s="165">
        <v>1.5966</v>
      </c>
      <c r="G612" s="165">
        <v>3.3009</v>
      </c>
      <c r="H612" s="165">
        <v>1.2974</v>
      </c>
      <c r="I612" s="165">
        <v>306</v>
      </c>
      <c r="J612" s="165">
        <v>282.5</v>
      </c>
      <c r="K612" s="165">
        <v>256.5</v>
      </c>
      <c r="L612" s="165">
        <v>244.8</v>
      </c>
    </row>
    <row r="613" hidden="1" spans="1:12">
      <c r="A613" s="165" t="s">
        <v>1012</v>
      </c>
      <c r="B613" s="165" t="s">
        <v>1013</v>
      </c>
      <c r="C613" s="165">
        <v>0.5323</v>
      </c>
      <c r="D613" s="165">
        <v>0.3562</v>
      </c>
      <c r="E613" s="165">
        <v>0.6773</v>
      </c>
      <c r="F613" s="165">
        <v>1.6173</v>
      </c>
      <c r="G613" s="165">
        <v>3.1064</v>
      </c>
      <c r="H613" s="165">
        <v>1.2664</v>
      </c>
      <c r="I613" s="165">
        <v>281.5</v>
      </c>
      <c r="J613" s="165">
        <v>261</v>
      </c>
      <c r="K613" s="165">
        <v>237.5</v>
      </c>
      <c r="L613" s="165">
        <v>225.2</v>
      </c>
    </row>
    <row r="614" hidden="1" spans="1:12">
      <c r="A614" s="165" t="s">
        <v>1014</v>
      </c>
      <c r="B614" s="165" t="s">
        <v>1015</v>
      </c>
      <c r="C614" s="165">
        <v>0.5323</v>
      </c>
      <c r="D614" s="165">
        <v>0.3562</v>
      </c>
      <c r="E614" s="165">
        <v>0.6773</v>
      </c>
      <c r="F614" s="165">
        <v>1.6173</v>
      </c>
      <c r="G614" s="165">
        <v>3.1064</v>
      </c>
      <c r="H614" s="165">
        <v>1.2664</v>
      </c>
      <c r="I614" s="165">
        <v>281.5</v>
      </c>
      <c r="J614" s="165">
        <v>261</v>
      </c>
      <c r="K614" s="165">
        <v>237.5</v>
      </c>
      <c r="L614" s="165">
        <v>225.2</v>
      </c>
    </row>
    <row r="615" hidden="1" spans="1:12">
      <c r="A615" s="165" t="s">
        <v>1016</v>
      </c>
      <c r="B615" s="165" t="s">
        <v>1017</v>
      </c>
      <c r="C615" s="165">
        <v>0.4347</v>
      </c>
      <c r="D615" s="165">
        <v>0.3355</v>
      </c>
      <c r="E615" s="165">
        <v>0.5798</v>
      </c>
      <c r="F615" s="165">
        <v>1.5966</v>
      </c>
      <c r="G615" s="165">
        <v>3.3009</v>
      </c>
      <c r="H615" s="165">
        <v>1.2974</v>
      </c>
      <c r="I615" s="165">
        <v>306</v>
      </c>
      <c r="J615" s="165">
        <v>282.5</v>
      </c>
      <c r="K615" s="165">
        <v>256.5</v>
      </c>
      <c r="L615" s="165">
        <v>244.8</v>
      </c>
    </row>
    <row r="616" hidden="1" spans="1:12">
      <c r="A616" s="165" t="s">
        <v>1018</v>
      </c>
      <c r="B616" s="165" t="s">
        <v>1019</v>
      </c>
      <c r="C616" s="165">
        <v>1.4448</v>
      </c>
      <c r="D616" s="165">
        <v>0.3883</v>
      </c>
      <c r="E616" s="165">
        <v>1.5898</v>
      </c>
      <c r="F616" s="165">
        <v>1.6494</v>
      </c>
      <c r="G616" s="165">
        <v>2.8465</v>
      </c>
      <c r="H616" s="165">
        <v>1.221</v>
      </c>
      <c r="I616" s="165">
        <v>154</v>
      </c>
      <c r="J616" s="165">
        <v>142.5</v>
      </c>
      <c r="K616" s="165">
        <v>131</v>
      </c>
      <c r="L616" s="165">
        <v>123.2</v>
      </c>
    </row>
    <row r="617" hidden="1" spans="1:12">
      <c r="A617" s="165" t="s">
        <v>1020</v>
      </c>
      <c r="B617" s="165" t="s">
        <v>1021</v>
      </c>
      <c r="C617" s="165">
        <v>0.2014</v>
      </c>
      <c r="D617" s="165">
        <v>0.325</v>
      </c>
      <c r="E617" s="165">
        <v>0.3464</v>
      </c>
      <c r="F617" s="165">
        <v>1.5861</v>
      </c>
      <c r="G617" s="165">
        <v>3.409</v>
      </c>
      <c r="H617" s="165">
        <v>1.3138</v>
      </c>
      <c r="I617" s="165">
        <v>488.5</v>
      </c>
      <c r="J617" s="165">
        <v>450</v>
      </c>
      <c r="K617" s="165">
        <v>406.5</v>
      </c>
      <c r="L617" s="165">
        <v>390.8</v>
      </c>
    </row>
    <row r="618" hidden="1" spans="1:12">
      <c r="A618" s="165" t="s">
        <v>1022</v>
      </c>
      <c r="B618" s="165" t="s">
        <v>1023</v>
      </c>
      <c r="C618" s="165">
        <v>0.3536</v>
      </c>
      <c r="D618" s="165">
        <v>0.3432</v>
      </c>
      <c r="E618" s="165">
        <v>0.4986</v>
      </c>
      <c r="F618" s="165">
        <v>1.6043</v>
      </c>
      <c r="G618" s="165">
        <v>3.2259</v>
      </c>
      <c r="H618" s="165">
        <v>1.2857</v>
      </c>
      <c r="I618" s="165">
        <v>332</v>
      </c>
      <c r="J618" s="165">
        <v>306.5</v>
      </c>
      <c r="K618" s="165">
        <v>278.5</v>
      </c>
      <c r="L618" s="165">
        <v>265.6</v>
      </c>
    </row>
    <row r="619" hidden="1" spans="1:12">
      <c r="A619" s="165" t="s">
        <v>1024</v>
      </c>
      <c r="B619" s="165" t="s">
        <v>1025</v>
      </c>
      <c r="C619" s="165">
        <v>0.2014</v>
      </c>
      <c r="D619" s="165">
        <v>0.325</v>
      </c>
      <c r="E619" s="165">
        <v>0.3464</v>
      </c>
      <c r="F619" s="165">
        <v>1.5861</v>
      </c>
      <c r="G619" s="165">
        <v>3.409</v>
      </c>
      <c r="H619" s="165">
        <v>1.3138</v>
      </c>
      <c r="I619" s="165">
        <v>488.5</v>
      </c>
      <c r="J619" s="165">
        <v>450</v>
      </c>
      <c r="K619" s="165">
        <v>406.5</v>
      </c>
      <c r="L619" s="165">
        <v>390.8</v>
      </c>
    </row>
    <row r="620" hidden="1" spans="1:12">
      <c r="A620" s="165" t="s">
        <v>1026</v>
      </c>
      <c r="B620" s="165" t="s">
        <v>1027</v>
      </c>
      <c r="C620" s="165">
        <v>0.5323</v>
      </c>
      <c r="D620" s="165">
        <v>0.3562</v>
      </c>
      <c r="E620" s="165">
        <v>0.6773</v>
      </c>
      <c r="F620" s="165">
        <v>1.6173</v>
      </c>
      <c r="G620" s="165">
        <v>3.1064</v>
      </c>
      <c r="H620" s="165">
        <v>1.2664</v>
      </c>
      <c r="I620" s="165">
        <v>281.5</v>
      </c>
      <c r="J620" s="165">
        <v>261</v>
      </c>
      <c r="K620" s="165">
        <v>237.5</v>
      </c>
      <c r="L620" s="165">
        <v>225.2</v>
      </c>
    </row>
    <row r="621" hidden="1" spans="1:12">
      <c r="A621" s="165" t="s">
        <v>1028</v>
      </c>
      <c r="B621" s="165" t="s">
        <v>1029</v>
      </c>
      <c r="C621" s="165">
        <v>0.5323</v>
      </c>
      <c r="D621" s="165">
        <v>0.3562</v>
      </c>
      <c r="E621" s="165">
        <v>0.6773</v>
      </c>
      <c r="F621" s="165">
        <v>1.6173</v>
      </c>
      <c r="G621" s="165">
        <v>3.1064</v>
      </c>
      <c r="H621" s="165">
        <v>1.2664</v>
      </c>
      <c r="I621" s="165">
        <v>281.5</v>
      </c>
      <c r="J621" s="165">
        <v>261</v>
      </c>
      <c r="K621" s="165">
        <v>237.5</v>
      </c>
      <c r="L621" s="165">
        <v>225.2</v>
      </c>
    </row>
    <row r="622" hidden="1" spans="1:12">
      <c r="A622" s="165" t="s">
        <v>1030</v>
      </c>
      <c r="B622" s="165" t="s">
        <v>1031</v>
      </c>
      <c r="C622" s="165">
        <v>0.3177</v>
      </c>
      <c r="D622" s="165">
        <v>0.3209</v>
      </c>
      <c r="E622" s="165">
        <v>0.5</v>
      </c>
      <c r="F622" s="165">
        <v>1.57</v>
      </c>
      <c r="G622" s="165">
        <v>3.4536</v>
      </c>
      <c r="H622" s="165">
        <v>1.5713</v>
      </c>
      <c r="I622" s="165">
        <v>354</v>
      </c>
      <c r="J622" s="165">
        <v>326</v>
      </c>
      <c r="K622" s="165">
        <v>294.5</v>
      </c>
      <c r="L622" s="165">
        <v>283.2</v>
      </c>
    </row>
    <row r="623" hidden="1" spans="1:12">
      <c r="A623" s="165" t="s">
        <v>1032</v>
      </c>
      <c r="B623" s="165" t="s">
        <v>1033</v>
      </c>
      <c r="C623" s="165">
        <v>0.3093</v>
      </c>
      <c r="D623" s="165">
        <v>0.3207</v>
      </c>
      <c r="E623" s="165">
        <v>0.4543</v>
      </c>
      <c r="F623" s="165">
        <v>1.5818</v>
      </c>
      <c r="G623" s="165">
        <v>3.4557</v>
      </c>
      <c r="H623" s="165">
        <v>1.3206</v>
      </c>
      <c r="I623" s="165">
        <v>354</v>
      </c>
      <c r="J623" s="165">
        <v>326</v>
      </c>
      <c r="K623" s="165">
        <v>294.5</v>
      </c>
      <c r="L623" s="165">
        <v>336.3</v>
      </c>
    </row>
    <row r="624" hidden="1" spans="1:12">
      <c r="A624" s="165" t="s">
        <v>1034</v>
      </c>
      <c r="B624" s="165" t="s">
        <v>1035</v>
      </c>
      <c r="C624" s="165">
        <v>1.4448</v>
      </c>
      <c r="D624" s="165">
        <v>0.3883</v>
      </c>
      <c r="E624" s="165">
        <v>1.5898</v>
      </c>
      <c r="F624" s="165">
        <v>1.6494</v>
      </c>
      <c r="G624" s="165">
        <v>2.8465</v>
      </c>
      <c r="H624" s="165">
        <v>1.221</v>
      </c>
      <c r="I624" s="165">
        <v>154</v>
      </c>
      <c r="J624" s="165">
        <v>142.5</v>
      </c>
      <c r="K624" s="165">
        <v>131</v>
      </c>
      <c r="L624" s="165">
        <v>123.2</v>
      </c>
    </row>
    <row r="625" hidden="1" spans="1:12">
      <c r="A625" s="165" t="s">
        <v>1036</v>
      </c>
      <c r="B625" s="165" t="s">
        <v>1037</v>
      </c>
      <c r="C625" s="165">
        <v>0.5508</v>
      </c>
      <c r="D625" s="165">
        <v>0.3578</v>
      </c>
      <c r="E625" s="165">
        <v>0.6958</v>
      </c>
      <c r="F625" s="165">
        <v>1.6189</v>
      </c>
      <c r="G625" s="165">
        <v>3.0919</v>
      </c>
      <c r="H625" s="165">
        <v>1.264</v>
      </c>
      <c r="I625" s="165">
        <v>265.5</v>
      </c>
      <c r="J625" s="165">
        <v>246.5</v>
      </c>
      <c r="K625" s="165">
        <v>224.5</v>
      </c>
      <c r="L625" s="165">
        <v>212.4</v>
      </c>
    </row>
    <row r="626" hidden="1" spans="1:12">
      <c r="A626" s="165" t="s">
        <v>1038</v>
      </c>
      <c r="B626" s="165" t="s">
        <v>1039</v>
      </c>
      <c r="C626" s="165">
        <v>1.1337</v>
      </c>
      <c r="D626" s="165">
        <v>0.3613</v>
      </c>
      <c r="E626" s="165">
        <v>1.2787</v>
      </c>
      <c r="F626" s="165">
        <v>1.6224</v>
      </c>
      <c r="G626" s="165">
        <v>3.0622</v>
      </c>
      <c r="H626" s="165">
        <v>1.259</v>
      </c>
      <c r="I626" s="165">
        <v>183.5</v>
      </c>
      <c r="J626" s="165">
        <v>170.5</v>
      </c>
      <c r="K626" s="165">
        <v>155</v>
      </c>
      <c r="L626" s="165">
        <v>146.8</v>
      </c>
    </row>
    <row r="627" hidden="1" spans="1:12">
      <c r="A627" s="165" t="s">
        <v>1040</v>
      </c>
      <c r="B627" s="165" t="s">
        <v>1041</v>
      </c>
      <c r="C627" s="165">
        <v>1.4448</v>
      </c>
      <c r="D627" s="165">
        <v>0.3883</v>
      </c>
      <c r="E627" s="165">
        <v>1.5898</v>
      </c>
      <c r="F627" s="165">
        <v>1.6494</v>
      </c>
      <c r="G627" s="165">
        <v>2.8465</v>
      </c>
      <c r="H627" s="165">
        <v>1.221</v>
      </c>
      <c r="I627" s="165">
        <v>154</v>
      </c>
      <c r="J627" s="165">
        <v>142.5</v>
      </c>
      <c r="K627" s="165">
        <v>131</v>
      </c>
      <c r="L627" s="165">
        <v>123.2</v>
      </c>
    </row>
    <row r="628" hidden="1" spans="1:12">
      <c r="A628" s="165" t="s">
        <v>1042</v>
      </c>
      <c r="B628" s="165" t="s">
        <v>1043</v>
      </c>
      <c r="C628" s="165">
        <v>0.5508</v>
      </c>
      <c r="D628" s="165">
        <v>0.3578</v>
      </c>
      <c r="E628" s="165">
        <v>0.6958</v>
      </c>
      <c r="F628" s="165">
        <v>1.6189</v>
      </c>
      <c r="G628" s="165">
        <v>3.0919</v>
      </c>
      <c r="H628" s="165">
        <v>1.264</v>
      </c>
      <c r="I628" s="165">
        <v>265.5</v>
      </c>
      <c r="J628" s="165">
        <v>246.5</v>
      </c>
      <c r="K628" s="165">
        <v>224.5</v>
      </c>
      <c r="L628" s="165">
        <v>212.4</v>
      </c>
    </row>
    <row r="629" hidden="1" spans="1:12">
      <c r="A629" s="165" t="s">
        <v>1044</v>
      </c>
      <c r="B629" s="165" t="s">
        <v>1045</v>
      </c>
      <c r="C629" s="165">
        <v>0.2471</v>
      </c>
      <c r="D629" s="165">
        <v>0.3125</v>
      </c>
      <c r="E629" s="165">
        <v>0.3922</v>
      </c>
      <c r="F629" s="165">
        <v>1.5736</v>
      </c>
      <c r="G629" s="165">
        <v>3.5483</v>
      </c>
      <c r="H629" s="165">
        <v>1.3339</v>
      </c>
      <c r="I629" s="165">
        <v>465</v>
      </c>
      <c r="J629" s="165">
        <v>427</v>
      </c>
      <c r="K629" s="165">
        <v>384</v>
      </c>
      <c r="L629" s="165">
        <v>372</v>
      </c>
    </row>
    <row r="630" hidden="1" spans="1:12">
      <c r="A630" s="165" t="s">
        <v>1046</v>
      </c>
      <c r="B630" s="165" t="s">
        <v>1047</v>
      </c>
      <c r="C630" s="165">
        <v>0.5508</v>
      </c>
      <c r="D630" s="165">
        <v>0.3578</v>
      </c>
      <c r="E630" s="165">
        <v>0.6958</v>
      </c>
      <c r="F630" s="165">
        <v>1.6189</v>
      </c>
      <c r="G630" s="165">
        <v>3.0919</v>
      </c>
      <c r="H630" s="165">
        <v>1.264</v>
      </c>
      <c r="I630" s="165">
        <v>265.5</v>
      </c>
      <c r="J630" s="165">
        <v>246.5</v>
      </c>
      <c r="K630" s="165">
        <v>224.5</v>
      </c>
      <c r="L630" s="165">
        <v>212.4</v>
      </c>
    </row>
    <row r="631" hidden="1" spans="1:12">
      <c r="A631" s="165" t="s">
        <v>1048</v>
      </c>
      <c r="B631" s="165" t="s">
        <v>1049</v>
      </c>
      <c r="C631" s="165">
        <v>0.9315</v>
      </c>
      <c r="D631" s="165">
        <v>0.3743</v>
      </c>
      <c r="E631" s="165">
        <v>1.0765</v>
      </c>
      <c r="F631" s="165">
        <v>1.6353</v>
      </c>
      <c r="G631" s="165">
        <v>2.9545</v>
      </c>
      <c r="H631" s="165">
        <v>1.2404</v>
      </c>
      <c r="I631" s="165">
        <v>180.5</v>
      </c>
      <c r="J631" s="165">
        <v>168</v>
      </c>
      <c r="K631" s="165">
        <v>153.5</v>
      </c>
      <c r="L631" s="165">
        <v>171.48</v>
      </c>
    </row>
    <row r="632" hidden="1" spans="1:12">
      <c r="A632" s="165" t="s">
        <v>1050</v>
      </c>
      <c r="B632" s="165" t="s">
        <v>1051</v>
      </c>
      <c r="C632" s="165">
        <v>5.806</v>
      </c>
      <c r="D632" s="165">
        <v>0.3775</v>
      </c>
      <c r="E632" s="165">
        <v>6.03</v>
      </c>
      <c r="F632" s="165">
        <v>1.6</v>
      </c>
      <c r="G632" s="165">
        <v>2.9392</v>
      </c>
      <c r="H632" s="165">
        <v>1.4759</v>
      </c>
      <c r="I632" s="165">
        <v>42</v>
      </c>
      <c r="J632" s="165">
        <v>42</v>
      </c>
      <c r="K632" s="165">
        <v>42</v>
      </c>
      <c r="L632" s="165">
        <v>33.6</v>
      </c>
    </row>
    <row r="633" hidden="1" spans="1:12">
      <c r="A633" s="165" t="s">
        <v>1052</v>
      </c>
      <c r="B633" s="165" t="s">
        <v>1053</v>
      </c>
      <c r="C633" s="165">
        <v>1.11</v>
      </c>
      <c r="D633" s="165">
        <v>0.16</v>
      </c>
      <c r="E633" s="165">
        <v>2.25</v>
      </c>
      <c r="F633" s="165">
        <v>0.091</v>
      </c>
      <c r="G633" s="165">
        <v>0.158</v>
      </c>
      <c r="H633" s="165">
        <v>0</v>
      </c>
      <c r="I633" s="165">
        <v>133</v>
      </c>
      <c r="J633" s="165">
        <v>0</v>
      </c>
      <c r="K633" s="165">
        <v>0</v>
      </c>
      <c r="L633" s="165">
        <v>0</v>
      </c>
    </row>
    <row r="634" hidden="1" spans="1:12">
      <c r="A634" s="165" t="s">
        <v>1054</v>
      </c>
      <c r="B634" s="165" t="s">
        <v>1055</v>
      </c>
      <c r="C634" s="165">
        <v>0</v>
      </c>
      <c r="D634" s="165">
        <v>0</v>
      </c>
      <c r="E634" s="165">
        <v>0</v>
      </c>
      <c r="F634" s="165">
        <v>0</v>
      </c>
      <c r="G634" s="165">
        <v>0</v>
      </c>
      <c r="H634" s="165">
        <v>0</v>
      </c>
      <c r="I634" s="165">
        <v>0</v>
      </c>
      <c r="J634" s="165">
        <v>0</v>
      </c>
      <c r="K634" s="165">
        <v>0</v>
      </c>
      <c r="L634" s="165">
        <v>0</v>
      </c>
    </row>
    <row r="635" hidden="1" spans="1:12">
      <c r="A635" s="165" t="s">
        <v>1056</v>
      </c>
      <c r="B635" s="165" t="s">
        <v>1057</v>
      </c>
      <c r="C635" s="165">
        <v>0</v>
      </c>
      <c r="D635" s="165">
        <v>0</v>
      </c>
      <c r="E635" s="165">
        <v>0</v>
      </c>
      <c r="F635" s="165">
        <v>0</v>
      </c>
      <c r="G635" s="165">
        <v>0</v>
      </c>
      <c r="H635" s="165">
        <v>0</v>
      </c>
      <c r="I635" s="165">
        <v>0</v>
      </c>
      <c r="J635" s="165">
        <v>0</v>
      </c>
      <c r="K635" s="165">
        <v>0</v>
      </c>
      <c r="L635" s="165">
        <v>0</v>
      </c>
    </row>
    <row r="636" hidden="1" spans="1:12">
      <c r="A636" s="165" t="s">
        <v>1058</v>
      </c>
      <c r="B636" s="165" t="s">
        <v>1059</v>
      </c>
      <c r="C636" s="165">
        <v>0.411</v>
      </c>
      <c r="D636" s="165">
        <v>0.135</v>
      </c>
      <c r="E636" s="165">
        <v>0</v>
      </c>
      <c r="F636" s="165">
        <v>0</v>
      </c>
      <c r="G636" s="165">
        <v>0</v>
      </c>
      <c r="H636" s="165">
        <v>0</v>
      </c>
      <c r="I636" s="165">
        <v>368.09</v>
      </c>
      <c r="J636" s="165">
        <v>327.04</v>
      </c>
      <c r="K636" s="165">
        <v>280</v>
      </c>
      <c r="L636" s="165">
        <v>349.69</v>
      </c>
    </row>
    <row r="637" hidden="1" spans="1:12">
      <c r="A637" s="165" t="s">
        <v>1060</v>
      </c>
      <c r="B637" s="165" t="s">
        <v>1061</v>
      </c>
      <c r="C637" s="165">
        <v>0.211</v>
      </c>
      <c r="D637" s="165">
        <v>0.108</v>
      </c>
      <c r="E637" s="165">
        <v>0.651</v>
      </c>
      <c r="F637" s="165">
        <v>0.0602</v>
      </c>
      <c r="G637" s="165">
        <v>89.286</v>
      </c>
      <c r="H637" s="165">
        <v>89.286</v>
      </c>
      <c r="I637" s="165">
        <v>395</v>
      </c>
      <c r="J637" s="165">
        <v>0</v>
      </c>
      <c r="K637" s="165">
        <v>0</v>
      </c>
      <c r="L637" s="165">
        <v>0</v>
      </c>
    </row>
    <row r="638" hidden="1" spans="1:12">
      <c r="A638" s="165" t="s">
        <v>1062</v>
      </c>
      <c r="B638" s="165" t="s">
        <v>1063</v>
      </c>
      <c r="C638" s="165">
        <v>0</v>
      </c>
      <c r="D638" s="165">
        <v>0</v>
      </c>
      <c r="E638" s="165">
        <v>0</v>
      </c>
      <c r="F638" s="165">
        <v>0</v>
      </c>
      <c r="G638" s="165">
        <v>0</v>
      </c>
      <c r="H638" s="165">
        <v>0</v>
      </c>
      <c r="I638" s="165">
        <v>0</v>
      </c>
      <c r="J638" s="165">
        <v>0</v>
      </c>
      <c r="K638" s="165">
        <v>0</v>
      </c>
      <c r="L638" s="165">
        <v>0</v>
      </c>
    </row>
    <row r="639" hidden="1" spans="1:12">
      <c r="A639" s="165" t="s">
        <v>1064</v>
      </c>
      <c r="B639" s="165" t="s">
        <v>1065</v>
      </c>
      <c r="C639" s="165">
        <v>0.2332</v>
      </c>
      <c r="D639" s="165">
        <v>0.2977</v>
      </c>
      <c r="E639" s="165">
        <v>0.2332</v>
      </c>
      <c r="F639" s="165">
        <v>0.2977</v>
      </c>
      <c r="G639" s="165">
        <v>5</v>
      </c>
      <c r="H639" s="165">
        <v>5</v>
      </c>
      <c r="I639" s="165">
        <v>200</v>
      </c>
      <c r="J639" s="165">
        <v>200</v>
      </c>
      <c r="K639" s="165">
        <v>200</v>
      </c>
      <c r="L639" s="165">
        <v>190</v>
      </c>
    </row>
    <row r="640" hidden="1" spans="1:12">
      <c r="A640" s="165" t="s">
        <v>1066</v>
      </c>
      <c r="B640" s="165" t="s">
        <v>1067</v>
      </c>
      <c r="C640" s="165">
        <v>0</v>
      </c>
      <c r="D640" s="165">
        <v>0</v>
      </c>
      <c r="E640" s="165">
        <v>0</v>
      </c>
      <c r="F640" s="165">
        <v>0</v>
      </c>
      <c r="G640" s="165">
        <v>0</v>
      </c>
      <c r="H640" s="165">
        <v>0</v>
      </c>
      <c r="I640" s="165">
        <v>0</v>
      </c>
      <c r="J640" s="165">
        <v>0</v>
      </c>
      <c r="K640" s="165">
        <v>0</v>
      </c>
      <c r="L640" s="165">
        <v>0</v>
      </c>
    </row>
    <row r="641" hidden="1" spans="1:12">
      <c r="A641" s="165" t="s">
        <v>1068</v>
      </c>
      <c r="B641" s="165" t="s">
        <v>1069</v>
      </c>
      <c r="C641" s="165">
        <v>0</v>
      </c>
      <c r="D641" s="165">
        <v>0</v>
      </c>
      <c r="E641" s="165">
        <v>0</v>
      </c>
      <c r="F641" s="165">
        <v>0</v>
      </c>
      <c r="G641" s="165">
        <v>0</v>
      </c>
      <c r="H641" s="165">
        <v>0</v>
      </c>
      <c r="I641" s="165">
        <v>0</v>
      </c>
      <c r="J641" s="165">
        <v>0</v>
      </c>
      <c r="K641" s="165">
        <v>0</v>
      </c>
      <c r="L641" s="165">
        <v>0</v>
      </c>
    </row>
    <row r="642" hidden="1" spans="1:12">
      <c r="A642" s="165" t="s">
        <v>1070</v>
      </c>
      <c r="B642" s="165" t="s">
        <v>1071</v>
      </c>
      <c r="C642" s="165">
        <v>0</v>
      </c>
      <c r="D642" s="165">
        <v>0</v>
      </c>
      <c r="E642" s="165">
        <v>0</v>
      </c>
      <c r="F642" s="165">
        <v>0</v>
      </c>
      <c r="G642" s="165">
        <v>0</v>
      </c>
      <c r="H642" s="165">
        <v>0</v>
      </c>
      <c r="I642" s="165">
        <v>0</v>
      </c>
      <c r="J642" s="165">
        <v>0</v>
      </c>
      <c r="K642" s="165">
        <v>0</v>
      </c>
      <c r="L642" s="165">
        <v>0</v>
      </c>
    </row>
    <row r="643" hidden="1" spans="1:12">
      <c r="A643" s="165" t="s">
        <v>1072</v>
      </c>
      <c r="B643" s="165" t="s">
        <v>1073</v>
      </c>
      <c r="C643" s="165">
        <v>0</v>
      </c>
      <c r="D643" s="165">
        <v>0</v>
      </c>
      <c r="E643" s="165">
        <v>0</v>
      </c>
      <c r="F643" s="165">
        <v>0</v>
      </c>
      <c r="G643" s="165">
        <v>0</v>
      </c>
      <c r="H643" s="165">
        <v>0</v>
      </c>
      <c r="I643" s="165">
        <v>0</v>
      </c>
      <c r="J643" s="165">
        <v>0</v>
      </c>
      <c r="K643" s="165">
        <v>0</v>
      </c>
      <c r="L643" s="165">
        <v>0</v>
      </c>
    </row>
    <row r="644" hidden="1" spans="1:12">
      <c r="A644" s="165" t="s">
        <v>1074</v>
      </c>
      <c r="B644" s="165" t="s">
        <v>1075</v>
      </c>
      <c r="C644" s="165">
        <v>0</v>
      </c>
      <c r="D644" s="165">
        <v>0</v>
      </c>
      <c r="E644" s="165">
        <v>0</v>
      </c>
      <c r="F644" s="165">
        <v>0</v>
      </c>
      <c r="G644" s="165">
        <v>0</v>
      </c>
      <c r="H644" s="165">
        <v>0</v>
      </c>
      <c r="I644" s="165">
        <v>0</v>
      </c>
      <c r="J644" s="165">
        <v>0</v>
      </c>
      <c r="K644" s="165">
        <v>0</v>
      </c>
      <c r="L644" s="165">
        <v>0</v>
      </c>
    </row>
    <row r="645" hidden="1" spans="1:12">
      <c r="A645" s="165" t="s">
        <v>1076</v>
      </c>
      <c r="B645" s="165" t="s">
        <v>1077</v>
      </c>
      <c r="C645" s="165">
        <v>0</v>
      </c>
      <c r="D645" s="165">
        <v>0</v>
      </c>
      <c r="E645" s="165">
        <v>0</v>
      </c>
      <c r="F645" s="165">
        <v>0</v>
      </c>
      <c r="G645" s="165">
        <v>0</v>
      </c>
      <c r="H645" s="165">
        <v>0</v>
      </c>
      <c r="I645" s="165">
        <v>0</v>
      </c>
      <c r="J645" s="165">
        <v>0</v>
      </c>
      <c r="K645" s="165">
        <v>0</v>
      </c>
      <c r="L645" s="165">
        <v>0</v>
      </c>
    </row>
    <row r="646" hidden="1" spans="1:12">
      <c r="A646" s="165" t="s">
        <v>1078</v>
      </c>
      <c r="B646" s="165" t="s">
        <v>1079</v>
      </c>
      <c r="C646" s="165">
        <v>0</v>
      </c>
      <c r="D646" s="165">
        <v>0</v>
      </c>
      <c r="E646" s="165">
        <v>0</v>
      </c>
      <c r="F646" s="165">
        <v>0</v>
      </c>
      <c r="G646" s="165">
        <v>0</v>
      </c>
      <c r="H646" s="165">
        <v>0</v>
      </c>
      <c r="I646" s="165">
        <v>0</v>
      </c>
      <c r="J646" s="165">
        <v>0</v>
      </c>
      <c r="K646" s="165">
        <v>0</v>
      </c>
      <c r="L646" s="165">
        <v>0</v>
      </c>
    </row>
    <row r="647" hidden="1" spans="1:12">
      <c r="A647" s="165" t="s">
        <v>1080</v>
      </c>
      <c r="B647" s="165" t="s">
        <v>1081</v>
      </c>
      <c r="C647" s="165">
        <v>1.1104</v>
      </c>
      <c r="D647" s="165">
        <v>0.3613</v>
      </c>
      <c r="E647" s="165">
        <v>1.2554</v>
      </c>
      <c r="F647" s="165">
        <v>1.6224</v>
      </c>
      <c r="G647" s="165">
        <v>3.0622</v>
      </c>
      <c r="H647" s="165">
        <v>1.259</v>
      </c>
      <c r="I647" s="165">
        <v>166.5</v>
      </c>
      <c r="J647" s="165">
        <v>155</v>
      </c>
      <c r="K647" s="165">
        <v>141</v>
      </c>
      <c r="L647" s="165">
        <v>133.2</v>
      </c>
    </row>
    <row r="648" hidden="1" spans="1:12">
      <c r="A648" s="165" t="s">
        <v>1082</v>
      </c>
      <c r="B648" s="165" t="s">
        <v>1083</v>
      </c>
      <c r="C648" s="165">
        <v>0</v>
      </c>
      <c r="D648" s="165">
        <v>0</v>
      </c>
      <c r="E648" s="165">
        <v>0</v>
      </c>
      <c r="F648" s="165">
        <v>0</v>
      </c>
      <c r="G648" s="165">
        <v>0</v>
      </c>
      <c r="H648" s="165">
        <v>0</v>
      </c>
      <c r="I648" s="165">
        <v>0</v>
      </c>
      <c r="J648" s="165">
        <v>0</v>
      </c>
      <c r="K648" s="165">
        <v>0</v>
      </c>
      <c r="L648" s="165">
        <v>0</v>
      </c>
    </row>
    <row r="649" hidden="1" spans="1:12">
      <c r="A649" s="165" t="s">
        <v>1082</v>
      </c>
      <c r="B649" s="165" t="s">
        <v>1083</v>
      </c>
      <c r="C649" s="165">
        <v>0</v>
      </c>
      <c r="D649" s="165">
        <v>0</v>
      </c>
      <c r="E649" s="165">
        <v>0</v>
      </c>
      <c r="F649" s="165">
        <v>0</v>
      </c>
      <c r="G649" s="165">
        <v>0</v>
      </c>
      <c r="H649" s="165">
        <v>0</v>
      </c>
      <c r="I649" s="165">
        <v>0</v>
      </c>
      <c r="J649" s="165">
        <v>0</v>
      </c>
      <c r="K649" s="165">
        <v>0</v>
      </c>
      <c r="L649" s="165">
        <v>0</v>
      </c>
    </row>
    <row r="650" hidden="1" spans="1:12">
      <c r="A650" s="165" t="s">
        <v>1084</v>
      </c>
      <c r="B650" s="165" t="s">
        <v>1085</v>
      </c>
      <c r="C650" s="165">
        <v>0.372</v>
      </c>
      <c r="D650" s="165">
        <v>0.291</v>
      </c>
      <c r="E650" s="165">
        <v>0.93</v>
      </c>
      <c r="F650" s="165">
        <v>0.873</v>
      </c>
      <c r="G650" s="165">
        <v>0</v>
      </c>
      <c r="H650" s="165">
        <v>0</v>
      </c>
      <c r="I650" s="165">
        <v>330</v>
      </c>
      <c r="J650" s="165">
        <v>330</v>
      </c>
      <c r="K650" s="165">
        <v>470</v>
      </c>
      <c r="L650" s="165">
        <v>0</v>
      </c>
    </row>
    <row r="651" hidden="1" spans="1:12">
      <c r="A651" s="165" t="s">
        <v>1086</v>
      </c>
      <c r="B651" s="165" t="s">
        <v>1087</v>
      </c>
      <c r="C651" s="165">
        <v>1.4932</v>
      </c>
      <c r="D651" s="165">
        <v>0.8087</v>
      </c>
      <c r="E651" s="165">
        <v>1.4932</v>
      </c>
      <c r="F651" s="165">
        <v>0.8087</v>
      </c>
      <c r="G651" s="165">
        <v>2.3047</v>
      </c>
      <c r="H651" s="165">
        <v>2.3047</v>
      </c>
      <c r="I651" s="165">
        <v>154</v>
      </c>
      <c r="K651" s="165">
        <v>131</v>
      </c>
      <c r="L651" s="165">
        <v>123.2</v>
      </c>
    </row>
    <row r="652" hidden="1" spans="1:12">
      <c r="A652" s="165" t="s">
        <v>1088</v>
      </c>
      <c r="B652" s="165" t="s">
        <v>1089</v>
      </c>
      <c r="C652" s="165">
        <v>0.2391</v>
      </c>
      <c r="D652" s="165">
        <v>0.3778</v>
      </c>
      <c r="E652" s="165">
        <v>0.4954</v>
      </c>
      <c r="F652" s="165">
        <v>1.3219</v>
      </c>
      <c r="G652" s="165">
        <v>3.0738</v>
      </c>
      <c r="H652" s="165">
        <v>1.639</v>
      </c>
      <c r="I652" s="165">
        <v>0</v>
      </c>
      <c r="J652" s="165">
        <v>0</v>
      </c>
      <c r="K652" s="165">
        <v>0</v>
      </c>
      <c r="L652" s="165">
        <v>0</v>
      </c>
    </row>
    <row r="653" hidden="1" spans="1:12">
      <c r="A653" s="165" t="s">
        <v>1090</v>
      </c>
      <c r="B653" s="165" t="s">
        <v>1091</v>
      </c>
      <c r="C653" s="165">
        <v>0</v>
      </c>
      <c r="D653" s="165">
        <v>0</v>
      </c>
      <c r="E653" s="165">
        <v>0</v>
      </c>
      <c r="F653" s="165">
        <v>0</v>
      </c>
      <c r="G653" s="165">
        <v>0</v>
      </c>
      <c r="H653" s="165">
        <v>0</v>
      </c>
      <c r="I653" s="165">
        <v>0</v>
      </c>
      <c r="J653" s="165">
        <v>0</v>
      </c>
      <c r="K653" s="165">
        <v>0</v>
      </c>
      <c r="L653" s="165">
        <v>0</v>
      </c>
    </row>
    <row r="654" hidden="1" spans="1:12">
      <c r="A654" s="165" t="s">
        <v>1092</v>
      </c>
      <c r="B654" s="165" t="s">
        <v>1093</v>
      </c>
      <c r="C654" s="165">
        <v>0.3536</v>
      </c>
      <c r="D654" s="165">
        <v>0.3432</v>
      </c>
      <c r="E654" s="165">
        <v>0.4986</v>
      </c>
      <c r="F654" s="165">
        <v>1.6043</v>
      </c>
      <c r="G654" s="165">
        <v>3.2259</v>
      </c>
      <c r="H654" s="165">
        <v>1.2857</v>
      </c>
      <c r="I654" s="165">
        <v>332</v>
      </c>
      <c r="L654" s="165">
        <v>265.6</v>
      </c>
    </row>
    <row r="655" hidden="1" spans="1:12">
      <c r="A655" s="165" t="s">
        <v>1094</v>
      </c>
      <c r="B655" s="165" t="s">
        <v>1095</v>
      </c>
      <c r="C655" s="165">
        <v>0.0953</v>
      </c>
      <c r="D655" s="165">
        <v>0.2824</v>
      </c>
      <c r="E655" s="165">
        <v>0.2404</v>
      </c>
      <c r="F655" s="165">
        <v>1.5435</v>
      </c>
      <c r="G655" s="165">
        <v>3.934</v>
      </c>
      <c r="H655" s="165">
        <v>1.3848</v>
      </c>
      <c r="I655" s="165">
        <v>825</v>
      </c>
      <c r="J655" s="165">
        <v>751</v>
      </c>
      <c r="K655" s="165">
        <v>667</v>
      </c>
      <c r="L655" s="165">
        <v>660</v>
      </c>
    </row>
    <row r="656" hidden="1" spans="1:12">
      <c r="A656" s="165" t="s">
        <v>1096</v>
      </c>
      <c r="B656" s="165" t="s">
        <v>1097</v>
      </c>
      <c r="C656" s="165">
        <v>0.0581</v>
      </c>
      <c r="D656" s="165">
        <v>0.0768</v>
      </c>
      <c r="E656" s="165">
        <v>0.4235</v>
      </c>
      <c r="F656" s="165">
        <v>0.0397</v>
      </c>
      <c r="G656" s="165">
        <v>229.65</v>
      </c>
      <c r="H656" s="165">
        <v>229.65</v>
      </c>
      <c r="I656" s="165">
        <v>600</v>
      </c>
      <c r="J656" s="165">
        <v>600</v>
      </c>
      <c r="K656" s="165">
        <v>600</v>
      </c>
      <c r="L656" s="165">
        <v>480</v>
      </c>
    </row>
    <row r="657" hidden="1" spans="1:12">
      <c r="A657" s="165" t="s">
        <v>1098</v>
      </c>
      <c r="B657" s="165" t="s">
        <v>1099</v>
      </c>
      <c r="C657" s="165">
        <v>0</v>
      </c>
      <c r="D657" s="165">
        <v>0</v>
      </c>
      <c r="E657" s="165">
        <v>0</v>
      </c>
      <c r="F657" s="165">
        <v>0</v>
      </c>
      <c r="G657" s="165">
        <v>0</v>
      </c>
      <c r="H657" s="165">
        <v>0</v>
      </c>
      <c r="I657" s="165">
        <v>0</v>
      </c>
      <c r="J657" s="165">
        <v>0</v>
      </c>
      <c r="K657" s="165">
        <v>0</v>
      </c>
      <c r="L657" s="165">
        <v>0</v>
      </c>
    </row>
    <row r="658" hidden="1" spans="1:12">
      <c r="A658" s="165" t="s">
        <v>1100</v>
      </c>
      <c r="B658" s="165" t="s">
        <v>1101</v>
      </c>
      <c r="C658" s="165">
        <v>1.11</v>
      </c>
      <c r="D658" s="165">
        <v>0.16</v>
      </c>
      <c r="E658" s="165">
        <v>2.25</v>
      </c>
      <c r="F658" s="165">
        <v>0.091</v>
      </c>
      <c r="G658" s="165">
        <v>0.158</v>
      </c>
      <c r="H658" s="165">
        <v>0</v>
      </c>
      <c r="I658" s="165">
        <v>133</v>
      </c>
      <c r="J658" s="165">
        <v>115</v>
      </c>
      <c r="K658" s="165">
        <v>115</v>
      </c>
      <c r="L658" s="165">
        <v>92</v>
      </c>
    </row>
    <row r="659" hidden="1" spans="1:12">
      <c r="A659" s="165" t="s">
        <v>1102</v>
      </c>
      <c r="B659" s="165" t="s">
        <v>1103</v>
      </c>
      <c r="C659" s="165">
        <v>0</v>
      </c>
      <c r="D659" s="165">
        <v>0</v>
      </c>
      <c r="E659" s="165">
        <v>0</v>
      </c>
      <c r="F659" s="165">
        <v>0</v>
      </c>
      <c r="G659" s="165">
        <v>0</v>
      </c>
      <c r="H659" s="165">
        <v>0</v>
      </c>
      <c r="I659" s="165">
        <v>0</v>
      </c>
      <c r="J659" s="165">
        <v>0</v>
      </c>
      <c r="K659" s="165">
        <v>0</v>
      </c>
      <c r="L659" s="165">
        <v>0</v>
      </c>
    </row>
    <row r="660" hidden="1" spans="1:12">
      <c r="A660" s="165" t="s">
        <v>1104</v>
      </c>
      <c r="B660" s="165" t="s">
        <v>1105</v>
      </c>
      <c r="C660" s="165">
        <v>0.927</v>
      </c>
      <c r="D660" s="165">
        <v>0.079</v>
      </c>
      <c r="E660" s="165">
        <v>3.63</v>
      </c>
      <c r="F660" s="165">
        <v>0.088</v>
      </c>
      <c r="G660" s="165">
        <v>0</v>
      </c>
      <c r="H660" s="165">
        <v>0</v>
      </c>
      <c r="I660" s="165">
        <v>92</v>
      </c>
      <c r="J660" s="165">
        <v>92</v>
      </c>
      <c r="K660" s="165">
        <v>115</v>
      </c>
      <c r="L660" s="165">
        <v>0</v>
      </c>
    </row>
    <row r="661" hidden="1" spans="1:12">
      <c r="A661" s="165" t="s">
        <v>1106</v>
      </c>
      <c r="B661" s="165" t="s">
        <v>1107</v>
      </c>
      <c r="C661" s="165">
        <v>1.025</v>
      </c>
      <c r="D661" s="165">
        <v>0.119</v>
      </c>
      <c r="E661" s="165">
        <v>1.949</v>
      </c>
      <c r="F661" s="165">
        <v>0.0788</v>
      </c>
      <c r="G661" s="165">
        <v>94.562</v>
      </c>
      <c r="H661" s="165">
        <v>94.562</v>
      </c>
      <c r="I661" s="165">
        <v>115</v>
      </c>
      <c r="J661" s="165">
        <v>115</v>
      </c>
      <c r="K661" s="165">
        <v>115</v>
      </c>
      <c r="L661" s="165">
        <v>115</v>
      </c>
    </row>
    <row r="662" hidden="1" spans="1:12">
      <c r="A662" s="165" t="s">
        <v>1108</v>
      </c>
      <c r="B662" s="165" t="s">
        <v>1109</v>
      </c>
      <c r="C662" s="165">
        <v>1.11</v>
      </c>
      <c r="D662" s="165">
        <v>0.157</v>
      </c>
      <c r="E662" s="165">
        <v>2.33</v>
      </c>
      <c r="F662" s="165">
        <v>0.092</v>
      </c>
      <c r="G662" s="165">
        <v>0.159</v>
      </c>
      <c r="H662" s="165">
        <v>0</v>
      </c>
      <c r="I662" s="165">
        <v>135</v>
      </c>
      <c r="J662" s="165">
        <v>0</v>
      </c>
      <c r="K662" s="165">
        <v>0</v>
      </c>
      <c r="L662" s="165">
        <v>0</v>
      </c>
    </row>
    <row r="663" hidden="1" spans="1:12">
      <c r="A663" s="165" t="s">
        <v>1110</v>
      </c>
      <c r="B663" s="165" t="s">
        <v>1111</v>
      </c>
      <c r="C663" s="165">
        <v>1.11</v>
      </c>
      <c r="D663" s="165">
        <v>0.156</v>
      </c>
      <c r="E663" s="165">
        <v>2.2</v>
      </c>
      <c r="F663" s="165">
        <v>0.091</v>
      </c>
      <c r="G663" s="165">
        <v>0.158</v>
      </c>
      <c r="H663" s="165">
        <v>0</v>
      </c>
      <c r="I663" s="165">
        <v>134</v>
      </c>
      <c r="J663" s="165">
        <v>0</v>
      </c>
      <c r="K663" s="165">
        <v>0</v>
      </c>
      <c r="L663" s="165">
        <v>0</v>
      </c>
    </row>
    <row r="664" hidden="1" spans="1:12">
      <c r="A664" s="165" t="s">
        <v>1112</v>
      </c>
      <c r="B664" s="165" t="s">
        <v>1113</v>
      </c>
      <c r="C664" s="165">
        <v>0.163</v>
      </c>
      <c r="D664" s="165">
        <v>0.062</v>
      </c>
      <c r="E664" s="165">
        <v>0.765</v>
      </c>
      <c r="F664" s="165">
        <v>0.087</v>
      </c>
      <c r="G664" s="165">
        <v>0</v>
      </c>
      <c r="H664" s="165">
        <v>0</v>
      </c>
      <c r="I664" s="165">
        <v>316</v>
      </c>
      <c r="J664" s="165">
        <v>316</v>
      </c>
      <c r="K664" s="165">
        <v>395</v>
      </c>
      <c r="L664" s="165">
        <v>0</v>
      </c>
    </row>
    <row r="665" hidden="1" spans="1:12">
      <c r="A665" s="165" t="s">
        <v>1114</v>
      </c>
      <c r="B665" s="165" t="s">
        <v>1115</v>
      </c>
      <c r="C665" s="165">
        <v>0.21</v>
      </c>
      <c r="D665" s="165">
        <v>0.119</v>
      </c>
      <c r="E665" s="165">
        <v>0.56</v>
      </c>
      <c r="F665" s="165">
        <v>0.059</v>
      </c>
      <c r="G665" s="165">
        <v>0.271</v>
      </c>
      <c r="H665" s="165">
        <v>0</v>
      </c>
      <c r="I665" s="165">
        <v>328</v>
      </c>
      <c r="J665" s="165">
        <v>0</v>
      </c>
      <c r="K665" s="165">
        <v>0</v>
      </c>
      <c r="L665" s="165">
        <v>0</v>
      </c>
    </row>
    <row r="666" hidden="1" spans="1:12">
      <c r="A666" s="165" t="s">
        <v>1116</v>
      </c>
      <c r="B666" s="165" t="s">
        <v>1117</v>
      </c>
      <c r="C666" s="165">
        <v>1.11</v>
      </c>
      <c r="D666" s="165">
        <v>0.156</v>
      </c>
      <c r="E666" s="165">
        <v>2.2</v>
      </c>
      <c r="F666" s="165">
        <v>0.091</v>
      </c>
      <c r="G666" s="165">
        <v>0.158</v>
      </c>
      <c r="H666" s="165">
        <v>0</v>
      </c>
      <c r="I666" s="165">
        <v>134</v>
      </c>
      <c r="J666" s="165">
        <v>0</v>
      </c>
      <c r="K666" s="165">
        <v>0</v>
      </c>
      <c r="L666" s="165">
        <v>0</v>
      </c>
    </row>
    <row r="667" hidden="1" spans="1:12">
      <c r="A667" s="165" t="s">
        <v>1118</v>
      </c>
      <c r="B667" s="165" t="s">
        <v>1119</v>
      </c>
      <c r="C667" s="165">
        <v>0</v>
      </c>
      <c r="D667" s="165">
        <v>0</v>
      </c>
      <c r="E667" s="165">
        <v>0</v>
      </c>
      <c r="F667" s="165">
        <v>0</v>
      </c>
      <c r="G667" s="165">
        <v>0</v>
      </c>
      <c r="H667" s="165">
        <v>0</v>
      </c>
      <c r="I667" s="165">
        <v>0</v>
      </c>
      <c r="J667" s="165">
        <v>0</v>
      </c>
      <c r="K667" s="165">
        <v>0</v>
      </c>
      <c r="L667" s="165">
        <v>0</v>
      </c>
    </row>
    <row r="668" hidden="1" spans="1:12">
      <c r="A668" s="165" t="s">
        <v>1118</v>
      </c>
      <c r="B668" s="165" t="s">
        <v>1119</v>
      </c>
      <c r="C668" s="165">
        <v>0</v>
      </c>
      <c r="D668" s="165">
        <v>0</v>
      </c>
      <c r="E668" s="165">
        <v>0</v>
      </c>
      <c r="F668" s="165">
        <v>0</v>
      </c>
      <c r="G668" s="165">
        <v>0</v>
      </c>
      <c r="H668" s="165">
        <v>0</v>
      </c>
      <c r="I668" s="165">
        <v>0</v>
      </c>
      <c r="J668" s="165">
        <v>0</v>
      </c>
      <c r="K668" s="165">
        <v>0</v>
      </c>
      <c r="L668" s="165">
        <v>0</v>
      </c>
    </row>
    <row r="669" hidden="1" spans="1:12">
      <c r="A669" s="165" t="s">
        <v>1120</v>
      </c>
      <c r="B669" s="165" t="s">
        <v>1121</v>
      </c>
      <c r="C669" s="165">
        <v>1.11</v>
      </c>
      <c r="D669" s="165">
        <v>0.157</v>
      </c>
      <c r="E669" s="165">
        <v>2.33</v>
      </c>
      <c r="F669" s="165">
        <v>0.092</v>
      </c>
      <c r="G669" s="165">
        <v>0.159</v>
      </c>
      <c r="H669" s="165">
        <v>0</v>
      </c>
      <c r="I669" s="165">
        <v>135</v>
      </c>
      <c r="J669" s="165">
        <v>0</v>
      </c>
      <c r="K669" s="165">
        <v>0</v>
      </c>
      <c r="L669" s="165">
        <v>0</v>
      </c>
    </row>
    <row r="670" hidden="1" spans="1:12">
      <c r="A670" s="165" t="s">
        <v>1122</v>
      </c>
      <c r="B670" s="165" t="s">
        <v>1123</v>
      </c>
      <c r="C670" s="165">
        <v>0.165</v>
      </c>
      <c r="D670" s="165">
        <v>0.131</v>
      </c>
      <c r="E670" s="165">
        <v>0.436</v>
      </c>
      <c r="F670" s="165">
        <v>0.07</v>
      </c>
      <c r="G670" s="165">
        <v>66.3</v>
      </c>
      <c r="H670" s="165">
        <v>66.3</v>
      </c>
      <c r="I670" s="165">
        <v>285</v>
      </c>
      <c r="J670" s="165">
        <v>285</v>
      </c>
      <c r="K670" s="165">
        <v>325</v>
      </c>
      <c r="L670" s="165">
        <v>385</v>
      </c>
    </row>
    <row r="671" hidden="1" spans="1:12">
      <c r="A671" s="165" t="s">
        <v>1124</v>
      </c>
      <c r="B671" s="165" t="s">
        <v>1125</v>
      </c>
      <c r="C671" s="165">
        <v>0</v>
      </c>
      <c r="D671" s="165">
        <v>0</v>
      </c>
      <c r="E671" s="165">
        <v>0</v>
      </c>
      <c r="F671" s="165">
        <v>0</v>
      </c>
      <c r="G671" s="165">
        <v>0</v>
      </c>
      <c r="H671" s="165">
        <v>0</v>
      </c>
      <c r="I671" s="165">
        <v>0</v>
      </c>
      <c r="J671" s="165">
        <v>0</v>
      </c>
      <c r="K671" s="165">
        <v>0</v>
      </c>
      <c r="L671" s="165">
        <v>0</v>
      </c>
    </row>
    <row r="672" hidden="1" spans="1:12">
      <c r="A672" s="165" t="s">
        <v>1126</v>
      </c>
      <c r="B672" s="165" t="s">
        <v>1127</v>
      </c>
      <c r="C672" s="165">
        <v>0.101</v>
      </c>
      <c r="D672" s="165">
        <v>0.109</v>
      </c>
      <c r="E672" s="165">
        <v>0.446</v>
      </c>
      <c r="F672" s="165">
        <v>0.05</v>
      </c>
      <c r="G672" s="165">
        <v>120.95</v>
      </c>
      <c r="H672" s="165">
        <v>120.95</v>
      </c>
      <c r="I672" s="165">
        <v>475</v>
      </c>
      <c r="J672" s="165">
        <v>475</v>
      </c>
      <c r="K672" s="165">
        <v>475</v>
      </c>
      <c r="L672" s="165">
        <v>475</v>
      </c>
    </row>
    <row r="673" hidden="1" spans="1:12">
      <c r="A673" s="165" t="s">
        <v>1128</v>
      </c>
      <c r="B673" s="165" t="s">
        <v>1129</v>
      </c>
      <c r="C673" s="165">
        <v>0</v>
      </c>
      <c r="D673" s="165">
        <v>0</v>
      </c>
      <c r="E673" s="165">
        <v>0</v>
      </c>
      <c r="F673" s="165">
        <v>0</v>
      </c>
      <c r="G673" s="165">
        <v>0</v>
      </c>
      <c r="H673" s="165">
        <v>0</v>
      </c>
      <c r="I673" s="165">
        <v>0</v>
      </c>
      <c r="J673" s="165">
        <v>0</v>
      </c>
      <c r="K673" s="165">
        <v>0</v>
      </c>
      <c r="L673" s="165">
        <v>0</v>
      </c>
    </row>
    <row r="674" hidden="1" spans="1:12">
      <c r="A674" s="165" t="s">
        <v>1130</v>
      </c>
      <c r="B674" s="165" t="s">
        <v>1131</v>
      </c>
      <c r="C674" s="165">
        <v>0</v>
      </c>
      <c r="D674" s="165">
        <v>0</v>
      </c>
      <c r="E674" s="165">
        <v>0</v>
      </c>
      <c r="F674" s="165">
        <v>0</v>
      </c>
      <c r="G674" s="165">
        <v>0</v>
      </c>
      <c r="H674" s="165">
        <v>0</v>
      </c>
      <c r="I674" s="165">
        <v>0</v>
      </c>
      <c r="J674" s="165">
        <v>0</v>
      </c>
      <c r="K674" s="165">
        <v>0</v>
      </c>
      <c r="L674" s="165">
        <v>0</v>
      </c>
    </row>
    <row r="675" hidden="1" spans="1:12">
      <c r="A675" s="165" t="s">
        <v>1132</v>
      </c>
      <c r="B675" s="165" t="s">
        <v>1133</v>
      </c>
      <c r="C675" s="165">
        <v>0</v>
      </c>
      <c r="D675" s="165">
        <v>0</v>
      </c>
      <c r="E675" s="165">
        <v>0</v>
      </c>
      <c r="F675" s="165">
        <v>0</v>
      </c>
      <c r="G675" s="165">
        <v>0</v>
      </c>
      <c r="H675" s="165">
        <v>0</v>
      </c>
      <c r="I675" s="165">
        <v>0</v>
      </c>
      <c r="J675" s="165">
        <v>0</v>
      </c>
      <c r="K675" s="165">
        <v>0</v>
      </c>
      <c r="L675" s="165">
        <v>0</v>
      </c>
    </row>
    <row r="676" hidden="1" spans="1:12">
      <c r="A676" s="165" t="s">
        <v>1134</v>
      </c>
      <c r="B676" s="165" t="s">
        <v>1135</v>
      </c>
      <c r="C676" s="165">
        <v>0</v>
      </c>
      <c r="D676" s="165">
        <v>0</v>
      </c>
      <c r="E676" s="165">
        <v>0</v>
      </c>
      <c r="F676" s="165">
        <v>0</v>
      </c>
      <c r="G676" s="165">
        <v>0</v>
      </c>
      <c r="H676" s="165">
        <v>0</v>
      </c>
      <c r="I676" s="165">
        <v>0</v>
      </c>
      <c r="J676" s="165">
        <v>0</v>
      </c>
      <c r="K676" s="165">
        <v>0</v>
      </c>
      <c r="L676" s="165">
        <v>0</v>
      </c>
    </row>
    <row r="677" hidden="1" spans="1:12">
      <c r="A677" s="165" t="s">
        <v>1136</v>
      </c>
      <c r="B677" s="165" t="s">
        <v>1137</v>
      </c>
      <c r="C677" s="165">
        <v>0</v>
      </c>
      <c r="D677" s="165">
        <v>0</v>
      </c>
      <c r="E677" s="165">
        <v>0</v>
      </c>
      <c r="F677" s="165">
        <v>0</v>
      </c>
      <c r="G677" s="165">
        <v>0</v>
      </c>
      <c r="H677" s="165">
        <v>0</v>
      </c>
      <c r="I677" s="165">
        <v>0</v>
      </c>
      <c r="J677" s="165">
        <v>0</v>
      </c>
      <c r="K677" s="165">
        <v>0</v>
      </c>
      <c r="L677" s="165">
        <v>0</v>
      </c>
    </row>
    <row r="678" hidden="1" spans="1:12">
      <c r="A678" s="165" t="s">
        <v>1138</v>
      </c>
      <c r="B678" s="165" t="s">
        <v>1139</v>
      </c>
      <c r="C678" s="165">
        <v>0</v>
      </c>
      <c r="D678" s="165">
        <v>0</v>
      </c>
      <c r="E678" s="165">
        <v>0</v>
      </c>
      <c r="F678" s="165">
        <v>0</v>
      </c>
      <c r="G678" s="165">
        <v>0</v>
      </c>
      <c r="H678" s="165">
        <v>0</v>
      </c>
      <c r="I678" s="165">
        <v>0</v>
      </c>
      <c r="J678" s="165">
        <v>0</v>
      </c>
      <c r="K678" s="165">
        <v>0</v>
      </c>
      <c r="L678" s="165">
        <v>0</v>
      </c>
    </row>
    <row r="679" hidden="1" spans="1:12">
      <c r="A679" s="165" t="s">
        <v>1140</v>
      </c>
      <c r="B679" s="165" t="s">
        <v>1141</v>
      </c>
      <c r="C679" s="165">
        <v>0.41</v>
      </c>
      <c r="D679" s="165">
        <v>0.133</v>
      </c>
      <c r="E679" s="165">
        <v>0.83</v>
      </c>
      <c r="F679" s="165">
        <v>0.071</v>
      </c>
      <c r="G679" s="165">
        <v>0.215</v>
      </c>
      <c r="H679" s="165">
        <v>0</v>
      </c>
      <c r="I679" s="165">
        <v>231</v>
      </c>
      <c r="J679" s="165">
        <v>0</v>
      </c>
      <c r="K679" s="165">
        <v>0</v>
      </c>
      <c r="L679" s="165">
        <v>0</v>
      </c>
    </row>
    <row r="680" hidden="1" spans="1:12">
      <c r="A680" s="165" t="s">
        <v>1142</v>
      </c>
      <c r="B680" s="165" t="s">
        <v>1143</v>
      </c>
      <c r="C680" s="165">
        <v>0.211</v>
      </c>
      <c r="D680" s="165">
        <v>0.063</v>
      </c>
      <c r="E680" s="165">
        <v>0.0995</v>
      </c>
      <c r="F680" s="165">
        <v>0.09</v>
      </c>
      <c r="G680" s="165">
        <v>0</v>
      </c>
      <c r="H680" s="165">
        <v>0</v>
      </c>
      <c r="I680" s="165">
        <v>272</v>
      </c>
      <c r="J680" s="165">
        <v>272</v>
      </c>
      <c r="K680" s="165">
        <v>340</v>
      </c>
      <c r="L680" s="165">
        <v>0</v>
      </c>
    </row>
    <row r="681" hidden="1" spans="1:12">
      <c r="A681" s="165" t="s">
        <v>1144</v>
      </c>
      <c r="B681" s="165" t="s">
        <v>1145</v>
      </c>
      <c r="C681" s="165">
        <v>0</v>
      </c>
      <c r="D681" s="165">
        <v>0</v>
      </c>
      <c r="E681" s="165">
        <v>0</v>
      </c>
      <c r="F681" s="165">
        <v>0</v>
      </c>
      <c r="G681" s="165">
        <v>0</v>
      </c>
      <c r="H681" s="165">
        <v>0</v>
      </c>
      <c r="I681" s="165">
        <v>0</v>
      </c>
      <c r="J681" s="165">
        <v>0</v>
      </c>
      <c r="K681" s="165">
        <v>0</v>
      </c>
      <c r="L681" s="165">
        <v>0</v>
      </c>
    </row>
    <row r="682" hidden="1" spans="1:12">
      <c r="A682" s="165" t="s">
        <v>1146</v>
      </c>
      <c r="B682" s="165" t="s">
        <v>1147</v>
      </c>
      <c r="C682" s="165">
        <v>0</v>
      </c>
      <c r="D682" s="165">
        <v>0</v>
      </c>
      <c r="E682" s="165">
        <v>0</v>
      </c>
      <c r="F682" s="165">
        <v>0</v>
      </c>
      <c r="G682" s="165">
        <v>0</v>
      </c>
      <c r="H682" s="165">
        <v>0</v>
      </c>
      <c r="I682" s="165">
        <v>0</v>
      </c>
      <c r="J682" s="165">
        <v>0</v>
      </c>
      <c r="K682" s="165">
        <v>0</v>
      </c>
      <c r="L682" s="165">
        <v>0</v>
      </c>
    </row>
    <row r="683" hidden="1" spans="1:12">
      <c r="A683" s="165" t="s">
        <v>1148</v>
      </c>
      <c r="B683" s="165" t="s">
        <v>1149</v>
      </c>
      <c r="C683" s="165">
        <v>0.0011</v>
      </c>
      <c r="D683" s="165">
        <v>0.0011</v>
      </c>
      <c r="E683" s="165">
        <v>0.0011</v>
      </c>
      <c r="F683" s="165">
        <v>0.0011</v>
      </c>
      <c r="G683" s="165">
        <v>0</v>
      </c>
      <c r="H683" s="165">
        <v>0</v>
      </c>
      <c r="I683" s="165">
        <v>1000</v>
      </c>
      <c r="J683" s="165">
        <v>1000</v>
      </c>
      <c r="K683" s="165">
        <v>1000</v>
      </c>
      <c r="L683" s="165">
        <v>1000</v>
      </c>
    </row>
    <row r="684" hidden="1" spans="1:12">
      <c r="A684" s="165" t="s">
        <v>1150</v>
      </c>
      <c r="B684" s="165" t="s">
        <v>1151</v>
      </c>
      <c r="C684" s="165">
        <v>0</v>
      </c>
      <c r="D684" s="165">
        <v>0</v>
      </c>
      <c r="E684" s="165">
        <v>0</v>
      </c>
      <c r="F684" s="165">
        <v>0</v>
      </c>
      <c r="G684" s="165">
        <v>0</v>
      </c>
      <c r="H684" s="165">
        <v>0</v>
      </c>
      <c r="I684" s="165">
        <v>0</v>
      </c>
      <c r="J684" s="165">
        <v>0</v>
      </c>
      <c r="K684" s="165">
        <v>0</v>
      </c>
      <c r="L684" s="165">
        <v>0</v>
      </c>
    </row>
    <row r="685" hidden="1" spans="1:12">
      <c r="A685" s="165" t="s">
        <v>1152</v>
      </c>
      <c r="B685" s="165" t="s">
        <v>1153</v>
      </c>
      <c r="C685" s="165">
        <v>0.0011</v>
      </c>
      <c r="D685" s="165">
        <v>0.0011</v>
      </c>
      <c r="E685" s="165">
        <v>0.0011</v>
      </c>
      <c r="F685" s="165">
        <v>0.0011</v>
      </c>
      <c r="G685" s="165">
        <v>0</v>
      </c>
      <c r="H685" s="165">
        <v>0</v>
      </c>
      <c r="I685" s="165">
        <v>1000</v>
      </c>
      <c r="J685" s="165">
        <v>1000</v>
      </c>
      <c r="K685" s="165">
        <v>1000</v>
      </c>
      <c r="L685" s="165">
        <v>1000</v>
      </c>
    </row>
    <row r="686" hidden="1" spans="1:12">
      <c r="A686" s="165" t="s">
        <v>1154</v>
      </c>
      <c r="B686" s="165" t="s">
        <v>1155</v>
      </c>
      <c r="C686" s="165">
        <v>0.4347</v>
      </c>
      <c r="D686" s="165">
        <v>0.3355</v>
      </c>
      <c r="E686" s="165">
        <v>0.5798</v>
      </c>
      <c r="F686" s="165">
        <v>1.5966</v>
      </c>
      <c r="G686" s="165">
        <v>0</v>
      </c>
      <c r="H686" s="165">
        <v>0</v>
      </c>
      <c r="I686" s="165">
        <v>1000</v>
      </c>
      <c r="J686" s="165">
        <v>1000</v>
      </c>
      <c r="K686" s="165">
        <v>1000</v>
      </c>
      <c r="L686" s="165">
        <v>1000</v>
      </c>
    </row>
    <row r="687" hidden="1" spans="1:12">
      <c r="A687" s="165" t="s">
        <v>1154</v>
      </c>
      <c r="B687" s="165" t="s">
        <v>1155</v>
      </c>
      <c r="C687" s="165">
        <v>0.4347</v>
      </c>
      <c r="D687" s="165">
        <v>0.3355</v>
      </c>
      <c r="E687" s="165">
        <v>0.5798</v>
      </c>
      <c r="F687" s="165">
        <v>1.5966</v>
      </c>
      <c r="G687" s="165">
        <v>0</v>
      </c>
      <c r="H687" s="165">
        <v>0</v>
      </c>
      <c r="I687" s="165">
        <v>1000</v>
      </c>
      <c r="J687" s="165">
        <v>1000</v>
      </c>
      <c r="K687" s="165">
        <v>1000</v>
      </c>
      <c r="L687" s="165">
        <v>1000</v>
      </c>
    </row>
  </sheetData>
  <sheetProtection sheet="1" formatCells="0" formatColumns="0" formatRows="0" insertColumns="0" sort="0" autoFilter="0" objects="1" scenarios="1"/>
  <autoFilter xmlns:etc="http://www.wps.cn/officeDocument/2017/etCustomData" ref="A1:L687" etc:filterBottomFollowUsedRange="0">
    <filterColumn colId="0">
      <customFilters>
        <customFilter operator="equal" val="1X*"/>
      </customFilters>
    </filterColumn>
    <filterColumn colId="1">
      <filters>
        <filter val="1X6/1/3.00ACSR"/>
        <filter val="1X3/2.75SCAC"/>
        <filter val="1 X 19/3.25 AAC"/>
        <filter val="1X7/1.60FE"/>
        <filter val="1 X 6/4.75 - 7/1.60 ACSR/AZ"/>
        <filter val="1 X 7/2.50 AAC"/>
        <filter val="50MM SQ 1C 19.1/33KV XLPE"/>
        <filter val="1 X 7/2.00 CU"/>
        <filter val="1 X 6/1/3.00 AAAC (1120)"/>
        <filter val="1 X 7/2.50 AAAC (1120)"/>
        <filter val="1X3/2.75SCGZ"/>
        <filter val="1 X 7/3.75 AAC"/>
        <filter val="1 X 7/3.00 AAC"/>
        <filter val="1X7/1.60CU"/>
        <filter val="1X7/2.00 CU"/>
        <filter val="1 X 7/4.50 AAC"/>
        <filter val="1X 7/4.75 AAC"/>
        <filter val="1 X 7/4.75 AAAC (1120)"/>
        <filter val="*1X7/1.75 CU (7/16Cu?)"/>
        <filter val="1 X 6/1/2.50 ACSR/AZ"/>
      </filters>
    </filterColumn>
    <filterColumn colId="2">
      <filters blank="1">
        <filter val="0.101"/>
        <filter val="0.3502"/>
        <filter val="0.1403"/>
        <filter val="11.703"/>
        <filter val="0.0904"/>
        <filter val="1.1104"/>
        <filter val="2.5305"/>
        <filter val="0.06"/>
        <filter val="5.806"/>
        <filter val="0.3208"/>
        <filter val="0.5508"/>
        <filter val="1.0208"/>
        <filter val="1.1608"/>
        <filter val="1.2808"/>
        <filter val="0.09"/>
        <filter val="1.11"/>
        <filter val="0.211"/>
        <filter val="0.411"/>
        <filter val="0.0011"/>
        <filter val="0.7711"/>
        <filter val="9.1811"/>
        <filter val="0.314"/>
        <filter val="0.2014"/>
        <filter val="0.9315"/>
        <filter val="0.3217"/>
        <filter val="0.118"/>
        <filter val="0.3019"/>
        <filter val="0.21"/>
        <filter val="0.7921"/>
        <filter val="0.122"/>
        <filter val="0.822"/>
        <filter val="0.5323"/>
        <filter val="0.3624"/>
        <filter val="1.025"/>
        <filter val="0.0625"/>
        <filter val="1.0726"/>
        <filter val="0.927"/>
        <filter val="0.4528"/>
        <filter val="0.8528"/>
        <filter val="0.4831"/>
        <filter val="11.331"/>
        <filter val="0.2132"/>
        <filter val="0.2332"/>
        <filter val="1.4932"/>
        <filter val="0.533"/>
        <filter val="0.3134"/>
        <filter val="0.3035"/>
        <filter val="0.4935"/>
        <filter val="0.0936"/>
        <filter val="0.3536"/>
        <filter val="1.1337"/>
        <filter val="0.1339"/>
        <filter val="0.8939"/>
        <filter val="11.639"/>
        <filter val="5.8839"/>
        <filter val="0.41"/>
        <filter val="0.3944"/>
        <filter val="0.1945"/>
        <filter val="0.2546"/>
        <filter val="14.346"/>
        <filter val="0.2847"/>
        <filter val="0.4347"/>
        <filter val="0.5248"/>
        <filter val="1.4448"/>
        <filter val="0.0953"/>
        <filter val="0.0954"/>
        <filter val="0.2955"/>
        <filter val="0.8356"/>
        <filter val="0.757"/>
        <filter val="0.1857"/>
        <filter val="0.3157"/>
        <filter val="0.5159"/>
        <filter val="0.163"/>
        <filter val="0.2263"/>
        <filter val="0.4564"/>
        <filter val="0.165"/>
        <filter val="0.3667"/>
        <filter val="0.9868"/>
        <filter val="0.271"/>
        <filter val="0.771"/>
        <filter val="0.1471"/>
        <filter val="0.2471"/>
        <filter val="0.372"/>
        <filter val="0.2472"/>
        <filter val="0.3172"/>
        <filter val="0.7873"/>
        <filter val="0.7276"/>
        <filter val="0.3177"/>
        <filter val="0.3578"/>
        <filter val="1.2678"/>
        <filter val="0.5879"/>
        <filter val="0.181"/>
        <filter val="0.0581"/>
        <filter val="0.5181"/>
        <filter val="1.182"/>
        <filter val="0.9782"/>
        <filter val="4.9883"/>
        <filter val="0.84"/>
        <filter val="0.3785"/>
        <filter val="1.1587"/>
        <filter val="0.4788"/>
        <filter val="0.0989"/>
        <filter val="0.7089"/>
        <filter val="0.2391"/>
        <filter val="0.4991"/>
        <filter val="0.3093"/>
        <filter val="0.3193"/>
        <filter val="0.6793"/>
        <filter val="1.4193"/>
        <filter val="0.494"/>
        <filter val="14.394"/>
        <filter val="0.195"/>
        <filter val="0.098"/>
        <filter val="0.0798"/>
        <filter val="0.299"/>
      </filters>
    </filterColumn>
    <extLst/>
  </autoFilter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R30"/>
  <sheetViews>
    <sheetView zoomScale="85" zoomScaleNormal="85" workbookViewId="0">
      <selection activeCell="C16" sqref="C16"/>
    </sheetView>
  </sheetViews>
  <sheetFormatPr defaultColWidth="9.14166666666667" defaultRowHeight="13.5"/>
  <cols>
    <col min="1" max="1" width="25.7083333333333" style="134" customWidth="1"/>
    <col min="2" max="6" width="24.7083333333333" style="134" customWidth="1"/>
    <col min="7" max="7" width="25.7083333333333" style="134" customWidth="1"/>
    <col min="8" max="9" width="9.14166666666667" style="135" customWidth="1"/>
    <col min="10" max="10" width="9.14166666666667" style="135"/>
    <col min="11" max="16384" width="9.14166666666667" style="134"/>
  </cols>
  <sheetData>
    <row r="2" ht="26.25" spans="2:7">
      <c r="B2" s="136" t="s">
        <v>1156</v>
      </c>
      <c r="C2" s="136"/>
      <c r="D2" s="136"/>
      <c r="E2" s="136"/>
      <c r="F2" s="136"/>
      <c r="G2" s="136"/>
    </row>
    <row r="3" spans="12:18">
      <c r="L3" s="155" t="s">
        <v>1157</v>
      </c>
      <c r="M3" s="156"/>
      <c r="N3" s="156"/>
      <c r="O3" s="156"/>
      <c r="P3" s="156"/>
      <c r="Q3" s="156"/>
      <c r="R3" s="161"/>
    </row>
    <row r="4" spans="2:18">
      <c r="B4" s="134" t="s">
        <v>1158</v>
      </c>
      <c r="C4" s="137"/>
      <c r="D4" s="137"/>
      <c r="E4" s="137"/>
      <c r="L4" s="157"/>
      <c r="M4" s="158"/>
      <c r="N4" s="158"/>
      <c r="O4" s="158"/>
      <c r="P4" s="158"/>
      <c r="Q4" s="158"/>
      <c r="R4" s="162"/>
    </row>
    <row r="5" spans="2:18">
      <c r="B5" s="134" t="s">
        <v>1159</v>
      </c>
      <c r="C5" s="138"/>
      <c r="D5" s="138"/>
      <c r="E5" s="138"/>
      <c r="L5" s="157"/>
      <c r="M5" s="158"/>
      <c r="N5" s="158"/>
      <c r="O5" s="158"/>
      <c r="P5" s="158"/>
      <c r="Q5" s="158"/>
      <c r="R5" s="162"/>
    </row>
    <row r="6" spans="2:18">
      <c r="B6" s="134" t="s">
        <v>1160</v>
      </c>
      <c r="C6" s="138"/>
      <c r="D6" s="138"/>
      <c r="E6" s="138"/>
      <c r="L6" s="157"/>
      <c r="M6" s="158"/>
      <c r="N6" s="158"/>
      <c r="O6" s="158"/>
      <c r="P6" s="158"/>
      <c r="Q6" s="158"/>
      <c r="R6" s="162"/>
    </row>
    <row r="7" spans="2:18">
      <c r="B7" s="134" t="s">
        <v>1161</v>
      </c>
      <c r="C7" s="138"/>
      <c r="D7" s="138"/>
      <c r="E7" s="138"/>
      <c r="L7" s="157"/>
      <c r="M7" s="158"/>
      <c r="N7" s="158"/>
      <c r="O7" s="158"/>
      <c r="P7" s="158"/>
      <c r="Q7" s="158"/>
      <c r="R7" s="162"/>
    </row>
    <row r="8" spans="12:18">
      <c r="L8" s="157"/>
      <c r="M8" s="158"/>
      <c r="N8" s="158"/>
      <c r="O8" s="158"/>
      <c r="P8" s="158"/>
      <c r="Q8" s="158"/>
      <c r="R8" s="162"/>
    </row>
    <row r="9" spans="12:18">
      <c r="L9" s="157"/>
      <c r="M9" s="158"/>
      <c r="N9" s="158"/>
      <c r="O9" s="158"/>
      <c r="P9" s="158"/>
      <c r="Q9" s="158"/>
      <c r="R9" s="162"/>
    </row>
    <row r="10" spans="12:18">
      <c r="L10" s="157" t="s">
        <v>1162</v>
      </c>
      <c r="M10" s="158"/>
      <c r="N10" s="158" t="s">
        <v>1163</v>
      </c>
      <c r="O10" s="158"/>
      <c r="P10" s="158"/>
      <c r="Q10" s="158"/>
      <c r="R10" s="162"/>
    </row>
    <row r="11" spans="12:18">
      <c r="L11" s="157"/>
      <c r="M11" s="158"/>
      <c r="N11" s="158"/>
      <c r="O11" s="158"/>
      <c r="P11" s="158"/>
      <c r="Q11" s="158"/>
      <c r="R11" s="162"/>
    </row>
    <row r="12" spans="12:18">
      <c r="L12" s="157"/>
      <c r="M12" s="158"/>
      <c r="N12" s="158"/>
      <c r="O12" s="158"/>
      <c r="P12" s="158"/>
      <c r="Q12" s="158"/>
      <c r="R12" s="162"/>
    </row>
    <row r="13" spans="12:18">
      <c r="L13" s="157"/>
      <c r="M13" s="158"/>
      <c r="N13" s="158"/>
      <c r="O13" s="158"/>
      <c r="P13" s="158"/>
      <c r="Q13" s="158"/>
      <c r="R13" s="162"/>
    </row>
    <row r="14" ht="24.75" customHeight="1" spans="2:18">
      <c r="B14" s="139" t="s">
        <v>1164</v>
      </c>
      <c r="C14" s="139" t="s">
        <v>1165</v>
      </c>
      <c r="D14" s="139" t="s">
        <v>1166</v>
      </c>
      <c r="E14" s="139" t="s">
        <v>1167</v>
      </c>
      <c r="F14" s="139" t="s">
        <v>1168</v>
      </c>
      <c r="G14" s="139" t="s">
        <v>1169</v>
      </c>
      <c r="L14" s="157"/>
      <c r="M14" s="158"/>
      <c r="N14" s="158"/>
      <c r="O14" s="158"/>
      <c r="P14" s="158"/>
      <c r="Q14" s="158"/>
      <c r="R14" s="162"/>
    </row>
    <row r="15" spans="2:18">
      <c r="B15" s="140">
        <v>0.2</v>
      </c>
      <c r="C15" s="141">
        <v>33.5</v>
      </c>
      <c r="D15" s="141"/>
      <c r="E15" s="141"/>
      <c r="F15" s="140">
        <f>IF(SUM(C15:E15)=0,"",AVERAGE(C15:E15))</f>
        <v>33.5</v>
      </c>
      <c r="G15" s="142">
        <f>IF(F15="",NA(),2*PI()*F15*B15)</f>
        <v>42.0973415581032</v>
      </c>
      <c r="H15" s="135" t="e" cm="1">
        <f t="array" ref="H15">solveRHO(B15,$H$27,$H$28,$H$29)</f>
        <v>#NAME?</v>
      </c>
      <c r="I15" s="135" t="e">
        <f>IF(G15=0,0,((G15-H15)/G15)^2)</f>
        <v>#NAME?</v>
      </c>
      <c r="L15" s="157"/>
      <c r="M15" s="158"/>
      <c r="N15" s="158"/>
      <c r="O15" s="158"/>
      <c r="P15" s="158"/>
      <c r="Q15" s="158"/>
      <c r="R15" s="162"/>
    </row>
    <row r="16" spans="2:18">
      <c r="B16" s="140">
        <v>0.6</v>
      </c>
      <c r="C16" s="141">
        <v>20.2</v>
      </c>
      <c r="D16" s="141"/>
      <c r="E16" s="141"/>
      <c r="F16" s="140">
        <f t="shared" ref="F16:F22" si="0">IF(SUM(C16:E16)=0,"",AVERAGE(C16:E16))</f>
        <v>20.2</v>
      </c>
      <c r="G16" s="142">
        <f t="shared" ref="G16:G22" si="1">IF(F16="",NA(),2*PI()*F16*B16)</f>
        <v>76.1522059230166</v>
      </c>
      <c r="H16" s="135" t="e" cm="1">
        <f t="array" ref="H16">solveRHO(B16,$H$27,$H$28,$H$29)</f>
        <v>#NAME?</v>
      </c>
      <c r="I16" s="135" t="e">
        <f t="shared" ref="I16:I22" si="2">IF(G16=0,0,((G16-H16)/G16)^2)</f>
        <v>#NAME?</v>
      </c>
      <c r="L16" s="157"/>
      <c r="M16" s="158"/>
      <c r="N16" s="158"/>
      <c r="O16" s="158"/>
      <c r="P16" s="158"/>
      <c r="Q16" s="158"/>
      <c r="R16" s="162"/>
    </row>
    <row r="17" spans="2:18">
      <c r="B17" s="140">
        <v>1</v>
      </c>
      <c r="C17" s="141">
        <v>16.6</v>
      </c>
      <c r="D17" s="141"/>
      <c r="E17" s="141"/>
      <c r="F17" s="140">
        <f t="shared" si="0"/>
        <v>16.6</v>
      </c>
      <c r="G17" s="142">
        <f t="shared" si="1"/>
        <v>104.300876099181</v>
      </c>
      <c r="H17" s="135" t="e" cm="1">
        <f t="array" ref="H17">solveRHO(B17,$H$27,$H$28,$H$29)</f>
        <v>#NAME?</v>
      </c>
      <c r="I17" s="135" t="e">
        <f t="shared" si="2"/>
        <v>#NAME?</v>
      </c>
      <c r="L17" s="157"/>
      <c r="M17" s="158"/>
      <c r="N17" s="158"/>
      <c r="O17" s="158"/>
      <c r="P17" s="158"/>
      <c r="Q17" s="158"/>
      <c r="R17" s="162"/>
    </row>
    <row r="18" spans="2:18">
      <c r="B18" s="140">
        <v>2</v>
      </c>
      <c r="C18" s="141">
        <v>12.1</v>
      </c>
      <c r="D18" s="141"/>
      <c r="E18" s="141"/>
      <c r="F18" s="140">
        <f t="shared" si="0"/>
        <v>12.1</v>
      </c>
      <c r="G18" s="142">
        <f t="shared" si="1"/>
        <v>152.053084433746</v>
      </c>
      <c r="H18" s="135" t="e" cm="1">
        <f t="array" ref="H18">solveRHO(B18,$H$27,$H$28,$H$29)</f>
        <v>#NAME?</v>
      </c>
      <c r="I18" s="135" t="e">
        <f t="shared" si="2"/>
        <v>#NAME?</v>
      </c>
      <c r="L18" s="157"/>
      <c r="M18" s="158"/>
      <c r="N18" s="158"/>
      <c r="O18" s="158"/>
      <c r="P18" s="158"/>
      <c r="Q18" s="158"/>
      <c r="R18" s="162"/>
    </row>
    <row r="19" spans="2:18">
      <c r="B19" s="140">
        <v>4</v>
      </c>
      <c r="C19" s="141">
        <v>8.83</v>
      </c>
      <c r="D19" s="141"/>
      <c r="E19" s="141"/>
      <c r="F19" s="140">
        <f t="shared" si="0"/>
        <v>8.83</v>
      </c>
      <c r="G19" s="142">
        <f t="shared" si="1"/>
        <v>221.922105049583</v>
      </c>
      <c r="H19" s="135" t="e" cm="1">
        <f t="array" ref="H19">solveRHO(B19,$H$27,$H$28,$H$29)</f>
        <v>#NAME?</v>
      </c>
      <c r="I19" s="135" t="e">
        <f t="shared" si="2"/>
        <v>#NAME?</v>
      </c>
      <c r="L19" s="157"/>
      <c r="M19" s="158"/>
      <c r="N19" s="158"/>
      <c r="O19" s="158"/>
      <c r="P19" s="158"/>
      <c r="Q19" s="158"/>
      <c r="R19" s="162"/>
    </row>
    <row r="20" spans="2:18">
      <c r="B20" s="140">
        <v>8</v>
      </c>
      <c r="C20" s="141">
        <v>5.81</v>
      </c>
      <c r="D20" s="141"/>
      <c r="E20" s="141"/>
      <c r="F20" s="140">
        <f t="shared" si="0"/>
        <v>5.81</v>
      </c>
      <c r="G20" s="142">
        <f t="shared" si="1"/>
        <v>292.042453077707</v>
      </c>
      <c r="H20" s="135" t="e" cm="1">
        <f t="array" ref="H20">solveRHO(B20,$H$27,$H$28,$H$29)</f>
        <v>#NAME?</v>
      </c>
      <c r="I20" s="135" t="e">
        <f t="shared" si="2"/>
        <v>#NAME?</v>
      </c>
      <c r="L20" s="157"/>
      <c r="M20" s="158"/>
      <c r="N20" s="158"/>
      <c r="O20" s="158"/>
      <c r="P20" s="158"/>
      <c r="Q20" s="158"/>
      <c r="R20" s="162"/>
    </row>
    <row r="21" spans="2:18">
      <c r="B21" s="140">
        <v>16</v>
      </c>
      <c r="C21" s="141">
        <v>2.82</v>
      </c>
      <c r="D21" s="141"/>
      <c r="E21" s="141"/>
      <c r="F21" s="140">
        <f t="shared" si="0"/>
        <v>2.82</v>
      </c>
      <c r="G21" s="142">
        <f t="shared" si="1"/>
        <v>283.497321059943</v>
      </c>
      <c r="H21" s="135" t="e" cm="1">
        <f t="array" ref="H21">solveRHO(B21,$H$27,$H$28,$H$29)</f>
        <v>#NAME?</v>
      </c>
      <c r="I21" s="135" t="e">
        <f t="shared" si="2"/>
        <v>#NAME?</v>
      </c>
      <c r="L21" s="157"/>
      <c r="M21" s="158"/>
      <c r="N21" s="158"/>
      <c r="O21" s="158"/>
      <c r="P21" s="158"/>
      <c r="Q21" s="158"/>
      <c r="R21" s="162"/>
    </row>
    <row r="22" spans="2:18">
      <c r="B22" s="140">
        <v>32</v>
      </c>
      <c r="C22" s="141">
        <v>0.53</v>
      </c>
      <c r="D22" s="141"/>
      <c r="E22" s="141"/>
      <c r="F22" s="140">
        <f t="shared" si="0"/>
        <v>0.53</v>
      </c>
      <c r="G22" s="142">
        <f t="shared" si="1"/>
        <v>106.562822809766</v>
      </c>
      <c r="H22" s="135" t="e" cm="1">
        <f t="array" ref="H22">solveRHO(B22,$H$27,$H$28,$H$29)</f>
        <v>#NAME?</v>
      </c>
      <c r="I22" s="135" t="e">
        <f t="shared" si="2"/>
        <v>#NAME?</v>
      </c>
      <c r="L22" s="157"/>
      <c r="M22" s="158"/>
      <c r="N22" s="158"/>
      <c r="O22" s="158"/>
      <c r="P22" s="158"/>
      <c r="Q22" s="158"/>
      <c r="R22" s="162"/>
    </row>
    <row r="23" spans="12:18">
      <c r="L23" s="157"/>
      <c r="M23" s="158"/>
      <c r="N23" s="158"/>
      <c r="O23" s="158"/>
      <c r="P23" s="158"/>
      <c r="Q23" s="158"/>
      <c r="R23" s="162"/>
    </row>
    <row r="24" ht="14.25" spans="12:18">
      <c r="L24" s="157"/>
      <c r="M24" s="158"/>
      <c r="N24" s="158"/>
      <c r="O24" s="158"/>
      <c r="P24" s="158"/>
      <c r="Q24" s="158"/>
      <c r="R24" s="162"/>
    </row>
    <row r="25" ht="14.25" spans="2:18">
      <c r="B25" s="143" t="s">
        <v>1170</v>
      </c>
      <c r="C25" s="144" t="s">
        <v>1171</v>
      </c>
      <c r="D25" s="145"/>
      <c r="L25" s="159"/>
      <c r="M25" s="160"/>
      <c r="N25" s="160"/>
      <c r="O25" s="160"/>
      <c r="P25" s="160"/>
      <c r="Q25" s="160"/>
      <c r="R25" s="163"/>
    </row>
    <row r="26" spans="2:4">
      <c r="B26" s="146"/>
      <c r="C26" s="139" t="s">
        <v>1169</v>
      </c>
      <c r="D26" s="147" t="s">
        <v>1172</v>
      </c>
    </row>
    <row r="27" spans="2:8">
      <c r="B27" s="148">
        <v>1</v>
      </c>
      <c r="C27" s="142">
        <v>69.2377829863227</v>
      </c>
      <c r="D27" s="149">
        <v>27.7993094131497</v>
      </c>
      <c r="H27" s="135">
        <v>69.2377829863227</v>
      </c>
    </row>
    <row r="28" spans="2:8">
      <c r="B28" s="148">
        <v>2</v>
      </c>
      <c r="C28" s="142">
        <v>30000</v>
      </c>
      <c r="D28" s="150" t="s">
        <v>1173</v>
      </c>
      <c r="H28" s="135">
        <v>30000</v>
      </c>
    </row>
    <row r="29" ht="14.25" spans="2:8">
      <c r="B29" s="151" t="s">
        <v>1174</v>
      </c>
      <c r="C29" s="152"/>
      <c r="D29" s="153" t="e">
        <f>H30</f>
        <v>#NAME?</v>
      </c>
      <c r="E29" s="154" t="s">
        <v>1175</v>
      </c>
      <c r="H29" s="135">
        <v>27.7993094131497</v>
      </c>
    </row>
    <row r="30" spans="8:8">
      <c r="H30" s="135" t="e">
        <f>SQRT(SUM(I15:I22))</f>
        <v>#NAME?</v>
      </c>
    </row>
  </sheetData>
  <mergeCells count="4">
    <mergeCell ref="B2:G2"/>
    <mergeCell ref="C25:D25"/>
    <mergeCell ref="B29:C29"/>
    <mergeCell ref="B25:B26"/>
  </mergeCells>
  <pageMargins left="0.7" right="0.7" top="0.75" bottom="0.75" header="0.3" footer="0.3"/>
  <headerFooter/>
  <ignoredErrors>
    <ignoredError sqref="F15:F22" formulaRange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F47"/>
  <sheetViews>
    <sheetView workbookViewId="0">
      <selection activeCell="AI45" sqref="AI45"/>
    </sheetView>
  </sheetViews>
  <sheetFormatPr defaultColWidth="9.14166666666667" defaultRowHeight="13.5"/>
  <cols>
    <col min="1" max="1" width="19.425" style="88" customWidth="1"/>
    <col min="2" max="2" width="9.14166666666667" style="88" customWidth="1"/>
    <col min="3" max="5" width="9.14166666666667" style="88"/>
    <col min="6" max="6" width="9.425" style="88" customWidth="1"/>
    <col min="7" max="7" width="13.8583333333333" style="88" customWidth="1"/>
    <col min="8" max="8" width="9.14166666666667" style="88"/>
    <col min="9" max="9" width="14.7083333333333" style="88" customWidth="1"/>
    <col min="10" max="10" width="9.14166666666667" style="88"/>
    <col min="11" max="11" width="10.5666666666667" style="88" customWidth="1"/>
    <col min="12" max="12" width="12.1416666666667" style="88" customWidth="1"/>
    <col min="13" max="23" width="9.14166666666667" style="88"/>
    <col min="24" max="24" width="17" style="88" customWidth="1"/>
    <col min="25" max="25" width="8.85833333333333" style="88" customWidth="1"/>
    <col min="26" max="26" width="10.5666666666667" style="88" customWidth="1"/>
    <col min="27" max="27" width="5.70833333333333" style="88" customWidth="1"/>
    <col min="28" max="29" width="9.14166666666667" style="88"/>
    <col min="30" max="30" width="15.2833333333333" style="88" customWidth="1"/>
    <col min="31" max="32" width="9.14166666666667" style="88"/>
    <col min="33" max="16384" width="9.14166666666667" style="1"/>
  </cols>
  <sheetData>
    <row r="1" ht="49.5" customHeight="1" spans="1:32">
      <c r="A1" s="89" t="s">
        <v>1176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</row>
    <row r="2" spans="1:32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</row>
    <row r="3" spans="1:32">
      <c r="A3" s="90"/>
      <c r="B3" s="90"/>
      <c r="C3" s="90"/>
      <c r="D3" s="90"/>
      <c r="E3" s="90"/>
      <c r="F3" s="91" t="s">
        <v>1177</v>
      </c>
      <c r="G3" s="92">
        <v>3.1306</v>
      </c>
      <c r="H3" s="90" t="s">
        <v>1178</v>
      </c>
      <c r="I3" s="91" t="s">
        <v>1179</v>
      </c>
      <c r="J3" s="115">
        <f>Calculations!C9</f>
        <v>672.235591818571</v>
      </c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129" t="s">
        <v>1180</v>
      </c>
      <c r="Z3" s="90"/>
      <c r="AA3" s="90"/>
      <c r="AB3" s="90"/>
      <c r="AC3" s="90"/>
      <c r="AD3" s="90"/>
      <c r="AE3" s="90"/>
      <c r="AF3" s="90"/>
    </row>
    <row r="4" spans="1:32">
      <c r="A4" s="93" t="s">
        <v>1181</v>
      </c>
      <c r="B4" s="93" t="s">
        <v>1182</v>
      </c>
      <c r="C4" s="90"/>
      <c r="D4" s="90"/>
      <c r="E4" s="90"/>
      <c r="F4" s="91" t="s">
        <v>1183</v>
      </c>
      <c r="G4" s="92">
        <v>12.4966</v>
      </c>
      <c r="H4" s="90" t="s">
        <v>1178</v>
      </c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2"/>
      <c r="Z4" s="130" t="s">
        <v>1184</v>
      </c>
      <c r="AA4" s="90"/>
      <c r="AB4" s="90"/>
      <c r="AC4" s="90"/>
      <c r="AD4" s="90"/>
      <c r="AE4" s="90"/>
      <c r="AF4" s="90"/>
    </row>
    <row r="5" ht="14.25" spans="1:32">
      <c r="A5" s="94" t="s">
        <v>1185</v>
      </c>
      <c r="B5" s="94">
        <v>3.4</v>
      </c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Z5" s="130" t="s">
        <v>1186</v>
      </c>
      <c r="AA5" s="90"/>
      <c r="AB5" s="90"/>
      <c r="AC5" s="90"/>
      <c r="AD5" s="90"/>
      <c r="AE5" s="90"/>
      <c r="AF5" s="90"/>
    </row>
    <row r="6" ht="14.25" spans="1:32">
      <c r="A6" s="94" t="s">
        <v>1187</v>
      </c>
      <c r="B6" s="94">
        <v>1.2</v>
      </c>
      <c r="C6" s="90"/>
      <c r="D6" s="90"/>
      <c r="E6" s="95"/>
      <c r="F6" s="96"/>
      <c r="G6" s="90"/>
      <c r="H6" s="96"/>
      <c r="I6" s="96"/>
      <c r="J6" s="96"/>
      <c r="K6" s="97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123"/>
      <c r="Z6" s="130" t="s">
        <v>1188</v>
      </c>
      <c r="AA6" s="90"/>
      <c r="AB6" s="90"/>
      <c r="AC6" s="90"/>
      <c r="AD6" s="90"/>
      <c r="AE6" s="90"/>
      <c r="AF6" s="90"/>
    </row>
    <row r="7" spans="1:32">
      <c r="A7" s="94"/>
      <c r="B7" s="94"/>
      <c r="C7" s="90"/>
      <c r="D7" s="90"/>
      <c r="E7" s="97"/>
      <c r="F7" s="90"/>
      <c r="G7" s="90"/>
      <c r="H7" s="90"/>
      <c r="I7" s="90"/>
      <c r="J7" s="90"/>
      <c r="K7" s="97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</row>
    <row r="8" spans="1:32">
      <c r="A8" s="94"/>
      <c r="B8" s="94"/>
      <c r="C8" s="90"/>
      <c r="D8" s="90"/>
      <c r="E8" s="97"/>
      <c r="F8" s="90"/>
      <c r="G8" s="90"/>
      <c r="H8" s="90"/>
      <c r="I8" s="90"/>
      <c r="J8" s="90"/>
      <c r="K8" s="97"/>
      <c r="L8" s="90" t="s">
        <v>1189</v>
      </c>
      <c r="M8" s="115">
        <f>Imod</f>
        <v>598.236486504109</v>
      </c>
      <c r="N8" s="90" t="s">
        <v>1190</v>
      </c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</row>
    <row r="9" spans="1:32">
      <c r="A9" s="98"/>
      <c r="B9" s="98"/>
      <c r="C9" s="90"/>
      <c r="D9" s="90"/>
      <c r="E9" s="97"/>
      <c r="F9" s="90"/>
      <c r="G9" s="90"/>
      <c r="H9" s="90"/>
      <c r="I9" s="90"/>
      <c r="J9" s="90"/>
      <c r="K9" s="97"/>
      <c r="L9" s="90" t="s">
        <v>1191</v>
      </c>
      <c r="M9" s="92">
        <v>0.1</v>
      </c>
      <c r="N9" s="90" t="s">
        <v>1192</v>
      </c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</row>
    <row r="10" spans="1:32">
      <c r="A10" s="98"/>
      <c r="B10" s="98"/>
      <c r="C10" s="90"/>
      <c r="D10" s="90"/>
      <c r="E10" s="97"/>
      <c r="F10" s="90"/>
      <c r="G10" s="90"/>
      <c r="H10" s="90"/>
      <c r="I10" s="90"/>
      <c r="J10" s="90"/>
      <c r="K10" s="97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</row>
    <row r="11" spans="1:32">
      <c r="A11" s="98"/>
      <c r="B11" s="98"/>
      <c r="C11" s="90"/>
      <c r="D11" s="90"/>
      <c r="E11" s="90"/>
      <c r="F11" s="90"/>
      <c r="G11" s="90"/>
      <c r="H11" s="90"/>
      <c r="I11" s="90"/>
      <c r="J11" s="90"/>
      <c r="K11" s="97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</row>
    <row r="12" spans="1:32">
      <c r="A12" s="98"/>
      <c r="B12" s="98"/>
      <c r="C12" s="90"/>
      <c r="D12" s="90"/>
      <c r="E12" s="90"/>
      <c r="F12" s="90" t="s">
        <v>1193</v>
      </c>
      <c r="G12" s="90"/>
      <c r="H12" s="90"/>
      <c r="I12" s="105" t="s">
        <v>1194</v>
      </c>
      <c r="J12" s="90"/>
      <c r="K12" s="97"/>
      <c r="L12" s="90"/>
      <c r="M12" s="90"/>
      <c r="N12" s="90"/>
      <c r="O12" s="90" t="s">
        <v>1195</v>
      </c>
      <c r="P12" s="90"/>
      <c r="Q12" s="90"/>
      <c r="R12" s="92" t="s">
        <v>1196</v>
      </c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</row>
    <row r="13" spans="1:32">
      <c r="A13" s="98"/>
      <c r="B13" s="98"/>
      <c r="C13" s="90"/>
      <c r="D13" s="90"/>
      <c r="E13" s="90"/>
      <c r="F13" s="99"/>
      <c r="G13" s="99"/>
      <c r="H13" s="99"/>
      <c r="I13" s="116"/>
      <c r="J13" s="90"/>
      <c r="K13" s="97"/>
      <c r="L13" s="90"/>
      <c r="M13" s="90"/>
      <c r="N13" s="90"/>
      <c r="O13" s="90" t="s">
        <v>1197</v>
      </c>
      <c r="P13" s="90"/>
      <c r="Q13" s="90"/>
      <c r="R13" s="92" t="s">
        <v>1194</v>
      </c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</row>
    <row r="14" ht="14.25" spans="1:32">
      <c r="A14" s="98"/>
      <c r="B14" s="98"/>
      <c r="C14" s="90"/>
      <c r="D14" s="90"/>
      <c r="E14" s="97"/>
      <c r="F14" s="99"/>
      <c r="G14" s="99"/>
      <c r="H14" s="99"/>
      <c r="I14" s="116"/>
      <c r="J14" s="90"/>
      <c r="K14" s="97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</row>
    <row r="15" ht="14.25" spans="1:32">
      <c r="A15" s="98"/>
      <c r="B15" s="98"/>
      <c r="C15" s="90"/>
      <c r="D15" s="90"/>
      <c r="E15" s="100"/>
      <c r="F15" s="101"/>
      <c r="G15" s="101"/>
      <c r="H15" s="101"/>
      <c r="I15" s="101"/>
      <c r="J15" s="117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</row>
    <row r="16" spans="1:32">
      <c r="A16" s="90"/>
      <c r="B16" s="90"/>
      <c r="C16" s="90"/>
      <c r="D16" s="90"/>
      <c r="E16" s="97"/>
      <c r="F16" s="102"/>
      <c r="G16" s="102"/>
      <c r="H16" s="102"/>
      <c r="I16" s="102"/>
      <c r="J16" s="90"/>
      <c r="K16" s="97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</row>
    <row r="17" ht="14.65" customHeight="1" spans="5:11">
      <c r="E17" s="103"/>
      <c r="K17" s="103"/>
    </row>
    <row r="18" ht="14.25" spans="5:22">
      <c r="E18" s="103"/>
      <c r="K18" s="118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</row>
    <row r="19" spans="24:26">
      <c r="X19" s="125"/>
      <c r="Y19" s="125"/>
      <c r="Z19" s="125"/>
    </row>
    <row r="20" spans="12:26">
      <c r="L20" s="88" t="s">
        <v>1198</v>
      </c>
      <c r="M20" s="88">
        <f>N39</f>
        <v>23.1987770053541</v>
      </c>
      <c r="N20" s="88" t="s">
        <v>1199</v>
      </c>
      <c r="R20" s="122" t="s">
        <v>1200</v>
      </c>
      <c r="S20" s="122">
        <f>LVRes</f>
        <v>1.56276515208863</v>
      </c>
      <c r="T20" s="122" t="s">
        <v>1199</v>
      </c>
      <c r="X20" s="125" t="s">
        <v>1197</v>
      </c>
      <c r="Y20" s="125">
        <f>MEN</f>
        <v>8.64021023495767</v>
      </c>
      <c r="Z20" s="125" t="s">
        <v>1199</v>
      </c>
    </row>
    <row r="21" spans="12:26">
      <c r="L21" s="88" t="s">
        <v>1201</v>
      </c>
      <c r="M21" s="120">
        <f>Calculations!C43</f>
        <v>40.7046736483794</v>
      </c>
      <c r="N21" s="88" t="s">
        <v>1190</v>
      </c>
      <c r="X21" s="125" t="s">
        <v>1202</v>
      </c>
      <c r="Y21" s="131">
        <f>Calculations!C46</f>
        <v>109.291165534827</v>
      </c>
      <c r="Z21" s="125" t="s">
        <v>1190</v>
      </c>
    </row>
    <row r="22" spans="12:14">
      <c r="L22" s="88" t="s">
        <v>1203</v>
      </c>
      <c r="M22" s="88">
        <f>EPRValue</f>
        <v>944.298647044467</v>
      </c>
      <c r="N22" s="88" t="s">
        <v>1204</v>
      </c>
    </row>
    <row r="24" spans="5:11">
      <c r="E24" s="103"/>
      <c r="K24" s="103"/>
    </row>
    <row r="25" spans="5:11">
      <c r="E25" s="103"/>
      <c r="K25" s="103"/>
    </row>
    <row r="31" s="87" customFormat="1" ht="14.25" spans="1:32">
      <c r="A31" s="104"/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</row>
    <row r="32" ht="14.25"/>
    <row r="33" spans="4:27">
      <c r="D33" s="88" t="s">
        <v>1205</v>
      </c>
      <c r="G33" s="92"/>
      <c r="K33" s="121" t="s">
        <v>1206</v>
      </c>
      <c r="P33" s="122"/>
      <c r="Q33" s="126" t="s">
        <v>1207</v>
      </c>
      <c r="R33" s="122"/>
      <c r="S33" s="122"/>
      <c r="T33" s="122"/>
      <c r="U33" s="122"/>
      <c r="V33" s="122"/>
      <c r="X33" s="127" t="s">
        <v>1208</v>
      </c>
      <c r="Y33" s="125"/>
      <c r="Z33" s="125"/>
      <c r="AA33" s="125"/>
    </row>
    <row r="34" spans="4:27">
      <c r="D34" s="88" t="s">
        <v>1209</v>
      </c>
      <c r="G34" s="92"/>
      <c r="K34" s="88" t="s">
        <v>1210</v>
      </c>
      <c r="N34" s="92">
        <v>0.0075</v>
      </c>
      <c r="P34" s="122"/>
      <c r="Q34" s="122" t="s">
        <v>1211</v>
      </c>
      <c r="R34" s="122"/>
      <c r="S34" s="122"/>
      <c r="T34" s="122"/>
      <c r="U34" s="122"/>
      <c r="V34" s="122"/>
      <c r="X34" s="125" t="s">
        <v>1212</v>
      </c>
      <c r="Y34" s="125"/>
      <c r="Z34" s="125"/>
      <c r="AA34" s="125"/>
    </row>
    <row r="35" spans="4:27">
      <c r="D35" s="88" t="s">
        <v>1213</v>
      </c>
      <c r="G35" s="92"/>
      <c r="K35" s="88" t="s">
        <v>1214</v>
      </c>
      <c r="N35" s="92">
        <v>2.4</v>
      </c>
      <c r="P35" s="122"/>
      <c r="Q35" s="122" t="s">
        <v>1214</v>
      </c>
      <c r="R35" s="122"/>
      <c r="S35" s="122"/>
      <c r="T35" s="122"/>
      <c r="U35" s="122">
        <v>95.43336</v>
      </c>
      <c r="V35" s="122"/>
      <c r="X35" s="125" t="s">
        <v>1215</v>
      </c>
      <c r="Y35" s="125"/>
      <c r="Z35" s="125">
        <v>5</v>
      </c>
      <c r="AA35" s="125"/>
    </row>
    <row r="36" spans="4:27">
      <c r="D36" s="88" t="s">
        <v>1216</v>
      </c>
      <c r="G36" s="92">
        <v>22</v>
      </c>
      <c r="K36" s="88" t="s">
        <v>1217</v>
      </c>
      <c r="N36" s="92">
        <v>0.6</v>
      </c>
      <c r="P36" s="122"/>
      <c r="Q36" s="122" t="s">
        <v>1218</v>
      </c>
      <c r="R36" s="122"/>
      <c r="S36" s="122"/>
      <c r="T36" s="122"/>
      <c r="U36" s="122">
        <v>1</v>
      </c>
      <c r="V36" s="122"/>
      <c r="X36" s="125" t="s">
        <v>1219</v>
      </c>
      <c r="Y36" s="125"/>
      <c r="Z36" s="132">
        <f>MAX(Z39:Z40)</f>
        <v>8.64021023495767</v>
      </c>
      <c r="AA36" s="125"/>
    </row>
    <row r="37" spans="4:27">
      <c r="D37" s="88" t="s">
        <v>1220</v>
      </c>
      <c r="G37" s="105" t="s">
        <v>1221</v>
      </c>
      <c r="K37" s="88" t="s">
        <v>1218</v>
      </c>
      <c r="N37" s="92">
        <v>1</v>
      </c>
      <c r="P37" s="122"/>
      <c r="Q37" s="122" t="s">
        <v>1222</v>
      </c>
      <c r="R37" s="122"/>
      <c r="S37" s="122"/>
      <c r="T37" s="122"/>
      <c r="U37" s="122">
        <f>(N41/2/PI()/RodL_LV)*(LN(4*RodL_LV/(RodR/1000))-1)</f>
        <v>1.56276515208863</v>
      </c>
      <c r="V37" s="122"/>
      <c r="X37" s="125" t="s">
        <v>1223</v>
      </c>
      <c r="Y37" s="125"/>
      <c r="Z37" s="125"/>
      <c r="AA37" s="125" t="s">
        <v>1224</v>
      </c>
    </row>
    <row r="38" spans="11:27">
      <c r="K38" s="88" t="s">
        <v>1225</v>
      </c>
      <c r="N38" s="88">
        <f>Calculations!C70</f>
        <v>23.0347750105723</v>
      </c>
      <c r="P38" s="122"/>
      <c r="Q38" s="122"/>
      <c r="R38" s="122"/>
      <c r="S38" s="122"/>
      <c r="T38" s="122"/>
      <c r="U38" s="122" t="s">
        <v>1226</v>
      </c>
      <c r="V38" s="122"/>
      <c r="X38" s="125" t="s">
        <v>1227</v>
      </c>
      <c r="Y38" s="125"/>
      <c r="Z38" s="125">
        <f>MAX(F41:F42)</f>
        <v>57.3</v>
      </c>
      <c r="AA38" s="125"/>
    </row>
    <row r="39" spans="11:27">
      <c r="K39" s="88" t="s">
        <v>1228</v>
      </c>
      <c r="N39" s="123">
        <f>N38*N40</f>
        <v>23.1987770053541</v>
      </c>
      <c r="Q39" s="122"/>
      <c r="R39" s="122"/>
      <c r="S39" s="122"/>
      <c r="T39" s="122"/>
      <c r="U39" s="122"/>
      <c r="V39" s="122"/>
      <c r="X39" s="125" t="s">
        <v>1229</v>
      </c>
      <c r="Y39" s="125"/>
      <c r="Z39" s="132">
        <f>Z38/(2*PI()*1.2)*(LN(4*1.2/0.006)-1)/NCustomers</f>
        <v>8.64021023495767</v>
      </c>
      <c r="AA39" s="125"/>
    </row>
    <row r="40" spans="5:27">
      <c r="E40" s="106" t="s">
        <v>1170</v>
      </c>
      <c r="F40" s="107" t="s">
        <v>1230</v>
      </c>
      <c r="G40" s="108"/>
      <c r="H40" s="106" t="s">
        <v>1172</v>
      </c>
      <c r="I40" s="124"/>
      <c r="K40" s="88" t="s">
        <v>1231</v>
      </c>
      <c r="N40" s="88">
        <f>(0.9907*NRods)^-0.7593</f>
        <v>1.00711975674633</v>
      </c>
      <c r="Q40" s="122"/>
      <c r="R40" s="128"/>
      <c r="S40" s="128"/>
      <c r="T40" s="128"/>
      <c r="X40" s="125" t="s">
        <v>1232</v>
      </c>
      <c r="Y40" s="125"/>
      <c r="Z40" s="132">
        <f>Z38/100*(61.331*NCustomers^-0.899)</f>
        <v>8.2691455063522</v>
      </c>
      <c r="AA40" s="125"/>
    </row>
    <row r="41" spans="3:26">
      <c r="C41" s="109" t="s">
        <v>1233</v>
      </c>
      <c r="D41" s="110"/>
      <c r="E41" s="106" t="s">
        <v>1234</v>
      </c>
      <c r="F41" s="111">
        <v>57.3</v>
      </c>
      <c r="G41" s="108" t="s">
        <v>1235</v>
      </c>
      <c r="H41" s="112">
        <v>7.53</v>
      </c>
      <c r="I41" s="124"/>
      <c r="K41" s="88" t="s">
        <v>1236</v>
      </c>
      <c r="N41" s="120">
        <f>Calculations!C71</f>
        <v>55.9603069727967</v>
      </c>
      <c r="Q41" s="122"/>
      <c r="R41" s="128"/>
      <c r="S41" s="128"/>
      <c r="T41" s="128"/>
      <c r="Z41" s="133"/>
    </row>
    <row r="42" spans="3:26">
      <c r="C42" s="113"/>
      <c r="D42" s="114"/>
      <c r="E42" s="106" t="s">
        <v>1237</v>
      </c>
      <c r="F42" s="111">
        <v>24.25</v>
      </c>
      <c r="G42" s="108" t="s">
        <v>1235</v>
      </c>
      <c r="H42" s="106" t="s">
        <v>1173</v>
      </c>
      <c r="I42" s="124"/>
      <c r="Q42" s="122"/>
      <c r="R42" s="128"/>
      <c r="S42" s="128"/>
      <c r="T42" s="128"/>
      <c r="Z42" s="133"/>
    </row>
    <row r="43" spans="17:17">
      <c r="Q43" s="122"/>
    </row>
    <row r="46" ht="28.5" customHeight="1"/>
    <row r="47" spans="11:17">
      <c r="K47" s="88" t="s">
        <v>1238</v>
      </c>
      <c r="O47" s="88" t="s">
        <v>1239</v>
      </c>
      <c r="Q47" s="88" t="s">
        <v>1240</v>
      </c>
    </row>
  </sheetData>
  <mergeCells count="3">
    <mergeCell ref="A1:AF1"/>
    <mergeCell ref="F40:G40"/>
    <mergeCell ref="C41:D42"/>
  </mergeCells>
  <dataValidations count="6">
    <dataValidation type="list" allowBlank="1" showInputMessage="1" showErrorMessage="1" promptTitle="Choose" prompt="Y/N" sqref="I12">
      <formula1>ComboData!$A$5:$A$6</formula1>
    </dataValidation>
    <dataValidation type="list" allowBlank="1" showInputMessage="1" showErrorMessage="1" promptTitle="Choose Earthing Arrangement" prompt="Common or Separate" sqref="R12">
      <formula1>ComboData!$A$2:$A$3</formula1>
    </dataValidation>
    <dataValidation type="list" allowBlank="1" showInputMessage="1" showErrorMessage="1" sqref="I13">
      <formula1>ComboData!$A$9:$A$34</formula1>
    </dataValidation>
    <dataValidation type="list" allowBlank="1" showInputMessage="1" showErrorMessage="1" promptTitle="MEN Present?" prompt="Yes or No" sqref="R13">
      <formula1>ComboData!$A$5:$A$6</formula1>
    </dataValidation>
    <dataValidation type="list" allowBlank="1" showInputMessage="1" showErrorMessage="1" promptTitle="Safety Criteria" prompt="Provide Criteria you are assessing" sqref="G37">
      <formula1>ComboData!$I$2:$I$8</formula1>
    </dataValidation>
    <dataValidation type="list" allowBlank="1" showInputMessage="1" showErrorMessage="1" sqref="A5:A15">
      <formula1>ComboData!$A$9:$A$40</formula1>
    </dataValidation>
  </dataValidations>
  <pageMargins left="0.7" right="0.7" top="0.75" bottom="0.75" header="0.3" footer="0.3"/>
  <headerFooter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J5002"/>
  <sheetViews>
    <sheetView zoomScale="70" zoomScaleNormal="70" topLeftCell="A4" workbookViewId="0">
      <selection activeCell="E50" sqref="E50"/>
    </sheetView>
  </sheetViews>
  <sheetFormatPr defaultColWidth="9.14166666666667" defaultRowHeight="13.5"/>
  <cols>
    <col min="1" max="1" width="46.425" style="1" customWidth="1"/>
    <col min="2" max="2" width="5.56666666666667" style="54" customWidth="1"/>
    <col min="3" max="3" width="34.5666666666667" style="1" customWidth="1"/>
    <col min="4" max="4" width="7.28333333333333" style="2" customWidth="1"/>
    <col min="5" max="5" width="52.2833333333333" style="1" customWidth="1"/>
    <col min="6" max="7" width="14.8583333333333" style="1" customWidth="1"/>
    <col min="8" max="8" width="9.14166666666667" style="1"/>
    <col min="9" max="9" width="9.28333333333333" style="55" customWidth="1"/>
    <col min="10" max="10" width="9.14166666666667" style="55"/>
    <col min="11" max="11" width="9.14166666666667" style="2"/>
    <col min="12" max="16" width="12.2833333333333" style="56" customWidth="1"/>
    <col min="17" max="17" width="11.425" style="57" customWidth="1"/>
    <col min="18" max="18" width="13.5666666666667" style="58" customWidth="1"/>
    <col min="19" max="19" width="9.14166666666667" style="57"/>
    <col min="20" max="20" width="14.425" style="59" customWidth="1"/>
    <col min="21" max="21" width="10.425" style="58" customWidth="1"/>
    <col min="22" max="22" width="20.8583333333333" style="58" customWidth="1"/>
    <col min="23" max="23" width="23.425" style="60" customWidth="1"/>
    <col min="24" max="16384" width="9.14166666666667" style="1"/>
  </cols>
  <sheetData>
    <row r="1" spans="1:35">
      <c r="A1" s="1" t="s">
        <v>1241</v>
      </c>
      <c r="F1" s="61" cm="1">
        <f t="array" ref="F1:F11">_xlfn.XLOOKUP('Simplified SLD'!A5:A15,ComboData!A9:A40,ComboData!B9:B40)*'Simplified SLD'!B5:B15</f>
        <v>1.513</v>
      </c>
      <c r="G1" s="61" cm="1">
        <f t="array" ref="G1:G11">_xlfn.XLOOKUP('Simplified SLD'!A5:A15,ComboData!A9:A40,ComboData!C9:C40)*'Simplified SLD'!B5:B15</f>
        <v>0.1598</v>
      </c>
      <c r="K1" s="2" t="s">
        <v>1242</v>
      </c>
      <c r="L1" s="56" t="s">
        <v>1243</v>
      </c>
      <c r="M1" s="56" t="s">
        <v>1244</v>
      </c>
      <c r="Q1" s="57" t="s">
        <v>1245</v>
      </c>
      <c r="R1" s="58" t="s">
        <v>1246</v>
      </c>
      <c r="S1" s="57" t="s">
        <v>1247</v>
      </c>
      <c r="T1" s="57" t="s">
        <v>1248</v>
      </c>
      <c r="U1" s="58" t="s">
        <v>1249</v>
      </c>
      <c r="V1" s="58" t="s">
        <v>1250</v>
      </c>
      <c r="W1" s="58" t="s">
        <v>1251</v>
      </c>
      <c r="AI1" s="84"/>
    </row>
    <row r="2" spans="1:23">
      <c r="A2" s="1" t="s">
        <v>1252</v>
      </c>
      <c r="C2" s="1">
        <v>100</v>
      </c>
      <c r="F2" s="61">
        <v>0.3984</v>
      </c>
      <c r="G2" s="61">
        <v>0.726</v>
      </c>
      <c r="K2" s="80">
        <v>0</v>
      </c>
      <c r="L2" s="56">
        <f t="shared" ref="L2:L65" si="0">IF(K2&lt;RodR,EPRValue,Q2*$C$43)</f>
        <v>944.298647044467</v>
      </c>
      <c r="O2" s="81"/>
      <c r="Q2" s="82" t="e">
        <f>R2*IF($C$56&lt;$C$55,S2,T2)</f>
        <v>#NUM!</v>
      </c>
      <c r="R2" s="58" t="e">
        <f>$C$70/$C$61*W2</f>
        <v>#NUM!</v>
      </c>
      <c r="S2" s="57">
        <f>IF(K2=0,C30,(1/$C$59)*LN(1+$C$59/$C$58/(RodR+ABS(Calculations!K2-RodR))))</f>
        <v>1.30072292212423</v>
      </c>
      <c r="T2" s="83" t="e">
        <f t="shared" ref="T2:T3" si="1">IF((ABS(K2))&lt;$C$55-$C$56,($C$53/2/PI()/$C$56*LN(($C$55-$C$56)*(ABS(K2)+$C$56)/(ABS(K2))/$C$55)+$C$60*LN($C$55*$C$54/($C$55-$C$56)/$C$53)),$C$60*LN((((ABS(K2))+$C$56-$C$55)*$C$53+$C$55*$C$54)/($C$53*(ABS(K2)))))</f>
        <v>#DIV/0!</v>
      </c>
      <c r="U2" s="58">
        <f>K2/$C$56</f>
        <v>0</v>
      </c>
      <c r="V2" s="58">
        <f>IF(K2="","",1/(1.0212-0.0178*LOG10($C$53+0.01)))</f>
        <v>1.01019948033673</v>
      </c>
      <c r="W2" s="58" t="e">
        <f>MAX(1/(-(0.21682*LOG10(3.7*U2)-0.293)*(EXP(-3.7*U2)-1)+1),1)*MAX(1/(-(0.1921*LOG10(U2+0.2)+0.072)*(EXP(-150*U2)-1)+1),1)*V2</f>
        <v>#NUM!</v>
      </c>
    </row>
    <row r="3" spans="1:23">
      <c r="A3" s="1" t="s">
        <v>1253</v>
      </c>
      <c r="C3" s="1">
        <f>C15</f>
        <v>22</v>
      </c>
      <c r="F3" s="61" t="e">
        <v>#N/A</v>
      </c>
      <c r="G3" s="61" t="e">
        <v>#N/A</v>
      </c>
      <c r="K3" s="80">
        <v>0.1</v>
      </c>
      <c r="L3" s="56">
        <f t="shared" si="0"/>
        <v>614.143323304645</v>
      </c>
      <c r="O3" s="81"/>
      <c r="Q3" s="82">
        <f>R3*IF($C$56&lt;$C$55,S3,T3)</f>
        <v>15.0877839878983</v>
      </c>
      <c r="R3" s="58">
        <f t="shared" ref="R3" si="2">$C$70/$C$61*W3</f>
        <v>3.5670572144757</v>
      </c>
      <c r="S3" s="57">
        <f>IF(K3=0,C31,(1/$C$59)*LN(1+$C$59/$C$58/(RodR+ABS(Calculations!K3-RodR))))</f>
        <v>4.2297566539358</v>
      </c>
      <c r="T3" s="83">
        <f t="shared" si="1"/>
        <v>11.7184209850175</v>
      </c>
      <c r="U3" s="58">
        <f t="shared" ref="U3" si="3">K3/$C$56</f>
        <v>0.0416666666666667</v>
      </c>
      <c r="V3" s="58">
        <f t="shared" ref="V3" si="4">IF(K3="","",1/(1.0212-0.0178*LOG10($C$53+0.01)))</f>
        <v>1.01019948033673</v>
      </c>
      <c r="W3" s="58">
        <f>MAX(1/(-(0.21682*LOG10(3.7*U3)-0.293)*(EXP(-3.7*U3)-1)+1),1)*MAX(1/(-(0.1921*LOG10(U3+0.2)+0.072)*(EXP(-150*U3)-1)+1),1)*V3</f>
        <v>1.13543857886889</v>
      </c>
    </row>
    <row r="4" spans="1:23">
      <c r="A4" s="1" t="s">
        <v>1254</v>
      </c>
      <c r="C4" s="1">
        <f>C3*C3/C2</f>
        <v>4.84</v>
      </c>
      <c r="F4" s="61" t="e">
        <v>#N/A</v>
      </c>
      <c r="G4" s="61" t="e">
        <v>#N/A</v>
      </c>
      <c r="K4" s="80">
        <v>0.2</v>
      </c>
      <c r="L4" s="56">
        <f t="shared" si="0"/>
        <v>512.795498398576</v>
      </c>
      <c r="O4" s="81"/>
      <c r="Q4" s="82">
        <f t="shared" ref="Q4:Q67" si="5">R4*IF($C$56&lt;$C$55,S4,T4)</f>
        <v>12.5979513514412</v>
      </c>
      <c r="R4" s="58">
        <f t="shared" ref="R4:R67" si="6">$C$70/$C$61*W4</f>
        <v>3.676532880678</v>
      </c>
      <c r="S4" s="57">
        <f>IF(K4=0,C32,(1/$C$59)*LN(1+$C$59/$C$58/(RodR+ABS(Calculations!K4-RodR))))</f>
        <v>3.4265847091018</v>
      </c>
      <c r="T4" s="83">
        <f t="shared" ref="T4:T67" si="7">IF((ABS(K4))&lt;$C$55-$C$56,($C$53/2/PI()/$C$56*LN(($C$55-$C$56)*(ABS(K4)+$C$56)/(ABS(K4))/$C$55)+$C$60*LN($C$55*$C$54/($C$55-$C$56)/$C$53)),$C$60*LN((((ABS(K4))+$C$56-$C$55)*$C$53+$C$55*$C$54)/($C$53*(ABS(K4)))))</f>
        <v>9.23361532577736</v>
      </c>
      <c r="U4" s="58">
        <f t="shared" ref="U4:U67" si="8">K4/$C$56</f>
        <v>0.0833333333333333</v>
      </c>
      <c r="V4" s="58">
        <f t="shared" ref="V4:V67" si="9">IF(K4="","",1/(1.0212-0.0178*LOG10($C$53+0.01)))</f>
        <v>1.01019948033673</v>
      </c>
      <c r="W4" s="58">
        <f t="shared" ref="W4:W67" si="10">MAX(1/(-(0.21682*LOG10(3.7*U4)-0.293)*(EXP(-3.7*U4)-1)+1),1)*MAX(1/(-(0.1921*LOG10(U4+0.2)+0.072)*(EXP(-150*U4)-1)+1),1)*V4</f>
        <v>1.17028604202395</v>
      </c>
    </row>
    <row r="5" spans="1:23">
      <c r="A5" s="1" t="s">
        <v>1255</v>
      </c>
      <c r="C5" s="62">
        <f>(C2*1000)/(SQRT(3)*C3)</f>
        <v>2624.31940540739</v>
      </c>
      <c r="D5" s="63"/>
      <c r="F5" s="61" t="e">
        <v>#N/A</v>
      </c>
      <c r="G5" s="61" t="e">
        <v>#N/A</v>
      </c>
      <c r="K5" s="80">
        <v>0.3</v>
      </c>
      <c r="L5" s="56">
        <f t="shared" si="0"/>
        <v>453.733164217558</v>
      </c>
      <c r="O5" s="81"/>
      <c r="Q5" s="82">
        <f t="shared" si="5"/>
        <v>11.1469549697673</v>
      </c>
      <c r="R5" s="58">
        <f t="shared" si="6"/>
        <v>3.75221319549743</v>
      </c>
      <c r="S5" s="57">
        <f>IF(K5=0,C33,(1/$C$59)*LN(1+$C$59/$C$58/(RodR+ABS(Calculations!K5-RodR))))</f>
        <v>2.97076802116239</v>
      </c>
      <c r="T5" s="83">
        <f t="shared" si="7"/>
        <v>7.83632578293036</v>
      </c>
      <c r="U5" s="58">
        <f t="shared" si="8"/>
        <v>0.125</v>
      </c>
      <c r="V5" s="58">
        <f t="shared" si="9"/>
        <v>1.01019948033673</v>
      </c>
      <c r="W5" s="58">
        <f t="shared" si="10"/>
        <v>1.1943760254305</v>
      </c>
    </row>
    <row r="6" spans="5:23">
      <c r="E6" s="2"/>
      <c r="F6" s="61" t="e">
        <v>#N/A</v>
      </c>
      <c r="G6" s="61" t="e">
        <v>#N/A</v>
      </c>
      <c r="K6" s="80">
        <v>0.4</v>
      </c>
      <c r="L6" s="56">
        <f t="shared" si="0"/>
        <v>411.334921389276</v>
      </c>
      <c r="O6" s="81"/>
      <c r="Q6" s="82">
        <f t="shared" si="5"/>
        <v>10.1053487111216</v>
      </c>
      <c r="R6" s="58">
        <f t="shared" si="6"/>
        <v>3.8038628959692</v>
      </c>
      <c r="S6" s="57">
        <f>IF(K6=0,C34,(1/$C$59)*LN(1+$C$59/$C$58/(RodR+ABS(Calculations!K6-RodR))))</f>
        <v>2.6566017197491</v>
      </c>
      <c r="T6" s="83">
        <f t="shared" si="7"/>
        <v>6.88137511987248</v>
      </c>
      <c r="U6" s="58">
        <f t="shared" si="8"/>
        <v>0.166666666666667</v>
      </c>
      <c r="V6" s="58">
        <f t="shared" si="9"/>
        <v>1.01019948033673</v>
      </c>
      <c r="W6" s="58">
        <f t="shared" si="10"/>
        <v>1.2108167660681</v>
      </c>
    </row>
    <row r="7" spans="1:23">
      <c r="A7" s="1" t="s">
        <v>1177</v>
      </c>
      <c r="C7" s="1">
        <f>'Simplified SLD'!G3</f>
        <v>3.1306</v>
      </c>
      <c r="F7" s="25" t="e">
        <v>#N/A</v>
      </c>
      <c r="G7" s="25" t="e">
        <v>#N/A</v>
      </c>
      <c r="K7" s="80">
        <v>0.5</v>
      </c>
      <c r="L7" s="56">
        <f t="shared" si="0"/>
        <v>377.905323743091</v>
      </c>
      <c r="O7" s="81"/>
      <c r="Q7" s="82">
        <f t="shared" si="5"/>
        <v>9.2840769835809</v>
      </c>
      <c r="R7" s="58">
        <f t="shared" si="6"/>
        <v>3.83694051066001</v>
      </c>
      <c r="S7" s="57">
        <f>IF(K7=0,C35,(1/$C$59)*LN(1+$C$59/$C$58/(RodR+ABS(Calculations!K7-RodR))))</f>
        <v>2.41965622291702</v>
      </c>
      <c r="T7" s="83">
        <f t="shared" si="7"/>
        <v>6.16680968727217</v>
      </c>
      <c r="U7" s="58">
        <f t="shared" si="8"/>
        <v>0.208333333333333</v>
      </c>
      <c r="V7" s="58">
        <f t="shared" si="9"/>
        <v>1.01019948033673</v>
      </c>
      <c r="W7" s="58">
        <f t="shared" si="10"/>
        <v>1.22134578132036</v>
      </c>
    </row>
    <row r="8" spans="1:23">
      <c r="A8" s="1" t="s">
        <v>1183</v>
      </c>
      <c r="C8" s="1">
        <f>'Simplified SLD'!G4</f>
        <v>12.4966</v>
      </c>
      <c r="F8" s="25" t="e">
        <v>#N/A</v>
      </c>
      <c r="G8" s="25" t="e">
        <v>#N/A</v>
      </c>
      <c r="K8" s="80">
        <v>0.6</v>
      </c>
      <c r="L8" s="56">
        <f t="shared" si="0"/>
        <v>352.042105948047</v>
      </c>
      <c r="O8" s="81"/>
      <c r="Q8" s="82">
        <f t="shared" si="5"/>
        <v>8.64869004943031</v>
      </c>
      <c r="R8" s="58">
        <f t="shared" si="6"/>
        <v>3.87614819104408</v>
      </c>
      <c r="S8" s="57">
        <f>IF(K8=0,C36,(1/$C$59)*LN(1+$C$59/$C$58/(RodR+ABS(Calculations!K8-RodR))))</f>
        <v>2.23125887431582</v>
      </c>
      <c r="T8" s="83">
        <f t="shared" si="7"/>
        <v>5.60283975021657</v>
      </c>
      <c r="U8" s="58">
        <f t="shared" si="8"/>
        <v>0.25</v>
      </c>
      <c r="V8" s="58">
        <f t="shared" si="9"/>
        <v>1.01019948033673</v>
      </c>
      <c r="W8" s="58">
        <f t="shared" si="10"/>
        <v>1.23382607255746</v>
      </c>
    </row>
    <row r="9" spans="1:36">
      <c r="A9" s="1" t="s">
        <v>1256</v>
      </c>
      <c r="C9" s="64">
        <f>3*C5*(1.1/SQRT(C7^2+C8^2))</f>
        <v>672.235591818571</v>
      </c>
      <c r="D9" s="65"/>
      <c r="E9" s="1" t="s">
        <v>1257</v>
      </c>
      <c r="F9" s="25" t="e">
        <v>#N/A</v>
      </c>
      <c r="G9" s="25" t="e">
        <v>#N/A</v>
      </c>
      <c r="K9" s="80">
        <v>0.7</v>
      </c>
      <c r="L9" s="56">
        <f t="shared" si="0"/>
        <v>330.568110432489</v>
      </c>
      <c r="O9" s="81"/>
      <c r="Q9" s="82">
        <f t="shared" si="5"/>
        <v>8.12113403212729</v>
      </c>
      <c r="R9" s="58">
        <f t="shared" si="6"/>
        <v>3.9116610620384</v>
      </c>
      <c r="S9" s="57">
        <f>IF(K9=0,C37,(1/$C$59)*LN(1+$C$59/$C$58/(RodR+ABS(Calculations!K9-RodR))))</f>
        <v>2.07613438468396</v>
      </c>
      <c r="T9" s="83">
        <f t="shared" si="7"/>
        <v>5.14168982079048</v>
      </c>
      <c r="U9" s="58">
        <f t="shared" si="8"/>
        <v>0.291666666666667</v>
      </c>
      <c r="V9" s="58">
        <f t="shared" si="9"/>
        <v>1.01019948033673</v>
      </c>
      <c r="W9" s="58">
        <f t="shared" si="10"/>
        <v>1.24513026011287</v>
      </c>
      <c r="AJ9" s="1" t="s">
        <v>1258</v>
      </c>
    </row>
    <row r="10" spans="6:23">
      <c r="F10" s="25" t="e">
        <v>#N/A</v>
      </c>
      <c r="G10" s="25" t="e">
        <v>#N/A</v>
      </c>
      <c r="K10" s="80">
        <v>0.8</v>
      </c>
      <c r="L10" s="56">
        <f t="shared" si="0"/>
        <v>311.625564646345</v>
      </c>
      <c r="O10" s="81"/>
      <c r="Q10" s="82">
        <f t="shared" si="5"/>
        <v>7.65576865541956</v>
      </c>
      <c r="R10" s="58">
        <f t="shared" si="6"/>
        <v>3.93576369412582</v>
      </c>
      <c r="S10" s="57">
        <f>IF(K10=0,C38,(1/$C$59)*LN(1+$C$59/$C$58/(RodR+ABS(Calculations!K10-RodR))))</f>
        <v>1.94517995753807</v>
      </c>
      <c r="T10" s="83">
        <f t="shared" si="7"/>
        <v>4.75493346906024</v>
      </c>
      <c r="U10" s="58">
        <f t="shared" si="8"/>
        <v>0.333333333333333</v>
      </c>
      <c r="V10" s="58">
        <f t="shared" si="9"/>
        <v>1.01019948033673</v>
      </c>
      <c r="W10" s="58">
        <f t="shared" si="10"/>
        <v>1.25280242702213</v>
      </c>
    </row>
    <row r="11" spans="6:23">
      <c r="F11" s="25" t="e">
        <v>#N/A</v>
      </c>
      <c r="G11" s="25" t="e">
        <v>#N/A</v>
      </c>
      <c r="K11" s="80">
        <v>0.9</v>
      </c>
      <c r="L11" s="56">
        <f t="shared" si="0"/>
        <v>294.694816458149</v>
      </c>
      <c r="O11" s="81"/>
      <c r="Q11" s="82">
        <f t="shared" si="5"/>
        <v>7.23982751965588</v>
      </c>
      <c r="R11" s="58">
        <f t="shared" si="6"/>
        <v>3.95071470647784</v>
      </c>
      <c r="S11" s="57">
        <f>IF(K11=0,C39,(1/$C$59)*LN(1+$C$59/$C$58/(RodR+ABS(Calculations!K11-RodR))))</f>
        <v>1.83253615042994</v>
      </c>
      <c r="T11" s="83">
        <f t="shared" si="7"/>
        <v>4.42430552732921</v>
      </c>
      <c r="U11" s="58">
        <f t="shared" si="8"/>
        <v>0.375</v>
      </c>
      <c r="V11" s="58">
        <f t="shared" si="9"/>
        <v>1.01019948033673</v>
      </c>
      <c r="W11" s="58">
        <f t="shared" si="10"/>
        <v>1.25756151979719</v>
      </c>
    </row>
    <row r="12" spans="11:23">
      <c r="K12" s="80">
        <v>1</v>
      </c>
      <c r="L12" s="56">
        <f t="shared" si="0"/>
        <v>279.423848829366</v>
      </c>
      <c r="M12" s="56">
        <f>L2-L12</f>
        <v>664.874798215101</v>
      </c>
      <c r="O12" s="81"/>
      <c r="Q12" s="82">
        <f t="shared" si="5"/>
        <v>6.86466255062312</v>
      </c>
      <c r="R12" s="58">
        <f t="shared" si="6"/>
        <v>3.95837587705003</v>
      </c>
      <c r="S12" s="57">
        <f>IF(K12=0,C40,(1/$C$59)*LN(1+$C$59/$C$58/(RodR+ABS(Calculations!K12-RodR))))</f>
        <v>1.73421189999243</v>
      </c>
      <c r="T12" s="83">
        <f t="shared" si="7"/>
        <v>4.1373900970184</v>
      </c>
      <c r="U12" s="58">
        <f t="shared" si="8"/>
        <v>0.416666666666667</v>
      </c>
      <c r="V12" s="58">
        <f t="shared" si="9"/>
        <v>1.01019948033673</v>
      </c>
      <c r="W12" s="58">
        <f t="shared" si="10"/>
        <v>1.26000016546614</v>
      </c>
    </row>
    <row r="13" spans="11:23">
      <c r="K13" s="80">
        <v>1.1</v>
      </c>
      <c r="L13" s="56">
        <f t="shared" si="0"/>
        <v>265.558636891929</v>
      </c>
      <c r="M13" s="56">
        <f t="shared" ref="M13:M76" si="11">L3-L13</f>
        <v>348.584686412717</v>
      </c>
      <c r="O13" s="81"/>
      <c r="Q13" s="82">
        <f t="shared" si="5"/>
        <v>6.52403306769913</v>
      </c>
      <c r="R13" s="58">
        <f t="shared" si="6"/>
        <v>3.96027547192164</v>
      </c>
      <c r="S13" s="57">
        <f>IF(K13=0,C41,(1/$C$59)*LN(1+$C$59/$C$58/(RodR+ABS(Calculations!K13-RodR))))</f>
        <v>1.64736850099306</v>
      </c>
      <c r="T13" s="83">
        <f t="shared" si="7"/>
        <v>3.8853757090025</v>
      </c>
      <c r="U13" s="58">
        <f t="shared" si="8"/>
        <v>0.458333333333333</v>
      </c>
      <c r="V13" s="58">
        <f t="shared" si="9"/>
        <v>1.01019948033673</v>
      </c>
      <c r="W13" s="58">
        <f t="shared" si="10"/>
        <v>1.26060483008791</v>
      </c>
    </row>
    <row r="14" spans="11:23">
      <c r="K14" s="80">
        <v>1.2</v>
      </c>
      <c r="L14" s="56">
        <f t="shared" si="0"/>
        <v>252.906218256451</v>
      </c>
      <c r="M14" s="56">
        <f t="shared" si="11"/>
        <v>259.889280142124</v>
      </c>
      <c r="O14" s="81"/>
      <c r="Q14" s="82">
        <f t="shared" si="5"/>
        <v>6.21319852460039</v>
      </c>
      <c r="R14" s="58">
        <f t="shared" si="6"/>
        <v>3.95766165321272</v>
      </c>
      <c r="S14" s="57">
        <f>IF(K14=0,C42,(1/$C$59)*LN(1+$C$59/$C$58/(RodR+ABS(Calculations!K14-RodR))))</f>
        <v>1.56991654896944</v>
      </c>
      <c r="T14" s="83">
        <f t="shared" si="7"/>
        <v>3.66179214917302</v>
      </c>
      <c r="U14" s="58">
        <f t="shared" si="8"/>
        <v>0.5</v>
      </c>
      <c r="V14" s="58">
        <f t="shared" si="9"/>
        <v>1.01019948033673</v>
      </c>
      <c r="W14" s="58">
        <f t="shared" si="10"/>
        <v>1.25977281915514</v>
      </c>
    </row>
    <row r="15" spans="1:23">
      <c r="A15" s="1" t="s">
        <v>1259</v>
      </c>
      <c r="C15" s="66">
        <f>Voltage</f>
        <v>22</v>
      </c>
      <c r="D15" s="67" t="s">
        <v>1260</v>
      </c>
      <c r="K15" s="80">
        <v>1.3</v>
      </c>
      <c r="L15" s="56">
        <f t="shared" si="0"/>
        <v>241.313951044073</v>
      </c>
      <c r="M15" s="56">
        <f t="shared" si="11"/>
        <v>212.419213173485</v>
      </c>
      <c r="O15" s="81"/>
      <c r="Q15" s="82">
        <f t="shared" si="5"/>
        <v>5.92840893722976</v>
      </c>
      <c r="R15" s="58">
        <f t="shared" si="6"/>
        <v>3.95154859457129</v>
      </c>
      <c r="S15" s="57">
        <f>IF(K15=0,C43,(1/$C$59)*LN(1+$C$59/$C$58/(RodR+ABS(Calculations!K15-RodR))))</f>
        <v>1.50027484044466</v>
      </c>
      <c r="T15" s="83">
        <f t="shared" si="7"/>
        <v>3.46175521320548</v>
      </c>
      <c r="U15" s="58">
        <f t="shared" si="8"/>
        <v>0.541666666666667</v>
      </c>
      <c r="V15" s="58">
        <f t="shared" si="9"/>
        <v>1.01019948033673</v>
      </c>
      <c r="W15" s="58">
        <f t="shared" si="10"/>
        <v>1.25782695672596</v>
      </c>
    </row>
    <row r="16" spans="1:23">
      <c r="A16" s="1" t="s">
        <v>1261</v>
      </c>
      <c r="C16" s="66" t="str">
        <f>EConfig</f>
        <v>Common</v>
      </c>
      <c r="D16" s="67"/>
      <c r="K16" s="80">
        <v>1.4</v>
      </c>
      <c r="L16" s="56">
        <f t="shared" si="0"/>
        <v>230.657266202682</v>
      </c>
      <c r="M16" s="56">
        <f t="shared" si="11"/>
        <v>180.677655186593</v>
      </c>
      <c r="O16" s="81"/>
      <c r="Q16" s="82">
        <f t="shared" si="5"/>
        <v>5.66660399233702</v>
      </c>
      <c r="R16" s="58">
        <f t="shared" si="6"/>
        <v>3.94275629126441</v>
      </c>
      <c r="S16" s="57">
        <f>IF(K16=0,C44,(1/$C$59)*LN(1+$C$59/$C$58/(RodR+ABS(Calculations!K16-RodR))))</f>
        <v>1.43721893359018</v>
      </c>
      <c r="T16" s="83">
        <f t="shared" si="7"/>
        <v>3.28149259469106</v>
      </c>
      <c r="U16" s="58">
        <f t="shared" si="8"/>
        <v>0.583333333333333</v>
      </c>
      <c r="V16" s="58">
        <f t="shared" si="9"/>
        <v>1.01019948033673</v>
      </c>
      <c r="W16" s="58">
        <f t="shared" si="10"/>
        <v>1.25502825747011</v>
      </c>
    </row>
    <row r="17" spans="1:23">
      <c r="A17" s="1" t="s">
        <v>1262</v>
      </c>
      <c r="C17" s="66" t="str">
        <f>LRP</f>
        <v>Yes</v>
      </c>
      <c r="D17" s="67"/>
      <c r="K17" s="80">
        <v>1.5</v>
      </c>
      <c r="L17" s="56">
        <f t="shared" si="0"/>
        <v>220.832091573468</v>
      </c>
      <c r="M17" s="56">
        <f t="shared" si="11"/>
        <v>157.073232169624</v>
      </c>
      <c r="O17" s="81"/>
      <c r="Q17" s="82">
        <f t="shared" si="5"/>
        <v>5.42522692802033</v>
      </c>
      <c r="R17" s="58">
        <f t="shared" si="6"/>
        <v>3.93194462983283</v>
      </c>
      <c r="S17" s="57">
        <f>IF(K17=0,C45,(1/$C$59)*LN(1+$C$59/$C$58/(RodR+ABS(Calculations!K17-RodR))))</f>
        <v>1.37978212787065</v>
      </c>
      <c r="T17" s="83">
        <f t="shared" si="7"/>
        <v>3.11803409097647</v>
      </c>
      <c r="U17" s="58">
        <f t="shared" si="8"/>
        <v>0.625</v>
      </c>
      <c r="V17" s="58">
        <f t="shared" si="9"/>
        <v>1.01019948033673</v>
      </c>
      <c r="W17" s="58">
        <f t="shared" si="10"/>
        <v>1.25158677146275</v>
      </c>
    </row>
    <row r="18" spans="1:23">
      <c r="A18" s="1" t="s">
        <v>1263</v>
      </c>
      <c r="C18" s="66" t="str">
        <f>MENC</f>
        <v>Yes</v>
      </c>
      <c r="D18" s="67"/>
      <c r="E18" s="68"/>
      <c r="K18" s="80">
        <v>1.6</v>
      </c>
      <c r="L18" s="56">
        <f t="shared" si="0"/>
        <v>211.74995025009</v>
      </c>
      <c r="M18" s="56">
        <f t="shared" si="11"/>
        <v>140.292155697957</v>
      </c>
      <c r="O18" s="81"/>
      <c r="Q18" s="82">
        <f t="shared" si="5"/>
        <v>5.20210411411861</v>
      </c>
      <c r="R18" s="58">
        <f t="shared" si="6"/>
        <v>3.91964223684059</v>
      </c>
      <c r="S18" s="57">
        <f>IF(K18=0,C46,(1/$C$59)*LN(1+$C$59/$C$58/(RodR+ABS(Calculations!K18-RodR))))</f>
        <v>1.32718850338539</v>
      </c>
      <c r="T18" s="83">
        <f t="shared" si="7"/>
        <v>2.96900227339429</v>
      </c>
      <c r="U18" s="58">
        <f t="shared" si="8"/>
        <v>0.666666666666667</v>
      </c>
      <c r="V18" s="58">
        <f t="shared" si="9"/>
        <v>1.01019948033673</v>
      </c>
      <c r="W18" s="58">
        <f t="shared" si="10"/>
        <v>1.24767076709951</v>
      </c>
    </row>
    <row r="19" spans="1:23">
      <c r="A19" s="1" t="s">
        <v>1264</v>
      </c>
      <c r="C19" s="69">
        <f>Ilg</f>
        <v>598.236486504109</v>
      </c>
      <c r="D19" s="67" t="s">
        <v>1190</v>
      </c>
      <c r="K19" s="80">
        <v>1.7</v>
      </c>
      <c r="L19" s="56">
        <f t="shared" si="0"/>
        <v>203.334646501595</v>
      </c>
      <c r="M19" s="56">
        <f t="shared" si="11"/>
        <v>127.233463930894</v>
      </c>
      <c r="O19" s="81"/>
      <c r="Q19" s="82">
        <f t="shared" si="5"/>
        <v>4.99536363460539</v>
      </c>
      <c r="R19" s="58">
        <f t="shared" si="6"/>
        <v>3.9062706618092</v>
      </c>
      <c r="S19" s="57">
        <f>IF(K19=0,C47,(1/$C$59)*LN(1+$C$59/$C$58/(RodR+ABS(Calculations!K19-RodR))))</f>
        <v>1.27880632631119</v>
      </c>
      <c r="T19" s="83">
        <f t="shared" si="7"/>
        <v>2.8324669527995</v>
      </c>
      <c r="U19" s="58">
        <f t="shared" si="8"/>
        <v>0.708333333333333</v>
      </c>
      <c r="V19" s="58">
        <f t="shared" si="9"/>
        <v>1.01019948033673</v>
      </c>
      <c r="W19" s="58">
        <f t="shared" si="10"/>
        <v>1.24341442882457</v>
      </c>
    </row>
    <row r="20" spans="1:23">
      <c r="A20" s="1" t="s">
        <v>1265</v>
      </c>
      <c r="C20" s="70">
        <f>SQRT(C7^2+C8^2)</f>
        <v>12.8827663147323</v>
      </c>
      <c r="D20" s="67" t="s">
        <v>1178</v>
      </c>
      <c r="E20" s="71" t="str">
        <f>COMPLEX(C7*C4,C8*C4)</f>
        <v>15.152104+60.483544i</v>
      </c>
      <c r="K20" s="80">
        <v>1.8</v>
      </c>
      <c r="L20" s="56">
        <f t="shared" si="0"/>
        <v>195.519927784534</v>
      </c>
      <c r="M20" s="56">
        <f t="shared" si="11"/>
        <v>116.105636861811</v>
      </c>
      <c r="O20" s="81"/>
      <c r="Q20" s="82">
        <f t="shared" si="5"/>
        <v>4.80337784976489</v>
      </c>
      <c r="R20" s="58">
        <f t="shared" si="6"/>
        <v>3.89216447283192</v>
      </c>
      <c r="S20" s="57">
        <f>IF(K20=0,C48,(1/$C$59)*LN(1+$C$59/$C$58/(RodR+ABS(Calculations!K20-RodR))))</f>
        <v>1.23411481793573</v>
      </c>
      <c r="T20" s="83">
        <f t="shared" si="7"/>
        <v>2.70684148611514</v>
      </c>
      <c r="U20" s="58">
        <f t="shared" si="8"/>
        <v>0.75</v>
      </c>
      <c r="V20" s="58">
        <f t="shared" si="9"/>
        <v>1.01019948033673</v>
      </c>
      <c r="W20" s="58">
        <f t="shared" si="10"/>
        <v>1.23892425381402</v>
      </c>
    </row>
    <row r="21" spans="1:23">
      <c r="A21" s="1" t="s">
        <v>1266</v>
      </c>
      <c r="C21" s="70">
        <f>IMABS(E21)/C4</f>
        <v>0.435264020376045</v>
      </c>
      <c r="D21" s="67" t="s">
        <v>1178</v>
      </c>
      <c r="E21" s="71" t="str">
        <f>IF(LRP="Yes",(COMPLEX(F21,G21)),COMPLEX(9999999999,0))</f>
        <v>1.9114+0.8858i</v>
      </c>
      <c r="F21" s="2" cm="1">
        <f t="array" ref="F21">SUM(IF(ISNA(F1:F11),0,F1:F11))</f>
        <v>1.9114</v>
      </c>
      <c r="G21" s="2" cm="1">
        <f t="array" ref="G21">SUM(IF(ISNA(G1:G11),0,G1:G11))</f>
        <v>0.8858</v>
      </c>
      <c r="K21" s="80">
        <v>1.9</v>
      </c>
      <c r="L21" s="56">
        <f t="shared" si="0"/>
        <v>188.247768456827</v>
      </c>
      <c r="M21" s="56">
        <f t="shared" si="11"/>
        <v>106.447048001321</v>
      </c>
      <c r="O21" s="81"/>
      <c r="Q21" s="82">
        <f t="shared" si="5"/>
        <v>4.6247212318412</v>
      </c>
      <c r="R21" s="58">
        <f t="shared" si="6"/>
        <v>3.87758783520677</v>
      </c>
      <c r="S21" s="57">
        <f>IF(K21=0,C49,(1/$C$59)*LN(1+$C$59/$C$58/(RodR+ABS(Calculations!K21-RodR))))</f>
        <v>1.19267994134157</v>
      </c>
      <c r="T21" s="83">
        <f t="shared" si="7"/>
        <v>2.59080730177772</v>
      </c>
      <c r="U21" s="58">
        <f t="shared" si="8"/>
        <v>0.791666666666667</v>
      </c>
      <c r="V21" s="58">
        <f t="shared" si="9"/>
        <v>1.01019948033673</v>
      </c>
      <c r="W21" s="58">
        <f t="shared" si="10"/>
        <v>1.23428432916055</v>
      </c>
    </row>
    <row r="22" spans="1:23">
      <c r="A22" s="1" t="s">
        <v>1267</v>
      </c>
      <c r="C22" s="69">
        <f>IMABS(E22)/$C$4</f>
        <v>4.79313574490787</v>
      </c>
      <c r="D22" s="67" t="s">
        <v>1178</v>
      </c>
      <c r="E22" s="71" t="str">
        <f>COMPLEX('Simplified SLD'!N39,0)</f>
        <v>23.1987770053541</v>
      </c>
      <c r="K22" s="80">
        <v>2</v>
      </c>
      <c r="L22" s="56">
        <f t="shared" si="0"/>
        <v>181.467064066506</v>
      </c>
      <c r="M22" s="56">
        <f t="shared" si="11"/>
        <v>97.9567847628596</v>
      </c>
      <c r="O22" s="81"/>
      <c r="Q22" s="82">
        <f t="shared" si="5"/>
        <v>4.45813828736424</v>
      </c>
      <c r="R22" s="58">
        <f t="shared" si="6"/>
        <v>3.86274810846402</v>
      </c>
      <c r="S22" s="57">
        <f>IF(K22=0,C50,(1/$C$59)*LN(1+$C$59/$C$58/(RodR+ABS(Calculations!K22-RodR))))</f>
        <v>1.1541364236502</v>
      </c>
      <c r="T22" s="83">
        <f t="shared" si="7"/>
        <v>2.48325792628566</v>
      </c>
      <c r="U22" s="58">
        <f t="shared" si="8"/>
        <v>0.833333333333333</v>
      </c>
      <c r="V22" s="58">
        <f t="shared" si="9"/>
        <v>1.01019948033673</v>
      </c>
      <c r="W22" s="58">
        <f t="shared" si="10"/>
        <v>1.22956065997599</v>
      </c>
    </row>
    <row r="23" spans="1:23">
      <c r="A23" s="1" t="s">
        <v>1268</v>
      </c>
      <c r="C23" s="69">
        <f t="shared" ref="C23:C24" si="12">IMABS(E23)/$C$4</f>
        <v>0.322885362001783</v>
      </c>
      <c r="D23" s="67" t="s">
        <v>1178</v>
      </c>
      <c r="E23" s="71" t="str">
        <f>COMPLEX(LVRes,0)</f>
        <v>1.56276515208863</v>
      </c>
      <c r="K23" s="80">
        <v>2.1</v>
      </c>
      <c r="L23" s="56">
        <f t="shared" si="0"/>
        <v>175.132606974368</v>
      </c>
      <c r="M23" s="56">
        <f t="shared" si="11"/>
        <v>90.4260299175606</v>
      </c>
      <c r="O23" s="81"/>
      <c r="Q23" s="82">
        <f t="shared" si="5"/>
        <v>4.30251839106296</v>
      </c>
      <c r="R23" s="58">
        <f t="shared" si="6"/>
        <v>3.84780694560239</v>
      </c>
      <c r="S23" s="57">
        <f>IF(K23=0,C51,(1/$C$59)*LN(1+$C$59/$C$58/(RodR+ABS(Calculations!K23-RodR))))</f>
        <v>1.11817418386342</v>
      </c>
      <c r="T23" s="83">
        <f t="shared" si="7"/>
        <v>2.3832567795171</v>
      </c>
      <c r="U23" s="58">
        <f t="shared" si="8"/>
        <v>0.875</v>
      </c>
      <c r="V23" s="58">
        <f t="shared" si="9"/>
        <v>1.01019948033673</v>
      </c>
      <c r="W23" s="58">
        <f t="shared" si="10"/>
        <v>1.22480470241596</v>
      </c>
    </row>
    <row r="24" spans="1:23">
      <c r="A24" s="1" t="s">
        <v>1269</v>
      </c>
      <c r="C24" s="69">
        <f t="shared" si="12"/>
        <v>1.78516740391687</v>
      </c>
      <c r="D24" s="67" t="s">
        <v>1178</v>
      </c>
      <c r="E24" s="71" t="str">
        <f>COMPLEX(MEN,0)</f>
        <v>8.64021023495767</v>
      </c>
      <c r="K24" s="80">
        <v>2.2</v>
      </c>
      <c r="L24" s="56">
        <f t="shared" si="0"/>
        <v>169.204261952462</v>
      </c>
      <c r="M24" s="56">
        <f t="shared" si="11"/>
        <v>83.7019563039893</v>
      </c>
      <c r="O24" s="81"/>
      <c r="Q24" s="82">
        <f t="shared" si="5"/>
        <v>4.15687553262569</v>
      </c>
      <c r="R24" s="58">
        <f t="shared" si="6"/>
        <v>3.83288931941494</v>
      </c>
      <c r="S24" s="57">
        <f>IF(K24=0,C52,(1/$C$59)*LN(1+$C$59/$C$58/(RodR+ABS(Calculations!K24-RodR))))</f>
        <v>1.0845279334234</v>
      </c>
      <c r="T24" s="83">
        <f t="shared" si="7"/>
        <v>2.29000487833526</v>
      </c>
      <c r="U24" s="58">
        <f t="shared" si="8"/>
        <v>0.916666666666667</v>
      </c>
      <c r="V24" s="58">
        <f t="shared" si="9"/>
        <v>1.01019948033673</v>
      </c>
      <c r="W24" s="58">
        <f t="shared" si="10"/>
        <v>1.22005623687141</v>
      </c>
    </row>
    <row r="25" spans="3:23">
      <c r="C25" s="72"/>
      <c r="K25" s="80">
        <v>2.3</v>
      </c>
      <c r="L25" s="56">
        <f t="shared" si="0"/>
        <v>163.646289008703</v>
      </c>
      <c r="M25" s="56">
        <f t="shared" si="11"/>
        <v>77.6676620353699</v>
      </c>
      <c r="O25" s="81"/>
      <c r="Q25" s="82">
        <f t="shared" si="5"/>
        <v>4.0203316803946</v>
      </c>
      <c r="R25" s="58">
        <f t="shared" si="6"/>
        <v>3.81809084109418</v>
      </c>
      <c r="S25" s="57">
        <f>IF(K25=0,C53,(1/$C$59)*LN(1+$C$59/$C$58/(RodR+ABS(Calculations!K25-RodR))))</f>
        <v>1.05296910097678</v>
      </c>
      <c r="T25" s="83">
        <f t="shared" si="7"/>
        <v>2.20281579271301</v>
      </c>
      <c r="U25" s="58">
        <f t="shared" si="8"/>
        <v>0.958333333333333</v>
      </c>
      <c r="V25" s="58">
        <f t="shared" si="9"/>
        <v>1.01019948033673</v>
      </c>
      <c r="W25" s="58">
        <f t="shared" si="10"/>
        <v>1.21534569757146</v>
      </c>
    </row>
    <row r="26" spans="1:23">
      <c r="A26" s="1" t="s">
        <v>1270</v>
      </c>
      <c r="C26" s="72"/>
      <c r="K26" s="80">
        <v>2.4</v>
      </c>
      <c r="L26" s="56">
        <f t="shared" si="0"/>
        <v>158.426778150453</v>
      </c>
      <c r="M26" s="56">
        <f t="shared" si="11"/>
        <v>72.2304880522287</v>
      </c>
      <c r="O26" s="81"/>
      <c r="Q26" s="82">
        <f t="shared" si="5"/>
        <v>3.8921028950876</v>
      </c>
      <c r="R26" s="58">
        <f t="shared" si="6"/>
        <v>3.80348367995355</v>
      </c>
      <c r="S26" s="57">
        <f>IF(K26=0,C54,(1/$C$59)*LN(1+$C$59/$C$58/(RodR+ABS(Calculations!K26-RodR))))</f>
        <v>1.02329948610037</v>
      </c>
      <c r="T26" s="83">
        <f t="shared" si="7"/>
        <v>2.12109599223796</v>
      </c>
      <c r="U26" s="58">
        <f t="shared" si="8"/>
        <v>1</v>
      </c>
      <c r="V26" s="58">
        <f t="shared" si="9"/>
        <v>1.01019948033673</v>
      </c>
      <c r="W26" s="58">
        <f t="shared" si="10"/>
        <v>1.21069605690421</v>
      </c>
    </row>
    <row r="27" spans="1:23">
      <c r="A27" s="1" t="s">
        <v>1271</v>
      </c>
      <c r="C27" s="69">
        <f>IMABS(E27)/$C$4</f>
        <v>0.273429789218913</v>
      </c>
      <c r="D27" s="67" t="s">
        <v>1178</v>
      </c>
      <c r="E27" s="71" t="str">
        <f>IMDIV(IMPRODUCT(E23,E24),IMSUM(E23,E24))</f>
        <v>1.32340017981954</v>
      </c>
      <c r="K27" s="80">
        <v>2.5</v>
      </c>
      <c r="L27" s="56">
        <f t="shared" si="0"/>
        <v>153.517171699596</v>
      </c>
      <c r="M27" s="56">
        <f t="shared" si="11"/>
        <v>67.3149198738717</v>
      </c>
      <c r="O27" s="81"/>
      <c r="Q27" s="82">
        <f t="shared" si="5"/>
        <v>3.77148759441554</v>
      </c>
      <c r="R27" s="58">
        <f t="shared" si="6"/>
        <v>3.78912134226103</v>
      </c>
      <c r="S27" s="57">
        <f>IF(K27=0,C55,(1/$C$59)*LN(1+$C$59/$C$58/(RodR+ABS(Calculations!K27-RodR))))</f>
        <v>0.995346217169449</v>
      </c>
      <c r="T27" s="83">
        <f t="shared" si="7"/>
        <v>2.04432925472751</v>
      </c>
      <c r="U27" s="58">
        <f t="shared" si="8"/>
        <v>1.04166666666667</v>
      </c>
      <c r="V27" s="58">
        <f t="shared" si="9"/>
        <v>1.01019948033673</v>
      </c>
      <c r="W27" s="58">
        <f t="shared" si="10"/>
        <v>1.20612434657878</v>
      </c>
    </row>
    <row r="28" spans="3:23">
      <c r="C28" s="72"/>
      <c r="K28" s="80">
        <v>2.6</v>
      </c>
      <c r="L28" s="56">
        <f t="shared" si="0"/>
        <v>148.891856739905</v>
      </c>
      <c r="M28" s="56">
        <f t="shared" si="11"/>
        <v>62.8580935101851</v>
      </c>
      <c r="O28" s="81"/>
      <c r="Q28" s="82">
        <f t="shared" si="5"/>
        <v>3.65785654065385</v>
      </c>
      <c r="R28" s="58">
        <f t="shared" si="6"/>
        <v>3.77504252271264</v>
      </c>
      <c r="S28" s="57">
        <f>IF(K28=0,C56,(1/$C$59)*LN(1+$C$59/$C$58/(RodR+ABS(Calculations!K28-RodR))))</f>
        <v>0.968957705415571</v>
      </c>
      <c r="T28" s="83">
        <f t="shared" si="7"/>
        <v>1.97206417465578</v>
      </c>
      <c r="U28" s="58">
        <f t="shared" si="8"/>
        <v>1.08333333333333</v>
      </c>
      <c r="V28" s="58">
        <f t="shared" si="9"/>
        <v>1.01019948033673</v>
      </c>
      <c r="W28" s="58">
        <f t="shared" si="10"/>
        <v>1.20164288359711</v>
      </c>
    </row>
    <row r="29" spans="1:23">
      <c r="A29" s="1" t="s">
        <v>1196</v>
      </c>
      <c r="C29" s="72"/>
      <c r="K29" s="80">
        <v>2.7</v>
      </c>
      <c r="L29" s="56">
        <f t="shared" si="0"/>
        <v>144.52781484996</v>
      </c>
      <c r="M29" s="56">
        <f t="shared" si="11"/>
        <v>58.8068316516345</v>
      </c>
      <c r="O29" s="81"/>
      <c r="Q29" s="82">
        <f t="shared" si="5"/>
        <v>3.55064423555977</v>
      </c>
      <c r="R29" s="58">
        <f t="shared" si="6"/>
        <v>3.7612742040273</v>
      </c>
      <c r="S29" s="57">
        <f>IF(K29=0,C57,(1/$C$59)*LN(1+$C$59/$C$58/(RodR+ABS(Calculations!K29-RodR))))</f>
        <v>0.944000368746848</v>
      </c>
      <c r="T29" s="83">
        <f t="shared" si="7"/>
        <v>1.90390406430462</v>
      </c>
      <c r="U29" s="58">
        <f t="shared" si="8"/>
        <v>1.125</v>
      </c>
      <c r="V29" s="58">
        <f t="shared" si="9"/>
        <v>1.01019948033673</v>
      </c>
      <c r="W29" s="58">
        <f t="shared" si="10"/>
        <v>1.19726025689349</v>
      </c>
    </row>
    <row r="30" spans="1:23">
      <c r="A30" s="1" t="s">
        <v>1272</v>
      </c>
      <c r="C30" s="69">
        <f>IMABS(E30)/$C$4</f>
        <v>1.30072292212423</v>
      </c>
      <c r="D30" s="67" t="s">
        <v>1178</v>
      </c>
      <c r="E30" s="71" t="str">
        <f>IMDIV(IMPRODUCT(E22,E24),IMSUM(E22,E24))</f>
        <v>6.29549894308127</v>
      </c>
      <c r="K30" s="80">
        <v>2.8</v>
      </c>
      <c r="L30" s="56">
        <f t="shared" si="0"/>
        <v>140.404319360747</v>
      </c>
      <c r="M30" s="56">
        <f t="shared" si="11"/>
        <v>55.115608423787</v>
      </c>
      <c r="O30" s="81"/>
      <c r="Q30" s="82">
        <f t="shared" si="5"/>
        <v>3.44934148283823</v>
      </c>
      <c r="R30" s="58">
        <f t="shared" si="6"/>
        <v>3.74783414811008</v>
      </c>
      <c r="S30" s="57">
        <f>IF(K30=0,C58,(1/$C$59)*LN(1+$C$59/$C$58/(RodR+ABS(Calculations!K30-RodR))))</f>
        <v>0.920355956673705</v>
      </c>
      <c r="T30" s="83">
        <f t="shared" si="7"/>
        <v>1.83949872132055</v>
      </c>
      <c r="U30" s="58">
        <f t="shared" si="8"/>
        <v>1.16666666666667</v>
      </c>
      <c r="V30" s="58">
        <f t="shared" si="9"/>
        <v>1.01019948033673</v>
      </c>
      <c r="W30" s="58">
        <f t="shared" si="10"/>
        <v>1.19298212030273</v>
      </c>
    </row>
    <row r="31" spans="1:23">
      <c r="A31" s="1" t="s">
        <v>1273</v>
      </c>
      <c r="C31" s="69">
        <f>IMABS(E31)/C4</f>
        <v>0.331962303309404</v>
      </c>
      <c r="D31" s="67" t="s">
        <v>1178</v>
      </c>
      <c r="E31" s="71" t="str">
        <f>IMDIV(IMPRODUCT(E30,E21),IMSUM(E30,E21))</f>
        <v>1.52184331335785+0.515237751327961i</v>
      </c>
      <c r="K31" s="80">
        <v>2.9</v>
      </c>
      <c r="L31" s="56">
        <f t="shared" si="0"/>
        <v>136.502672522552</v>
      </c>
      <c r="M31" s="56">
        <f t="shared" si="11"/>
        <v>51.7450959342753</v>
      </c>
      <c r="O31" s="81"/>
      <c r="Q31" s="82">
        <f t="shared" si="5"/>
        <v>3.35348893106742</v>
      </c>
      <c r="R31" s="58">
        <f t="shared" si="6"/>
        <v>3.73473289557617</v>
      </c>
      <c r="S31" s="57">
        <f>IF(K31=0,C59,(1/$C$59)*LN(1+$C$59/$C$58/(RodR+ABS(Calculations!K31-RodR))))</f>
        <v>0.897919349209595</v>
      </c>
      <c r="T31" s="83">
        <f t="shared" si="7"/>
        <v>1.77853766624375</v>
      </c>
      <c r="U31" s="58">
        <f t="shared" si="8"/>
        <v>1.20833333333333</v>
      </c>
      <c r="V31" s="58">
        <f t="shared" si="9"/>
        <v>1.01019948033673</v>
      </c>
      <c r="W31" s="58">
        <f t="shared" si="10"/>
        <v>1.18881182903347</v>
      </c>
    </row>
    <row r="32" spans="3:23">
      <c r="C32" s="72"/>
      <c r="K32" s="80">
        <v>3</v>
      </c>
      <c r="L32" s="56">
        <f t="shared" si="0"/>
        <v>132.805976503383</v>
      </c>
      <c r="M32" s="56">
        <f t="shared" si="11"/>
        <v>48.6610875631231</v>
      </c>
      <c r="O32" s="81"/>
      <c r="Q32" s="82">
        <f t="shared" si="5"/>
        <v>3.26267144777049</v>
      </c>
      <c r="R32" s="58">
        <f t="shared" si="6"/>
        <v>3.72197536844337</v>
      </c>
      <c r="S32" s="57">
        <f>IF(K32=0,C60,(1/$C$59)*LN(1+$C$59/$C$58/(RodR+ABS(Calculations!K32-RodR))))</f>
        <v>0.876596732862051</v>
      </c>
      <c r="T32" s="83">
        <f t="shared" si="7"/>
        <v>1.72074454812946</v>
      </c>
      <c r="U32" s="58">
        <f t="shared" si="8"/>
        <v>1.25</v>
      </c>
      <c r="V32" s="58">
        <f t="shared" si="9"/>
        <v>1.01019948033673</v>
      </c>
      <c r="W32" s="58">
        <f t="shared" si="10"/>
        <v>1.18475094982504</v>
      </c>
    </row>
    <row r="33" spans="1:23">
      <c r="A33" s="1" t="s">
        <v>1274</v>
      </c>
      <c r="C33" s="72"/>
      <c r="K33" s="80">
        <v>3.1</v>
      </c>
      <c r="L33" s="56">
        <f t="shared" si="0"/>
        <v>129.298933276469</v>
      </c>
      <c r="M33" s="56">
        <f t="shared" si="11"/>
        <v>45.8336736978993</v>
      </c>
      <c r="O33" s="81"/>
      <c r="Q33" s="82">
        <f t="shared" si="5"/>
        <v>3.17651320321092</v>
      </c>
      <c r="R33" s="58">
        <f t="shared" si="6"/>
        <v>3.70956215278769</v>
      </c>
      <c r="S33" s="57">
        <f>IF(K33=0,C61,(1/$C$59)*LN(1+$C$59/$C$58/(RodR+ABS(Calculations!K33-RodR))))</f>
        <v>0.856304079127994</v>
      </c>
      <c r="T33" s="83">
        <f t="shared" si="7"/>
        <v>1.66587248605583</v>
      </c>
      <c r="U33" s="58">
        <f t="shared" si="8"/>
        <v>1.29166666666667</v>
      </c>
      <c r="V33" s="58">
        <f t="shared" si="9"/>
        <v>1.01019948033673</v>
      </c>
      <c r="W33" s="58">
        <f t="shared" si="10"/>
        <v>1.18079966923271</v>
      </c>
    </row>
    <row r="34" spans="1:23">
      <c r="A34" s="1" t="s">
        <v>1275</v>
      </c>
      <c r="C34" s="69">
        <f>IMABS(E34)/C4</f>
        <v>4.79313574490787</v>
      </c>
      <c r="D34" s="67" t="s">
        <v>1178</v>
      </c>
      <c r="E34" s="71" t="str">
        <f>COMPLEX('Simplified SLD'!N39,0)</f>
        <v>23.1987770053541</v>
      </c>
      <c r="K34" s="80">
        <v>3.2</v>
      </c>
      <c r="L34" s="56">
        <f t="shared" si="0"/>
        <v>125.96766931641</v>
      </c>
      <c r="M34" s="56">
        <f t="shared" si="11"/>
        <v>43.2365926360517</v>
      </c>
      <c r="Q34" s="82">
        <f t="shared" si="5"/>
        <v>3.09467336366731</v>
      </c>
      <c r="R34" s="58">
        <f t="shared" si="6"/>
        <v>3.69749052346894</v>
      </c>
      <c r="S34" s="57">
        <f>IF(K34=0,C62,(1/$C$59)*LN(1+$C$59/$C$58/(RodR+ABS(Calculations!K34-RodR))))</f>
        <v>0.836965867532211</v>
      </c>
      <c r="T34" s="83">
        <f t="shared" si="7"/>
        <v>1.61370016622792</v>
      </c>
      <c r="U34" s="58">
        <f t="shared" si="8"/>
        <v>1.33333333333333</v>
      </c>
      <c r="V34" s="58">
        <f t="shared" si="9"/>
        <v>1.01019948033673</v>
      </c>
      <c r="W34" s="58">
        <f t="shared" si="10"/>
        <v>1.17695711981054</v>
      </c>
    </row>
    <row r="35" spans="1:23">
      <c r="A35" s="1" t="s">
        <v>1276</v>
      </c>
      <c r="C35" s="69">
        <f>IMABS(E35)/C4</f>
        <v>0.401881512418603</v>
      </c>
      <c r="D35" s="67" t="s">
        <v>1178</v>
      </c>
      <c r="E35" s="71" t="str">
        <f>IMDIV(IMPRODUCT(E34,E21),IMSUM(E34,E21))</f>
        <v>1.79254186045449+0.755137770924873i</v>
      </c>
      <c r="K35" s="80">
        <v>3.3</v>
      </c>
      <c r="L35" s="56">
        <f t="shared" si="0"/>
        <v>122.79958169479</v>
      </c>
      <c r="M35" s="56">
        <f t="shared" si="11"/>
        <v>40.8467073139127</v>
      </c>
      <c r="Q35" s="82">
        <f t="shared" si="5"/>
        <v>3.01684231043281</v>
      </c>
      <c r="R35" s="58">
        <f t="shared" si="6"/>
        <v>3.68575526110044</v>
      </c>
      <c r="S35" s="57">
        <f>IF(K35=0,C63,(1/$C$59)*LN(1+$C$59/$C$58/(RodR+ABS(Calculations!K35-RodR))))</f>
        <v>0.818514007772747</v>
      </c>
      <c r="T35" s="83">
        <f t="shared" si="7"/>
        <v>1.564028553477</v>
      </c>
      <c r="U35" s="58">
        <f t="shared" si="8"/>
        <v>1.375</v>
      </c>
      <c r="V35" s="58">
        <f t="shared" si="9"/>
        <v>1.01019948033673</v>
      </c>
      <c r="W35" s="58">
        <f t="shared" si="10"/>
        <v>1.17322164016299</v>
      </c>
    </row>
    <row r="36" spans="3:23">
      <c r="C36" s="72"/>
      <c r="K36" s="80">
        <v>3.4</v>
      </c>
      <c r="L36" s="56">
        <f t="shared" si="0"/>
        <v>119.783202700132</v>
      </c>
      <c r="M36" s="56">
        <f t="shared" si="11"/>
        <v>38.6435754503219</v>
      </c>
      <c r="Q36" s="82">
        <f t="shared" si="5"/>
        <v>2.94273831390614</v>
      </c>
      <c r="R36" s="58">
        <f t="shared" si="6"/>
        <v>3.67434930176756</v>
      </c>
      <c r="S36" s="57">
        <f>IF(K36=0,C64,(1/$C$59)*LN(1+$C$59/$C$58/(RodR+ABS(Calculations!K36-RodR))))</f>
        <v>0.800886925064669</v>
      </c>
      <c r="T36" s="83">
        <f t="shared" si="7"/>
        <v>1.51667810566945</v>
      </c>
      <c r="U36" s="58">
        <f t="shared" si="8"/>
        <v>1.41666666666667</v>
      </c>
      <c r="V36" s="58">
        <f t="shared" si="9"/>
        <v>1.01019948033673</v>
      </c>
      <c r="W36" s="58">
        <f t="shared" si="10"/>
        <v>1.16959098175835</v>
      </c>
    </row>
    <row r="37" spans="1:23">
      <c r="A37" s="1" t="s">
        <v>1277</v>
      </c>
      <c r="C37" s="72"/>
      <c r="K37" s="80">
        <v>3.5</v>
      </c>
      <c r="L37" s="56">
        <f t="shared" si="0"/>
        <v>116.908080539902</v>
      </c>
      <c r="M37" s="56">
        <f t="shared" si="11"/>
        <v>36.6090911596944</v>
      </c>
      <c r="Q37" s="82">
        <f t="shared" si="5"/>
        <v>2.87210460277345</v>
      </c>
      <c r="R37" s="58">
        <f t="shared" si="6"/>
        <v>3.66326425217915</v>
      </c>
      <c r="S37" s="57">
        <f>IF(K37=0,C65,(1/$C$59)*LN(1+$C$59/$C$58/(RodR+ABS(Calculations!K37-RodR))))</f>
        <v>0.784028780087303</v>
      </c>
      <c r="T37" s="83">
        <f t="shared" si="7"/>
        <v>1.47148640233529</v>
      </c>
      <c r="U37" s="58">
        <f t="shared" si="8"/>
        <v>1.45833333333333</v>
      </c>
      <c r="V37" s="58">
        <f t="shared" si="9"/>
        <v>1.01019948033673</v>
      </c>
      <c r="W37" s="58">
        <f t="shared" si="10"/>
        <v>1.1660624729079</v>
      </c>
    </row>
    <row r="38" spans="1:23">
      <c r="A38" s="71" t="s">
        <v>1278</v>
      </c>
      <c r="C38" s="69">
        <f>IMABS(E38)/C4</f>
        <v>13.2275480814428</v>
      </c>
      <c r="D38" s="67" t="s">
        <v>1178</v>
      </c>
      <c r="E38" s="71" t="str">
        <f>IMSUM(E20,3*IMABS(E35))</f>
        <v>20.9874235603181+60.483544i</v>
      </c>
      <c r="K38" s="80">
        <v>3.6</v>
      </c>
      <c r="L38" s="56">
        <f t="shared" si="0"/>
        <v>114.164674038153</v>
      </c>
      <c r="M38" s="56">
        <f t="shared" si="11"/>
        <v>34.7271827017518</v>
      </c>
      <c r="Q38" s="82">
        <f t="shared" si="5"/>
        <v>2.80470677702383</v>
      </c>
      <c r="R38" s="58">
        <f t="shared" si="6"/>
        <v>3.65249079661804</v>
      </c>
      <c r="S38" s="57">
        <f>IF(K38=0,C66,(1/$C$59)*LN(1+$C$59/$C$58/(RodR+ABS(Calculations!K38-RodR))))</f>
        <v>0.767888800601716</v>
      </c>
      <c r="T38" s="83">
        <f t="shared" si="7"/>
        <v>1.42830611645923</v>
      </c>
      <c r="U38" s="58">
        <f t="shared" si="8"/>
        <v>1.5</v>
      </c>
      <c r="V38" s="58">
        <f t="shared" si="9"/>
        <v>1.01019948033673</v>
      </c>
      <c r="W38" s="58">
        <f t="shared" si="10"/>
        <v>1.16263314830324</v>
      </c>
    </row>
    <row r="39" spans="1:23">
      <c r="A39" s="71" t="s">
        <v>1279</v>
      </c>
      <c r="C39" s="69">
        <f>IMABS(E39)/C4</f>
        <v>13.1602775722174</v>
      </c>
      <c r="D39" s="67" t="s">
        <v>1178</v>
      </c>
      <c r="E39" s="71" t="str">
        <f>IMSUM(E20,3*IMABS(E31))</f>
        <v>19.9721966440525+60.483544i</v>
      </c>
      <c r="K39" s="80">
        <v>3.7</v>
      </c>
      <c r="L39" s="56">
        <f t="shared" si="0"/>
        <v>111.544259538531</v>
      </c>
      <c r="M39" s="56">
        <f t="shared" si="11"/>
        <v>32.9835553114296</v>
      </c>
      <c r="Q39" s="82">
        <f t="shared" si="5"/>
        <v>2.74033052081653</v>
      </c>
      <c r="R39" s="58">
        <f t="shared" si="6"/>
        <v>3.64201901695753</v>
      </c>
      <c r="S39" s="57">
        <f>IF(K39=0,C67,(1/$C$59)*LN(1+$C$59/$C$58/(RodR+ABS(Calculations!K39-RodR))))</f>
        <v>0.752420706222931</v>
      </c>
      <c r="T39" s="83">
        <f t="shared" si="7"/>
        <v>1.38700327212651</v>
      </c>
      <c r="U39" s="58">
        <f t="shared" si="8"/>
        <v>1.54166666666667</v>
      </c>
      <c r="V39" s="58">
        <f t="shared" si="9"/>
        <v>1.01019948033673</v>
      </c>
      <c r="W39" s="58">
        <f t="shared" si="10"/>
        <v>1.15929985088157</v>
      </c>
    </row>
    <row r="40" spans="1:23">
      <c r="A40" s="71"/>
      <c r="C40" s="72"/>
      <c r="K40" s="80">
        <v>3.8</v>
      </c>
      <c r="L40" s="56">
        <f t="shared" si="0"/>
        <v>109.038848471061</v>
      </c>
      <c r="M40" s="56">
        <f t="shared" si="11"/>
        <v>31.3654708896858</v>
      </c>
      <c r="Q40" s="82">
        <f t="shared" si="5"/>
        <v>2.67877957732755</v>
      </c>
      <c r="R40" s="58">
        <f t="shared" si="6"/>
        <v>3.63183864289669</v>
      </c>
      <c r="S40" s="57">
        <f>IF(K40=0,C68,(1/$C$59)*LN(1+$C$59/$C$58/(RodR+ABS(Calculations!K40-RodR))))</f>
        <v>0.737582211304135</v>
      </c>
      <c r="T40" s="83">
        <f t="shared" si="7"/>
        <v>1.3474557415151</v>
      </c>
      <c r="U40" s="58">
        <f t="shared" si="8"/>
        <v>1.58333333333333</v>
      </c>
      <c r="V40" s="58">
        <f t="shared" si="9"/>
        <v>1.01019948033673</v>
      </c>
      <c r="W40" s="58">
        <f t="shared" si="10"/>
        <v>1.15605931147865</v>
      </c>
    </row>
    <row r="41" spans="1:23">
      <c r="A41" s="1" t="s">
        <v>1280</v>
      </c>
      <c r="C41" s="73">
        <f>IF(C16="Separate",C5*3*(1/C38),IF(C18="Yes",C5*3*(1/C39),C5*3*(1/C38)))</f>
        <v>598.236486504109</v>
      </c>
      <c r="D41" s="74" t="s">
        <v>1190</v>
      </c>
      <c r="K41" s="80">
        <v>3.9</v>
      </c>
      <c r="L41" s="56">
        <f t="shared" si="0"/>
        <v>106.641114251502</v>
      </c>
      <c r="M41" s="56">
        <f t="shared" si="11"/>
        <v>29.8615582710496</v>
      </c>
      <c r="Q41" s="82">
        <f t="shared" si="5"/>
        <v>2.61987395287097</v>
      </c>
      <c r="R41" s="58">
        <f t="shared" si="6"/>
        <v>3.62193924624805</v>
      </c>
      <c r="S41" s="57">
        <f>IF(K41=0,C69,(1/$C$59)*LN(1+$C$59/$C$58/(RodR+ABS(Calculations!K41-RodR))))</f>
        <v>0.723334593639272</v>
      </c>
      <c r="T41" s="83">
        <f t="shared" si="7"/>
        <v>1.30955194326814</v>
      </c>
      <c r="U41" s="58">
        <f t="shared" si="8"/>
        <v>1.625</v>
      </c>
      <c r="V41" s="58">
        <f t="shared" si="9"/>
        <v>1.01019948033673</v>
      </c>
      <c r="W41" s="58">
        <f t="shared" si="10"/>
        <v>1.15290821067298</v>
      </c>
    </row>
    <row r="42" spans="3:23">
      <c r="C42" s="72"/>
      <c r="K42" s="80">
        <v>4</v>
      </c>
      <c r="L42" s="56">
        <f t="shared" si="0"/>
        <v>104.344327360938</v>
      </c>
      <c r="M42" s="56">
        <f t="shared" si="11"/>
        <v>28.4616491424452</v>
      </c>
      <c r="Q42" s="82">
        <f t="shared" si="5"/>
        <v>2.5634483219863</v>
      </c>
      <c r="R42" s="58">
        <f t="shared" si="6"/>
        <v>3.61231039043486</v>
      </c>
      <c r="S42" s="57">
        <f>IF(K42=0,C70,(1/$C$59)*LN(1+$C$59/$C$58/(RodR+ABS(Calculations!K42-RodR))))</f>
        <v>0.709642318881048</v>
      </c>
      <c r="T42" s="83">
        <f t="shared" si="7"/>
        <v>1.27318971108162</v>
      </c>
      <c r="U42" s="58">
        <f t="shared" si="8"/>
        <v>1.66666666666667</v>
      </c>
      <c r="V42" s="58">
        <f t="shared" si="9"/>
        <v>1.01019948033673</v>
      </c>
      <c r="W42" s="58">
        <f t="shared" si="10"/>
        <v>1.14984322637267</v>
      </c>
    </row>
    <row r="43" spans="1:23">
      <c r="A43" s="1" t="s">
        <v>1201</v>
      </c>
      <c r="C43" s="75">
        <f>IF(C16="Separate",Imod*(C22^-1/(C21^-1+C22^-1)),IF(C18="No",Imod*(C22^-1/(C21^-1+C22^-1)),Imod*(C22^-1/(C21^-1+C22^-1+C24^-1))))</f>
        <v>40.7046736483794</v>
      </c>
      <c r="D43" s="74" t="s">
        <v>1190</v>
      </c>
      <c r="E43" s="76">
        <f>C43/Imod</f>
        <v>0.0680411084356351</v>
      </c>
      <c r="F43" s="1" t="s">
        <v>1281</v>
      </c>
      <c r="K43" s="80">
        <v>4.1</v>
      </c>
      <c r="L43" s="56">
        <f t="shared" si="0"/>
        <v>102.142297606198</v>
      </c>
      <c r="M43" s="56">
        <f t="shared" si="11"/>
        <v>27.1566356702706</v>
      </c>
      <c r="Q43" s="82">
        <f t="shared" si="5"/>
        <v>2.50935060893836</v>
      </c>
      <c r="R43" s="58">
        <f t="shared" si="6"/>
        <v>3.60294174419422</v>
      </c>
      <c r="S43" s="57">
        <f>IF(K43=0,C71,(1/$C$59)*LN(1+$C$59/$C$58/(RodR+ABS(Calculations!K43-RodR))))</f>
        <v>0.6964727123279</v>
      </c>
      <c r="T43" s="83">
        <f t="shared" si="7"/>
        <v>1.23827530679081</v>
      </c>
      <c r="U43" s="58">
        <f t="shared" si="8"/>
        <v>1.70833333333333</v>
      </c>
      <c r="V43" s="58">
        <f t="shared" si="9"/>
        <v>1.01019948033673</v>
      </c>
      <c r="W43" s="58">
        <f t="shared" si="10"/>
        <v>1.14686107000853</v>
      </c>
    </row>
    <row r="44" spans="1:23">
      <c r="A44" s="1" t="s">
        <v>1203</v>
      </c>
      <c r="C44" s="73">
        <f>C43*C34*C4</f>
        <v>944.298647044467</v>
      </c>
      <c r="D44" s="74" t="s">
        <v>1204</v>
      </c>
      <c r="K44" s="80">
        <v>4.2</v>
      </c>
      <c r="L44" s="56">
        <f t="shared" si="0"/>
        <v>100.029322692719</v>
      </c>
      <c r="M44" s="56">
        <f t="shared" si="11"/>
        <v>25.9383466236916</v>
      </c>
      <c r="Q44" s="82">
        <f t="shared" si="5"/>
        <v>2.45744072429632</v>
      </c>
      <c r="R44" s="58">
        <f t="shared" si="6"/>
        <v>3.59382316674023</v>
      </c>
      <c r="S44" s="57">
        <f>IF(K44=0,C72,(1/$C$59)*LN(1+$C$59/$C$58/(RodR+ABS(Calculations!K44-RodR))))</f>
        <v>0.683795671150213</v>
      </c>
      <c r="T44" s="83">
        <f t="shared" si="7"/>
        <v>1.20472255662974</v>
      </c>
      <c r="U44" s="58">
        <f t="shared" si="8"/>
        <v>1.75</v>
      </c>
      <c r="V44" s="58">
        <f t="shared" si="9"/>
        <v>1.01019948033673</v>
      </c>
      <c r="W44" s="58">
        <f t="shared" si="10"/>
        <v>1.14395851364256</v>
      </c>
    </row>
    <row r="45" spans="11:23">
      <c r="K45" s="80">
        <v>4.3</v>
      </c>
      <c r="L45" s="56">
        <f t="shared" si="0"/>
        <v>98.0001423541471</v>
      </c>
      <c r="M45" s="56">
        <f t="shared" si="11"/>
        <v>24.7994393406433</v>
      </c>
      <c r="Q45" s="82">
        <f t="shared" si="5"/>
        <v>2.40758943802633</v>
      </c>
      <c r="R45" s="58">
        <f t="shared" si="6"/>
        <v>3.58494477023347</v>
      </c>
      <c r="S45" s="57">
        <f>IF(K45=0,C73,(1/$C$59)*LN(1+$C$59/$C$58/(RodR+ABS(Calculations!K45-RodR))))</f>
        <v>0.67158341127513</v>
      </c>
      <c r="T45" s="83">
        <f t="shared" si="7"/>
        <v>1.17245209289564</v>
      </c>
      <c r="U45" s="58">
        <f t="shared" si="8"/>
        <v>1.79166666666667</v>
      </c>
      <c r="V45" s="58">
        <f t="shared" si="9"/>
        <v>1.01019948033673</v>
      </c>
      <c r="W45" s="58">
        <f t="shared" si="10"/>
        <v>1.14113240985276</v>
      </c>
    </row>
    <row r="46" ht="15.75" spans="1:23">
      <c r="A46" s="1" t="s">
        <v>1282</v>
      </c>
      <c r="C46" s="75">
        <f>Imod*(C24^-1/(C21^-1+C22^-1+C24^-1))</f>
        <v>109.291165534827</v>
      </c>
      <c r="D46" s="74" t="s">
        <v>1190</v>
      </c>
      <c r="K46" s="80">
        <v>4.4</v>
      </c>
      <c r="L46" s="56">
        <f t="shared" si="0"/>
        <v>96.0498973800896</v>
      </c>
      <c r="M46" s="56">
        <f t="shared" si="11"/>
        <v>23.733305320042</v>
      </c>
      <c r="Q46" s="82">
        <f t="shared" si="5"/>
        <v>2.35967737291793</v>
      </c>
      <c r="R46" s="58">
        <f t="shared" si="6"/>
        <v>3.57629696426734</v>
      </c>
      <c r="S46" s="57">
        <f>IF(K46=0,C74,(1/$C$59)*LN(1+$C$59/$C$58/(RodR+ABS(Calculations!K46-RodR))))</f>
        <v>0.659810244086189</v>
      </c>
      <c r="T46" s="83">
        <f t="shared" si="7"/>
        <v>1.14139068614842</v>
      </c>
      <c r="U46" s="58">
        <f t="shared" si="8"/>
        <v>1.83333333333333</v>
      </c>
      <c r="V46" s="58">
        <f t="shared" si="9"/>
        <v>1.01019948033673</v>
      </c>
      <c r="W46" s="58">
        <f t="shared" si="10"/>
        <v>1.13837970589369</v>
      </c>
    </row>
    <row r="47" spans="11:23">
      <c r="K47" s="80">
        <v>4.5</v>
      </c>
      <c r="L47" s="56">
        <f t="shared" si="0"/>
        <v>94.1740929672391</v>
      </c>
      <c r="M47" s="56">
        <f t="shared" si="11"/>
        <v>22.7339875726625</v>
      </c>
      <c r="Q47" s="82">
        <f t="shared" si="5"/>
        <v>2.31359410422367</v>
      </c>
      <c r="R47" s="58">
        <f t="shared" si="6"/>
        <v>3.56787048616384</v>
      </c>
      <c r="S47" s="57">
        <f>IF(K47=0,C75,(1/$C$59)*LN(1+$C$59/$C$58/(RodR+ABS(Calculations!K47-RodR))))</f>
        <v>0.648452378861777</v>
      </c>
      <c r="T47" s="83">
        <f t="shared" si="7"/>
        <v>1.1114706554479</v>
      </c>
      <c r="U47" s="58">
        <f t="shared" si="8"/>
        <v>1.875</v>
      </c>
      <c r="V47" s="58">
        <f t="shared" si="9"/>
        <v>1.01019948033673</v>
      </c>
      <c r="W47" s="58">
        <f t="shared" si="10"/>
        <v>1.13569745333999</v>
      </c>
    </row>
    <row r="48" spans="6:23">
      <c r="F48" s="1" t="s">
        <v>1283</v>
      </c>
      <c r="K48" s="80">
        <v>4.6</v>
      </c>
      <c r="L48" s="56">
        <f t="shared" si="0"/>
        <v>92.3685658916169</v>
      </c>
      <c r="M48" s="56">
        <f t="shared" si="11"/>
        <v>21.7961081465361</v>
      </c>
      <c r="Q48" s="82">
        <f t="shared" si="5"/>
        <v>2.26923735317294</v>
      </c>
      <c r="R48" s="58">
        <f t="shared" si="6"/>
        <v>3.55965642013</v>
      </c>
      <c r="S48" s="57">
        <f>IF(K48=0,C76,(1/$C$59)*LN(1+$C$59/$C$58/(RodR+ABS(Calculations!K48-RodR))))</f>
        <v>0.637487747508528</v>
      </c>
      <c r="T48" s="83">
        <f t="shared" si="7"/>
        <v>1.08262934608292</v>
      </c>
      <c r="U48" s="58">
        <f t="shared" si="8"/>
        <v>1.91666666666667</v>
      </c>
      <c r="V48" s="58">
        <f t="shared" si="9"/>
        <v>1.01019948033673</v>
      </c>
      <c r="W48" s="58">
        <f t="shared" si="10"/>
        <v>1.13308281418412</v>
      </c>
    </row>
    <row r="49" spans="6:23">
      <c r="F49" s="1" t="s">
        <v>1201</v>
      </c>
      <c r="K49" s="80">
        <v>4.7</v>
      </c>
      <c r="L49" s="56">
        <f t="shared" si="0"/>
        <v>90.6294550624717</v>
      </c>
      <c r="M49" s="56">
        <f t="shared" si="11"/>
        <v>20.9148044760589</v>
      </c>
      <c r="Q49" s="82">
        <f t="shared" si="5"/>
        <v>2.22651226356362</v>
      </c>
      <c r="R49" s="58">
        <f t="shared" si="6"/>
        <v>3.55164620772665</v>
      </c>
      <c r="S49" s="57">
        <f>IF(K49=0,C77,(1/$C$59)*LN(1+$C$59/$C$58/(RodR+ABS(Calculations!K49-RodR))))</f>
        <v>0.626895848668658</v>
      </c>
      <c r="T49" s="83">
        <f t="shared" si="7"/>
        <v>1.05480866585918</v>
      </c>
      <c r="U49" s="58">
        <f t="shared" si="8"/>
        <v>1.95833333333333</v>
      </c>
      <c r="V49" s="58">
        <f t="shared" si="9"/>
        <v>1.01019948033673</v>
      </c>
      <c r="W49" s="58">
        <f t="shared" si="10"/>
        <v>1.13053306416868</v>
      </c>
    </row>
    <row r="50" spans="6:23">
      <c r="F50" s="1" t="s">
        <v>1284</v>
      </c>
      <c r="K50" s="80">
        <v>4.8</v>
      </c>
      <c r="L50" s="56">
        <f t="shared" si="0"/>
        <v>88.9531750728447</v>
      </c>
      <c r="M50" s="56">
        <f t="shared" si="11"/>
        <v>20.0856733982167</v>
      </c>
      <c r="Q50" s="82">
        <f t="shared" si="5"/>
        <v>2.1853307519734</v>
      </c>
      <c r="R50" s="58">
        <f t="shared" si="6"/>
        <v>3.54383165161732</v>
      </c>
      <c r="S50" s="57">
        <f>IF(K50=0,C78,(1/$C$59)*LN(1+$C$59/$C$58/(RodR+ABS(Calculations!K50-RodR))))</f>
        <v>0.616657608714586</v>
      </c>
      <c r="T50" s="83">
        <f t="shared" si="7"/>
        <v>1.02795467235074</v>
      </c>
      <c r="U50" s="58">
        <f t="shared" si="8"/>
        <v>2</v>
      </c>
      <c r="V50" s="58">
        <f t="shared" si="9"/>
        <v>1.01019948033673</v>
      </c>
      <c r="W50" s="58">
        <f t="shared" si="10"/>
        <v>1.12804559397974</v>
      </c>
    </row>
    <row r="51" spans="11:23">
      <c r="K51" s="80">
        <v>4.9</v>
      </c>
      <c r="L51" s="56">
        <f t="shared" si="0"/>
        <v>87.3363924091168</v>
      </c>
      <c r="M51" s="56">
        <f t="shared" si="11"/>
        <v>19.3047218423856</v>
      </c>
      <c r="Q51" s="82">
        <f t="shared" si="5"/>
        <v>2.1456109232949</v>
      </c>
      <c r="R51" s="58">
        <f t="shared" si="6"/>
        <v>3.53620491417319</v>
      </c>
      <c r="S51" s="57">
        <f>IF(K51=0,C79,(1/$C$59)*LN(1+$C$59/$C$58/(RodR+ABS(Calculations!K51-RodR))))</f>
        <v>0.606755257506497</v>
      </c>
      <c r="T51" s="83">
        <f t="shared" si="7"/>
        <v>1.00201720463519</v>
      </c>
      <c r="U51" s="58">
        <f t="shared" si="8"/>
        <v>2.04166666666667</v>
      </c>
      <c r="V51" s="58">
        <f t="shared" si="9"/>
        <v>1.01019948033673</v>
      </c>
      <c r="W51" s="58">
        <f t="shared" si="10"/>
        <v>1.12561790880277</v>
      </c>
    </row>
    <row r="52" spans="1:23">
      <c r="A52" s="1" t="s">
        <v>1285</v>
      </c>
      <c r="K52" s="80">
        <v>5</v>
      </c>
      <c r="L52" s="56">
        <f t="shared" si="0"/>
        <v>85.7760040229827</v>
      </c>
      <c r="M52" s="56">
        <f t="shared" si="11"/>
        <v>18.5683233379552</v>
      </c>
      <c r="Q52" s="82">
        <f t="shared" si="5"/>
        <v>2.107276544309</v>
      </c>
      <c r="R52" s="58">
        <f t="shared" si="6"/>
        <v>3.5287585121942</v>
      </c>
      <c r="S52" s="57">
        <f>IF(K52=0,C80,(1/$C$59)*LN(1+$C$59/$C$58/(RodR+ABS(Calculations!K52-RodR))))</f>
        <v>0.597172217091922</v>
      </c>
      <c r="T52" s="83">
        <f t="shared" si="7"/>
        <v>0.976949553965377</v>
      </c>
      <c r="U52" s="58">
        <f t="shared" si="8"/>
        <v>2.08333333333333</v>
      </c>
      <c r="V52" s="58">
        <f t="shared" si="9"/>
        <v>1.01019948033673</v>
      </c>
      <c r="W52" s="58">
        <f t="shared" si="10"/>
        <v>1.12324762664234</v>
      </c>
    </row>
    <row r="53" spans="1:23">
      <c r="A53" s="1" t="s">
        <v>1234</v>
      </c>
      <c r="C53" s="77">
        <f>'Simplified SLD'!F41</f>
        <v>57.3</v>
      </c>
      <c r="K53" s="80">
        <v>5.1</v>
      </c>
      <c r="L53" s="56">
        <f t="shared" si="0"/>
        <v>84.2691180051062</v>
      </c>
      <c r="M53" s="56">
        <f t="shared" si="11"/>
        <v>17.8731796010919</v>
      </c>
      <c r="Q53" s="82">
        <f t="shared" si="5"/>
        <v>2.07025656889062</v>
      </c>
      <c r="R53" s="58">
        <f t="shared" si="6"/>
        <v>3.52148530875032</v>
      </c>
      <c r="S53" s="57">
        <f>IF(K53=0,C81,(1/$C$59)*LN(1+$C$59/$C$58/(RodR+ABS(Calculations!K53-RodR))))</f>
        <v>0.587893001781483</v>
      </c>
      <c r="T53" s="83">
        <f t="shared" si="7"/>
        <v>0.952708168613844</v>
      </c>
      <c r="U53" s="58">
        <f t="shared" si="8"/>
        <v>2.125</v>
      </c>
      <c r="V53" s="58">
        <f t="shared" si="9"/>
        <v>1.01019948033673</v>
      </c>
      <c r="W53" s="58">
        <f t="shared" si="10"/>
        <v>1.12093247572504</v>
      </c>
    </row>
    <row r="54" spans="1:23">
      <c r="A54" s="1" t="s">
        <v>1237</v>
      </c>
      <c r="C54" s="77">
        <f>'Simplified SLD'!F42</f>
        <v>24.25</v>
      </c>
      <c r="K54" s="80">
        <v>5.2</v>
      </c>
      <c r="L54" s="56">
        <f t="shared" si="0"/>
        <v>82.8130361309128</v>
      </c>
      <c r="M54" s="56">
        <f t="shared" si="11"/>
        <v>17.2162865618061</v>
      </c>
      <c r="Q54" s="82">
        <f t="shared" si="5"/>
        <v>2.03448470920758</v>
      </c>
      <c r="R54" s="58">
        <f t="shared" si="6"/>
        <v>3.51437850294114</v>
      </c>
      <c r="S54" s="57">
        <f>IF(K54=0,C82,(1/$C$59)*LN(1+$C$59/$C$58/(RodR+ABS(Calculations!K54-RodR))))</f>
        <v>0.578903128250116</v>
      </c>
      <c r="T54" s="83">
        <f t="shared" si="7"/>
        <v>0.929354012808224</v>
      </c>
      <c r="U54" s="58">
        <f t="shared" si="8"/>
        <v>2.16666666666667</v>
      </c>
      <c r="V54" s="58">
        <f t="shared" si="9"/>
        <v>1.01019948033673</v>
      </c>
      <c r="W54" s="58">
        <f t="shared" si="10"/>
        <v>1.11867029123988</v>
      </c>
    </row>
    <row r="55" spans="1:23">
      <c r="A55" s="1" t="s">
        <v>1286</v>
      </c>
      <c r="C55" s="77">
        <f>'Simplified SLD'!H41</f>
        <v>7.53</v>
      </c>
      <c r="K55" s="80">
        <v>5.3</v>
      </c>
      <c r="L55" s="56">
        <f t="shared" si="0"/>
        <v>81.4052380762061</v>
      </c>
      <c r="M55" s="56">
        <f t="shared" si="11"/>
        <v>16.594904277941</v>
      </c>
      <c r="Q55" s="82">
        <f t="shared" si="5"/>
        <v>1.99989904794255</v>
      </c>
      <c r="R55" s="58">
        <f t="shared" si="6"/>
        <v>3.50743161820505</v>
      </c>
      <c r="S55" s="57">
        <f>IF(K55=0,C83,(1/$C$59)*LN(1+$C$59/$C$58/(RodR+ABS(Calculations!K55-RodR))))</f>
        <v>0.570189034495278</v>
      </c>
      <c r="T55" s="83">
        <f t="shared" si="7"/>
        <v>0.907119156066044</v>
      </c>
      <c r="U55" s="58">
        <f t="shared" si="8"/>
        <v>2.20833333333333</v>
      </c>
      <c r="V55" s="58">
        <f t="shared" si="9"/>
        <v>1.01019948033673</v>
      </c>
      <c r="W55" s="58">
        <f t="shared" si="10"/>
        <v>1.11645901161692</v>
      </c>
    </row>
    <row r="56" spans="1:23">
      <c r="A56" s="1" t="s">
        <v>1287</v>
      </c>
      <c r="C56" s="77">
        <f>RodL</f>
        <v>2.4</v>
      </c>
      <c r="K56" s="80">
        <v>5.4</v>
      </c>
      <c r="L56" s="56">
        <f t="shared" si="0"/>
        <v>80.0433671240752</v>
      </c>
      <c r="M56" s="56">
        <f t="shared" si="11"/>
        <v>16.0065302560144</v>
      </c>
      <c r="Q56" s="82">
        <f t="shared" si="5"/>
        <v>1.96644168715162</v>
      </c>
      <c r="R56" s="58">
        <f t="shared" si="6"/>
        <v>3.50063848967516</v>
      </c>
      <c r="S56" s="57">
        <f>IF(K56=0,C84,(1/$C$59)*LN(1+$C$59/$C$58/(RodR+ABS(Calculations!K56-RodR))))</f>
        <v>0.561738006638353</v>
      </c>
      <c r="T56" s="83">
        <f t="shared" si="7"/>
        <v>0.885940535034255</v>
      </c>
      <c r="U56" s="58">
        <f t="shared" si="8"/>
        <v>2.25</v>
      </c>
      <c r="V56" s="58">
        <f t="shared" si="9"/>
        <v>1.01019948033673</v>
      </c>
      <c r="W56" s="58">
        <f t="shared" si="10"/>
        <v>1.11429667450252</v>
      </c>
    </row>
    <row r="57" spans="1:23">
      <c r="A57" s="1" t="s">
        <v>1288</v>
      </c>
      <c r="C57" s="78">
        <f>RodR</f>
        <v>0.0075</v>
      </c>
      <c r="K57" s="80">
        <v>5.5</v>
      </c>
      <c r="L57" s="56">
        <f t="shared" si="0"/>
        <v>78.7252172053563</v>
      </c>
      <c r="M57" s="56">
        <f t="shared" si="11"/>
        <v>15.4488757618827</v>
      </c>
      <c r="Q57" s="82">
        <f t="shared" si="5"/>
        <v>1.93405842988476</v>
      </c>
      <c r="R57" s="58">
        <f t="shared" si="6"/>
        <v>3.49399325097086</v>
      </c>
      <c r="S57" s="57">
        <f>IF(K57=0,C85,(1/$C$59)*LN(1+$C$59/$C$58/(RodR+ABS(Calculations!K57-RodR))))</f>
        <v>0.553538112687354</v>
      </c>
      <c r="T57" s="83">
        <f t="shared" si="7"/>
        <v>0.865743510465715</v>
      </c>
      <c r="U57" s="58">
        <f t="shared" si="8"/>
        <v>2.29166666666667</v>
      </c>
      <c r="V57" s="58">
        <f t="shared" si="9"/>
        <v>1.01019948033673</v>
      </c>
      <c r="W57" s="58">
        <f t="shared" si="10"/>
        <v>1.11218141255493</v>
      </c>
    </row>
    <row r="58" spans="1:23">
      <c r="A58" s="1" t="s">
        <v>1289</v>
      </c>
      <c r="C58" s="79">
        <f>2*PI()/C54</f>
        <v>0.259100425038333</v>
      </c>
      <c r="K58" s="80">
        <v>5.6</v>
      </c>
      <c r="L58" s="56">
        <f t="shared" si="0"/>
        <v>77.4487211331193</v>
      </c>
      <c r="M58" s="56">
        <f t="shared" si="11"/>
        <v>14.9198447584976</v>
      </c>
      <c r="Q58" s="82">
        <f t="shared" si="5"/>
        <v>1.90269849114004</v>
      </c>
      <c r="R58" s="58">
        <f t="shared" si="6"/>
        <v>3.4874903207271</v>
      </c>
      <c r="S58" s="57">
        <f>IF(K58=0,C86,(1/$C$59)*LN(1+$C$59/$C$58/(RodR+ABS(Calculations!K58-RodR))))</f>
        <v>0.54557814249169</v>
      </c>
      <c r="T58" s="83">
        <f t="shared" si="7"/>
        <v>0.846460409293852</v>
      </c>
      <c r="U58" s="58">
        <f t="shared" si="8"/>
        <v>2.33333333333333</v>
      </c>
      <c r="V58" s="58">
        <f t="shared" si="9"/>
        <v>1.01019948033673</v>
      </c>
      <c r="W58" s="58">
        <f t="shared" si="10"/>
        <v>1.11011144915639</v>
      </c>
    </row>
    <row r="59" spans="1:23">
      <c r="A59" s="1" t="s">
        <v>1290</v>
      </c>
      <c r="C59" s="79">
        <f>2*PI()*(C54*C55+C53*C69)/(C53*C54)</f>
        <v>0.825696079634595</v>
      </c>
      <c r="K59" s="80">
        <v>5.7</v>
      </c>
      <c r="L59" s="56">
        <f t="shared" si="0"/>
        <v>76.2119399076039</v>
      </c>
      <c r="M59" s="56">
        <f t="shared" si="11"/>
        <v>14.4175151548677</v>
      </c>
      <c r="Q59" s="82">
        <f t="shared" si="5"/>
        <v>1.8723142351158</v>
      </c>
      <c r="R59" s="58">
        <f t="shared" si="6"/>
        <v>3.4811243890935</v>
      </c>
      <c r="S59" s="57">
        <f>IF(K59=0,C87,(1/$C$59)*LN(1+$C$59/$C$58/(RodR+ABS(Calculations!K59-RodR))))</f>
        <v>0.53784755321638</v>
      </c>
      <c r="T59" s="83">
        <f t="shared" si="7"/>
        <v>0.828029720559182</v>
      </c>
      <c r="U59" s="58">
        <f t="shared" si="8"/>
        <v>2.375</v>
      </c>
      <c r="V59" s="58">
        <f t="shared" si="9"/>
        <v>1.01019948033673</v>
      </c>
      <c r="W59" s="58">
        <f t="shared" si="10"/>
        <v>1.10808509411563</v>
      </c>
    </row>
    <row r="60" spans="1:23">
      <c r="A60" s="1" t="s">
        <v>1291</v>
      </c>
      <c r="C60" s="77">
        <f>C53*C54/(2*PI()*(C56*C53+C55*(C54-C53)))</f>
        <v>-1.98614031244598</v>
      </c>
      <c r="K60" s="80">
        <v>5.8</v>
      </c>
      <c r="L60" s="56">
        <f t="shared" si="0"/>
        <v>75.013052982031</v>
      </c>
      <c r="M60" s="56">
        <f t="shared" si="11"/>
        <v>13.9401220908138</v>
      </c>
      <c r="Q60" s="82">
        <f t="shared" si="5"/>
        <v>1.84286093606889</v>
      </c>
      <c r="R60" s="58">
        <f t="shared" si="6"/>
        <v>3.47489040437945</v>
      </c>
      <c r="S60" s="57">
        <f>IF(K60=0,C88,(1/$C$59)*LN(1+$C$59/$C$58/(RodR+ABS(Calculations!K60-RodR))))</f>
        <v>0.530336419746161</v>
      </c>
      <c r="T60" s="83">
        <f t="shared" si="7"/>
        <v>0.810395401398896</v>
      </c>
      <c r="U60" s="58">
        <f t="shared" si="8"/>
        <v>2.41666666666667</v>
      </c>
      <c r="V60" s="58">
        <f t="shared" si="9"/>
        <v>1.01019948033673</v>
      </c>
      <c r="W60" s="58">
        <f t="shared" si="10"/>
        <v>1.10610073941683</v>
      </c>
    </row>
    <row r="61" spans="1:23">
      <c r="A61" s="1" t="s">
        <v>1292</v>
      </c>
      <c r="C61" s="77">
        <f>1/$C$59*LN(1+C59/$C$58/C57)</f>
        <v>7.33225474949747</v>
      </c>
      <c r="K61" s="80">
        <v>5.9</v>
      </c>
      <c r="L61" s="56">
        <f t="shared" si="0"/>
        <v>73.8503493920091</v>
      </c>
      <c r="M61" s="56">
        <f t="shared" si="11"/>
        <v>13.4860430171077</v>
      </c>
      <c r="Q61" s="82">
        <f t="shared" si="5"/>
        <v>1.81429656038894</v>
      </c>
      <c r="R61" s="58">
        <f t="shared" si="6"/>
        <v>3.46878355997695</v>
      </c>
      <c r="S61" s="57">
        <f>IF(K61=0,C89,(1/$C$59)*LN(1+$C$59/$C$58/(RodR+ABS(Calculations!K61-RodR))))</f>
        <v>0.5230353895015</v>
      </c>
      <c r="T61" s="83">
        <f t="shared" si="7"/>
        <v>0.793506275747929</v>
      </c>
      <c r="U61" s="58">
        <f t="shared" si="8"/>
        <v>2.45833333333333</v>
      </c>
      <c r="V61" s="58">
        <f t="shared" si="9"/>
        <v>1.01019948033673</v>
      </c>
      <c r="W61" s="58">
        <f t="shared" si="10"/>
        <v>1.10415685505703</v>
      </c>
    </row>
    <row r="62" spans="1:23">
      <c r="A62" s="1" t="s">
        <v>1293</v>
      </c>
      <c r="C62" s="77">
        <f>(C53/2/PI()/C56*LN((C55-C56)*(C57+C56)/(C57)/C55)+C60*LN(C55*C54/(C55-C56)/C53))</f>
        <v>21.4177205467165</v>
      </c>
      <c r="K62" s="80">
        <v>6</v>
      </c>
      <c r="L62" s="56">
        <f t="shared" si="0"/>
        <v>72.7222196620714</v>
      </c>
      <c r="M62" s="56">
        <f t="shared" si="11"/>
        <v>13.0537843609113</v>
      </c>
      <c r="Q62" s="82">
        <f t="shared" si="5"/>
        <v>1.78658156776468</v>
      </c>
      <c r="R62" s="58">
        <f t="shared" si="6"/>
        <v>3.46279928165701</v>
      </c>
      <c r="S62" s="57">
        <f>IF(K62=0,C90,(1/$C$59)*LN(1+$C$59/$C$58/(RodR+ABS(Calculations!K62-RodR))))</f>
        <v>0.515935641210417</v>
      </c>
      <c r="T62" s="83">
        <f t="shared" si="7"/>
        <v>0.777315511483329</v>
      </c>
      <c r="U62" s="58">
        <f t="shared" si="8"/>
        <v>2.5</v>
      </c>
      <c r="V62" s="58">
        <f t="shared" si="9"/>
        <v>1.01019948033673</v>
      </c>
      <c r="W62" s="58">
        <f t="shared" si="10"/>
        <v>1.10225198500236</v>
      </c>
    </row>
    <row r="63" spans="1:23">
      <c r="A63" s="1" t="s">
        <v>1294</v>
      </c>
      <c r="C63" s="77">
        <f>IF(C56&lt;C55,C62,C61)</f>
        <v>21.4177205467165</v>
      </c>
      <c r="K63" s="80">
        <v>6.1</v>
      </c>
      <c r="L63" s="56">
        <f t="shared" si="0"/>
        <v>71.6271484123938</v>
      </c>
      <c r="M63" s="56">
        <f t="shared" si="11"/>
        <v>12.6419695927125</v>
      </c>
      <c r="Q63" s="82">
        <f t="shared" si="5"/>
        <v>1.75967872955162</v>
      </c>
      <c r="R63" s="58">
        <f t="shared" si="6"/>
        <v>3.45693321530746</v>
      </c>
      <c r="S63" s="57">
        <f>IF(K63=0,C91,(1/$C$59)*LN(1+$C$59/$C$58/(RodR+ABS(Calculations!K63-RodR))))</f>
        <v>0.509028847233636</v>
      </c>
      <c r="T63" s="83">
        <f t="shared" si="7"/>
        <v>0.761780164219655</v>
      </c>
      <c r="U63" s="58">
        <f t="shared" si="8"/>
        <v>2.54166666666667</v>
      </c>
      <c r="V63" s="58">
        <f t="shared" si="9"/>
        <v>1.01019948033673</v>
      </c>
      <c r="W63" s="58">
        <f t="shared" si="10"/>
        <v>1.10038474328489</v>
      </c>
    </row>
    <row r="64" spans="1:23">
      <c r="A64" s="1" t="s">
        <v>1295</v>
      </c>
      <c r="C64" s="77">
        <f>IF(C56&lt;C55,1,C55/C56)</f>
        <v>1</v>
      </c>
      <c r="K64" s="80">
        <v>6.2</v>
      </c>
      <c r="L64" s="56">
        <f t="shared" si="0"/>
        <v>70.5637075971375</v>
      </c>
      <c r="M64" s="56">
        <f t="shared" si="11"/>
        <v>12.2493285337753</v>
      </c>
      <c r="Q64" s="82">
        <f t="shared" si="5"/>
        <v>1.73355296265707</v>
      </c>
      <c r="R64" s="58">
        <f t="shared" si="6"/>
        <v>3.45118121515772</v>
      </c>
      <c r="S64" s="57">
        <f>IF(K64=0,C92,(1/$C$59)*LN(1+$C$59/$C$58/(RodR+ABS(Calculations!K64-RodR))))</f>
        <v>0.502307139087117</v>
      </c>
      <c r="T64" s="83">
        <f t="shared" si="7"/>
        <v>0.746860777962527</v>
      </c>
      <c r="U64" s="58">
        <f t="shared" si="8"/>
        <v>2.58333333333333</v>
      </c>
      <c r="V64" s="58">
        <f t="shared" si="9"/>
        <v>1.01019948033673</v>
      </c>
      <c r="W64" s="58">
        <f t="shared" si="10"/>
        <v>1.09855381025439</v>
      </c>
    </row>
    <row r="65" spans="1:23">
      <c r="A65" s="1" t="s">
        <v>1296</v>
      </c>
      <c r="C65" s="77">
        <f>1-C64</f>
        <v>0</v>
      </c>
      <c r="K65" s="80">
        <v>6.3</v>
      </c>
      <c r="L65" s="56">
        <f t="shared" si="0"/>
        <v>69.5305503132592</v>
      </c>
      <c r="M65" s="56">
        <f t="shared" si="11"/>
        <v>11.8746877629469</v>
      </c>
      <c r="Q65" s="82">
        <f t="shared" si="5"/>
        <v>1.7081711774399</v>
      </c>
      <c r="R65" s="58">
        <f t="shared" si="6"/>
        <v>3.44553933251859</v>
      </c>
      <c r="S65" s="57">
        <f>IF(K65=0,C93,(1/$C$59)*LN(1+$C$59/$C$58/(RodR+ABS(Calculations!K65-RodR))))</f>
        <v>0.495763075846614</v>
      </c>
      <c r="T65" s="83">
        <f t="shared" si="7"/>
        <v>0.732521034450797</v>
      </c>
      <c r="U65" s="58">
        <f t="shared" si="8"/>
        <v>2.625</v>
      </c>
      <c r="V65" s="58">
        <f t="shared" si="9"/>
        <v>1.01019948033673</v>
      </c>
      <c r="W65" s="58">
        <f t="shared" si="10"/>
        <v>1.09675792899408</v>
      </c>
    </row>
    <row r="66" spans="1:23">
      <c r="A66" s="1" t="s">
        <v>1297</v>
      </c>
      <c r="C66" s="77">
        <f>C64*C53+C65*C54</f>
        <v>57.3</v>
      </c>
      <c r="K66" s="80">
        <v>6.4</v>
      </c>
      <c r="L66" s="56">
        <f t="shared" ref="L66:L129" si="13">IF(K66&lt;RodR,EPRValue,Q66*$C$43)</f>
        <v>68.5264051251704</v>
      </c>
      <c r="M66" s="56">
        <f t="shared" si="11"/>
        <v>11.5169619989047</v>
      </c>
      <c r="Q66" s="82">
        <f t="shared" si="5"/>
        <v>1.6835021382833</v>
      </c>
      <c r="R66" s="58">
        <f t="shared" si="6"/>
        <v>3.44000380505152</v>
      </c>
      <c r="S66" s="57">
        <f>IF(K66=0,C94,(1/$C$59)*LN(1+$C$59/$C$58/(RodR+ABS(Calculations!K66-RodR))))</f>
        <v>0.489389615154243</v>
      </c>
      <c r="T66" s="83">
        <f t="shared" si="7"/>
        <v>0.718727444342414</v>
      </c>
      <c r="U66" s="58">
        <f t="shared" si="8"/>
        <v>2.66666666666667</v>
      </c>
      <c r="V66" s="58">
        <f t="shared" si="9"/>
        <v>1.01019948033673</v>
      </c>
      <c r="W66" s="58">
        <f t="shared" si="10"/>
        <v>1.09499590190491</v>
      </c>
    </row>
    <row r="67" spans="1:23">
      <c r="A67" s="1" t="s">
        <v>1298</v>
      </c>
      <c r="C67" s="85">
        <f>(0.03959047*(C63/C66)+0.06070256)</f>
        <v>0.0755007733119226</v>
      </c>
      <c r="D67" s="86"/>
      <c r="K67" s="80">
        <v>6.5</v>
      </c>
      <c r="L67" s="56">
        <f t="shared" si="13"/>
        <v>67.5500708564092</v>
      </c>
      <c r="M67" s="56">
        <f t="shared" si="11"/>
        <v>11.1751463489472</v>
      </c>
      <c r="Q67" s="82">
        <f t="shared" si="5"/>
        <v>1.6595163356407</v>
      </c>
      <c r="R67" s="58">
        <f t="shared" si="6"/>
        <v>3.43457104657149</v>
      </c>
      <c r="S67" s="57">
        <f>IF(K67=0,C95,(1/$C$59)*LN(1+$C$59/$C$58/(RodR+ABS(Calculations!K67-RodR))))</f>
        <v>0.483180086577998</v>
      </c>
      <c r="T67" s="83">
        <f t="shared" si="7"/>
        <v>0.705449074485316</v>
      </c>
      <c r="U67" s="58">
        <f t="shared" si="8"/>
        <v>2.70833333333333</v>
      </c>
      <c r="V67" s="58">
        <f t="shared" si="9"/>
        <v>1.01019948033673</v>
      </c>
      <c r="W67" s="58">
        <f t="shared" si="10"/>
        <v>1.0932665874597</v>
      </c>
    </row>
    <row r="68" spans="1:23">
      <c r="A68" s="1" t="s">
        <v>1299</v>
      </c>
      <c r="C68" s="85">
        <f>MIN(C55:C56)</f>
        <v>2.4</v>
      </c>
      <c r="K68" s="80">
        <v>6.6</v>
      </c>
      <c r="L68" s="56">
        <f t="shared" si="13"/>
        <v>66.6004118046066</v>
      </c>
      <c r="M68" s="56">
        <f t="shared" si="11"/>
        <v>10.8483093285127</v>
      </c>
      <c r="Q68" s="82">
        <f t="shared" ref="Q68:Q131" si="14">R68*IF($C$56&lt;$C$55,S68,T68)</f>
        <v>1.63618586848093</v>
      </c>
      <c r="R68" s="58">
        <f t="shared" ref="R68:R131" si="15">$C$70/$C$61*W68</f>
        <v>3.4292376373794</v>
      </c>
      <c r="S68" s="57">
        <f>IF(K68=0,C96,(1/$C$59)*LN(1+$C$59/$C$58/(RodR+ABS(Calculations!K68-RodR))))</f>
        <v>0.477128167102265</v>
      </c>
      <c r="T68" s="83">
        <f t="shared" ref="T68:T131" si="16">IF((ABS(K68))&lt;$C$55-$C$56,($C$53/2/PI()/$C$56*LN(($C$55-$C$56)*(ABS(K68)+$C$56)/(ABS(K68))/$C$55)+$C$60*LN($C$55*$C$54/($C$55-$C$56)/$C$53)),$C$60*LN((((ABS(K68))+$C$56-$C$55)*$C$53+$C$55*$C$54)/($C$53*(ABS(K68)))))</f>
        <v>0.692657306409441</v>
      </c>
      <c r="U68" s="58">
        <f t="shared" ref="U68:U131" si="17">K68/$C$56</f>
        <v>2.75</v>
      </c>
      <c r="V68" s="58">
        <f t="shared" ref="V68:V131" si="18">IF(K68="","",1/(1.0212-0.0178*LOG10($C$53+0.01)))</f>
        <v>1.01019948033673</v>
      </c>
      <c r="W68" s="58">
        <f t="shared" ref="W68:W131" si="19">MAX(1/(-(0.21682*LOG10(3.7*U68)-0.293)*(EXP(-3.7*U68)-1)+1),1)*MAX(1/(-(0.1921*LOG10(U68+0.2)+0.072)*(EXP(-150*U68)-1)+1),1)*V68</f>
        <v>1.09156889712577</v>
      </c>
    </row>
    <row r="69" spans="1:23">
      <c r="A69" s="1" t="s">
        <v>1300</v>
      </c>
      <c r="C69" s="77">
        <f>MAX(C56,C55)-C55</f>
        <v>0</v>
      </c>
      <c r="K69" s="80">
        <v>6.7</v>
      </c>
      <c r="L69" s="56">
        <f t="shared" si="13"/>
        <v>65.6763533405662</v>
      </c>
      <c r="M69" s="56">
        <f t="shared" si="11"/>
        <v>10.5355865670377</v>
      </c>
      <c r="Q69" s="82">
        <f t="shared" si="14"/>
        <v>1.61348433616986</v>
      </c>
      <c r="R69" s="58">
        <f t="shared" si="15"/>
        <v>3.42400031511405</v>
      </c>
      <c r="S69" s="57">
        <f>IF(K69=0,C97,(1/$C$59)*LN(1+$C$59/$C$58/(RodR+ABS(Calculations!K69-RodR))))</f>
        <v>0.471227858551209</v>
      </c>
      <c r="T69" s="83">
        <f t="shared" si="16"/>
        <v>0.68032562191637</v>
      </c>
      <c r="U69" s="58">
        <f t="shared" si="17"/>
        <v>2.79166666666667</v>
      </c>
      <c r="V69" s="58">
        <f t="shared" si="18"/>
        <v>1.01019948033673</v>
      </c>
      <c r="W69" s="58">
        <f t="shared" si="19"/>
        <v>1.08990179245307</v>
      </c>
    </row>
    <row r="70" spans="1:23">
      <c r="A70" s="1" t="s">
        <v>1301</v>
      </c>
      <c r="C70" s="77">
        <f>0.03959047*C63^2/C66+1.06070256*C63</f>
        <v>23.0347750105723</v>
      </c>
      <c r="K70" s="80">
        <v>6.8</v>
      </c>
      <c r="L70" s="56">
        <f t="shared" si="13"/>
        <v>64.7768778562992</v>
      </c>
      <c r="M70" s="56">
        <f t="shared" si="11"/>
        <v>10.2361751257318</v>
      </c>
      <c r="Q70" s="82">
        <f t="shared" si="14"/>
        <v>1.59138673892496</v>
      </c>
      <c r="R70" s="58">
        <f t="shared" si="15"/>
        <v>3.41885596610953</v>
      </c>
      <c r="S70" s="57">
        <f>IF(K70=0,C98,(1/$C$59)*LN(1+$C$59/$C$58/(RodR+ABS(Calculations!K70-RodR))))</f>
        <v>0.465473466767852</v>
      </c>
      <c r="T70" s="83">
        <f t="shared" si="16"/>
        <v>0.668429412258211</v>
      </c>
      <c r="U70" s="58">
        <f t="shared" si="17"/>
        <v>2.83333333333333</v>
      </c>
      <c r="V70" s="58">
        <f t="shared" si="18"/>
        <v>1.01019948033673</v>
      </c>
      <c r="W70" s="58">
        <f t="shared" si="19"/>
        <v>1.08826428232309</v>
      </c>
    </row>
    <row r="71" spans="1:23">
      <c r="A71" s="1" t="s">
        <v>1302</v>
      </c>
      <c r="C71" s="77">
        <f>2*PI()*C63*C56/LN(1+C56/C57)</f>
        <v>55.9603069727967</v>
      </c>
      <c r="K71" s="80">
        <v>6.9</v>
      </c>
      <c r="L71" s="56">
        <f t="shared" si="13"/>
        <v>63.9010210304349</v>
      </c>
      <c r="M71" s="56">
        <f t="shared" si="11"/>
        <v>9.94932836157425</v>
      </c>
      <c r="Q71" s="82">
        <f t="shared" si="14"/>
        <v>1.5698693860669</v>
      </c>
      <c r="R71" s="58">
        <f t="shared" si="15"/>
        <v>3.41380161724032</v>
      </c>
      <c r="S71" s="57">
        <f>IF(K71=0,C99,(1/$C$59)*LN(1+$C$59/$C$58/(RodR+ABS(Calculations!K71-RodR))))</f>
        <v>0.459859582390135</v>
      </c>
      <c r="T71" s="83">
        <f t="shared" si="16"/>
        <v>0.656945807910544</v>
      </c>
      <c r="U71" s="58">
        <f t="shared" si="17"/>
        <v>2.875</v>
      </c>
      <c r="V71" s="58">
        <f t="shared" si="18"/>
        <v>1.01019948033673</v>
      </c>
      <c r="W71" s="58">
        <f t="shared" si="19"/>
        <v>1.0866554203531</v>
      </c>
    </row>
    <row r="72" spans="11:23">
      <c r="K72" s="80">
        <v>7</v>
      </c>
      <c r="L72" s="56">
        <f t="shared" si="13"/>
        <v>63.0478683826051</v>
      </c>
      <c r="M72" s="56">
        <f t="shared" si="11"/>
        <v>9.67435127946636</v>
      </c>
      <c r="Q72" s="82">
        <f t="shared" si="14"/>
        <v>1.5489098113704</v>
      </c>
      <c r="R72" s="58">
        <f t="shared" si="15"/>
        <v>3.4088344282347</v>
      </c>
      <c r="S72" s="57">
        <f>IF(K72=0,C100,(1/$C$59)*LN(1+$C$59/$C$58/(RodR+ABS(Calculations!K72-RodR))))</f>
        <v>0.454381063081588</v>
      </c>
      <c r="T72" s="83">
        <f t="shared" si="16"/>
        <v>0.645853526373972</v>
      </c>
      <c r="U72" s="58">
        <f t="shared" si="17"/>
        <v>2.91666666666667</v>
      </c>
      <c r="V72" s="58">
        <f t="shared" si="18"/>
        <v>1.01019948033673</v>
      </c>
      <c r="W72" s="58">
        <f t="shared" si="19"/>
        <v>1.08507430244935</v>
      </c>
    </row>
    <row r="73" spans="11:23">
      <c r="K73" s="80">
        <v>7.1</v>
      </c>
      <c r="L73" s="56">
        <f t="shared" si="13"/>
        <v>62.2165520912297</v>
      </c>
      <c r="M73" s="56">
        <f t="shared" si="11"/>
        <v>9.41059632116406</v>
      </c>
      <c r="Q73" s="82">
        <f t="shared" si="14"/>
        <v>1.52848669488612</v>
      </c>
      <c r="R73" s="58">
        <f t="shared" si="15"/>
        <v>3.40395168443551</v>
      </c>
      <c r="S73" s="57">
        <f>IF(K73=0,C101,(1/$C$59)*LN(1+$C$59/$C$58/(RodR+ABS(Calculations!K73-RodR))))</f>
        <v>0.449033017088666</v>
      </c>
      <c r="T73" s="83">
        <f t="shared" si="16"/>
        <v>0.635132735799989</v>
      </c>
      <c r="U73" s="58">
        <f t="shared" si="17"/>
        <v>2.95833333333333</v>
      </c>
      <c r="V73" s="58">
        <f t="shared" si="18"/>
        <v>1.01019948033673</v>
      </c>
      <c r="W73" s="58">
        <f t="shared" si="19"/>
        <v>1.08352006450278</v>
      </c>
    </row>
    <row r="74" spans="11:23">
      <c r="K74" s="80">
        <v>7.2</v>
      </c>
      <c r="L74" s="56">
        <f t="shared" si="13"/>
        <v>61.4062480516576</v>
      </c>
      <c r="M74" s="56">
        <f t="shared" si="11"/>
        <v>9.1574595454799</v>
      </c>
      <c r="Q74" s="82">
        <f t="shared" si="14"/>
        <v>1.50857979066741</v>
      </c>
      <c r="R74" s="58">
        <f t="shared" si="15"/>
        <v>3.39915078998646</v>
      </c>
      <c r="S74" s="57">
        <f>IF(K74=0,C102,(1/$C$59)*LN(1+$C$59/$C$58/(RodR+ABS(Calculations!K74-RodR))))</f>
        <v>0.443810788009619</v>
      </c>
      <c r="T74" s="83">
        <f t="shared" si="16"/>
        <v>0.624764932541555</v>
      </c>
      <c r="U74" s="58">
        <f t="shared" si="17"/>
        <v>3</v>
      </c>
      <c r="V74" s="58">
        <f t="shared" si="18"/>
        <v>1.01019948033673</v>
      </c>
      <c r="W74" s="58">
        <f t="shared" si="19"/>
        <v>1.08199188022011</v>
      </c>
    </row>
    <row r="75" spans="1:23">
      <c r="A75" s="1" t="s">
        <v>1303</v>
      </c>
      <c r="K75" s="80">
        <v>7.3</v>
      </c>
      <c r="L75" s="56">
        <f t="shared" si="13"/>
        <v>60.6161731538623</v>
      </c>
      <c r="M75" s="56">
        <f t="shared" si="11"/>
        <v>8.91437715939694</v>
      </c>
      <c r="Q75" s="82">
        <f t="shared" si="14"/>
        <v>1.48916985989091</v>
      </c>
      <c r="R75" s="58">
        <f t="shared" si="15"/>
        <v>3.39442926142235</v>
      </c>
      <c r="S75" s="57">
        <f>IF(K75=0,C103,(1/$C$59)*LN(1+$C$59/$C$58/(RodR+ABS(Calculations!K75-RodR))))</f>
        <v>0.438709940671118</v>
      </c>
      <c r="T75" s="83">
        <f t="shared" si="16"/>
        <v>0.614732830986538</v>
      </c>
      <c r="U75" s="58">
        <f t="shared" si="17"/>
        <v>3.04166666666667</v>
      </c>
      <c r="V75" s="58">
        <f t="shared" si="18"/>
        <v>1.01019948033673</v>
      </c>
      <c r="W75" s="58">
        <f t="shared" si="19"/>
        <v>1.08048895908356</v>
      </c>
    </row>
    <row r="76" spans="1:23">
      <c r="A76" s="1" t="s">
        <v>1304</v>
      </c>
      <c r="C76" s="77">
        <f>_xlfn.XLOOKUP(1,K:K,L:L)</f>
        <v>279.423848829366</v>
      </c>
      <c r="D76" s="2" t="s">
        <v>1204</v>
      </c>
      <c r="K76" s="80">
        <v>7.4</v>
      </c>
      <c r="L76" s="56">
        <f t="shared" si="13"/>
        <v>59.8455827609083</v>
      </c>
      <c r="M76" s="56">
        <f t="shared" si="11"/>
        <v>8.68082236426213</v>
      </c>
      <c r="Q76" s="82">
        <f t="shared" si="14"/>
        <v>1.47023860890949</v>
      </c>
      <c r="R76" s="58">
        <f t="shared" si="15"/>
        <v>3.3897847216411</v>
      </c>
      <c r="S76" s="57">
        <f>IF(K76=0,C104,(1/$C$59)*LN(1+$C$59/$C$58/(RodR+ABS(Calculations!K76-RodR))))</f>
        <v>0.433726248018991</v>
      </c>
      <c r="T76" s="83">
        <f t="shared" si="16"/>
        <v>0.605020264251101</v>
      </c>
      <c r="U76" s="58">
        <f t="shared" si="17"/>
        <v>3.08333333333333</v>
      </c>
      <c r="V76" s="58">
        <f t="shared" si="18"/>
        <v>1.01019948033673</v>
      </c>
      <c r="W76" s="58">
        <f t="shared" si="19"/>
        <v>1.07901054443203</v>
      </c>
    </row>
    <row r="77" spans="1:23">
      <c r="A77" s="1" t="s">
        <v>1305</v>
      </c>
      <c r="C77" s="77">
        <f>_xlfn.XLOOKUP(2,K:K,L:L)</f>
        <v>181.467064066506</v>
      </c>
      <c r="D77" s="2" t="s">
        <v>1204</v>
      </c>
      <c r="K77" s="80">
        <v>7.5</v>
      </c>
      <c r="L77" s="56">
        <f t="shared" si="13"/>
        <v>59.093768371196</v>
      </c>
      <c r="M77" s="56">
        <f t="shared" ref="M77:M140" si="20">L67-L77</f>
        <v>8.45630248521316</v>
      </c>
      <c r="Q77" s="82">
        <f t="shared" si="14"/>
        <v>1.45176863182021</v>
      </c>
      <c r="R77" s="58">
        <f t="shared" si="15"/>
        <v>3.38521489423643</v>
      </c>
      <c r="S77" s="57">
        <f>IF(K77=0,C105,(1/$C$59)*LN(1+$C$59/$C$58/(RodR+ABS(Calculations!K77-RodR))))</f>
        <v>0.428855678938419</v>
      </c>
      <c r="T77" s="83">
        <f t="shared" si="16"/>
        <v>0.595612094496515</v>
      </c>
      <c r="U77" s="58">
        <f t="shared" si="17"/>
        <v>3.125</v>
      </c>
      <c r="V77" s="58">
        <f t="shared" si="18"/>
        <v>1.01019948033673</v>
      </c>
      <c r="W77" s="58">
        <f t="shared" si="19"/>
        <v>1.07755591165715</v>
      </c>
    </row>
    <row r="78" spans="1:23">
      <c r="A78" s="1" t="s">
        <v>1306</v>
      </c>
      <c r="C78" s="77">
        <f>EPRValue-C76</f>
        <v>664.874798215101</v>
      </c>
      <c r="D78" s="2" t="s">
        <v>1204</v>
      </c>
      <c r="K78" s="80">
        <v>7.6</v>
      </c>
      <c r="L78" s="56">
        <f t="shared" si="13"/>
        <v>58.3600554491061</v>
      </c>
      <c r="M78" s="56">
        <f t="shared" si="20"/>
        <v>8.24035635550057</v>
      </c>
      <c r="Q78" s="82">
        <f t="shared" si="14"/>
        <v>1.43374335716925</v>
      </c>
      <c r="R78" s="58">
        <f t="shared" si="15"/>
        <v>3.38071759817007</v>
      </c>
      <c r="S78" s="57">
        <f>IF(K78=0,C106,(1/$C$59)*LN(1+$C$59/$C$58/(RodR+ABS(Calculations!K78-RodR))))</f>
        <v>0.424094386926997</v>
      </c>
      <c r="T78" s="83">
        <f t="shared" si="16"/>
        <v>0.586494131792121</v>
      </c>
      <c r="U78" s="58">
        <f t="shared" si="17"/>
        <v>3.16666666666667</v>
      </c>
      <c r="V78" s="58">
        <f t="shared" si="18"/>
        <v>1.01019948033673</v>
      </c>
      <c r="W78" s="58">
        <f t="shared" si="19"/>
        <v>1.07612436650738</v>
      </c>
    </row>
    <row r="79" spans="1:23">
      <c r="A79" s="1" t="s">
        <v>1307</v>
      </c>
      <c r="C79" s="77">
        <f>EPRValue-C76</f>
        <v>664.874798215101</v>
      </c>
      <c r="D79" s="2" t="s">
        <v>1204</v>
      </c>
      <c r="K79" s="80">
        <v>7.7</v>
      </c>
      <c r="L79" s="56">
        <f t="shared" si="13"/>
        <v>57.6438014101047</v>
      </c>
      <c r="M79" s="56">
        <f t="shared" si="20"/>
        <v>8.03255193046151</v>
      </c>
      <c r="Q79" s="82">
        <f t="shared" si="14"/>
        <v>1.41614699845161</v>
      </c>
      <c r="R79" s="58">
        <f t="shared" si="15"/>
        <v>3.37629074276367</v>
      </c>
      <c r="S79" s="57">
        <f>IF(K79=0,C107,(1/$C$59)*LN(1+$C$59/$C$58/(RodR+ABS(Calculations!K79-RodR))))</f>
        <v>0.419438699551218</v>
      </c>
      <c r="T79" s="83">
        <f t="shared" si="16"/>
        <v>0.577653060583585</v>
      </c>
      <c r="U79" s="58">
        <f t="shared" si="17"/>
        <v>3.20833333333333</v>
      </c>
      <c r="V79" s="58">
        <f t="shared" si="18"/>
        <v>1.01019948033673</v>
      </c>
      <c r="W79" s="58">
        <f t="shared" si="19"/>
        <v>1.07471524349385</v>
      </c>
    </row>
    <row r="80" spans="11:23">
      <c r="K80" s="80">
        <v>7.8</v>
      </c>
      <c r="L80" s="56">
        <f t="shared" si="13"/>
        <v>56.9443937476645</v>
      </c>
      <c r="M80" s="56">
        <f t="shared" si="20"/>
        <v>7.83248410863462</v>
      </c>
      <c r="Q80" s="82">
        <f t="shared" si="14"/>
        <v>1.3989645080948</v>
      </c>
      <c r="R80" s="58">
        <f t="shared" si="15"/>
        <v>3.37193232299075</v>
      </c>
      <c r="S80" s="57">
        <f>IF(K80=0,C108,(1/$C$59)*LN(1+$C$59/$C$58/(RodR+ABS(Calculations!K80-RodR))))</f>
        <v>0.414885108623409</v>
      </c>
      <c r="T80" s="83">
        <f t="shared" si="16"/>
        <v>0.569076372942781</v>
      </c>
      <c r="U80" s="58">
        <f t="shared" si="17"/>
        <v>3.25</v>
      </c>
      <c r="V80" s="58">
        <f t="shared" si="18"/>
        <v>1.01019948033673</v>
      </c>
      <c r="W80" s="58">
        <f t="shared" si="19"/>
        <v>1.07332790439175</v>
      </c>
    </row>
    <row r="81" spans="11:23">
      <c r="K81" s="80">
        <v>7.9</v>
      </c>
      <c r="L81" s="56">
        <f t="shared" si="13"/>
        <v>56.261248290518</v>
      </c>
      <c r="M81" s="56">
        <f t="shared" si="20"/>
        <v>7.6397727399169</v>
      </c>
      <c r="Q81" s="82">
        <f t="shared" si="14"/>
        <v>1.38218153464444</v>
      </c>
      <c r="R81" s="58">
        <f t="shared" si="15"/>
        <v>3.36764041505062</v>
      </c>
      <c r="S81" s="57">
        <f>IF(K81=0,C109,(1/$C$59)*LN(1+$C$59/$C$58/(RodR+ABS(Calculations!K81-RodR))))</f>
        <v>0.410430261041887</v>
      </c>
      <c r="T81" s="83">
        <f t="shared" si="16"/>
        <v>0.560752307876555</v>
      </c>
      <c r="U81" s="58">
        <f t="shared" si="17"/>
        <v>3.29166666666667</v>
      </c>
      <c r="V81" s="58">
        <f t="shared" si="18"/>
        <v>1.01019948033673</v>
      </c>
      <c r="W81" s="58">
        <f t="shared" si="19"/>
        <v>1.07196173683144</v>
      </c>
    </row>
    <row r="82" spans="11:23">
      <c r="K82" s="80">
        <v>8</v>
      </c>
      <c r="L82" s="56">
        <f t="shared" si="13"/>
        <v>55.5938075798035</v>
      </c>
      <c r="M82" s="56">
        <f t="shared" si="20"/>
        <v>7.45406080280156</v>
      </c>
      <c r="Q82" s="82">
        <f t="shared" si="14"/>
        <v>1.36578438289523</v>
      </c>
      <c r="R82" s="58">
        <f t="shared" si="15"/>
        <v>3.36341317220638</v>
      </c>
      <c r="S82" s="57">
        <f>IF(K82=0,C110,(1/$C$59)*LN(1+$C$59/$C$58/(RodR+ABS(Calculations!K82-RodR))))</f>
        <v>0.406070950242275</v>
      </c>
      <c r="T82" s="83">
        <f t="shared" si="16"/>
        <v>0.552669796058804</v>
      </c>
      <c r="U82" s="58">
        <f t="shared" si="17"/>
        <v>3.33333333333333</v>
      </c>
      <c r="V82" s="58">
        <f t="shared" si="18"/>
        <v>1.01019948033673</v>
      </c>
      <c r="W82" s="58">
        <f t="shared" si="19"/>
        <v>1.07061615297366</v>
      </c>
    </row>
    <row r="83" spans="11:23">
      <c r="K83" s="80">
        <v>8.1</v>
      </c>
      <c r="L83" s="56">
        <f t="shared" si="13"/>
        <v>54.9415393566059</v>
      </c>
      <c r="M83" s="56">
        <f t="shared" si="20"/>
        <v>7.27501273462385</v>
      </c>
      <c r="Q83" s="82">
        <f t="shared" si="14"/>
        <v>1.3497599767341</v>
      </c>
      <c r="R83" s="58">
        <f t="shared" si="15"/>
        <v>3.35924882087069</v>
      </c>
      <c r="S83" s="57">
        <f>IF(K83=0,C111,(1/$C$59)*LN(1+$C$59/$C$58/(RodR+ABS(Calculations!K83-RodR))))</f>
        <v>0.401804108212578</v>
      </c>
      <c r="T83" s="83">
        <f t="shared" si="16"/>
        <v>0.544818409425747</v>
      </c>
      <c r="U83" s="58">
        <f t="shared" si="17"/>
        <v>3.375</v>
      </c>
      <c r="V83" s="58">
        <f t="shared" si="18"/>
        <v>1.01019948033673</v>
      </c>
      <c r="W83" s="58">
        <f t="shared" si="19"/>
        <v>1.06929058826353</v>
      </c>
    </row>
    <row r="84" spans="11:23">
      <c r="K84" s="80">
        <v>8.2</v>
      </c>
      <c r="L84" s="56">
        <f t="shared" si="13"/>
        <v>54.3039351512365</v>
      </c>
      <c r="M84" s="56">
        <f t="shared" si="20"/>
        <v>7.10231290042105</v>
      </c>
      <c r="Q84" s="82">
        <f t="shared" si="14"/>
        <v>1.33409582448276</v>
      </c>
      <c r="R84" s="58">
        <f t="shared" si="15"/>
        <v>3.35514565692353</v>
      </c>
      <c r="S84" s="57">
        <f>IF(K84=0,C112,(1/$C$59)*LN(1+$C$59/$C$58/(RodR+ABS(Calculations!K84-RodR))))</f>
        <v>0.397626798028807</v>
      </c>
      <c r="T84" s="83">
        <f t="shared" si="16"/>
        <v>0.537188315139766</v>
      </c>
      <c r="U84" s="58">
        <f t="shared" si="17"/>
        <v>3.41666666666667</v>
      </c>
      <c r="V84" s="58">
        <f t="shared" si="18"/>
        <v>1.01019948033673</v>
      </c>
      <c r="W84" s="58">
        <f t="shared" si="19"/>
        <v>1.06798450025852</v>
      </c>
    </row>
    <row r="85" spans="11:23">
      <c r="K85" s="80">
        <v>8.3</v>
      </c>
      <c r="L85" s="56">
        <f t="shared" si="13"/>
        <v>53.6805089663646</v>
      </c>
      <c r="M85" s="56">
        <f t="shared" si="20"/>
        <v>6.93566418749769</v>
      </c>
      <c r="Q85" s="82">
        <f t="shared" si="14"/>
        <v>1.31877998654589</v>
      </c>
      <c r="R85" s="58">
        <f t="shared" si="15"/>
        <v>3.35110204224711</v>
      </c>
      <c r="S85" s="57">
        <f>IF(K85=0,C113,(1/$C$59)*LN(1+$C$59/$C$58/(RodR+ABS(Calculations!K85-RodR))))</f>
        <v>0.393536206871686</v>
      </c>
      <c r="T85" s="83">
        <f t="shared" si="16"/>
        <v>0.52977023348411</v>
      </c>
      <c r="U85" s="58">
        <f t="shared" si="17"/>
        <v>3.45833333333333</v>
      </c>
      <c r="V85" s="58">
        <f t="shared" si="18"/>
        <v>1.01019948033673</v>
      </c>
      <c r="W85" s="58">
        <f t="shared" si="19"/>
        <v>1.06669736752539</v>
      </c>
    </row>
    <row r="86" spans="11:23">
      <c r="K86" s="80">
        <v>8.4</v>
      </c>
      <c r="L86" s="56">
        <f t="shared" si="13"/>
        <v>53.0707960467976</v>
      </c>
      <c r="M86" s="56">
        <f t="shared" si="20"/>
        <v>6.77478671411066</v>
      </c>
      <c r="Q86" s="82">
        <f t="shared" si="14"/>
        <v>1.3038010451881</v>
      </c>
      <c r="R86" s="58">
        <f t="shared" si="15"/>
        <v>3.34711640146421</v>
      </c>
      <c r="S86" s="57">
        <f>IF(K86=0,C114,(1/$C$59)*LN(1+$C$59/$C$58/(RodR+ABS(Calculations!K86-RodR))))</f>
        <v>0.389529639488412</v>
      </c>
      <c r="T86" s="83">
        <f t="shared" si="16"/>
        <v>0.522555399300441</v>
      </c>
      <c r="U86" s="58">
        <f t="shared" si="17"/>
        <v>3.5</v>
      </c>
      <c r="V86" s="58">
        <f t="shared" si="18"/>
        <v>1.01019948033673</v>
      </c>
      <c r="W86" s="58">
        <f t="shared" si="19"/>
        <v>1.06542868860203</v>
      </c>
    </row>
    <row r="87" spans="11:23">
      <c r="K87" s="80">
        <v>8.5</v>
      </c>
      <c r="L87" s="56">
        <f t="shared" si="13"/>
        <v>52.4743517293337</v>
      </c>
      <c r="M87" s="56">
        <f t="shared" si="20"/>
        <v>6.61941664186229</v>
      </c>
      <c r="Q87" s="82">
        <f t="shared" si="14"/>
        <v>1.28914807627804</v>
      </c>
      <c r="R87" s="58">
        <f t="shared" si="15"/>
        <v>3.34318721886678</v>
      </c>
      <c r="S87" s="57">
        <f>IF(K87=0,C115,(1/$C$59)*LN(1+$C$59/$C$58/(RodR+ABS(Calculations!K87-RodR))))</f>
        <v>0.385604512066487</v>
      </c>
      <c r="T87" s="83">
        <f t="shared" si="16"/>
        <v>0.515535526624547</v>
      </c>
      <c r="U87" s="58">
        <f t="shared" si="17"/>
        <v>3.54166666666667</v>
      </c>
      <c r="V87" s="58">
        <f t="shared" si="18"/>
        <v>1.01019948033673</v>
      </c>
      <c r="W87" s="58">
        <f t="shared" si="19"/>
        <v>1.06417798101976</v>
      </c>
    </row>
    <row r="88" spans="11:23">
      <c r="K88" s="80">
        <v>8.6</v>
      </c>
      <c r="L88" s="56">
        <f t="shared" si="13"/>
        <v>51.890750366669</v>
      </c>
      <c r="M88" s="56">
        <f t="shared" si="20"/>
        <v>6.46930508243707</v>
      </c>
      <c r="Q88" s="82">
        <f t="shared" si="14"/>
        <v>1.27481062285178</v>
      </c>
      <c r="R88" s="58">
        <f t="shared" si="15"/>
        <v>3.33931303552273</v>
      </c>
      <c r="S88" s="57">
        <f>IF(K88=0,C116,(1/$C$59)*LN(1+$C$59/$C$58/(RodR+ABS(Calculations!K88-RodR))))</f>
        <v>0.381758346489437</v>
      </c>
      <c r="T88" s="83">
        <f t="shared" si="16"/>
        <v>0.508702776213515</v>
      </c>
      <c r="U88" s="58">
        <f t="shared" si="17"/>
        <v>3.58333333333333</v>
      </c>
      <c r="V88" s="58">
        <f t="shared" si="18"/>
        <v>1.01019948033673</v>
      </c>
      <c r="W88" s="58">
        <f t="shared" si="19"/>
        <v>1.06294478038238</v>
      </c>
    </row>
    <row r="89" spans="11:23">
      <c r="K89" s="80">
        <v>8.7</v>
      </c>
      <c r="L89" s="56">
        <f t="shared" si="13"/>
        <v>51.3195843198557</v>
      </c>
      <c r="M89" s="56">
        <f t="shared" si="20"/>
        <v>6.32421709024895</v>
      </c>
      <c r="Q89" s="82">
        <f t="shared" si="14"/>
        <v>1.26077867036035</v>
      </c>
      <c r="R89" s="58">
        <f t="shared" si="15"/>
        <v>3.33549244654936</v>
      </c>
      <c r="S89" s="57">
        <f>IF(K89=0,C117,(1/$C$59)*LN(1+$C$59/$C$58/(RodR+ABS(Calculations!K89-RodR))))</f>
        <v>0.377988764946733</v>
      </c>
      <c r="T89" s="83">
        <f t="shared" si="16"/>
        <v>0.502049725691006</v>
      </c>
      <c r="U89" s="58">
        <f t="shared" si="17"/>
        <v>3.625</v>
      </c>
      <c r="V89" s="58">
        <f t="shared" si="18"/>
        <v>1.01019948033673</v>
      </c>
      <c r="W89" s="58">
        <f t="shared" si="19"/>
        <v>1.06172863949831</v>
      </c>
    </row>
    <row r="90" spans="11:23">
      <c r="K90" s="80">
        <v>8.8</v>
      </c>
      <c r="L90" s="56">
        <f t="shared" si="13"/>
        <v>50.7604630142666</v>
      </c>
      <c r="M90" s="56">
        <f t="shared" si="20"/>
        <v>6.18393073339794</v>
      </c>
      <c r="Q90" s="82">
        <f t="shared" si="14"/>
        <v>1.2470426234774</v>
      </c>
      <c r="R90" s="58">
        <f t="shared" si="15"/>
        <v>3.33172409854284</v>
      </c>
      <c r="S90" s="57">
        <f>IF(K90=0,C118,(1/$C$59)*LN(1+$C$59/$C$58/(RodR+ABS(Calculations!K90-RodR))))</f>
        <v>0.374293484872535</v>
      </c>
      <c r="T90" s="83">
        <f t="shared" si="16"/>
        <v>0.495569342066476</v>
      </c>
      <c r="U90" s="58">
        <f t="shared" si="17"/>
        <v>3.66666666666667</v>
      </c>
      <c r="V90" s="58">
        <f t="shared" si="18"/>
        <v>1.01019948033673</v>
      </c>
      <c r="W90" s="58">
        <f t="shared" si="19"/>
        <v>1.06052912756229</v>
      </c>
    </row>
    <row r="91" spans="11:23">
      <c r="K91" s="80">
        <v>8.9</v>
      </c>
      <c r="L91" s="56">
        <f t="shared" si="13"/>
        <v>50.2130120544408</v>
      </c>
      <c r="M91" s="56">
        <f t="shared" si="20"/>
        <v>6.04823623607719</v>
      </c>
      <c r="Q91" s="82">
        <f t="shared" si="14"/>
        <v>1.23359328435348</v>
      </c>
      <c r="R91" s="58">
        <f t="shared" si="15"/>
        <v>3.3280066871537</v>
      </c>
      <c r="S91" s="57">
        <f>IF(K91=0,C119,(1/$C$59)*LN(1+$C$59/$C$58/(RodR+ABS(Calculations!K91-RodR))))</f>
        <v>0.370670314189938</v>
      </c>
      <c r="T91" s="83">
        <f t="shared" si="16"/>
        <v>0.489254956410046</v>
      </c>
      <c r="U91" s="58">
        <f t="shared" si="17"/>
        <v>3.70833333333333</v>
      </c>
      <c r="V91" s="58">
        <f t="shared" si="18"/>
        <v>1.01019948033673</v>
      </c>
      <c r="W91" s="58">
        <f t="shared" si="19"/>
        <v>1.05934582938372</v>
      </c>
    </row>
    <row r="92" spans="11:23">
      <c r="K92" s="80">
        <v>9</v>
      </c>
      <c r="L92" s="56">
        <f t="shared" si="13"/>
        <v>49.6768723935668</v>
      </c>
      <c r="M92" s="56">
        <f t="shared" si="20"/>
        <v>5.91693518623671</v>
      </c>
      <c r="Q92" s="82">
        <f t="shared" si="14"/>
        <v>1.22042183221249</v>
      </c>
      <c r="R92" s="58">
        <f t="shared" si="15"/>
        <v>3.32433895479911</v>
      </c>
      <c r="S92" s="57">
        <f>IF(K92=0,C120,(1/$C$59)*LN(1+$C$59/$C$58/(RodR+ABS(Calculations!K92-RodR))))</f>
        <v>0.367117146839271</v>
      </c>
      <c r="T92" s="83">
        <f t="shared" si="16"/>
        <v>0.483100240487427</v>
      </c>
      <c r="U92" s="58">
        <f t="shared" si="17"/>
        <v>3.75</v>
      </c>
      <c r="V92" s="58">
        <f t="shared" si="18"/>
        <v>1.01019948033673</v>
      </c>
      <c r="W92" s="58">
        <f t="shared" si="19"/>
        <v>1.05817834465837</v>
      </c>
    </row>
    <row r="93" spans="11:23">
      <c r="K93" s="80">
        <v>9.1</v>
      </c>
      <c r="L93" s="56">
        <f t="shared" si="13"/>
        <v>49.1516995537047</v>
      </c>
      <c r="M93" s="56">
        <f t="shared" si="20"/>
        <v>5.78983980290119</v>
      </c>
      <c r="Q93" s="82">
        <f t="shared" si="14"/>
        <v>1.20751980419481</v>
      </c>
      <c r="R93" s="58">
        <f t="shared" si="15"/>
        <v>3.32071968850311</v>
      </c>
      <c r="S93" s="57">
        <f>IF(K93=0,C121,(1/$C$59)*LN(1+$C$59/$C$58/(RodR+ABS(Calculations!K93-RodR))))</f>
        <v>0.363631958570742</v>
      </c>
      <c r="T93" s="83">
        <f t="shared" si="16"/>
        <v>0.477099185179406</v>
      </c>
      <c r="U93" s="58">
        <f t="shared" si="17"/>
        <v>3.79166666666667</v>
      </c>
      <c r="V93" s="58">
        <f t="shared" si="18"/>
        <v>1.01019948033673</v>
      </c>
      <c r="W93" s="58">
        <f t="shared" si="19"/>
        <v>1.05702628728093</v>
      </c>
    </row>
    <row r="94" spans="11:23">
      <c r="K94" s="80">
        <v>9.2</v>
      </c>
      <c r="L94" s="56">
        <f t="shared" si="13"/>
        <v>48.6371628931619</v>
      </c>
      <c r="M94" s="56">
        <f t="shared" si="20"/>
        <v>5.66677225807458</v>
      </c>
      <c r="Q94" s="82">
        <f t="shared" si="14"/>
        <v>1.19487907735868</v>
      </c>
      <c r="R94" s="58">
        <f t="shared" si="15"/>
        <v>3.31714771785678</v>
      </c>
      <c r="S94" s="57">
        <f>IF(K94=0,C122,(1/$C$59)*LN(1+$C$59/$C$58/(RodR+ABS(Calculations!K94-RodR))))</f>
        <v>0.360212802983251</v>
      </c>
      <c r="T94" s="83">
        <f t="shared" si="16"/>
        <v>0.471246080528236</v>
      </c>
      <c r="U94" s="58">
        <f t="shared" si="17"/>
        <v>3.83333333333333</v>
      </c>
      <c r="V94" s="58">
        <f t="shared" si="18"/>
        <v>1.01019948033673</v>
      </c>
      <c r="W94" s="58">
        <f t="shared" si="19"/>
        <v>1.05588928469572</v>
      </c>
    </row>
    <row r="95" spans="11:23">
      <c r="K95" s="80">
        <v>9.3</v>
      </c>
      <c r="L95" s="56">
        <f t="shared" si="13"/>
        <v>48.1329449177263</v>
      </c>
      <c r="M95" s="56">
        <f t="shared" si="20"/>
        <v>5.54756404863826</v>
      </c>
      <c r="Q95" s="82">
        <f t="shared" si="14"/>
        <v>1.18249185175921</v>
      </c>
      <c r="R95" s="58">
        <f t="shared" si="15"/>
        <v>3.31362191309081</v>
      </c>
      <c r="S95" s="57">
        <f>IF(K95=0,C123,(1/$C$59)*LN(1+$C$59/$C$58/(RodR+ABS(Calculations!K95-RodR))))</f>
        <v>0.356857807792629</v>
      </c>
      <c r="T95" s="83">
        <f t="shared" si="16"/>
        <v>0.465535497269009</v>
      </c>
      <c r="U95" s="58">
        <f t="shared" si="17"/>
        <v>3.875</v>
      </c>
      <c r="V95" s="58">
        <f t="shared" si="18"/>
        <v>1.01019948033673</v>
      </c>
      <c r="W95" s="58">
        <f t="shared" si="19"/>
        <v>1.05476697728316</v>
      </c>
    </row>
    <row r="96" spans="11:23">
      <c r="K96" s="80">
        <v>9.4</v>
      </c>
      <c r="L96" s="56">
        <f t="shared" si="13"/>
        <v>47.6387406327185</v>
      </c>
      <c r="M96" s="56">
        <f t="shared" si="20"/>
        <v>5.43205541407918</v>
      </c>
      <c r="Q96" s="82">
        <f t="shared" si="14"/>
        <v>1.17035063453003</v>
      </c>
      <c r="R96" s="58">
        <f t="shared" si="15"/>
        <v>3.3101411832533</v>
      </c>
      <c r="S96" s="57">
        <f>IF(K96=0,C124,(1/$C$59)*LN(1+$C$59/$C$58/(RodR+ABS(Calculations!K96-RodR))))</f>
        <v>0.353565171313863</v>
      </c>
      <c r="T96" s="83">
        <f t="shared" si="16"/>
        <v>0.459962269718162</v>
      </c>
      <c r="U96" s="58">
        <f t="shared" si="17"/>
        <v>3.91666666666667</v>
      </c>
      <c r="V96" s="58">
        <f t="shared" si="18"/>
        <v>1.01019948033673</v>
      </c>
      <c r="W96" s="58">
        <f t="shared" si="19"/>
        <v>1.05365901777971</v>
      </c>
    </row>
    <row r="97" spans="11:23">
      <c r="K97" s="80">
        <v>9.5</v>
      </c>
      <c r="L97" s="56">
        <f t="shared" si="13"/>
        <v>47.1542569330649</v>
      </c>
      <c r="M97" s="56">
        <f t="shared" si="20"/>
        <v>5.32009479626878</v>
      </c>
      <c r="Q97" s="82">
        <f t="shared" si="14"/>
        <v>1.15844822489917</v>
      </c>
      <c r="R97" s="58">
        <f t="shared" si="15"/>
        <v>3.30670447448629</v>
      </c>
      <c r="S97" s="57">
        <f>IF(K97=0,C125,(1/$C$59)*LN(1+$C$59/$C$58/(RodR+ABS(Calculations!K97-RodR))))</f>
        <v>0.350333159143027</v>
      </c>
      <c r="T97" s="83">
        <f t="shared" si="16"/>
        <v>0.454521479903722</v>
      </c>
      <c r="U97" s="58">
        <f t="shared" si="17"/>
        <v>3.95833333333333</v>
      </c>
      <c r="V97" s="58">
        <f t="shared" si="18"/>
        <v>1.01019948033673</v>
      </c>
      <c r="W97" s="58">
        <f t="shared" si="19"/>
        <v>1.05256507072931</v>
      </c>
    </row>
    <row r="98" spans="11:23">
      <c r="K98" s="80">
        <v>9.6</v>
      </c>
      <c r="L98" s="56">
        <f t="shared" si="13"/>
        <v>46.6792120288104</v>
      </c>
      <c r="M98" s="56">
        <f t="shared" si="20"/>
        <v>5.21153833785863</v>
      </c>
      <c r="Q98" s="82">
        <f t="shared" si="14"/>
        <v>1.14677770007545</v>
      </c>
      <c r="R98" s="58">
        <f t="shared" si="15"/>
        <v>3.30331076839491</v>
      </c>
      <c r="S98" s="57">
        <f>IF(K98=0,C126,(1/$C$59)*LN(1+$C$59/$C$58/(RodR+ABS(Calculations!K98-RodR))))</f>
        <v>0.347160101025758</v>
      </c>
      <c r="T98" s="83">
        <f t="shared" si="16"/>
        <v>0.449208442832999</v>
      </c>
      <c r="U98" s="58">
        <f t="shared" si="17"/>
        <v>4</v>
      </c>
      <c r="V98" s="58">
        <f t="shared" si="18"/>
        <v>1.01019948033673</v>
      </c>
      <c r="W98" s="58">
        <f t="shared" si="19"/>
        <v>1.05148481196422</v>
      </c>
    </row>
    <row r="99" spans="11:23">
      <c r="K99" s="80">
        <v>9.7</v>
      </c>
      <c r="L99" s="56">
        <f t="shared" si="13"/>
        <v>46.2133349036852</v>
      </c>
      <c r="M99" s="56">
        <f t="shared" si="20"/>
        <v>5.10624941617051</v>
      </c>
      <c r="Q99" s="82">
        <f t="shared" si="14"/>
        <v>1.13533240194705</v>
      </c>
      <c r="R99" s="58">
        <f t="shared" si="15"/>
        <v>3.29995908050338</v>
      </c>
      <c r="S99" s="57">
        <f>IF(K99=0,C127,(1/$C$59)*LN(1+$C$59/$C$58/(RodR+ABS(Calculations!K99-RodR))))</f>
        <v>0.344044387900065</v>
      </c>
      <c r="T99" s="83">
        <f t="shared" si="16"/>
        <v>0.444018692803402</v>
      </c>
      <c r="U99" s="58">
        <f t="shared" si="17"/>
        <v>4.04166666666667</v>
      </c>
      <c r="V99" s="58">
        <f t="shared" si="18"/>
        <v>1.01019948033673</v>
      </c>
      <c r="W99" s="58">
        <f t="shared" si="19"/>
        <v>1.0504179281136</v>
      </c>
    </row>
    <row r="100" spans="11:23">
      <c r="K100" s="80">
        <v>9.8</v>
      </c>
      <c r="L100" s="56">
        <f t="shared" si="13"/>
        <v>45.7563648045281</v>
      </c>
      <c r="M100" s="56">
        <f t="shared" si="20"/>
        <v>5.0040982097385</v>
      </c>
      <c r="Q100" s="82">
        <f t="shared" si="14"/>
        <v>1.12410592453798</v>
      </c>
      <c r="R100" s="58">
        <f t="shared" si="15"/>
        <v>3.29664845879253</v>
      </c>
      <c r="S100" s="57">
        <f>IF(K100=0,C128,(1/$C$59)*LN(1+$C$59/$C$58/(RodR+ABS(Calculations!K100-RodR))))</f>
        <v>0.340984469102206</v>
      </c>
      <c r="T100" s="83">
        <f t="shared" si="16"/>
        <v>0.438947970670886</v>
      </c>
      <c r="U100" s="58">
        <f t="shared" si="17"/>
        <v>4.08333333333333</v>
      </c>
      <c r="V100" s="58">
        <f t="shared" si="18"/>
        <v>1.01019948033673</v>
      </c>
      <c r="W100" s="58">
        <f t="shared" si="19"/>
        <v>1.04936411613792</v>
      </c>
    </row>
    <row r="101" spans="11:23">
      <c r="K101" s="80">
        <v>9.9</v>
      </c>
      <c r="L101" s="56">
        <f t="shared" si="13"/>
        <v>45.3080507595259</v>
      </c>
      <c r="M101" s="56">
        <f t="shared" si="20"/>
        <v>4.90496129491487</v>
      </c>
      <c r="Q101" s="82">
        <f t="shared" si="14"/>
        <v>1.11309210217264</v>
      </c>
      <c r="R101" s="58">
        <f t="shared" si="15"/>
        <v>3.29337798231389</v>
      </c>
      <c r="S101" s="57">
        <f>IF(K101=0,C129,(1/$C$59)*LN(1+$C$59/$C$58/(RodR+ABS(Calculations!K101-RodR))))</f>
        <v>0.337978849725167</v>
      </c>
      <c r="T101" s="83">
        <f t="shared" si="16"/>
        <v>0.433992211998499</v>
      </c>
      <c r="U101" s="58">
        <f t="shared" si="17"/>
        <v>4.125</v>
      </c>
      <c r="V101" s="58">
        <f t="shared" si="18"/>
        <v>1.01019948033673</v>
      </c>
      <c r="W101" s="58">
        <f t="shared" si="19"/>
        <v>1.04832308288786</v>
      </c>
    </row>
    <row r="102" spans="11:23">
      <c r="K102" s="80">
        <v>10</v>
      </c>
      <c r="L102" s="56">
        <f t="shared" si="13"/>
        <v>44.8681511233898</v>
      </c>
      <c r="M102" s="56">
        <f t="shared" si="20"/>
        <v>4.80872127017702</v>
      </c>
      <c r="Q102" s="82">
        <f t="shared" si="14"/>
        <v>1.10228499830206</v>
      </c>
      <c r="R102" s="58">
        <f t="shared" si="15"/>
        <v>3.29014675987577</v>
      </c>
      <c r="S102" s="57">
        <f>IF(K102=0,C130,(1/$C$59)*LN(1+$C$59/$C$58/(RodR+ABS(Calculations!K102-RodR))))</f>
        <v>0.335026088120057</v>
      </c>
      <c r="T102" s="83">
        <f t="shared" si="16"/>
        <v>0.429147536014609</v>
      </c>
      <c r="U102" s="58">
        <f t="shared" si="17"/>
        <v>4.16666666666667</v>
      </c>
      <c r="V102" s="58">
        <f t="shared" si="18"/>
        <v>1.01019948033673</v>
      </c>
      <c r="W102" s="58">
        <f t="shared" si="19"/>
        <v>1.04729454468605</v>
      </c>
    </row>
    <row r="103" spans="11:23">
      <c r="K103" s="80">
        <v>10.1</v>
      </c>
      <c r="L103" s="56">
        <f t="shared" si="13"/>
        <v>44.4364331477217</v>
      </c>
      <c r="M103" s="56">
        <f t="shared" si="20"/>
        <v>4.71526640598302</v>
      </c>
      <c r="Q103" s="82">
        <f t="shared" si="14"/>
        <v>1.09167889494898</v>
      </c>
      <c r="R103" s="58">
        <f t="shared" si="15"/>
        <v>3.28695392879679</v>
      </c>
      <c r="S103" s="57">
        <f>IF(K103=0,C131,(1/$C$59)*LN(1+$C$59/$C$58/(RodR+ABS(Calculations!K103-RodR))))</f>
        <v>0.332124793531436</v>
      </c>
      <c r="T103" s="83">
        <f t="shared" si="16"/>
        <v>0.424410235316773</v>
      </c>
      <c r="U103" s="58">
        <f t="shared" si="17"/>
        <v>4.20833333333333</v>
      </c>
      <c r="V103" s="58">
        <f t="shared" si="18"/>
        <v>1.01019948033673</v>
      </c>
      <c r="W103" s="58">
        <f t="shared" si="19"/>
        <v>1.04627822693029</v>
      </c>
    </row>
    <row r="104" spans="11:23">
      <c r="K104" s="80">
        <v>10.2</v>
      </c>
      <c r="L104" s="56">
        <f t="shared" si="13"/>
        <v>44.0126725749567</v>
      </c>
      <c r="M104" s="56">
        <f t="shared" si="20"/>
        <v>4.62449031820518</v>
      </c>
      <c r="Q104" s="82">
        <f t="shared" si="14"/>
        <v>1.08126828273217</v>
      </c>
      <c r="R104" s="58">
        <f t="shared" si="15"/>
        <v>3.28379865372318</v>
      </c>
      <c r="S104" s="57">
        <f>IF(K104=0,C132,(1/$C$59)*LN(1+$C$59/$C$58/(RodR+ABS(Calculations!K104-RodR))))</f>
        <v>0.329273623858219</v>
      </c>
      <c r="T104" s="83">
        <f t="shared" si="16"/>
        <v>0.419776766262965</v>
      </c>
      <c r="U104" s="58">
        <f t="shared" si="17"/>
        <v>4.25</v>
      </c>
      <c r="V104" s="58">
        <f t="shared" si="18"/>
        <v>1.01019948033673</v>
      </c>
      <c r="W104" s="58">
        <f t="shared" si="19"/>
        <v>1.04527386371711</v>
      </c>
    </row>
    <row r="105" spans="11:23">
      <c r="K105" s="80">
        <v>10.3</v>
      </c>
      <c r="L105" s="56">
        <f t="shared" si="13"/>
        <v>43.5966532543826</v>
      </c>
      <c r="M105" s="56">
        <f t="shared" si="20"/>
        <v>4.53629166334373</v>
      </c>
      <c r="Q105" s="82">
        <f t="shared" si="14"/>
        <v>1.07104785143311</v>
      </c>
      <c r="R105" s="58">
        <f t="shared" si="15"/>
        <v>3.28068012550566</v>
      </c>
      <c r="S105" s="57">
        <f>IF(K105=0,C133,(1/$C$59)*LN(1+$C$59/$C$58/(RodR+ABS(Calculations!K105-RodR))))</f>
        <v>0.326471283532412</v>
      </c>
      <c r="T105" s="83">
        <f t="shared" si="16"/>
        <v>0.41524373999704</v>
      </c>
      <c r="U105" s="58">
        <f t="shared" si="17"/>
        <v>4.29166666666667</v>
      </c>
      <c r="V105" s="58">
        <f t="shared" si="18"/>
        <v>1.01019948033673</v>
      </c>
      <c r="W105" s="58">
        <f t="shared" si="19"/>
        <v>1.04428119748426</v>
      </c>
    </row>
    <row r="106" spans="11:23">
      <c r="K106" s="80">
        <v>10.4</v>
      </c>
      <c r="L106" s="56">
        <f t="shared" si="13"/>
        <v>43.1881667788447</v>
      </c>
      <c r="M106" s="56">
        <f t="shared" si="20"/>
        <v>4.45057385387378</v>
      </c>
      <c r="Q106" s="82">
        <f t="shared" si="14"/>
        <v>1.06101248107081</v>
      </c>
      <c r="R106" s="58">
        <f t="shared" si="15"/>
        <v>3.27759756013274</v>
      </c>
      <c r="S106" s="57">
        <f>IF(K106=0,C134,(1/$C$59)*LN(1+$C$59/$C$58/(RodR+ABS(Calculations!K106-RodR))))</f>
        <v>0.323716521508467</v>
      </c>
      <c r="T106" s="83">
        <f t="shared" si="16"/>
        <v>0.410807914059961</v>
      </c>
      <c r="U106" s="58">
        <f t="shared" si="17"/>
        <v>4.33333333333333</v>
      </c>
      <c r="V106" s="58">
        <f t="shared" si="18"/>
        <v>1.01019948033673</v>
      </c>
      <c r="W106" s="58">
        <f t="shared" si="19"/>
        <v>1.04329997867114</v>
      </c>
    </row>
    <row r="107" spans="11:23">
      <c r="K107" s="80">
        <v>10.5</v>
      </c>
      <c r="L107" s="56">
        <f t="shared" si="13"/>
        <v>42.7870121408479</v>
      </c>
      <c r="M107" s="56">
        <f t="shared" si="20"/>
        <v>4.367244792217</v>
      </c>
      <c r="Q107" s="82">
        <f t="shared" si="14"/>
        <v>1.05115723345325</v>
      </c>
      <c r="R107" s="58">
        <f t="shared" si="15"/>
        <v>3.27455019771696</v>
      </c>
      <c r="S107" s="57">
        <f>IF(K107=0,C135,(1/$C$59)*LN(1+$C$59/$C$58/(RodR+ABS(Calculations!K107-RodR))))</f>
        <v>0.321008129356553</v>
      </c>
      <c r="T107" s="83">
        <f t="shared" si="16"/>
        <v>0.406466184542523</v>
      </c>
      <c r="U107" s="58">
        <f t="shared" si="17"/>
        <v>4.375</v>
      </c>
      <c r="V107" s="58">
        <f t="shared" si="18"/>
        <v>1.01019948033673</v>
      </c>
      <c r="W107" s="58">
        <f t="shared" si="19"/>
        <v>1.04232996539616</v>
      </c>
    </row>
    <row r="108" spans="11:23">
      <c r="K108" s="80">
        <v>10.6</v>
      </c>
      <c r="L108" s="56">
        <f t="shared" si="13"/>
        <v>42.3929954068538</v>
      </c>
      <c r="M108" s="56">
        <f t="shared" si="20"/>
        <v>4.28621662195656</v>
      </c>
      <c r="Q108" s="82">
        <f t="shared" si="14"/>
        <v>1.04147734417573</v>
      </c>
      <c r="R108" s="58">
        <f t="shared" si="15"/>
        <v>3.271537301531</v>
      </c>
      <c r="S108" s="57">
        <f>IF(K108=0,C136,(1/$C$59)*LN(1+$C$59/$C$58/(RodR+ABS(Calculations!K108-RodR))))</f>
        <v>0.318344939453492</v>
      </c>
      <c r="T108" s="83">
        <f t="shared" si="16"/>
        <v>0.402215578739104</v>
      </c>
      <c r="U108" s="58">
        <f t="shared" si="17"/>
        <v>4.41666666666667</v>
      </c>
      <c r="V108" s="58">
        <f t="shared" si="18"/>
        <v>1.01019948033673</v>
      </c>
      <c r="W108" s="58">
        <f t="shared" si="19"/>
        <v>1.04137092314985</v>
      </c>
    </row>
    <row r="109" spans="11:23">
      <c r="K109" s="80">
        <v>10.7</v>
      </c>
      <c r="L109" s="56">
        <f t="shared" si="13"/>
        <v>42.0059294086576</v>
      </c>
      <c r="M109" s="56">
        <f t="shared" si="20"/>
        <v>4.20740549502766</v>
      </c>
      <c r="Q109" s="82">
        <f t="shared" si="14"/>
        <v>1.03196821503886</v>
      </c>
      <c r="R109" s="58">
        <f t="shared" si="15"/>
        <v>3.26855815709089</v>
      </c>
      <c r="S109" s="57">
        <f>IF(K109=0,C137,(1/$C$59)*LN(1+$C$59/$C$58/(RodR+ABS(Calculations!K109-RodR))))</f>
        <v>0.315725823265555</v>
      </c>
      <c r="T109" s="83">
        <f t="shared" si="16"/>
        <v>0.398053248265403</v>
      </c>
      <c r="U109" s="58">
        <f t="shared" si="17"/>
        <v>4.45833333333333</v>
      </c>
      <c r="V109" s="58">
        <f t="shared" si="18"/>
        <v>1.01019948033673</v>
      </c>
      <c r="W109" s="58">
        <f t="shared" si="19"/>
        <v>1.04042262450311</v>
      </c>
    </row>
    <row r="110" spans="11:23">
      <c r="K110" s="80">
        <v>10.8</v>
      </c>
      <c r="L110" s="56">
        <f t="shared" si="13"/>
        <v>41.6256334508084</v>
      </c>
      <c r="M110" s="56">
        <f t="shared" si="20"/>
        <v>4.13073135371967</v>
      </c>
      <c r="Q110" s="82">
        <f t="shared" si="14"/>
        <v>1.02262540686076</v>
      </c>
      <c r="R110" s="58">
        <f t="shared" si="15"/>
        <v>3.26561207128354</v>
      </c>
      <c r="S110" s="57">
        <f>IF(K110=0,C138,(1/$C$59)*LN(1+$C$59/$C$58/(RodR+ABS(Calculations!K110-RodR))))</f>
        <v>0.313149689717683</v>
      </c>
      <c r="T110" s="83">
        <f t="shared" si="16"/>
        <v>0.393976462606221</v>
      </c>
      <c r="U110" s="58">
        <f t="shared" si="17"/>
        <v>4.5</v>
      </c>
      <c r="V110" s="58">
        <f t="shared" si="18"/>
        <v>1.01019948033673</v>
      </c>
      <c r="W110" s="58">
        <f t="shared" si="19"/>
        <v>1.03948484882945</v>
      </c>
    </row>
    <row r="111" spans="11:23">
      <c r="K111" s="80">
        <v>10.9</v>
      </c>
      <c r="L111" s="56">
        <f t="shared" si="13"/>
        <v>41.2519330331058</v>
      </c>
      <c r="M111" s="56">
        <f t="shared" si="20"/>
        <v>4.0561177264201</v>
      </c>
      <c r="Q111" s="82">
        <f t="shared" si="14"/>
        <v>1.01344463265948</v>
      </c>
      <c r="R111" s="58">
        <f t="shared" si="15"/>
        <v>3.26269837153614</v>
      </c>
      <c r="S111" s="57">
        <f>IF(K111=0,C139,(1/$C$59)*LN(1+$C$59/$C$58/(RodR+ABS(Calculations!K111-RodR))))</f>
        <v>0.310615483644089</v>
      </c>
      <c r="T111" s="83">
        <f t="shared" si="16"/>
        <v>0.389982603062169</v>
      </c>
      <c r="U111" s="58">
        <f t="shared" si="17"/>
        <v>4.54166666666667</v>
      </c>
      <c r="V111" s="58">
        <f t="shared" si="18"/>
        <v>1.01019948033673</v>
      </c>
      <c r="W111" s="58">
        <f t="shared" si="19"/>
        <v>1.03855738204057</v>
      </c>
    </row>
    <row r="112" spans="11:23">
      <c r="K112" s="80">
        <v>11</v>
      </c>
      <c r="L112" s="56">
        <f t="shared" si="13"/>
        <v>40.8846595872712</v>
      </c>
      <c r="M112" s="56">
        <f t="shared" si="20"/>
        <v>3.98349153611862</v>
      </c>
      <c r="Q112" s="82">
        <f t="shared" si="14"/>
        <v>1.00442175118382</v>
      </c>
      <c r="R112" s="58">
        <f t="shared" si="15"/>
        <v>3.25981640502498</v>
      </c>
      <c r="S112" s="57">
        <f>IF(K112=0,C140,(1/$C$59)*LN(1+$C$59/$C$58/(RodR+ABS(Calculations!K112-RodR))))</f>
        <v>0.308122184315507</v>
      </c>
      <c r="T112" s="83">
        <f t="shared" si="16"/>
        <v>0.386069157066745</v>
      </c>
      <c r="U112" s="58">
        <f t="shared" si="17"/>
        <v>4.58333333333333</v>
      </c>
      <c r="V112" s="58">
        <f t="shared" si="18"/>
        <v>1.01019948033673</v>
      </c>
      <c r="W112" s="58">
        <f t="shared" si="19"/>
        <v>1.03764001633461</v>
      </c>
    </row>
    <row r="113" spans="11:23">
      <c r="K113" s="80">
        <v>11.1</v>
      </c>
      <c r="L113" s="56">
        <f t="shared" si="13"/>
        <v>40.523650226957</v>
      </c>
      <c r="M113" s="56">
        <f t="shared" si="20"/>
        <v>3.9127829207647</v>
      </c>
      <c r="Q113" s="82">
        <f t="shared" si="14"/>
        <v>0.995552760771744</v>
      </c>
      <c r="R113" s="58">
        <f t="shared" si="15"/>
        <v>3.25696553792163</v>
      </c>
      <c r="S113" s="57">
        <f>IF(K113=0,C141,(1/$C$59)*LN(1+$C$59/$C$58/(RodR+ABS(Calculations!K113-RodR))))</f>
        <v>0.305668804038693</v>
      </c>
      <c r="T113" s="83">
        <f t="shared" si="16"/>
        <v>0.382233712847516</v>
      </c>
      <c r="U113" s="58">
        <f t="shared" si="17"/>
        <v>4.625</v>
      </c>
      <c r="V113" s="58">
        <f t="shared" si="18"/>
        <v>1.01019948033673</v>
      </c>
      <c r="W113" s="58">
        <f t="shared" si="19"/>
        <v>1.03673254995609</v>
      </c>
    </row>
    <row r="114" spans="11:23">
      <c r="K114" s="80">
        <v>11.2</v>
      </c>
      <c r="L114" s="56">
        <f t="shared" si="13"/>
        <v>40.1687475103091</v>
      </c>
      <c r="M114" s="56">
        <f t="shared" si="20"/>
        <v>3.84392506464764</v>
      </c>
      <c r="Q114" s="82">
        <f t="shared" si="14"/>
        <v>0.986833793517182</v>
      </c>
      <c r="R114" s="58">
        <f t="shared" si="15"/>
        <v>3.25414515467433</v>
      </c>
      <c r="S114" s="57">
        <f>IF(K114=0,C142,(1/$C$59)*LN(1+$C$59/$C$58/(RodR+ABS(Calculations!K114-RodR))))</f>
        <v>0.30325438682404</v>
      </c>
      <c r="T114" s="83">
        <f t="shared" si="16"/>
        <v>0.378473954407294</v>
      </c>
      <c r="U114" s="58">
        <f t="shared" si="17"/>
        <v>4.66666666666667</v>
      </c>
      <c r="V114" s="58">
        <f t="shared" si="18"/>
        <v>1.01019948033673</v>
      </c>
      <c r="W114" s="58">
        <f t="shared" si="19"/>
        <v>1.03583478696727</v>
      </c>
    </row>
    <row r="115" spans="11:23">
      <c r="K115" s="80">
        <v>11.3</v>
      </c>
      <c r="L115" s="56">
        <f t="shared" si="13"/>
        <v>39.8197992143529</v>
      </c>
      <c r="M115" s="56">
        <f t="shared" si="20"/>
        <v>3.77685404002969</v>
      </c>
      <c r="Q115" s="82">
        <f t="shared" si="14"/>
        <v>0.978261109727341</v>
      </c>
      <c r="R115" s="58">
        <f t="shared" si="15"/>
        <v>3.25135465732261</v>
      </c>
      <c r="S115" s="57">
        <f>IF(K115=0,C143,(1/$C$59)*LN(1+$C$59/$C$58/(RodR+ABS(Calculations!K115-RodR))))</f>
        <v>0.300878007117473</v>
      </c>
      <c r="T115" s="83">
        <f t="shared" si="16"/>
        <v>0.374787656803065</v>
      </c>
      <c r="U115" s="58">
        <f t="shared" si="17"/>
        <v>4.70833333333333</v>
      </c>
      <c r="V115" s="58">
        <f t="shared" si="18"/>
        <v>1.01019948033673</v>
      </c>
      <c r="W115" s="58">
        <f t="shared" si="19"/>
        <v>1.03494653702989</v>
      </c>
    </row>
    <row r="116" spans="11:23">
      <c r="K116" s="80">
        <v>11.4</v>
      </c>
      <c r="L116" s="56">
        <f t="shared" si="13"/>
        <v>39.4766581205193</v>
      </c>
      <c r="M116" s="56">
        <f t="shared" si="20"/>
        <v>3.71150865832539</v>
      </c>
      <c r="Q116" s="82">
        <f t="shared" si="14"/>
        <v>0.969831092653681</v>
      </c>
      <c r="R116" s="58">
        <f t="shared" si="15"/>
        <v>3.24859346484346</v>
      </c>
      <c r="S116" s="57">
        <f>IF(K116=0,C144,(1/$C$59)*LN(1+$C$59/$C$58/(RodR+ABS(Calculations!K116-RodR))))</f>
        <v>0.298538768593014</v>
      </c>
      <c r="T116" s="83">
        <f t="shared" si="16"/>
        <v>0.371172681702237</v>
      </c>
      <c r="U116" s="58">
        <f t="shared" si="17"/>
        <v>4.75</v>
      </c>
      <c r="V116" s="58">
        <f t="shared" si="18"/>
        <v>1.01019948033673</v>
      </c>
      <c r="W116" s="58">
        <f t="shared" si="19"/>
        <v>1.03406761519713</v>
      </c>
    </row>
    <row r="117" spans="11:23">
      <c r="K117" s="80">
        <v>11.5</v>
      </c>
      <c r="L117" s="56">
        <f t="shared" si="13"/>
        <v>39.1391818106749</v>
      </c>
      <c r="M117" s="56">
        <f t="shared" si="20"/>
        <v>3.64783033017306</v>
      </c>
      <c r="Q117" s="82">
        <f t="shared" si="14"/>
        <v>0.961540243480939</v>
      </c>
      <c r="R117" s="58">
        <f t="shared" si="15"/>
        <v>3.24586101252728</v>
      </c>
      <c r="S117" s="57">
        <f>IF(K117=0,C145,(1/$C$59)*LN(1+$C$59/$C$58/(RodR+ABS(Calculations!K117-RodR))))</f>
        <v>0.296235803002627</v>
      </c>
      <c r="T117" s="83">
        <f t="shared" si="16"/>
        <v>0.367626973197304</v>
      </c>
      <c r="U117" s="58">
        <f t="shared" si="17"/>
        <v>4.79166666666667</v>
      </c>
      <c r="V117" s="58">
        <f t="shared" si="18"/>
        <v>1.01019948033673</v>
      </c>
      <c r="W117" s="58">
        <f t="shared" si="19"/>
        <v>1.03319784171491</v>
      </c>
    </row>
    <row r="118" spans="11:23">
      <c r="K118" s="80">
        <v>11.6</v>
      </c>
      <c r="L118" s="56">
        <f t="shared" si="13"/>
        <v>38.8072324730582</v>
      </c>
      <c r="M118" s="56">
        <f t="shared" si="20"/>
        <v>3.58576293379561</v>
      </c>
      <c r="Q118" s="82">
        <f t="shared" si="14"/>
        <v>0.953385176559529</v>
      </c>
      <c r="R118" s="58">
        <f t="shared" si="15"/>
        <v>3.24315675138188</v>
      </c>
      <c r="S118" s="57">
        <f>IF(K118=0,C146,(1/$C$59)*LN(1+$C$59/$C$58/(RodR+ABS(Calculations!K118-RodR))))</f>
        <v>0.29396826908021</v>
      </c>
      <c r="T118" s="83">
        <f t="shared" si="16"/>
        <v>0.364148553861545</v>
      </c>
      <c r="U118" s="58">
        <f t="shared" si="17"/>
        <v>4.83333333333333</v>
      </c>
      <c r="V118" s="58">
        <f t="shared" si="18"/>
        <v>1.01019948033673</v>
      </c>
      <c r="W118" s="58">
        <f t="shared" si="19"/>
        <v>1.0323370418322</v>
      </c>
    </row>
    <row r="119" spans="11:23">
      <c r="K119" s="80">
        <v>11.7</v>
      </c>
      <c r="L119" s="56">
        <f t="shared" si="13"/>
        <v>38.4806767175655</v>
      </c>
      <c r="M119" s="56">
        <f t="shared" si="20"/>
        <v>3.52525269109211</v>
      </c>
      <c r="Q119" s="82">
        <f t="shared" si="14"/>
        <v>0.94536261486763</v>
      </c>
      <c r="R119" s="58">
        <f t="shared" si="15"/>
        <v>3.24048014756335</v>
      </c>
      <c r="S119" s="57">
        <f>IF(K119=0,C147,(1/$C$59)*LN(1+$C$59/$C$58/(RodR+ABS(Calculations!K119-RodR))))</f>
        <v>0.291735351496748</v>
      </c>
      <c r="T119" s="83">
        <f t="shared" si="16"/>
        <v>0.360735521029656</v>
      </c>
      <c r="U119" s="58">
        <f t="shared" si="17"/>
        <v>4.875</v>
      </c>
      <c r="V119" s="58">
        <f t="shared" si="18"/>
        <v>1.01019948033673</v>
      </c>
      <c r="W119" s="58">
        <f t="shared" si="19"/>
        <v>1.03148504561987</v>
      </c>
    </row>
    <row r="120" spans="11:23">
      <c r="K120" s="80">
        <v>11.8</v>
      </c>
      <c r="L120" s="56">
        <f t="shared" si="13"/>
        <v>38.1593853998632</v>
      </c>
      <c r="M120" s="56">
        <f t="shared" si="20"/>
        <v>3.46624805094524</v>
      </c>
      <c r="Q120" s="82">
        <f t="shared" si="14"/>
        <v>0.937469385690123</v>
      </c>
      <c r="R120" s="58">
        <f t="shared" si="15"/>
        <v>3.2378306818321</v>
      </c>
      <c r="S120" s="57">
        <f>IF(K120=0,C148,(1/$C$59)*LN(1+$C$59/$C$58/(RodR+ABS(Calculations!K120-RodR))))</f>
        <v>0.289536259863861</v>
      </c>
      <c r="T120" s="83">
        <f t="shared" si="16"/>
        <v>0.357386043288465</v>
      </c>
      <c r="U120" s="58">
        <f t="shared" si="17"/>
        <v>4.91666666666667</v>
      </c>
      <c r="V120" s="58">
        <f t="shared" si="18"/>
        <v>1.01019948033673</v>
      </c>
      <c r="W120" s="58">
        <f t="shared" si="19"/>
        <v>1.03064168779751</v>
      </c>
    </row>
    <row r="121" spans="11:23">
      <c r="K121" s="80">
        <v>11.9</v>
      </c>
      <c r="L121" s="56">
        <f t="shared" si="13"/>
        <v>37.8432334538388</v>
      </c>
      <c r="M121" s="56">
        <f t="shared" si="20"/>
        <v>3.40869957926699</v>
      </c>
      <c r="Q121" s="82">
        <f t="shared" si="14"/>
        <v>0.929702416502374</v>
      </c>
      <c r="R121" s="58">
        <f t="shared" si="15"/>
        <v>3.23520784903283</v>
      </c>
      <c r="S121" s="57">
        <f>IF(K121=0,C149,(1/$C$59)*LN(1+$C$59/$C$58/(RodR+ABS(Calculations!K121-RodR))))</f>
        <v>0.287370227783142</v>
      </c>
      <c r="T121" s="83">
        <f t="shared" si="16"/>
        <v>0.354098357163972</v>
      </c>
      <c r="U121" s="58">
        <f t="shared" si="17"/>
        <v>4.95833333333333</v>
      </c>
      <c r="V121" s="58">
        <f t="shared" si="18"/>
        <v>1.01019948033673</v>
      </c>
      <c r="W121" s="58">
        <f t="shared" si="19"/>
        <v>1.02980680756791</v>
      </c>
    </row>
    <row r="122" spans="11:23">
      <c r="K122" s="80">
        <v>12</v>
      </c>
      <c r="L122" s="56">
        <f t="shared" si="13"/>
        <v>37.532099731931</v>
      </c>
      <c r="M122" s="56">
        <f t="shared" si="20"/>
        <v>3.35255985534018</v>
      </c>
      <c r="Q122" s="82">
        <f t="shared" si="14"/>
        <v>0.92205873104759</v>
      </c>
      <c r="R122" s="58">
        <f t="shared" si="15"/>
        <v>3.23261115759725</v>
      </c>
      <c r="S122" s="57">
        <f>IF(K122=0,C150,(1/$C$59)*LN(1+$C$59/$C$58/(RodR+ABS(Calculations!K122-RodR))))</f>
        <v>0.285236511938832</v>
      </c>
      <c r="T122" s="83">
        <f t="shared" si="16"/>
        <v>0.350870763991997</v>
      </c>
      <c r="U122" s="58">
        <f t="shared" si="17"/>
        <v>5</v>
      </c>
      <c r="V122" s="58">
        <f t="shared" si="18"/>
        <v>1.01019948033673</v>
      </c>
      <c r="W122" s="58">
        <f t="shared" si="19"/>
        <v>1.02898024845879</v>
      </c>
    </row>
    <row r="123" spans="11:23">
      <c r="K123" s="80">
        <v>12.1</v>
      </c>
      <c r="L123" s="56">
        <f t="shared" si="13"/>
        <v>37.22586685291</v>
      </c>
      <c r="M123" s="56">
        <f t="shared" si="20"/>
        <v>3.29778337404694</v>
      </c>
      <c r="Q123" s="82">
        <f t="shared" si="14"/>
        <v>0.914535445597219</v>
      </c>
      <c r="R123" s="58">
        <f t="shared" si="15"/>
        <v>3.2300401290684</v>
      </c>
      <c r="S123" s="57">
        <f>IF(K123=0,C151,(1/$C$59)*LN(1+$C$59/$C$58/(RodR+ABS(Calculations!K123-RodR))))</f>
        <v>0.283134391231538</v>
      </c>
      <c r="T123" s="83">
        <f t="shared" si="16"/>
        <v>0.347701626960635</v>
      </c>
      <c r="U123" s="58">
        <f t="shared" si="17"/>
        <v>5.04166666666667</v>
      </c>
      <c r="V123" s="58">
        <f t="shared" si="18"/>
        <v>1.01019948033673</v>
      </c>
      <c r="W123" s="58">
        <f t="shared" si="19"/>
        <v>1.02816185817136</v>
      </c>
    </row>
    <row r="124" spans="11:23">
      <c r="K124" s="80">
        <v>12.2</v>
      </c>
      <c r="L124" s="56">
        <f t="shared" si="13"/>
        <v>36.9244210567055</v>
      </c>
      <c r="M124" s="56">
        <f t="shared" si="20"/>
        <v>3.24432645360358</v>
      </c>
      <c r="Q124" s="82">
        <f t="shared" si="14"/>
        <v>0.907129765384463</v>
      </c>
      <c r="R124" s="58">
        <f t="shared" si="15"/>
        <v>3.22749429764525</v>
      </c>
      <c r="S124" s="57">
        <f>IF(K124=0,C152,(1/$C$59)*LN(1+$C$59/$C$58/(RodR+ABS(Calculations!K124-RodR))))</f>
        <v>0.281063165950842</v>
      </c>
      <c r="T124" s="83">
        <f t="shared" si="16"/>
        <v>0.344589368313593</v>
      </c>
      <c r="U124" s="58">
        <f t="shared" si="17"/>
        <v>5.08333333333333</v>
      </c>
      <c r="V124" s="58">
        <f t="shared" si="18"/>
        <v>1.01019948033673</v>
      </c>
      <c r="W124" s="58">
        <f t="shared" si="19"/>
        <v>1.02735148843538</v>
      </c>
    </row>
    <row r="125" spans="11:23">
      <c r="K125" s="80">
        <v>12.3</v>
      </c>
      <c r="L125" s="56">
        <f t="shared" si="13"/>
        <v>36.6276520659027</v>
      </c>
      <c r="M125" s="56">
        <f t="shared" si="20"/>
        <v>3.1921471484502</v>
      </c>
      <c r="Q125" s="82">
        <f t="shared" si="14"/>
        <v>0.899838981201633</v>
      </c>
      <c r="R125" s="58">
        <f t="shared" si="15"/>
        <v>3.22497320974688</v>
      </c>
      <c r="S125" s="57">
        <f>IF(K125=0,C153,(1/$C$59)*LN(1+$C$59/$C$58/(RodR+ABS(Calculations!K125-RodR))))</f>
        <v>0.279022156984758</v>
      </c>
      <c r="T125" s="83">
        <f t="shared" si="16"/>
        <v>0.341532466704266</v>
      </c>
      <c r="U125" s="58">
        <f t="shared" si="17"/>
        <v>5.125</v>
      </c>
      <c r="V125" s="58">
        <f t="shared" si="18"/>
        <v>1.01019948033673</v>
      </c>
      <c r="W125" s="58">
        <f t="shared" si="19"/>
        <v>1.0265489948704</v>
      </c>
    </row>
    <row r="126" spans="11:23">
      <c r="K126" s="80">
        <v>12.4</v>
      </c>
      <c r="L126" s="56">
        <f t="shared" si="13"/>
        <v>36.3354529535523</v>
      </c>
      <c r="M126" s="56">
        <f t="shared" si="20"/>
        <v>3.14120516696698</v>
      </c>
      <c r="Q126" s="82">
        <f t="shared" si="14"/>
        <v>0.892660466152612</v>
      </c>
      <c r="R126" s="58">
        <f t="shared" si="15"/>
        <v>3.22247642359495</v>
      </c>
      <c r="S126" s="57">
        <f>IF(K126=0,C154,(1/$C$59)*LN(1+$C$59/$C$58/(RodR+ABS(Calculations!K126-RodR))))</f>
        <v>0.277010705064142</v>
      </c>
      <c r="T126" s="83">
        <f t="shared" si="16"/>
        <v>0.338529454691138</v>
      </c>
      <c r="U126" s="58">
        <f t="shared" si="17"/>
        <v>5.16666666666667</v>
      </c>
      <c r="V126" s="58">
        <f t="shared" si="18"/>
        <v>1.01019948033673</v>
      </c>
      <c r="W126" s="58">
        <f t="shared" si="19"/>
        <v>1.02575423685289</v>
      </c>
    </row>
    <row r="127" spans="11:23">
      <c r="K127" s="80">
        <v>12.5</v>
      </c>
      <c r="L127" s="56">
        <f t="shared" si="13"/>
        <v>36.0477200169608</v>
      </c>
      <c r="M127" s="56">
        <f t="shared" si="20"/>
        <v>3.09146179371412</v>
      </c>
      <c r="Q127" s="82">
        <f t="shared" si="14"/>
        <v>0.885591672552224</v>
      </c>
      <c r="R127" s="58">
        <f t="shared" si="15"/>
        <v>3.22000350881375</v>
      </c>
      <c r="S127" s="57">
        <f>IF(K127=0,C155,(1/$C$59)*LN(1+$C$59/$C$58/(RodR+ABS(Calculations!K127-RodR))))</f>
        <v>0.275028170040248</v>
      </c>
      <c r="T127" s="83">
        <f t="shared" si="16"/>
        <v>0.335578916365751</v>
      </c>
      <c r="U127" s="58">
        <f t="shared" si="17"/>
        <v>5.20833333333333</v>
      </c>
      <c r="V127" s="58">
        <f t="shared" si="18"/>
        <v>1.01019948033673</v>
      </c>
      <c r="W127" s="58">
        <f t="shared" si="19"/>
        <v>1.02496707738895</v>
      </c>
    </row>
    <row r="128" spans="11:23">
      <c r="K128" s="80">
        <v>12.6</v>
      </c>
      <c r="L128" s="56">
        <f t="shared" si="13"/>
        <v>35.7643526571463</v>
      </c>
      <c r="M128" s="56">
        <f t="shared" si="20"/>
        <v>3.04287981591185</v>
      </c>
      <c r="Q128" s="82">
        <f t="shared" si="14"/>
        <v>0.878630128964816</v>
      </c>
      <c r="R128" s="58">
        <f t="shared" si="15"/>
        <v>3.2175540460469</v>
      </c>
      <c r="S128" s="57">
        <f>IF(K128=0,C156,(1/$C$59)*LN(1+$C$59/$C$58/(RodR+ABS(Calculations!K128-RodR))))</f>
        <v>0.273073930193746</v>
      </c>
      <c r="T128" s="83">
        <f t="shared" si="16"/>
        <v>0.332679485105125</v>
      </c>
      <c r="U128" s="58">
        <f t="shared" si="17"/>
        <v>5.25</v>
      </c>
      <c r="V128" s="58">
        <f t="shared" si="18"/>
        <v>1.01019948033673</v>
      </c>
      <c r="W128" s="58">
        <f t="shared" si="19"/>
        <v>1.0241873829922</v>
      </c>
    </row>
    <row r="129" spans="11:23">
      <c r="K129" s="80">
        <v>12.7</v>
      </c>
      <c r="L129" s="56">
        <f t="shared" si="13"/>
        <v>35.4852532636667</v>
      </c>
      <c r="M129" s="56">
        <f t="shared" si="20"/>
        <v>2.99542345389881</v>
      </c>
      <c r="Q129" s="82">
        <f t="shared" si="14"/>
        <v>0.871773437374788</v>
      </c>
      <c r="R129" s="58">
        <f t="shared" si="15"/>
        <v>3.21512762658977</v>
      </c>
      <c r="S129" s="57">
        <f>IF(K129=0,C157,(1/$C$59)*LN(1+$C$59/$C$58/(RodR+ABS(Calculations!K129-RodR))))</f>
        <v>0.271147381573609</v>
      </c>
      <c r="T129" s="83">
        <f t="shared" si="16"/>
        <v>0.329829841441038</v>
      </c>
      <c r="U129" s="58">
        <f t="shared" si="17"/>
        <v>5.29166666666667</v>
      </c>
      <c r="V129" s="58">
        <f t="shared" si="18"/>
        <v>1.01019948033673</v>
      </c>
      <c r="W129" s="58">
        <f t="shared" si="19"/>
        <v>1.02341502356692</v>
      </c>
    </row>
    <row r="130" spans="11:23">
      <c r="K130" s="80">
        <v>12.8</v>
      </c>
      <c r="L130" s="56">
        <f t="shared" ref="L130:L193" si="21">IF(K130&lt;RodR,EPRValue,Q130*$C$43)</f>
        <v>35.2103271045402</v>
      </c>
      <c r="M130" s="56">
        <f t="shared" si="20"/>
        <v>2.94905829532302</v>
      </c>
      <c r="Q130" s="82">
        <f t="shared" si="14"/>
        <v>0.865019270482274</v>
      </c>
      <c r="R130" s="58">
        <f t="shared" si="15"/>
        <v>3.21272385203712</v>
      </c>
      <c r="S130" s="57">
        <f>IF(K130=0,C158,(1/$C$59)*LN(1+$C$59/$C$58/(RodR+ABS(Calculations!K130-RodR))))</f>
        <v>0.269247937364359</v>
      </c>
      <c r="T130" s="83">
        <f t="shared" si="16"/>
        <v>0.327028711039153</v>
      </c>
      <c r="U130" s="58">
        <f t="shared" si="17"/>
        <v>5.33333333333333</v>
      </c>
      <c r="V130" s="58">
        <f t="shared" si="18"/>
        <v>1.01019948033673</v>
      </c>
      <c r="W130" s="58">
        <f t="shared" si="19"/>
        <v>1.02264987229575</v>
      </c>
    </row>
    <row r="131" spans="11:23">
      <c r="K131" s="80">
        <v>12.9</v>
      </c>
      <c r="L131" s="56">
        <f t="shared" si="21"/>
        <v>34.939482221</v>
      </c>
      <c r="M131" s="56">
        <f t="shared" si="20"/>
        <v>2.90375123283886</v>
      </c>
      <c r="Q131" s="82">
        <f t="shared" si="14"/>
        <v>0.858365369117534</v>
      </c>
      <c r="R131" s="58">
        <f t="shared" si="15"/>
        <v>3.21034233394488</v>
      </c>
      <c r="S131" s="57">
        <f>IF(K131=0,C159,(1/$C$59)*LN(1+$C$59/$C$58/(RodR+ABS(Calculations!K131-RodR))))</f>
        <v>0.267375027280275</v>
      </c>
      <c r="T131" s="83">
        <f t="shared" si="16"/>
        <v>0.324274862781394</v>
      </c>
      <c r="U131" s="58">
        <f t="shared" si="17"/>
        <v>5.375</v>
      </c>
      <c r="V131" s="58">
        <f t="shared" si="18"/>
        <v>1.01019948033673</v>
      </c>
      <c r="W131" s="58">
        <f t="shared" si="19"/>
        <v>1.02189180553213</v>
      </c>
    </row>
    <row r="132" spans="11:23">
      <c r="K132" s="80">
        <v>13</v>
      </c>
      <c r="L132" s="56">
        <f t="shared" si="21"/>
        <v>34.6726293268343</v>
      </c>
      <c r="M132" s="56">
        <f t="shared" si="20"/>
        <v>2.85947040509666</v>
      </c>
      <c r="Q132" s="82">
        <f t="shared" ref="Q132:Q195" si="22">R132*IF($C$56&lt;$C$55,S132,T132)</f>
        <v>0.85180953976804</v>
      </c>
      <c r="R132" s="58">
        <f t="shared" ref="R132:R195" si="23">$C$70/$C$61*W132</f>
        <v>3.20798269350572</v>
      </c>
      <c r="S132" s="57">
        <f>IF(K132=0,C160,(1/$C$59)*LN(1+$C$59/$C$58/(RodR+ABS(Calculations!K132-RodR))))</f>
        <v>0.265528096985203</v>
      </c>
      <c r="T132" s="83">
        <f t="shared" ref="T132:T195" si="24">IF((ABS(K132))&lt;$C$55-$C$56,($C$53/2/PI()/$C$56*LN(($C$55-$C$56)*(ABS(K132)+$C$56)/(ABS(K132))/$C$55)+$C$60*LN($C$55*$C$54/($C$55-$C$56)/$C$53)),$C$60*LN((((ABS(K132))+$C$56-$C$55)*$C$53+$C$55*$C$54)/($C$53*(ABS(K132)))))</f>
        <v>0.321567106945489</v>
      </c>
      <c r="U132" s="58">
        <f t="shared" ref="U132:U195" si="25">K132/$C$56</f>
        <v>5.41666666666667</v>
      </c>
      <c r="V132" s="58">
        <f t="shared" ref="V132:V195" si="26">IF(K132="","",1/(1.0212-0.0178*LOG10($C$53+0.01)))</f>
        <v>1.01019948033673</v>
      </c>
      <c r="W132" s="58">
        <f t="shared" ref="W132:W195" si="27">MAX(1/(-(0.21682*LOG10(3.7*U132)-0.293)*(EXP(-3.7*U132)-1)+1),1)*MAX(1/(-(0.1921*LOG10(U132+0.2)+0.072)*(EXP(-150*U132)-1)+1),1)*V132</f>
        <v>1.021140702697</v>
      </c>
    </row>
    <row r="133" spans="11:23">
      <c r="K133" s="80">
        <v>13.1</v>
      </c>
      <c r="L133" s="56">
        <f t="shared" si="21"/>
        <v>34.409681712082</v>
      </c>
      <c r="M133" s="56">
        <f t="shared" si="20"/>
        <v>2.81618514082804</v>
      </c>
      <c r="Q133" s="82">
        <f t="shared" si="22"/>
        <v>0.845349652212528</v>
      </c>
      <c r="R133" s="58">
        <f t="shared" si="23"/>
        <v>3.20564456123749</v>
      </c>
      <c r="S133" s="57">
        <f>IF(K133=0,C161,(1/$C$59)*LN(1+$C$59/$C$58/(RodR+ABS(Calculations!K133-RodR))))</f>
        <v>0.263706607536736</v>
      </c>
      <c r="T133" s="83">
        <f t="shared" si="24"/>
        <v>0.318904293475944</v>
      </c>
      <c r="U133" s="58">
        <f t="shared" si="25"/>
        <v>5.45833333333333</v>
      </c>
      <c r="V133" s="58">
        <f t="shared" si="26"/>
        <v>1.01019948033673</v>
      </c>
      <c r="W133" s="58">
        <f t="shared" si="27"/>
        <v>1.02039644617959</v>
      </c>
    </row>
    <row r="134" spans="11:23">
      <c r="K134" s="80">
        <v>13.2</v>
      </c>
      <c r="L134" s="56">
        <f t="shared" si="21"/>
        <v>34.1505551508637</v>
      </c>
      <c r="M134" s="56">
        <f t="shared" si="20"/>
        <v>2.77386590584182</v>
      </c>
      <c r="Q134" s="82">
        <f t="shared" si="22"/>
        <v>0.838983637256685</v>
      </c>
      <c r="R134" s="58">
        <f t="shared" si="23"/>
        <v>3.2033275766841</v>
      </c>
      <c r="S134" s="57">
        <f>IF(K134=0,C162,(1/$C$59)*LN(1+$C$59/$C$58/(RodR+ABS(Calculations!K134-RodR))))</f>
        <v>0.261910034853554</v>
      </c>
      <c r="T134" s="83">
        <f t="shared" si="24"/>
        <v>0.31628531034114</v>
      </c>
      <c r="U134" s="58">
        <f t="shared" si="25"/>
        <v>5.5</v>
      </c>
      <c r="V134" s="58">
        <f t="shared" si="26"/>
        <v>1.01019948033673</v>
      </c>
      <c r="W134" s="58">
        <f t="shared" si="27"/>
        <v>1.01965892124226</v>
      </c>
    </row>
    <row r="135" spans="11:23">
      <c r="K135" s="80">
        <v>13.3</v>
      </c>
      <c r="L135" s="56">
        <f t="shared" si="21"/>
        <v>33.8951678131441</v>
      </c>
      <c r="M135" s="56">
        <f t="shared" si="20"/>
        <v>2.7324842527586</v>
      </c>
      <c r="Q135" s="82">
        <f t="shared" si="22"/>
        <v>0.832709484565381</v>
      </c>
      <c r="R135" s="58">
        <f t="shared" si="23"/>
        <v>3.20103138812817</v>
      </c>
      <c r="S135" s="57">
        <f>IF(K135=0,C163,(1/$C$59)*LN(1+$C$59/$C$58/(RodR+ABS(Calculations!K135-RodR))))</f>
        <v>0.260137869204811</v>
      </c>
      <c r="T135" s="83">
        <f t="shared" si="24"/>
        <v>0.313709081971585</v>
      </c>
      <c r="U135" s="58">
        <f t="shared" si="25"/>
        <v>5.54166666666667</v>
      </c>
      <c r="V135" s="58">
        <f t="shared" si="26"/>
        <v>1.01019948033673</v>
      </c>
      <c r="W135" s="58">
        <f t="shared" si="27"/>
        <v>1.018928015929</v>
      </c>
    </row>
    <row r="136" spans="11:23">
      <c r="K136" s="80">
        <v>13.4</v>
      </c>
      <c r="L136" s="56">
        <f t="shared" si="21"/>
        <v>33.6434401802294</v>
      </c>
      <c r="M136" s="56">
        <f t="shared" si="20"/>
        <v>2.69201277332294</v>
      </c>
      <c r="Q136" s="82">
        <f t="shared" si="22"/>
        <v>0.826525240586687</v>
      </c>
      <c r="R136" s="58">
        <f t="shared" si="23"/>
        <v>3.1987556523149</v>
      </c>
      <c r="S136" s="57">
        <f>IF(K136=0,C164,(1/$C$59)*LN(1+$C$59/$C$58/(RodR+ABS(Calculations!K136-RodR))))</f>
        <v>0.258389614720505</v>
      </c>
      <c r="T136" s="83">
        <f t="shared" si="24"/>
        <v>0.311174567774652</v>
      </c>
      <c r="U136" s="58">
        <f t="shared" si="25"/>
        <v>5.58333333333333</v>
      </c>
      <c r="V136" s="58">
        <f t="shared" si="26"/>
        <v>1.01019948033673</v>
      </c>
      <c r="W136" s="58">
        <f t="shared" si="27"/>
        <v>1.01820362097755</v>
      </c>
    </row>
    <row r="137" spans="11:23">
      <c r="K137" s="80">
        <v>13.5</v>
      </c>
      <c r="L137" s="56">
        <f t="shared" si="21"/>
        <v>33.3952949638179</v>
      </c>
      <c r="M137" s="56">
        <f t="shared" si="20"/>
        <v>2.65242505314287</v>
      </c>
      <c r="Q137" s="82">
        <f t="shared" si="22"/>
        <v>0.820429006563168</v>
      </c>
      <c r="R137" s="58">
        <f t="shared" si="23"/>
        <v>3.1965000341867</v>
      </c>
      <c r="S137" s="57">
        <f>IF(K137=0,C165,(1/$C$59)*LN(1+$C$59/$C$58/(RodR+ABS(Calculations!K137-RodR))))</f>
        <v>0.256664788921835</v>
      </c>
      <c r="T137" s="83">
        <f t="shared" si="24"/>
        <v>0.308680760721476</v>
      </c>
      <c r="U137" s="58">
        <f t="shared" si="25"/>
        <v>5.625</v>
      </c>
      <c r="V137" s="58">
        <f t="shared" si="26"/>
        <v>1.01019948033673</v>
      </c>
      <c r="W137" s="58">
        <f t="shared" si="27"/>
        <v>1.01748562973492</v>
      </c>
    </row>
    <row r="138" spans="11:23">
      <c r="K138" s="80">
        <v>13.6</v>
      </c>
      <c r="L138" s="56">
        <f t="shared" si="21"/>
        <v>33.1506570284295</v>
      </c>
      <c r="M138" s="56">
        <f t="shared" si="20"/>
        <v>2.61369562871679</v>
      </c>
      <c r="Q138" s="82">
        <f t="shared" si="22"/>
        <v>0.814418936626197</v>
      </c>
      <c r="R138" s="58">
        <f t="shared" si="23"/>
        <v>3.19426420662799</v>
      </c>
      <c r="S138" s="57">
        <f>IF(K138=0,C166,(1/$C$59)*LN(1+$C$59/$C$58/(RodR+ABS(Calculations!K138-RodR))))</f>
        <v>0.254962922270583</v>
      </c>
      <c r="T138" s="83">
        <f t="shared" si="24"/>
        <v>0.306226686001951</v>
      </c>
      <c r="U138" s="58">
        <f t="shared" si="25"/>
        <v>5.66666666666667</v>
      </c>
      <c r="V138" s="58">
        <f t="shared" si="26"/>
        <v>1.01019948033673</v>
      </c>
      <c r="W138" s="58">
        <f t="shared" si="27"/>
        <v>1.01677393807616</v>
      </c>
    </row>
    <row r="139" spans="11:23">
      <c r="K139" s="80">
        <v>13.7</v>
      </c>
      <c r="L139" s="56">
        <f t="shared" si="21"/>
        <v>32.9094533170513</v>
      </c>
      <c r="M139" s="56">
        <f t="shared" si="20"/>
        <v>2.57579994661538</v>
      </c>
      <c r="Q139" s="82">
        <f t="shared" si="22"/>
        <v>0.808493235969269</v>
      </c>
      <c r="R139" s="58">
        <f t="shared" si="23"/>
        <v>3.19204785021985</v>
      </c>
      <c r="S139" s="57">
        <f>IF(K139=0,C167,(1/$C$59)*LN(1+$C$59/$C$58/(RodR+ABS(Calculations!K139-RodR))))</f>
        <v>0.253283557736638</v>
      </c>
      <c r="T139" s="83">
        <f t="shared" si="24"/>
        <v>0.303811399743995</v>
      </c>
      <c r="U139" s="58">
        <f t="shared" si="25"/>
        <v>5.70833333333333</v>
      </c>
      <c r="V139" s="58">
        <f t="shared" si="26"/>
        <v>1.01019948033673</v>
      </c>
      <c r="W139" s="58">
        <f t="shared" si="27"/>
        <v>1.01606844432626</v>
      </c>
    </row>
    <row r="140" spans="11:23">
      <c r="K140" s="80">
        <v>13.8</v>
      </c>
      <c r="L140" s="56">
        <f t="shared" si="21"/>
        <v>32.6716127798434</v>
      </c>
      <c r="M140" s="56">
        <f t="shared" si="20"/>
        <v>2.53871432469681</v>
      </c>
      <c r="Q140" s="82">
        <f t="shared" si="22"/>
        <v>0.802650159096513</v>
      </c>
      <c r="R140" s="58">
        <f t="shared" si="23"/>
        <v>3.18985065300387</v>
      </c>
      <c r="S140" s="57">
        <f>IF(K140=0,C168,(1/$C$59)*LN(1+$C$59/$C$58/(RodR+ABS(Calculations!K140-RodR))))</f>
        <v>0.251626250382807</v>
      </c>
      <c r="T140" s="83">
        <f t="shared" si="24"/>
        <v>0.301433987793557</v>
      </c>
      <c r="U140" s="58">
        <f t="shared" si="25"/>
        <v>5.75</v>
      </c>
      <c r="V140" s="58">
        <f t="shared" si="26"/>
        <v>1.01019948033673</v>
      </c>
      <c r="W140" s="58">
        <f t="shared" si="27"/>
        <v>1.015369049185</v>
      </c>
    </row>
    <row r="141" spans="11:23">
      <c r="K141" s="80">
        <v>13.9</v>
      </c>
      <c r="L141" s="56">
        <f t="shared" si="21"/>
        <v>32.437066305761</v>
      </c>
      <c r="M141" s="56">
        <f t="shared" ref="M141:M204" si="28">L131-L141</f>
        <v>2.50241591523895</v>
      </c>
      <c r="Q141" s="82">
        <f t="shared" si="22"/>
        <v>0.79688800814283</v>
      </c>
      <c r="R141" s="58">
        <f t="shared" si="23"/>
        <v>3.18767231025504</v>
      </c>
      <c r="S141" s="57">
        <f>IF(K141=0,C169,(1/$C$59)*LN(1+$C$59/$C$58/(RodR+ABS(Calculations!K141-RodR))))</f>
        <v>0.249990566966111</v>
      </c>
      <c r="T141" s="83">
        <f t="shared" si="24"/>
        <v>0.299093564551994</v>
      </c>
      <c r="U141" s="58">
        <f t="shared" si="25"/>
        <v>5.79166666666667</v>
      </c>
      <c r="V141" s="58">
        <f t="shared" si="26"/>
        <v>1.01019948033673</v>
      </c>
      <c r="W141" s="58">
        <f t="shared" si="27"/>
        <v>1.01467565565462</v>
      </c>
    </row>
    <row r="142" spans="11:23">
      <c r="K142" s="80">
        <v>14</v>
      </c>
      <c r="L142" s="56">
        <f t="shared" si="21"/>
        <v>32.2057466569524</v>
      </c>
      <c r="M142" s="56">
        <f t="shared" si="28"/>
        <v>2.46688266988193</v>
      </c>
      <c r="Q142" s="82">
        <f t="shared" si="22"/>
        <v>0.791205131262233</v>
      </c>
      <c r="R142" s="58">
        <f t="shared" si="23"/>
        <v>3.18551252426301</v>
      </c>
      <c r="S142" s="57">
        <f>IF(K142=0,C170,(1/$C$59)*LN(1+$C$59/$C$58/(RodR+ABS(Calculations!K142-RodR))))</f>
        <v>0.248376085554799</v>
      </c>
      <c r="T142" s="83">
        <f t="shared" si="24"/>
        <v>0.29678927186771</v>
      </c>
      <c r="U142" s="58">
        <f t="shared" si="25"/>
        <v>5.83333333333333</v>
      </c>
      <c r="V142" s="58">
        <f t="shared" si="26"/>
        <v>1.01019948033673</v>
      </c>
      <c r="W142" s="58">
        <f t="shared" si="27"/>
        <v>1.01398816897022</v>
      </c>
    </row>
    <row r="143" spans="11:23">
      <c r="K143" s="80">
        <v>14.1</v>
      </c>
      <c r="L143" s="56">
        <f t="shared" si="21"/>
        <v>31.9775884058028</v>
      </c>
      <c r="M143" s="56">
        <f t="shared" si="28"/>
        <v>2.43209330627917</v>
      </c>
      <c r="Q143" s="82">
        <f t="shared" si="22"/>
        <v>0.785599921081199</v>
      </c>
      <c r="R143" s="58">
        <f t="shared" si="23"/>
        <v>3.18337100412158</v>
      </c>
      <c r="S143" s="57">
        <f>IF(K143=0,C171,(1/$C$59)*LN(1+$C$59/$C$58/(RodR+ABS(Calculations!K143-RodR))))</f>
        <v>0.246782395160371</v>
      </c>
      <c r="T143" s="83">
        <f t="shared" si="24"/>
        <v>0.294520277979112</v>
      </c>
      <c r="U143" s="58">
        <f t="shared" si="25"/>
        <v>5.875</v>
      </c>
      <c r="V143" s="58">
        <f t="shared" si="26"/>
        <v>1.01019948033673</v>
      </c>
      <c r="W143" s="58">
        <f t="shared" si="27"/>
        <v>1.01330649653274</v>
      </c>
    </row>
    <row r="144" spans="11:23">
      <c r="K144" s="80">
        <v>14.2</v>
      </c>
      <c r="L144" s="56">
        <f t="shared" si="21"/>
        <v>31.752527874501</v>
      </c>
      <c r="M144" s="56">
        <f t="shared" si="28"/>
        <v>2.39802727636275</v>
      </c>
      <c r="Q144" s="82">
        <f t="shared" si="22"/>
        <v>0.780070813213979</v>
      </c>
      <c r="R144" s="58">
        <f t="shared" si="23"/>
        <v>3.18124746552589</v>
      </c>
      <c r="S144" s="57">
        <f>IF(K144=0,C172,(1/$C$59)*LN(1+$C$59/$C$58/(RodR+ABS(Calculations!K144-RodR))))</f>
        <v>0.245209095383916</v>
      </c>
      <c r="T144" s="83">
        <f t="shared" si="24"/>
        <v>0.292285776506123</v>
      </c>
      <c r="U144" s="58">
        <f t="shared" si="25"/>
        <v>5.91666666666667</v>
      </c>
      <c r="V144" s="58">
        <f t="shared" si="26"/>
        <v>1.01019948033673</v>
      </c>
      <c r="W144" s="58">
        <f t="shared" si="27"/>
        <v>1.01263054784443</v>
      </c>
    </row>
    <row r="145" spans="11:23">
      <c r="K145" s="80">
        <v>14.3</v>
      </c>
      <c r="L145" s="56">
        <f t="shared" si="21"/>
        <v>31.5305030770103</v>
      </c>
      <c r="M145" s="56">
        <f t="shared" si="28"/>
        <v>2.36466473613376</v>
      </c>
      <c r="Q145" s="82">
        <f t="shared" si="22"/>
        <v>0.774616284837003</v>
      </c>
      <c r="R145" s="58">
        <f t="shared" si="23"/>
        <v>3.17914163057708</v>
      </c>
      <c r="S145" s="57">
        <f>IF(K145=0,C173,(1/$C$59)*LN(1+$C$59/$C$58/(RodR+ABS(Calculations!K145-RodR))))</f>
        <v>0.243655796076124</v>
      </c>
      <c r="T145" s="83">
        <f t="shared" si="24"/>
        <v>0.290084985487681</v>
      </c>
      <c r="U145" s="58">
        <f t="shared" si="25"/>
        <v>5.95833333333333</v>
      </c>
      <c r="V145" s="58">
        <f t="shared" si="26"/>
        <v>1.01019948033673</v>
      </c>
      <c r="W145" s="58">
        <f t="shared" si="27"/>
        <v>1.01196023444662</v>
      </c>
    </row>
    <row r="146" spans="11:23">
      <c r="K146" s="80">
        <v>14.4</v>
      </c>
      <c r="L146" s="56">
        <f t="shared" si="21"/>
        <v>31.3114536633344</v>
      </c>
      <c r="M146" s="56">
        <f t="shared" si="28"/>
        <v>2.33198651689498</v>
      </c>
      <c r="Q146" s="82">
        <f t="shared" si="22"/>
        <v>0.769234853319626</v>
      </c>
      <c r="R146" s="58">
        <f t="shared" si="23"/>
        <v>3.17705322759405</v>
      </c>
      <c r="S146" s="57">
        <f>IF(K146=0,C174,(1/$C$59)*LN(1+$C$59/$C$58/(RodR+ABS(Calculations!K146-RodR))))</f>
        <v>0.242122117010346</v>
      </c>
      <c r="T146" s="83">
        <f t="shared" si="24"/>
        <v>0.287917146462773</v>
      </c>
      <c r="U146" s="58">
        <f t="shared" si="25"/>
        <v>6</v>
      </c>
      <c r="V146" s="58">
        <f t="shared" si="26"/>
        <v>1.01019948033673</v>
      </c>
      <c r="W146" s="58">
        <f t="shared" si="27"/>
        <v>1.01129546985986</v>
      </c>
    </row>
    <row r="147" spans="11:23">
      <c r="K147" s="80">
        <v>14.5</v>
      </c>
      <c r="L147" s="56">
        <f t="shared" si="21"/>
        <v>31.0953208659709</v>
      </c>
      <c r="M147" s="56">
        <f t="shared" si="28"/>
        <v>2.29997409784704</v>
      </c>
      <c r="Q147" s="82">
        <f t="shared" si="22"/>
        <v>0.763925074908661</v>
      </c>
      <c r="R147" s="58">
        <f t="shared" si="23"/>
        <v>3.17498199093204</v>
      </c>
      <c r="S147" s="57">
        <f>IF(K147=0,C175,(1/$C$59)*LN(1+$C$59/$C$58/(RodR+ABS(Calculations!K147-RodR))))</f>
        <v>0.240607687568144</v>
      </c>
      <c r="T147" s="83">
        <f t="shared" si="24"/>
        <v>0.28578152359273</v>
      </c>
      <c r="U147" s="58">
        <f t="shared" si="25"/>
        <v>6.04166666666667</v>
      </c>
      <c r="V147" s="58">
        <f t="shared" si="26"/>
        <v>1.01019948033673</v>
      </c>
      <c r="W147" s="58">
        <f t="shared" si="27"/>
        <v>1.0106361695261</v>
      </c>
    </row>
    <row r="148" spans="11:23">
      <c r="K148" s="80">
        <v>14.6</v>
      </c>
      <c r="L148" s="56">
        <f t="shared" si="21"/>
        <v>30.8886896387549</v>
      </c>
      <c r="M148" s="56">
        <f t="shared" si="28"/>
        <v>2.26196738967464</v>
      </c>
      <c r="Q148" s="82">
        <f t="shared" si="22"/>
        <v>0.758848723504867</v>
      </c>
      <c r="R148" s="58">
        <f t="shared" si="23"/>
        <v>3.17361010226061</v>
      </c>
      <c r="S148" s="57">
        <f>IF(K148=0,C176,(1/$C$59)*LN(1+$C$59/$C$58/(RodR+ABS(Calculations!K148-RodR))))</f>
        <v>0.239112146436743</v>
      </c>
      <c r="T148" s="83">
        <f t="shared" si="24"/>
        <v>0.283677402822637</v>
      </c>
      <c r="U148" s="58">
        <f t="shared" si="25"/>
        <v>6.08333333333333</v>
      </c>
      <c r="V148" s="58">
        <f t="shared" si="26"/>
        <v>1.01019948033673</v>
      </c>
      <c r="W148" s="58">
        <f t="shared" si="27"/>
        <v>1.01019948033673</v>
      </c>
    </row>
    <row r="149" spans="11:23">
      <c r="K149" s="80">
        <v>14.7</v>
      </c>
      <c r="L149" s="56">
        <f t="shared" si="21"/>
        <v>30.6978889898083</v>
      </c>
      <c r="M149" s="56">
        <f t="shared" si="28"/>
        <v>2.21156432724302</v>
      </c>
      <c r="Q149" s="82">
        <f t="shared" si="22"/>
        <v>0.754161285138579</v>
      </c>
      <c r="R149" s="58">
        <f t="shared" si="23"/>
        <v>3.17361010226061</v>
      </c>
      <c r="S149" s="57">
        <f>IF(K149=0,C177,(1/$C$59)*LN(1+$C$59/$C$58/(RodR+ABS(Calculations!K149-RodR))))</f>
        <v>0.237635141317889</v>
      </c>
      <c r="T149" s="83">
        <f t="shared" si="24"/>
        <v>0.281604091079825</v>
      </c>
      <c r="U149" s="58">
        <f t="shared" si="25"/>
        <v>6.125</v>
      </c>
      <c r="V149" s="58">
        <f t="shared" si="26"/>
        <v>1.01019948033673</v>
      </c>
      <c r="W149" s="58">
        <f t="shared" si="27"/>
        <v>1.01019948033673</v>
      </c>
    </row>
    <row r="150" spans="11:23">
      <c r="K150" s="80">
        <v>14.8</v>
      </c>
      <c r="L150" s="56">
        <f t="shared" si="21"/>
        <v>30.509438455257</v>
      </c>
      <c r="M150" s="56">
        <f t="shared" si="28"/>
        <v>2.16217432458635</v>
      </c>
      <c r="Q150" s="82">
        <f t="shared" si="22"/>
        <v>0.749531582510838</v>
      </c>
      <c r="R150" s="58">
        <f t="shared" si="23"/>
        <v>3.17361010226061</v>
      </c>
      <c r="S150" s="57">
        <f>IF(K150=0,C178,(1/$C$59)*LN(1+$C$59/$C$58/(RodR+ABS(Calculations!K150-RodR))))</f>
        <v>0.236176328647598</v>
      </c>
      <c r="T150" s="83">
        <f t="shared" si="24"/>
        <v>0.279560915507556</v>
      </c>
      <c r="U150" s="58">
        <f t="shared" si="25"/>
        <v>6.16666666666667</v>
      </c>
      <c r="V150" s="58">
        <f t="shared" si="26"/>
        <v>1.01019948033673</v>
      </c>
      <c r="W150" s="58">
        <f t="shared" si="27"/>
        <v>1.01019948033673</v>
      </c>
    </row>
    <row r="151" spans="11:23">
      <c r="K151" s="80">
        <v>14.9</v>
      </c>
      <c r="L151" s="56">
        <f t="shared" si="21"/>
        <v>30.3232947466868</v>
      </c>
      <c r="M151" s="56">
        <f t="shared" si="28"/>
        <v>2.11377155907424</v>
      </c>
      <c r="Q151" s="82">
        <f t="shared" si="22"/>
        <v>0.744958552146359</v>
      </c>
      <c r="R151" s="58">
        <f t="shared" si="23"/>
        <v>3.17361010226061</v>
      </c>
      <c r="S151" s="57">
        <f>IF(K151=0,C179,(1/$C$59)*LN(1+$C$59/$C$58/(RodR+ABS(Calculations!K151-RodR))))</f>
        <v>0.234735373326331</v>
      </c>
      <c r="T151" s="83">
        <f t="shared" si="24"/>
        <v>0.277547222732102</v>
      </c>
      <c r="U151" s="58">
        <f t="shared" si="25"/>
        <v>6.20833333333333</v>
      </c>
      <c r="V151" s="58">
        <f t="shared" si="26"/>
        <v>1.01019948033673</v>
      </c>
      <c r="W151" s="58">
        <f t="shared" si="27"/>
        <v>1.01019948033673</v>
      </c>
    </row>
    <row r="152" spans="11:23">
      <c r="K152" s="80">
        <v>15</v>
      </c>
      <c r="L152" s="56">
        <f t="shared" si="21"/>
        <v>30.1394156355578</v>
      </c>
      <c r="M152" s="56">
        <f t="shared" si="28"/>
        <v>2.0663310213946</v>
      </c>
      <c r="Q152" s="82">
        <f t="shared" si="22"/>
        <v>0.740441156608014</v>
      </c>
      <c r="R152" s="58">
        <f t="shared" si="23"/>
        <v>3.17361010226061</v>
      </c>
      <c r="S152" s="57">
        <f>IF(K152=0,C180,(1/$C$59)*LN(1+$C$59/$C$58/(RodR+ABS(Calculations!K152-RodR))))</f>
        <v>0.233311948459134</v>
      </c>
      <c r="T152" s="83">
        <f t="shared" si="24"/>
        <v>0.275562378161522</v>
      </c>
      <c r="U152" s="58">
        <f t="shared" si="25"/>
        <v>6.25</v>
      </c>
      <c r="V152" s="58">
        <f t="shared" si="26"/>
        <v>1.01019948033673</v>
      </c>
      <c r="W152" s="58">
        <f t="shared" si="27"/>
        <v>1.01019948033673</v>
      </c>
    </row>
    <row r="153" spans="11:23">
      <c r="K153" s="80">
        <v>15.1</v>
      </c>
      <c r="L153" s="56">
        <f t="shared" si="21"/>
        <v>29.9577599208692</v>
      </c>
      <c r="M153" s="56">
        <f t="shared" si="28"/>
        <v>2.01982848493364</v>
      </c>
      <c r="Q153" s="82">
        <f t="shared" si="22"/>
        <v>0.73597838370243</v>
      </c>
      <c r="R153" s="58">
        <f t="shared" si="23"/>
        <v>3.17361010226061</v>
      </c>
      <c r="S153" s="57">
        <f>IF(K153=0,C181,(1/$C$59)*LN(1+$C$59/$C$58/(RodR+ABS(Calculations!K153-RodR))))</f>
        <v>0.231905735105324</v>
      </c>
      <c r="T153" s="83">
        <f t="shared" si="24"/>
        <v>0.273605765314566</v>
      </c>
      <c r="U153" s="58">
        <f t="shared" si="25"/>
        <v>6.29166666666667</v>
      </c>
      <c r="V153" s="58">
        <f t="shared" si="26"/>
        <v>1.01019948033673</v>
      </c>
      <c r="W153" s="58">
        <f t="shared" si="27"/>
        <v>1.01019948033673</v>
      </c>
    </row>
    <row r="154" spans="11:23">
      <c r="K154" s="80">
        <v>15.2</v>
      </c>
      <c r="L154" s="56">
        <f t="shared" si="21"/>
        <v>29.7782873980032</v>
      </c>
      <c r="M154" s="56">
        <f t="shared" si="28"/>
        <v>1.97424047649777</v>
      </c>
      <c r="Q154" s="82">
        <f t="shared" si="22"/>
        <v>0.731569245714583</v>
      </c>
      <c r="R154" s="58">
        <f t="shared" si="23"/>
        <v>3.17361010226061</v>
      </c>
      <c r="S154" s="57">
        <f>IF(K154=0,C182,(1/$C$59)*LN(1+$C$59/$C$58/(RodR+ABS(Calculations!K154-RodR))))</f>
        <v>0.230516422037312</v>
      </c>
      <c r="T154" s="83">
        <f t="shared" si="24"/>
        <v>0.271676785178186</v>
      </c>
      <c r="U154" s="58">
        <f t="shared" si="25"/>
        <v>6.33333333333333</v>
      </c>
      <c r="V154" s="58">
        <f t="shared" si="26"/>
        <v>1.01019948033673</v>
      </c>
      <c r="W154" s="58">
        <f t="shared" si="27"/>
        <v>1.01019948033673</v>
      </c>
    </row>
    <row r="155" spans="11:23">
      <c r="K155" s="80">
        <v>15.3</v>
      </c>
      <c r="L155" s="56">
        <f t="shared" si="21"/>
        <v>29.6009588286992</v>
      </c>
      <c r="M155" s="56">
        <f t="shared" si="28"/>
        <v>1.92954424831109</v>
      </c>
      <c r="Q155" s="82">
        <f t="shared" si="22"/>
        <v>0.72721277867014</v>
      </c>
      <c r="R155" s="58">
        <f t="shared" si="23"/>
        <v>3.17361010226061</v>
      </c>
      <c r="S155" s="57">
        <f>IF(K155=0,C183,(1/$C$59)*LN(1+$C$59/$C$58/(RodR+ABS(Calculations!K155-RodR))))</f>
        <v>0.229143705508164</v>
      </c>
      <c r="T155" s="83">
        <f t="shared" si="24"/>
        <v>0.269774855592246</v>
      </c>
      <c r="U155" s="58">
        <f t="shared" si="25"/>
        <v>6.375</v>
      </c>
      <c r="V155" s="58">
        <f t="shared" si="26"/>
        <v>1.01019948033673</v>
      </c>
      <c r="W155" s="58">
        <f t="shared" si="27"/>
        <v>1.01019948033673</v>
      </c>
    </row>
    <row r="156" spans="11:23">
      <c r="K156" s="80">
        <v>15.4</v>
      </c>
      <c r="L156" s="56">
        <f t="shared" si="21"/>
        <v>29.4257359121105</v>
      </c>
      <c r="M156" s="56">
        <f t="shared" si="28"/>
        <v>1.88571775122385</v>
      </c>
      <c r="Q156" s="82">
        <f t="shared" si="22"/>
        <v>0.722908041624406</v>
      </c>
      <c r="R156" s="58">
        <f t="shared" si="23"/>
        <v>3.17361010226061</v>
      </c>
      <c r="S156" s="57">
        <f>IF(K156=0,C184,(1/$C$59)*LN(1+$C$59/$C$58/(RodR+ABS(Calculations!K156-RodR))))</f>
        <v>0.227787289027555</v>
      </c>
      <c r="T156" s="83">
        <f t="shared" si="24"/>
        <v>0.267899410660102</v>
      </c>
      <c r="U156" s="58">
        <f t="shared" si="25"/>
        <v>6.41666666666667</v>
      </c>
      <c r="V156" s="58">
        <f t="shared" si="26"/>
        <v>1.01019948033673</v>
      </c>
      <c r="W156" s="58">
        <f t="shared" si="27"/>
        <v>1.01019948033673</v>
      </c>
    </row>
    <row r="157" spans="11:23">
      <c r="K157" s="80">
        <v>15.5</v>
      </c>
      <c r="L157" s="56">
        <f t="shared" si="21"/>
        <v>29.2525812568976</v>
      </c>
      <c r="M157" s="56">
        <f t="shared" si="28"/>
        <v>1.84273960907323</v>
      </c>
      <c r="Q157" s="82">
        <f t="shared" si="22"/>
        <v>0.718654115976735</v>
      </c>
      <c r="R157" s="58">
        <f t="shared" si="23"/>
        <v>3.17361010226061</v>
      </c>
      <c r="S157" s="57">
        <f>IF(K157=0,C185,(1/$C$59)*LN(1+$C$59/$C$58/(RodR+ABS(Calculations!K157-RodR))))</f>
        <v>0.226446883145736</v>
      </c>
      <c r="T157" s="83">
        <f t="shared" si="24"/>
        <v>0.266049900183776</v>
      </c>
      <c r="U157" s="58">
        <f t="shared" si="25"/>
        <v>6.45833333333333</v>
      </c>
      <c r="V157" s="58">
        <f t="shared" si="26"/>
        <v>1.01019948033673</v>
      </c>
      <c r="W157" s="58">
        <f t="shared" si="27"/>
        <v>1.01019948033673</v>
      </c>
    </row>
    <row r="158" spans="11:23">
      <c r="K158" s="80">
        <v>15.6</v>
      </c>
      <c r="L158" s="56">
        <f t="shared" si="21"/>
        <v>29.0814583543155</v>
      </c>
      <c r="M158" s="56">
        <f t="shared" si="28"/>
        <v>1.80723128443939</v>
      </c>
      <c r="Q158" s="82">
        <f t="shared" si="22"/>
        <v>0.714450104809361</v>
      </c>
      <c r="R158" s="58">
        <f t="shared" si="23"/>
        <v>3.17361010226061</v>
      </c>
      <c r="S158" s="57">
        <f>IF(K158=0,C186,(1/$C$59)*LN(1+$C$59/$C$58/(RodR+ABS(Calculations!K158-RodR))))</f>
        <v>0.225122205245203</v>
      </c>
      <c r="T158" s="83">
        <f t="shared" si="24"/>
        <v>0.264225789122544</v>
      </c>
      <c r="U158" s="58">
        <f t="shared" si="25"/>
        <v>6.5</v>
      </c>
      <c r="V158" s="58">
        <f t="shared" si="26"/>
        <v>1.01019948033673</v>
      </c>
      <c r="W158" s="58">
        <f t="shared" si="27"/>
        <v>1.01019948033673</v>
      </c>
    </row>
    <row r="159" spans="11:23">
      <c r="K159" s="80">
        <v>15.7</v>
      </c>
      <c r="L159" s="56">
        <f t="shared" si="21"/>
        <v>28.9123315522535</v>
      </c>
      <c r="M159" s="56">
        <f t="shared" si="28"/>
        <v>1.78555743755473</v>
      </c>
      <c r="Q159" s="82">
        <f t="shared" si="22"/>
        <v>0.710295132249626</v>
      </c>
      <c r="R159" s="58">
        <f t="shared" si="23"/>
        <v>3.17361010226061</v>
      </c>
      <c r="S159" s="57">
        <f>IF(K159=0,C187,(1/$C$59)*LN(1+$C$59/$C$58/(RodR+ABS(Calculations!K159-RodR))))</f>
        <v>0.223812979339734</v>
      </c>
      <c r="T159" s="83">
        <f t="shared" si="24"/>
        <v>0.262426557073812</v>
      </c>
      <c r="U159" s="58">
        <f t="shared" si="25"/>
        <v>6.54166666666667</v>
      </c>
      <c r="V159" s="58">
        <f t="shared" si="26"/>
        <v>1.01019948033673</v>
      </c>
      <c r="W159" s="58">
        <f t="shared" si="27"/>
        <v>1.01019948033673</v>
      </c>
    </row>
    <row r="160" spans="11:23">
      <c r="K160" s="80">
        <v>15.8</v>
      </c>
      <c r="L160" s="56">
        <f t="shared" si="21"/>
        <v>28.7451660301886</v>
      </c>
      <c r="M160" s="56">
        <f t="shared" si="28"/>
        <v>1.76427242506846</v>
      </c>
      <c r="Q160" s="82">
        <f t="shared" si="22"/>
        <v>0.706188342854654</v>
      </c>
      <c r="R160" s="58">
        <f t="shared" si="23"/>
        <v>3.17361010226061</v>
      </c>
      <c r="S160" s="57">
        <f>IF(K160=0,C188,(1/$C$59)*LN(1+$C$59/$C$58/(RodR+ABS(Calculations!K160-RodR))))</f>
        <v>0.222518935880506</v>
      </c>
      <c r="T160" s="83">
        <f t="shared" si="24"/>
        <v>0.260651697775204</v>
      </c>
      <c r="U160" s="58">
        <f t="shared" si="25"/>
        <v>6.58333333333333</v>
      </c>
      <c r="V160" s="58">
        <f t="shared" si="26"/>
        <v>1.01019948033673</v>
      </c>
      <c r="W160" s="58">
        <f t="shared" si="27"/>
        <v>1.01019948033673</v>
      </c>
    </row>
    <row r="161" spans="11:23">
      <c r="K161" s="80">
        <v>15.9</v>
      </c>
      <c r="L161" s="56">
        <f t="shared" si="21"/>
        <v>28.5799277750143</v>
      </c>
      <c r="M161" s="56">
        <f t="shared" si="28"/>
        <v>1.74336697167246</v>
      </c>
      <c r="Q161" s="82">
        <f t="shared" si="22"/>
        <v>0.702128901017541</v>
      </c>
      <c r="R161" s="58">
        <f t="shared" si="23"/>
        <v>3.17361010226061</v>
      </c>
      <c r="S161" s="57">
        <f>IF(K161=0,C189,(1/$C$59)*LN(1+$C$59/$C$58/(RodR+ABS(Calculations!K161-RodR))))</f>
        <v>0.221239811568978</v>
      </c>
      <c r="T161" s="83">
        <f t="shared" si="24"/>
        <v>0.258900718626872</v>
      </c>
      <c r="U161" s="58">
        <f t="shared" si="25"/>
        <v>6.625</v>
      </c>
      <c r="V161" s="58">
        <f t="shared" si="26"/>
        <v>1.01019948033673</v>
      </c>
      <c r="W161" s="58">
        <f t="shared" si="27"/>
        <v>1.01019948033673</v>
      </c>
    </row>
    <row r="162" spans="11:23">
      <c r="K162" s="80">
        <v>16</v>
      </c>
      <c r="L162" s="56">
        <f t="shared" si="21"/>
        <v>28.4165835577109</v>
      </c>
      <c r="M162" s="56">
        <f t="shared" si="28"/>
        <v>1.72283207784688</v>
      </c>
      <c r="Q162" s="82">
        <f t="shared" si="22"/>
        <v>0.698115990394196</v>
      </c>
      <c r="R162" s="58">
        <f t="shared" si="23"/>
        <v>3.17361010226061</v>
      </c>
      <c r="S162" s="57">
        <f>IF(K162=0,C190,(1/$C$59)*LN(1+$C$59/$C$58/(RodR+ABS(Calculations!K162-RodR))))</f>
        <v>0.219975349176295</v>
      </c>
      <c r="T162" s="83">
        <f t="shared" si="24"/>
        <v>0.257173140233066</v>
      </c>
      <c r="U162" s="58">
        <f t="shared" si="25"/>
        <v>6.66666666666667</v>
      </c>
      <c r="V162" s="58">
        <f t="shared" si="26"/>
        <v>1.01019948033673</v>
      </c>
      <c r="W162" s="58">
        <f t="shared" si="27"/>
        <v>1.01019948033673</v>
      </c>
    </row>
    <row r="163" spans="11:23">
      <c r="K163" s="80">
        <v>16.1</v>
      </c>
      <c r="L163" s="56">
        <f t="shared" si="21"/>
        <v>28.255100910821</v>
      </c>
      <c r="M163" s="56">
        <f t="shared" si="28"/>
        <v>1.7026590100482</v>
      </c>
      <c r="Q163" s="82">
        <f t="shared" si="22"/>
        <v>0.694148813349985</v>
      </c>
      <c r="R163" s="58">
        <f t="shared" si="23"/>
        <v>3.17361010226061</v>
      </c>
      <c r="S163" s="57">
        <f>IF(K163=0,C191,(1/$C$59)*LN(1+$C$59/$C$58/(RodR+ABS(Calculations!K163-RodR))))</f>
        <v>0.218725297368928</v>
      </c>
      <c r="T163" s="83">
        <f t="shared" si="24"/>
        <v>0.255468495962057</v>
      </c>
      <c r="U163" s="58">
        <f t="shared" si="25"/>
        <v>6.70833333333333</v>
      </c>
      <c r="V163" s="58">
        <f t="shared" si="26"/>
        <v>1.01019948033673</v>
      </c>
      <c r="W163" s="58">
        <f t="shared" si="27"/>
        <v>1.01019948033673</v>
      </c>
    </row>
    <row r="164" spans="11:23">
      <c r="K164" s="80">
        <v>16.2</v>
      </c>
      <c r="L164" s="56">
        <f t="shared" si="21"/>
        <v>28.0954481066997</v>
      </c>
      <c r="M164" s="56">
        <f t="shared" si="28"/>
        <v>1.68283929130352</v>
      </c>
      <c r="Q164" s="82">
        <f t="shared" si="22"/>
        <v>0.690226590425403</v>
      </c>
      <c r="R164" s="58">
        <f t="shared" si="23"/>
        <v>3.17361010226061</v>
      </c>
      <c r="S164" s="57">
        <f>IF(K164=0,C192,(1/$C$59)*LN(1+$C$59/$C$58/(RodR+ABS(Calculations!K164-RodR))))</f>
        <v>0.217489410540301</v>
      </c>
      <c r="T164" s="83">
        <f t="shared" si="24"/>
        <v>0.253786331523581</v>
      </c>
      <c r="U164" s="58">
        <f t="shared" si="25"/>
        <v>6.75</v>
      </c>
      <c r="V164" s="58">
        <f t="shared" si="26"/>
        <v>1.01019948033673</v>
      </c>
      <c r="W164" s="58">
        <f t="shared" si="27"/>
        <v>1.01019948033673</v>
      </c>
    </row>
    <row r="165" spans="11:23">
      <c r="K165" s="80">
        <v>16.3</v>
      </c>
      <c r="L165" s="56">
        <f t="shared" si="21"/>
        <v>27.9375941365078</v>
      </c>
      <c r="M165" s="56">
        <f t="shared" si="28"/>
        <v>1.66336469219145</v>
      </c>
      <c r="Q165" s="82">
        <f t="shared" si="22"/>
        <v>0.686348559819987</v>
      </c>
      <c r="R165" s="58">
        <f t="shared" si="23"/>
        <v>3.17361010226061</v>
      </c>
      <c r="S165" s="57">
        <f>IF(K165=0,C193,(1/$C$59)*LN(1+$C$59/$C$58/(RodR+ABS(Calculations!K165-RodR))))</f>
        <v>0.216267448648178</v>
      </c>
      <c r="T165" s="83">
        <f t="shared" si="24"/>
        <v>0.252126204562965</v>
      </c>
      <c r="U165" s="58">
        <f t="shared" si="25"/>
        <v>6.79166666666667</v>
      </c>
      <c r="V165" s="58">
        <f t="shared" si="26"/>
        <v>1.01019948033673</v>
      </c>
      <c r="W165" s="58">
        <f t="shared" si="27"/>
        <v>1.01019948033673</v>
      </c>
    </row>
    <row r="166" spans="11:23">
      <c r="K166" s="80">
        <v>16.4</v>
      </c>
      <c r="L166" s="56">
        <f t="shared" si="21"/>
        <v>27.7815086899183</v>
      </c>
      <c r="M166" s="56">
        <f t="shared" si="28"/>
        <v>1.64422722219225</v>
      </c>
      <c r="Q166" s="82">
        <f t="shared" si="22"/>
        <v>0.682513976893765</v>
      </c>
      <c r="R166" s="58">
        <f t="shared" si="23"/>
        <v>3.17361010226061</v>
      </c>
      <c r="S166" s="57">
        <f>IF(K166=0,C194,(1/$C$59)*LN(1+$C$59/$C$58/(RodR+ABS(Calculations!K166-RodR))))</f>
        <v>0.215059177057573</v>
      </c>
      <c r="T166" s="83">
        <f t="shared" si="24"/>
        <v>0.250487684271201</v>
      </c>
      <c r="U166" s="58">
        <f t="shared" si="25"/>
        <v>6.83333333333333</v>
      </c>
      <c r="V166" s="58">
        <f t="shared" si="26"/>
        <v>1.01019948033673</v>
      </c>
      <c r="W166" s="58">
        <f t="shared" si="27"/>
        <v>1.01019948033673</v>
      </c>
    </row>
    <row r="167" spans="11:23">
      <c r="K167" s="80">
        <v>16.5</v>
      </c>
      <c r="L167" s="56">
        <f t="shared" si="21"/>
        <v>27.6271621355085</v>
      </c>
      <c r="M167" s="56">
        <f t="shared" si="28"/>
        <v>1.62541912138911</v>
      </c>
      <c r="Q167" s="82">
        <f t="shared" si="22"/>
        <v>0.678722113685548</v>
      </c>
      <c r="R167" s="58">
        <f t="shared" si="23"/>
        <v>3.17361010226061</v>
      </c>
      <c r="S167" s="57">
        <f>IF(K167=0,C195,(1/$C$59)*LN(1+$C$59/$C$58/(RodR+ABS(Calculations!K167-RodR))))</f>
        <v>0.213864366388954</v>
      </c>
      <c r="T167" s="83">
        <f t="shared" si="24"/>
        <v>0.248870351010217</v>
      </c>
      <c r="U167" s="58">
        <f t="shared" si="25"/>
        <v>6.875</v>
      </c>
      <c r="V167" s="58">
        <f t="shared" si="26"/>
        <v>1.01019948033673</v>
      </c>
      <c r="W167" s="58">
        <f t="shared" si="27"/>
        <v>1.01019948033673</v>
      </c>
    </row>
    <row r="168" spans="11:23">
      <c r="K168" s="80">
        <v>16.6</v>
      </c>
      <c r="L168" s="56">
        <f t="shared" si="21"/>
        <v>27.4745255018105</v>
      </c>
      <c r="M168" s="56">
        <f t="shared" si="28"/>
        <v>1.60693285250504</v>
      </c>
      <c r="Q168" s="82">
        <f t="shared" si="22"/>
        <v>0.674972258447387</v>
      </c>
      <c r="R168" s="58">
        <f t="shared" si="23"/>
        <v>3.17361010226061</v>
      </c>
      <c r="S168" s="57">
        <f>IF(K168=0,C196,(1/$C$59)*LN(1+$C$59/$C$58/(RodR+ABS(Calculations!K168-RodR))))</f>
        <v>0.212682792371563</v>
      </c>
      <c r="T168" s="83">
        <f t="shared" si="24"/>
        <v>0.247273795952672</v>
      </c>
      <c r="U168" s="58">
        <f t="shared" si="25"/>
        <v>6.91666666666667</v>
      </c>
      <c r="V168" s="58">
        <f t="shared" si="26"/>
        <v>1.01019948033673</v>
      </c>
      <c r="W168" s="58">
        <f t="shared" si="27"/>
        <v>1.01019948033673</v>
      </c>
    </row>
    <row r="169" spans="11:23">
      <c r="K169" s="80">
        <v>16.7</v>
      </c>
      <c r="L169" s="56">
        <f t="shared" si="21"/>
        <v>27.323570458994</v>
      </c>
      <c r="M169" s="56">
        <f t="shared" si="28"/>
        <v>1.5887610932595</v>
      </c>
      <c r="Q169" s="82">
        <f t="shared" si="22"/>
        <v>0.671263715194579</v>
      </c>
      <c r="R169" s="58">
        <f t="shared" si="23"/>
        <v>3.17361010226061</v>
      </c>
      <c r="S169" s="57">
        <f>IF(K169=0,C197,(1/$C$59)*LN(1+$C$59/$C$58/(RodR+ABS(Calculations!K169-RodR))))</f>
        <v>0.211514235701616</v>
      </c>
      <c r="T169" s="83">
        <f t="shared" si="24"/>
        <v>0.245697620735612</v>
      </c>
      <c r="U169" s="58">
        <f t="shared" si="25"/>
        <v>6.95833333333333</v>
      </c>
      <c r="V169" s="58">
        <f t="shared" si="26"/>
        <v>1.01019948033673</v>
      </c>
      <c r="W169" s="58">
        <f t="shared" si="27"/>
        <v>1.01019948033673</v>
      </c>
    </row>
    <row r="170" spans="11:23">
      <c r="K170" s="80">
        <v>16.8</v>
      </c>
      <c r="L170" s="56">
        <f t="shared" si="21"/>
        <v>27.1742693011582</v>
      </c>
      <c r="M170" s="56">
        <f t="shared" si="28"/>
        <v>1.57089672903032</v>
      </c>
      <c r="Q170" s="82">
        <f t="shared" si="22"/>
        <v>0.667595803270619</v>
      </c>
      <c r="R170" s="58">
        <f t="shared" si="23"/>
        <v>3.17361010226061</v>
      </c>
      <c r="S170" s="57">
        <f>IF(K170=0,C198,(1/$C$59)*LN(1+$C$59/$C$58/(RodR+ABS(Calculations!K170-RodR))))</f>
        <v>0.210358481905222</v>
      </c>
      <c r="T170" s="83">
        <f t="shared" si="24"/>
        <v>0.244141437127379</v>
      </c>
      <c r="U170" s="58">
        <f t="shared" si="25"/>
        <v>7</v>
      </c>
      <c r="V170" s="58">
        <f t="shared" si="26"/>
        <v>1.01019948033673</v>
      </c>
      <c r="W170" s="58">
        <f t="shared" si="27"/>
        <v>1.01019948033673</v>
      </c>
    </row>
    <row r="171" spans="11:23">
      <c r="K171" s="80">
        <v>16.9</v>
      </c>
      <c r="L171" s="56">
        <f t="shared" si="21"/>
        <v>27.0265949292073</v>
      </c>
      <c r="M171" s="56">
        <f t="shared" si="28"/>
        <v>1.55333284580697</v>
      </c>
      <c r="Q171" s="82">
        <f t="shared" si="22"/>
        <v>0.663967856926507</v>
      </c>
      <c r="R171" s="58">
        <f t="shared" si="23"/>
        <v>3.17361010226061</v>
      </c>
      <c r="S171" s="57">
        <f>IF(K171=0,C199,(1/$C$59)*LN(1+$C$59/$C$58/(RodR+ABS(Calculations!K171-RodR))))</f>
        <v>0.209215321205826</v>
      </c>
      <c r="T171" s="83">
        <f t="shared" si="24"/>
        <v>0.242604866707176</v>
      </c>
      <c r="U171" s="58">
        <f t="shared" si="25"/>
        <v>7.04166666666667</v>
      </c>
      <c r="V171" s="58">
        <f t="shared" si="26"/>
        <v>1.01019948033673</v>
      </c>
      <c r="W171" s="58">
        <f t="shared" si="27"/>
        <v>1.01019948033673</v>
      </c>
    </row>
    <row r="172" spans="11:23">
      <c r="K172" s="80">
        <v>17</v>
      </c>
      <c r="L172" s="56">
        <f t="shared" si="21"/>
        <v>26.8805208342889</v>
      </c>
      <c r="M172" s="56">
        <f t="shared" si="28"/>
        <v>1.53606272342201</v>
      </c>
      <c r="Q172" s="82">
        <f t="shared" si="22"/>
        <v>0.660379224913872</v>
      </c>
      <c r="R172" s="58">
        <f t="shared" si="23"/>
        <v>3.17361010226061</v>
      </c>
      <c r="S172" s="57">
        <f>IF(K172=0,C200,(1/$C$59)*LN(1+$C$59/$C$58/(RodR+ABS(Calculations!K172-RodR))))</f>
        <v>0.208084548395997</v>
      </c>
      <c r="T172" s="83">
        <f t="shared" si="24"/>
        <v>0.241087540556722</v>
      </c>
      <c r="U172" s="58">
        <f t="shared" si="25"/>
        <v>7.08333333333333</v>
      </c>
      <c r="V172" s="58">
        <f t="shared" si="26"/>
        <v>1.01019948033673</v>
      </c>
      <c r="W172" s="58">
        <f t="shared" si="27"/>
        <v>1.01019948033673</v>
      </c>
    </row>
    <row r="173" spans="11:23">
      <c r="K173" s="80">
        <v>17.1</v>
      </c>
      <c r="L173" s="56">
        <f t="shared" si="21"/>
        <v>26.7360210817729</v>
      </c>
      <c r="M173" s="56">
        <f t="shared" si="28"/>
        <v>1.51907982904807</v>
      </c>
      <c r="Q173" s="82">
        <f t="shared" si="22"/>
        <v>0.656829270091381</v>
      </c>
      <c r="R173" s="58">
        <f t="shared" si="23"/>
        <v>3.17361010226061</v>
      </c>
      <c r="S173" s="57">
        <f>IF(K173=0,C201,(1/$C$59)*LN(1+$C$59/$C$58/(RodR+ABS(Calculations!K173-RodR))))</f>
        <v>0.206965962713413</v>
      </c>
      <c r="T173" s="83">
        <f t="shared" si="24"/>
        <v>0.239589098963498</v>
      </c>
      <c r="U173" s="58">
        <f t="shared" si="25"/>
        <v>7.125</v>
      </c>
      <c r="V173" s="58">
        <f t="shared" si="26"/>
        <v>1.01019948033673</v>
      </c>
      <c r="W173" s="58">
        <f t="shared" si="27"/>
        <v>1.01019948033673</v>
      </c>
    </row>
    <row r="174" spans="11:23">
      <c r="K174" s="80">
        <v>17.2</v>
      </c>
      <c r="L174" s="56">
        <f t="shared" si="21"/>
        <v>26.5930702957508</v>
      </c>
      <c r="M174" s="56">
        <f t="shared" si="28"/>
        <v>1.50237781094884</v>
      </c>
      <c r="Q174" s="82">
        <f t="shared" si="22"/>
        <v>0.653317369043925</v>
      </c>
      <c r="R174" s="58">
        <f t="shared" si="23"/>
        <v>3.17361010226061</v>
      </c>
      <c r="S174" s="57">
        <f>IF(K174=0,C202,(1/$C$59)*LN(1+$C$59/$C$58/(RodR+ABS(Calculations!K174-RodR))))</f>
        <v>0.205859367720867</v>
      </c>
      <c r="T174" s="83">
        <f t="shared" si="24"/>
        <v>0.238109191135035</v>
      </c>
      <c r="U174" s="58">
        <f t="shared" si="25"/>
        <v>7.16666666666667</v>
      </c>
      <c r="V174" s="58">
        <f t="shared" si="26"/>
        <v>1.01019948033673</v>
      </c>
      <c r="W174" s="58">
        <f t="shared" si="27"/>
        <v>1.01019948033673</v>
      </c>
    </row>
    <row r="175" spans="11:23">
      <c r="K175" s="80">
        <v>17.3</v>
      </c>
      <c r="L175" s="56">
        <f t="shared" si="21"/>
        <v>26.4516436440354</v>
      </c>
      <c r="M175" s="56">
        <f t="shared" si="28"/>
        <v>1.48595049247233</v>
      </c>
      <c r="Q175" s="82">
        <f t="shared" si="22"/>
        <v>0.649842911714109</v>
      </c>
      <c r="R175" s="58">
        <f t="shared" si="23"/>
        <v>3.17361010226061</v>
      </c>
      <c r="S175" s="57">
        <f>IF(K175=0,C203,(1/$C$59)*LN(1+$C$59/$C$58/(RodR+ABS(Calculations!K175-RodR))))</f>
        <v>0.204764571190146</v>
      </c>
      <c r="T175" s="83">
        <f t="shared" si="24"/>
        <v>0.236647474923804</v>
      </c>
      <c r="U175" s="58">
        <f t="shared" si="25"/>
        <v>7.20833333333333</v>
      </c>
      <c r="V175" s="58">
        <f t="shared" si="26"/>
        <v>1.01019948033673</v>
      </c>
      <c r="W175" s="58">
        <f t="shared" si="27"/>
        <v>1.01019948033673</v>
      </c>
    </row>
    <row r="176" spans="11:23">
      <c r="K176" s="80">
        <v>17.4</v>
      </c>
      <c r="L176" s="56">
        <f t="shared" si="21"/>
        <v>26.3117168236424</v>
      </c>
      <c r="M176" s="56">
        <f t="shared" si="28"/>
        <v>1.46979186627592</v>
      </c>
      <c r="Q176" s="82">
        <f t="shared" si="22"/>
        <v>0.64640530104557</v>
      </c>
      <c r="R176" s="58">
        <f t="shared" si="23"/>
        <v>3.17361010226061</v>
      </c>
      <c r="S176" s="57">
        <f>IF(K176=0,C204,(1/$C$59)*LN(1+$C$59/$C$58/(RodR+ABS(Calculations!K176-RodR))))</f>
        <v>0.203681384989645</v>
      </c>
      <c r="T176" s="83">
        <f t="shared" si="24"/>
        <v>0.235203616562237</v>
      </c>
      <c r="U176" s="58">
        <f t="shared" si="25"/>
        <v>7.25</v>
      </c>
      <c r="V176" s="58">
        <f t="shared" si="26"/>
        <v>1.01019948033673</v>
      </c>
      <c r="W176" s="58">
        <f t="shared" si="27"/>
        <v>1.01019948033673</v>
      </c>
    </row>
    <row r="177" spans="11:23">
      <c r="K177" s="80">
        <v>17.5</v>
      </c>
      <c r="L177" s="56">
        <f t="shared" si="21"/>
        <v>26.1732660467353</v>
      </c>
      <c r="M177" s="56">
        <f t="shared" si="28"/>
        <v>1.45389608877325</v>
      </c>
      <c r="Q177" s="82">
        <f t="shared" si="22"/>
        <v>0.643003952637692</v>
      </c>
      <c r="R177" s="58">
        <f t="shared" si="23"/>
        <v>3.17361010226061</v>
      </c>
      <c r="S177" s="57">
        <f>IF(K177=0,C205,(1/$C$59)*LN(1+$C$59/$C$58/(RodR+ABS(Calculations!K177-RodR))))</f>
        <v>0.202609624975567</v>
      </c>
      <c r="T177" s="83">
        <f t="shared" si="24"/>
        <v>0.233777290407434</v>
      </c>
      <c r="U177" s="58">
        <f t="shared" si="25"/>
        <v>7.29166666666667</v>
      </c>
      <c r="V177" s="58">
        <f t="shared" si="26"/>
        <v>1.01019948033673</v>
      </c>
      <c r="W177" s="58">
        <f t="shared" si="27"/>
        <v>1.01019948033673</v>
      </c>
    </row>
    <row r="178" spans="11:23">
      <c r="K178" s="80">
        <v>17.6</v>
      </c>
      <c r="L178" s="56">
        <f t="shared" si="21"/>
        <v>26.0362680270179</v>
      </c>
      <c r="M178" s="56">
        <f t="shared" si="28"/>
        <v>1.4382574747926</v>
      </c>
      <c r="Q178" s="82">
        <f t="shared" si="22"/>
        <v>0.639638294411297</v>
      </c>
      <c r="R178" s="58">
        <f t="shared" si="23"/>
        <v>3.17361010226061</v>
      </c>
      <c r="S178" s="57">
        <f>IF(K178=0,C206,(1/$C$59)*LN(1+$C$59/$C$58/(RodR+ABS(Calculations!K178-RodR))))</f>
        <v>0.201549110886581</v>
      </c>
      <c r="T178" s="83">
        <f t="shared" si="24"/>
        <v>0.232368178695171</v>
      </c>
      <c r="U178" s="58">
        <f t="shared" si="25"/>
        <v>7.33333333333333</v>
      </c>
      <c r="V178" s="58">
        <f t="shared" si="26"/>
        <v>1.01019948033673</v>
      </c>
      <c r="W178" s="58">
        <f t="shared" si="27"/>
        <v>1.01019948033673</v>
      </c>
    </row>
    <row r="179" spans="11:23">
      <c r="K179" s="80">
        <v>17.7</v>
      </c>
      <c r="L179" s="56">
        <f t="shared" si="21"/>
        <v>25.9006999665559</v>
      </c>
      <c r="M179" s="56">
        <f t="shared" si="28"/>
        <v>1.42287049243817</v>
      </c>
      <c r="Q179" s="82">
        <f t="shared" si="22"/>
        <v>0.636307766284893</v>
      </c>
      <c r="R179" s="58">
        <f t="shared" si="23"/>
        <v>3.17361010226061</v>
      </c>
      <c r="S179" s="57">
        <f>IF(K179=0,C207,(1/$C$59)*LN(1+$C$59/$C$58/(RodR+ABS(Calculations!K179-RodR))))</f>
        <v>0.200499666241812</v>
      </c>
      <c r="T179" s="83">
        <f t="shared" si="24"/>
        <v>0.230975971302796</v>
      </c>
      <c r="U179" s="58">
        <f t="shared" si="25"/>
        <v>7.375</v>
      </c>
      <c r="V179" s="58">
        <f t="shared" si="26"/>
        <v>1.01019948033673</v>
      </c>
      <c r="W179" s="58">
        <f t="shared" si="27"/>
        <v>1.01019948033673</v>
      </c>
    </row>
    <row r="180" spans="11:23">
      <c r="K180" s="80">
        <v>17.8</v>
      </c>
      <c r="L180" s="56">
        <f t="shared" si="21"/>
        <v>25.7665395430128</v>
      </c>
      <c r="M180" s="56">
        <f t="shared" si="28"/>
        <v>1.4077297581454</v>
      </c>
      <c r="Q180" s="82">
        <f t="shared" si="22"/>
        <v>0.633011819861101</v>
      </c>
      <c r="R180" s="58">
        <f t="shared" si="23"/>
        <v>3.17361010226061</v>
      </c>
      <c r="S180" s="57">
        <f>IF(K180=0,C208,(1/$C$59)*LN(1+$C$59/$C$58/(RodR+ABS(Calculations!K180-RodR))))</f>
        <v>0.199461118242029</v>
      </c>
      <c r="T180" s="83">
        <f t="shared" si="24"/>
        <v>0.229600365520639</v>
      </c>
      <c r="U180" s="58">
        <f t="shared" si="25"/>
        <v>7.41666666666667</v>
      </c>
      <c r="V180" s="58">
        <f t="shared" si="26"/>
        <v>1.01019948033673</v>
      </c>
      <c r="W180" s="58">
        <f t="shared" si="27"/>
        <v>1.01019948033673</v>
      </c>
    </row>
    <row r="181" spans="11:23">
      <c r="K181" s="80">
        <v>17.9</v>
      </c>
      <c r="L181" s="56">
        <f t="shared" si="21"/>
        <v>25.6337648972857</v>
      </c>
      <c r="M181" s="56">
        <f t="shared" si="28"/>
        <v>1.3928300319216</v>
      </c>
      <c r="Q181" s="82">
        <f t="shared" si="22"/>
        <v>0.629749918122886</v>
      </c>
      <c r="R181" s="58">
        <f t="shared" si="23"/>
        <v>3.17361010226061</v>
      </c>
      <c r="S181" s="57">
        <f>IF(K181=0,C209,(1/$C$59)*LN(1+$C$59/$C$58/(RodR+ABS(Calculations!K181-RodR))))</f>
        <v>0.198433297673935</v>
      </c>
      <c r="T181" s="83">
        <f t="shared" si="24"/>
        <v>0.228241065831599</v>
      </c>
      <c r="U181" s="58">
        <f t="shared" si="25"/>
        <v>7.45833333333333</v>
      </c>
      <c r="V181" s="58">
        <f t="shared" si="26"/>
        <v>1.01019948033673</v>
      </c>
      <c r="W181" s="58">
        <f t="shared" si="27"/>
        <v>1.01019948033673</v>
      </c>
    </row>
    <row r="182" spans="11:23">
      <c r="K182" s="80">
        <v>18</v>
      </c>
      <c r="L182" s="56">
        <f t="shared" si="21"/>
        <v>25.5023546215247</v>
      </c>
      <c r="M182" s="56">
        <f t="shared" si="28"/>
        <v>1.37816621276422</v>
      </c>
      <c r="Q182" s="82">
        <f t="shared" si="22"/>
        <v>0.626521535139246</v>
      </c>
      <c r="R182" s="58">
        <f t="shared" si="23"/>
        <v>3.17361010226061</v>
      </c>
      <c r="S182" s="57">
        <f>IF(K182=0,C210,(1/$C$59)*LN(1+$C$59/$C$58/(RodR+ABS(Calculations!K182-RodR))))</f>
        <v>0.197416038817423</v>
      </c>
      <c r="T182" s="83">
        <f t="shared" si="24"/>
        <v>0.226897783698551</v>
      </c>
      <c r="U182" s="58">
        <f t="shared" si="25"/>
        <v>7.5</v>
      </c>
      <c r="V182" s="58">
        <f t="shared" si="26"/>
        <v>1.01019948033673</v>
      </c>
      <c r="W182" s="58">
        <f t="shared" si="27"/>
        <v>1.01019948033673</v>
      </c>
    </row>
    <row r="183" spans="11:23">
      <c r="K183" s="80">
        <v>18.1</v>
      </c>
      <c r="L183" s="56">
        <f t="shared" si="21"/>
        <v>25.3722877475233</v>
      </c>
      <c r="M183" s="56">
        <f t="shared" si="28"/>
        <v>1.36373333424966</v>
      </c>
      <c r="Q183" s="82">
        <f t="shared" si="22"/>
        <v>0.623326155779987</v>
      </c>
      <c r="R183" s="58">
        <f t="shared" si="23"/>
        <v>3.17361010226061</v>
      </c>
      <c r="S183" s="57">
        <f>IF(K183=0,C211,(1/$C$59)*LN(1+$C$59/$C$58/(RodR+ABS(Calculations!K183-RodR))))</f>
        <v>0.196409179355707</v>
      </c>
      <c r="T183" s="83">
        <f t="shared" si="24"/>
        <v>0.225570237359258</v>
      </c>
      <c r="U183" s="58">
        <f t="shared" si="25"/>
        <v>7.54166666666667</v>
      </c>
      <c r="V183" s="58">
        <f t="shared" si="26"/>
        <v>1.01019948033673</v>
      </c>
      <c r="W183" s="58">
        <f t="shared" si="27"/>
        <v>1.01019948033673</v>
      </c>
    </row>
    <row r="184" spans="11:23">
      <c r="K184" s="80">
        <v>18.2</v>
      </c>
      <c r="L184" s="56">
        <f t="shared" si="21"/>
        <v>25.2435437354666</v>
      </c>
      <c r="M184" s="56">
        <f t="shared" si="28"/>
        <v>1.34952656028426</v>
      </c>
      <c r="Q184" s="82">
        <f t="shared" si="22"/>
        <v>0.620163275439296</v>
      </c>
      <c r="R184" s="58">
        <f t="shared" si="23"/>
        <v>3.17361010226061</v>
      </c>
      <c r="S184" s="57">
        <f>IF(K184=0,C212,(1/$C$59)*LN(1+$C$59/$C$58/(RodR+ABS(Calculations!K184-RodR))))</f>
        <v>0.195412560288217</v>
      </c>
      <c r="T184" s="83">
        <f t="shared" si="24"/>
        <v>0.224258151628478</v>
      </c>
      <c r="U184" s="58">
        <f t="shared" si="25"/>
        <v>7.58333333333333</v>
      </c>
      <c r="V184" s="58">
        <f t="shared" si="26"/>
        <v>1.01019948033673</v>
      </c>
      <c r="W184" s="58">
        <f t="shared" si="27"/>
        <v>1.01019948033673</v>
      </c>
    </row>
    <row r="185" spans="11:23">
      <c r="K185" s="80">
        <v>18.3</v>
      </c>
      <c r="L185" s="56">
        <f t="shared" si="21"/>
        <v>25.1161024630235</v>
      </c>
      <c r="M185" s="56">
        <f t="shared" si="28"/>
        <v>1.33554118101196</v>
      </c>
      <c r="Q185" s="82">
        <f t="shared" si="22"/>
        <v>0.617032399767771</v>
      </c>
      <c r="R185" s="58">
        <f t="shared" si="23"/>
        <v>3.17361010226061</v>
      </c>
      <c r="S185" s="57">
        <f>IF(K185=0,C213,(1/$C$59)*LN(1+$C$59/$C$58/(RodR+ABS(Calculations!K185-RodR))))</f>
        <v>0.194426025846165</v>
      </c>
      <c r="T185" s="83">
        <f t="shared" si="24"/>
        <v>0.222961257706979</v>
      </c>
      <c r="U185" s="58">
        <f t="shared" si="25"/>
        <v>7.625</v>
      </c>
      <c r="V185" s="58">
        <f t="shared" si="26"/>
        <v>1.01019948033673</v>
      </c>
      <c r="W185" s="58">
        <f t="shared" si="27"/>
        <v>1.01019948033673</v>
      </c>
    </row>
    <row r="186" spans="11:23">
      <c r="K186" s="80">
        <v>18.4</v>
      </c>
      <c r="L186" s="56">
        <f t="shared" si="21"/>
        <v>24.9899442147713</v>
      </c>
      <c r="M186" s="56">
        <f t="shared" si="28"/>
        <v>1.32177260887105</v>
      </c>
      <c r="Q186" s="82">
        <f t="shared" si="22"/>
        <v>0.61393304441261</v>
      </c>
      <c r="R186" s="58">
        <f t="shared" si="23"/>
        <v>3.17361010226061</v>
      </c>
      <c r="S186" s="57">
        <f>IF(K186=0,C214,(1/$C$59)*LN(1+$C$59/$C$58/(RodR+ABS(Calculations!K186-RodR))))</f>
        <v>0.193449423410676</v>
      </c>
      <c r="T186" s="83">
        <f t="shared" si="24"/>
        <v>0.221679292997169</v>
      </c>
      <c r="U186" s="58">
        <f t="shared" si="25"/>
        <v>7.66666666666667</v>
      </c>
      <c r="V186" s="58">
        <f t="shared" si="26"/>
        <v>1.01019948033673</v>
      </c>
      <c r="W186" s="58">
        <f t="shared" si="27"/>
        <v>1.01019948033673</v>
      </c>
    </row>
    <row r="187" spans="11:23">
      <c r="K187" s="80">
        <v>18.5</v>
      </c>
      <c r="L187" s="56">
        <f t="shared" si="21"/>
        <v>24.8650496719409</v>
      </c>
      <c r="M187" s="56">
        <f t="shared" si="28"/>
        <v>1.30821637479438</v>
      </c>
      <c r="Q187" s="82">
        <f t="shared" si="22"/>
        <v>0.610864734765681</v>
      </c>
      <c r="R187" s="58">
        <f t="shared" si="23"/>
        <v>3.17361010226061</v>
      </c>
      <c r="S187" s="57">
        <f>IF(K187=0,C215,(1/$C$59)*LN(1+$C$59/$C$58/(RodR+ABS(Calculations!K187-RodR))))</f>
        <v>0.192482603433406</v>
      </c>
      <c r="T187" s="83">
        <f t="shared" si="24"/>
        <v>0.220412000925094</v>
      </c>
      <c r="U187" s="58">
        <f t="shared" si="25"/>
        <v>7.70833333333333</v>
      </c>
      <c r="V187" s="58">
        <f t="shared" si="26"/>
        <v>1.01019948033673</v>
      </c>
      <c r="W187" s="58">
        <f t="shared" si="27"/>
        <v>1.01019948033673</v>
      </c>
    </row>
    <row r="188" spans="11:23">
      <c r="K188" s="80">
        <v>18.6</v>
      </c>
      <c r="L188" s="56">
        <f t="shared" si="21"/>
        <v>24.7413999024709</v>
      </c>
      <c r="M188" s="56">
        <f t="shared" si="28"/>
        <v>1.29486812454698</v>
      </c>
      <c r="Q188" s="82">
        <f t="shared" si="22"/>
        <v>0.607827005719181</v>
      </c>
      <c r="R188" s="58">
        <f t="shared" si="23"/>
        <v>3.17361010226061</v>
      </c>
      <c r="S188" s="57">
        <f>IF(K188=0,C216,(1/$C$59)*LN(1+$C$59/$C$58/(RodR+ABS(Calculations!K188-RodR))))</f>
        <v>0.191525419359554</v>
      </c>
      <c r="T188" s="83">
        <f t="shared" si="24"/>
        <v>0.219159130768529</v>
      </c>
      <c r="U188" s="58">
        <f t="shared" si="25"/>
        <v>7.75</v>
      </c>
      <c r="V188" s="58">
        <f t="shared" si="26"/>
        <v>1.01019948033673</v>
      </c>
      <c r="W188" s="58">
        <f t="shared" si="27"/>
        <v>1.01019948033673</v>
      </c>
    </row>
    <row r="189" spans="11:23">
      <c r="K189" s="80">
        <v>18.7</v>
      </c>
      <c r="L189" s="56">
        <f t="shared" si="21"/>
        <v>24.6189763513607</v>
      </c>
      <c r="M189" s="56">
        <f t="shared" si="28"/>
        <v>1.28172361519518</v>
      </c>
      <c r="Q189" s="82">
        <f t="shared" si="22"/>
        <v>0.604819401428633</v>
      </c>
      <c r="R189" s="58">
        <f t="shared" si="23"/>
        <v>3.17361010226061</v>
      </c>
      <c r="S189" s="57">
        <f>IF(K189=0,C217,(1/$C$59)*LN(1+$C$59/$C$58/(RodR+ABS(Calculations!K189-RodR))))</f>
        <v>0.190577727553177</v>
      </c>
      <c r="T189" s="83">
        <f t="shared" si="24"/>
        <v>0.217920437490935</v>
      </c>
      <c r="U189" s="58">
        <f t="shared" si="25"/>
        <v>7.79166666666667</v>
      </c>
      <c r="V189" s="58">
        <f t="shared" si="26"/>
        <v>1.01019948033673</v>
      </c>
      <c r="W189" s="58">
        <f t="shared" si="27"/>
        <v>1.01019948033673</v>
      </c>
    </row>
    <row r="190" spans="11:23">
      <c r="K190" s="80">
        <v>18.8</v>
      </c>
      <c r="L190" s="56">
        <f t="shared" si="21"/>
        <v>24.4977608313107</v>
      </c>
      <c r="M190" s="56">
        <f t="shared" si="28"/>
        <v>1.26877871170216</v>
      </c>
      <c r="Q190" s="82">
        <f t="shared" si="22"/>
        <v>0.601841475082948</v>
      </c>
      <c r="R190" s="58">
        <f t="shared" si="23"/>
        <v>3.17361010226061</v>
      </c>
      <c r="S190" s="57">
        <f>IF(K190=0,C218,(1/$C$59)*LN(1+$C$59/$C$58/(RodR+ABS(Calculations!K190-RodR))))</f>
        <v>0.189639387224741</v>
      </c>
      <c r="T190" s="83">
        <f t="shared" si="24"/>
        <v>0.216695681581036</v>
      </c>
      <c r="U190" s="58">
        <f t="shared" si="25"/>
        <v>7.83333333333333</v>
      </c>
      <c r="V190" s="58">
        <f t="shared" si="26"/>
        <v>1.01019948033673</v>
      </c>
      <c r="W190" s="58">
        <f t="shared" si="27"/>
        <v>1.01019948033673</v>
      </c>
    </row>
    <row r="191" spans="11:23">
      <c r="K191" s="80">
        <v>18.9</v>
      </c>
      <c r="L191" s="56">
        <f t="shared" si="21"/>
        <v>24.3777355136411</v>
      </c>
      <c r="M191" s="56">
        <f t="shared" si="28"/>
        <v>1.25602938364463</v>
      </c>
      <c r="Q191" s="82">
        <f t="shared" si="22"/>
        <v>0.598892788681323</v>
      </c>
      <c r="R191" s="58">
        <f t="shared" si="23"/>
        <v>3.17361010226061</v>
      </c>
      <c r="S191" s="57">
        <f>IF(K191=0,C219,(1/$C$59)*LN(1+$C$59/$C$58/(RodR+ABS(Calculations!K191-RodR))))</f>
        <v>0.188710260360818</v>
      </c>
      <c r="T191" s="83">
        <f t="shared" si="24"/>
        <v>0.215484628897813</v>
      </c>
      <c r="U191" s="58">
        <f t="shared" si="25"/>
        <v>7.875</v>
      </c>
      <c r="V191" s="58">
        <f t="shared" si="26"/>
        <v>1.01019948033673</v>
      </c>
      <c r="W191" s="58">
        <f t="shared" si="27"/>
        <v>1.01019948033673</v>
      </c>
    </row>
    <row r="192" spans="11:23">
      <c r="K192" s="80">
        <v>19</v>
      </c>
      <c r="L192" s="56">
        <f t="shared" si="21"/>
        <v>24.2588829194789</v>
      </c>
      <c r="M192" s="56">
        <f t="shared" si="28"/>
        <v>1.24347170204577</v>
      </c>
      <c r="Q192" s="82">
        <f t="shared" si="22"/>
        <v>0.595972912816726</v>
      </c>
      <c r="R192" s="58">
        <f t="shared" si="23"/>
        <v>3.17361010226061</v>
      </c>
      <c r="S192" s="57">
        <f>IF(K192=0,C220,(1/$C$59)*LN(1+$C$59/$C$58/(RodR+ABS(Calculations!K192-RodR))))</f>
        <v>0.18779021165587</v>
      </c>
      <c r="T192" s="83">
        <f t="shared" si="24"/>
        <v>0.21428705052068</v>
      </c>
      <c r="U192" s="58">
        <f t="shared" si="25"/>
        <v>7.91666666666667</v>
      </c>
      <c r="V192" s="58">
        <f t="shared" si="26"/>
        <v>1.01019948033673</v>
      </c>
      <c r="W192" s="58">
        <f t="shared" si="27"/>
        <v>1.01019948033673</v>
      </c>
    </row>
    <row r="193" spans="11:23">
      <c r="K193" s="80">
        <v>19.1</v>
      </c>
      <c r="L193" s="56">
        <f t="shared" si="21"/>
        <v>24.1411859112037</v>
      </c>
      <c r="M193" s="56">
        <f t="shared" si="28"/>
        <v>1.23110183631955</v>
      </c>
      <c r="Q193" s="82">
        <f t="shared" si="22"/>
        <v>0.593081426465751</v>
      </c>
      <c r="R193" s="58">
        <f t="shared" si="23"/>
        <v>3.17361010226061</v>
      </c>
      <c r="S193" s="57">
        <f>IF(K193=0,C221,(1/$C$59)*LN(1+$C$59/$C$58/(RodR+ABS(Calculations!K193-RodR))))</f>
        <v>0.186879108446022</v>
      </c>
      <c r="T193" s="83">
        <f t="shared" si="24"/>
        <v>0.213102722604664</v>
      </c>
      <c r="U193" s="58">
        <f t="shared" si="25"/>
        <v>7.95833333333333</v>
      </c>
      <c r="V193" s="58">
        <f t="shared" si="26"/>
        <v>1.01019948033673</v>
      </c>
      <c r="W193" s="58">
        <f t="shared" si="27"/>
        <v>1.01019948033673</v>
      </c>
    </row>
    <row r="194" spans="11:23">
      <c r="K194" s="80">
        <v>19.2</v>
      </c>
      <c r="L194" s="56">
        <f t="shared" ref="L194:L257" si="29">IF(K194&lt;RodR,EPRValue,Q194*$C$43)</f>
        <v>24.0246276841442</v>
      </c>
      <c r="M194" s="56">
        <f t="shared" si="28"/>
        <v>1.2189160513224</v>
      </c>
      <c r="Q194" s="82">
        <f t="shared" si="22"/>
        <v>0.590217916784617</v>
      </c>
      <c r="R194" s="58">
        <f t="shared" si="23"/>
        <v>3.17361010226061</v>
      </c>
      <c r="S194" s="57">
        <f>IF(K194=0,C222,(1/$C$59)*LN(1+$C$59/$C$58/(RodR+ABS(Calculations!K194-RodR))))</f>
        <v>0.18597682064479</v>
      </c>
      <c r="T194" s="83">
        <f t="shared" si="24"/>
        <v>0.211931426240374</v>
      </c>
      <c r="U194" s="58">
        <f t="shared" si="25"/>
        <v>8</v>
      </c>
      <c r="V194" s="58">
        <f t="shared" si="26"/>
        <v>1.01019948033673</v>
      </c>
      <c r="W194" s="58">
        <f t="shared" si="27"/>
        <v>1.01019948033673</v>
      </c>
    </row>
    <row r="195" spans="11:23">
      <c r="K195" s="80">
        <v>19.3</v>
      </c>
      <c r="L195" s="56">
        <f t="shared" si="29"/>
        <v>23.9091917585161</v>
      </c>
      <c r="M195" s="56">
        <f t="shared" si="28"/>
        <v>1.20691070450738</v>
      </c>
      <c r="Q195" s="82">
        <f t="shared" si="22"/>
        <v>0.587381978911112</v>
      </c>
      <c r="R195" s="58">
        <f t="shared" si="23"/>
        <v>3.17361010226061</v>
      </c>
      <c r="S195" s="57">
        <f>IF(K195=0,C223,(1/$C$59)*LN(1+$C$59/$C$58/(RodR+ABS(Calculations!K195-RodR))))</f>
        <v>0.185083220680673</v>
      </c>
      <c r="T195" s="83">
        <f t="shared" si="24"/>
        <v>0.210772947318594</v>
      </c>
      <c r="U195" s="58">
        <f t="shared" si="25"/>
        <v>8.04166666666667</v>
      </c>
      <c r="V195" s="58">
        <f t="shared" si="26"/>
        <v>1.01019948033673</v>
      </c>
      <c r="W195" s="58">
        <f t="shared" si="27"/>
        <v>1.01019948033673</v>
      </c>
    </row>
    <row r="196" spans="11:23">
      <c r="K196" s="80">
        <v>19.4</v>
      </c>
      <c r="L196" s="56">
        <f t="shared" si="29"/>
        <v>23.794861971594</v>
      </c>
      <c r="M196" s="56">
        <f t="shared" si="28"/>
        <v>1.19508224317727</v>
      </c>
      <c r="Q196" s="82">
        <f t="shared" ref="Q196:Q259" si="30">R196*IF($C$56&lt;$C$55,S196,T196)</f>
        <v>0.584573215772273</v>
      </c>
      <c r="R196" s="58">
        <f t="shared" ref="R196:R259" si="31">$C$70/$C$61*W196</f>
        <v>3.17361010226061</v>
      </c>
      <c r="S196" s="57">
        <f>IF(K196=0,C224,(1/$C$59)*LN(1+$C$59/$C$58/(RodR+ABS(Calculations!K196-RodR))))</f>
        <v>0.184198183436545</v>
      </c>
      <c r="T196" s="83">
        <f t="shared" ref="T196:T259" si="32">IF((ABS(K196))&lt;$C$55-$C$56,($C$53/2/PI()/$C$56*LN(($C$55-$C$56)*(ABS(K196)+$C$56)/(ABS(K196))/$C$55)+$C$60*LN($C$55*$C$54/($C$55-$C$56)/$C$53)),$C$60*LN((((ABS(K196))+$C$56-$C$55)*$C$53+$C$55*$C$54)/($C$53*(ABS(K196)))))</f>
        <v>0.209627076399305</v>
      </c>
      <c r="U196" s="58">
        <f t="shared" ref="U196:U259" si="33">K196/$C$56</f>
        <v>8.08333333333333</v>
      </c>
      <c r="V196" s="58">
        <f t="shared" ref="V196:V259" si="34">IF(K196="","",1/(1.0212-0.0178*LOG10($C$53+0.01)))</f>
        <v>1.01019948033673</v>
      </c>
      <c r="W196" s="58">
        <f t="shared" ref="W196:W259" si="35">MAX(1/(-(0.21682*LOG10(3.7*U196)-0.293)*(EXP(-3.7*U196)-1)+1),1)*MAX(1/(-(0.1921*LOG10(U196+0.2)+0.072)*(EXP(-150*U196)-1)+1),1)*V196</f>
        <v>1.01019948033673</v>
      </c>
    </row>
    <row r="197" spans="11:23">
      <c r="K197" s="80">
        <v>19.5</v>
      </c>
      <c r="L197" s="56">
        <f t="shared" si="29"/>
        <v>23.6816224701084</v>
      </c>
      <c r="M197" s="56">
        <f t="shared" si="28"/>
        <v>1.18342720183244</v>
      </c>
      <c r="Q197" s="82">
        <f t="shared" si="30"/>
        <v>0.581791237897599</v>
      </c>
      <c r="R197" s="58">
        <f t="shared" si="31"/>
        <v>3.17361010226061</v>
      </c>
      <c r="S197" s="57">
        <f>IF(K197=0,C225,(1/$C$59)*LN(1+$C$59/$C$58/(RodR+ABS(Calculations!K197-RodR))))</f>
        <v>0.183321586190812</v>
      </c>
      <c r="T197" s="83">
        <f t="shared" si="32"/>
        <v>0.208493608584984</v>
      </c>
      <c r="U197" s="58">
        <f t="shared" si="33"/>
        <v>8.125</v>
      </c>
      <c r="V197" s="58">
        <f t="shared" si="34"/>
        <v>1.01019948033673</v>
      </c>
      <c r="W197" s="58">
        <f t="shared" si="35"/>
        <v>1.01019948033673</v>
      </c>
    </row>
    <row r="198" spans="11:23">
      <c r="K198" s="80">
        <v>19.6</v>
      </c>
      <c r="L198" s="56">
        <f t="shared" si="29"/>
        <v>23.5694577028613</v>
      </c>
      <c r="M198" s="56">
        <f t="shared" si="28"/>
        <v>1.17194219960959</v>
      </c>
      <c r="Q198" s="82">
        <f t="shared" si="30"/>
        <v>0.579035663237646</v>
      </c>
      <c r="R198" s="58">
        <f t="shared" si="31"/>
        <v>3.17361010226061</v>
      </c>
      <c r="S198" s="57">
        <f>IF(K198=0,C226,(1/$C$59)*LN(1+$C$59/$C$58/(RodR+ABS(Calculations!K198-RodR))))</f>
        <v>0.182453308560239</v>
      </c>
      <c r="T198" s="83">
        <f t="shared" si="32"/>
        <v>0.207372343398002</v>
      </c>
      <c r="U198" s="58">
        <f t="shared" si="33"/>
        <v>8.16666666666667</v>
      </c>
      <c r="V198" s="58">
        <f t="shared" si="34"/>
        <v>1.01019948033673</v>
      </c>
      <c r="W198" s="58">
        <f t="shared" si="35"/>
        <v>1.01019948033673</v>
      </c>
    </row>
    <row r="199" spans="11:23">
      <c r="K199" s="80">
        <v>19.7</v>
      </c>
      <c r="L199" s="56">
        <f t="shared" si="29"/>
        <v>23.4583524135523</v>
      </c>
      <c r="M199" s="56">
        <f t="shared" si="28"/>
        <v>1.16062393780841</v>
      </c>
      <c r="Q199" s="82">
        <f t="shared" si="30"/>
        <v>0.576306116987778</v>
      </c>
      <c r="R199" s="58">
        <f t="shared" si="31"/>
        <v>3.17361010226061</v>
      </c>
      <c r="S199" s="57">
        <f>IF(K199=0,C227,(1/$C$59)*LN(1+$C$59/$C$58/(RodR+ABS(Calculations!K199-RodR))))</f>
        <v>0.181593232444423</v>
      </c>
      <c r="T199" s="83">
        <f t="shared" si="32"/>
        <v>0.206263084661984</v>
      </c>
      <c r="U199" s="58">
        <f t="shared" si="33"/>
        <v>8.20833333333333</v>
      </c>
      <c r="V199" s="58">
        <f t="shared" si="34"/>
        <v>1.01019948033673</v>
      </c>
      <c r="W199" s="58">
        <f t="shared" si="35"/>
        <v>1.01019948033673</v>
      </c>
    </row>
    <row r="200" spans="11:23">
      <c r="K200" s="80">
        <v>19.8</v>
      </c>
      <c r="L200" s="56">
        <f t="shared" si="29"/>
        <v>23.3482916338089</v>
      </c>
      <c r="M200" s="56">
        <f t="shared" si="28"/>
        <v>1.14946919750181</v>
      </c>
      <c r="Q200" s="82">
        <f t="shared" si="30"/>
        <v>0.573602231416943</v>
      </c>
      <c r="R200" s="58">
        <f t="shared" si="31"/>
        <v>3.17361010226061</v>
      </c>
      <c r="S200" s="57">
        <f>IF(K200=0,C228,(1/$C$59)*LN(1+$C$59/$C$58/(RodR+ABS(Calculations!K200-RodR))))</f>
        <v>0.180741241971834</v>
      </c>
      <c r="T200" s="83">
        <f t="shared" si="32"/>
        <v>0.205165640386965</v>
      </c>
      <c r="U200" s="58">
        <f t="shared" si="33"/>
        <v>8.25</v>
      </c>
      <c r="V200" s="58">
        <f t="shared" si="34"/>
        <v>1.01019948033673</v>
      </c>
      <c r="W200" s="58">
        <f t="shared" si="35"/>
        <v>1.01019948033673</v>
      </c>
    </row>
    <row r="201" spans="11:23">
      <c r="K201" s="80">
        <v>19.9</v>
      </c>
      <c r="L201" s="56">
        <f t="shared" si="29"/>
        <v>23.2392606764135</v>
      </c>
      <c r="M201" s="56">
        <f t="shared" si="28"/>
        <v>1.13847483722757</v>
      </c>
      <c r="Q201" s="82">
        <f t="shared" si="30"/>
        <v>0.570923645701279</v>
      </c>
      <c r="R201" s="58">
        <f t="shared" si="31"/>
        <v>3.17361010226061</v>
      </c>
      <c r="S201" s="57">
        <f>IF(K201=0,C229,(1/$C$59)*LN(1+$C$59/$C$58/(RodR+ABS(Calculations!K201-RodR))))</f>
        <v>0.179897223447392</v>
      </c>
      <c r="T201" s="83">
        <f t="shared" si="32"/>
        <v>0.204079822658215</v>
      </c>
      <c r="U201" s="58">
        <f t="shared" si="33"/>
        <v>8.29166666666667</v>
      </c>
      <c r="V201" s="58">
        <f t="shared" si="34"/>
        <v>1.01019948033673</v>
      </c>
      <c r="W201" s="58">
        <f t="shared" si="35"/>
        <v>1.01019948033673</v>
      </c>
    </row>
    <row r="202" spans="11:23">
      <c r="K202" s="80">
        <v>20</v>
      </c>
      <c r="L202" s="56">
        <f t="shared" si="29"/>
        <v>23.1312451287217</v>
      </c>
      <c r="M202" s="56">
        <f t="shared" si="28"/>
        <v>1.12763779075721</v>
      </c>
      <c r="Q202" s="82">
        <f t="shared" si="30"/>
        <v>0.568270005762413</v>
      </c>
      <c r="R202" s="58">
        <f t="shared" si="31"/>
        <v>3.17361010226061</v>
      </c>
      <c r="S202" s="57">
        <f>IF(K202=0,C230,(1/$C$59)*LN(1+$C$59/$C$58/(RodR+ABS(Calculations!K202-RodR))))</f>
        <v>0.179061065301508</v>
      </c>
      <c r="T202" s="83">
        <f t="shared" si="32"/>
        <v>0.203005447528591</v>
      </c>
      <c r="U202" s="58">
        <f t="shared" si="33"/>
        <v>8.33333333333333</v>
      </c>
      <c r="V202" s="58">
        <f t="shared" si="34"/>
        <v>1.01019948033673</v>
      </c>
      <c r="W202" s="58">
        <f t="shared" si="35"/>
        <v>1.01019948033673</v>
      </c>
    </row>
    <row r="203" spans="11:23">
      <c r="K203" s="80">
        <v>20.1</v>
      </c>
      <c r="L203" s="56">
        <f t="shared" si="29"/>
        <v>23.0242308462637</v>
      </c>
      <c r="M203" s="56">
        <f t="shared" si="28"/>
        <v>1.11695506494</v>
      </c>
      <c r="Q203" s="82">
        <f t="shared" si="30"/>
        <v>0.565640964110282</v>
      </c>
      <c r="R203" s="58">
        <f t="shared" si="31"/>
        <v>3.17361010226061</v>
      </c>
      <c r="S203" s="57">
        <f>IF(K203=0,C231,(1/$C$59)*LN(1+$C$59/$C$58/(RodR+ABS(Calculations!K203-RodR))))</f>
        <v>0.17823265804056</v>
      </c>
      <c r="T203" s="83">
        <f t="shared" si="32"/>
        <v>0.20194233491428</v>
      </c>
      <c r="U203" s="58">
        <f t="shared" si="33"/>
        <v>8.375</v>
      </c>
      <c r="V203" s="58">
        <f t="shared" si="34"/>
        <v>1.01019948033673</v>
      </c>
      <c r="W203" s="58">
        <f t="shared" si="35"/>
        <v>1.01019948033673</v>
      </c>
    </row>
    <row r="204" spans="11:23">
      <c r="K204" s="80">
        <v>20.2</v>
      </c>
      <c r="L204" s="56">
        <f t="shared" si="29"/>
        <v>22.9182039465256</v>
      </c>
      <c r="M204" s="56">
        <f t="shared" si="28"/>
        <v>1.1064237376186</v>
      </c>
      <c r="Q204" s="82">
        <f t="shared" si="30"/>
        <v>0.563036179690339</v>
      </c>
      <c r="R204" s="58">
        <f t="shared" si="31"/>
        <v>3.17361010226061</v>
      </c>
      <c r="S204" s="57">
        <f>IF(K204=0,C232,(1/$C$59)*LN(1+$C$59/$C$58/(RodR+ABS(Calculations!K204-RodR))))</f>
        <v>0.177411894198749</v>
      </c>
      <c r="T204" s="83">
        <f t="shared" si="32"/>
        <v>0.200890308493822</v>
      </c>
      <c r="U204" s="58">
        <f t="shared" si="33"/>
        <v>8.41666666666667</v>
      </c>
      <c r="V204" s="58">
        <f t="shared" si="34"/>
        <v>1.01019948033673</v>
      </c>
      <c r="W204" s="58">
        <f t="shared" si="35"/>
        <v>1.01019948033673</v>
      </c>
    </row>
    <row r="205" spans="11:23">
      <c r="K205" s="80">
        <v>20.3</v>
      </c>
      <c r="L205" s="56">
        <f t="shared" si="29"/>
        <v>22.8131508029021</v>
      </c>
      <c r="M205" s="56">
        <f t="shared" ref="M205:M268" si="36">L195-L205</f>
        <v>1.09604095561398</v>
      </c>
      <c r="Q205" s="82">
        <f t="shared" si="30"/>
        <v>0.560455317735004</v>
      </c>
      <c r="R205" s="58">
        <f t="shared" si="31"/>
        <v>3.17361010226061</v>
      </c>
      <c r="S205" s="57">
        <f>IF(K205=0,C233,(1/$C$59)*LN(1+$C$59/$C$58/(RodR+ABS(Calculations!K205-RodR))))</f>
        <v>0.176598668291289</v>
      </c>
      <c r="T205" s="83">
        <f t="shared" si="32"/>
        <v>0.199849195610286</v>
      </c>
      <c r="U205" s="58">
        <f t="shared" si="33"/>
        <v>8.45833333333333</v>
      </c>
      <c r="V205" s="58">
        <f t="shared" si="34"/>
        <v>1.01019948033673</v>
      </c>
      <c r="W205" s="58">
        <f t="shared" si="35"/>
        <v>1.01019948033673</v>
      </c>
    </row>
    <row r="206" spans="11:23">
      <c r="K206" s="80">
        <v>20.4</v>
      </c>
      <c r="L206" s="56">
        <f t="shared" si="29"/>
        <v>22.7090580388171</v>
      </c>
      <c r="M206" s="56">
        <f t="shared" si="36"/>
        <v>1.08580393277695</v>
      </c>
      <c r="Q206" s="82">
        <f t="shared" si="30"/>
        <v>0.557898049619204</v>
      </c>
      <c r="R206" s="58">
        <f t="shared" si="31"/>
        <v>3.17361010226061</v>
      </c>
      <c r="S206" s="57">
        <f>IF(K206=0,C234,(1/$C$59)*LN(1+$C$59/$C$58/(RodR+ABS(Calculations!K206-RodR))))</f>
        <v>0.17579287676889</v>
      </c>
      <c r="T206" s="83">
        <f t="shared" si="32"/>
        <v>0.198818827176477</v>
      </c>
      <c r="U206" s="58">
        <f t="shared" si="33"/>
        <v>8.5</v>
      </c>
      <c r="V206" s="58">
        <f t="shared" si="34"/>
        <v>1.01019948033673</v>
      </c>
      <c r="W206" s="58">
        <f t="shared" si="35"/>
        <v>1.01019948033673</v>
      </c>
    </row>
    <row r="207" spans="11:23">
      <c r="K207" s="80">
        <v>20.5</v>
      </c>
      <c r="L207" s="56">
        <f t="shared" si="29"/>
        <v>22.6059125220049</v>
      </c>
      <c r="M207" s="56">
        <f t="shared" si="36"/>
        <v>1.07570994810349</v>
      </c>
      <c r="Q207" s="82">
        <f t="shared" si="30"/>
        <v>0.555364052719901</v>
      </c>
      <c r="R207" s="58">
        <f t="shared" si="31"/>
        <v>3.17361010226061</v>
      </c>
      <c r="S207" s="57">
        <f>IF(K207=0,C235,(1/$C$59)*LN(1+$C$59/$C$58/(RodR+ABS(Calculations!K207-RodR))))</f>
        <v>0.174994417973496</v>
      </c>
      <c r="T207" s="83">
        <f t="shared" si="32"/>
        <v>0.197799037583084</v>
      </c>
      <c r="U207" s="58">
        <f t="shared" si="33"/>
        <v>8.54166666666667</v>
      </c>
      <c r="V207" s="58">
        <f t="shared" si="34"/>
        <v>1.01019948033673</v>
      </c>
      <c r="W207" s="58">
        <f t="shared" si="35"/>
        <v>1.01019948033673</v>
      </c>
    </row>
    <row r="208" spans="11:23">
      <c r="K208" s="80">
        <v>20.6</v>
      </c>
      <c r="L208" s="56">
        <f t="shared" si="29"/>
        <v>22.5037013589493</v>
      </c>
      <c r="M208" s="56">
        <f t="shared" si="36"/>
        <v>1.065756343912</v>
      </c>
      <c r="Q208" s="82">
        <f t="shared" si="30"/>
        <v>0.552853010279454</v>
      </c>
      <c r="R208" s="58">
        <f t="shared" si="31"/>
        <v>3.17361010226061</v>
      </c>
      <c r="S208" s="57">
        <f>IF(K208=0,C236,(1/$C$59)*LN(1+$C$59/$C$58/(RodR+ABS(Calculations!K208-RodR))))</f>
        <v>0.174203192095226</v>
      </c>
      <c r="T208" s="83">
        <f t="shared" si="32"/>
        <v>0.196789664609644</v>
      </c>
      <c r="U208" s="58">
        <f t="shared" si="33"/>
        <v>8.58333333333333</v>
      </c>
      <c r="V208" s="58">
        <f t="shared" si="34"/>
        <v>1.01019948033673</v>
      </c>
      <c r="W208" s="58">
        <f t="shared" si="35"/>
        <v>1.01019948033673</v>
      </c>
    </row>
    <row r="209" spans="11:23">
      <c r="K209" s="80">
        <v>20.7</v>
      </c>
      <c r="L209" s="56">
        <f t="shared" si="29"/>
        <v>22.4024118894726</v>
      </c>
      <c r="M209" s="56">
        <f t="shared" si="36"/>
        <v>1.05594052407966</v>
      </c>
      <c r="Q209" s="82">
        <f t="shared" si="30"/>
        <v>0.550364611272704</v>
      </c>
      <c r="R209" s="58">
        <f t="shared" si="31"/>
        <v>3.17361010226061</v>
      </c>
      <c r="S209" s="57">
        <f>IF(K209=0,C237,(1/$C$59)*LN(1+$C$59/$C$58/(RodR+ABS(Calculations!K209-RodR))))</f>
        <v>0.173419101130498</v>
      </c>
      <c r="T209" s="83">
        <f t="shared" si="32"/>
        <v>0.195790549338231</v>
      </c>
      <c r="U209" s="58">
        <f t="shared" si="33"/>
        <v>8.625</v>
      </c>
      <c r="V209" s="58">
        <f t="shared" si="34"/>
        <v>1.01019948033673</v>
      </c>
      <c r="W209" s="58">
        <f t="shared" si="35"/>
        <v>1.01019948033673</v>
      </c>
    </row>
    <row r="210" spans="11:23">
      <c r="K210" s="80">
        <v>20.8</v>
      </c>
      <c r="L210" s="56">
        <f t="shared" si="29"/>
        <v>22.3020316814726</v>
      </c>
      <c r="M210" s="56">
        <f t="shared" si="36"/>
        <v>1.04625995233624</v>
      </c>
      <c r="Q210" s="82">
        <f t="shared" si="30"/>
        <v>0.547898550277667</v>
      </c>
      <c r="R210" s="58">
        <f t="shared" si="31"/>
        <v>3.17361010226061</v>
      </c>
      <c r="S210" s="57">
        <f>IF(K210=0,C238,(1/$C$59)*LN(1+$C$59/$C$58/(RodR+ABS(Calculations!K210-RodR))))</f>
        <v>0.172642048841283</v>
      </c>
      <c r="T210" s="83">
        <f t="shared" si="32"/>
        <v>0.194801536069772</v>
      </c>
      <c r="U210" s="58">
        <f t="shared" si="33"/>
        <v>8.66666666666667</v>
      </c>
      <c r="V210" s="58">
        <f t="shared" si="34"/>
        <v>1.01019948033673</v>
      </c>
      <c r="W210" s="58">
        <f t="shared" si="35"/>
        <v>1.01019948033673</v>
      </c>
    </row>
    <row r="211" spans="11:23">
      <c r="K211" s="80">
        <v>20.9</v>
      </c>
      <c r="L211" s="56">
        <f t="shared" si="29"/>
        <v>22.202548525801</v>
      </c>
      <c r="M211" s="56">
        <f t="shared" si="36"/>
        <v>1.03671215061257</v>
      </c>
      <c r="Q211" s="82">
        <f t="shared" si="30"/>
        <v>0.54545452734971</v>
      </c>
      <c r="R211" s="58">
        <f t="shared" si="31"/>
        <v>3.17361010226061</v>
      </c>
      <c r="S211" s="57">
        <f>IF(K211=0,C239,(1/$C$59)*LN(1+$C$59/$C$58/(RodR+ABS(Calculations!K211-RodR))))</f>
        <v>0.171871940715457</v>
      </c>
      <c r="T211" s="83">
        <f t="shared" si="32"/>
        <v>0.193822472242902</v>
      </c>
      <c r="U211" s="58">
        <f t="shared" si="33"/>
        <v>8.70833333333333</v>
      </c>
      <c r="V211" s="58">
        <f t="shared" si="34"/>
        <v>1.01019948033673</v>
      </c>
      <c r="W211" s="58">
        <f t="shared" si="35"/>
        <v>1.01019948033673</v>
      </c>
    </row>
    <row r="212" spans="11:23">
      <c r="K212" s="80">
        <v>21</v>
      </c>
      <c r="L212" s="56">
        <f t="shared" si="29"/>
        <v>22.1039504312795</v>
      </c>
      <c r="M212" s="56">
        <f t="shared" si="36"/>
        <v>1.02729469744219</v>
      </c>
      <c r="Q212" s="82">
        <f t="shared" si="30"/>
        <v>0.543032247899119</v>
      </c>
      <c r="R212" s="58">
        <f t="shared" si="31"/>
        <v>3.17361010226061</v>
      </c>
      <c r="S212" s="57">
        <f>IF(K212=0,C240,(1/$C$59)*LN(1+$C$59/$C$58/(RodR+ABS(Calculations!K212-RodR))))</f>
        <v>0.171108683928221</v>
      </c>
      <c r="T212" s="83">
        <f t="shared" si="32"/>
        <v>0.192853208355252</v>
      </c>
      <c r="U212" s="58">
        <f t="shared" si="33"/>
        <v>8.75</v>
      </c>
      <c r="V212" s="58">
        <f t="shared" si="34"/>
        <v>1.01019948033673</v>
      </c>
      <c r="W212" s="58">
        <f t="shared" si="35"/>
        <v>1.01019948033673</v>
      </c>
    </row>
    <row r="213" spans="11:23">
      <c r="K213" s="80">
        <v>21.1</v>
      </c>
      <c r="L213" s="56">
        <f t="shared" si="29"/>
        <v>22.0062256198495</v>
      </c>
      <c r="M213" s="56">
        <f t="shared" si="36"/>
        <v>1.01800522641424</v>
      </c>
      <c r="Q213" s="82">
        <f t="shared" si="30"/>
        <v>0.540631422571929</v>
      </c>
      <c r="R213" s="58">
        <f t="shared" si="31"/>
        <v>3.17361010226061</v>
      </c>
      <c r="S213" s="57">
        <f>IF(K213=0,C241,(1/$C$59)*LN(1+$C$59/$C$58/(RodR+ABS(Calculations!K213-RodR))))</f>
        <v>0.170352187304556</v>
      </c>
      <c r="T213" s="83">
        <f t="shared" si="32"/>
        <v>0.191893597887106</v>
      </c>
      <c r="U213" s="58">
        <f t="shared" si="33"/>
        <v>8.79166666666667</v>
      </c>
      <c r="V213" s="58">
        <f t="shared" si="34"/>
        <v>1.01019948033673</v>
      </c>
      <c r="W213" s="58">
        <f t="shared" si="35"/>
        <v>1.01019948033673</v>
      </c>
    </row>
    <row r="214" spans="11:23">
      <c r="K214" s="80">
        <v>21.2</v>
      </c>
      <c r="L214" s="56">
        <f t="shared" si="29"/>
        <v>21.9093625218503</v>
      </c>
      <c r="M214" s="56">
        <f t="shared" si="36"/>
        <v>1.00884142467524</v>
      </c>
      <c r="Q214" s="82">
        <f t="shared" si="30"/>
        <v>0.538251767133935</v>
      </c>
      <c r="R214" s="58">
        <f t="shared" si="31"/>
        <v>3.17361010226061</v>
      </c>
      <c r="S214" s="57">
        <f>IF(K214=0,C242,(1/$C$59)*LN(1+$C$59/$C$58/(RodR+ABS(Calculations!K214-RodR))))</f>
        <v>0.16960236128267</v>
      </c>
      <c r="T214" s="83">
        <f t="shared" si="32"/>
        <v>0.190943497227332</v>
      </c>
      <c r="U214" s="58">
        <f t="shared" si="33"/>
        <v>8.83333333333333</v>
      </c>
      <c r="V214" s="58">
        <f t="shared" si="34"/>
        <v>1.01019948033673</v>
      </c>
      <c r="W214" s="58">
        <f t="shared" si="35"/>
        <v>1.01019948033673</v>
      </c>
    </row>
    <row r="215" spans="11:23">
      <c r="K215" s="80">
        <v>21.3</v>
      </c>
      <c r="L215" s="56">
        <f t="shared" si="29"/>
        <v>21.8133497714236</v>
      </c>
      <c r="M215" s="56">
        <f t="shared" si="36"/>
        <v>0.99980103147848</v>
      </c>
      <c r="Q215" s="82">
        <f t="shared" si="30"/>
        <v>0.53589300235778</v>
      </c>
      <c r="R215" s="58">
        <f t="shared" si="31"/>
        <v>3.17361010226061</v>
      </c>
      <c r="S215" s="57">
        <f>IF(K215=0,C243,(1/$C$59)*LN(1+$C$59/$C$58/(RodR+ABS(Calculations!K215-RodR))))</f>
        <v>0.168859117878423</v>
      </c>
      <c r="T215" s="83">
        <f t="shared" si="32"/>
        <v>0.190002765601511</v>
      </c>
      <c r="U215" s="58">
        <f t="shared" si="33"/>
        <v>8.875</v>
      </c>
      <c r="V215" s="58">
        <f t="shared" si="34"/>
        <v>1.01019948033673</v>
      </c>
      <c r="W215" s="58">
        <f t="shared" si="35"/>
        <v>1.01019948033673</v>
      </c>
    </row>
    <row r="216" spans="11:23">
      <c r="K216" s="80">
        <v>21.4</v>
      </c>
      <c r="L216" s="56">
        <f t="shared" si="29"/>
        <v>21.7181762020378</v>
      </c>
      <c r="M216" s="56">
        <f t="shared" si="36"/>
        <v>0.990881836779245</v>
      </c>
      <c r="Q216" s="82">
        <f t="shared" si="30"/>
        <v>0.53355485391301</v>
      </c>
      <c r="R216" s="58">
        <f t="shared" si="31"/>
        <v>3.17361010226061</v>
      </c>
      <c r="S216" s="57">
        <f>IF(K216=0,C244,(1/$C$59)*LN(1+$C$59/$C$58/(RodR+ABS(Calculations!K216-RodR))))</f>
        <v>0.168122370650683</v>
      </c>
      <c r="T216" s="83">
        <f t="shared" si="32"/>
        <v>0.189071265002184</v>
      </c>
      <c r="U216" s="58">
        <f t="shared" si="33"/>
        <v>8.91666666666667</v>
      </c>
      <c r="V216" s="58">
        <f t="shared" si="34"/>
        <v>1.01019948033673</v>
      </c>
      <c r="W216" s="58">
        <f t="shared" si="35"/>
        <v>1.01019948033673</v>
      </c>
    </row>
    <row r="217" spans="11:23">
      <c r="K217" s="80">
        <v>21.5</v>
      </c>
      <c r="L217" s="56">
        <f t="shared" si="29"/>
        <v>21.6238308421313</v>
      </c>
      <c r="M217" s="56">
        <f t="shared" si="36"/>
        <v>0.982081679873691</v>
      </c>
      <c r="Q217" s="82">
        <f t="shared" si="30"/>
        <v>0.531237052259039</v>
      </c>
      <c r="R217" s="58">
        <f t="shared" si="31"/>
        <v>3.17361010226061</v>
      </c>
      <c r="S217" s="57">
        <f>IF(K217=0,C245,(1/$C$59)*LN(1+$C$59/$C$58/(RodR+ABS(Calculations!K217-RodR))))</f>
        <v>0.167392034667595</v>
      </c>
      <c r="T217" s="83">
        <f t="shared" si="32"/>
        <v>0.188148860121158</v>
      </c>
      <c r="U217" s="58">
        <f t="shared" si="33"/>
        <v>8.95833333333333</v>
      </c>
      <c r="V217" s="58">
        <f t="shared" si="34"/>
        <v>1.01019948033673</v>
      </c>
      <c r="W217" s="58">
        <f t="shared" si="35"/>
        <v>1.01019948033673</v>
      </c>
    </row>
    <row r="218" spans="11:23">
      <c r="K218" s="80">
        <v>21.6</v>
      </c>
      <c r="L218" s="56">
        <f t="shared" si="29"/>
        <v>21.5303029108685</v>
      </c>
      <c r="M218" s="56">
        <f t="shared" si="36"/>
        <v>0.973398448080818</v>
      </c>
      <c r="Q218" s="82">
        <f t="shared" si="30"/>
        <v>0.528939332540888</v>
      </c>
      <c r="R218" s="58">
        <f t="shared" si="31"/>
        <v>3.17361010226061</v>
      </c>
      <c r="S218" s="57">
        <f>IF(K218=0,C246,(1/$C$59)*LN(1+$C$59/$C$58/(RodR+ABS(Calculations!K218-RodR))))</f>
        <v>0.166668026473736</v>
      </c>
      <c r="T218" s="83">
        <f t="shared" si="32"/>
        <v>0.187235418283783</v>
      </c>
      <c r="U218" s="58">
        <f t="shared" si="33"/>
        <v>9</v>
      </c>
      <c r="V218" s="58">
        <f t="shared" si="34"/>
        <v>1.01019948033673</v>
      </c>
      <c r="W218" s="58">
        <f t="shared" si="35"/>
        <v>1.01019948033673</v>
      </c>
    </row>
    <row r="219" spans="11:23">
      <c r="K219" s="80">
        <v>21.7</v>
      </c>
      <c r="L219" s="56">
        <f t="shared" si="29"/>
        <v>21.4375818140078</v>
      </c>
      <c r="M219" s="56">
        <f t="shared" si="36"/>
        <v>0.964830075464864</v>
      </c>
      <c r="Q219" s="82">
        <f t="shared" si="30"/>
        <v>0.526661434487665</v>
      </c>
      <c r="R219" s="58">
        <f t="shared" si="31"/>
        <v>3.17361010226061</v>
      </c>
      <c r="S219" s="57">
        <f>IF(K219=0,C247,(1/$C$59)*LN(1+$C$59/$C$58/(RodR+ABS(Calculations!K219-RodR))))</f>
        <v>0.16595026405812</v>
      </c>
      <c r="T219" s="83">
        <f t="shared" si="32"/>
        <v>0.186330809385142</v>
      </c>
      <c r="U219" s="58">
        <f t="shared" si="33"/>
        <v>9.04166666666667</v>
      </c>
      <c r="V219" s="58">
        <f t="shared" si="34"/>
        <v>1.01019948033673</v>
      </c>
      <c r="W219" s="58">
        <f t="shared" si="35"/>
        <v>1.01019948033673</v>
      </c>
    </row>
    <row r="220" spans="11:23">
      <c r="K220" s="80">
        <v>21.8</v>
      </c>
      <c r="L220" s="56">
        <f t="shared" si="29"/>
        <v>21.3456571398751</v>
      </c>
      <c r="M220" s="56">
        <f t="shared" si="36"/>
        <v>0.956374541597537</v>
      </c>
      <c r="Q220" s="82">
        <f t="shared" si="30"/>
        <v>0.524403102313656</v>
      </c>
      <c r="R220" s="58">
        <f t="shared" si="31"/>
        <v>3.17361010226061</v>
      </c>
      <c r="S220" s="57">
        <f>IF(K220=0,C248,(1/$C$59)*LN(1+$C$59/$C$58/(RodR+ABS(Calculations!K220-RodR))))</f>
        <v>0.165238666823034</v>
      </c>
      <c r="T220" s="83">
        <f t="shared" si="32"/>
        <v>0.185434905828095</v>
      </c>
      <c r="U220" s="58">
        <f t="shared" si="33"/>
        <v>9.08333333333333</v>
      </c>
      <c r="V220" s="58">
        <f t="shared" si="34"/>
        <v>1.01019948033673</v>
      </c>
      <c r="W220" s="58">
        <f t="shared" si="35"/>
        <v>1.01019948033673</v>
      </c>
    </row>
    <row r="221" spans="11:23">
      <c r="K221" s="80">
        <v>21.9</v>
      </c>
      <c r="L221" s="56">
        <f t="shared" si="29"/>
        <v>21.2545186554426</v>
      </c>
      <c r="M221" s="56">
        <f t="shared" si="36"/>
        <v>0.948029870358354</v>
      </c>
      <c r="Q221" s="82">
        <f t="shared" si="30"/>
        <v>0.522164084621984</v>
      </c>
      <c r="R221" s="58">
        <f t="shared" si="31"/>
        <v>3.17361010226061</v>
      </c>
      <c r="S221" s="57">
        <f>IF(K221=0,C249,(1/$C$59)*LN(1+$C$59/$C$58/(RodR+ABS(Calculations!K221-RodR))))</f>
        <v>0.164533155553683</v>
      </c>
      <c r="T221" s="83">
        <f t="shared" si="32"/>
        <v>0.1845475824631</v>
      </c>
      <c r="U221" s="58">
        <f t="shared" si="33"/>
        <v>9.125</v>
      </c>
      <c r="V221" s="58">
        <f t="shared" si="34"/>
        <v>1.01019948033673</v>
      </c>
      <c r="W221" s="58">
        <f t="shared" si="35"/>
        <v>1.01019948033673</v>
      </c>
    </row>
    <row r="222" spans="11:23">
      <c r="K222" s="80">
        <v>22</v>
      </c>
      <c r="L222" s="56">
        <f t="shared" si="29"/>
        <v>21.1641563025077</v>
      </c>
      <c r="M222" s="56">
        <f t="shared" si="36"/>
        <v>0.939794128771833</v>
      </c>
      <c r="Q222" s="82">
        <f t="shared" si="30"/>
        <v>0.519944134310736</v>
      </c>
      <c r="R222" s="58">
        <f t="shared" si="31"/>
        <v>3.17361010226061</v>
      </c>
      <c r="S222" s="57">
        <f>IF(K222=0,C250,(1/$C$59)*LN(1+$C$59/$C$58/(RodR+ABS(Calculations!K222-RodR))))</f>
        <v>0.163833652388607</v>
      </c>
      <c r="T222" s="83">
        <f t="shared" si="32"/>
        <v>0.183668716529767</v>
      </c>
      <c r="U222" s="58">
        <f t="shared" si="33"/>
        <v>9.16666666666667</v>
      </c>
      <c r="V222" s="58">
        <f t="shared" si="34"/>
        <v>1.01019948033673</v>
      </c>
      <c r="W222" s="58">
        <f t="shared" si="35"/>
        <v>1.01019948033673</v>
      </c>
    </row>
    <row r="223" spans="11:23">
      <c r="K223" s="80">
        <v>22.1</v>
      </c>
      <c r="L223" s="56">
        <f t="shared" si="29"/>
        <v>21.0745601939697</v>
      </c>
      <c r="M223" s="56">
        <f t="shared" si="36"/>
        <v>0.931665425879807</v>
      </c>
      <c r="Q223" s="82">
        <f t="shared" si="30"/>
        <v>0.517743008481502</v>
      </c>
      <c r="R223" s="58">
        <f t="shared" si="31"/>
        <v>3.17361010226061</v>
      </c>
      <c r="S223" s="57">
        <f>IF(K223=0,C251,(1/$C$59)*LN(1+$C$59/$C$58/(RodR+ABS(Calculations!K223-RodR))))</f>
        <v>0.163140080790865</v>
      </c>
      <c r="T223" s="83">
        <f t="shared" si="32"/>
        <v>0.182798187600074</v>
      </c>
      <c r="U223" s="58">
        <f t="shared" si="33"/>
        <v>9.20833333333333</v>
      </c>
      <c r="V223" s="58">
        <f t="shared" si="34"/>
        <v>1.01019948033673</v>
      </c>
      <c r="W223" s="58">
        <f t="shared" si="35"/>
        <v>1.01019948033673</v>
      </c>
    </row>
    <row r="224" spans="11:23">
      <c r="K224" s="80">
        <v>22.2</v>
      </c>
      <c r="L224" s="56">
        <f t="shared" si="29"/>
        <v>20.9857206102016</v>
      </c>
      <c r="M224" s="56">
        <f t="shared" si="36"/>
        <v>0.923641911648691</v>
      </c>
      <c r="Q224" s="82">
        <f t="shared" si="30"/>
        <v>0.515560468350227</v>
      </c>
      <c r="R224" s="58">
        <f t="shared" si="31"/>
        <v>3.17361010226061</v>
      </c>
      <c r="S224" s="57">
        <f>IF(K224=0,C252,(1/$C$59)*LN(1+$C$59/$C$58/(RodR+ABS(Calculations!K224-RodR))))</f>
        <v>0.162452365519944</v>
      </c>
      <c r="T224" s="83">
        <f t="shared" si="32"/>
        <v>0.181935877523201</v>
      </c>
      <c r="U224" s="58">
        <f t="shared" si="33"/>
        <v>9.25</v>
      </c>
      <c r="V224" s="58">
        <f t="shared" si="34"/>
        <v>1.01019948033673</v>
      </c>
      <c r="W224" s="58">
        <f t="shared" si="35"/>
        <v>1.01019948033673</v>
      </c>
    </row>
    <row r="225" spans="11:23">
      <c r="K225" s="80">
        <v>22.3</v>
      </c>
      <c r="L225" s="56">
        <f t="shared" si="29"/>
        <v>20.8976279955143</v>
      </c>
      <c r="M225" s="56">
        <f t="shared" si="36"/>
        <v>0.915721775909287</v>
      </c>
      <c r="Q225" s="82">
        <f t="shared" si="30"/>
        <v>0.51339627916035</v>
      </c>
      <c r="R225" s="58">
        <f t="shared" si="31"/>
        <v>3.17361010226061</v>
      </c>
      <c r="S225" s="57">
        <f>IF(K225=0,C253,(1/$C$59)*LN(1+$C$59/$C$58/(RodR+ABS(Calculations!K225-RodR))))</f>
        <v>0.161770432604387</v>
      </c>
      <c r="T225" s="83">
        <f t="shared" si="32"/>
        <v>0.18108167037192</v>
      </c>
      <c r="U225" s="58">
        <f t="shared" si="33"/>
        <v>9.29166666666667</v>
      </c>
      <c r="V225" s="58">
        <f t="shared" si="34"/>
        <v>1.01019948033673</v>
      </c>
      <c r="W225" s="58">
        <f t="shared" si="35"/>
        <v>1.01019948033673</v>
      </c>
    </row>
    <row r="226" spans="11:23">
      <c r="K226" s="80">
        <v>22.4</v>
      </c>
      <c r="L226" s="56">
        <f t="shared" si="29"/>
        <v>20.8102729547092</v>
      </c>
      <c r="M226" s="56">
        <f t="shared" si="36"/>
        <v>0.907903247328619</v>
      </c>
      <c r="Q226" s="82">
        <f t="shared" si="30"/>
        <v>0.511250210098116</v>
      </c>
      <c r="R226" s="58">
        <f t="shared" si="31"/>
        <v>3.17361010226061</v>
      </c>
      <c r="S226" s="57">
        <f>IF(K226=0,C254,(1/$C$59)*LN(1+$C$59/$C$58/(RodR+ABS(Calculations!K226-RodR))))</f>
        <v>0.161094209315109</v>
      </c>
      <c r="T226" s="83">
        <f t="shared" si="32"/>
        <v>0.180235452390494</v>
      </c>
      <c r="U226" s="58">
        <f t="shared" si="33"/>
        <v>9.33333333333333</v>
      </c>
      <c r="V226" s="58">
        <f t="shared" si="34"/>
        <v>1.01019948033673</v>
      </c>
      <c r="W226" s="58">
        <f t="shared" si="35"/>
        <v>1.01019948033673</v>
      </c>
    </row>
    <row r="227" spans="11:23">
      <c r="K227" s="80">
        <v>22.5</v>
      </c>
      <c r="L227" s="56">
        <f t="shared" si="29"/>
        <v>20.7236462497183</v>
      </c>
      <c r="M227" s="56">
        <f t="shared" si="36"/>
        <v>0.900184592412934</v>
      </c>
      <c r="Q227" s="82">
        <f t="shared" si="30"/>
        <v>0.50912203421003</v>
      </c>
      <c r="R227" s="58">
        <f t="shared" si="31"/>
        <v>3.17361010226061</v>
      </c>
      <c r="S227" s="57">
        <f>IF(K227=0,C255,(1/$C$59)*LN(1+$C$59/$C$58/(RodR+ABS(Calculations!K227-RodR))))</f>
        <v>0.160423624139391</v>
      </c>
      <c r="T227" s="83">
        <f t="shared" si="32"/>
        <v>0.179397111944037</v>
      </c>
      <c r="U227" s="58">
        <f t="shared" si="33"/>
        <v>9.375</v>
      </c>
      <c r="V227" s="58">
        <f t="shared" si="34"/>
        <v>1.01019948033673</v>
      </c>
      <c r="W227" s="58">
        <f t="shared" si="35"/>
        <v>1.01019948033673</v>
      </c>
    </row>
    <row r="228" spans="11:23">
      <c r="K228" s="80">
        <v>22.6</v>
      </c>
      <c r="L228" s="56">
        <f t="shared" si="29"/>
        <v>20.6377387963284</v>
      </c>
      <c r="M228" s="56">
        <f t="shared" si="36"/>
        <v>0.892564114540058</v>
      </c>
      <c r="Q228" s="82">
        <f t="shared" si="30"/>
        <v>0.507011528322377</v>
      </c>
      <c r="R228" s="58">
        <f t="shared" si="31"/>
        <v>3.17361010226061</v>
      </c>
      <c r="S228" s="57">
        <f>IF(K228=0,C256,(1/$C$59)*LN(1+$C$59/$C$58/(RodR+ABS(Calculations!K228-RodR))))</f>
        <v>0.159758606755513</v>
      </c>
      <c r="T228" s="83">
        <f t="shared" si="32"/>
        <v>0.178566539469283</v>
      </c>
      <c r="U228" s="58">
        <f t="shared" si="33"/>
        <v>9.41666666666667</v>
      </c>
      <c r="V228" s="58">
        <f t="shared" si="34"/>
        <v>1.01019948033673</v>
      </c>
      <c r="W228" s="58">
        <f t="shared" si="35"/>
        <v>1.01019948033673</v>
      </c>
    </row>
    <row r="229" spans="11:23">
      <c r="K229" s="80">
        <v>22.7</v>
      </c>
      <c r="L229" s="56">
        <f t="shared" si="29"/>
        <v>20.5525416609868</v>
      </c>
      <c r="M229" s="56">
        <f t="shared" si="36"/>
        <v>0.885040153020945</v>
      </c>
      <c r="Q229" s="82">
        <f t="shared" si="30"/>
        <v>0.50491847296275</v>
      </c>
      <c r="R229" s="58">
        <f t="shared" si="31"/>
        <v>3.17361010226061</v>
      </c>
      <c r="S229" s="57">
        <f>IF(K229=0,C257,(1/$C$59)*LN(1+$C$59/$C$58/(RodR+ABS(Calculations!K229-RodR))))</f>
        <v>0.159099088008035</v>
      </c>
      <c r="T229" s="83">
        <f t="shared" si="32"/>
        <v>0.177743627426724</v>
      </c>
      <c r="U229" s="58">
        <f t="shared" si="33"/>
        <v>9.45833333333333</v>
      </c>
      <c r="V229" s="58">
        <f t="shared" si="34"/>
        <v>1.01019948033673</v>
      </c>
      <c r="W229" s="58">
        <f t="shared" si="35"/>
        <v>1.01019948033673</v>
      </c>
    </row>
    <row r="230" spans="11:23">
      <c r="K230" s="80">
        <v>22.8</v>
      </c>
      <c r="L230" s="56">
        <f t="shared" si="29"/>
        <v>20.4680460576864</v>
      </c>
      <c r="M230" s="56">
        <f t="shared" si="36"/>
        <v>0.877611082188675</v>
      </c>
      <c r="Q230" s="82">
        <f t="shared" si="30"/>
        <v>0.502842652283525</v>
      </c>
      <c r="R230" s="58">
        <f t="shared" si="31"/>
        <v>3.17361010226061</v>
      </c>
      <c r="S230" s="57">
        <f>IF(K230=0,C258,(1/$C$59)*LN(1+$C$59/$C$58/(RodR+ABS(Calculations!K230-RodR))))</f>
        <v>0.158444999883679</v>
      </c>
      <c r="T230" s="83">
        <f t="shared" si="32"/>
        <v>0.176928270254067</v>
      </c>
      <c r="U230" s="58">
        <f t="shared" si="33"/>
        <v>9.5</v>
      </c>
      <c r="V230" s="58">
        <f t="shared" si="34"/>
        <v>1.01019948033673</v>
      </c>
      <c r="W230" s="58">
        <f t="shared" si="35"/>
        <v>1.01019948033673</v>
      </c>
    </row>
    <row r="231" spans="11:23">
      <c r="K231" s="80">
        <v>22.9</v>
      </c>
      <c r="L231" s="56">
        <f t="shared" si="29"/>
        <v>20.384243344928</v>
      </c>
      <c r="M231" s="56">
        <f t="shared" si="36"/>
        <v>0.8702753105146</v>
      </c>
      <c r="Q231" s="82">
        <f t="shared" si="30"/>
        <v>0.500783853987233</v>
      </c>
      <c r="R231" s="58">
        <f t="shared" si="31"/>
        <v>3.17361010226061</v>
      </c>
      <c r="S231" s="57">
        <f>IF(K231=0,C259,(1/$C$59)*LN(1+$C$59/$C$58/(RodR+ABS(Calculations!K231-RodR))))</f>
        <v>0.157796275487817</v>
      </c>
      <c r="T231" s="83">
        <f t="shared" si="32"/>
        <v>0.176120364320967</v>
      </c>
      <c r="U231" s="58">
        <f t="shared" si="33"/>
        <v>9.54166666666667</v>
      </c>
      <c r="V231" s="58">
        <f t="shared" si="34"/>
        <v>1.01019948033673</v>
      </c>
      <c r="W231" s="58">
        <f t="shared" si="35"/>
        <v>1.01019948033673</v>
      </c>
    </row>
    <row r="232" spans="11:23">
      <c r="K232" s="80">
        <v>23</v>
      </c>
      <c r="L232" s="56">
        <f t="shared" si="29"/>
        <v>20.3011250227575</v>
      </c>
      <c r="M232" s="56">
        <f t="shared" si="36"/>
        <v>0.863031279750206</v>
      </c>
      <c r="Q232" s="82">
        <f t="shared" si="30"/>
        <v>0.498741869253771</v>
      </c>
      <c r="R232" s="58">
        <f t="shared" si="31"/>
        <v>3.17361010226061</v>
      </c>
      <c r="S232" s="57">
        <f>IF(K232=0,C260,(1/$C$59)*LN(1+$C$59/$C$58/(RodR+ABS(Calculations!K232-RodR))))</f>
        <v>0.157152849021532</v>
      </c>
      <c r="T232" s="83">
        <f t="shared" si="32"/>
        <v>0.175319807885013</v>
      </c>
      <c r="U232" s="58">
        <f t="shared" si="33"/>
        <v>9.58333333333333</v>
      </c>
      <c r="V232" s="58">
        <f t="shared" si="34"/>
        <v>1.01019948033673</v>
      </c>
      <c r="W232" s="58">
        <f t="shared" si="35"/>
        <v>1.01019948033673</v>
      </c>
    </row>
    <row r="233" spans="11:23">
      <c r="K233" s="80">
        <v>23.1</v>
      </c>
      <c r="L233" s="56">
        <f t="shared" si="29"/>
        <v>20.2186827298753</v>
      </c>
      <c r="M233" s="56">
        <f t="shared" si="36"/>
        <v>0.855877464094405</v>
      </c>
      <c r="Q233" s="82">
        <f t="shared" si="30"/>
        <v>0.496716492669392</v>
      </c>
      <c r="R233" s="58">
        <f t="shared" si="31"/>
        <v>3.17361010226061</v>
      </c>
      <c r="S233" s="57">
        <f>IF(K233=0,C261,(1/$C$59)*LN(1+$C$59/$C$58/(RodR+ABS(Calculations!K233-RodR))))</f>
        <v>0.156514655759248</v>
      </c>
      <c r="T233" s="83">
        <f t="shared" si="32"/>
        <v>0.174526501048891</v>
      </c>
      <c r="U233" s="58">
        <f t="shared" si="33"/>
        <v>9.625</v>
      </c>
      <c r="V233" s="58">
        <f t="shared" si="34"/>
        <v>1.01019948033673</v>
      </c>
      <c r="W233" s="58">
        <f t="shared" si="35"/>
        <v>1.01019948033673</v>
      </c>
    </row>
    <row r="234" spans="11:23">
      <c r="K234" s="80">
        <v>23.2</v>
      </c>
      <c r="L234" s="56">
        <f t="shared" si="29"/>
        <v>20.1369082408171</v>
      </c>
      <c r="M234" s="56">
        <f t="shared" si="36"/>
        <v>0.848812369384547</v>
      </c>
      <c r="Q234" s="82">
        <f t="shared" si="30"/>
        <v>0.494707522157442</v>
      </c>
      <c r="R234" s="58">
        <f t="shared" si="31"/>
        <v>3.17361010226061</v>
      </c>
      <c r="S234" s="57">
        <f>IF(K234=0,C262,(1/$C$59)*LN(1+$C$59/$C$58/(RodR+ABS(Calculations!K234-RodR))))</f>
        <v>0.1558816320269</v>
      </c>
      <c r="T234" s="83">
        <f t="shared" si="32"/>
        <v>0.173740345718727</v>
      </c>
      <c r="U234" s="58">
        <f t="shared" si="33"/>
        <v>9.66666666666667</v>
      </c>
      <c r="V234" s="58">
        <f t="shared" si="34"/>
        <v>1.01019948033673</v>
      </c>
      <c r="W234" s="58">
        <f t="shared" si="35"/>
        <v>1.01019948033673</v>
      </c>
    </row>
    <row r="235" spans="11:23">
      <c r="K235" s="80">
        <v>23.3</v>
      </c>
      <c r="L235" s="56">
        <f t="shared" si="29"/>
        <v>20.0557934632029</v>
      </c>
      <c r="M235" s="56">
        <f t="shared" si="36"/>
        <v>0.841834532311484</v>
      </c>
      <c r="Q235" s="82">
        <f t="shared" si="30"/>
        <v>0.492714758910771</v>
      </c>
      <c r="R235" s="58">
        <f t="shared" si="31"/>
        <v>3.17361010226061</v>
      </c>
      <c r="S235" s="57">
        <f>IF(K235=0,C263,(1/$C$59)*LN(1+$C$59/$C$58/(RodR+ABS(Calculations!K235-RodR))))</f>
        <v>0.15525371518064</v>
      </c>
      <c r="T235" s="83">
        <f t="shared" si="32"/>
        <v>0.17296124556355</v>
      </c>
      <c r="U235" s="58">
        <f t="shared" si="33"/>
        <v>9.70833333333333</v>
      </c>
      <c r="V235" s="58">
        <f t="shared" si="34"/>
        <v>1.01019948033673</v>
      </c>
      <c r="W235" s="58">
        <f t="shared" si="35"/>
        <v>1.01019948033673</v>
      </c>
    </row>
    <row r="236" spans="11:23">
      <c r="K236" s="80">
        <v>23.4</v>
      </c>
      <c r="L236" s="56">
        <f t="shared" si="29"/>
        <v>19.9753304350523</v>
      </c>
      <c r="M236" s="56">
        <f t="shared" si="36"/>
        <v>0.834942519656906</v>
      </c>
      <c r="Q236" s="82">
        <f t="shared" si="30"/>
        <v>0.49073800732579</v>
      </c>
      <c r="R236" s="58">
        <f t="shared" si="31"/>
        <v>3.17361010226061</v>
      </c>
      <c r="S236" s="57">
        <f>IF(K236=0,C264,(1/$C$59)*LN(1+$C$59/$C$58/(RodR+ABS(Calculations!K236-RodR))))</f>
        <v>0.154630843586057</v>
      </c>
      <c r="T236" s="83">
        <f t="shared" si="32"/>
        <v>0.172189105975836</v>
      </c>
      <c r="U236" s="58">
        <f t="shared" si="33"/>
        <v>9.75</v>
      </c>
      <c r="V236" s="58">
        <f t="shared" si="34"/>
        <v>1.01019948033673</v>
      </c>
      <c r="W236" s="58">
        <f t="shared" si="35"/>
        <v>1.01019948033673</v>
      </c>
    </row>
    <row r="237" spans="11:23">
      <c r="K237" s="80">
        <v>23.5</v>
      </c>
      <c r="L237" s="56">
        <f t="shared" si="29"/>
        <v>19.8955113221655</v>
      </c>
      <c r="M237" s="56">
        <f t="shared" si="36"/>
        <v>0.828134927552842</v>
      </c>
      <c r="Q237" s="82">
        <f t="shared" si="30"/>
        <v>0.488777074938116</v>
      </c>
      <c r="R237" s="58">
        <f t="shared" si="31"/>
        <v>3.17361010226061</v>
      </c>
      <c r="S237" s="57">
        <f>IF(K237=0,C265,(1/$C$59)*LN(1+$C$59/$C$58/(RodR+ABS(Calculations!K237-RodR))))</f>
        <v>0.154012956597899</v>
      </c>
      <c r="T237" s="83">
        <f t="shared" si="32"/>
        <v>0.171423834033113</v>
      </c>
      <c r="U237" s="58">
        <f t="shared" si="33"/>
        <v>9.79166666666667</v>
      </c>
      <c r="V237" s="58">
        <f t="shared" si="34"/>
        <v>1.01019948033673</v>
      </c>
      <c r="W237" s="58">
        <f t="shared" si="35"/>
        <v>1.01019948033673</v>
      </c>
    </row>
    <row r="238" spans="11:23">
      <c r="K238" s="80">
        <v>23.6</v>
      </c>
      <c r="L238" s="56">
        <f t="shared" si="29"/>
        <v>19.8163284155664</v>
      </c>
      <c r="M238" s="56">
        <f t="shared" si="36"/>
        <v>0.82141038076206</v>
      </c>
      <c r="Q238" s="82">
        <f t="shared" si="30"/>
        <v>0.486831772359765</v>
      </c>
      <c r="R238" s="58">
        <f t="shared" si="31"/>
        <v>3.17361010226061</v>
      </c>
      <c r="S238" s="57">
        <f>IF(K238=0,C266,(1/$C$59)*LN(1+$C$59/$C$58/(RodR+ABS(Calculations!K238-RodR))))</f>
        <v>0.153399994540283</v>
      </c>
      <c r="T238" s="83">
        <f t="shared" si="32"/>
        <v>0.170665338460597</v>
      </c>
      <c r="U238" s="58">
        <f t="shared" si="33"/>
        <v>9.83333333333333</v>
      </c>
      <c r="V238" s="58">
        <f t="shared" si="34"/>
        <v>1.01019948033673</v>
      </c>
      <c r="W238" s="58">
        <f t="shared" si="35"/>
        <v>1.01019948033673</v>
      </c>
    </row>
    <row r="239" spans="11:23">
      <c r="K239" s="80">
        <v>23.7</v>
      </c>
      <c r="L239" s="56">
        <f t="shared" si="29"/>
        <v>19.7377741290074</v>
      </c>
      <c r="M239" s="56">
        <f t="shared" si="36"/>
        <v>0.814767531979399</v>
      </c>
      <c r="Q239" s="82">
        <f t="shared" si="30"/>
        <v>0.484901913217851</v>
      </c>
      <c r="R239" s="58">
        <f t="shared" si="31"/>
        <v>3.17361010226061</v>
      </c>
      <c r="S239" s="57">
        <f>IF(K239=0,C267,(1/$C$59)*LN(1+$C$59/$C$58/(RodR+ABS(Calculations!K239-RodR))))</f>
        <v>0.152791898687381</v>
      </c>
      <c r="T239" s="83">
        <f t="shared" si="32"/>
        <v>0.169913529594802</v>
      </c>
      <c r="U239" s="58">
        <f t="shared" si="33"/>
        <v>9.875</v>
      </c>
      <c r="V239" s="58">
        <f t="shared" si="34"/>
        <v>1.01019948033673</v>
      </c>
      <c r="W239" s="58">
        <f t="shared" si="35"/>
        <v>1.01019948033673</v>
      </c>
    </row>
    <row r="240" spans="11:23">
      <c r="K240" s="80">
        <v>23.8</v>
      </c>
      <c r="L240" s="56">
        <f t="shared" si="29"/>
        <v>19.6598409965338</v>
      </c>
      <c r="M240" s="56">
        <f t="shared" si="36"/>
        <v>0.808205061152599</v>
      </c>
      <c r="Q240" s="82">
        <f t="shared" si="30"/>
        <v>0.482987314094742</v>
      </c>
      <c r="R240" s="58">
        <f t="shared" si="31"/>
        <v>3.17361010226061</v>
      </c>
      <c r="S240" s="57">
        <f>IF(K240=0,C268,(1/$C$59)*LN(1+$C$59/$C$58/(RodR+ABS(Calculations!K240-RodR))))</f>
        <v>0.152188611244558</v>
      </c>
      <c r="T240" s="83">
        <f t="shared" si="32"/>
        <v>0.169168319348123</v>
      </c>
      <c r="U240" s="58">
        <f t="shared" si="33"/>
        <v>9.91666666666667</v>
      </c>
      <c r="V240" s="58">
        <f t="shared" si="34"/>
        <v>1.01019948033673</v>
      </c>
      <c r="W240" s="58">
        <f t="shared" si="35"/>
        <v>1.01019948033673</v>
      </c>
    </row>
    <row r="241" spans="11:23">
      <c r="K241" s="80">
        <v>23.9</v>
      </c>
      <c r="L241" s="56">
        <f t="shared" si="29"/>
        <v>19.5825216701054</v>
      </c>
      <c r="M241" s="56">
        <f t="shared" si="36"/>
        <v>0.801721674822598</v>
      </c>
      <c r="Q241" s="82">
        <f t="shared" si="30"/>
        <v>0.481087794469642</v>
      </c>
      <c r="R241" s="58">
        <f t="shared" si="31"/>
        <v>3.17361010226061</v>
      </c>
      <c r="S241" s="57">
        <f>IF(K241=0,C269,(1/$C$59)*LN(1+$C$59/$C$58/(RodR+ABS(Calculations!K241-RodR))))</f>
        <v>0.151590075329971</v>
      </c>
      <c r="T241" s="83">
        <f t="shared" si="32"/>
        <v>0.168429621174346</v>
      </c>
      <c r="U241" s="58">
        <f t="shared" si="33"/>
        <v>9.95833333333333</v>
      </c>
      <c r="V241" s="58">
        <f t="shared" si="34"/>
        <v>1.01019948033673</v>
      </c>
      <c r="W241" s="58">
        <f t="shared" si="35"/>
        <v>1.01019948033673</v>
      </c>
    </row>
    <row r="242" spans="11:23">
      <c r="K242" s="80">
        <v>24</v>
      </c>
      <c r="L242" s="56">
        <f t="shared" si="29"/>
        <v>19.5058089172753</v>
      </c>
      <c r="M242" s="56">
        <f t="shared" si="36"/>
        <v>0.7953161054822</v>
      </c>
      <c r="Q242" s="82">
        <f t="shared" si="30"/>
        <v>0.479203176661554</v>
      </c>
      <c r="R242" s="58">
        <f t="shared" si="31"/>
        <v>3.17361010226061</v>
      </c>
      <c r="S242" s="57">
        <f>IF(K242=0,C270,(1/$C$59)*LN(1+$C$59/$C$58/(RodR+ABS(Calculations!K242-RodR))))</f>
        <v>0.150996234956591</v>
      </c>
      <c r="T242" s="83">
        <f t="shared" si="32"/>
        <v>0.167697350035056</v>
      </c>
      <c r="U242" s="58">
        <f t="shared" si="33"/>
        <v>10</v>
      </c>
      <c r="V242" s="58">
        <f t="shared" si="34"/>
        <v>1.01019948033673</v>
      </c>
      <c r="W242" s="58">
        <f t="shared" si="35"/>
        <v>1.01019948033673</v>
      </c>
    </row>
    <row r="243" spans="11:23">
      <c r="K243" s="80">
        <v>24.1</v>
      </c>
      <c r="L243" s="56">
        <f t="shared" si="29"/>
        <v>19.4296956189224</v>
      </c>
      <c r="M243" s="56">
        <f t="shared" si="36"/>
        <v>0.788987110952846</v>
      </c>
      <c r="Q243" s="82">
        <f t="shared" si="30"/>
        <v>0.477333285773585</v>
      </c>
      <c r="R243" s="58">
        <f t="shared" si="31"/>
        <v>3.17361010226061</v>
      </c>
      <c r="S243" s="57">
        <f>IF(K243=0,C271,(1/$C$59)*LN(1+$C$59/$C$58/(RodR+ABS(Calculations!K243-RodR))))</f>
        <v>0.150407035014658</v>
      </c>
      <c r="T243" s="83">
        <f t="shared" si="32"/>
        <v>0.166971422366933</v>
      </c>
      <c r="U243" s="58">
        <f t="shared" si="33"/>
        <v>10.0416666666667</v>
      </c>
      <c r="V243" s="58">
        <f t="shared" si="34"/>
        <v>1.01019948033673</v>
      </c>
      <c r="W243" s="58">
        <f t="shared" si="35"/>
        <v>1.01019948033673</v>
      </c>
    </row>
    <row r="244" spans="11:23">
      <c r="K244" s="80">
        <v>24.2</v>
      </c>
      <c r="L244" s="56">
        <f t="shared" si="29"/>
        <v>19.3541747670382</v>
      </c>
      <c r="M244" s="56">
        <f t="shared" si="36"/>
        <v>0.782733473778933</v>
      </c>
      <c r="Q244" s="82">
        <f t="shared" si="30"/>
        <v>0.47547794963856</v>
      </c>
      <c r="R244" s="58">
        <f t="shared" si="31"/>
        <v>3.17361010226061</v>
      </c>
      <c r="S244" s="57">
        <f>IF(K244=0,C272,(1/$C$59)*LN(1+$C$59/$C$58/(RodR+ABS(Calculations!K244-RodR))))</f>
        <v>0.149822421254542</v>
      </c>
      <c r="T244" s="83">
        <f t="shared" si="32"/>
        <v>0.166251756049878</v>
      </c>
      <c r="U244" s="58">
        <f t="shared" si="33"/>
        <v>10.0833333333333</v>
      </c>
      <c r="V244" s="58">
        <f t="shared" si="34"/>
        <v>1.01019948033673</v>
      </c>
      <c r="W244" s="58">
        <f t="shared" si="35"/>
        <v>1.01019948033673</v>
      </c>
    </row>
    <row r="245" spans="11:23">
      <c r="K245" s="80">
        <v>24.3</v>
      </c>
      <c r="L245" s="56">
        <f t="shared" si="29"/>
        <v>19.2792394625642</v>
      </c>
      <c r="M245" s="56">
        <f t="shared" si="36"/>
        <v>0.776554000638637</v>
      </c>
      <c r="Q245" s="82">
        <f t="shared" si="30"/>
        <v>0.47363699876591</v>
      </c>
      <c r="R245" s="58">
        <f t="shared" si="31"/>
        <v>3.17361010226061</v>
      </c>
      <c r="S245" s="57">
        <f>IF(K245=0,C273,(1/$C$59)*LN(1+$C$59/$C$58/(RodR+ABS(Calculations!K245-RodR))))</f>
        <v>0.149242340270007</v>
      </c>
      <c r="T245" s="83">
        <f t="shared" si="32"/>
        <v>0.165538270375977</v>
      </c>
      <c r="U245" s="58">
        <f t="shared" si="33"/>
        <v>10.125</v>
      </c>
      <c r="V245" s="58">
        <f t="shared" si="34"/>
        <v>1.01019948033673</v>
      </c>
      <c r="W245" s="58">
        <f t="shared" si="35"/>
        <v>1.01019948033673</v>
      </c>
    </row>
    <row r="246" spans="11:23">
      <c r="K246" s="80">
        <v>24.4</v>
      </c>
      <c r="L246" s="56">
        <f t="shared" si="29"/>
        <v>19.2048829132808</v>
      </c>
      <c r="M246" s="56">
        <f t="shared" si="36"/>
        <v>0.770447521771498</v>
      </c>
      <c r="Q246" s="82">
        <f t="shared" si="30"/>
        <v>0.471810266289788</v>
      </c>
      <c r="R246" s="58">
        <f t="shared" si="31"/>
        <v>3.17361010226061</v>
      </c>
      <c r="S246" s="57">
        <f>IF(K246=0,C274,(1/$C$59)*LN(1+$C$59/$C$58/(RodR+ABS(Calculations!K246-RodR))))</f>
        <v>0.148666739481863</v>
      </c>
      <c r="T246" s="83">
        <f t="shared" si="32"/>
        <v>0.164830886019258</v>
      </c>
      <c r="U246" s="58">
        <f t="shared" si="33"/>
        <v>10.1666666666667</v>
      </c>
      <c r="V246" s="58">
        <f t="shared" si="34"/>
        <v>1.01019948033673</v>
      </c>
      <c r="W246" s="58">
        <f t="shared" si="35"/>
        <v>1.01019948033673</v>
      </c>
    </row>
    <row r="247" spans="11:23">
      <c r="K247" s="80">
        <v>24.5</v>
      </c>
      <c r="L247" s="56">
        <f t="shared" si="29"/>
        <v>19.1310984317441</v>
      </c>
      <c r="M247" s="56">
        <f t="shared" si="36"/>
        <v>0.764412890421326</v>
      </c>
      <c r="Q247" s="82">
        <f t="shared" si="30"/>
        <v>0.469997587918404</v>
      </c>
      <c r="R247" s="58">
        <f t="shared" si="31"/>
        <v>3.17361010226061</v>
      </c>
      <c r="S247" s="57">
        <f>IF(K247=0,C275,(1/$C$59)*LN(1+$C$59/$C$58/(RodR+ABS(Calculations!K247-RodR))))</f>
        <v>0.148095567122003</v>
      </c>
      <c r="T247" s="83">
        <f t="shared" si="32"/>
        <v>0.164129525006217</v>
      </c>
      <c r="U247" s="58">
        <f t="shared" si="33"/>
        <v>10.2083333333333</v>
      </c>
      <c r="V247" s="58">
        <f t="shared" si="34"/>
        <v>1.01019948033673</v>
      </c>
      <c r="W247" s="58">
        <f t="shared" si="35"/>
        <v>1.01019948033673</v>
      </c>
    </row>
    <row r="248" spans="11:23">
      <c r="K248" s="80">
        <v>24.6</v>
      </c>
      <c r="L248" s="56">
        <f t="shared" si="29"/>
        <v>19.0578794332713</v>
      </c>
      <c r="M248" s="56">
        <f t="shared" si="36"/>
        <v>0.758448982295061</v>
      </c>
      <c r="Q248" s="82">
        <f t="shared" si="30"/>
        <v>0.468198801884512</v>
      </c>
      <c r="R248" s="58">
        <f t="shared" si="31"/>
        <v>3.17361010226061</v>
      </c>
      <c r="S248" s="57">
        <f>IF(K248=0,C276,(1/$C$59)*LN(1+$C$59/$C$58/(RodR+ABS(Calculations!K248-RodR))))</f>
        <v>0.147528772217799</v>
      </c>
      <c r="T248" s="83">
        <f t="shared" si="32"/>
        <v>0.163434110687109</v>
      </c>
      <c r="U248" s="58">
        <f t="shared" si="33"/>
        <v>10.25</v>
      </c>
      <c r="V248" s="58">
        <f t="shared" si="34"/>
        <v>1.01019948033673</v>
      </c>
      <c r="W248" s="58">
        <f t="shared" si="35"/>
        <v>1.01019948033673</v>
      </c>
    </row>
    <row r="249" spans="11:23">
      <c r="K249" s="80">
        <v>24.7</v>
      </c>
      <c r="L249" s="56">
        <f t="shared" si="29"/>
        <v>18.9852194339716</v>
      </c>
      <c r="M249" s="56">
        <f t="shared" si="36"/>
        <v>0.752554695035769</v>
      </c>
      <c r="Q249" s="82">
        <f t="shared" si="30"/>
        <v>0.466413748897051</v>
      </c>
      <c r="R249" s="58">
        <f t="shared" si="31"/>
        <v>3.17361010226061</v>
      </c>
      <c r="S249" s="57">
        <f>IF(K249=0,C277,(1/$C$59)*LN(1+$C$59/$C$58/(RodR+ABS(Calculations!K249-RodR))))</f>
        <v>0.146966304576866</v>
      </c>
      <c r="T249" s="83">
        <f t="shared" si="32"/>
        <v>0.162744567707951</v>
      </c>
      <c r="U249" s="58">
        <f t="shared" si="33"/>
        <v>10.2916666666667</v>
      </c>
      <c r="V249" s="58">
        <f t="shared" si="34"/>
        <v>1.01019948033673</v>
      </c>
      <c r="W249" s="58">
        <f t="shared" si="35"/>
        <v>1.01019948033673</v>
      </c>
    </row>
    <row r="250" spans="11:23">
      <c r="K250" s="80">
        <v>24.8</v>
      </c>
      <c r="L250" s="56">
        <f t="shared" si="29"/>
        <v>18.9131120488233</v>
      </c>
      <c r="M250" s="56">
        <f t="shared" si="36"/>
        <v>0.74672894771054</v>
      </c>
      <c r="Q250" s="82">
        <f t="shared" si="30"/>
        <v>0.464642272093889</v>
      </c>
      <c r="R250" s="58">
        <f t="shared" si="31"/>
        <v>3.17361010226061</v>
      </c>
      <c r="S250" s="57">
        <f>IF(K250=0,C278,(1/$C$59)*LN(1+$C$59/$C$58/(RodR+ABS(Calculations!K250-RodR))))</f>
        <v>0.14640811477217</v>
      </c>
      <c r="T250" s="83">
        <f t="shared" si="32"/>
        <v>0.162060821983247</v>
      </c>
      <c r="U250" s="58">
        <f t="shared" si="33"/>
        <v>10.3333333333333</v>
      </c>
      <c r="V250" s="58">
        <f t="shared" si="34"/>
        <v>1.01019948033673</v>
      </c>
      <c r="W250" s="58">
        <f t="shared" si="35"/>
        <v>1.01019948033673</v>
      </c>
    </row>
    <row r="251" spans="11:23">
      <c r="K251" s="80">
        <v>24.9</v>
      </c>
      <c r="L251" s="56">
        <f t="shared" si="29"/>
        <v>18.8415509897935</v>
      </c>
      <c r="M251" s="56">
        <f t="shared" si="36"/>
        <v>0.740970680311964</v>
      </c>
      <c r="Q251" s="82">
        <f t="shared" si="30"/>
        <v>0.462884216995647</v>
      </c>
      <c r="R251" s="58">
        <f t="shared" si="31"/>
        <v>3.17361010226061</v>
      </c>
      <c r="S251" s="57">
        <f>IF(K251=0,C279,(1/$C$59)*LN(1+$C$59/$C$58/(RodR+ABS(Calculations!K251-RodR))))</f>
        <v>0.14585415412748</v>
      </c>
      <c r="T251" s="83">
        <f t="shared" si="32"/>
        <v>0.16138280066939</v>
      </c>
      <c r="U251" s="58">
        <f t="shared" si="33"/>
        <v>10.375</v>
      </c>
      <c r="V251" s="58">
        <f t="shared" si="34"/>
        <v>1.01019948033673</v>
      </c>
      <c r="W251" s="58">
        <f t="shared" si="35"/>
        <v>1.01019948033673</v>
      </c>
    </row>
    <row r="252" spans="11:23">
      <c r="K252" s="80">
        <v>25</v>
      </c>
      <c r="L252" s="56">
        <f t="shared" si="29"/>
        <v>18.7705300640019</v>
      </c>
      <c r="M252" s="56">
        <f t="shared" si="36"/>
        <v>0.735278853273382</v>
      </c>
      <c r="Q252" s="82">
        <f t="shared" si="30"/>
        <v>0.461139431460574</v>
      </c>
      <c r="R252" s="58">
        <f t="shared" si="31"/>
        <v>3.17361010226061</v>
      </c>
      <c r="S252" s="57">
        <f>IF(K252=0,C280,(1/$C$59)*LN(1+$C$59/$C$58/(RodR+ABS(Calculations!K252-RodR))))</f>
        <v>0.145304374703149</v>
      </c>
      <c r="T252" s="83">
        <f t="shared" si="32"/>
        <v>0.160710432138737</v>
      </c>
      <c r="U252" s="58">
        <f t="shared" si="33"/>
        <v>10.4166666666667</v>
      </c>
      <c r="V252" s="58">
        <f t="shared" si="34"/>
        <v>1.01019948033673</v>
      </c>
      <c r="W252" s="58">
        <f t="shared" si="35"/>
        <v>1.01019948033673</v>
      </c>
    </row>
    <row r="253" spans="11:23">
      <c r="K253" s="80">
        <v>25.1</v>
      </c>
      <c r="L253" s="56">
        <f t="shared" si="29"/>
        <v>18.7000431719255</v>
      </c>
      <c r="M253" s="56">
        <f t="shared" si="36"/>
        <v>0.729652446996923</v>
      </c>
      <c r="Q253" s="82">
        <f t="shared" si="30"/>
        <v>0.459407765640445</v>
      </c>
      <c r="R253" s="58">
        <f t="shared" si="31"/>
        <v>3.17361010226061</v>
      </c>
      <c r="S253" s="57">
        <f>IF(K253=0,C281,(1/$C$59)*LN(1+$C$59/$C$58/(RodR+ABS(Calculations!K253-RodR))))</f>
        <v>0.144758729282215</v>
      </c>
      <c r="T253" s="83">
        <f t="shared" si="32"/>
        <v>0.160043645954325</v>
      </c>
      <c r="U253" s="58">
        <f t="shared" si="33"/>
        <v>10.4583333333333</v>
      </c>
      <c r="V253" s="58">
        <f t="shared" si="34"/>
        <v>1.01019948033673</v>
      </c>
      <c r="W253" s="58">
        <f t="shared" si="35"/>
        <v>1.01019948033673</v>
      </c>
    </row>
    <row r="254" spans="11:23">
      <c r="K254" s="80">
        <v>25.2</v>
      </c>
      <c r="L254" s="56">
        <f t="shared" si="29"/>
        <v>18.6300843056437</v>
      </c>
      <c r="M254" s="56">
        <f t="shared" si="36"/>
        <v>0.724090461394475</v>
      </c>
      <c r="Q254" s="82">
        <f t="shared" si="30"/>
        <v>0.457689071937453</v>
      </c>
      <c r="R254" s="58">
        <f t="shared" si="31"/>
        <v>3.17361010226061</v>
      </c>
      <c r="S254" s="57">
        <f>IF(K254=0,C282,(1/$C$59)*LN(1+$C$59/$C$58/(RodR+ABS(Calculations!K254-RodR))))</f>
        <v>0.14421717135682</v>
      </c>
      <c r="T254" s="83">
        <f t="shared" si="32"/>
        <v>0.159382372845225</v>
      </c>
      <c r="U254" s="58">
        <f t="shared" si="33"/>
        <v>10.5</v>
      </c>
      <c r="V254" s="58">
        <f t="shared" si="34"/>
        <v>1.01019948033673</v>
      </c>
      <c r="W254" s="58">
        <f t="shared" si="35"/>
        <v>1.01019948033673</v>
      </c>
    </row>
    <row r="255" spans="11:23">
      <c r="K255" s="80">
        <v>25.3</v>
      </c>
      <c r="L255" s="56">
        <f t="shared" si="29"/>
        <v>18.5606475471234</v>
      </c>
      <c r="M255" s="56">
        <f t="shared" si="36"/>
        <v>0.718591915440872</v>
      </c>
      <c r="Q255" s="82">
        <f t="shared" si="30"/>
        <v>0.455983204962075</v>
      </c>
      <c r="R255" s="58">
        <f t="shared" si="31"/>
        <v>3.17361010226061</v>
      </c>
      <c r="S255" s="57">
        <f>IF(K255=0,C283,(1/$C$59)*LN(1+$C$59/$C$58/(RodR+ABS(Calculations!K255-RodR))))</f>
        <v>0.143679655114934</v>
      </c>
      <c r="T255" s="83">
        <f t="shared" si="32"/>
        <v>0.158726544682494</v>
      </c>
      <c r="U255" s="58">
        <f t="shared" si="33"/>
        <v>10.5416666666667</v>
      </c>
      <c r="V255" s="58">
        <f t="shared" si="34"/>
        <v>1.01019948033673</v>
      </c>
      <c r="W255" s="58">
        <f t="shared" si="35"/>
        <v>1.01019948033673</v>
      </c>
    </row>
    <row r="256" spans="11:23">
      <c r="K256" s="80">
        <v>25.4</v>
      </c>
      <c r="L256" s="56">
        <f t="shared" si="29"/>
        <v>18.4917270665421</v>
      </c>
      <c r="M256" s="56">
        <f t="shared" si="36"/>
        <v>0.713155846738719</v>
      </c>
      <c r="Q256" s="82">
        <f t="shared" si="30"/>
        <v>0.454290021491876</v>
      </c>
      <c r="R256" s="58">
        <f t="shared" si="31"/>
        <v>3.17361010226061</v>
      </c>
      <c r="S256" s="57">
        <f>IF(K256=0,C284,(1/$C$59)*LN(1+$C$59/$C$58/(RodR+ABS(Calculations!K256-RodR))))</f>
        <v>0.143146135427373</v>
      </c>
      <c r="T256" s="83">
        <f t="shared" si="32"/>
        <v>0.158076094455729</v>
      </c>
      <c r="U256" s="58">
        <f t="shared" si="33"/>
        <v>10.5833333333333</v>
      </c>
      <c r="V256" s="58">
        <f t="shared" si="34"/>
        <v>1.01019948033673</v>
      </c>
      <c r="W256" s="58">
        <f t="shared" si="35"/>
        <v>1.01019948033673</v>
      </c>
    </row>
    <row r="257" spans="11:23">
      <c r="K257" s="80">
        <v>25.5</v>
      </c>
      <c r="L257" s="56">
        <f t="shared" si="29"/>
        <v>18.4233171206488</v>
      </c>
      <c r="M257" s="56">
        <f t="shared" si="36"/>
        <v>0.707781311095349</v>
      </c>
      <c r="Q257" s="82">
        <f t="shared" si="30"/>
        <v>0.452609380431239</v>
      </c>
      <c r="R257" s="58">
        <f t="shared" si="31"/>
        <v>3.17361010226061</v>
      </c>
      <c r="S257" s="57">
        <f>IF(K257=0,C285,(1/$C$59)*LN(1+$C$59/$C$58/(RodR+ABS(Calculations!K257-RodR))))</f>
        <v>0.14261656783511</v>
      </c>
      <c r="T257" s="83">
        <f t="shared" si="32"/>
        <v>0.157430956250195</v>
      </c>
      <c r="U257" s="58">
        <f t="shared" si="33"/>
        <v>10.625</v>
      </c>
      <c r="V257" s="58">
        <f t="shared" si="34"/>
        <v>1.01019948033673</v>
      </c>
      <c r="W257" s="58">
        <f t="shared" si="35"/>
        <v>1.01019948033673</v>
      </c>
    </row>
    <row r="258" spans="11:23">
      <c r="K258" s="80">
        <v>25.6</v>
      </c>
      <c r="L258" s="56">
        <f t="shared" ref="L258:L321" si="37">IF(K258&lt;RodR,EPRValue,Q258*$C$43)</f>
        <v>18.355412051161</v>
      </c>
      <c r="M258" s="56">
        <f t="shared" si="36"/>
        <v>0.702467382110267</v>
      </c>
      <c r="Q258" s="82">
        <f t="shared" si="30"/>
        <v>0.450941142771988</v>
      </c>
      <c r="R258" s="58">
        <f t="shared" si="31"/>
        <v>3.17361010226061</v>
      </c>
      <c r="S258" s="57">
        <f>IF(K258=0,C286,(1/$C$59)*LN(1+$C$59/$C$58/(RodR+ABS(Calculations!K258-RodR))))</f>
        <v>0.142090908536867</v>
      </c>
      <c r="T258" s="83">
        <f t="shared" si="32"/>
        <v>0.156791065224507</v>
      </c>
      <c r="U258" s="58">
        <f t="shared" si="33"/>
        <v>10.6666666666667</v>
      </c>
      <c r="V258" s="58">
        <f t="shared" si="34"/>
        <v>1.01019948033673</v>
      </c>
      <c r="W258" s="58">
        <f t="shared" si="35"/>
        <v>1.01019948033673</v>
      </c>
    </row>
    <row r="259" spans="11:23">
      <c r="K259" s="80">
        <v>25.7</v>
      </c>
      <c r="L259" s="56">
        <f t="shared" si="37"/>
        <v>18.2880062831976</v>
      </c>
      <c r="M259" s="56">
        <f t="shared" si="36"/>
        <v>0.697213150774019</v>
      </c>
      <c r="Q259" s="82">
        <f t="shared" si="30"/>
        <v>0.449285171554882</v>
      </c>
      <c r="R259" s="58">
        <f t="shared" si="31"/>
        <v>3.17361010226061</v>
      </c>
      <c r="S259" s="57">
        <f>IF(K259=0,C287,(1/$C$59)*LN(1+$C$59/$C$58/(RodR+ABS(Calculations!K259-RodR))))</f>
        <v>0.141569114376983</v>
      </c>
      <c r="T259" s="83">
        <f t="shared" si="32"/>
        <v>0.156156357588863</v>
      </c>
      <c r="U259" s="58">
        <f t="shared" si="33"/>
        <v>10.7083333333333</v>
      </c>
      <c r="V259" s="58">
        <f t="shared" si="34"/>
        <v>1.01019948033673</v>
      </c>
      <c r="W259" s="58">
        <f t="shared" si="35"/>
        <v>1.01019948033673</v>
      </c>
    </row>
    <row r="260" spans="11:23">
      <c r="K260" s="80">
        <v>25.8</v>
      </c>
      <c r="L260" s="56">
        <f t="shared" si="37"/>
        <v>18.2210943237459</v>
      </c>
      <c r="M260" s="56">
        <f t="shared" si="36"/>
        <v>0.692017725077378</v>
      </c>
      <c r="Q260" s="82">
        <f t="shared" ref="Q260:Q323" si="38">R260*IF($C$56&lt;$C$55,S260,T260)</f>
        <v>0.447641331831961</v>
      </c>
      <c r="R260" s="58">
        <f t="shared" ref="R260:R323" si="39">$C$70/$C$61*W260</f>
        <v>3.17361010226061</v>
      </c>
      <c r="S260" s="57">
        <f>IF(K260=0,C288,(1/$C$59)*LN(1+$C$59/$C$58/(RodR+ABS(Calculations!K260-RodR))))</f>
        <v>0.141051142833551</v>
      </c>
      <c r="T260" s="83">
        <f t="shared" ref="T260:T323" si="40">IF((ABS(K260))&lt;$C$55-$C$56,($C$53/2/PI()/$C$56*LN(($C$55-$C$56)*(ABS(K260)+$C$56)/(ABS(K260))/$C$55)+$C$60*LN($C$55*$C$54/($C$55-$C$56)/$C$53)),$C$60*LN((((ABS(K260))+$C$56-$C$55)*$C$53+$C$55*$C$54)/($C$53*(ABS(K260)))))</f>
        <v>0.155526770583801</v>
      </c>
      <c r="U260" s="58">
        <f t="shared" ref="U260:U323" si="41">K260/$C$56</f>
        <v>10.75</v>
      </c>
      <c r="V260" s="58">
        <f t="shared" ref="V260:V323" si="42">IF(K260="","",1/(1.0212-0.0178*LOG10($C$53+0.01)))</f>
        <v>1.01019948033673</v>
      </c>
      <c r="W260" s="58">
        <f t="shared" ref="W260:W323" si="43">MAX(1/(-(0.21682*LOG10(3.7*U260)-0.293)*(EXP(-3.7*U260)-1)+1),1)*MAX(1/(-(0.1921*LOG10(U260+0.2)+0.072)*(EXP(-150*U260)-1)+1),1)*V260</f>
        <v>1.01019948033673</v>
      </c>
    </row>
    <row r="261" spans="11:23">
      <c r="K261" s="80">
        <v>25.9</v>
      </c>
      <c r="L261" s="56">
        <f t="shared" si="37"/>
        <v>18.1546707601627</v>
      </c>
      <c r="M261" s="56">
        <f t="shared" si="36"/>
        <v>0.686880229630717</v>
      </c>
      <c r="Q261" s="82">
        <f t="shared" si="38"/>
        <v>0.446009490629721</v>
      </c>
      <c r="R261" s="58">
        <f t="shared" si="39"/>
        <v>3.17361010226061</v>
      </c>
      <c r="S261" s="57">
        <f>IF(K261=0,C289,(1/$C$59)*LN(1+$C$59/$C$58/(RodR+ABS(Calculations!K261-RodR))))</f>
        <v>0.140536952006808</v>
      </c>
      <c r="T261" s="83">
        <f t="shared" si="40"/>
        <v>0.154902242459468</v>
      </c>
      <c r="U261" s="58">
        <f t="shared" si="41"/>
        <v>10.7916666666667</v>
      </c>
      <c r="V261" s="58">
        <f t="shared" si="42"/>
        <v>1.01019948033673</v>
      </c>
      <c r="W261" s="58">
        <f t="shared" si="43"/>
        <v>1.01019948033673</v>
      </c>
    </row>
    <row r="262" spans="11:23">
      <c r="K262" s="80">
        <v>26</v>
      </c>
      <c r="L262" s="56">
        <f t="shared" si="37"/>
        <v>18.0887302587085</v>
      </c>
      <c r="M262" s="56">
        <f t="shared" si="36"/>
        <v>0.681799805293405</v>
      </c>
      <c r="Q262" s="82">
        <f t="shared" si="38"/>
        <v>0.444389516913094</v>
      </c>
      <c r="R262" s="58">
        <f t="shared" si="39"/>
        <v>3.17361010226061</v>
      </c>
      <c r="S262" s="57">
        <f>IF(K262=0,C290,(1/$C$59)*LN(1+$C$59/$C$58/(RodR+ABS(Calculations!K262-RodR))))</f>
        <v>0.140026500607793</v>
      </c>
      <c r="T262" s="83">
        <f t="shared" si="40"/>
        <v>0.154282712455389</v>
      </c>
      <c r="U262" s="58">
        <f t="shared" si="41"/>
        <v>10.8333333333333</v>
      </c>
      <c r="V262" s="58">
        <f t="shared" si="42"/>
        <v>1.01019948033673</v>
      </c>
      <c r="W262" s="58">
        <f t="shared" si="43"/>
        <v>1.01019948033673</v>
      </c>
    </row>
    <row r="263" spans="11:23">
      <c r="K263" s="80">
        <v>26.1</v>
      </c>
      <c r="L263" s="56">
        <f t="shared" si="37"/>
        <v>18.0232675631128</v>
      </c>
      <c r="M263" s="56">
        <f t="shared" si="36"/>
        <v>0.676775608812651</v>
      </c>
      <c r="Q263" s="82">
        <f t="shared" si="38"/>
        <v>0.442781281550218</v>
      </c>
      <c r="R263" s="58">
        <f t="shared" si="39"/>
        <v>3.17361010226061</v>
      </c>
      <c r="S263" s="57">
        <f>IF(K263=0,C291,(1/$C$59)*LN(1+$C$59/$C$58/(RodR+ABS(Calculations!K263-RodR))))</f>
        <v>0.139519747947241</v>
      </c>
      <c r="T263" s="83">
        <f t="shared" si="40"/>
        <v>0.153668120780724</v>
      </c>
      <c r="U263" s="58">
        <f t="shared" si="41"/>
        <v>10.875</v>
      </c>
      <c r="V263" s="58">
        <f t="shared" si="42"/>
        <v>1.01019948033673</v>
      </c>
      <c r="W263" s="58">
        <f t="shared" si="43"/>
        <v>1.01019948033673</v>
      </c>
    </row>
    <row r="264" spans="11:23">
      <c r="K264" s="80">
        <v>26.2</v>
      </c>
      <c r="L264" s="56">
        <f t="shared" si="37"/>
        <v>17.9582774931717</v>
      </c>
      <c r="M264" s="56">
        <f t="shared" si="36"/>
        <v>0.671806812471971</v>
      </c>
      <c r="Q264" s="82">
        <f t="shared" si="38"/>
        <v>0.441184657277966</v>
      </c>
      <c r="R264" s="58">
        <f t="shared" si="39"/>
        <v>3.17361010226061</v>
      </c>
      <c r="S264" s="57">
        <f>IF(K264=0,C292,(1/$C$59)*LN(1+$C$59/$C$58/(RodR+ABS(Calculations!K264-RodR))))</f>
        <v>0.139016653924722</v>
      </c>
      <c r="T264" s="83">
        <f t="shared" si="40"/>
        <v>0.153058408594989</v>
      </c>
      <c r="U264" s="58">
        <f t="shared" si="41"/>
        <v>10.9166666666667</v>
      </c>
      <c r="V264" s="58">
        <f t="shared" si="42"/>
        <v>1.01019948033673</v>
      </c>
      <c r="W264" s="58">
        <f t="shared" si="43"/>
        <v>1.01019948033673</v>
      </c>
    </row>
    <row r="265" spans="11:23">
      <c r="K265" s="80">
        <v>26.3</v>
      </c>
      <c r="L265" s="56">
        <f t="shared" si="37"/>
        <v>17.893754943375</v>
      </c>
      <c r="M265" s="56">
        <f t="shared" si="36"/>
        <v>0.666892603748312</v>
      </c>
      <c r="Q265" s="82">
        <f t="shared" si="38"/>
        <v>0.439599518668232</v>
      </c>
      <c r="R265" s="58">
        <f t="shared" si="39"/>
        <v>3.17361010226061</v>
      </c>
      <c r="S265" s="57">
        <f>IF(K265=0,C293,(1/$C$59)*LN(1+$C$59/$C$58/(RodR+ABS(Calculations!K265-RodR))))</f>
        <v>0.138517179018021</v>
      </c>
      <c r="T265" s="83">
        <f t="shared" si="40"/>
        <v>0.152453517989244</v>
      </c>
      <c r="U265" s="58">
        <f t="shared" si="41"/>
        <v>10.9583333333333</v>
      </c>
      <c r="V265" s="58">
        <f t="shared" si="42"/>
        <v>1.01019948033673</v>
      </c>
      <c r="W265" s="58">
        <f t="shared" si="43"/>
        <v>1.01019948033673</v>
      </c>
    </row>
    <row r="266" spans="11:23">
      <c r="K266" s="80">
        <v>26.4</v>
      </c>
      <c r="L266" s="56">
        <f t="shared" si="37"/>
        <v>17.8296948815636</v>
      </c>
      <c r="M266" s="56">
        <f t="shared" si="36"/>
        <v>0.662032184978454</v>
      </c>
      <c r="Q266" s="82">
        <f t="shared" si="38"/>
        <v>0.438025742094937</v>
      </c>
      <c r="R266" s="58">
        <f t="shared" si="39"/>
        <v>3.17361010226061</v>
      </c>
      <c r="S266" s="57">
        <f>IF(K266=0,C294,(1/$C$59)*LN(1+$C$59/$C$58/(RodR+ABS(Calculations!K266-RodR))))</f>
        <v>0.138021284272736</v>
      </c>
      <c r="T266" s="83">
        <f t="shared" si="40"/>
        <v>0.151853391967719</v>
      </c>
      <c r="U266" s="58">
        <f t="shared" si="41"/>
        <v>11</v>
      </c>
      <c r="V266" s="58">
        <f t="shared" si="42"/>
        <v>1.01019948033673</v>
      </c>
      <c r="W266" s="58">
        <f t="shared" si="43"/>
        <v>1.01019948033673</v>
      </c>
    </row>
    <row r="267" spans="11:23">
      <c r="K267" s="80">
        <v>26.5</v>
      </c>
      <c r="L267" s="56">
        <f t="shared" si="37"/>
        <v>17.7660923476153</v>
      </c>
      <c r="M267" s="56">
        <f t="shared" si="36"/>
        <v>0.657224773033466</v>
      </c>
      <c r="Q267" s="82">
        <f t="shared" si="38"/>
        <v>0.436463205701753</v>
      </c>
      <c r="R267" s="58">
        <f t="shared" si="39"/>
        <v>3.17361010226061</v>
      </c>
      <c r="S267" s="57">
        <f>IF(K267=0,C295,(1/$C$59)*LN(1+$C$59/$C$58/(RodR+ABS(Calculations!K267-RodR))))</f>
        <v>0.137528931292112</v>
      </c>
      <c r="T267" s="83">
        <f t="shared" si="40"/>
        <v>0.151257974429876</v>
      </c>
      <c r="U267" s="58">
        <f t="shared" si="41"/>
        <v>11.0416666666667</v>
      </c>
      <c r="V267" s="58">
        <f t="shared" si="42"/>
        <v>1.01019948033673</v>
      </c>
      <c r="W267" s="58">
        <f t="shared" si="43"/>
        <v>1.01019948033673</v>
      </c>
    </row>
    <row r="268" spans="11:23">
      <c r="K268" s="80">
        <v>26.6</v>
      </c>
      <c r="L268" s="56">
        <f t="shared" si="37"/>
        <v>17.7029424521592</v>
      </c>
      <c r="M268" s="56">
        <f t="shared" si="36"/>
        <v>0.652469599001847</v>
      </c>
      <c r="Q268" s="82">
        <f t="shared" si="38"/>
        <v>0.434911789370507</v>
      </c>
      <c r="R268" s="58">
        <f t="shared" si="39"/>
        <v>3.17361010226061</v>
      </c>
      <c r="S268" s="57">
        <f>IF(K268=0,C296,(1/$C$59)*LN(1+$C$59/$C$58/(RodR+ABS(Calculations!K268-RodR))))</f>
        <v>0.137040082227087</v>
      </c>
      <c r="T268" s="83">
        <f t="shared" si="40"/>
        <v>0.150667210152895</v>
      </c>
      <c r="U268" s="58">
        <f t="shared" si="41"/>
        <v>11.0833333333333</v>
      </c>
      <c r="V268" s="58">
        <f t="shared" si="42"/>
        <v>1.01019948033673</v>
      </c>
      <c r="W268" s="58">
        <f t="shared" si="43"/>
        <v>1.01019948033673</v>
      </c>
    </row>
    <row r="269" spans="11:23">
      <c r="K269" s="80">
        <v>26.7</v>
      </c>
      <c r="L269" s="56">
        <f t="shared" si="37"/>
        <v>17.6402403753172</v>
      </c>
      <c r="M269" s="56">
        <f t="shared" ref="M269:M332" si="44">L259-L269</f>
        <v>0.64776590788043</v>
      </c>
      <c r="Q269" s="82">
        <f t="shared" si="38"/>
        <v>0.433371374690275</v>
      </c>
      <c r="R269" s="58">
        <f t="shared" si="39"/>
        <v>3.17361010226061</v>
      </c>
      <c r="S269" s="57">
        <f>IF(K269=0,C297,(1/$C$59)*LN(1+$C$59/$C$58/(RodR+ABS(Calculations!K269-RodR))))</f>
        <v>0.136554699766546</v>
      </c>
      <c r="T269" s="83">
        <f t="shared" si="40"/>
        <v>0.150081044774564</v>
      </c>
      <c r="U269" s="58">
        <f t="shared" si="41"/>
        <v>11.125</v>
      </c>
      <c r="V269" s="58">
        <f t="shared" si="42"/>
        <v>1.01019948033673</v>
      </c>
      <c r="W269" s="58">
        <f t="shared" si="43"/>
        <v>1.01019948033673</v>
      </c>
    </row>
    <row r="270" spans="11:23">
      <c r="K270" s="80">
        <v>26.8</v>
      </c>
      <c r="L270" s="56">
        <f t="shared" si="37"/>
        <v>17.5779813654725</v>
      </c>
      <c r="M270" s="56">
        <f t="shared" si="44"/>
        <v>0.643112958273409</v>
      </c>
      <c r="Q270" s="82">
        <f t="shared" si="38"/>
        <v>0.43184184492712</v>
      </c>
      <c r="R270" s="58">
        <f t="shared" si="39"/>
        <v>3.17361010226061</v>
      </c>
      <c r="S270" s="57">
        <f>IF(K270=0,C298,(1/$C$59)*LN(1+$C$59/$C$58/(RodR+ABS(Calculations!K270-RodR))))</f>
        <v>0.136072747127794</v>
      </c>
      <c r="T270" s="83">
        <f t="shared" si="40"/>
        <v>0.149499424776575</v>
      </c>
      <c r="U270" s="58">
        <f t="shared" si="41"/>
        <v>11.1666666666667</v>
      </c>
      <c r="V270" s="58">
        <f t="shared" si="42"/>
        <v>1.01019948033673</v>
      </c>
      <c r="W270" s="58">
        <f t="shared" si="43"/>
        <v>1.01019948033673</v>
      </c>
    </row>
    <row r="271" spans="11:23">
      <c r="K271" s="80">
        <v>26.9</v>
      </c>
      <c r="L271" s="56">
        <f t="shared" si="37"/>
        <v>17.5161607380643</v>
      </c>
      <c r="M271" s="56">
        <f t="shared" si="44"/>
        <v>0.638510022098433</v>
      </c>
      <c r="Q271" s="82">
        <f t="shared" si="38"/>
        <v>0.430323084994484</v>
      </c>
      <c r="R271" s="58">
        <f t="shared" si="39"/>
        <v>3.17361010226061</v>
      </c>
      <c r="S271" s="57">
        <f>IF(K271=0,C299,(1/$C$59)*LN(1+$C$59/$C$58/(RodR+ABS(Calculations!K271-RodR))))</f>
        <v>0.135594188047221</v>
      </c>
      <c r="T271" s="83">
        <f t="shared" si="40"/>
        <v>0.148922297468202</v>
      </c>
      <c r="U271" s="58">
        <f t="shared" si="41"/>
        <v>11.2083333333333</v>
      </c>
      <c r="V271" s="58">
        <f t="shared" si="42"/>
        <v>1.01019948033673</v>
      </c>
      <c r="W271" s="58">
        <f t="shared" si="43"/>
        <v>1.01019948033673</v>
      </c>
    </row>
    <row r="272" spans="11:23">
      <c r="K272" s="80">
        <v>27</v>
      </c>
      <c r="L272" s="56">
        <f t="shared" si="37"/>
        <v>17.4547738744078</v>
      </c>
      <c r="M272" s="56">
        <f t="shared" si="44"/>
        <v>0.63395638430071</v>
      </c>
      <c r="Q272" s="82">
        <f t="shared" si="38"/>
        <v>0.428814981424196</v>
      </c>
      <c r="R272" s="58">
        <f t="shared" si="39"/>
        <v>3.17361010226061</v>
      </c>
      <c r="S272" s="57">
        <f>IF(K272=0,C300,(1/$C$59)*LN(1+$C$59/$C$58/(RodR+ABS(Calculations!K272-RodR))))</f>
        <v>0.135118986771168</v>
      </c>
      <c r="T272" s="83">
        <f t="shared" si="40"/>
        <v>0.148349610970358</v>
      </c>
      <c r="U272" s="58">
        <f t="shared" si="41"/>
        <v>11.25</v>
      </c>
      <c r="V272" s="58">
        <f t="shared" si="42"/>
        <v>1.01019948033673</v>
      </c>
      <c r="W272" s="58">
        <f t="shared" si="43"/>
        <v>1.01019948033673</v>
      </c>
    </row>
    <row r="273" spans="11:23">
      <c r="K273" s="80">
        <v>27.1</v>
      </c>
      <c r="L273" s="56">
        <f t="shared" si="37"/>
        <v>17.3938162205389</v>
      </c>
      <c r="M273" s="56">
        <f t="shared" si="44"/>
        <v>0.629451342573919</v>
      </c>
      <c r="Q273" s="82">
        <f t="shared" si="38"/>
        <v>0.427317422338096</v>
      </c>
      <c r="R273" s="58">
        <f t="shared" si="39"/>
        <v>3.17361010226061</v>
      </c>
      <c r="S273" s="57">
        <f>IF(K273=0,C301,(1/$C$59)*LN(1+$C$59/$C$58/(RodR+ABS(Calculations!K273-RodR))))</f>
        <v>0.134647108046988</v>
      </c>
      <c r="T273" s="83">
        <f t="shared" si="40"/>
        <v>0.147781314200021</v>
      </c>
      <c r="U273" s="58">
        <f t="shared" si="41"/>
        <v>11.2916666666667</v>
      </c>
      <c r="V273" s="58">
        <f t="shared" si="42"/>
        <v>1.01019948033673</v>
      </c>
      <c r="W273" s="58">
        <f t="shared" si="43"/>
        <v>1.01019948033673</v>
      </c>
    </row>
    <row r="274" spans="11:23">
      <c r="K274" s="80">
        <v>27.2</v>
      </c>
      <c r="L274" s="56">
        <f t="shared" si="37"/>
        <v>17.3332832860838</v>
      </c>
      <c r="M274" s="56">
        <f t="shared" si="44"/>
        <v>0.62499420708787</v>
      </c>
      <c r="Q274" s="82">
        <f t="shared" si="38"/>
        <v>0.425830297420256</v>
      </c>
      <c r="R274" s="58">
        <f t="shared" si="39"/>
        <v>3.17361010226061</v>
      </c>
      <c r="S274" s="57">
        <f>IF(K274=0,C302,(1/$C$59)*LN(1+$C$59/$C$58/(RodR+ABS(Calculations!K274-RodR))))</f>
        <v>0.134178517114289</v>
      </c>
      <c r="T274" s="83">
        <f t="shared" si="40"/>
        <v>0.147217356855018</v>
      </c>
      <c r="U274" s="58">
        <f t="shared" si="41"/>
        <v>11.3333333333333</v>
      </c>
      <c r="V274" s="58">
        <f t="shared" si="42"/>
        <v>1.01019948033673</v>
      </c>
      <c r="W274" s="58">
        <f t="shared" si="43"/>
        <v>1.01019948033673</v>
      </c>
    </row>
    <row r="275" spans="11:23">
      <c r="K275" s="80">
        <v>27.3</v>
      </c>
      <c r="L275" s="56">
        <f t="shared" si="37"/>
        <v>17.2731706431515</v>
      </c>
      <c r="M275" s="56">
        <f t="shared" si="44"/>
        <v>0.620584300223548</v>
      </c>
      <c r="Q275" s="82">
        <f t="shared" si="38"/>
        <v>0.424353497889774</v>
      </c>
      <c r="R275" s="58">
        <f t="shared" si="39"/>
        <v>3.17361010226061</v>
      </c>
      <c r="S275" s="57">
        <f>IF(K275=0,C303,(1/$C$59)*LN(1+$C$59/$C$58/(RodR+ABS(Calculations!K275-RodR))))</f>
        <v>0.133713179696365</v>
      </c>
      <c r="T275" s="83">
        <f t="shared" si="40"/>
        <v>0.146657689399148</v>
      </c>
      <c r="U275" s="58">
        <f t="shared" si="41"/>
        <v>11.375</v>
      </c>
      <c r="V275" s="58">
        <f t="shared" si="42"/>
        <v>1.01019948033673</v>
      </c>
      <c r="W275" s="58">
        <f t="shared" si="43"/>
        <v>1.01019948033673</v>
      </c>
    </row>
    <row r="276" spans="11:23">
      <c r="K276" s="80">
        <v>27.4</v>
      </c>
      <c r="L276" s="56">
        <f t="shared" si="37"/>
        <v>17.2134739252495</v>
      </c>
      <c r="M276" s="56">
        <f t="shared" si="44"/>
        <v>0.616220956314123</v>
      </c>
      <c r="Q276" s="82">
        <f t="shared" si="38"/>
        <v>0.422886916474144</v>
      </c>
      <c r="R276" s="58">
        <f t="shared" si="39"/>
        <v>3.17361010226061</v>
      </c>
      <c r="S276" s="57">
        <f>IF(K276=0,C304,(1/$C$59)*LN(1+$C$59/$C$58/(RodR+ABS(Calculations!K276-RodR))))</f>
        <v>0.133251061991804</v>
      </c>
      <c r="T276" s="83">
        <f t="shared" si="40"/>
        <v>0.146102263047662</v>
      </c>
      <c r="U276" s="58">
        <f t="shared" si="41"/>
        <v>11.4166666666667</v>
      </c>
      <c r="V276" s="58">
        <f t="shared" si="42"/>
        <v>1.01019948033673</v>
      </c>
      <c r="W276" s="58">
        <f t="shared" si="43"/>
        <v>1.01019948033673</v>
      </c>
    </row>
    <row r="277" spans="11:23">
      <c r="K277" s="80">
        <v>27.5</v>
      </c>
      <c r="L277" s="56">
        <f t="shared" si="37"/>
        <v>17.1541888262228</v>
      </c>
      <c r="M277" s="56">
        <f t="shared" si="44"/>
        <v>0.611903521392573</v>
      </c>
      <c r="Q277" s="82">
        <f t="shared" si="38"/>
        <v>0.421430447383177</v>
      </c>
      <c r="R277" s="58">
        <f t="shared" si="39"/>
        <v>3.17361010226061</v>
      </c>
      <c r="S277" s="57">
        <f>IF(K277=0,C305,(1/$C$59)*LN(1+$C$59/$C$58/(RodR+ABS(Calculations!K277-RodR))))</f>
        <v>0.132792130666267</v>
      </c>
      <c r="T277" s="83">
        <f t="shared" si="40"/>
        <v>0.145551029753053</v>
      </c>
      <c r="U277" s="58">
        <f t="shared" si="41"/>
        <v>11.4583333333333</v>
      </c>
      <c r="V277" s="58">
        <f t="shared" si="42"/>
        <v>1.01019948033673</v>
      </c>
      <c r="W277" s="58">
        <f t="shared" si="43"/>
        <v>1.01019948033673</v>
      </c>
    </row>
    <row r="278" spans="11:23">
      <c r="K278" s="80">
        <v>27.6</v>
      </c>
      <c r="L278" s="56">
        <f t="shared" si="37"/>
        <v>17.0953110992136</v>
      </c>
      <c r="M278" s="56">
        <f t="shared" si="44"/>
        <v>0.607631352945585</v>
      </c>
      <c r="Q278" s="82">
        <f t="shared" si="38"/>
        <v>0.419983986283458</v>
      </c>
      <c r="R278" s="58">
        <f t="shared" si="39"/>
        <v>3.17361010226061</v>
      </c>
      <c r="S278" s="57">
        <f>IF(K278=0,C306,(1/$C$59)*LN(1+$C$59/$C$58/(RodR+ABS(Calculations!K278-RodR))))</f>
        <v>0.132336352844446</v>
      </c>
      <c r="T278" s="83">
        <f t="shared" si="40"/>
        <v>0.145003942191176</v>
      </c>
      <c r="U278" s="58">
        <f t="shared" si="41"/>
        <v>11.5</v>
      </c>
      <c r="V278" s="58">
        <f t="shared" si="42"/>
        <v>1.01019948033673</v>
      </c>
      <c r="W278" s="58">
        <f t="shared" si="43"/>
        <v>1.01019948033673</v>
      </c>
    </row>
    <row r="279" spans="11:23">
      <c r="K279" s="80">
        <v>27.7</v>
      </c>
      <c r="L279" s="56">
        <f t="shared" si="37"/>
        <v>17.0368365556438</v>
      </c>
      <c r="M279" s="56">
        <f t="shared" si="44"/>
        <v>0.603403819673428</v>
      </c>
      <c r="Q279" s="82">
        <f t="shared" si="38"/>
        <v>0.418547430273331</v>
      </c>
      <c r="R279" s="58">
        <f t="shared" si="39"/>
        <v>3.17361010226061</v>
      </c>
      <c r="S279" s="57">
        <f>IF(K279=0,C307,(1/$C$59)*LN(1+$C$59/$C$58/(RodR+ABS(Calculations!K279-RodR))))</f>
        <v>0.131883696102175</v>
      </c>
      <c r="T279" s="83">
        <f t="shared" si="40"/>
        <v>0.144460953747686</v>
      </c>
      <c r="U279" s="58">
        <f t="shared" si="41"/>
        <v>11.5416666666667</v>
      </c>
      <c r="V279" s="58">
        <f t="shared" si="42"/>
        <v>1.01019948033673</v>
      </c>
      <c r="W279" s="58">
        <f t="shared" si="43"/>
        <v>1.01019948033673</v>
      </c>
    </row>
    <row r="280" spans="11:23">
      <c r="K280" s="80">
        <v>27.8</v>
      </c>
      <c r="L280" s="56">
        <f t="shared" si="37"/>
        <v>16.978761064217</v>
      </c>
      <c r="M280" s="56">
        <f t="shared" si="44"/>
        <v>0.59922030125551</v>
      </c>
      <c r="Q280" s="82">
        <f t="shared" si="38"/>
        <v>0.4171206778584</v>
      </c>
      <c r="R280" s="58">
        <f t="shared" si="39"/>
        <v>3.17361010226061</v>
      </c>
      <c r="S280" s="57">
        <f>IF(K280=0,C308,(1/$C$59)*LN(1+$C$59/$C$58/(RodR+ABS(Calculations!K280-RodR))))</f>
        <v>0.131434128458716</v>
      </c>
      <c r="T280" s="83">
        <f t="shared" si="40"/>
        <v>0.143922018504769</v>
      </c>
      <c r="U280" s="58">
        <f t="shared" si="41"/>
        <v>11.5833333333333</v>
      </c>
      <c r="V280" s="58">
        <f t="shared" si="42"/>
        <v>1.01019948033673</v>
      </c>
      <c r="W280" s="58">
        <f t="shared" si="43"/>
        <v>1.01019948033673</v>
      </c>
    </row>
    <row r="281" spans="11:23">
      <c r="K281" s="80">
        <v>27.9</v>
      </c>
      <c r="L281" s="56">
        <f t="shared" si="37"/>
        <v>16.9210805499423</v>
      </c>
      <c r="M281" s="56">
        <f t="shared" si="44"/>
        <v>0.595080188122047</v>
      </c>
      <c r="Q281" s="82">
        <f t="shared" si="38"/>
        <v>0.415703628927533</v>
      </c>
      <c r="R281" s="58">
        <f t="shared" si="39"/>
        <v>3.17361010226061</v>
      </c>
      <c r="S281" s="57">
        <f>IF(K281=0,C309,(1/$C$59)*LN(1+$C$59/$C$58/(RodR+ABS(Calculations!K281-RodR))))</f>
        <v>0.130987618369195</v>
      </c>
      <c r="T281" s="83">
        <f t="shared" si="40"/>
        <v>0.143387091228175</v>
      </c>
      <c r="U281" s="58">
        <f t="shared" si="41"/>
        <v>11.625</v>
      </c>
      <c r="V281" s="58">
        <f t="shared" si="42"/>
        <v>1.01019948033673</v>
      </c>
      <c r="W281" s="58">
        <f t="shared" si="43"/>
        <v>1.01019948033673</v>
      </c>
    </row>
    <row r="282" spans="11:23">
      <c r="K282" s="80">
        <v>28</v>
      </c>
      <c r="L282" s="56">
        <f t="shared" si="37"/>
        <v>16.8637909931771</v>
      </c>
      <c r="M282" s="56">
        <f t="shared" si="44"/>
        <v>0.590982881230701</v>
      </c>
      <c r="Q282" s="82">
        <f t="shared" si="38"/>
        <v>0.414296184729354</v>
      </c>
      <c r="R282" s="58">
        <f t="shared" si="39"/>
        <v>3.17361010226061</v>
      </c>
      <c r="S282" s="57">
        <f>IF(K282=0,C310,(1/$C$59)*LN(1+$C$59/$C$58/(RodR+ABS(Calculations!K282-RodR))))</f>
        <v>0.130544134717193</v>
      </c>
      <c r="T282" s="83">
        <f t="shared" si="40"/>
        <v>0.142856127354545</v>
      </c>
      <c r="U282" s="58">
        <f t="shared" si="41"/>
        <v>11.6666666666667</v>
      </c>
      <c r="V282" s="58">
        <f t="shared" si="42"/>
        <v>1.01019948033673</v>
      </c>
      <c r="W282" s="58">
        <f t="shared" si="43"/>
        <v>1.01019948033673</v>
      </c>
    </row>
    <row r="283" spans="11:23">
      <c r="K283" s="80">
        <v>28.1</v>
      </c>
      <c r="L283" s="56">
        <f t="shared" si="37"/>
        <v>16.8068884286898</v>
      </c>
      <c r="M283" s="56">
        <f t="shared" si="44"/>
        <v>0.586927791849149</v>
      </c>
      <c r="Q283" s="82">
        <f t="shared" si="38"/>
        <v>0.41289824784921</v>
      </c>
      <c r="R283" s="58">
        <f t="shared" si="39"/>
        <v>3.17361010226061</v>
      </c>
      <c r="S283" s="57">
        <f>IF(K283=0,C311,(1/$C$59)*LN(1+$C$59/$C$58/(RodR+ABS(Calculations!K283-RodR))))</f>
        <v>0.130103646807494</v>
      </c>
      <c r="T283" s="83">
        <f t="shared" si="40"/>
        <v>0.142329082979007</v>
      </c>
      <c r="U283" s="58">
        <f t="shared" si="41"/>
        <v>11.7083333333333</v>
      </c>
      <c r="V283" s="58">
        <f t="shared" si="42"/>
        <v>1.01019948033673</v>
      </c>
      <c r="W283" s="58">
        <f t="shared" si="43"/>
        <v>1.01019948033673</v>
      </c>
    </row>
    <row r="284" spans="11:23">
      <c r="K284" s="80">
        <v>28.2</v>
      </c>
      <c r="L284" s="56">
        <f t="shared" si="37"/>
        <v>16.7503689447412</v>
      </c>
      <c r="M284" s="56">
        <f t="shared" si="44"/>
        <v>0.582914341342651</v>
      </c>
      <c r="Q284" s="82">
        <f t="shared" si="38"/>
        <v>0.411509722186609</v>
      </c>
      <c r="R284" s="58">
        <f t="shared" si="39"/>
        <v>3.17361010226061</v>
      </c>
      <c r="S284" s="57">
        <f>IF(K284=0,C312,(1/$C$59)*LN(1+$C$59/$C$58/(RodR+ABS(Calculations!K284-RodR))))</f>
        <v>0.12966612435897</v>
      </c>
      <c r="T284" s="83">
        <f t="shared" si="40"/>
        <v>0.141805914843058</v>
      </c>
      <c r="U284" s="58">
        <f t="shared" si="41"/>
        <v>11.75</v>
      </c>
      <c r="V284" s="58">
        <f t="shared" si="42"/>
        <v>1.01019948033673</v>
      </c>
      <c r="W284" s="58">
        <f t="shared" si="43"/>
        <v>1.01019948033673</v>
      </c>
    </row>
    <row r="285" spans="11:23">
      <c r="K285" s="80">
        <v>28.3</v>
      </c>
      <c r="L285" s="56">
        <f t="shared" si="37"/>
        <v>16.6942286821849</v>
      </c>
      <c r="M285" s="56">
        <f t="shared" si="44"/>
        <v>0.578941960966581</v>
      </c>
      <c r="Q285" s="82">
        <f t="shared" si="38"/>
        <v>0.410130512933115</v>
      </c>
      <c r="R285" s="58">
        <f t="shared" si="39"/>
        <v>3.17361010226061</v>
      </c>
      <c r="S285" s="57">
        <f>IF(K285=0,C313,(1/$C$59)*LN(1+$C$59/$C$58/(RodR+ABS(Calculations!K285-RodR))))</f>
        <v>0.129231537497619</v>
      </c>
      <c r="T285" s="83">
        <f t="shared" si="40"/>
        <v>0.141286580322704</v>
      </c>
      <c r="U285" s="58">
        <f t="shared" si="41"/>
        <v>11.7916666666667</v>
      </c>
      <c r="V285" s="58">
        <f t="shared" si="42"/>
        <v>1.01019948033673</v>
      </c>
      <c r="W285" s="58">
        <f t="shared" si="43"/>
        <v>1.01019948033673</v>
      </c>
    </row>
    <row r="286" spans="11:23">
      <c r="K286" s="80">
        <v>28.4</v>
      </c>
      <c r="L286" s="56">
        <f t="shared" si="37"/>
        <v>16.6384638335855</v>
      </c>
      <c r="M286" s="56">
        <f t="shared" si="44"/>
        <v>0.575010091664019</v>
      </c>
      <c r="Q286" s="82">
        <f t="shared" si="38"/>
        <v>0.408760526550688</v>
      </c>
      <c r="R286" s="58">
        <f t="shared" si="39"/>
        <v>3.17361010226061</v>
      </c>
      <c r="S286" s="57">
        <f>IF(K286=0,C314,(1/$C$59)*LN(1+$C$59/$C$58/(RodR+ABS(Calculations!K286-RodR))))</f>
        <v>0.128799856749738</v>
      </c>
      <c r="T286" s="83">
        <f t="shared" si="40"/>
        <v>0.14077103741687</v>
      </c>
      <c r="U286" s="58">
        <f t="shared" si="41"/>
        <v>11.8333333333333</v>
      </c>
      <c r="V286" s="58">
        <f t="shared" si="42"/>
        <v>1.01019948033673</v>
      </c>
      <c r="W286" s="58">
        <f t="shared" si="43"/>
        <v>1.01019948033673</v>
      </c>
    </row>
    <row r="287" spans="11:23">
      <c r="K287" s="80">
        <v>28.5</v>
      </c>
      <c r="L287" s="56">
        <f t="shared" si="37"/>
        <v>16.5830706423542</v>
      </c>
      <c r="M287" s="56">
        <f t="shared" si="44"/>
        <v>0.571118183868514</v>
      </c>
      <c r="Q287" s="82">
        <f t="shared" si="38"/>
        <v>0.407399670750449</v>
      </c>
      <c r="R287" s="58">
        <f t="shared" si="39"/>
        <v>3.17361010226061</v>
      </c>
      <c r="S287" s="57">
        <f>IF(K287=0,C315,(1/$C$59)*LN(1+$C$59/$C$58/(RodR+ABS(Calculations!K287-RodR))))</f>
        <v>0.128371053035233</v>
      </c>
      <c r="T287" s="83">
        <f t="shared" si="40"/>
        <v>0.140259244736048</v>
      </c>
      <c r="U287" s="58">
        <f t="shared" si="41"/>
        <v>11.875</v>
      </c>
      <c r="V287" s="58">
        <f t="shared" si="42"/>
        <v>1.01019948033673</v>
      </c>
      <c r="W287" s="58">
        <f t="shared" si="43"/>
        <v>1.01019948033673</v>
      </c>
    </row>
    <row r="288" spans="11:23">
      <c r="K288" s="80">
        <v>28.6</v>
      </c>
      <c r="L288" s="56">
        <f t="shared" si="37"/>
        <v>16.5280454019028</v>
      </c>
      <c r="M288" s="56">
        <f t="shared" si="44"/>
        <v>0.567265697310798</v>
      </c>
      <c r="Q288" s="82">
        <f t="shared" si="38"/>
        <v>0.406047854471887</v>
      </c>
      <c r="R288" s="58">
        <f t="shared" si="39"/>
        <v>3.17361010226061</v>
      </c>
      <c r="S288" s="57">
        <f>IF(K288=0,C316,(1/$C$59)*LN(1+$C$59/$C$58/(RodR+ABS(Calculations!K288-RodR))))</f>
        <v>0.127945097661068</v>
      </c>
      <c r="T288" s="83">
        <f t="shared" si="40"/>
        <v>0.139751161491211</v>
      </c>
      <c r="U288" s="58">
        <f t="shared" si="41"/>
        <v>11.9166666666667</v>
      </c>
      <c r="V288" s="58">
        <f t="shared" si="42"/>
        <v>1.01019948033673</v>
      </c>
      <c r="W288" s="58">
        <f t="shared" si="43"/>
        <v>1.01019948033673</v>
      </c>
    </row>
    <row r="289" spans="11:23">
      <c r="K289" s="80">
        <v>28.7</v>
      </c>
      <c r="L289" s="56">
        <f t="shared" si="37"/>
        <v>16.4733844548129</v>
      </c>
      <c r="M289" s="56">
        <f t="shared" si="44"/>
        <v>0.563452100830858</v>
      </c>
      <c r="Q289" s="82">
        <f t="shared" si="38"/>
        <v>0.404704987862463</v>
      </c>
      <c r="R289" s="58">
        <f t="shared" si="39"/>
        <v>3.17361010226061</v>
      </c>
      <c r="S289" s="57">
        <f>IF(K289=0,C317,(1/$C$59)*LN(1+$C$59/$C$58/(RodR+ABS(Calculations!K289-RodR))))</f>
        <v>0.127521962314837</v>
      </c>
      <c r="T289" s="83">
        <f t="shared" si="40"/>
        <v>0.139246747482955</v>
      </c>
      <c r="U289" s="58">
        <f t="shared" si="41"/>
        <v>11.9583333333333</v>
      </c>
      <c r="V289" s="58">
        <f t="shared" si="42"/>
        <v>1.01019948033673</v>
      </c>
      <c r="W289" s="58">
        <f t="shared" si="43"/>
        <v>1.01019948033673</v>
      </c>
    </row>
    <row r="290" spans="11:23">
      <c r="K290" s="80">
        <v>28.8</v>
      </c>
      <c r="L290" s="56">
        <f t="shared" si="37"/>
        <v>16.4190841920232</v>
      </c>
      <c r="M290" s="56">
        <f t="shared" si="44"/>
        <v>0.55967687219373</v>
      </c>
      <c r="Q290" s="82">
        <f t="shared" si="38"/>
        <v>0.403370982257634</v>
      </c>
      <c r="R290" s="58">
        <f t="shared" si="39"/>
        <v>3.17361010226061</v>
      </c>
      <c r="S290" s="57">
        <f>IF(K290=0,C318,(1/$C$59)*LN(1+$C$59/$C$58/(RodR+ABS(Calculations!K290-RodR))))</f>
        <v>0.127101619058468</v>
      </c>
      <c r="T290" s="83">
        <f t="shared" si="40"/>
        <v>0.138745963090873</v>
      </c>
      <c r="U290" s="58">
        <f t="shared" si="41"/>
        <v>12</v>
      </c>
      <c r="V290" s="58">
        <f t="shared" si="42"/>
        <v>1.01019948033673</v>
      </c>
      <c r="W290" s="58">
        <f t="shared" si="43"/>
        <v>1.01019948033673</v>
      </c>
    </row>
    <row r="291" spans="11:23">
      <c r="K291" s="80">
        <v>28.9</v>
      </c>
      <c r="L291" s="56">
        <f t="shared" si="37"/>
        <v>16.3651410520321</v>
      </c>
      <c r="M291" s="56">
        <f t="shared" si="44"/>
        <v>0.555939497910142</v>
      </c>
      <c r="Q291" s="82">
        <f t="shared" si="38"/>
        <v>0.402045750161264</v>
      </c>
      <c r="R291" s="58">
        <f t="shared" si="39"/>
        <v>3.17361010226061</v>
      </c>
      <c r="S291" s="57">
        <f>IF(K291=0,C319,(1/$C$59)*LN(1+$C$59/$C$58/(RodR+ABS(Calculations!K291-RodR))))</f>
        <v>0.126684040322055</v>
      </c>
      <c r="T291" s="83">
        <f t="shared" si="40"/>
        <v>0.138248769263176</v>
      </c>
      <c r="U291" s="58">
        <f t="shared" si="41"/>
        <v>12.0416666666667</v>
      </c>
      <c r="V291" s="58">
        <f t="shared" si="42"/>
        <v>1.01019948033673</v>
      </c>
      <c r="W291" s="58">
        <f t="shared" si="43"/>
        <v>1.01019948033673</v>
      </c>
    </row>
    <row r="292" spans="11:23">
      <c r="K292" s="80">
        <v>29</v>
      </c>
      <c r="L292" s="56">
        <f t="shared" si="37"/>
        <v>16.3115515201158</v>
      </c>
      <c r="M292" s="56">
        <f t="shared" si="44"/>
        <v>0.552239473061231</v>
      </c>
      <c r="Q292" s="82">
        <f t="shared" si="38"/>
        <v>0.400729205226419</v>
      </c>
      <c r="R292" s="58">
        <f t="shared" si="39"/>
        <v>3.17361010226061</v>
      </c>
      <c r="S292" s="57">
        <f>IF(K292=0,C320,(1/$C$59)*LN(1+$C$59/$C$58/(RodR+ABS(Calculations!K292-RodR))))</f>
        <v>0.126269198897802</v>
      </c>
      <c r="T292" s="83">
        <f t="shared" si="40"/>
        <v>0.137755127506514</v>
      </c>
      <c r="U292" s="58">
        <f t="shared" si="41"/>
        <v>12.0833333333333</v>
      </c>
      <c r="V292" s="58">
        <f t="shared" si="42"/>
        <v>1.01019948033673</v>
      </c>
      <c r="W292" s="58">
        <f t="shared" si="43"/>
        <v>1.01019948033673</v>
      </c>
    </row>
    <row r="293" spans="11:23">
      <c r="K293" s="80">
        <v>29.1</v>
      </c>
      <c r="L293" s="56">
        <f t="shared" si="37"/>
        <v>16.2583121275626</v>
      </c>
      <c r="M293" s="56">
        <f t="shared" si="44"/>
        <v>0.548576301127138</v>
      </c>
      <c r="Q293" s="82">
        <f t="shared" si="38"/>
        <v>0.399421262236552</v>
      </c>
      <c r="R293" s="58">
        <f t="shared" si="39"/>
        <v>3.17361010226061</v>
      </c>
      <c r="S293" s="57">
        <f>IF(K293=0,C321,(1/$C$59)*LN(1+$C$59/$C$58/(RodR+ABS(Calculations!K293-RodR))))</f>
        <v>0.125857067934098</v>
      </c>
      <c r="T293" s="83">
        <f t="shared" si="40"/>
        <v>0.13726499987603</v>
      </c>
      <c r="U293" s="58">
        <f t="shared" si="41"/>
        <v>12.125</v>
      </c>
      <c r="V293" s="58">
        <f t="shared" si="42"/>
        <v>1.01019948033673</v>
      </c>
      <c r="W293" s="58">
        <f t="shared" si="43"/>
        <v>1.01019948033673</v>
      </c>
    </row>
    <row r="294" spans="11:23">
      <c r="K294" s="80">
        <v>29.2</v>
      </c>
      <c r="L294" s="56">
        <f t="shared" si="37"/>
        <v>16.2054194509214</v>
      </c>
      <c r="M294" s="56">
        <f t="shared" si="44"/>
        <v>0.54494949381975</v>
      </c>
      <c r="Q294" s="82">
        <f t="shared" si="38"/>
        <v>0.398121837087045</v>
      </c>
      <c r="R294" s="58">
        <f t="shared" si="39"/>
        <v>3.17361010226061</v>
      </c>
      <c r="S294" s="57">
        <f>IF(K294=0,C322,(1/$C$59)*LN(1+$C$59/$C$58/(RodR+ABS(Calculations!K294-RodR))))</f>
        <v>0.125447620929697</v>
      </c>
      <c r="T294" s="83">
        <f t="shared" si="40"/>
        <v>0.136778348965622</v>
      </c>
      <c r="U294" s="58">
        <f t="shared" si="41"/>
        <v>12.1666666666667</v>
      </c>
      <c r="V294" s="58">
        <f t="shared" si="42"/>
        <v>1.01019948033673</v>
      </c>
      <c r="W294" s="58">
        <f t="shared" si="43"/>
        <v>1.01019948033673</v>
      </c>
    </row>
    <row r="295" spans="11:23">
      <c r="K295" s="80">
        <v>29.3</v>
      </c>
      <c r="L295" s="56">
        <f t="shared" si="37"/>
        <v>16.1528701112655</v>
      </c>
      <c r="M295" s="56">
        <f t="shared" si="44"/>
        <v>0.541358570919428</v>
      </c>
      <c r="Q295" s="82">
        <f t="shared" si="38"/>
        <v>0.396830846767115</v>
      </c>
      <c r="R295" s="58">
        <f t="shared" si="39"/>
        <v>3.17361010226061</v>
      </c>
      <c r="S295" s="57">
        <f>IF(K295=0,C323,(1/$C$59)*LN(1+$C$59/$C$58/(RodR+ABS(Calculations!K295-RodR))))</f>
        <v>0.125040831728021</v>
      </c>
      <c r="T295" s="83">
        <f t="shared" si="40"/>
        <v>0.136295137898408</v>
      </c>
      <c r="U295" s="58">
        <f t="shared" si="41"/>
        <v>12.2083333333333</v>
      </c>
      <c r="V295" s="58">
        <f t="shared" si="42"/>
        <v>1.01019948033673</v>
      </c>
      <c r="W295" s="58">
        <f t="shared" si="43"/>
        <v>1.01019948033673</v>
      </c>
    </row>
    <row r="296" spans="11:23">
      <c r="K296" s="80">
        <v>29.4</v>
      </c>
      <c r="L296" s="56">
        <f t="shared" si="37"/>
        <v>16.1006607734701</v>
      </c>
      <c r="M296" s="56">
        <f t="shared" si="44"/>
        <v>0.537803060115355</v>
      </c>
      <c r="Q296" s="82">
        <f t="shared" si="38"/>
        <v>0.395548209342078</v>
      </c>
      <c r="R296" s="58">
        <f t="shared" si="39"/>
        <v>3.17361010226061</v>
      </c>
      <c r="S296" s="57">
        <f>IF(K296=0,C324,(1/$C$59)*LN(1+$C$59/$C$58/(RodR+ABS(Calculations!K296-RodR))))</f>
        <v>0.124636674511567</v>
      </c>
      <c r="T296" s="83">
        <f t="shared" si="40"/>
        <v>0.135815330317403</v>
      </c>
      <c r="U296" s="58">
        <f t="shared" si="41"/>
        <v>12.25</v>
      </c>
      <c r="V296" s="58">
        <f t="shared" si="42"/>
        <v>1.01019948033673</v>
      </c>
      <c r="W296" s="58">
        <f t="shared" si="43"/>
        <v>1.01019948033673</v>
      </c>
    </row>
    <row r="297" spans="11:23">
      <c r="K297" s="80">
        <v>29.5</v>
      </c>
      <c r="L297" s="56">
        <f t="shared" si="37"/>
        <v>16.0487881455048</v>
      </c>
      <c r="M297" s="56">
        <f t="shared" si="44"/>
        <v>0.534282496849464</v>
      </c>
      <c r="Q297" s="82">
        <f t="shared" si="38"/>
        <v>0.394273843935947</v>
      </c>
      <c r="R297" s="58">
        <f t="shared" si="39"/>
        <v>3.17361010226061</v>
      </c>
      <c r="S297" s="57">
        <f>IF(K297=0,C325,(1/$C$59)*LN(1+$C$59/$C$58/(RodR+ABS(Calculations!K297-RodR))))</f>
        <v>0.12423512379643</v>
      </c>
      <c r="T297" s="83">
        <f t="shared" si="40"/>
        <v>0.135338890376375</v>
      </c>
      <c r="U297" s="58">
        <f t="shared" si="41"/>
        <v>12.2916666666667</v>
      </c>
      <c r="V297" s="58">
        <f t="shared" si="42"/>
        <v>1.01019948033673</v>
      </c>
      <c r="W297" s="58">
        <f t="shared" si="43"/>
        <v>1.01019948033673</v>
      </c>
    </row>
    <row r="298" spans="11:23">
      <c r="K298" s="80">
        <v>29.6</v>
      </c>
      <c r="L298" s="56">
        <f t="shared" si="37"/>
        <v>15.9972489777385</v>
      </c>
      <c r="M298" s="56">
        <f t="shared" si="44"/>
        <v>0.530796424164318</v>
      </c>
      <c r="Q298" s="82">
        <f t="shared" si="38"/>
        <v>0.393007670714378</v>
      </c>
      <c r="R298" s="58">
        <f t="shared" si="39"/>
        <v>3.17361010226061</v>
      </c>
      <c r="S298" s="57">
        <f>IF(K298=0,C326,(1/$C$59)*LN(1+$C$59/$C$58/(RodR+ABS(Calculations!K298-RodR))))</f>
        <v>0.12383615442692</v>
      </c>
      <c r="T298" s="83">
        <f t="shared" si="40"/>
        <v>0.134865782730915</v>
      </c>
      <c r="U298" s="58">
        <f t="shared" si="41"/>
        <v>12.3333333333333</v>
      </c>
      <c r="V298" s="58">
        <f t="shared" si="42"/>
        <v>1.01019948033673</v>
      </c>
      <c r="W298" s="58">
        <f t="shared" si="43"/>
        <v>1.01019948033673</v>
      </c>
    </row>
    <row r="299" spans="11:23">
      <c r="K299" s="80">
        <v>29.7</v>
      </c>
      <c r="L299" s="56">
        <f t="shared" si="37"/>
        <v>15.946040062259</v>
      </c>
      <c r="M299" s="56">
        <f t="shared" si="44"/>
        <v>0.527344392553898</v>
      </c>
      <c r="Q299" s="82">
        <f t="shared" si="38"/>
        <v>0.391749610867937</v>
      </c>
      <c r="R299" s="58">
        <f t="shared" si="39"/>
        <v>3.17361010226061</v>
      </c>
      <c r="S299" s="57">
        <f>IF(K299=0,C327,(1/$C$59)*LN(1+$C$59/$C$58/(RodR+ABS(Calculations!K299-RodR))))</f>
        <v>0.123439741570298</v>
      </c>
      <c r="T299" s="83">
        <f t="shared" si="40"/>
        <v>0.134395972529675</v>
      </c>
      <c r="U299" s="58">
        <f t="shared" si="41"/>
        <v>12.375</v>
      </c>
      <c r="V299" s="58">
        <f t="shared" si="42"/>
        <v>1.01019948033673</v>
      </c>
      <c r="W299" s="58">
        <f t="shared" si="43"/>
        <v>1.01019948033673</v>
      </c>
    </row>
    <row r="300" spans="11:23">
      <c r="K300" s="80">
        <v>29.8</v>
      </c>
      <c r="L300" s="56">
        <f t="shared" si="37"/>
        <v>15.8951582322048</v>
      </c>
      <c r="M300" s="56">
        <f t="shared" si="44"/>
        <v>0.523925959818472</v>
      </c>
      <c r="Q300" s="82">
        <f t="shared" si="38"/>
        <v>0.390499586595693</v>
      </c>
      <c r="R300" s="58">
        <f t="shared" si="39"/>
        <v>3.17361010226061</v>
      </c>
      <c r="S300" s="57">
        <f>IF(K300=0,C328,(1/$C$59)*LN(1+$C$59/$C$58/(RodR+ABS(Calculations!K300-RodR))))</f>
        <v>0.123045860711602</v>
      </c>
      <c r="T300" s="83">
        <f t="shared" si="40"/>
        <v>0.133929425405802</v>
      </c>
      <c r="U300" s="58">
        <f t="shared" si="41"/>
        <v>12.4166666666667</v>
      </c>
      <c r="V300" s="58">
        <f t="shared" si="42"/>
        <v>1.01019948033673</v>
      </c>
      <c r="W300" s="58">
        <f t="shared" si="43"/>
        <v>1.01019948033673</v>
      </c>
    </row>
    <row r="301" spans="11:23">
      <c r="K301" s="80">
        <v>29.9</v>
      </c>
      <c r="L301" s="56">
        <f t="shared" si="37"/>
        <v>15.8446003611099</v>
      </c>
      <c r="M301" s="56">
        <f t="shared" si="44"/>
        <v>0.520540690922251</v>
      </c>
      <c r="Q301" s="82">
        <f t="shared" si="38"/>
        <v>0.389257521089122</v>
      </c>
      <c r="R301" s="58">
        <f t="shared" si="39"/>
        <v>3.17361010226061</v>
      </c>
      <c r="S301" s="57">
        <f>IF(K301=0,C329,(1/$C$59)*LN(1+$C$59/$C$58/(RodR+ABS(Calculations!K301-RodR))))</f>
        <v>0.122654487648577</v>
      </c>
      <c r="T301" s="83">
        <f t="shared" si="40"/>
        <v>0.13346610746854</v>
      </c>
      <c r="U301" s="58">
        <f t="shared" si="41"/>
        <v>12.4583333333333</v>
      </c>
      <c r="V301" s="58">
        <f t="shared" si="42"/>
        <v>1.01019948033673</v>
      </c>
      <c r="W301" s="58">
        <f t="shared" si="43"/>
        <v>1.01019948033673</v>
      </c>
    </row>
    <row r="302" spans="11:23">
      <c r="K302" s="80">
        <v>30</v>
      </c>
      <c r="L302" s="56">
        <f t="shared" si="37"/>
        <v>15.7943633622615</v>
      </c>
      <c r="M302" s="56">
        <f t="shared" si="44"/>
        <v>0.517188157854292</v>
      </c>
      <c r="Q302" s="82">
        <f t="shared" si="38"/>
        <v>0.388023338516322</v>
      </c>
      <c r="R302" s="58">
        <f t="shared" si="39"/>
        <v>3.17361010226061</v>
      </c>
      <c r="S302" s="57">
        <f>IF(K302=0,C330,(1/$C$59)*LN(1+$C$59/$C$58/(RodR+ABS(Calculations!K302-RodR))))</f>
        <v>0.122265598486697</v>
      </c>
      <c r="T302" s="83">
        <f t="shared" si="40"/>
        <v>0.133005985295016</v>
      </c>
      <c r="U302" s="58">
        <f t="shared" si="41"/>
        <v>12.5</v>
      </c>
      <c r="V302" s="58">
        <f t="shared" si="42"/>
        <v>1.01019948033673</v>
      </c>
      <c r="W302" s="58">
        <f t="shared" si="43"/>
        <v>1.01019948033673</v>
      </c>
    </row>
    <row r="303" spans="11:23">
      <c r="K303" s="80">
        <v>30.1</v>
      </c>
      <c r="L303" s="56">
        <f t="shared" si="37"/>
        <v>15.7444441880696</v>
      </c>
      <c r="M303" s="56">
        <f t="shared" si="44"/>
        <v>0.513867939493055</v>
      </c>
      <c r="Q303" s="82">
        <f t="shared" si="38"/>
        <v>0.386796964006525</v>
      </c>
      <c r="R303" s="58">
        <f t="shared" si="39"/>
        <v>3.17361010226061</v>
      </c>
      <c r="S303" s="57">
        <f>IF(K303=0,C331,(1/$C$59)*LN(1+$C$59/$C$58/(RodR+ABS(Calculations!K303-RodR))))</f>
        <v>0.121879169634293</v>
      </c>
      <c r="T303" s="83">
        <f t="shared" si="40"/>
        <v>0.132549025922185</v>
      </c>
      <c r="U303" s="58">
        <f t="shared" si="41"/>
        <v>12.5416666666667</v>
      </c>
      <c r="V303" s="58">
        <f t="shared" si="42"/>
        <v>1.01019948033673</v>
      </c>
      <c r="W303" s="58">
        <f t="shared" si="43"/>
        <v>1.01019948033673</v>
      </c>
    </row>
    <row r="304" spans="11:23">
      <c r="K304" s="80">
        <v>30.2</v>
      </c>
      <c r="L304" s="56">
        <f t="shared" si="37"/>
        <v>15.6948398294482</v>
      </c>
      <c r="M304" s="56">
        <f t="shared" si="44"/>
        <v>0.510579621473223</v>
      </c>
      <c r="Q304" s="82">
        <f t="shared" si="38"/>
        <v>0.38557832363491</v>
      </c>
      <c r="R304" s="58">
        <f t="shared" si="39"/>
        <v>3.17361010226061</v>
      </c>
      <c r="S304" s="57">
        <f>IF(K304=0,C332,(1/$C$59)*LN(1+$C$59/$C$58/(RodR+ABS(Calculations!K304-RodR))))</f>
        <v>0.121495177797757</v>
      </c>
      <c r="T304" s="83">
        <f t="shared" si="40"/>
        <v>0.132095196838951</v>
      </c>
      <c r="U304" s="58">
        <f t="shared" si="41"/>
        <v>12.5833333333333</v>
      </c>
      <c r="V304" s="58">
        <f t="shared" si="42"/>
        <v>1.01019948033673</v>
      </c>
      <c r="W304" s="58">
        <f t="shared" si="43"/>
        <v>1.01019948033673</v>
      </c>
    </row>
    <row r="305" spans="11:23">
      <c r="K305" s="80">
        <v>30.3</v>
      </c>
      <c r="L305" s="56">
        <f t="shared" si="37"/>
        <v>15.6455473152092</v>
      </c>
      <c r="M305" s="56">
        <f t="shared" si="44"/>
        <v>0.50732279605627</v>
      </c>
      <c r="Q305" s="82">
        <f t="shared" si="38"/>
        <v>0.384367344407689</v>
      </c>
      <c r="R305" s="58">
        <f t="shared" si="39"/>
        <v>3.17361010226061</v>
      </c>
      <c r="S305" s="57">
        <f>IF(K305=0,C333,(1/$C$59)*LN(1+$C$59/$C$58/(RodR+ABS(Calculations!K305-RodR))))</f>
        <v>0.121113599976852</v>
      </c>
      <c r="T305" s="83">
        <f t="shared" si="40"/>
        <v>0.131644465978445</v>
      </c>
      <c r="U305" s="58">
        <f t="shared" si="41"/>
        <v>12.625</v>
      </c>
      <c r="V305" s="58">
        <f t="shared" si="42"/>
        <v>1.01019948033673</v>
      </c>
      <c r="W305" s="58">
        <f t="shared" si="43"/>
        <v>1.01019948033673</v>
      </c>
    </row>
    <row r="306" spans="11:23">
      <c r="K306" s="80">
        <v>30.4</v>
      </c>
      <c r="L306" s="56">
        <f t="shared" si="37"/>
        <v>15.5965637114668</v>
      </c>
      <c r="M306" s="56">
        <f t="shared" si="44"/>
        <v>0.504097062003323</v>
      </c>
      <c r="Q306" s="82">
        <f t="shared" si="38"/>
        <v>0.383163954247494</v>
      </c>
      <c r="R306" s="58">
        <f t="shared" si="39"/>
        <v>3.17361010226061</v>
      </c>
      <c r="S306" s="57">
        <f>IF(K306=0,C334,(1/$C$59)*LN(1+$C$59/$C$58/(RodR+ABS(Calculations!K306-RodR))))</f>
        <v>0.120734413460104</v>
      </c>
      <c r="T306" s="83">
        <f t="shared" si="40"/>
        <v>0.131196801710457</v>
      </c>
      <c r="U306" s="58">
        <f t="shared" si="41"/>
        <v>12.6666666666667</v>
      </c>
      <c r="V306" s="58">
        <f t="shared" si="42"/>
        <v>1.01019948033673</v>
      </c>
      <c r="W306" s="58">
        <f t="shared" si="43"/>
        <v>1.01019948033673</v>
      </c>
    </row>
    <row r="307" spans="11:23">
      <c r="K307" s="80">
        <v>30.5</v>
      </c>
      <c r="L307" s="56">
        <f t="shared" si="37"/>
        <v>15.5478861210536</v>
      </c>
      <c r="M307" s="56">
        <f t="shared" si="44"/>
        <v>0.500902024451179</v>
      </c>
      <c r="Q307" s="82">
        <f t="shared" si="38"/>
        <v>0.381968081979024</v>
      </c>
      <c r="R307" s="58">
        <f t="shared" si="39"/>
        <v>3.17361010226061</v>
      </c>
      <c r="S307" s="57">
        <f>IF(K307=0,C335,(1/$C$59)*LN(1+$C$59/$C$58/(RodR+ABS(Calculations!K307-RodR))))</f>
        <v>0.120357595820275</v>
      </c>
      <c r="T307" s="83">
        <f t="shared" si="40"/>
        <v>0.130752172834026</v>
      </c>
      <c r="U307" s="58">
        <f t="shared" si="41"/>
        <v>12.7083333333333</v>
      </c>
      <c r="V307" s="58">
        <f t="shared" si="42"/>
        <v>1.01019948033673</v>
      </c>
      <c r="W307" s="58">
        <f t="shared" si="43"/>
        <v>1.01019948033673</v>
      </c>
    </row>
    <row r="308" spans="11:23">
      <c r="K308" s="80">
        <v>30.6</v>
      </c>
      <c r="L308" s="56">
        <f t="shared" si="37"/>
        <v>15.4995116829473</v>
      </c>
      <c r="M308" s="56">
        <f t="shared" si="44"/>
        <v>0.497737294791145</v>
      </c>
      <c r="Q308" s="82">
        <f t="shared" si="38"/>
        <v>0.380779657314964</v>
      </c>
      <c r="R308" s="58">
        <f t="shared" si="39"/>
        <v>3.17361010226061</v>
      </c>
      <c r="S308" s="57">
        <f>IF(K308=0,C336,(1/$C$59)*LN(1+$C$59/$C$58/(RodR+ABS(Calculations!K308-RodR))))</f>
        <v>0.119983124909934</v>
      </c>
      <c r="T308" s="83">
        <f t="shared" si="40"/>
        <v>0.130310548570188</v>
      </c>
      <c r="U308" s="58">
        <f t="shared" si="41"/>
        <v>12.75</v>
      </c>
      <c r="V308" s="58">
        <f t="shared" si="42"/>
        <v>1.01019948033673</v>
      </c>
      <c r="W308" s="58">
        <f t="shared" si="43"/>
        <v>1.01019948033673</v>
      </c>
    </row>
    <row r="309" spans="11:23">
      <c r="K309" s="80">
        <v>30.7</v>
      </c>
      <c r="L309" s="56">
        <f t="shared" si="37"/>
        <v>15.4514375717088</v>
      </c>
      <c r="M309" s="56">
        <f t="shared" si="44"/>
        <v>0.494602490550212</v>
      </c>
      <c r="Q309" s="82">
        <f t="shared" si="38"/>
        <v>0.379598610842172</v>
      </c>
      <c r="R309" s="58">
        <f t="shared" si="39"/>
        <v>3.17361010226061</v>
      </c>
      <c r="S309" s="57">
        <f>IF(K309=0,C337,(1/$C$59)*LN(1+$C$59/$C$58/(RodR+ABS(Calculations!K309-RodR))))</f>
        <v>0.1196109788571</v>
      </c>
      <c r="T309" s="83">
        <f t="shared" si="40"/>
        <v>0.129871898554852</v>
      </c>
      <c r="U309" s="58">
        <f t="shared" si="41"/>
        <v>12.7916666666667</v>
      </c>
      <c r="V309" s="58">
        <f t="shared" si="42"/>
        <v>1.01019948033673</v>
      </c>
      <c r="W309" s="58">
        <f t="shared" si="43"/>
        <v>1.01019948033673</v>
      </c>
    </row>
    <row r="310" spans="11:23">
      <c r="K310" s="80">
        <v>30.8</v>
      </c>
      <c r="L310" s="56">
        <f t="shared" si="37"/>
        <v>15.4036609969295</v>
      </c>
      <c r="M310" s="56">
        <f t="shared" si="44"/>
        <v>0.491497235275247</v>
      </c>
      <c r="Q310" s="82">
        <f t="shared" si="38"/>
        <v>0.378424874008118</v>
      </c>
      <c r="R310" s="58">
        <f t="shared" si="39"/>
        <v>3.17361010226061</v>
      </c>
      <c r="S310" s="57">
        <f>IF(K310=0,C338,(1/$C$59)*LN(1+$C$59/$C$58/(RodR+ABS(Calculations!K310-RodR))))</f>
        <v>0.119241136060967</v>
      </c>
      <c r="T310" s="83">
        <f t="shared" si="40"/>
        <v>0.12943619283184</v>
      </c>
      <c r="U310" s="58">
        <f t="shared" si="41"/>
        <v>12.8333333333333</v>
      </c>
      <c r="V310" s="58">
        <f t="shared" si="42"/>
        <v>1.01019948033673</v>
      </c>
      <c r="W310" s="58">
        <f t="shared" si="43"/>
        <v>1.01019948033673</v>
      </c>
    </row>
    <row r="311" spans="11:23">
      <c r="K311" s="80">
        <v>30.9</v>
      </c>
      <c r="L311" s="56">
        <f t="shared" si="37"/>
        <v>15.3561792026905</v>
      </c>
      <c r="M311" s="56">
        <f t="shared" si="44"/>
        <v>0.488421158419415</v>
      </c>
      <c r="Q311" s="82">
        <f t="shared" si="38"/>
        <v>0.377258379107575</v>
      </c>
      <c r="R311" s="58">
        <f t="shared" si="39"/>
        <v>3.17361010226061</v>
      </c>
      <c r="S311" s="57">
        <f>IF(K311=0,C339,(1/$C$59)*LN(1+$C$59/$C$58/(RodR+ABS(Calculations!K311-RodR))))</f>
        <v>0.118873575187717</v>
      </c>
      <c r="T311" s="83">
        <f t="shared" si="40"/>
        <v>0.129003401846053</v>
      </c>
      <c r="U311" s="58">
        <f t="shared" si="41"/>
        <v>12.875</v>
      </c>
      <c r="V311" s="58">
        <f t="shared" si="42"/>
        <v>1.01019948033673</v>
      </c>
      <c r="W311" s="58">
        <f t="shared" si="43"/>
        <v>1.01019948033673</v>
      </c>
    </row>
    <row r="312" spans="11:23">
      <c r="K312" s="80">
        <v>31</v>
      </c>
      <c r="L312" s="56">
        <f t="shared" si="37"/>
        <v>15.3089894670301</v>
      </c>
      <c r="M312" s="56">
        <f t="shared" si="44"/>
        <v>0.485373895231401</v>
      </c>
      <c r="Q312" s="82">
        <f t="shared" si="38"/>
        <v>0.376099059269565</v>
      </c>
      <c r="R312" s="58">
        <f t="shared" si="39"/>
        <v>3.17361010226061</v>
      </c>
      <c r="S312" s="57">
        <f>IF(K312=0,C340,(1/$C$59)*LN(1+$C$59/$C$58/(RodR+ABS(Calculations!K312-RodR))))</f>
        <v>0.118508275166399</v>
      </c>
      <c r="T312" s="83">
        <f t="shared" si="40"/>
        <v>0.128573496436779</v>
      </c>
      <c r="U312" s="58">
        <f t="shared" si="41"/>
        <v>12.9166666666667</v>
      </c>
      <c r="V312" s="58">
        <f t="shared" si="42"/>
        <v>1.01019948033673</v>
      </c>
      <c r="W312" s="58">
        <f t="shared" si="43"/>
        <v>1.01019948033673</v>
      </c>
    </row>
    <row r="313" spans="11:23">
      <c r="K313" s="80">
        <v>31.1</v>
      </c>
      <c r="L313" s="56">
        <f t="shared" si="37"/>
        <v>15.262089101423</v>
      </c>
      <c r="M313" s="56">
        <f t="shared" si="44"/>
        <v>0.482355086646526</v>
      </c>
      <c r="Q313" s="82">
        <f t="shared" si="38"/>
        <v>0.374946848444532</v>
      </c>
      <c r="R313" s="58">
        <f t="shared" si="39"/>
        <v>3.17361010226061</v>
      </c>
      <c r="S313" s="57">
        <f>IF(K313=0,C341,(1/$C$59)*LN(1+$C$59/$C$58/(RodR+ABS(Calculations!K313-RodR))))</f>
        <v>0.118145215184894</v>
      </c>
      <c r="T313" s="83">
        <f t="shared" si="40"/>
        <v>0.128146447831135</v>
      </c>
      <c r="U313" s="58">
        <f t="shared" si="41"/>
        <v>12.9583333333333</v>
      </c>
      <c r="V313" s="58">
        <f t="shared" si="42"/>
        <v>1.01019948033673</v>
      </c>
      <c r="W313" s="58">
        <f t="shared" si="43"/>
        <v>1.01019948033673</v>
      </c>
    </row>
    <row r="314" spans="11:23">
      <c r="K314" s="80">
        <v>31.2</v>
      </c>
      <c r="L314" s="56">
        <f t="shared" si="37"/>
        <v>15.2154754502672</v>
      </c>
      <c r="M314" s="56">
        <f t="shared" si="44"/>
        <v>0.47936437918106</v>
      </c>
      <c r="Q314" s="82">
        <f t="shared" si="38"/>
        <v>0.373801681391762</v>
      </c>
      <c r="R314" s="58">
        <f t="shared" si="39"/>
        <v>3.17361010226061</v>
      </c>
      <c r="S314" s="57">
        <f>IF(K314=0,C342,(1/$C$59)*LN(1+$C$59/$C$58/(RodR+ABS(Calculations!K314-RodR))))</f>
        <v>0.117784374685944</v>
      </c>
      <c r="T314" s="83">
        <f t="shared" si="40"/>
        <v>0.127722227637639</v>
      </c>
      <c r="U314" s="58">
        <f t="shared" si="41"/>
        <v>13</v>
      </c>
      <c r="V314" s="58">
        <f t="shared" si="42"/>
        <v>1.01019948033673</v>
      </c>
      <c r="W314" s="58">
        <f t="shared" si="43"/>
        <v>1.01019948033673</v>
      </c>
    </row>
    <row r="315" spans="11:23">
      <c r="K315" s="80">
        <v>31.3</v>
      </c>
      <c r="L315" s="56">
        <f t="shared" si="37"/>
        <v>15.1691458903812</v>
      </c>
      <c r="M315" s="56">
        <f t="shared" si="44"/>
        <v>0.476401424828017</v>
      </c>
      <c r="Q315" s="82">
        <f t="shared" si="38"/>
        <v>0.372663493667026</v>
      </c>
      <c r="R315" s="58">
        <f t="shared" si="39"/>
        <v>3.17361010226061</v>
      </c>
      <c r="S315" s="57">
        <f>IF(K315=0,C343,(1/$C$59)*LN(1+$C$59/$C$58/(RodR+ABS(Calculations!K315-RodR))))</f>
        <v>0.117425733363267</v>
      </c>
      <c r="T315" s="83">
        <f t="shared" si="40"/>
        <v>0.127300807839909</v>
      </c>
      <c r="U315" s="58">
        <f t="shared" si="41"/>
        <v>13.0416666666667</v>
      </c>
      <c r="V315" s="58">
        <f t="shared" si="42"/>
        <v>1.01019948033673</v>
      </c>
      <c r="W315" s="58">
        <f t="shared" si="43"/>
        <v>1.01019948033673</v>
      </c>
    </row>
    <row r="316" spans="11:23">
      <c r="K316" s="80">
        <v>31.4</v>
      </c>
      <c r="L316" s="56">
        <f t="shared" si="37"/>
        <v>15.1230978305111</v>
      </c>
      <c r="M316" s="56">
        <f t="shared" si="44"/>
        <v>0.473465880955725</v>
      </c>
      <c r="Q316" s="82">
        <f t="shared" si="38"/>
        <v>0.371532221610459</v>
      </c>
      <c r="R316" s="58">
        <f t="shared" si="39"/>
        <v>3.17361010226061</v>
      </c>
      <c r="S316" s="57">
        <f>IF(K316=0,C344,(1/$C$59)*LN(1+$C$59/$C$58/(RodR+ABS(Calculations!K316-RodR))))</f>
        <v>0.11706927115773</v>
      </c>
      <c r="T316" s="83">
        <f t="shared" si="40"/>
        <v>0.126882160790485</v>
      </c>
      <c r="U316" s="58">
        <f t="shared" si="41"/>
        <v>13.0833333333333</v>
      </c>
      <c r="V316" s="58">
        <f t="shared" si="42"/>
        <v>1.01019948033673</v>
      </c>
      <c r="W316" s="58">
        <f t="shared" si="43"/>
        <v>1.01019948033673</v>
      </c>
    </row>
    <row r="317" spans="11:23">
      <c r="K317" s="80">
        <v>31.5</v>
      </c>
      <c r="L317" s="56">
        <f t="shared" si="37"/>
        <v>15.0773287108453</v>
      </c>
      <c r="M317" s="56">
        <f t="shared" si="44"/>
        <v>0.470557410208345</v>
      </c>
      <c r="Q317" s="82">
        <f t="shared" si="38"/>
        <v>0.370407802334648</v>
      </c>
      <c r="R317" s="58">
        <f t="shared" si="39"/>
        <v>3.17361010226061</v>
      </c>
      <c r="S317" s="57">
        <f>IF(K317=0,C345,(1/$C$59)*LN(1+$C$59/$C$58/(RodR+ABS(Calculations!K317-RodR))))</f>
        <v>0.116714968253599</v>
      </c>
      <c r="T317" s="83">
        <f t="shared" si="40"/>
        <v>0.126466259204776</v>
      </c>
      <c r="U317" s="58">
        <f t="shared" si="41"/>
        <v>13.125</v>
      </c>
      <c r="V317" s="58">
        <f t="shared" si="42"/>
        <v>1.01019948033673</v>
      </c>
      <c r="W317" s="58">
        <f t="shared" si="43"/>
        <v>1.01019948033673</v>
      </c>
    </row>
    <row r="318" spans="11:23">
      <c r="K318" s="80">
        <v>31.6</v>
      </c>
      <c r="L318" s="56">
        <f t="shared" si="37"/>
        <v>15.0318360025388</v>
      </c>
      <c r="M318" s="56">
        <f t="shared" si="44"/>
        <v>0.467675680408551</v>
      </c>
      <c r="Q318" s="82">
        <f t="shared" si="38"/>
        <v>0.369290173712946</v>
      </c>
      <c r="R318" s="58">
        <f t="shared" si="39"/>
        <v>3.17361010226061</v>
      </c>
      <c r="S318" s="57">
        <f>IF(K318=0,C346,(1/$C$59)*LN(1+$C$59/$C$58/(RodR+ABS(Calculations!K318-RodR))))</f>
        <v>0.116362805074856</v>
      </c>
      <c r="T318" s="83">
        <f t="shared" si="40"/>
        <v>0.126053076155124</v>
      </c>
      <c r="U318" s="58">
        <f t="shared" si="41"/>
        <v>13.1666666666667</v>
      </c>
      <c r="V318" s="58">
        <f t="shared" si="42"/>
        <v>1.01019948033673</v>
      </c>
      <c r="W318" s="58">
        <f t="shared" si="43"/>
        <v>1.01019948033673</v>
      </c>
    </row>
    <row r="319" spans="11:23">
      <c r="K319" s="80">
        <v>31.7</v>
      </c>
      <c r="L319" s="56">
        <f t="shared" si="37"/>
        <v>14.9866172072463</v>
      </c>
      <c r="M319" s="56">
        <f t="shared" si="44"/>
        <v>0.464820364462534</v>
      </c>
      <c r="Q319" s="82">
        <f t="shared" si="38"/>
        <v>0.368179274367992</v>
      </c>
      <c r="R319" s="58">
        <f t="shared" si="39"/>
        <v>3.17361010226061</v>
      </c>
      <c r="S319" s="57">
        <f>IF(K319=0,C347,(1/$C$59)*LN(1+$C$59/$C$58/(RodR+ABS(Calculations!K319-RodR))))</f>
        <v>0.116012762281584</v>
      </c>
      <c r="T319" s="83">
        <f t="shared" si="40"/>
        <v>0.125642585064983</v>
      </c>
      <c r="U319" s="58">
        <f t="shared" si="41"/>
        <v>13.2083333333333</v>
      </c>
      <c r="V319" s="58">
        <f t="shared" si="42"/>
        <v>1.01019948033673</v>
      </c>
      <c r="W319" s="58">
        <f t="shared" si="43"/>
        <v>1.01019948033673</v>
      </c>
    </row>
    <row r="320" spans="11:23">
      <c r="K320" s="80">
        <v>31.8</v>
      </c>
      <c r="L320" s="56">
        <f t="shared" si="37"/>
        <v>14.9416698566629</v>
      </c>
      <c r="M320" s="56">
        <f t="shared" si="44"/>
        <v>0.461991140266623</v>
      </c>
      <c r="Q320" s="82">
        <f t="shared" si="38"/>
        <v>0.367075043660442</v>
      </c>
      <c r="R320" s="58">
        <f t="shared" si="39"/>
        <v>3.17361010226061</v>
      </c>
      <c r="S320" s="57">
        <f>IF(K320=0,C348,(1/$C$59)*LN(1+$C$59/$C$58/(RodR+ABS(Calculations!K320-RodR))))</f>
        <v>0.11566482076641</v>
      </c>
      <c r="T320" s="83">
        <f t="shared" si="40"/>
        <v>0.125234759703216</v>
      </c>
      <c r="U320" s="58">
        <f t="shared" si="41"/>
        <v>13.25</v>
      </c>
      <c r="V320" s="58">
        <f t="shared" si="42"/>
        <v>1.01019948033673</v>
      </c>
      <c r="W320" s="58">
        <f t="shared" si="43"/>
        <v>1.01019948033673</v>
      </c>
    </row>
    <row r="321" spans="11:23">
      <c r="K321" s="80">
        <v>31.9</v>
      </c>
      <c r="L321" s="56">
        <f t="shared" si="37"/>
        <v>14.8969915120741</v>
      </c>
      <c r="M321" s="56">
        <f t="shared" si="44"/>
        <v>0.459187690616339</v>
      </c>
      <c r="Q321" s="82">
        <f t="shared" si="38"/>
        <v>0.365977421677897</v>
      </c>
      <c r="R321" s="58">
        <f t="shared" si="39"/>
        <v>3.17361010226061</v>
      </c>
      <c r="S321" s="57">
        <f>IF(K321=0,C349,(1/$C$59)*LN(1+$C$59/$C$58/(RodR+ABS(Calculations!K321-RodR))))</f>
        <v>0.115318961651025</v>
      </c>
      <c r="T321" s="83">
        <f t="shared" si="40"/>
        <v>0.1248295741785</v>
      </c>
      <c r="U321" s="58">
        <f t="shared" si="41"/>
        <v>13.2916666666667</v>
      </c>
      <c r="V321" s="58">
        <f t="shared" si="42"/>
        <v>1.01019948033673</v>
      </c>
      <c r="W321" s="58">
        <f t="shared" si="43"/>
        <v>1.01019948033673</v>
      </c>
    </row>
    <row r="322" spans="11:23">
      <c r="K322" s="80">
        <v>32</v>
      </c>
      <c r="L322" s="56">
        <f t="shared" ref="L322:L385" si="45">IF(K322&lt;RodR,EPRValue,Q322*$C$43)</f>
        <v>14.8525797639132</v>
      </c>
      <c r="M322" s="56">
        <f t="shared" si="44"/>
        <v>0.456409703116954</v>
      </c>
      <c r="Q322" s="82">
        <f t="shared" si="38"/>
        <v>0.364886349224041</v>
      </c>
      <c r="R322" s="58">
        <f t="shared" si="39"/>
        <v>3.17361010226061</v>
      </c>
      <c r="S322" s="57">
        <f>IF(K322=0,C350,(1/$C$59)*LN(1+$C$59/$C$58/(RodR+ABS(Calculations!K322-RodR))))</f>
        <v>0.114975166282754</v>
      </c>
      <c r="T322" s="83">
        <f t="shared" si="40"/>
        <v>0.124427002933831</v>
      </c>
      <c r="U322" s="58">
        <f t="shared" si="41"/>
        <v>13.3333333333333</v>
      </c>
      <c r="V322" s="58">
        <f t="shared" si="42"/>
        <v>1.01019948033673</v>
      </c>
      <c r="W322" s="58">
        <f t="shared" si="43"/>
        <v>1.01019948033673</v>
      </c>
    </row>
    <row r="323" spans="11:23">
      <c r="K323" s="80">
        <v>32.1</v>
      </c>
      <c r="L323" s="56">
        <f t="shared" si="45"/>
        <v>14.8084322313266</v>
      </c>
      <c r="M323" s="56">
        <f t="shared" si="44"/>
        <v>0.453656870096442</v>
      </c>
      <c r="Q323" s="82">
        <f t="shared" si="38"/>
        <v>0.363801767807962</v>
      </c>
      <c r="R323" s="58">
        <f t="shared" si="39"/>
        <v>3.17361010226061</v>
      </c>
      <c r="S323" s="57">
        <f>IF(K323=0,C351,(1/$C$59)*LN(1+$C$59/$C$58/(RodR+ABS(Calculations!K323-RodR))))</f>
        <v>0.114633416231194</v>
      </c>
      <c r="T323" s="83">
        <f t="shared" si="40"/>
        <v>0.124027020741155</v>
      </c>
      <c r="U323" s="58">
        <f t="shared" si="41"/>
        <v>13.375</v>
      </c>
      <c r="V323" s="58">
        <f t="shared" si="42"/>
        <v>1.01019948033673</v>
      </c>
      <c r="W323" s="58">
        <f t="shared" si="43"/>
        <v>1.01019948033673</v>
      </c>
    </row>
    <row r="324" spans="11:23">
      <c r="K324" s="80">
        <v>32.2</v>
      </c>
      <c r="L324" s="56">
        <f t="shared" si="45"/>
        <v>14.7645465617474</v>
      </c>
      <c r="M324" s="56">
        <f t="shared" si="44"/>
        <v>0.450928888519789</v>
      </c>
      <c r="Q324" s="82">
        <f t="shared" ref="Q324:Q387" si="46">R324*IF($C$56&lt;$C$55,S324,T324)</f>
        <v>0.362723619633668</v>
      </c>
      <c r="R324" s="58">
        <f t="shared" ref="R324:R387" si="47">$C$70/$C$61*W324</f>
        <v>3.17361010226061</v>
      </c>
      <c r="S324" s="57">
        <f>IF(K324=0,C352,(1/$C$59)*LN(1+$C$59/$C$58/(RodR+ABS(Calculations!K324-RodR))))</f>
        <v>0.114293693284911</v>
      </c>
      <c r="T324" s="83">
        <f t="shared" ref="T324:T387" si="48">IF((ABS(K324))&lt;$C$55-$C$56,($C$53/2/PI()/$C$56*LN(($C$55-$C$56)*(ABS(K324)+$C$56)/(ABS(K324))/$C$55)+$C$60*LN($C$55*$C$54/($C$55-$C$56)/$C$53)),$C$60*LN((((ABS(K324))+$C$56-$C$55)*$C$53+$C$55*$C$54)/($C$53*(ABS(K324)))))</f>
        <v>0.123629602696086</v>
      </c>
      <c r="U324" s="58">
        <f t="shared" ref="U324:U387" si="49">K324/$C$56</f>
        <v>13.4166666666667</v>
      </c>
      <c r="V324" s="58">
        <f t="shared" ref="V324:V387" si="50">IF(K324="","",1/(1.0212-0.0178*LOG10($C$53+0.01)))</f>
        <v>1.01019948033673</v>
      </c>
      <c r="W324" s="58">
        <f t="shared" ref="W324:W387" si="51">MAX(1/(-(0.21682*LOG10(3.7*U324)-0.293)*(EXP(-3.7*U324)-1)+1),1)*MAX(1/(-(0.1921*LOG10(U324+0.2)+0.072)*(EXP(-150*U324)-1)+1),1)*V324</f>
        <v>1.01019948033673</v>
      </c>
    </row>
    <row r="325" spans="11:23">
      <c r="K325" s="80">
        <v>32.3</v>
      </c>
      <c r="L325" s="56">
        <f t="shared" si="45"/>
        <v>14.720920430476</v>
      </c>
      <c r="M325" s="56">
        <f t="shared" si="44"/>
        <v>0.448225459905217</v>
      </c>
      <c r="Q325" s="82">
        <f t="shared" si="46"/>
        <v>0.361651847589793</v>
      </c>
      <c r="R325" s="58">
        <f t="shared" si="47"/>
        <v>3.17361010226061</v>
      </c>
      <c r="S325" s="57">
        <f>IF(K325=0,C353,(1/$C$59)*LN(1+$C$59/$C$58/(RodR+ABS(Calculations!K325-RodR))))</f>
        <v>0.113955979448195</v>
      </c>
      <c r="T325" s="83">
        <f t="shared" si="48"/>
        <v>0.123234724212726</v>
      </c>
      <c r="U325" s="58">
        <f t="shared" si="49"/>
        <v>13.4583333333333</v>
      </c>
      <c r="V325" s="58">
        <f t="shared" si="50"/>
        <v>1.01019948033673</v>
      </c>
      <c r="W325" s="58">
        <f t="shared" si="51"/>
        <v>1.01019948033673</v>
      </c>
    </row>
    <row r="326" spans="11:23">
      <c r="K326" s="80">
        <v>32.4</v>
      </c>
      <c r="L326" s="56">
        <f t="shared" si="45"/>
        <v>14.6775515402685</v>
      </c>
      <c r="M326" s="56">
        <f t="shared" si="44"/>
        <v>0.445546290242561</v>
      </c>
      <c r="Q326" s="82">
        <f t="shared" si="46"/>
        <v>0.360586395239479</v>
      </c>
      <c r="R326" s="58">
        <f t="shared" si="47"/>
        <v>3.17361010226061</v>
      </c>
      <c r="S326" s="57">
        <f>IF(K326=0,C354,(1/$C$59)*LN(1+$C$59/$C$58/(RodR+ABS(Calculations!K326-RodR))))</f>
        <v>0.113620256937873</v>
      </c>
      <c r="T326" s="83">
        <f t="shared" si="48"/>
        <v>0.122842361018596</v>
      </c>
      <c r="U326" s="58">
        <f t="shared" si="49"/>
        <v>13.5</v>
      </c>
      <c r="V326" s="58">
        <f t="shared" si="50"/>
        <v>1.01019948033673</v>
      </c>
      <c r="W326" s="58">
        <f t="shared" si="51"/>
        <v>1.01019948033673</v>
      </c>
    </row>
    <row r="327" spans="11:23">
      <c r="K327" s="80">
        <v>32.5</v>
      </c>
      <c r="L327" s="56">
        <f t="shared" si="45"/>
        <v>14.6344376209324</v>
      </c>
      <c r="M327" s="56">
        <f t="shared" si="44"/>
        <v>0.442891089912898</v>
      </c>
      <c r="Q327" s="82">
        <f t="shared" si="46"/>
        <v>0.35952720681044</v>
      </c>
      <c r="R327" s="58">
        <f t="shared" si="47"/>
        <v>3.17361010226061</v>
      </c>
      <c r="S327" s="57">
        <f>IF(K327=0,C355,(1/$C$59)*LN(1+$C$59/$C$58/(RodR+ABS(Calculations!K327-RodR))))</f>
        <v>0.113286508180177</v>
      </c>
      <c r="T327" s="83">
        <f t="shared" si="48"/>
        <v>0.12245248914965</v>
      </c>
      <c r="U327" s="58">
        <f t="shared" si="49"/>
        <v>13.5416666666667</v>
      </c>
      <c r="V327" s="58">
        <f t="shared" si="50"/>
        <v>1.01019948033673</v>
      </c>
      <c r="W327" s="58">
        <f t="shared" si="51"/>
        <v>1.01019948033673</v>
      </c>
    </row>
    <row r="328" spans="11:23">
      <c r="K328" s="80">
        <v>32.6</v>
      </c>
      <c r="L328" s="56">
        <f t="shared" si="45"/>
        <v>14.5915764289289</v>
      </c>
      <c r="M328" s="56">
        <f t="shared" si="44"/>
        <v>0.440259573609914</v>
      </c>
      <c r="Q328" s="82">
        <f t="shared" si="46"/>
        <v>0.358474227185207</v>
      </c>
      <c r="R328" s="58">
        <f t="shared" si="47"/>
        <v>3.17361010226061</v>
      </c>
      <c r="S328" s="57">
        <f>IF(K328=0,C356,(1/$C$59)*LN(1+$C$59/$C$58/(RodR+ABS(Calculations!K328-RodR))))</f>
        <v>0.112954715807673</v>
      </c>
      <c r="T328" s="83">
        <f t="shared" si="48"/>
        <v>0.122065084945394</v>
      </c>
      <c r="U328" s="58">
        <f t="shared" si="49"/>
        <v>13.5833333333333</v>
      </c>
      <c r="V328" s="58">
        <f t="shared" si="50"/>
        <v>1.01019948033673</v>
      </c>
      <c r="W328" s="58">
        <f t="shared" si="51"/>
        <v>1.01019948033673</v>
      </c>
    </row>
    <row r="329" spans="11:23">
      <c r="K329" s="80">
        <v>32.7</v>
      </c>
      <c r="L329" s="56">
        <f t="shared" si="45"/>
        <v>14.548965746983</v>
      </c>
      <c r="M329" s="56">
        <f t="shared" si="44"/>
        <v>0.437651460263286</v>
      </c>
      <c r="Q329" s="82">
        <f t="shared" si="46"/>
        <v>0.357427401891532</v>
      </c>
      <c r="R329" s="58">
        <f t="shared" si="47"/>
        <v>3.17361010226061</v>
      </c>
      <c r="S329" s="57">
        <f>IF(K329=0,C357,(1/$C$59)*LN(1+$C$59/$C$58/(RodR+ABS(Calculations!K329-RodR))))</f>
        <v>0.112624862656232</v>
      </c>
      <c r="T329" s="83">
        <f t="shared" si="48"/>
        <v>0.12168012504409</v>
      </c>
      <c r="U329" s="58">
        <f t="shared" si="49"/>
        <v>13.625</v>
      </c>
      <c r="V329" s="58">
        <f t="shared" si="50"/>
        <v>1.01019948033673</v>
      </c>
      <c r="W329" s="58">
        <f t="shared" si="51"/>
        <v>1.01019948033673</v>
      </c>
    </row>
    <row r="330" spans="11:23">
      <c r="K330" s="80">
        <v>32.8</v>
      </c>
      <c r="L330" s="56">
        <f t="shared" si="45"/>
        <v>14.5066033836999</v>
      </c>
      <c r="M330" s="56">
        <f t="shared" si="44"/>
        <v>0.435066472963006</v>
      </c>
      <c r="Q330" s="82">
        <f t="shared" si="46"/>
        <v>0.356386677092974</v>
      </c>
      <c r="R330" s="58">
        <f t="shared" si="47"/>
        <v>3.17361010226061</v>
      </c>
      <c r="S330" s="57">
        <f>IF(K330=0,C358,(1/$C$59)*LN(1+$C$59/$C$58/(RodR+ABS(Calculations!K330-RodR))))</f>
        <v>0.11229693176207</v>
      </c>
      <c r="T330" s="83">
        <f t="shared" si="48"/>
        <v>0.121297586378057</v>
      </c>
      <c r="U330" s="58">
        <f t="shared" si="49"/>
        <v>13.6666666666667</v>
      </c>
      <c r="V330" s="58">
        <f t="shared" si="50"/>
        <v>1.01019948033673</v>
      </c>
      <c r="W330" s="58">
        <f t="shared" si="51"/>
        <v>1.01019948033673</v>
      </c>
    </row>
    <row r="331" spans="11:23">
      <c r="K331" s="80">
        <v>32.9</v>
      </c>
      <c r="L331" s="56">
        <f t="shared" si="45"/>
        <v>14.4644871731881</v>
      </c>
      <c r="M331" s="56">
        <f t="shared" si="44"/>
        <v>0.432504338885986</v>
      </c>
      <c r="Q331" s="82">
        <f t="shared" si="46"/>
        <v>0.355351999579636</v>
      </c>
      <c r="R331" s="58">
        <f t="shared" si="47"/>
        <v>3.17361010226061</v>
      </c>
      <c r="S331" s="57">
        <f>IF(K331=0,C359,(1/$C$59)*LN(1+$C$59/$C$58/(RodR+ABS(Calculations!K331-RodR))))</f>
        <v>0.111970906358822</v>
      </c>
      <c r="T331" s="83">
        <f t="shared" si="48"/>
        <v>0.120917446169055</v>
      </c>
      <c r="U331" s="58">
        <f t="shared" si="49"/>
        <v>13.7083333333333</v>
      </c>
      <c r="V331" s="58">
        <f t="shared" si="50"/>
        <v>1.01019948033673</v>
      </c>
      <c r="W331" s="58">
        <f t="shared" si="51"/>
        <v>1.01019948033673</v>
      </c>
    </row>
    <row r="332" spans="11:23">
      <c r="K332" s="80">
        <v>33</v>
      </c>
      <c r="L332" s="56">
        <f t="shared" si="45"/>
        <v>14.4226149746895</v>
      </c>
      <c r="M332" s="56">
        <f t="shared" si="44"/>
        <v>0.429964789223645</v>
      </c>
      <c r="Q332" s="82">
        <f t="shared" si="46"/>
        <v>0.354323316759076</v>
      </c>
      <c r="R332" s="58">
        <f t="shared" si="47"/>
        <v>3.17361010226061</v>
      </c>
      <c r="S332" s="57">
        <f>IF(K332=0,C360,(1/$C$59)*LN(1+$C$59/$C$58/(RodR+ABS(Calculations!K332-RodR))))</f>
        <v>0.111646769874688</v>
      </c>
      <c r="T332" s="83">
        <f t="shared" si="48"/>
        <v>0.120539681923758</v>
      </c>
      <c r="U332" s="58">
        <f t="shared" si="49"/>
        <v>13.75</v>
      </c>
      <c r="V332" s="58">
        <f t="shared" si="50"/>
        <v>1.01019948033673</v>
      </c>
      <c r="W332" s="58">
        <f t="shared" si="51"/>
        <v>1.01019948033673</v>
      </c>
    </row>
    <row r="333" spans="11:23">
      <c r="K333" s="80">
        <v>33.1</v>
      </c>
      <c r="L333" s="56">
        <f t="shared" si="45"/>
        <v>14.3809846722154</v>
      </c>
      <c r="M333" s="56">
        <f t="shared" ref="M333:M396" si="52">L323-L333</f>
        <v>0.427447559111179</v>
      </c>
      <c r="Q333" s="82">
        <f t="shared" si="46"/>
        <v>0.353300576647369</v>
      </c>
      <c r="R333" s="58">
        <f t="shared" si="47"/>
        <v>3.17361010226061</v>
      </c>
      <c r="S333" s="57">
        <f>IF(K333=0,C361,(1/$C$59)*LN(1+$C$59/$C$58/(RodR+ABS(Calculations!K333-RodR))))</f>
        <v>0.111324505929606</v>
      </c>
      <c r="T333" s="83">
        <f t="shared" si="48"/>
        <v>0.120164271429315</v>
      </c>
      <c r="U333" s="58">
        <f t="shared" si="49"/>
        <v>13.7916666666667</v>
      </c>
      <c r="V333" s="58">
        <f t="shared" si="50"/>
        <v>1.01019948033673</v>
      </c>
      <c r="W333" s="58">
        <f t="shared" si="51"/>
        <v>1.01019948033673</v>
      </c>
    </row>
    <row r="334" spans="11:23">
      <c r="K334" s="80">
        <v>33.2</v>
      </c>
      <c r="L334" s="56">
        <f t="shared" si="45"/>
        <v>14.339594174189</v>
      </c>
      <c r="M334" s="56">
        <f t="shared" si="52"/>
        <v>0.424952387558342</v>
      </c>
      <c r="Q334" s="82">
        <f t="shared" si="46"/>
        <v>0.352283727860325</v>
      </c>
      <c r="R334" s="58">
        <f t="shared" si="47"/>
        <v>3.17361010226061</v>
      </c>
      <c r="S334" s="57">
        <f>IF(K334=0,C362,(1/$C$59)*LN(1+$C$59/$C$58/(RodR+ABS(Calculations!K334-RodR))))</f>
        <v>0.111004098332491</v>
      </c>
      <c r="T334" s="83">
        <f t="shared" si="48"/>
        <v>0.119791192748987</v>
      </c>
      <c r="U334" s="58">
        <f t="shared" si="49"/>
        <v>13.8333333333333</v>
      </c>
      <c r="V334" s="58">
        <f t="shared" si="50"/>
        <v>1.01019948033673</v>
      </c>
      <c r="W334" s="58">
        <f t="shared" si="51"/>
        <v>1.01019948033673</v>
      </c>
    </row>
    <row r="335" spans="11:23">
      <c r="K335" s="80">
        <v>33.3</v>
      </c>
      <c r="L335" s="56">
        <f t="shared" si="45"/>
        <v>14.2984414130944</v>
      </c>
      <c r="M335" s="56">
        <f t="shared" si="52"/>
        <v>0.422479017381605</v>
      </c>
      <c r="Q335" s="82">
        <f t="shared" si="46"/>
        <v>0.351272719604857</v>
      </c>
      <c r="R335" s="58">
        <f t="shared" si="47"/>
        <v>3.17361010226061</v>
      </c>
      <c r="S335" s="57">
        <f>IF(K335=0,C363,(1/$C$59)*LN(1+$C$59/$C$58/(RodR+ABS(Calculations!K335-RodR))))</f>
        <v>0.110685531078515</v>
      </c>
      <c r="T335" s="83">
        <f t="shared" si="48"/>
        <v>0.119420424217871</v>
      </c>
      <c r="U335" s="58">
        <f t="shared" si="49"/>
        <v>13.875</v>
      </c>
      <c r="V335" s="58">
        <f t="shared" si="50"/>
        <v>1.01019948033673</v>
      </c>
      <c r="W335" s="58">
        <f t="shared" si="51"/>
        <v>1.01019948033673</v>
      </c>
    </row>
    <row r="336" spans="11:23">
      <c r="K336" s="80">
        <v>33.4</v>
      </c>
      <c r="L336" s="56">
        <f t="shared" si="45"/>
        <v>14.257524345131</v>
      </c>
      <c r="M336" s="56">
        <f t="shared" si="52"/>
        <v>0.420027195137555</v>
      </c>
      <c r="Q336" s="82">
        <f t="shared" si="46"/>
        <v>0.350267501670502</v>
      </c>
      <c r="R336" s="58">
        <f t="shared" si="47"/>
        <v>3.17361010226061</v>
      </c>
      <c r="S336" s="57">
        <f>IF(K336=0,C364,(1/$C$59)*LN(1+$C$59/$C$58/(RodR+ABS(Calculations!K336-RodR))))</f>
        <v>0.110368788346433</v>
      </c>
      <c r="T336" s="83">
        <f t="shared" si="48"/>
        <v>0.119051944438701</v>
      </c>
      <c r="U336" s="58">
        <f t="shared" si="49"/>
        <v>13.9166666666667</v>
      </c>
      <c r="V336" s="58">
        <f t="shared" si="50"/>
        <v>1.01019948033673</v>
      </c>
      <c r="W336" s="58">
        <f t="shared" si="51"/>
        <v>1.01019948033673</v>
      </c>
    </row>
    <row r="337" spans="11:23">
      <c r="K337" s="80">
        <v>33.5</v>
      </c>
      <c r="L337" s="56">
        <f t="shared" si="45"/>
        <v>14.2168409498745</v>
      </c>
      <c r="M337" s="56">
        <f t="shared" si="52"/>
        <v>0.417596671057813</v>
      </c>
      <c r="Q337" s="82">
        <f t="shared" si="46"/>
        <v>0.349268024421087</v>
      </c>
      <c r="R337" s="58">
        <f t="shared" si="47"/>
        <v>3.17361010226061</v>
      </c>
      <c r="S337" s="57">
        <f>IF(K337=0,C365,(1/$C$59)*LN(1+$C$59/$C$58/(RodR+ABS(Calculations!K337-RodR))))</f>
        <v>0.110053854495957</v>
      </c>
      <c r="T337" s="83">
        <f t="shared" si="48"/>
        <v>0.118685732277725</v>
      </c>
      <c r="U337" s="58">
        <f t="shared" si="49"/>
        <v>13.9583333333333</v>
      </c>
      <c r="V337" s="58">
        <f t="shared" si="50"/>
        <v>1.01019948033673</v>
      </c>
      <c r="W337" s="58">
        <f t="shared" si="51"/>
        <v>1.01019948033673</v>
      </c>
    </row>
    <row r="338" spans="11:23">
      <c r="K338" s="80">
        <v>33.6</v>
      </c>
      <c r="L338" s="56">
        <f t="shared" si="45"/>
        <v>14.1763892299436</v>
      </c>
      <c r="M338" s="56">
        <f t="shared" si="52"/>
        <v>0.415187198985315</v>
      </c>
      <c r="Q338" s="82">
        <f t="shared" si="46"/>
        <v>0.348274238786533</v>
      </c>
      <c r="R338" s="58">
        <f t="shared" si="47"/>
        <v>3.17361010226061</v>
      </c>
      <c r="S338" s="57">
        <f>IF(K338=0,C366,(1/$C$59)*LN(1+$C$59/$C$58/(RodR+ABS(Calculations!K338-RodR))))</f>
        <v>0.109740714065175</v>
      </c>
      <c r="T338" s="83">
        <f t="shared" si="48"/>
        <v>0.11832176686066</v>
      </c>
      <c r="U338" s="58">
        <f t="shared" si="49"/>
        <v>14</v>
      </c>
      <c r="V338" s="58">
        <f t="shared" si="50"/>
        <v>1.01019948033673</v>
      </c>
      <c r="W338" s="58">
        <f t="shared" si="51"/>
        <v>1.01019948033673</v>
      </c>
    </row>
    <row r="339" spans="11:23">
      <c r="K339" s="80">
        <v>33.7</v>
      </c>
      <c r="L339" s="56">
        <f t="shared" si="45"/>
        <v>14.1361672106714</v>
      </c>
      <c r="M339" s="56">
        <f t="shared" si="52"/>
        <v>0.412798536311554</v>
      </c>
      <c r="Q339" s="82">
        <f t="shared" si="46"/>
        <v>0.347286096254803</v>
      </c>
      <c r="R339" s="58">
        <f t="shared" si="47"/>
        <v>3.17361010226061</v>
      </c>
      <c r="S339" s="57">
        <f>IF(K339=0,C367,(1/$C$59)*LN(1+$C$59/$C$58/(RodR+ABS(Calculations!K339-RodR))))</f>
        <v>0.109429351768015</v>
      </c>
      <c r="T339" s="83">
        <f t="shared" si="48"/>
        <v>0.117960027568725</v>
      </c>
      <c r="U339" s="58">
        <f t="shared" si="49"/>
        <v>14.0416666666667</v>
      </c>
      <c r="V339" s="58">
        <f t="shared" si="50"/>
        <v>1.01019948033673</v>
      </c>
      <c r="W339" s="58">
        <f t="shared" si="51"/>
        <v>1.01019948033673</v>
      </c>
    </row>
    <row r="340" spans="11:23">
      <c r="K340" s="80">
        <v>33.8</v>
      </c>
      <c r="L340" s="56">
        <f t="shared" si="45"/>
        <v>14.0961729397842</v>
      </c>
      <c r="M340" s="56">
        <f t="shared" si="52"/>
        <v>0.410430443915724</v>
      </c>
      <c r="Q340" s="82">
        <f t="shared" si="46"/>
        <v>0.346303548863986</v>
      </c>
      <c r="R340" s="58">
        <f t="shared" si="47"/>
        <v>3.17361010226061</v>
      </c>
      <c r="S340" s="57">
        <f>IF(K340=0,C368,(1/$C$59)*LN(1+$C$59/$C$58/(RodR+ABS(Calculations!K340-RodR))))</f>
        <v>0.109119752491747</v>
      </c>
      <c r="T340" s="83">
        <f t="shared" si="48"/>
        <v>0.117600494034735</v>
      </c>
      <c r="U340" s="58">
        <f t="shared" si="49"/>
        <v>14.0833333333333</v>
      </c>
      <c r="V340" s="58">
        <f t="shared" si="50"/>
        <v>1.01019948033673</v>
      </c>
      <c r="W340" s="58">
        <f t="shared" si="51"/>
        <v>1.01019948033673</v>
      </c>
    </row>
    <row r="341" spans="11:23">
      <c r="K341" s="80">
        <v>33.9</v>
      </c>
      <c r="L341" s="56">
        <f t="shared" si="45"/>
        <v>14.056404487084</v>
      </c>
      <c r="M341" s="56">
        <f t="shared" si="52"/>
        <v>0.408082686104166</v>
      </c>
      <c r="Q341" s="82">
        <f t="shared" si="46"/>
        <v>0.34532654919452</v>
      </c>
      <c r="R341" s="58">
        <f t="shared" si="47"/>
        <v>3.17361010226061</v>
      </c>
      <c r="S341" s="57">
        <f>IF(K341=0,C369,(1/$C$59)*LN(1+$C$59/$C$58/(RodR+ABS(Calculations!K341-RodR))))</f>
        <v>0.108811901294535</v>
      </c>
      <c r="T341" s="83">
        <f t="shared" si="48"/>
        <v>0.117243146139283</v>
      </c>
      <c r="U341" s="58">
        <f t="shared" si="49"/>
        <v>14.125</v>
      </c>
      <c r="V341" s="58">
        <f t="shared" si="50"/>
        <v>1.01019948033673</v>
      </c>
      <c r="W341" s="58">
        <f t="shared" si="51"/>
        <v>1.01019948033673</v>
      </c>
    </row>
    <row r="342" spans="11:23">
      <c r="K342" s="80">
        <v>34</v>
      </c>
      <c r="L342" s="56">
        <f t="shared" si="45"/>
        <v>14.0168599441375</v>
      </c>
      <c r="M342" s="56">
        <f t="shared" si="52"/>
        <v>0.405755030552017</v>
      </c>
      <c r="Q342" s="82">
        <f t="shared" si="46"/>
        <v>0.344355050361535</v>
      </c>
      <c r="R342" s="58">
        <f t="shared" si="47"/>
        <v>3.17361010226061</v>
      </c>
      <c r="S342" s="57">
        <f>IF(K342=0,C370,(1/$C$59)*LN(1+$C$59/$C$58/(RodR+ABS(Calculations!K342-RodR))))</f>
        <v>0.108505783403023</v>
      </c>
      <c r="T342" s="83">
        <f t="shared" si="48"/>
        <v>0.116887964006974</v>
      </c>
      <c r="U342" s="58">
        <f t="shared" si="49"/>
        <v>14.1666666666667</v>
      </c>
      <c r="V342" s="58">
        <f t="shared" si="50"/>
        <v>1.01019948033673</v>
      </c>
      <c r="W342" s="58">
        <f t="shared" si="51"/>
        <v>1.01019948033673</v>
      </c>
    </row>
    <row r="343" spans="11:23">
      <c r="K343" s="80">
        <v>34.1</v>
      </c>
      <c r="L343" s="56">
        <f t="shared" si="45"/>
        <v>13.9775374239702</v>
      </c>
      <c r="M343" s="56">
        <f t="shared" si="52"/>
        <v>0.403447248245239</v>
      </c>
      <c r="Q343" s="82">
        <f t="shared" si="46"/>
        <v>0.34338900600734</v>
      </c>
      <c r="R343" s="58">
        <f t="shared" si="47"/>
        <v>3.17361010226061</v>
      </c>
      <c r="S343" s="57">
        <f>IF(K343=0,C371,(1/$C$59)*LN(1+$C$59/$C$58/(RodR+ABS(Calculations!K343-RodR))))</f>
        <v>0.108201384209969</v>
      </c>
      <c r="T343" s="83">
        <f t="shared" si="48"/>
        <v>0.116534928002741</v>
      </c>
      <c r="U343" s="58">
        <f t="shared" si="49"/>
        <v>14.2083333333333</v>
      </c>
      <c r="V343" s="58">
        <f t="shared" si="50"/>
        <v>1.01019948033673</v>
      </c>
      <c r="W343" s="58">
        <f t="shared" si="51"/>
        <v>1.01019948033673</v>
      </c>
    </row>
    <row r="344" spans="11:23">
      <c r="K344" s="80">
        <v>34.2</v>
      </c>
      <c r="L344" s="56">
        <f t="shared" si="45"/>
        <v>13.9384350607647</v>
      </c>
      <c r="M344" s="56">
        <f t="shared" si="52"/>
        <v>0.40115911342432</v>
      </c>
      <c r="Q344" s="82">
        <f t="shared" si="46"/>
        <v>0.342428370294025</v>
      </c>
      <c r="R344" s="58">
        <f t="shared" si="47"/>
        <v>3.17361010226061</v>
      </c>
      <c r="S344" s="57">
        <f>IF(K344=0,C372,(1/$C$59)*LN(1+$C$59/$C$58/(RodR+ABS(Calculations!K344-RodR))))</f>
        <v>0.107898689271914</v>
      </c>
      <c r="T344" s="83">
        <f t="shared" si="48"/>
        <v>0.116184018728222</v>
      </c>
      <c r="U344" s="58">
        <f t="shared" si="49"/>
        <v>14.25</v>
      </c>
      <c r="V344" s="58">
        <f t="shared" si="50"/>
        <v>1.01019948033673</v>
      </c>
      <c r="W344" s="58">
        <f t="shared" si="51"/>
        <v>1.01019948033673</v>
      </c>
    </row>
    <row r="345" spans="11:23">
      <c r="K345" s="80">
        <v>34.3</v>
      </c>
      <c r="L345" s="56">
        <f t="shared" si="45"/>
        <v>13.8995510095657</v>
      </c>
      <c r="M345" s="56">
        <f t="shared" si="52"/>
        <v>0.398890403528698</v>
      </c>
      <c r="Q345" s="82">
        <f t="shared" si="46"/>
        <v>0.341473097896194</v>
      </c>
      <c r="R345" s="58">
        <f t="shared" si="47"/>
        <v>3.17361010226061</v>
      </c>
      <c r="S345" s="57">
        <f>IF(K345=0,C373,(1/$C$59)*LN(1+$C$59/$C$58/(RodR+ABS(Calculations!K345-RodR))))</f>
        <v>0.10759768430689</v>
      </c>
      <c r="T345" s="83">
        <f t="shared" si="48"/>
        <v>0.1158352170182</v>
      </c>
      <c r="U345" s="58">
        <f t="shared" si="49"/>
        <v>14.2916666666667</v>
      </c>
      <c r="V345" s="58">
        <f t="shared" si="50"/>
        <v>1.01019948033673</v>
      </c>
      <c r="W345" s="58">
        <f t="shared" si="51"/>
        <v>1.01019948033673</v>
      </c>
    </row>
    <row r="346" spans="11:23">
      <c r="K346" s="80">
        <v>34.4</v>
      </c>
      <c r="L346" s="56">
        <f t="shared" si="45"/>
        <v>13.8608834459883</v>
      </c>
      <c r="M346" s="56">
        <f t="shared" si="52"/>
        <v>0.396640899142685</v>
      </c>
      <c r="Q346" s="82">
        <f t="shared" si="46"/>
        <v>0.340523143993814</v>
      </c>
      <c r="R346" s="58">
        <f t="shared" si="47"/>
        <v>3.17361010226061</v>
      </c>
      <c r="S346" s="57">
        <f>IF(K346=0,C374,(1/$C$59)*LN(1+$C$59/$C$58/(RodR+ABS(Calculations!K346-RodR))))</f>
        <v>0.107298355192169</v>
      </c>
      <c r="T346" s="83">
        <f t="shared" si="48"/>
        <v>0.115488503937114</v>
      </c>
      <c r="U346" s="58">
        <f t="shared" si="49"/>
        <v>14.3333333333333</v>
      </c>
      <c r="V346" s="58">
        <f t="shared" si="50"/>
        <v>1.01019948033673</v>
      </c>
      <c r="W346" s="58">
        <f t="shared" si="51"/>
        <v>1.01019948033673</v>
      </c>
    </row>
    <row r="347" spans="11:23">
      <c r="K347" s="80">
        <v>34.5</v>
      </c>
      <c r="L347" s="56">
        <f t="shared" si="45"/>
        <v>13.8224305659324</v>
      </c>
      <c r="M347" s="56">
        <f t="shared" si="52"/>
        <v>0.39441038394213</v>
      </c>
      <c r="Q347" s="82">
        <f t="shared" si="46"/>
        <v>0.33957846426519</v>
      </c>
      <c r="R347" s="58">
        <f t="shared" si="47"/>
        <v>3.17361010226061</v>
      </c>
      <c r="S347" s="57">
        <f>IF(K347=0,C375,(1/$C$59)*LN(1+$C$59/$C$58/(RodR+ABS(Calculations!K347-RodR))))</f>
        <v>0.107000687962048</v>
      </c>
      <c r="T347" s="83">
        <f t="shared" si="48"/>
        <v>0.115143860775624</v>
      </c>
      <c r="U347" s="58">
        <f t="shared" si="49"/>
        <v>14.375</v>
      </c>
      <c r="V347" s="58">
        <f t="shared" si="50"/>
        <v>1.01019948033673</v>
      </c>
      <c r="W347" s="58">
        <f t="shared" si="51"/>
        <v>1.01019948033673</v>
      </c>
    </row>
    <row r="348" spans="11:23">
      <c r="K348" s="80">
        <v>34.6</v>
      </c>
      <c r="L348" s="56">
        <f t="shared" si="45"/>
        <v>13.7841905853013</v>
      </c>
      <c r="M348" s="56">
        <f t="shared" si="52"/>
        <v>0.392198644642242</v>
      </c>
      <c r="Q348" s="82">
        <f t="shared" si="46"/>
        <v>0.338639014880055</v>
      </c>
      <c r="R348" s="58">
        <f t="shared" si="47"/>
        <v>3.17361010226061</v>
      </c>
      <c r="S348" s="57">
        <f>IF(K348=0,C376,(1/$C$59)*LN(1+$C$59/$C$58/(RodR+ABS(Calculations!K348-RodR))))</f>
        <v>0.106704668805673</v>
      </c>
      <c r="T348" s="83">
        <f t="shared" si="48"/>
        <v>0.114801269047245</v>
      </c>
      <c r="U348" s="58">
        <f t="shared" si="49"/>
        <v>14.4166666666667</v>
      </c>
      <c r="V348" s="58">
        <f t="shared" si="50"/>
        <v>1.01019948033673</v>
      </c>
      <c r="W348" s="58">
        <f t="shared" si="51"/>
        <v>1.01019948033673</v>
      </c>
    </row>
    <row r="349" spans="11:23">
      <c r="K349" s="80">
        <v>34.7</v>
      </c>
      <c r="L349" s="56">
        <f t="shared" si="45"/>
        <v>13.7461617397248</v>
      </c>
      <c r="M349" s="56">
        <f t="shared" si="52"/>
        <v>0.390005470946589</v>
      </c>
      <c r="Q349" s="82">
        <f t="shared" si="46"/>
        <v>0.337704752492767</v>
      </c>
      <c r="R349" s="58">
        <f t="shared" si="47"/>
        <v>3.17361010226061</v>
      </c>
      <c r="S349" s="57">
        <f>IF(K349=0,C377,(1/$C$59)*LN(1+$C$59/$C$58/(RodR+ABS(Calculations!K349-RodR))))</f>
        <v>0.106410284064894</v>
      </c>
      <c r="T349" s="83">
        <f t="shared" si="48"/>
        <v>0.114460710485038</v>
      </c>
      <c r="U349" s="58">
        <f t="shared" si="49"/>
        <v>14.4583333333333</v>
      </c>
      <c r="V349" s="58">
        <f t="shared" si="50"/>
        <v>1.01019948033673</v>
      </c>
      <c r="W349" s="58">
        <f t="shared" si="51"/>
        <v>1.01019948033673</v>
      </c>
    </row>
    <row r="350" spans="11:23">
      <c r="K350" s="80">
        <v>34.8</v>
      </c>
      <c r="L350" s="56">
        <f t="shared" si="45"/>
        <v>13.7083422842875</v>
      </c>
      <c r="M350" s="56">
        <f t="shared" si="52"/>
        <v>0.387830655496666</v>
      </c>
      <c r="Q350" s="82">
        <f t="shared" si="46"/>
        <v>0.336775634235635</v>
      </c>
      <c r="R350" s="58">
        <f t="shared" si="47"/>
        <v>3.17361010226061</v>
      </c>
      <c r="S350" s="57">
        <f>IF(K350=0,C378,(1/$C$59)*LN(1+$C$59/$C$58/(RodR+ABS(Calculations!K350-RodR))))</f>
        <v>0.106117520232162</v>
      </c>
      <c r="T350" s="83">
        <f t="shared" si="48"/>
        <v>0.114122167038353</v>
      </c>
      <c r="U350" s="58">
        <f t="shared" si="49"/>
        <v>14.5</v>
      </c>
      <c r="V350" s="58">
        <f t="shared" si="50"/>
        <v>1.01019948033673</v>
      </c>
      <c r="W350" s="58">
        <f t="shared" si="51"/>
        <v>1.01019948033673</v>
      </c>
    </row>
    <row r="351" spans="11:23">
      <c r="K351" s="80">
        <v>34.9</v>
      </c>
      <c r="L351" s="56">
        <f t="shared" si="45"/>
        <v>13.6707304932608</v>
      </c>
      <c r="M351" s="56">
        <f t="shared" si="52"/>
        <v>0.385673993823184</v>
      </c>
      <c r="Q351" s="82">
        <f t="shared" si="46"/>
        <v>0.335851617712333</v>
      </c>
      <c r="R351" s="58">
        <f t="shared" si="47"/>
        <v>3.17361010226061</v>
      </c>
      <c r="S351" s="57">
        <f>IF(K351=0,C379,(1/$C$59)*LN(1+$C$59/$C$58/(RodR+ABS(Calculations!K351-RodR))))</f>
        <v>0.105826363948457</v>
      </c>
      <c r="T351" s="83">
        <f t="shared" si="48"/>
        <v>0.113785620869649</v>
      </c>
      <c r="U351" s="58">
        <f t="shared" si="49"/>
        <v>14.5416666666667</v>
      </c>
      <c r="V351" s="58">
        <f t="shared" si="50"/>
        <v>1.01019948033673</v>
      </c>
      <c r="W351" s="58">
        <f t="shared" si="51"/>
        <v>1.01019948033673</v>
      </c>
    </row>
    <row r="352" spans="11:23">
      <c r="K352" s="80">
        <v>35</v>
      </c>
      <c r="L352" s="56">
        <f t="shared" si="45"/>
        <v>13.6333246598401</v>
      </c>
      <c r="M352" s="56">
        <f t="shared" si="52"/>
        <v>0.383535284297434</v>
      </c>
      <c r="Q352" s="82">
        <f t="shared" si="46"/>
        <v>0.334932660991446</v>
      </c>
      <c r="R352" s="58">
        <f t="shared" si="47"/>
        <v>3.17361010226061</v>
      </c>
      <c r="S352" s="57">
        <f>IF(K352=0,C380,(1/$C$59)*LN(1+$C$59/$C$58/(RodR+ABS(Calculations!K352-RodR))))</f>
        <v>0.10553680200125</v>
      </c>
      <c r="T352" s="83">
        <f t="shared" si="48"/>
        <v>0.113451054351346</v>
      </c>
      <c r="U352" s="58">
        <f t="shared" si="49"/>
        <v>14.5833333333333</v>
      </c>
      <c r="V352" s="58">
        <f t="shared" si="50"/>
        <v>1.01019948033673</v>
      </c>
      <c r="W352" s="58">
        <f t="shared" si="51"/>
        <v>1.01019948033673</v>
      </c>
    </row>
    <row r="353" spans="11:23">
      <c r="K353" s="80">
        <v>35.1</v>
      </c>
      <c r="L353" s="56">
        <f t="shared" si="45"/>
        <v>13.5961230958858</v>
      </c>
      <c r="M353" s="56">
        <f t="shared" si="52"/>
        <v>0.381414328084354</v>
      </c>
      <c r="Q353" s="82">
        <f t="shared" si="46"/>
        <v>0.334018722600105</v>
      </c>
      <c r="R353" s="58">
        <f t="shared" si="47"/>
        <v>3.17361010226061</v>
      </c>
      <c r="S353" s="57">
        <f>IF(K353=0,C381,(1/$C$59)*LN(1+$C$59/$C$58/(RodR+ABS(Calculations!K353-RodR))))</f>
        <v>0.105248821322499</v>
      </c>
      <c r="T353" s="83">
        <f t="shared" si="48"/>
        <v>0.113118450062747</v>
      </c>
      <c r="U353" s="58">
        <f t="shared" si="49"/>
        <v>14.625</v>
      </c>
      <c r="V353" s="58">
        <f t="shared" si="50"/>
        <v>1.01019948033673</v>
      </c>
      <c r="W353" s="58">
        <f t="shared" si="51"/>
        <v>1.01019948033673</v>
      </c>
    </row>
    <row r="354" spans="11:23">
      <c r="K354" s="80">
        <v>35.2</v>
      </c>
      <c r="L354" s="56">
        <f t="shared" si="45"/>
        <v>13.5591241316688</v>
      </c>
      <c r="M354" s="56">
        <f t="shared" si="52"/>
        <v>0.37931092909591</v>
      </c>
      <c r="Q354" s="82">
        <f t="shared" si="46"/>
        <v>0.333109761517733</v>
      </c>
      <c r="R354" s="58">
        <f t="shared" si="47"/>
        <v>3.17361010226061</v>
      </c>
      <c r="S354" s="57">
        <f>IF(K354=0,C382,(1/$C$59)*LN(1+$C$59/$C$58/(RodR+ABS(Calculations!K354-RodR))))</f>
        <v>0.104962408986678</v>
      </c>
      <c r="T354" s="83">
        <f t="shared" si="48"/>
        <v>0.112787790787015</v>
      </c>
      <c r="U354" s="58">
        <f t="shared" si="49"/>
        <v>14.6666666666667</v>
      </c>
      <c r="V354" s="58">
        <f t="shared" si="50"/>
        <v>1.01019948033673</v>
      </c>
      <c r="W354" s="58">
        <f t="shared" si="51"/>
        <v>1.01019948033673</v>
      </c>
    </row>
    <row r="355" spans="11:23">
      <c r="K355" s="80">
        <v>35.3</v>
      </c>
      <c r="L355" s="56">
        <f t="shared" si="45"/>
        <v>13.5223261156198</v>
      </c>
      <c r="M355" s="56">
        <f t="shared" si="52"/>
        <v>0.377224893945849</v>
      </c>
      <c r="Q355" s="82">
        <f t="shared" si="46"/>
        <v>0.332205737169894</v>
      </c>
      <c r="R355" s="58">
        <f t="shared" si="47"/>
        <v>3.17361010226061</v>
      </c>
      <c r="S355" s="57">
        <f>IF(K355=0,C383,(1/$C$59)*LN(1+$C$59/$C$58/(RodR+ABS(Calculations!K355-RodR))))</f>
        <v>0.104677552208842</v>
      </c>
      <c r="T355" s="83">
        <f t="shared" si="48"/>
        <v>0.112459059508194</v>
      </c>
      <c r="U355" s="58">
        <f t="shared" si="49"/>
        <v>14.7083333333333</v>
      </c>
      <c r="V355" s="58">
        <f t="shared" si="50"/>
        <v>1.01019948033673</v>
      </c>
      <c r="W355" s="58">
        <f t="shared" si="51"/>
        <v>1.01019948033673</v>
      </c>
    </row>
    <row r="356" spans="11:23">
      <c r="K356" s="80">
        <v>35.4</v>
      </c>
      <c r="L356" s="56">
        <f t="shared" si="45"/>
        <v>13.4857274140832</v>
      </c>
      <c r="M356" s="56">
        <f t="shared" si="52"/>
        <v>0.375156031905043</v>
      </c>
      <c r="Q356" s="82">
        <f t="shared" si="46"/>
        <v>0.331306609422237</v>
      </c>
      <c r="R356" s="58">
        <f t="shared" si="47"/>
        <v>3.17361010226061</v>
      </c>
      <c r="S356" s="57">
        <f>IF(K356=0,C384,(1/$C$59)*LN(1+$C$59/$C$58/(RodR+ABS(Calculations!K356-RodR))))</f>
        <v>0.104394238342713</v>
      </c>
      <c r="T356" s="83">
        <f t="shared" si="48"/>
        <v>0.11213223940829</v>
      </c>
      <c r="U356" s="58">
        <f t="shared" si="49"/>
        <v>14.75</v>
      </c>
      <c r="V356" s="58">
        <f t="shared" si="50"/>
        <v>1.01019948033673</v>
      </c>
      <c r="W356" s="58">
        <f t="shared" si="51"/>
        <v>1.01019948033673</v>
      </c>
    </row>
    <row r="357" spans="11:23">
      <c r="K357" s="80">
        <v>35.5</v>
      </c>
      <c r="L357" s="56">
        <f t="shared" si="45"/>
        <v>13.4493264110747</v>
      </c>
      <c r="M357" s="56">
        <f t="shared" si="52"/>
        <v>0.373104154857693</v>
      </c>
      <c r="Q357" s="82">
        <f t="shared" si="46"/>
        <v>0.330412338574546</v>
      </c>
      <c r="R357" s="58">
        <f t="shared" si="47"/>
        <v>3.17361010226061</v>
      </c>
      <c r="S357" s="57">
        <f>IF(K357=0,C385,(1/$C$59)*LN(1+$C$59/$C$58/(RodR+ABS(Calculations!K357-RodR))))</f>
        <v>0.104112454878811</v>
      </c>
      <c r="T357" s="83">
        <f t="shared" si="48"/>
        <v>0.111807313864399</v>
      </c>
      <c r="U357" s="58">
        <f t="shared" si="49"/>
        <v>14.7916666666667</v>
      </c>
      <c r="V357" s="58">
        <f t="shared" si="50"/>
        <v>1.01019948033673</v>
      </c>
      <c r="W357" s="58">
        <f t="shared" si="51"/>
        <v>1.01019948033673</v>
      </c>
    </row>
    <row r="358" spans="11:23">
      <c r="K358" s="80">
        <v>35.6</v>
      </c>
      <c r="L358" s="56">
        <f t="shared" si="45"/>
        <v>13.4131215080426</v>
      </c>
      <c r="M358" s="56">
        <f t="shared" si="52"/>
        <v>0.37106907725868</v>
      </c>
      <c r="Q358" s="82">
        <f t="shared" si="46"/>
        <v>0.329522885354878</v>
      </c>
      <c r="R358" s="58">
        <f t="shared" si="47"/>
        <v>3.17361010226061</v>
      </c>
      <c r="S358" s="57">
        <f>IF(K358=0,C386,(1/$C$59)*LN(1+$C$59/$C$58/(RodR+ABS(Calculations!K358-RodR))))</f>
        <v>0.103832189442602</v>
      </c>
      <c r="T358" s="83">
        <f t="shared" si="48"/>
        <v>0.111484266445883</v>
      </c>
      <c r="U358" s="58">
        <f t="shared" si="49"/>
        <v>14.8333333333333</v>
      </c>
      <c r="V358" s="58">
        <f t="shared" si="50"/>
        <v>1.01019948033673</v>
      </c>
      <c r="W358" s="58">
        <f t="shared" si="51"/>
        <v>1.01019948033673</v>
      </c>
    </row>
    <row r="359" spans="11:23">
      <c r="K359" s="80">
        <v>35.7</v>
      </c>
      <c r="L359" s="56">
        <f t="shared" si="45"/>
        <v>13.3771111236337</v>
      </c>
      <c r="M359" s="56">
        <f t="shared" si="52"/>
        <v>0.369050616091162</v>
      </c>
      <c r="Q359" s="82">
        <f t="shared" si="46"/>
        <v>0.328638210913804</v>
      </c>
      <c r="R359" s="58">
        <f t="shared" si="47"/>
        <v>3.17361010226061</v>
      </c>
      <c r="S359" s="57">
        <f>IF(K359=0,C387,(1/$C$59)*LN(1+$C$59/$C$58/(RodR+ABS(Calculations!K359-RodR))))</f>
        <v>0.103553429792686</v>
      </c>
      <c r="T359" s="83">
        <f t="shared" si="48"/>
        <v>0.111163080911603</v>
      </c>
      <c r="U359" s="58">
        <f t="shared" si="49"/>
        <v>14.875</v>
      </c>
      <c r="V359" s="58">
        <f t="shared" si="50"/>
        <v>1.01019948033673</v>
      </c>
      <c r="W359" s="58">
        <f t="shared" si="51"/>
        <v>1.01019948033673</v>
      </c>
    </row>
    <row r="360" spans="11:23">
      <c r="K360" s="80">
        <v>35.8</v>
      </c>
      <c r="L360" s="56">
        <f t="shared" si="45"/>
        <v>13.3412936934618</v>
      </c>
      <c r="M360" s="56">
        <f t="shared" si="52"/>
        <v>0.367048590825707</v>
      </c>
      <c r="Q360" s="82">
        <f t="shared" si="46"/>
        <v>0.327758276818735</v>
      </c>
      <c r="R360" s="58">
        <f t="shared" si="47"/>
        <v>3.17361010226061</v>
      </c>
      <c r="S360" s="57">
        <f>IF(K360=0,C388,(1/$C$59)*LN(1+$C$59/$C$58/(RodR+ABS(Calculations!K360-RodR))))</f>
        <v>0.103276163819011</v>
      </c>
      <c r="T360" s="83">
        <f t="shared" si="48"/>
        <v>0.110843741207189</v>
      </c>
      <c r="U360" s="58">
        <f t="shared" si="49"/>
        <v>14.9166666666667</v>
      </c>
      <c r="V360" s="58">
        <f t="shared" si="50"/>
        <v>1.01019948033673</v>
      </c>
      <c r="W360" s="58">
        <f t="shared" si="51"/>
        <v>1.01019948033673</v>
      </c>
    </row>
    <row r="361" spans="11:23">
      <c r="K361" s="80">
        <v>35.9</v>
      </c>
      <c r="L361" s="56">
        <f t="shared" si="45"/>
        <v>13.3056676698814</v>
      </c>
      <c r="M361" s="56">
        <f t="shared" si="52"/>
        <v>0.365062823379349</v>
      </c>
      <c r="Q361" s="82">
        <f t="shared" si="46"/>
        <v>0.326883045048346</v>
      </c>
      <c r="R361" s="58">
        <f t="shared" si="47"/>
        <v>3.17361010226061</v>
      </c>
      <c r="S361" s="57">
        <f>IF(K361=0,C389,(1/$C$59)*LN(1+$C$59/$C$58/(RodR+ABS(Calculations!K361-RodR))))</f>
        <v>0.103000379541111</v>
      </c>
      <c r="T361" s="83">
        <f t="shared" si="48"/>
        <v>0.110526231462364</v>
      </c>
      <c r="U361" s="58">
        <f t="shared" si="49"/>
        <v>14.9583333333333</v>
      </c>
      <c r="V361" s="58">
        <f t="shared" si="50"/>
        <v>1.01019948033673</v>
      </c>
      <c r="W361" s="58">
        <f t="shared" si="51"/>
        <v>1.01019948033673</v>
      </c>
    </row>
    <row r="362" spans="11:23">
      <c r="K362" s="80">
        <v>36</v>
      </c>
      <c r="L362" s="56">
        <f t="shared" si="45"/>
        <v>13.2702315217638</v>
      </c>
      <c r="M362" s="56">
        <f t="shared" si="52"/>
        <v>0.363093138076321</v>
      </c>
      <c r="Q362" s="82">
        <f t="shared" si="46"/>
        <v>0.326012477987085</v>
      </c>
      <c r="R362" s="58">
        <f t="shared" si="47"/>
        <v>3.17361010226061</v>
      </c>
      <c r="S362" s="57">
        <f>IF(K362=0,C390,(1/$C$59)*LN(1+$C$59/$C$58/(RodR+ABS(Calculations!K362-RodR))))</f>
        <v>0.102726065106379</v>
      </c>
      <c r="T362" s="83">
        <f t="shared" si="48"/>
        <v>0.110210535988315</v>
      </c>
      <c r="U362" s="58">
        <f t="shared" si="49"/>
        <v>15</v>
      </c>
      <c r="V362" s="58">
        <f t="shared" si="50"/>
        <v>1.01019948033673</v>
      </c>
      <c r="W362" s="58">
        <f t="shared" si="51"/>
        <v>1.01019948033673</v>
      </c>
    </row>
    <row r="363" spans="11:23">
      <c r="K363" s="80">
        <v>36.1</v>
      </c>
      <c r="L363" s="56">
        <f t="shared" si="45"/>
        <v>13.234983734277</v>
      </c>
      <c r="M363" s="56">
        <f t="shared" si="52"/>
        <v>0.361139361608858</v>
      </c>
      <c r="Q363" s="82">
        <f t="shared" si="46"/>
        <v>0.32514653841977</v>
      </c>
      <c r="R363" s="58">
        <f t="shared" si="47"/>
        <v>3.17361010226061</v>
      </c>
      <c r="S363" s="57">
        <f>IF(K363=0,C391,(1/$C$59)*LN(1+$C$59/$C$58/(RodR+ABS(Calculations!K363-RodR))))</f>
        <v>0.102453208788365</v>
      </c>
      <c r="T363" s="83">
        <f t="shared" si="48"/>
        <v>0.109896639275102</v>
      </c>
      <c r="U363" s="58">
        <f t="shared" si="49"/>
        <v>15.0416666666667</v>
      </c>
      <c r="V363" s="58">
        <f t="shared" si="50"/>
        <v>1.01019948033673</v>
      </c>
      <c r="W363" s="58">
        <f t="shared" si="51"/>
        <v>1.01019948033673</v>
      </c>
    </row>
    <row r="364" spans="11:23">
      <c r="K364" s="80">
        <v>36.2</v>
      </c>
      <c r="L364" s="56">
        <f t="shared" si="45"/>
        <v>13.1999228086699</v>
      </c>
      <c r="M364" s="56">
        <f t="shared" si="52"/>
        <v>0.359201322998945</v>
      </c>
      <c r="Q364" s="82">
        <f t="shared" si="46"/>
        <v>0.324285189526274</v>
      </c>
      <c r="R364" s="58">
        <f t="shared" si="47"/>
        <v>3.17361010226061</v>
      </c>
      <c r="S364" s="57">
        <f>IF(K364=0,C392,(1/$C$59)*LN(1+$C$59/$C$58/(RodR+ABS(Calculations!K364-RodR))))</f>
        <v>0.102181798985099</v>
      </c>
      <c r="T364" s="83">
        <f t="shared" si="48"/>
        <v>0.109584525989115</v>
      </c>
      <c r="U364" s="58">
        <f t="shared" si="49"/>
        <v>15.0833333333333</v>
      </c>
      <c r="V364" s="58">
        <f t="shared" si="50"/>
        <v>1.01019948033673</v>
      </c>
      <c r="W364" s="58">
        <f t="shared" si="51"/>
        <v>1.01019948033673</v>
      </c>
    </row>
    <row r="365" spans="11:23">
      <c r="K365" s="80">
        <v>36.3</v>
      </c>
      <c r="L365" s="56">
        <f t="shared" si="45"/>
        <v>13.1650472620588</v>
      </c>
      <c r="M365" s="56">
        <f t="shared" si="52"/>
        <v>0.357278853561017</v>
      </c>
      <c r="Q365" s="82">
        <f t="shared" si="46"/>
        <v>0.323428394876296</v>
      </c>
      <c r="R365" s="58">
        <f t="shared" si="47"/>
        <v>3.17361010226061</v>
      </c>
      <c r="S365" s="57">
        <f>IF(K365=0,C393,(1/$C$59)*LN(1+$C$59/$C$58/(RodR+ABS(Calculations!K365-RodR))))</f>
        <v>0.101911824217447</v>
      </c>
      <c r="T365" s="83">
        <f t="shared" si="48"/>
        <v>0.10927418097058</v>
      </c>
      <c r="U365" s="58">
        <f t="shared" si="49"/>
        <v>15.125</v>
      </c>
      <c r="V365" s="58">
        <f t="shared" si="50"/>
        <v>1.01019948033673</v>
      </c>
      <c r="W365" s="58">
        <f t="shared" si="51"/>
        <v>1.01019948033673</v>
      </c>
    </row>
    <row r="366" spans="11:23">
      <c r="K366" s="80">
        <v>36.4</v>
      </c>
      <c r="L366" s="56">
        <f t="shared" si="45"/>
        <v>13.1303556272184</v>
      </c>
      <c r="M366" s="56">
        <f t="shared" si="52"/>
        <v>0.355371786864833</v>
      </c>
      <c r="Q366" s="82">
        <f t="shared" si="46"/>
        <v>0.322576118424209</v>
      </c>
      <c r="R366" s="58">
        <f t="shared" si="47"/>
        <v>3.17361010226061</v>
      </c>
      <c r="S366" s="57">
        <f>IF(K366=0,C394,(1/$C$59)*LN(1+$C$59/$C$58/(RodR+ABS(Calculations!K366-RodR))))</f>
        <v>0.101643273127481</v>
      </c>
      <c r="T366" s="83">
        <f t="shared" si="48"/>
        <v>0.108965589231097</v>
      </c>
      <c r="U366" s="58">
        <f t="shared" si="49"/>
        <v>15.1666666666667</v>
      </c>
      <c r="V366" s="58">
        <f t="shared" si="50"/>
        <v>1.01019948033673</v>
      </c>
      <c r="W366" s="58">
        <f t="shared" si="51"/>
        <v>1.01019948033673</v>
      </c>
    </row>
    <row r="367" spans="11:23">
      <c r="K367" s="80">
        <v>36.5</v>
      </c>
      <c r="L367" s="56">
        <f t="shared" si="45"/>
        <v>13.095846452375</v>
      </c>
      <c r="M367" s="56">
        <f t="shared" si="52"/>
        <v>0.353479958699685</v>
      </c>
      <c r="Q367" s="82">
        <f t="shared" si="46"/>
        <v>0.321728324503995</v>
      </c>
      <c r="R367" s="58">
        <f t="shared" si="47"/>
        <v>3.17361010226061</v>
      </c>
      <c r="S367" s="57">
        <f>IF(K367=0,C395,(1/$C$59)*LN(1+$C$59/$C$58/(RodR+ABS(Calculations!K367-RodR))))</f>
        <v>0.101376134476892</v>
      </c>
      <c r="T367" s="83">
        <f t="shared" si="48"/>
        <v>0.108658735951226</v>
      </c>
      <c r="U367" s="58">
        <f t="shared" si="49"/>
        <v>15.2083333333333</v>
      </c>
      <c r="V367" s="58">
        <f t="shared" si="50"/>
        <v>1.01019948033673</v>
      </c>
      <c r="W367" s="58">
        <f t="shared" si="51"/>
        <v>1.01019948033673</v>
      </c>
    </row>
    <row r="368" spans="11:23">
      <c r="K368" s="80">
        <v>36.6</v>
      </c>
      <c r="L368" s="56">
        <f t="shared" si="45"/>
        <v>13.0615183010039</v>
      </c>
      <c r="M368" s="56">
        <f t="shared" si="52"/>
        <v>0.351603207038755</v>
      </c>
      <c r="Q368" s="82">
        <f t="shared" si="46"/>
        <v>0.320884977824258</v>
      </c>
      <c r="R368" s="58">
        <f t="shared" si="47"/>
        <v>3.17361010226061</v>
      </c>
      <c r="S368" s="57">
        <f>IF(K368=0,C396,(1/$C$59)*LN(1+$C$59/$C$58/(RodR+ABS(Calculations!K368-RodR))))</f>
        <v>0.101110397145411</v>
      </c>
      <c r="T368" s="83">
        <f t="shared" si="48"/>
        <v>0.108353606478113</v>
      </c>
      <c r="U368" s="58">
        <f t="shared" si="49"/>
        <v>15.25</v>
      </c>
      <c r="V368" s="58">
        <f t="shared" si="50"/>
        <v>1.01019948033673</v>
      </c>
      <c r="W368" s="58">
        <f t="shared" si="51"/>
        <v>1.01019948033673</v>
      </c>
    </row>
    <row r="369" spans="11:23">
      <c r="K369" s="80">
        <v>36.7</v>
      </c>
      <c r="L369" s="56">
        <f t="shared" si="45"/>
        <v>13.0273697516292</v>
      </c>
      <c r="M369" s="56">
        <f t="shared" si="52"/>
        <v>0.349741372004425</v>
      </c>
      <c r="Q369" s="82">
        <f t="shared" si="46"/>
        <v>0.320046043463314</v>
      </c>
      <c r="R369" s="58">
        <f t="shared" si="47"/>
        <v>3.17361010226061</v>
      </c>
      <c r="S369" s="57">
        <f>IF(K369=0,C397,(1/$C$59)*LN(1+$C$59/$C$58/(RodR+ABS(Calculations!K369-RodR))))</f>
        <v>0.100846050129265</v>
      </c>
      <c r="T369" s="83">
        <f t="shared" si="48"/>
        <v>0.108050186323153</v>
      </c>
      <c r="U369" s="58">
        <f t="shared" si="49"/>
        <v>15.2916666666667</v>
      </c>
      <c r="V369" s="58">
        <f t="shared" si="50"/>
        <v>1.01019948033673</v>
      </c>
      <c r="W369" s="58">
        <f t="shared" si="51"/>
        <v>1.01019948033673</v>
      </c>
    </row>
    <row r="370" spans="11:23">
      <c r="K370" s="80">
        <v>36.8</v>
      </c>
      <c r="L370" s="56">
        <f t="shared" si="45"/>
        <v>12.9933993976278</v>
      </c>
      <c r="M370" s="56">
        <f t="shared" si="52"/>
        <v>0.347894295834001</v>
      </c>
      <c r="Q370" s="82">
        <f t="shared" si="46"/>
        <v>0.319211486864362</v>
      </c>
      <c r="R370" s="58">
        <f t="shared" si="47"/>
        <v>3.17361010226061</v>
      </c>
      <c r="S370" s="57">
        <f>IF(K370=0,C398,(1/$C$59)*LN(1+$C$59/$C$58/(RodR+ABS(Calculations!K370-RodR))))</f>
        <v>0.100583082539655</v>
      </c>
      <c r="T370" s="83">
        <f t="shared" si="48"/>
        <v>0.1077484611597</v>
      </c>
      <c r="U370" s="58">
        <f t="shared" si="49"/>
        <v>15.3333333333333</v>
      </c>
      <c r="V370" s="58">
        <f t="shared" si="50"/>
        <v>1.01019948033673</v>
      </c>
      <c r="W370" s="58">
        <f t="shared" si="51"/>
        <v>1.01019948033673</v>
      </c>
    </row>
    <row r="371" spans="11:23">
      <c r="K371" s="80">
        <v>36.9</v>
      </c>
      <c r="L371" s="56">
        <f t="shared" si="45"/>
        <v>12.959605847035</v>
      </c>
      <c r="M371" s="56">
        <f t="shared" si="52"/>
        <v>0.34606182284641</v>
      </c>
      <c r="Q371" s="82">
        <f t="shared" si="46"/>
        <v>0.318381273830726</v>
      </c>
      <c r="R371" s="58">
        <f t="shared" si="47"/>
        <v>3.17361010226061</v>
      </c>
      <c r="S371" s="57">
        <f>IF(K371=0,C399,(1/$C$59)*LN(1+$C$59/$C$58/(RodR+ABS(Calculations!K371-RodR))))</f>
        <v>0.100321483601258</v>
      </c>
      <c r="T371" s="83">
        <f t="shared" si="48"/>
        <v>0.1074484168208</v>
      </c>
      <c r="U371" s="58">
        <f t="shared" si="49"/>
        <v>15.375</v>
      </c>
      <c r="V371" s="58">
        <f t="shared" si="50"/>
        <v>1.01019948033673</v>
      </c>
      <c r="W371" s="58">
        <f t="shared" si="51"/>
        <v>1.01019948033673</v>
      </c>
    </row>
    <row r="372" spans="11:23">
      <c r="K372" s="80">
        <v>37</v>
      </c>
      <c r="L372" s="56">
        <f t="shared" si="45"/>
        <v>12.9259877223546</v>
      </c>
      <c r="M372" s="56">
        <f t="shared" si="52"/>
        <v>0.344243799409139</v>
      </c>
      <c r="Q372" s="82">
        <f t="shared" si="46"/>
        <v>0.317555370521175</v>
      </c>
      <c r="R372" s="58">
        <f t="shared" si="47"/>
        <v>3.17361010226061</v>
      </c>
      <c r="S372" s="57">
        <f>IF(K372=0,C400,(1/$C$59)*LN(1+$C$59/$C$58/(RodR+ABS(Calculations!K372-RodR))))</f>
        <v>0.100061242650752</v>
      </c>
      <c r="T372" s="83">
        <f t="shared" si="48"/>
        <v>0.107150039296982</v>
      </c>
      <c r="U372" s="58">
        <f t="shared" si="49"/>
        <v>15.4166666666667</v>
      </c>
      <c r="V372" s="58">
        <f t="shared" si="50"/>
        <v>1.01019948033673</v>
      </c>
      <c r="W372" s="58">
        <f t="shared" si="51"/>
        <v>1.01019948033673</v>
      </c>
    </row>
    <row r="373" spans="11:23">
      <c r="K373" s="80">
        <v>37.1</v>
      </c>
      <c r="L373" s="56">
        <f t="shared" si="45"/>
        <v>12.892543660371</v>
      </c>
      <c r="M373" s="56">
        <f t="shared" si="52"/>
        <v>0.34244007390601</v>
      </c>
      <c r="Q373" s="82">
        <f t="shared" si="46"/>
        <v>0.316733743445312</v>
      </c>
      <c r="R373" s="58">
        <f t="shared" si="47"/>
        <v>3.17361010226061</v>
      </c>
      <c r="S373" s="57">
        <f>IF(K373=0,C401,(1/$C$59)*LN(1+$C$59/$C$58/(RodR+ABS(Calculations!K373-RodR))))</f>
        <v>0.0998023491353579</v>
      </c>
      <c r="T373" s="83">
        <f t="shared" si="48"/>
        <v>0.106853314734069</v>
      </c>
      <c r="U373" s="58">
        <f t="shared" si="49"/>
        <v>15.4583333333333</v>
      </c>
      <c r="V373" s="58">
        <f t="shared" si="50"/>
        <v>1.01019948033673</v>
      </c>
      <c r="W373" s="58">
        <f t="shared" si="51"/>
        <v>1.01019948033673</v>
      </c>
    </row>
    <row r="374" spans="11:23">
      <c r="K374" s="80">
        <v>37.2</v>
      </c>
      <c r="L374" s="56">
        <f t="shared" si="45"/>
        <v>12.8592723119643</v>
      </c>
      <c r="M374" s="56">
        <f t="shared" si="52"/>
        <v>0.340650496705546</v>
      </c>
      <c r="Q374" s="82">
        <f t="shared" si="46"/>
        <v>0.315916359459039</v>
      </c>
      <c r="R374" s="58">
        <f t="shared" si="47"/>
        <v>3.17361010226061</v>
      </c>
      <c r="S374" s="57">
        <f>IF(K374=0,C402,(1/$C$59)*LN(1+$C$59/$C$58/(RodR+ABS(Calculations!K374-RodR))))</f>
        <v>0.0995447926114198</v>
      </c>
      <c r="T374" s="83">
        <f t="shared" si="48"/>
        <v>0.106558229431035</v>
      </c>
      <c r="U374" s="58">
        <f t="shared" si="49"/>
        <v>15.5</v>
      </c>
      <c r="V374" s="58">
        <f t="shared" si="50"/>
        <v>1.01019948033673</v>
      </c>
      <c r="W374" s="58">
        <f t="shared" si="51"/>
        <v>1.01019948033673</v>
      </c>
    </row>
    <row r="375" spans="11:23">
      <c r="K375" s="80">
        <v>37.3</v>
      </c>
      <c r="L375" s="56">
        <f t="shared" si="45"/>
        <v>12.8261723419291</v>
      </c>
      <c r="M375" s="56">
        <f t="shared" si="52"/>
        <v>0.338874920129728</v>
      </c>
      <c r="Q375" s="82">
        <f t="shared" si="46"/>
        <v>0.315103185760089</v>
      </c>
      <c r="R375" s="58">
        <f t="shared" si="47"/>
        <v>3.17361010226061</v>
      </c>
      <c r="S375" s="57">
        <f>IF(K375=0,C403,(1/$C$59)*LN(1+$C$59/$C$58/(RodR+ABS(Calculations!K375-RodR))))</f>
        <v>0.0992885627429898</v>
      </c>
      <c r="T375" s="83">
        <f t="shared" si="48"/>
        <v>0.106264769837889</v>
      </c>
      <c r="U375" s="58">
        <f t="shared" si="49"/>
        <v>15.5416666666667</v>
      </c>
      <c r="V375" s="58">
        <f t="shared" si="50"/>
        <v>1.01019948033673</v>
      </c>
      <c r="W375" s="58">
        <f t="shared" si="51"/>
        <v>1.01019948033673</v>
      </c>
    </row>
    <row r="376" spans="11:23">
      <c r="K376" s="80">
        <v>37.4</v>
      </c>
      <c r="L376" s="56">
        <f t="shared" si="45"/>
        <v>12.7932424287948</v>
      </c>
      <c r="M376" s="56">
        <f t="shared" si="52"/>
        <v>0.337113198423582</v>
      </c>
      <c r="Q376" s="82">
        <f t="shared" si="46"/>
        <v>0.314294189883627</v>
      </c>
      <c r="R376" s="58">
        <f t="shared" si="47"/>
        <v>3.17361010226061</v>
      </c>
      <c r="S376" s="57">
        <f>IF(K376=0,C404,(1/$C$59)*LN(1+$C$59/$C$58/(RodR+ABS(Calculations!K376-RodR))))</f>
        <v>0.0990336493004452</v>
      </c>
      <c r="T376" s="83">
        <f t="shared" si="48"/>
        <v>0.105972922553607</v>
      </c>
      <c r="U376" s="58">
        <f t="shared" si="49"/>
        <v>15.5833333333333</v>
      </c>
      <c r="V376" s="58">
        <f t="shared" si="50"/>
        <v>1.01019948033673</v>
      </c>
      <c r="W376" s="58">
        <f t="shared" si="51"/>
        <v>1.01019948033673</v>
      </c>
    </row>
    <row r="377" spans="11:23">
      <c r="K377" s="80">
        <v>37.5</v>
      </c>
      <c r="L377" s="56">
        <f t="shared" si="45"/>
        <v>12.7604812646499</v>
      </c>
      <c r="M377" s="56">
        <f t="shared" si="52"/>
        <v>0.335365187725129</v>
      </c>
      <c r="Q377" s="82">
        <f t="shared" si="46"/>
        <v>0.313489339697923</v>
      </c>
      <c r="R377" s="58">
        <f t="shared" si="47"/>
        <v>3.17361010226061</v>
      </c>
      <c r="S377" s="57">
        <f>IF(K377=0,C405,(1/$C$59)*LN(1+$C$59/$C$58/(RodR+ABS(Calculations!K377-RodR))))</f>
        <v>0.0987800421591235</v>
      </c>
      <c r="T377" s="83">
        <f t="shared" si="48"/>
        <v>0.105682674324081</v>
      </c>
      <c r="U377" s="58">
        <f t="shared" si="49"/>
        <v>15.625</v>
      </c>
      <c r="V377" s="58">
        <f t="shared" si="50"/>
        <v>1.01019948033673</v>
      </c>
      <c r="W377" s="58">
        <f t="shared" si="51"/>
        <v>1.01019948033673</v>
      </c>
    </row>
    <row r="378" spans="11:23">
      <c r="K378" s="80">
        <v>37.6</v>
      </c>
      <c r="L378" s="56">
        <f t="shared" si="45"/>
        <v>12.727887554968</v>
      </c>
      <c r="M378" s="56">
        <f t="shared" si="52"/>
        <v>0.333630746035862</v>
      </c>
      <c r="Q378" s="82">
        <f t="shared" si="46"/>
        <v>0.312688603400086</v>
      </c>
      <c r="R378" s="58">
        <f t="shared" si="47"/>
        <v>3.17361010226061</v>
      </c>
      <c r="S378" s="57">
        <f>IF(K378=0,C406,(1/$C$59)*LN(1+$C$59/$C$58/(RodR+ABS(Calculations!K378-RodR))))</f>
        <v>0.0985277312979792</v>
      </c>
      <c r="T378" s="83">
        <f t="shared" si="48"/>
        <v>0.105394012040118</v>
      </c>
      <c r="U378" s="58">
        <f t="shared" si="49"/>
        <v>15.6666666666667</v>
      </c>
      <c r="V378" s="58">
        <f t="shared" si="50"/>
        <v>1.01019948033673</v>
      </c>
      <c r="W378" s="58">
        <f t="shared" si="51"/>
        <v>1.01019948033673</v>
      </c>
    </row>
    <row r="379" spans="11:23">
      <c r="K379" s="80">
        <v>37.7</v>
      </c>
      <c r="L379" s="56">
        <f t="shared" si="45"/>
        <v>12.6954600184372</v>
      </c>
      <c r="M379" s="56">
        <f t="shared" si="52"/>
        <v>0.331909733192008</v>
      </c>
      <c r="Q379" s="82">
        <f t="shared" si="46"/>
        <v>0.311891949511864</v>
      </c>
      <c r="R379" s="58">
        <f t="shared" si="47"/>
        <v>3.17361010226061</v>
      </c>
      <c r="S379" s="57">
        <f>IF(K379=0,C407,(1/$C$59)*LN(1+$C$59/$C$58/(RodR+ABS(Calculations!K379-RodR))))</f>
        <v>0.0982767067982606</v>
      </c>
      <c r="T379" s="83">
        <f t="shared" si="48"/>
        <v>0.105106922735461</v>
      </c>
      <c r="U379" s="58">
        <f t="shared" si="49"/>
        <v>15.7083333333333</v>
      </c>
      <c r="V379" s="58">
        <f t="shared" si="50"/>
        <v>1.01019948033673</v>
      </c>
      <c r="W379" s="58">
        <f t="shared" si="51"/>
        <v>1.01019948033673</v>
      </c>
    </row>
    <row r="380" spans="11:23">
      <c r="K380" s="80">
        <v>37.8</v>
      </c>
      <c r="L380" s="56">
        <f t="shared" si="45"/>
        <v>12.6631973867918</v>
      </c>
      <c r="M380" s="56">
        <f t="shared" si="52"/>
        <v>0.330202010836024</v>
      </c>
      <c r="Q380" s="82">
        <f t="shared" si="46"/>
        <v>0.311099346875514</v>
      </c>
      <c r="R380" s="58">
        <f t="shared" si="47"/>
        <v>3.17361010226061</v>
      </c>
      <c r="S380" s="57">
        <f>IF(K380=0,C408,(1/$C$59)*LN(1+$C$59/$C$58/(RodR+ABS(Calculations!K380-RodR))))</f>
        <v>0.0980269588422072</v>
      </c>
      <c r="T380" s="83">
        <f t="shared" si="48"/>
        <v>0.104821393584846</v>
      </c>
      <c r="U380" s="58">
        <f t="shared" si="49"/>
        <v>15.75</v>
      </c>
      <c r="V380" s="58">
        <f t="shared" si="50"/>
        <v>1.01019948033673</v>
      </c>
      <c r="W380" s="58">
        <f t="shared" si="51"/>
        <v>1.01019948033673</v>
      </c>
    </row>
    <row r="381" spans="11:23">
      <c r="K381" s="80">
        <v>37.9</v>
      </c>
      <c r="L381" s="56">
        <f t="shared" si="45"/>
        <v>12.6310984046463</v>
      </c>
      <c r="M381" s="56">
        <f t="shared" si="52"/>
        <v>0.328507442388728</v>
      </c>
      <c r="Q381" s="82">
        <f t="shared" si="46"/>
        <v>0.310310764649729</v>
      </c>
      <c r="R381" s="58">
        <f t="shared" si="47"/>
        <v>3.17361010226061</v>
      </c>
      <c r="S381" s="57">
        <f>IF(K381=0,C409,(1/$C$59)*LN(1+$C$59/$C$58/(RodR+ABS(Calculations!K381-RodR))))</f>
        <v>0.0977784777117675</v>
      </c>
      <c r="T381" s="83">
        <f t="shared" si="48"/>
        <v>0.104537411902091</v>
      </c>
      <c r="U381" s="58">
        <f t="shared" si="49"/>
        <v>15.7916666666667</v>
      </c>
      <c r="V381" s="58">
        <f t="shared" si="50"/>
        <v>1.01019948033673</v>
      </c>
      <c r="W381" s="58">
        <f t="shared" si="51"/>
        <v>1.01019948033673</v>
      </c>
    </row>
    <row r="382" spans="11:23">
      <c r="K382" s="80">
        <v>38</v>
      </c>
      <c r="L382" s="56">
        <f t="shared" si="45"/>
        <v>12.5991618293327</v>
      </c>
      <c r="M382" s="56">
        <f t="shared" si="52"/>
        <v>0.326825893021979</v>
      </c>
      <c r="Q382" s="82">
        <f t="shared" si="46"/>
        <v>0.309526172305629</v>
      </c>
      <c r="R382" s="58">
        <f t="shared" si="47"/>
        <v>3.17361010226061</v>
      </c>
      <c r="S382" s="57">
        <f>IF(K382=0,C410,(1/$C$59)*LN(1+$C$59/$C$58/(RodR+ABS(Calculations!K382-RodR))))</f>
        <v>0.0975312537873346</v>
      </c>
      <c r="T382" s="83">
        <f t="shared" si="48"/>
        <v>0.104254965138215</v>
      </c>
      <c r="U382" s="58">
        <f t="shared" si="49"/>
        <v>15.8333333333333</v>
      </c>
      <c r="V382" s="58">
        <f t="shared" si="50"/>
        <v>1.01019948033673</v>
      </c>
      <c r="W382" s="58">
        <f t="shared" si="51"/>
        <v>1.01019948033673</v>
      </c>
    </row>
    <row r="383" spans="11:23">
      <c r="K383" s="80">
        <v>38.1</v>
      </c>
      <c r="L383" s="56">
        <f t="shared" si="45"/>
        <v>12.5673864307393</v>
      </c>
      <c r="M383" s="56">
        <f t="shared" si="52"/>
        <v>0.325157229631678</v>
      </c>
      <c r="Q383" s="82">
        <f t="shared" si="46"/>
        <v>0.30874553962281</v>
      </c>
      <c r="R383" s="58">
        <f t="shared" si="47"/>
        <v>3.17361010226061</v>
      </c>
      <c r="S383" s="57">
        <f>IF(K383=0,C411,(1/$C$59)*LN(1+$C$59/$C$58/(RodR+ABS(Calculations!K383-RodR))))</f>
        <v>0.0972852775465034</v>
      </c>
      <c r="T383" s="83">
        <f t="shared" si="48"/>
        <v>0.103974040879586</v>
      </c>
      <c r="U383" s="58">
        <f t="shared" si="49"/>
        <v>15.875</v>
      </c>
      <c r="V383" s="58">
        <f t="shared" si="50"/>
        <v>1.01019948033673</v>
      </c>
      <c r="W383" s="58">
        <f t="shared" si="51"/>
        <v>1.01019948033673</v>
      </c>
    </row>
    <row r="384" spans="11:23">
      <c r="K384" s="80">
        <v>38.2</v>
      </c>
      <c r="L384" s="56">
        <f t="shared" si="45"/>
        <v>12.5357709911528</v>
      </c>
      <c r="M384" s="56">
        <f t="shared" si="52"/>
        <v>0.323501320811504</v>
      </c>
      <c r="Q384" s="82">
        <f t="shared" si="46"/>
        <v>0.307968836685462</v>
      </c>
      <c r="R384" s="58">
        <f t="shared" si="47"/>
        <v>3.17361010226061</v>
      </c>
      <c r="S384" s="57">
        <f>IF(K384=0,C412,(1/$C$59)*LN(1+$C$59/$C$58/(RodR+ABS(Calculations!K384-RodR))))</f>
        <v>0.0970405395628441</v>
      </c>
      <c r="T384" s="83">
        <f t="shared" si="48"/>
        <v>0.103694626846106</v>
      </c>
      <c r="U384" s="58">
        <f t="shared" si="49"/>
        <v>15.9166666666667</v>
      </c>
      <c r="V384" s="58">
        <f t="shared" si="50"/>
        <v>1.01019948033673</v>
      </c>
      <c r="W384" s="58">
        <f t="shared" si="51"/>
        <v>1.01019948033673</v>
      </c>
    </row>
    <row r="385" spans="11:23">
      <c r="K385" s="80">
        <v>38.3</v>
      </c>
      <c r="L385" s="56">
        <f t="shared" si="45"/>
        <v>12.5043143051022</v>
      </c>
      <c r="M385" s="56">
        <f t="shared" si="52"/>
        <v>0.321858036826873</v>
      </c>
      <c r="Q385" s="82">
        <f t="shared" si="46"/>
        <v>0.307196033878534</v>
      </c>
      <c r="R385" s="58">
        <f t="shared" si="47"/>
        <v>3.17361010226061</v>
      </c>
      <c r="S385" s="57">
        <f>IF(K385=0,C413,(1/$C$59)*LN(1+$C$59/$C$58/(RodR+ABS(Calculations!K385-RodR))))</f>
        <v>0.0967970305046966</v>
      </c>
      <c r="T385" s="83">
        <f t="shared" si="48"/>
        <v>0.103416710889413</v>
      </c>
      <c r="U385" s="58">
        <f t="shared" si="49"/>
        <v>15.9583333333333</v>
      </c>
      <c r="V385" s="58">
        <f t="shared" si="50"/>
        <v>1.01019948033673</v>
      </c>
      <c r="W385" s="58">
        <f t="shared" si="51"/>
        <v>1.01019948033673</v>
      </c>
    </row>
    <row r="386" spans="11:23">
      <c r="K386" s="80">
        <v>38.4</v>
      </c>
      <c r="L386" s="56">
        <f t="shared" ref="L386:L449" si="53">IF(K386&lt;RodR,EPRValue,Q386*$C$43)</f>
        <v>12.4730151792053</v>
      </c>
      <c r="M386" s="56">
        <f t="shared" si="52"/>
        <v>0.320227249589564</v>
      </c>
      <c r="Q386" s="82">
        <f t="shared" si="46"/>
        <v>0.306427101883959</v>
      </c>
      <c r="R386" s="58">
        <f t="shared" si="47"/>
        <v>3.17361010226061</v>
      </c>
      <c r="S386" s="57">
        <f>IF(K386=0,C414,(1/$C$59)*LN(1+$C$59/$C$58/(RodR+ABS(Calculations!K386-RodR))))</f>
        <v>0.0965547411339807</v>
      </c>
      <c r="T386" s="83">
        <f t="shared" si="48"/>
        <v>0.103140280991123</v>
      </c>
      <c r="U386" s="58">
        <f t="shared" si="49"/>
        <v>16</v>
      </c>
      <c r="V386" s="58">
        <f t="shared" si="50"/>
        <v>1.01019948033673</v>
      </c>
      <c r="W386" s="58">
        <f t="shared" si="51"/>
        <v>1.01019948033673</v>
      </c>
    </row>
    <row r="387" spans="11:23">
      <c r="K387" s="80">
        <v>38.5</v>
      </c>
      <c r="L387" s="56">
        <f t="shared" si="53"/>
        <v>12.4418724320174</v>
      </c>
      <c r="M387" s="56">
        <f t="shared" si="52"/>
        <v>0.318608832632547</v>
      </c>
      <c r="Q387" s="82">
        <f t="shared" si="46"/>
        <v>0.30566201167695</v>
      </c>
      <c r="R387" s="58">
        <f t="shared" si="47"/>
        <v>3.17361010226061</v>
      </c>
      <c r="S387" s="57">
        <f>IF(K387=0,C415,(1/$C$59)*LN(1+$C$59/$C$58/(RodR+ABS(Calculations!K387-RodR))))</f>
        <v>0.0963136623050267</v>
      </c>
      <c r="T387" s="83">
        <f t="shared" si="48"/>
        <v>0.102865325261097</v>
      </c>
      <c r="U387" s="58">
        <f t="shared" si="49"/>
        <v>16.0416666666667</v>
      </c>
      <c r="V387" s="58">
        <f t="shared" si="50"/>
        <v>1.01019948033673</v>
      </c>
      <c r="W387" s="58">
        <f t="shared" si="51"/>
        <v>1.01019948033673</v>
      </c>
    </row>
    <row r="388" spans="11:23">
      <c r="K388" s="80">
        <v>38.6</v>
      </c>
      <c r="L388" s="56">
        <f t="shared" si="53"/>
        <v>12.4108848938825</v>
      </c>
      <c r="M388" s="56">
        <f t="shared" si="52"/>
        <v>0.317002661085576</v>
      </c>
      <c r="Q388" s="82">
        <f t="shared" ref="Q388:Q451" si="54">R388*IF($C$56&lt;$C$55,S388,T388)</f>
        <v>0.304900734522326</v>
      </c>
      <c r="R388" s="58">
        <f t="shared" ref="R388:R451" si="55">$C$70/$C$61*W388</f>
        <v>3.17361010226061</v>
      </c>
      <c r="S388" s="57">
        <f>IF(K388=0,C416,(1/$C$59)*LN(1+$C$59/$C$58/(RodR+ABS(Calculations!K388-RodR))))</f>
        <v>0.0960737849634209</v>
      </c>
      <c r="T388" s="83">
        <f t="shared" ref="T388:T451" si="56">IF((ABS(K388))&lt;$C$55-$C$56,($C$53/2/PI()/$C$56*LN(($C$55-$C$56)*(ABS(K388)+$C$56)/(ABS(K388))/$C$55)+$C$60*LN($C$55*$C$54/($C$55-$C$56)/$C$53)),$C$60*LN((((ABS(K388))+$C$56-$C$55)*$C$53+$C$55*$C$54)/($C$53*(ABS(K388)))))</f>
        <v>0.102591831935729</v>
      </c>
      <c r="U388" s="58">
        <f t="shared" ref="U388:U451" si="57">K388/$C$56</f>
        <v>16.0833333333333</v>
      </c>
      <c r="V388" s="58">
        <f t="shared" ref="V388:V451" si="58">IF(K388="","",1/(1.0212-0.0178*LOG10($C$53+0.01)))</f>
        <v>1.01019948033673</v>
      </c>
      <c r="W388" s="58">
        <f t="shared" ref="W388:W451" si="59">MAX(1/(-(0.21682*LOG10(3.7*U388)-0.293)*(EXP(-3.7*U388)-1)+1),1)*MAX(1/(-(0.1921*LOG10(U388+0.2)+0.072)*(EXP(-150*U388)-1)+1),1)*V388</f>
        <v>1.01019948033673</v>
      </c>
    </row>
    <row r="389" spans="11:23">
      <c r="K389" s="80">
        <v>38.7</v>
      </c>
      <c r="L389" s="56">
        <f t="shared" si="53"/>
        <v>12.3800514067863</v>
      </c>
      <c r="M389" s="56">
        <f t="shared" si="52"/>
        <v>0.31540861165089</v>
      </c>
      <c r="Q389" s="82">
        <f t="shared" si="54"/>
        <v>0.304143241970919</v>
      </c>
      <c r="R389" s="58">
        <f t="shared" si="55"/>
        <v>3.17361010226061</v>
      </c>
      <c r="S389" s="57">
        <f>IF(K389=0,C417,(1/$C$59)*LN(1+$C$59/$C$58/(RodR+ABS(Calculations!K389-RodR))))</f>
        <v>0.0958351001448707</v>
      </c>
      <c r="T389" s="83">
        <f t="shared" si="56"/>
        <v>0.102319789376276</v>
      </c>
      <c r="U389" s="58">
        <f t="shared" si="57"/>
        <v>16.125</v>
      </c>
      <c r="V389" s="58">
        <f t="shared" si="58"/>
        <v>1.01019948033673</v>
      </c>
      <c r="W389" s="58">
        <f t="shared" si="59"/>
        <v>1.01019948033673</v>
      </c>
    </row>
    <row r="390" spans="11:23">
      <c r="K390" s="80">
        <v>38.8</v>
      </c>
      <c r="L390" s="56">
        <f t="shared" si="53"/>
        <v>12.3493708242121</v>
      </c>
      <c r="M390" s="56">
        <f t="shared" si="52"/>
        <v>0.313826562579679</v>
      </c>
      <c r="Q390" s="82">
        <f t="shared" si="54"/>
        <v>0.303389505856013</v>
      </c>
      <c r="R390" s="58">
        <f t="shared" si="55"/>
        <v>3.17361010226061</v>
      </c>
      <c r="S390" s="57">
        <f>IF(K390=0,C418,(1/$C$59)*LN(1+$C$59/$C$58/(RodR+ABS(Calculations!K390-RodR))))</f>
        <v>0.0955975989740844</v>
      </c>
      <c r="T390" s="83">
        <f t="shared" si="56"/>
        <v>0.102049186067194</v>
      </c>
      <c r="U390" s="58">
        <f t="shared" si="57"/>
        <v>16.1666666666667</v>
      </c>
      <c r="V390" s="58">
        <f t="shared" si="58"/>
        <v>1.01019948033673</v>
      </c>
      <c r="W390" s="58">
        <f t="shared" si="59"/>
        <v>1.01019948033673</v>
      </c>
    </row>
    <row r="391" spans="11:23">
      <c r="K391" s="80">
        <v>38.9</v>
      </c>
      <c r="L391" s="56">
        <f t="shared" si="53"/>
        <v>12.3188420109977</v>
      </c>
      <c r="M391" s="56">
        <f t="shared" si="52"/>
        <v>0.312256393648592</v>
      </c>
      <c r="Q391" s="82">
        <f t="shared" si="54"/>
        <v>0.302639498289852</v>
      </c>
      <c r="R391" s="58">
        <f t="shared" si="55"/>
        <v>3.17361010226061</v>
      </c>
      <c r="S391" s="57">
        <f>IF(K391=0,C419,(1/$C$59)*LN(1+$C$59/$C$58/(RodR+ABS(Calculations!K391-RodR))))</f>
        <v>0.0953612726636701</v>
      </c>
      <c r="T391" s="83">
        <f t="shared" si="56"/>
        <v>0.101780010614521</v>
      </c>
      <c r="U391" s="58">
        <f t="shared" si="57"/>
        <v>16.2083333333333</v>
      </c>
      <c r="V391" s="58">
        <f t="shared" si="58"/>
        <v>1.01019948033673</v>
      </c>
      <c r="W391" s="58">
        <f t="shared" si="59"/>
        <v>1.01019948033673</v>
      </c>
    </row>
    <row r="392" spans="11:23">
      <c r="K392" s="80">
        <v>39</v>
      </c>
      <c r="L392" s="56">
        <f t="shared" si="53"/>
        <v>12.2884638431958</v>
      </c>
      <c r="M392" s="56">
        <f t="shared" si="52"/>
        <v>0.310697986136905</v>
      </c>
      <c r="Q392" s="82">
        <f t="shared" si="54"/>
        <v>0.301893191660192</v>
      </c>
      <c r="R392" s="58">
        <f t="shared" si="55"/>
        <v>3.17361010226061</v>
      </c>
      <c r="S392" s="57">
        <f>IF(K392=0,C420,(1/$C$59)*LN(1+$C$59/$C$58/(RodR+ABS(Calculations!K392-RodR))))</f>
        <v>0.095126112513049</v>
      </c>
      <c r="T392" s="83">
        <f t="shared" si="56"/>
        <v>0.101512251744274</v>
      </c>
      <c r="U392" s="58">
        <f t="shared" si="57"/>
        <v>16.25</v>
      </c>
      <c r="V392" s="58">
        <f t="shared" si="58"/>
        <v>1.01019948033673</v>
      </c>
      <c r="W392" s="58">
        <f t="shared" si="59"/>
        <v>1.01019948033673</v>
      </c>
    </row>
    <row r="393" spans="11:23">
      <c r="K393" s="80">
        <v>39.1</v>
      </c>
      <c r="L393" s="56">
        <f t="shared" si="53"/>
        <v>12.2582352079352</v>
      </c>
      <c r="M393" s="56">
        <f t="shared" si="52"/>
        <v>0.309151222804132</v>
      </c>
      <c r="Q393" s="82">
        <f t="shared" si="54"/>
        <v>0.301150558626901</v>
      </c>
      <c r="R393" s="58">
        <f t="shared" si="55"/>
        <v>3.17361010226061</v>
      </c>
      <c r="S393" s="57">
        <f>IF(K393=0,C421,(1/$C$59)*LN(1+$C$59/$C$58/(RodR+ABS(Calculations!K393-RodR))))</f>
        <v>0.094892109907385</v>
      </c>
      <c r="T393" s="83">
        <f t="shared" si="56"/>
        <v>0.101245898300869</v>
      </c>
      <c r="U393" s="58">
        <f t="shared" si="57"/>
        <v>16.2916666666667</v>
      </c>
      <c r="V393" s="58">
        <f t="shared" si="58"/>
        <v>1.01019948033673</v>
      </c>
      <c r="W393" s="58">
        <f t="shared" si="59"/>
        <v>1.01019948033673</v>
      </c>
    </row>
    <row r="394" spans="11:23">
      <c r="K394" s="80">
        <v>39.2</v>
      </c>
      <c r="L394" s="56">
        <f t="shared" si="53"/>
        <v>12.228155003285</v>
      </c>
      <c r="M394" s="56">
        <f t="shared" si="52"/>
        <v>0.307615987867798</v>
      </c>
      <c r="Q394" s="82">
        <f t="shared" si="54"/>
        <v>0.30041157211862</v>
      </c>
      <c r="R394" s="58">
        <f t="shared" si="55"/>
        <v>3.17361010226061</v>
      </c>
      <c r="S394" s="57">
        <f>IF(K394=0,C422,(1/$C$59)*LN(1+$C$59/$C$58/(RodR+ABS(Calculations!K394-RodR))))</f>
        <v>0.0946592563165311</v>
      </c>
      <c r="T394" s="83">
        <f t="shared" si="56"/>
        <v>0.100980939245578</v>
      </c>
      <c r="U394" s="58">
        <f t="shared" si="57"/>
        <v>16.3333333333333</v>
      </c>
      <c r="V394" s="58">
        <f t="shared" si="58"/>
        <v>1.01019948033673</v>
      </c>
      <c r="W394" s="58">
        <f t="shared" si="59"/>
        <v>1.01019948033673</v>
      </c>
    </row>
    <row r="395" spans="11:23">
      <c r="K395" s="80">
        <v>39.3</v>
      </c>
      <c r="L395" s="56">
        <f t="shared" si="53"/>
        <v>12.1982221381205</v>
      </c>
      <c r="M395" s="56">
        <f t="shared" si="52"/>
        <v>0.30609216698168</v>
      </c>
      <c r="Q395" s="82">
        <f t="shared" si="54"/>
        <v>0.299676205329463</v>
      </c>
      <c r="R395" s="58">
        <f t="shared" si="55"/>
        <v>3.17361010226061</v>
      </c>
      <c r="S395" s="57">
        <f>IF(K395=0,C423,(1/$C$59)*LN(1+$C$59/$C$58/(RodR+ABS(Calculations!K395-RodR))))</f>
        <v>0.0944275432939917</v>
      </c>
      <c r="T395" s="83">
        <f t="shared" si="56"/>
        <v>0.100717363654996</v>
      </c>
      <c r="U395" s="58">
        <f t="shared" si="57"/>
        <v>16.375</v>
      </c>
      <c r="V395" s="58">
        <f t="shared" si="58"/>
        <v>1.01019948033673</v>
      </c>
      <c r="W395" s="58">
        <f t="shared" si="59"/>
        <v>1.01019948033673</v>
      </c>
    </row>
    <row r="396" spans="11:23">
      <c r="K396" s="80">
        <v>39.4</v>
      </c>
      <c r="L396" s="56">
        <f t="shared" si="53"/>
        <v>12.1684355319906</v>
      </c>
      <c r="M396" s="56">
        <f t="shared" si="52"/>
        <v>0.304579647214641</v>
      </c>
      <c r="Q396" s="82">
        <f t="shared" si="54"/>
        <v>0.298944431715769</v>
      </c>
      <c r="R396" s="58">
        <f t="shared" si="55"/>
        <v>3.17361010226061</v>
      </c>
      <c r="S396" s="57">
        <f>IF(K396=0,C424,(1/$C$59)*LN(1+$C$59/$C$58/(RodR+ABS(Calculations!K396-RodR))))</f>
        <v>0.0941969624758967</v>
      </c>
      <c r="T396" s="83">
        <f t="shared" si="56"/>
        <v>0.100455160719543</v>
      </c>
      <c r="U396" s="58">
        <f t="shared" si="57"/>
        <v>16.4166666666667</v>
      </c>
      <c r="V396" s="58">
        <f t="shared" si="58"/>
        <v>1.01019948033673</v>
      </c>
      <c r="W396" s="58">
        <f t="shared" si="59"/>
        <v>1.01019948033673</v>
      </c>
    </row>
    <row r="397" spans="11:23">
      <c r="K397" s="80">
        <v>39.5</v>
      </c>
      <c r="L397" s="56">
        <f t="shared" si="53"/>
        <v>12.1387941149878</v>
      </c>
      <c r="M397" s="56">
        <f t="shared" ref="M397:M460" si="60">L387-L397</f>
        <v>0.303078317029547</v>
      </c>
      <c r="Q397" s="82">
        <f t="shared" si="54"/>
        <v>0.298216224992903</v>
      </c>
      <c r="R397" s="58">
        <f t="shared" si="55"/>
        <v>3.17361010226061</v>
      </c>
      <c r="S397" s="57">
        <f>IF(K397=0,C425,(1/$C$59)*LN(1+$C$59/$C$58/(RodR+ABS(Calculations!K397-RodR))))</f>
        <v>0.0939675055799953</v>
      </c>
      <c r="T397" s="83">
        <f t="shared" si="56"/>
        <v>0.100194319741981</v>
      </c>
      <c r="U397" s="58">
        <f t="shared" si="57"/>
        <v>16.4583333333333</v>
      </c>
      <c r="V397" s="58">
        <f t="shared" si="58"/>
        <v>1.01019948033673</v>
      </c>
      <c r="W397" s="58">
        <f t="shared" si="59"/>
        <v>1.01019948033673</v>
      </c>
    </row>
    <row r="398" spans="11:23">
      <c r="K398" s="80">
        <v>39.6</v>
      </c>
      <c r="L398" s="56">
        <f t="shared" si="53"/>
        <v>12.1092968276198</v>
      </c>
      <c r="M398" s="56">
        <f t="shared" si="60"/>
        <v>0.301588066262688</v>
      </c>
      <c r="Q398" s="82">
        <f t="shared" si="54"/>
        <v>0.297491559132102</v>
      </c>
      <c r="R398" s="58">
        <f t="shared" si="55"/>
        <v>3.17361010226061</v>
      </c>
      <c r="S398" s="57">
        <f>IF(K398=0,C426,(1/$C$59)*LN(1+$C$59/$C$58/(RodR+ABS(Calculations!K398-RodR))))</f>
        <v>0.0937391644046615</v>
      </c>
      <c r="T398" s="83">
        <f t="shared" si="56"/>
        <v>0.0999348301359625</v>
      </c>
      <c r="U398" s="58">
        <f t="shared" si="57"/>
        <v>16.5</v>
      </c>
      <c r="V398" s="58">
        <f t="shared" si="58"/>
        <v>1.01019948033673</v>
      </c>
      <c r="W398" s="58">
        <f t="shared" si="59"/>
        <v>1.01019948033673</v>
      </c>
    </row>
    <row r="399" spans="11:23">
      <c r="K399" s="80">
        <v>39.7</v>
      </c>
      <c r="L399" s="56">
        <f t="shared" si="53"/>
        <v>12.0799426206829</v>
      </c>
      <c r="M399" s="56">
        <f t="shared" si="60"/>
        <v>0.300108786103475</v>
      </c>
      <c r="Q399" s="82">
        <f t="shared" si="54"/>
        <v>0.296770408357366</v>
      </c>
      <c r="R399" s="58">
        <f t="shared" si="55"/>
        <v>3.17361010226061</v>
      </c>
      <c r="S399" s="57">
        <f>IF(K399=0,C427,(1/$C$59)*LN(1+$C$59/$C$58/(RodR+ABS(Calculations!K399-RodR))))</f>
        <v>0.0935119308279149</v>
      </c>
      <c r="T399" s="83">
        <f t="shared" si="56"/>
        <v>0.0996766814245939</v>
      </c>
      <c r="U399" s="58">
        <f t="shared" si="57"/>
        <v>16.5416666666667</v>
      </c>
      <c r="V399" s="58">
        <f t="shared" si="58"/>
        <v>1.01019948033673</v>
      </c>
      <c r="W399" s="58">
        <f t="shared" si="59"/>
        <v>1.01019948033673</v>
      </c>
    </row>
    <row r="400" spans="11:23">
      <c r="K400" s="80">
        <v>39.8</v>
      </c>
      <c r="L400" s="56">
        <f t="shared" si="53"/>
        <v>12.0507304551376</v>
      </c>
      <c r="M400" s="56">
        <f t="shared" si="60"/>
        <v>0.298640369074498</v>
      </c>
      <c r="Q400" s="82">
        <f t="shared" si="54"/>
        <v>0.2960527471424</v>
      </c>
      <c r="R400" s="58">
        <f t="shared" si="55"/>
        <v>3.17361010226061</v>
      </c>
      <c r="S400" s="57">
        <f>IF(K400=0,C428,(1/$C$59)*LN(1+$C$59/$C$58/(RodR+ABS(Calculations!K400-RodR))))</f>
        <v>0.0932857968064563</v>
      </c>
      <c r="T400" s="83">
        <f t="shared" si="56"/>
        <v>0.0994198632390242</v>
      </c>
      <c r="U400" s="58">
        <f t="shared" si="57"/>
        <v>16.5833333333333</v>
      </c>
      <c r="V400" s="58">
        <f t="shared" si="58"/>
        <v>1.01019948033673</v>
      </c>
      <c r="W400" s="58">
        <f t="shared" si="59"/>
        <v>1.01019948033673</v>
      </c>
    </row>
    <row r="401" spans="11:23">
      <c r="K401" s="80">
        <v>39.9</v>
      </c>
      <c r="L401" s="56">
        <f t="shared" si="53"/>
        <v>12.0216593019855</v>
      </c>
      <c r="M401" s="56">
        <f t="shared" si="60"/>
        <v>0.297182709012183</v>
      </c>
      <c r="Q401" s="82">
        <f t="shared" si="54"/>
        <v>0.295338550207591</v>
      </c>
      <c r="R401" s="58">
        <f t="shared" si="55"/>
        <v>3.17361010226061</v>
      </c>
      <c r="S401" s="57">
        <f>IF(K401=0,C429,(1/$C$59)*LN(1+$C$59/$C$58/(RodR+ABS(Calculations!K401-RodR))))</f>
        <v>0.0930607543747158</v>
      </c>
      <c r="T401" s="83">
        <f t="shared" si="56"/>
        <v>0.0991643653170589</v>
      </c>
      <c r="U401" s="58">
        <f t="shared" si="57"/>
        <v>16.625</v>
      </c>
      <c r="V401" s="58">
        <f t="shared" si="58"/>
        <v>1.01019948033673</v>
      </c>
      <c r="W401" s="58">
        <f t="shared" si="59"/>
        <v>1.01019948033673</v>
      </c>
    </row>
    <row r="402" spans="11:23">
      <c r="K402" s="80">
        <v>40</v>
      </c>
      <c r="L402" s="56">
        <f t="shared" si="53"/>
        <v>11.9927281421485</v>
      </c>
      <c r="M402" s="56">
        <f t="shared" si="60"/>
        <v>0.295735701047287</v>
      </c>
      <c r="Q402" s="82">
        <f t="shared" si="54"/>
        <v>0.294627792517038</v>
      </c>
      <c r="R402" s="58">
        <f t="shared" si="55"/>
        <v>3.17361010226061</v>
      </c>
      <c r="S402" s="57">
        <f>IF(K402=0,C430,(1/$C$59)*LN(1+$C$59/$C$58/(RodR+ABS(Calculations!K402-RodR))))</f>
        <v>0.0928367956439168</v>
      </c>
      <c r="T402" s="83">
        <f t="shared" si="56"/>
        <v>0.0989101775017866</v>
      </c>
      <c r="U402" s="58">
        <f t="shared" si="57"/>
        <v>16.6666666666667</v>
      </c>
      <c r="V402" s="58">
        <f t="shared" si="58"/>
        <v>1.01019948033673</v>
      </c>
      <c r="W402" s="58">
        <f t="shared" si="59"/>
        <v>1.01019948033673</v>
      </c>
    </row>
    <row r="403" spans="11:23">
      <c r="K403" s="80">
        <v>40.1</v>
      </c>
      <c r="L403" s="56">
        <f t="shared" si="53"/>
        <v>11.963935966349</v>
      </c>
      <c r="M403" s="56">
        <f t="shared" si="60"/>
        <v>0.294299241586172</v>
      </c>
      <c r="Q403" s="82">
        <f t="shared" si="54"/>
        <v>0.293920449275616</v>
      </c>
      <c r="R403" s="58">
        <f t="shared" si="55"/>
        <v>3.17361010226061</v>
      </c>
      <c r="S403" s="57">
        <f>IF(K403=0,C431,(1/$C$59)*LN(1+$C$59/$C$58/(RodR+ABS(Calculations!K403-RodR))))</f>
        <v>0.0926139128011508</v>
      </c>
      <c r="T403" s="83">
        <f t="shared" si="56"/>
        <v>0.0986572897402364</v>
      </c>
      <c r="U403" s="58">
        <f t="shared" si="57"/>
        <v>16.7083333333333</v>
      </c>
      <c r="V403" s="58">
        <f t="shared" si="58"/>
        <v>1.01019948033673</v>
      </c>
      <c r="W403" s="58">
        <f t="shared" si="59"/>
        <v>1.01019948033673</v>
      </c>
    </row>
    <row r="404" spans="11:23">
      <c r="K404" s="80">
        <v>40.2</v>
      </c>
      <c r="L404" s="56">
        <f t="shared" si="53"/>
        <v>11.9352817749929</v>
      </c>
      <c r="M404" s="56">
        <f t="shared" si="60"/>
        <v>0.292873228292072</v>
      </c>
      <c r="Q404" s="82">
        <f t="shared" si="54"/>
        <v>0.293216495926092</v>
      </c>
      <c r="R404" s="58">
        <f t="shared" si="55"/>
        <v>3.17361010226061</v>
      </c>
      <c r="S404" s="57">
        <f>IF(K404=0,C432,(1/$C$59)*LN(1+$C$59/$C$58/(RodR+ABS(Calculations!K404-RodR))))</f>
        <v>0.0923920981084694</v>
      </c>
      <c r="T404" s="83">
        <f t="shared" si="56"/>
        <v>0.0984056920820496</v>
      </c>
      <c r="U404" s="58">
        <f t="shared" si="57"/>
        <v>16.75</v>
      </c>
      <c r="V404" s="58">
        <f t="shared" si="58"/>
        <v>1.01019948033673</v>
      </c>
      <c r="W404" s="58">
        <f t="shared" si="59"/>
        <v>1.01019948033673</v>
      </c>
    </row>
    <row r="405" spans="11:23">
      <c r="K405" s="80">
        <v>40.3</v>
      </c>
      <c r="L405" s="56">
        <f t="shared" si="53"/>
        <v>11.9067645780534</v>
      </c>
      <c r="M405" s="56">
        <f t="shared" si="60"/>
        <v>0.291457560067087</v>
      </c>
      <c r="Q405" s="82">
        <f t="shared" si="54"/>
        <v>0.292515908146275</v>
      </c>
      <c r="R405" s="58">
        <f t="shared" si="55"/>
        <v>3.17361010226061</v>
      </c>
      <c r="S405" s="57">
        <f>IF(K405=0,C433,(1/$C$59)*LN(1+$C$59/$C$58/(RodR+ABS(Calculations!K405-RodR))))</f>
        <v>0.0921713439019845</v>
      </c>
      <c r="T405" s="83">
        <f t="shared" si="56"/>
        <v>0.0981553746781743</v>
      </c>
      <c r="U405" s="58">
        <f t="shared" si="57"/>
        <v>16.7916666666667</v>
      </c>
      <c r="V405" s="58">
        <f t="shared" si="58"/>
        <v>1.01019948033673</v>
      </c>
      <c r="W405" s="58">
        <f t="shared" si="59"/>
        <v>1.01019948033673</v>
      </c>
    </row>
    <row r="406" spans="11:23">
      <c r="K406" s="80">
        <v>40.4</v>
      </c>
      <c r="L406" s="56">
        <f t="shared" si="53"/>
        <v>11.8783833949567</v>
      </c>
      <c r="M406" s="56">
        <f t="shared" si="60"/>
        <v>0.290052137033879</v>
      </c>
      <c r="Q406" s="82">
        <f t="shared" si="54"/>
        <v>0.29181866184621</v>
      </c>
      <c r="R406" s="58">
        <f t="shared" si="55"/>
        <v>3.17361010226061</v>
      </c>
      <c r="S406" s="57">
        <f>IF(K406=0,C434,(1/$C$59)*LN(1+$C$59/$C$58/(RodR+ABS(Calculations!K406-RodR))))</f>
        <v>0.0919516425909858</v>
      </c>
      <c r="T406" s="83">
        <f t="shared" si="56"/>
        <v>0.0979063277795774</v>
      </c>
      <c r="U406" s="58">
        <f t="shared" si="57"/>
        <v>16.8333333333333</v>
      </c>
      <c r="V406" s="58">
        <f t="shared" si="58"/>
        <v>1.01019948033673</v>
      </c>
      <c r="W406" s="58">
        <f t="shared" si="59"/>
        <v>1.01019948033673</v>
      </c>
    </row>
    <row r="407" spans="11:23">
      <c r="K407" s="80">
        <v>40.5</v>
      </c>
      <c r="L407" s="56">
        <f t="shared" si="53"/>
        <v>11.8501372544696</v>
      </c>
      <c r="M407" s="56">
        <f t="shared" si="60"/>
        <v>0.288656860518262</v>
      </c>
      <c r="Q407" s="82">
        <f t="shared" si="54"/>
        <v>0.29112473316541</v>
      </c>
      <c r="R407" s="58">
        <f t="shared" si="55"/>
        <v>3.17361010226061</v>
      </c>
      <c r="S407" s="57">
        <f>IF(K407=0,C435,(1/$C$59)*LN(1+$C$59/$C$58/(RodR+ABS(Calculations!K407-RodR))))</f>
        <v>0.0917329866570684</v>
      </c>
      <c r="T407" s="83">
        <f t="shared" si="56"/>
        <v>0.0976585417359813</v>
      </c>
      <c r="U407" s="58">
        <f t="shared" si="57"/>
        <v>16.875</v>
      </c>
      <c r="V407" s="58">
        <f t="shared" si="58"/>
        <v>1.01019948033673</v>
      </c>
      <c r="W407" s="58">
        <f t="shared" si="59"/>
        <v>1.01019948033673</v>
      </c>
    </row>
    <row r="408" spans="11:23">
      <c r="K408" s="80">
        <v>40.6</v>
      </c>
      <c r="L408" s="56">
        <f t="shared" si="53"/>
        <v>11.822025194588</v>
      </c>
      <c r="M408" s="56">
        <f t="shared" si="60"/>
        <v>0.287271633031807</v>
      </c>
      <c r="Q408" s="82">
        <f t="shared" si="54"/>
        <v>0.290434098470131</v>
      </c>
      <c r="R408" s="58">
        <f t="shared" si="55"/>
        <v>3.17361010226061</v>
      </c>
      <c r="S408" s="57">
        <f>IF(K408=0,C436,(1/$C$59)*LN(1+$C$59/$C$58/(RodR+ABS(Calculations!K408-RodR))))</f>
        <v>0.0915153686532729</v>
      </c>
      <c r="T408" s="83">
        <f t="shared" si="56"/>
        <v>0.0974120069946118</v>
      </c>
      <c r="U408" s="58">
        <f t="shared" si="57"/>
        <v>16.9166666666667</v>
      </c>
      <c r="V408" s="58">
        <f t="shared" si="58"/>
        <v>1.01019948033673</v>
      </c>
      <c r="W408" s="58">
        <f t="shared" si="59"/>
        <v>1.01019948033673</v>
      </c>
    </row>
    <row r="409" spans="11:23">
      <c r="K409" s="80">
        <v>40.7</v>
      </c>
      <c r="L409" s="56">
        <f t="shared" si="53"/>
        <v>11.7940462624282</v>
      </c>
      <c r="M409" s="56">
        <f t="shared" si="60"/>
        <v>0.285896358254652</v>
      </c>
      <c r="Q409" s="82">
        <f t="shared" si="54"/>
        <v>0.289746734350683</v>
      </c>
      <c r="R409" s="58">
        <f t="shared" si="55"/>
        <v>3.17361010226061</v>
      </c>
      <c r="S409" s="57">
        <f>IF(K409=0,C437,(1/$C$59)*LN(1+$C$59/$C$58/(RodR+ABS(Calculations!K409-RodR))))</f>
        <v>0.0912987812032397</v>
      </c>
      <c r="T409" s="83">
        <f t="shared" si="56"/>
        <v>0.0971667140989738</v>
      </c>
      <c r="U409" s="58">
        <f t="shared" si="57"/>
        <v>16.9583333333333</v>
      </c>
      <c r="V409" s="58">
        <f t="shared" si="58"/>
        <v>1.01019948033673</v>
      </c>
      <c r="W409" s="58">
        <f t="shared" si="59"/>
        <v>1.01019948033673</v>
      </c>
    </row>
    <row r="410" spans="11:23">
      <c r="K410" s="80">
        <v>40.8</v>
      </c>
      <c r="L410" s="56">
        <f t="shared" si="53"/>
        <v>11.7661995141187</v>
      </c>
      <c r="M410" s="56">
        <f t="shared" si="60"/>
        <v>0.284530941018904</v>
      </c>
      <c r="Q410" s="82">
        <f t="shared" si="54"/>
        <v>0.289062617618779</v>
      </c>
      <c r="R410" s="58">
        <f t="shared" si="55"/>
        <v>3.17361010226061</v>
      </c>
      <c r="S410" s="57">
        <f>IF(K410=0,C438,(1/$C$59)*LN(1+$C$59/$C$58/(RodR+ABS(Calculations!K410-RodR))))</f>
        <v>0.091083217000373</v>
      </c>
      <c r="T410" s="83">
        <f t="shared" si="56"/>
        <v>0.0969226536876386</v>
      </c>
      <c r="U410" s="58">
        <f t="shared" si="57"/>
        <v>17</v>
      </c>
      <c r="V410" s="58">
        <f t="shared" si="58"/>
        <v>1.01019948033673</v>
      </c>
      <c r="W410" s="58">
        <f t="shared" si="59"/>
        <v>1.01019948033673</v>
      </c>
    </row>
    <row r="411" spans="11:23">
      <c r="K411" s="80">
        <v>40.9</v>
      </c>
      <c r="L411" s="56">
        <f t="shared" si="53"/>
        <v>11.7384840146935</v>
      </c>
      <c r="M411" s="56">
        <f t="shared" si="60"/>
        <v>0.28317528729203</v>
      </c>
      <c r="Q411" s="82">
        <f t="shared" si="54"/>
        <v>0.288381725304923</v>
      </c>
      <c r="R411" s="58">
        <f t="shared" si="55"/>
        <v>3.17361010226061</v>
      </c>
      <c r="S411" s="57">
        <f>IF(K411=0,C439,(1/$C$59)*LN(1+$C$59/$C$58/(RodR+ABS(Calculations!K411-RodR))))</f>
        <v>0.0908686688070171</v>
      </c>
      <c r="T411" s="83">
        <f t="shared" si="56"/>
        <v>0.0966798164930525</v>
      </c>
      <c r="U411" s="58">
        <f t="shared" si="57"/>
        <v>17.0416666666667</v>
      </c>
      <c r="V411" s="58">
        <f t="shared" si="58"/>
        <v>1.01019948033673</v>
      </c>
      <c r="W411" s="58">
        <f t="shared" si="59"/>
        <v>1.01019948033673</v>
      </c>
    </row>
    <row r="412" spans="11:23">
      <c r="K412" s="80">
        <v>41</v>
      </c>
      <c r="L412" s="56">
        <f t="shared" si="53"/>
        <v>11.7108988379878</v>
      </c>
      <c r="M412" s="56">
        <f t="shared" si="60"/>
        <v>0.281829304160643</v>
      </c>
      <c r="Q412" s="82">
        <f t="shared" si="54"/>
        <v>0.287704034655836</v>
      </c>
      <c r="R412" s="58">
        <f t="shared" si="55"/>
        <v>3.17361010226061</v>
      </c>
      <c r="S412" s="57">
        <f>IF(K412=0,C440,(1/$C$59)*LN(1+$C$59/$C$58/(RodR+ABS(Calculations!K412-RodR))))</f>
        <v>0.0906551294536464</v>
      </c>
      <c r="T412" s="83">
        <f t="shared" si="56"/>
        <v>0.0964381933403635</v>
      </c>
      <c r="U412" s="58">
        <f t="shared" si="57"/>
        <v>17.0833333333333</v>
      </c>
      <c r="V412" s="58">
        <f t="shared" si="58"/>
        <v>1.01019948033673</v>
      </c>
      <c r="W412" s="58">
        <f t="shared" si="59"/>
        <v>1.01019948033673</v>
      </c>
    </row>
    <row r="413" spans="11:23">
      <c r="K413" s="80">
        <v>41.1</v>
      </c>
      <c r="L413" s="56">
        <f t="shared" si="53"/>
        <v>11.6834430665345</v>
      </c>
      <c r="M413" s="56">
        <f t="shared" si="60"/>
        <v>0.280492899814455</v>
      </c>
      <c r="Q413" s="82">
        <f t="shared" si="54"/>
        <v>0.287029523131914</v>
      </c>
      <c r="R413" s="58">
        <f t="shared" si="55"/>
        <v>3.17361010226061</v>
      </c>
      <c r="S413" s="57">
        <f>IF(K413=0,C441,(1/$C$59)*LN(1+$C$59/$C$58/(RodR+ABS(Calculations!K413-RodR))))</f>
        <v>0.0904425918380644</v>
      </c>
      <c r="T413" s="83">
        <f t="shared" si="56"/>
        <v>0.0961977751462643</v>
      </c>
      <c r="U413" s="58">
        <f t="shared" si="57"/>
        <v>17.125</v>
      </c>
      <c r="V413" s="58">
        <f t="shared" si="58"/>
        <v>1.01019948033673</v>
      </c>
      <c r="W413" s="58">
        <f t="shared" si="59"/>
        <v>1.01019948033673</v>
      </c>
    </row>
    <row r="414" spans="11:23">
      <c r="K414" s="80">
        <v>41.2</v>
      </c>
      <c r="L414" s="56">
        <f t="shared" si="53"/>
        <v>11.656115791462</v>
      </c>
      <c r="M414" s="56">
        <f t="shared" si="60"/>
        <v>0.2791659835309</v>
      </c>
      <c r="Q414" s="82">
        <f t="shared" si="54"/>
        <v>0.286358168404726</v>
      </c>
      <c r="R414" s="58">
        <f t="shared" si="55"/>
        <v>3.17361010226061</v>
      </c>
      <c r="S414" s="57">
        <f>IF(K414=0,C442,(1/$C$59)*LN(1+$C$59/$C$58/(RodR+ABS(Calculations!K414-RodR))))</f>
        <v>0.0902310489246138</v>
      </c>
      <c r="T414" s="83">
        <f t="shared" si="56"/>
        <v>0.0959585529178537</v>
      </c>
      <c r="U414" s="58">
        <f t="shared" si="57"/>
        <v>17.1666666666667</v>
      </c>
      <c r="V414" s="58">
        <f t="shared" si="58"/>
        <v>1.01019948033673</v>
      </c>
      <c r="W414" s="58">
        <f t="shared" si="59"/>
        <v>1.01019948033673</v>
      </c>
    </row>
    <row r="415" spans="11:23">
      <c r="K415" s="80">
        <v>41.3</v>
      </c>
      <c r="L415" s="56">
        <f t="shared" si="53"/>
        <v>11.6289161123941</v>
      </c>
      <c r="M415" s="56">
        <f t="shared" si="60"/>
        <v>0.277848465659336</v>
      </c>
      <c r="Q415" s="82">
        <f t="shared" si="54"/>
        <v>0.285689948354545</v>
      </c>
      <c r="R415" s="58">
        <f t="shared" si="55"/>
        <v>3.17361010226061</v>
      </c>
      <c r="S415" s="57">
        <f>IF(K415=0,C443,(1/$C$59)*LN(1+$C$59/$C$58/(RodR+ABS(Calculations!K415-RodR))))</f>
        <v>0.0900204937434008</v>
      </c>
      <c r="T415" s="83">
        <f t="shared" si="56"/>
        <v>0.0957205177515125</v>
      </c>
      <c r="U415" s="58">
        <f t="shared" si="57"/>
        <v>17.2083333333333</v>
      </c>
      <c r="V415" s="58">
        <f t="shared" si="58"/>
        <v>1.01019948033673</v>
      </c>
      <c r="W415" s="58">
        <f t="shared" si="59"/>
        <v>1.01019948033673</v>
      </c>
    </row>
    <row r="416" spans="11:23">
      <c r="K416" s="80">
        <v>41.4</v>
      </c>
      <c r="L416" s="56">
        <f t="shared" si="53"/>
        <v>11.6018431373507</v>
      </c>
      <c r="M416" s="56">
        <f t="shared" si="60"/>
        <v>0.276540257606005</v>
      </c>
      <c r="Q416" s="82">
        <f t="shared" si="54"/>
        <v>0.285024841067916</v>
      </c>
      <c r="R416" s="58">
        <f t="shared" si="55"/>
        <v>3.17361010226061</v>
      </c>
      <c r="S416" s="57">
        <f>IF(K416=0,C444,(1/$C$59)*LN(1+$C$59/$C$58/(RodR+ABS(Calculations!K416-RodR))))</f>
        <v>0.0898109193895271</v>
      </c>
      <c r="T416" s="83">
        <f t="shared" si="56"/>
        <v>0.0954836608318014</v>
      </c>
      <c r="U416" s="58">
        <f t="shared" si="57"/>
        <v>17.25</v>
      </c>
      <c r="V416" s="58">
        <f t="shared" si="58"/>
        <v>1.01019948033673</v>
      </c>
      <c r="W416" s="58">
        <f t="shared" si="59"/>
        <v>1.01019948033673</v>
      </c>
    </row>
    <row r="417" spans="11:23">
      <c r="K417" s="80">
        <v>41.5</v>
      </c>
      <c r="L417" s="56">
        <f t="shared" si="53"/>
        <v>11.5748959826502</v>
      </c>
      <c r="M417" s="56">
        <f t="shared" si="60"/>
        <v>0.275241271819313</v>
      </c>
      <c r="Q417" s="82">
        <f t="shared" si="54"/>
        <v>0.284362824835253</v>
      </c>
      <c r="R417" s="58">
        <f t="shared" si="55"/>
        <v>3.17361010226061</v>
      </c>
      <c r="S417" s="57">
        <f>IF(K417=0,C445,(1/$C$59)*LN(1+$C$59/$C$58/(RodR+ABS(Calculations!K417-RodR))))</f>
        <v>0.0896023190223326</v>
      </c>
      <c r="T417" s="83">
        <f t="shared" si="56"/>
        <v>0.0952479734303691</v>
      </c>
      <c r="U417" s="58">
        <f t="shared" si="57"/>
        <v>17.2916666666667</v>
      </c>
      <c r="V417" s="58">
        <f t="shared" si="58"/>
        <v>1.01019948033673</v>
      </c>
      <c r="W417" s="58">
        <f t="shared" si="59"/>
        <v>1.01019948033673</v>
      </c>
    </row>
    <row r="418" spans="11:23">
      <c r="K418" s="80">
        <v>41.6</v>
      </c>
      <c r="L418" s="56">
        <f t="shared" si="53"/>
        <v>11.5480737728132</v>
      </c>
      <c r="M418" s="56">
        <f t="shared" si="60"/>
        <v>0.273951421774742</v>
      </c>
      <c r="Q418" s="82">
        <f t="shared" si="54"/>
        <v>0.283703878148474</v>
      </c>
      <c r="R418" s="58">
        <f t="shared" si="55"/>
        <v>3.17361010226061</v>
      </c>
      <c r="S418" s="57">
        <f>IF(K418=0,C446,(1/$C$59)*LN(1+$C$59/$C$58/(RodR+ABS(Calculations!K418-RodR))))</f>
        <v>0.0893946858646521</v>
      </c>
      <c r="T418" s="83">
        <f t="shared" si="56"/>
        <v>0.0950134469048799</v>
      </c>
      <c r="U418" s="58">
        <f t="shared" si="57"/>
        <v>17.3333333333333</v>
      </c>
      <c r="V418" s="58">
        <f t="shared" si="58"/>
        <v>1.01019948033673</v>
      </c>
      <c r="W418" s="58">
        <f t="shared" si="59"/>
        <v>1.01019948033673</v>
      </c>
    </row>
    <row r="419" spans="11:23">
      <c r="K419" s="80">
        <v>41.7</v>
      </c>
      <c r="L419" s="56">
        <f t="shared" si="53"/>
        <v>11.5213756404674</v>
      </c>
      <c r="M419" s="56">
        <f t="shared" si="60"/>
        <v>0.272670621960796</v>
      </c>
      <c r="Q419" s="82">
        <f t="shared" si="54"/>
        <v>0.283047979698669</v>
      </c>
      <c r="R419" s="58">
        <f t="shared" si="55"/>
        <v>3.17361010226061</v>
      </c>
      <c r="S419" s="57">
        <f>IF(K419=0,C447,(1/$C$59)*LN(1+$C$59/$C$58/(RodR+ABS(Calculations!K419-RodR))))</f>
        <v>0.0891880132020784</v>
      </c>
      <c r="T419" s="83">
        <f t="shared" si="56"/>
        <v>0.0947800726979573</v>
      </c>
      <c r="U419" s="58">
        <f t="shared" si="57"/>
        <v>17.375</v>
      </c>
      <c r="V419" s="58">
        <f t="shared" si="58"/>
        <v>1.01019948033673</v>
      </c>
      <c r="W419" s="58">
        <f t="shared" si="59"/>
        <v>1.01019948033673</v>
      </c>
    </row>
    <row r="420" spans="11:23">
      <c r="K420" s="80">
        <v>41.8</v>
      </c>
      <c r="L420" s="56">
        <f t="shared" si="53"/>
        <v>11.4948007262541</v>
      </c>
      <c r="M420" s="56">
        <f t="shared" si="60"/>
        <v>0.271398787864603</v>
      </c>
      <c r="Q420" s="82">
        <f t="shared" si="54"/>
        <v>0.282395108373796</v>
      </c>
      <c r="R420" s="58">
        <f t="shared" si="55"/>
        <v>3.17361010226061</v>
      </c>
      <c r="S420" s="57">
        <f>IF(K420=0,C448,(1/$C$59)*LN(1+$C$59/$C$58/(RodR+ABS(Calculations!K420-RodR))))</f>
        <v>0.0889822943822372</v>
      </c>
      <c r="T420" s="83">
        <f t="shared" si="56"/>
        <v>0.0945478423361417</v>
      </c>
      <c r="U420" s="58">
        <f t="shared" si="57"/>
        <v>17.4166666666667</v>
      </c>
      <c r="V420" s="58">
        <f t="shared" si="58"/>
        <v>1.01019948033673</v>
      </c>
      <c r="W420" s="58">
        <f t="shared" si="59"/>
        <v>1.01019948033673</v>
      </c>
    </row>
    <row r="421" spans="11:23">
      <c r="K421" s="80">
        <v>41.9</v>
      </c>
      <c r="L421" s="56">
        <f t="shared" si="53"/>
        <v>11.4683481787355</v>
      </c>
      <c r="M421" s="56">
        <f t="shared" si="60"/>
        <v>0.270135835957941</v>
      </c>
      <c r="Q421" s="82">
        <f t="shared" si="54"/>
        <v>0.281745243256413</v>
      </c>
      <c r="R421" s="58">
        <f t="shared" si="55"/>
        <v>3.17361010226061</v>
      </c>
      <c r="S421" s="57">
        <f>IF(K421=0,C449,(1/$C$59)*LN(1+$C$59/$C$58/(RodR+ABS(Calculations!K421-RodR))))</f>
        <v>0.0887775228140726</v>
      </c>
      <c r="T421" s="83">
        <f t="shared" si="56"/>
        <v>0.0943167474288642</v>
      </c>
      <c r="U421" s="58">
        <f t="shared" si="57"/>
        <v>17.4583333333333</v>
      </c>
      <c r="V421" s="58">
        <f t="shared" si="58"/>
        <v>1.01019948033673</v>
      </c>
      <c r="W421" s="58">
        <f t="shared" si="59"/>
        <v>1.01019948033673</v>
      </c>
    </row>
    <row r="422" spans="11:23">
      <c r="K422" s="80">
        <v>42</v>
      </c>
      <c r="L422" s="56">
        <f t="shared" si="53"/>
        <v>11.4420171543042</v>
      </c>
      <c r="M422" s="56">
        <f t="shared" si="60"/>
        <v>0.268881683683595</v>
      </c>
      <c r="Q422" s="82">
        <f t="shared" si="54"/>
        <v>0.281098363621441</v>
      </c>
      <c r="R422" s="58">
        <f t="shared" si="55"/>
        <v>3.17361010226061</v>
      </c>
      <c r="S422" s="57">
        <f>IF(K422=0,C450,(1/$C$59)*LN(1+$C$59/$C$58/(RodR+ABS(Calculations!K422-RodR))))</f>
        <v>0.0885736919671418</v>
      </c>
      <c r="T422" s="83">
        <f t="shared" si="56"/>
        <v>0.0940867796674355</v>
      </c>
      <c r="U422" s="58">
        <f t="shared" si="57"/>
        <v>17.5</v>
      </c>
      <c r="V422" s="58">
        <f t="shared" si="58"/>
        <v>1.01019948033673</v>
      </c>
      <c r="W422" s="58">
        <f t="shared" si="59"/>
        <v>1.01019948033673</v>
      </c>
    </row>
    <row r="423" spans="11:23">
      <c r="K423" s="80">
        <v>42.1</v>
      </c>
      <c r="L423" s="56">
        <f t="shared" si="53"/>
        <v>11.4158068170927</v>
      </c>
      <c r="M423" s="56">
        <f t="shared" si="60"/>
        <v>0.267636249441805</v>
      </c>
      <c r="Q423" s="82">
        <f t="shared" si="54"/>
        <v>0.280454448933955</v>
      </c>
      <c r="R423" s="58">
        <f t="shared" si="55"/>
        <v>3.17361010226061</v>
      </c>
      <c r="S423" s="57">
        <f>IF(K423=0,C451,(1/$C$59)*LN(1+$C$59/$C$58/(RodR+ABS(Calculations!K423-RodR))))</f>
        <v>0.0883707953709194</v>
      </c>
      <c r="T423" s="83">
        <f t="shared" si="56"/>
        <v>0.0938579308240489</v>
      </c>
      <c r="U423" s="58">
        <f t="shared" si="57"/>
        <v>17.5416666666667</v>
      </c>
      <c r="V423" s="58">
        <f t="shared" si="58"/>
        <v>1.01019948033673</v>
      </c>
      <c r="W423" s="58">
        <f t="shared" si="59"/>
        <v>1.01019948033673</v>
      </c>
    </row>
    <row r="424" spans="11:23">
      <c r="K424" s="80">
        <v>42.2</v>
      </c>
      <c r="L424" s="56">
        <f t="shared" si="53"/>
        <v>11.3897163388853</v>
      </c>
      <c r="M424" s="56">
        <f t="shared" si="60"/>
        <v>0.266399452576767</v>
      </c>
      <c r="Q424" s="82">
        <f t="shared" si="54"/>
        <v>0.27981347884701</v>
      </c>
      <c r="R424" s="58">
        <f t="shared" si="55"/>
        <v>3.17361010226061</v>
      </c>
      <c r="S424" s="57">
        <f>IF(K424=0,C452,(1/$C$59)*LN(1+$C$59/$C$58/(RodR+ABS(Calculations!K424-RodR))))</f>
        <v>0.0881688266141121</v>
      </c>
      <c r="T424" s="83">
        <f t="shared" si="56"/>
        <v>0.0936301927507985</v>
      </c>
      <c r="U424" s="58">
        <f t="shared" si="57"/>
        <v>17.5833333333333</v>
      </c>
      <c r="V424" s="58">
        <f t="shared" si="58"/>
        <v>1.01019948033673</v>
      </c>
      <c r="W424" s="58">
        <f t="shared" si="59"/>
        <v>1.01019948033673</v>
      </c>
    </row>
    <row r="425" spans="11:23">
      <c r="K425" s="80">
        <v>42.3</v>
      </c>
      <c r="L425" s="56">
        <f t="shared" si="53"/>
        <v>11.3637448990302</v>
      </c>
      <c r="M425" s="56">
        <f t="shared" si="60"/>
        <v>0.265171213363924</v>
      </c>
      <c r="Q425" s="82">
        <f t="shared" si="54"/>
        <v>0.27917543319949</v>
      </c>
      <c r="R425" s="58">
        <f t="shared" si="55"/>
        <v>3.17361010226061</v>
      </c>
      <c r="S425" s="57">
        <f>IF(K425=0,C453,(1/$C$59)*LN(1+$C$59/$C$58/(RodR+ABS(Calculations!K425-RodR))))</f>
        <v>0.0879677793439809</v>
      </c>
      <c r="T425" s="83">
        <f t="shared" si="56"/>
        <v>0.0934035573787123</v>
      </c>
      <c r="U425" s="58">
        <f t="shared" si="57"/>
        <v>17.625</v>
      </c>
      <c r="V425" s="58">
        <f t="shared" si="58"/>
        <v>1.01019948033673</v>
      </c>
      <c r="W425" s="58">
        <f t="shared" si="59"/>
        <v>1.01019948033673</v>
      </c>
    </row>
    <row r="426" spans="11:23">
      <c r="K426" s="80">
        <v>42.4</v>
      </c>
      <c r="L426" s="56">
        <f t="shared" si="53"/>
        <v>11.3378916843538</v>
      </c>
      <c r="M426" s="56">
        <f t="shared" si="60"/>
        <v>0.263951452996899</v>
      </c>
      <c r="Q426" s="82">
        <f t="shared" si="54"/>
        <v>0.278540292013992</v>
      </c>
      <c r="R426" s="58">
        <f t="shared" si="55"/>
        <v>3.17361010226061</v>
      </c>
      <c r="S426" s="57">
        <f>IF(K426=0,C454,(1/$C$59)*LN(1+$C$59/$C$58/(RodR+ABS(Calculations!K426-RodR))))</f>
        <v>0.087767647265675</v>
      </c>
      <c r="T426" s="83">
        <f t="shared" si="56"/>
        <v>0.0931780167167976</v>
      </c>
      <c r="U426" s="58">
        <f t="shared" si="57"/>
        <v>17.6666666666667</v>
      </c>
      <c r="V426" s="58">
        <f t="shared" si="58"/>
        <v>1.01019948033673</v>
      </c>
      <c r="W426" s="58">
        <f t="shared" si="59"/>
        <v>1.01019948033673</v>
      </c>
    </row>
    <row r="427" spans="11:23">
      <c r="K427" s="80">
        <v>42.5</v>
      </c>
      <c r="L427" s="56">
        <f t="shared" si="53"/>
        <v>11.3121558890756</v>
      </c>
      <c r="M427" s="56">
        <f t="shared" si="60"/>
        <v>0.262740093574598</v>
      </c>
      <c r="Q427" s="82">
        <f t="shared" si="54"/>
        <v>0.27790803549474</v>
      </c>
      <c r="R427" s="58">
        <f t="shared" si="55"/>
        <v>3.17361010226061</v>
      </c>
      <c r="S427" s="57">
        <f>IF(K427=0,C455,(1/$C$59)*LN(1+$C$59/$C$58/(RodR+ABS(Calculations!K427-RodR))))</f>
        <v>0.0875684241415738</v>
      </c>
      <c r="T427" s="83">
        <f t="shared" si="56"/>
        <v>0.0929535628510996</v>
      </c>
      <c r="U427" s="58">
        <f t="shared" si="57"/>
        <v>17.7083333333333</v>
      </c>
      <c r="V427" s="58">
        <f t="shared" si="58"/>
        <v>1.01019948033673</v>
      </c>
      <c r="W427" s="58">
        <f t="shared" si="59"/>
        <v>1.01019948033673</v>
      </c>
    </row>
    <row r="428" spans="11:23">
      <c r="K428" s="80">
        <v>42.6</v>
      </c>
      <c r="L428" s="56">
        <f t="shared" si="53"/>
        <v>11.286536714724</v>
      </c>
      <c r="M428" s="56">
        <f t="shared" si="60"/>
        <v>0.261537058089173</v>
      </c>
      <c r="Q428" s="82">
        <f t="shared" si="54"/>
        <v>0.277278644025522</v>
      </c>
      <c r="R428" s="58">
        <f t="shared" si="55"/>
        <v>3.17361010226061</v>
      </c>
      <c r="S428" s="57">
        <f>IF(K428=0,C456,(1/$C$59)*LN(1+$C$59/$C$58/(RodR+ABS(Calculations!K428-RodR))))</f>
        <v>0.0873701037906365</v>
      </c>
      <c r="T428" s="83">
        <f t="shared" si="56"/>
        <v>0.0927301879437791</v>
      </c>
      <c r="U428" s="58">
        <f t="shared" si="57"/>
        <v>17.75</v>
      </c>
      <c r="V428" s="58">
        <f t="shared" si="58"/>
        <v>1.01019948033673</v>
      </c>
      <c r="W428" s="58">
        <f t="shared" si="59"/>
        <v>1.01019948033673</v>
      </c>
    </row>
    <row r="429" spans="11:23">
      <c r="K429" s="80">
        <v>42.7</v>
      </c>
      <c r="L429" s="56">
        <f t="shared" si="53"/>
        <v>11.2610333700539</v>
      </c>
      <c r="M429" s="56">
        <f t="shared" si="60"/>
        <v>0.260342270413567</v>
      </c>
      <c r="Q429" s="82">
        <f t="shared" si="54"/>
        <v>0.276652098167656</v>
      </c>
      <c r="R429" s="58">
        <f t="shared" si="55"/>
        <v>3.17361010226061</v>
      </c>
      <c r="S429" s="57">
        <f>IF(K429=0,C457,(1/$C$59)*LN(1+$C$59/$C$58/(RodR+ABS(Calculations!K429-RodR))))</f>
        <v>0.0871726800877627</v>
      </c>
      <c r="T429" s="83">
        <f t="shared" si="56"/>
        <v>0.0925078842321962</v>
      </c>
      <c r="U429" s="58">
        <f t="shared" si="57"/>
        <v>17.7916666666667</v>
      </c>
      <c r="V429" s="58">
        <f t="shared" si="58"/>
        <v>1.01019948033673</v>
      </c>
      <c r="W429" s="58">
        <f t="shared" si="59"/>
        <v>1.01019948033673</v>
      </c>
    </row>
    <row r="430" spans="11:23">
      <c r="K430" s="80">
        <v>42.8</v>
      </c>
      <c r="L430" s="56">
        <f t="shared" si="53"/>
        <v>11.2356450709648</v>
      </c>
      <c r="M430" s="56">
        <f t="shared" si="60"/>
        <v>0.259155655289259</v>
      </c>
      <c r="Q430" s="82">
        <f t="shared" si="54"/>
        <v>0.276028378657991</v>
      </c>
      <c r="R430" s="58">
        <f t="shared" si="55"/>
        <v>3.17361010226061</v>
      </c>
      <c r="S430" s="57">
        <f>IF(K430=0,C458,(1/$C$59)*LN(1+$C$59/$C$58/(RodR+ABS(Calculations!K430-RodR))))</f>
        <v>0.086976146963161</v>
      </c>
      <c r="T430" s="83">
        <f t="shared" si="56"/>
        <v>0.0922866440280109</v>
      </c>
      <c r="U430" s="58">
        <f t="shared" si="57"/>
        <v>17.8333333333333</v>
      </c>
      <c r="V430" s="58">
        <f t="shared" si="58"/>
        <v>1.01019948033673</v>
      </c>
      <c r="W430" s="58">
        <f t="shared" si="59"/>
        <v>1.01019948033673</v>
      </c>
    </row>
    <row r="431" spans="11:23">
      <c r="K431" s="80">
        <v>42.9</v>
      </c>
      <c r="L431" s="56">
        <f t="shared" si="53"/>
        <v>11.2103710404208</v>
      </c>
      <c r="M431" s="56">
        <f t="shared" si="60"/>
        <v>0.257977138314764</v>
      </c>
      <c r="Q431" s="82">
        <f t="shared" si="54"/>
        <v>0.275407466406922</v>
      </c>
      <c r="R431" s="58">
        <f t="shared" si="55"/>
        <v>3.17361010226061</v>
      </c>
      <c r="S431" s="57">
        <f>IF(K431=0,C459,(1/$C$59)*LN(1+$C$59/$C$58/(RodR+ABS(Calculations!K431-RodR))))</f>
        <v>0.086780498401724</v>
      </c>
      <c r="T431" s="83">
        <f t="shared" si="56"/>
        <v>0.0920664597162968</v>
      </c>
      <c r="U431" s="58">
        <f t="shared" si="57"/>
        <v>17.875</v>
      </c>
      <c r="V431" s="58">
        <f t="shared" si="58"/>
        <v>1.01019948033673</v>
      </c>
      <c r="W431" s="58">
        <f t="shared" si="59"/>
        <v>1.01019948033673</v>
      </c>
    </row>
    <row r="432" spans="11:23">
      <c r="K432" s="80">
        <v>43</v>
      </c>
      <c r="L432" s="56">
        <f t="shared" si="53"/>
        <v>11.1852105083706</v>
      </c>
      <c r="M432" s="56">
        <f t="shared" si="60"/>
        <v>0.256806645933592</v>
      </c>
      <c r="Q432" s="82">
        <f t="shared" si="54"/>
        <v>0.274789342496447</v>
      </c>
      <c r="R432" s="58">
        <f t="shared" si="55"/>
        <v>3.17361010226061</v>
      </c>
      <c r="S432" s="57">
        <f>IF(K432=0,C460,(1/$C$59)*LN(1+$C$59/$C$58/(RodR+ABS(Calculations!K432-RodR))))</f>
        <v>0.0865857284424166</v>
      </c>
      <c r="T432" s="83">
        <f t="shared" si="56"/>
        <v>0.0918473237546671</v>
      </c>
      <c r="U432" s="58">
        <f t="shared" si="57"/>
        <v>17.9166666666667</v>
      </c>
      <c r="V432" s="58">
        <f t="shared" si="58"/>
        <v>1.01019948033673</v>
      </c>
      <c r="W432" s="58">
        <f t="shared" si="59"/>
        <v>1.01019948033673</v>
      </c>
    </row>
    <row r="433" spans="11:23">
      <c r="K433" s="80">
        <v>43.1</v>
      </c>
      <c r="L433" s="56">
        <f t="shared" si="53"/>
        <v>11.1601627116697</v>
      </c>
      <c r="M433" s="56">
        <f t="shared" si="60"/>
        <v>0.255644105423007</v>
      </c>
      <c r="Q433" s="82">
        <f t="shared" si="54"/>
        <v>0.274173988178236</v>
      </c>
      <c r="R433" s="58">
        <f t="shared" si="55"/>
        <v>3.17361010226061</v>
      </c>
      <c r="S433" s="57">
        <f>IF(K433=0,C461,(1/$C$59)*LN(1+$C$59/$C$58/(RodR+ABS(Calculations!K433-RodR))))</f>
        <v>0.0863918311776666</v>
      </c>
      <c r="T433" s="83">
        <f t="shared" si="56"/>
        <v>0.0916292286724102</v>
      </c>
      <c r="U433" s="58">
        <f t="shared" si="57"/>
        <v>17.9583333333333</v>
      </c>
      <c r="V433" s="58">
        <f t="shared" si="58"/>
        <v>1.01019948033673</v>
      </c>
      <c r="W433" s="58">
        <f t="shared" si="59"/>
        <v>1.01019948033673</v>
      </c>
    </row>
    <row r="434" spans="11:23">
      <c r="K434" s="80">
        <v>43.2</v>
      </c>
      <c r="L434" s="56">
        <f t="shared" si="53"/>
        <v>11.1352268940026</v>
      </c>
      <c r="M434" s="56">
        <f t="shared" si="60"/>
        <v>0.254489444882635</v>
      </c>
      <c r="Q434" s="82">
        <f t="shared" si="54"/>
        <v>0.273561384871734</v>
      </c>
      <c r="R434" s="58">
        <f t="shared" si="55"/>
        <v>3.17361010226061</v>
      </c>
      <c r="S434" s="57">
        <f>IF(K434=0,C462,(1/$C$59)*LN(1+$C$59/$C$58/(RodR+ABS(Calculations!K434-RodR))))</f>
        <v>0.0861988007527679</v>
      </c>
      <c r="T434" s="83">
        <f t="shared" si="56"/>
        <v>0.091412167069645</v>
      </c>
      <c r="U434" s="58">
        <f t="shared" si="57"/>
        <v>18</v>
      </c>
      <c r="V434" s="58">
        <f t="shared" si="58"/>
        <v>1.01019948033673</v>
      </c>
      <c r="W434" s="58">
        <f t="shared" si="59"/>
        <v>1.01019948033673</v>
      </c>
    </row>
    <row r="435" spans="11:23">
      <c r="K435" s="80">
        <v>43.3</v>
      </c>
      <c r="L435" s="56">
        <f t="shared" si="53"/>
        <v>11.110402305807</v>
      </c>
      <c r="M435" s="56">
        <f t="shared" si="60"/>
        <v>0.253342593223218</v>
      </c>
      <c r="Q435" s="82">
        <f t="shared" si="54"/>
        <v>0.272951514162289</v>
      </c>
      <c r="R435" s="58">
        <f t="shared" si="55"/>
        <v>3.17361010226061</v>
      </c>
      <c r="S435" s="57">
        <f>IF(K435=0,C463,(1/$C$59)*LN(1+$C$59/$C$58/(RodR+ABS(Calculations!K435-RodR))))</f>
        <v>0.08600663136529</v>
      </c>
      <c r="T435" s="83">
        <f t="shared" si="56"/>
        <v>0.0911961316164784</v>
      </c>
      <c r="U435" s="58">
        <f t="shared" si="57"/>
        <v>18.0416666666667</v>
      </c>
      <c r="V435" s="58">
        <f t="shared" si="58"/>
        <v>1.01019948033673</v>
      </c>
      <c r="W435" s="58">
        <f t="shared" si="59"/>
        <v>1.01019948033673</v>
      </c>
    </row>
    <row r="436" spans="11:23">
      <c r="K436" s="80">
        <v>43.4</v>
      </c>
      <c r="L436" s="56">
        <f t="shared" si="53"/>
        <v>11.0856882041982</v>
      </c>
      <c r="M436" s="56">
        <f t="shared" si="60"/>
        <v>0.252203480155689</v>
      </c>
      <c r="Q436" s="82">
        <f t="shared" si="54"/>
        <v>0.272344357799304</v>
      </c>
      <c r="R436" s="58">
        <f t="shared" si="55"/>
        <v>3.17361010226061</v>
      </c>
      <c r="S436" s="57">
        <f>IF(K436=0,C464,(1/$C$59)*LN(1+$C$59/$C$58/(RodR+ABS(Calculations!K436-RodR))))</f>
        <v>0.0858153172644962</v>
      </c>
      <c r="T436" s="83">
        <f t="shared" si="56"/>
        <v>0.0909811150521823</v>
      </c>
      <c r="U436" s="58">
        <f t="shared" si="57"/>
        <v>18.0833333333333</v>
      </c>
      <c r="V436" s="58">
        <f t="shared" si="58"/>
        <v>1.01019948033673</v>
      </c>
      <c r="W436" s="58">
        <f t="shared" si="59"/>
        <v>1.01019948033673</v>
      </c>
    </row>
    <row r="437" spans="11:23">
      <c r="K437" s="80">
        <v>43.5</v>
      </c>
      <c r="L437" s="56">
        <f t="shared" si="53"/>
        <v>11.0610838528951</v>
      </c>
      <c r="M437" s="56">
        <f t="shared" si="60"/>
        <v>0.25107203618059</v>
      </c>
      <c r="Q437" s="82">
        <f t="shared" si="54"/>
        <v>0.271739897694412</v>
      </c>
      <c r="R437" s="58">
        <f t="shared" si="55"/>
        <v>3.17361010226061</v>
      </c>
      <c r="S437" s="57">
        <f>IF(K437=0,C465,(1/$C$59)*LN(1+$C$59/$C$58/(RodR+ABS(Calculations!K437-RodR))))</f>
        <v>0.0856248527507673</v>
      </c>
      <c r="T437" s="83">
        <f t="shared" si="56"/>
        <v>0.0907671101843788</v>
      </c>
      <c r="U437" s="58">
        <f t="shared" si="57"/>
        <v>18.125</v>
      </c>
      <c r="V437" s="58">
        <f t="shared" si="58"/>
        <v>1.01019948033673</v>
      </c>
      <c r="W437" s="58">
        <f t="shared" si="59"/>
        <v>1.01019948033673</v>
      </c>
    </row>
    <row r="438" spans="11:23">
      <c r="K438" s="80">
        <v>43.6</v>
      </c>
      <c r="L438" s="56">
        <f t="shared" si="53"/>
        <v>11.0365885221469</v>
      </c>
      <c r="M438" s="56">
        <f t="shared" si="60"/>
        <v>0.249948192577184</v>
      </c>
      <c r="Q438" s="82">
        <f t="shared" si="54"/>
        <v>0.271138115919676</v>
      </c>
      <c r="R438" s="58">
        <f t="shared" si="55"/>
        <v>3.17361010226061</v>
      </c>
      <c r="S438" s="57">
        <f>IF(K438=0,C466,(1/$C$59)*LN(1+$C$59/$C$58/(RodR+ABS(Calculations!K438-RodR))))</f>
        <v>0.0854352321750362</v>
      </c>
      <c r="T438" s="83">
        <f t="shared" si="56"/>
        <v>0.0905541098882376</v>
      </c>
      <c r="U438" s="58">
        <f t="shared" si="57"/>
        <v>18.1666666666667</v>
      </c>
      <c r="V438" s="58">
        <f t="shared" si="58"/>
        <v>1.01019948033673</v>
      </c>
      <c r="W438" s="58">
        <f t="shared" si="59"/>
        <v>1.01019948033673</v>
      </c>
    </row>
    <row r="439" spans="11:23">
      <c r="K439" s="80">
        <v>43.7</v>
      </c>
      <c r="L439" s="56">
        <f t="shared" si="53"/>
        <v>11.0122014886608</v>
      </c>
      <c r="M439" s="56">
        <f t="shared" si="60"/>
        <v>0.248831881393022</v>
      </c>
      <c r="Q439" s="82">
        <f t="shared" si="54"/>
        <v>0.270538994705815</v>
      </c>
      <c r="R439" s="58">
        <f t="shared" si="55"/>
        <v>3.17361010226061</v>
      </c>
      <c r="S439" s="57">
        <f>IF(K439=0,C467,(1/$C$59)*LN(1+$C$59/$C$58/(RodR+ABS(Calculations!K439-RodR))))</f>
        <v>0.0852464499382284</v>
      </c>
      <c r="T439" s="83">
        <f t="shared" si="56"/>
        <v>0.0903421071056862</v>
      </c>
      <c r="U439" s="58">
        <f t="shared" si="57"/>
        <v>18.2083333333333</v>
      </c>
      <c r="V439" s="58">
        <f t="shared" si="58"/>
        <v>1.01019948033673</v>
      </c>
      <c r="W439" s="58">
        <f t="shared" si="59"/>
        <v>1.01019948033673</v>
      </c>
    </row>
    <row r="440" spans="11:23">
      <c r="K440" s="80">
        <v>43.8</v>
      </c>
      <c r="L440" s="56">
        <f t="shared" si="53"/>
        <v>10.9879220355308</v>
      </c>
      <c r="M440" s="56">
        <f t="shared" si="60"/>
        <v>0.247723035433996</v>
      </c>
      <c r="Q440" s="82">
        <f t="shared" si="54"/>
        <v>0.26994251644045</v>
      </c>
      <c r="R440" s="58">
        <f t="shared" si="55"/>
        <v>3.17361010226061</v>
      </c>
      <c r="S440" s="57">
        <f>IF(K440=0,C468,(1/$C$59)*LN(1+$C$59/$C$58/(RodR+ABS(Calculations!K440-RodR))))</f>
        <v>0.0850585004907082</v>
      </c>
      <c r="T440" s="83">
        <f t="shared" si="56"/>
        <v>0.0901310948446261</v>
      </c>
      <c r="U440" s="58">
        <f t="shared" si="57"/>
        <v>18.25</v>
      </c>
      <c r="V440" s="58">
        <f t="shared" si="58"/>
        <v>1.01019948033673</v>
      </c>
      <c r="W440" s="58">
        <f t="shared" si="59"/>
        <v>1.01019948033673</v>
      </c>
    </row>
    <row r="441" spans="11:23">
      <c r="K441" s="80">
        <v>43.9</v>
      </c>
      <c r="L441" s="56">
        <f t="shared" si="53"/>
        <v>10.9637494521671</v>
      </c>
      <c r="M441" s="56">
        <f t="shared" si="60"/>
        <v>0.24662158825363</v>
      </c>
      <c r="Q441" s="82">
        <f t="shared" si="54"/>
        <v>0.269348663666381</v>
      </c>
      <c r="R441" s="58">
        <f t="shared" si="55"/>
        <v>3.17361010226061</v>
      </c>
      <c r="S441" s="57">
        <f>IF(K441=0,C469,(1/$C$59)*LN(1+$C$59/$C$58/(RodR+ABS(Calculations!K441-RodR))))</f>
        <v>0.0848713783317365</v>
      </c>
      <c r="T441" s="83">
        <f t="shared" si="56"/>
        <v>0.0899210661781688</v>
      </c>
      <c r="U441" s="58">
        <f t="shared" si="57"/>
        <v>18.2916666666667</v>
      </c>
      <c r="V441" s="58">
        <f t="shared" si="58"/>
        <v>1.01019948033673</v>
      </c>
      <c r="W441" s="58">
        <f t="shared" si="59"/>
        <v>1.01019948033673</v>
      </c>
    </row>
    <row r="442" spans="11:23">
      <c r="K442" s="80">
        <v>44</v>
      </c>
      <c r="L442" s="56">
        <f t="shared" si="53"/>
        <v>10.939683034227</v>
      </c>
      <c r="M442" s="56">
        <f t="shared" si="60"/>
        <v>0.24552747414362</v>
      </c>
      <c r="Q442" s="82">
        <f t="shared" si="54"/>
        <v>0.268757419079874</v>
      </c>
      <c r="R442" s="58">
        <f t="shared" si="55"/>
        <v>3.17361010226061</v>
      </c>
      <c r="S442" s="57">
        <f>IF(K442=0,C470,(1/$C$59)*LN(1+$C$59/$C$58/(RodR+ABS(Calculations!K442-RodR))))</f>
        <v>0.084685078008932</v>
      </c>
      <c r="T442" s="83">
        <f t="shared" si="56"/>
        <v>0.0897120142438724</v>
      </c>
      <c r="U442" s="58">
        <f t="shared" si="57"/>
        <v>18.3333333333333</v>
      </c>
      <c r="V442" s="58">
        <f t="shared" si="58"/>
        <v>1.01019948033673</v>
      </c>
      <c r="W442" s="58">
        <f t="shared" si="59"/>
        <v>1.01019948033673</v>
      </c>
    </row>
    <row r="443" spans="11:23">
      <c r="K443" s="80">
        <v>44.1</v>
      </c>
      <c r="L443" s="56">
        <f t="shared" si="53"/>
        <v>10.9157220835459</v>
      </c>
      <c r="M443" s="56">
        <f t="shared" si="60"/>
        <v>0.244440628123783</v>
      </c>
      <c r="Q443" s="82">
        <f t="shared" si="54"/>
        <v>0.268168765528981</v>
      </c>
      <c r="R443" s="58">
        <f t="shared" si="55"/>
        <v>3.17361010226061</v>
      </c>
      <c r="S443" s="57">
        <f>IF(K443=0,C471,(1/$C$59)*LN(1+$C$59/$C$58/(RodR+ABS(Calculations!K443-RodR))))</f>
        <v>0.0844995941177399</v>
      </c>
      <c r="T443" s="83">
        <f t="shared" si="56"/>
        <v>0.0895039322429968</v>
      </c>
      <c r="U443" s="58">
        <f t="shared" si="57"/>
        <v>18.375</v>
      </c>
      <c r="V443" s="58">
        <f t="shared" si="58"/>
        <v>1.01019948033673</v>
      </c>
      <c r="W443" s="58">
        <f t="shared" si="59"/>
        <v>1.01019948033673</v>
      </c>
    </row>
    <row r="444" spans="11:23">
      <c r="K444" s="80">
        <v>44.2</v>
      </c>
      <c r="L444" s="56">
        <f t="shared" si="53"/>
        <v>10.8918659080702</v>
      </c>
      <c r="M444" s="56">
        <f t="shared" si="60"/>
        <v>0.243360985932403</v>
      </c>
      <c r="Q444" s="82">
        <f t="shared" si="54"/>
        <v>0.267582686011877</v>
      </c>
      <c r="R444" s="58">
        <f t="shared" si="55"/>
        <v>3.17361010226061</v>
      </c>
      <c r="S444" s="57">
        <f>IF(K444=0,C472,(1/$C$59)*LN(1+$C$59/$C$58/(RodR+ABS(Calculations!K444-RodR))))</f>
        <v>0.0843149213009102</v>
      </c>
      <c r="T444" s="83">
        <f t="shared" si="56"/>
        <v>0.0892968134397647</v>
      </c>
      <c r="U444" s="58">
        <f t="shared" si="57"/>
        <v>18.4166666666667</v>
      </c>
      <c r="V444" s="58">
        <f t="shared" si="58"/>
        <v>1.01019948033673</v>
      </c>
      <c r="W444" s="58">
        <f t="shared" si="59"/>
        <v>1.01019948033673</v>
      </c>
    </row>
    <row r="445" spans="11:23">
      <c r="K445" s="80">
        <v>44.3</v>
      </c>
      <c r="L445" s="56">
        <f t="shared" si="53"/>
        <v>10.8681138217903</v>
      </c>
      <c r="M445" s="56">
        <f t="shared" si="60"/>
        <v>0.242288484016685</v>
      </c>
      <c r="Q445" s="82">
        <f t="shared" si="54"/>
        <v>0.266999163675225</v>
      </c>
      <c r="R445" s="58">
        <f t="shared" si="55"/>
        <v>3.17361010226061</v>
      </c>
      <c r="S445" s="57">
        <f>IF(K445=0,C473,(1/$C$59)*LN(1+$C$59/$C$58/(RodR+ABS(Calculations!K445-RodR))))</f>
        <v>0.0841310542479802</v>
      </c>
      <c r="T445" s="83">
        <f t="shared" si="56"/>
        <v>0.0890906511606346</v>
      </c>
      <c r="U445" s="58">
        <f t="shared" si="57"/>
        <v>18.4583333333333</v>
      </c>
      <c r="V445" s="58">
        <f t="shared" si="58"/>
        <v>1.01019948033673</v>
      </c>
      <c r="W445" s="58">
        <f t="shared" si="59"/>
        <v>1.01019948033673</v>
      </c>
    </row>
    <row r="446" spans="11:23">
      <c r="K446" s="80">
        <v>44.4</v>
      </c>
      <c r="L446" s="56">
        <f t="shared" si="53"/>
        <v>10.8444651446746</v>
      </c>
      <c r="M446" s="56">
        <f t="shared" si="60"/>
        <v>0.241223059523593</v>
      </c>
      <c r="Q446" s="82">
        <f t="shared" si="54"/>
        <v>0.266418181812553</v>
      </c>
      <c r="R446" s="58">
        <f t="shared" si="55"/>
        <v>3.17361010226061</v>
      </c>
      <c r="S446" s="57">
        <f>IF(K446=0,C474,(1/$C$59)*LN(1+$C$59/$C$58/(RodR+ABS(Calculations!K446-RodR))))</f>
        <v>0.0839479876947641</v>
      </c>
      <c r="T446" s="83">
        <f t="shared" si="56"/>
        <v>0.0888854387935841</v>
      </c>
      <c r="U446" s="58">
        <f t="shared" si="57"/>
        <v>18.5</v>
      </c>
      <c r="V446" s="58">
        <f t="shared" si="58"/>
        <v>1.01019948033673</v>
      </c>
      <c r="W446" s="58">
        <f t="shared" si="59"/>
        <v>1.01019948033673</v>
      </c>
    </row>
    <row r="447" spans="11:23">
      <c r="K447" s="80">
        <v>44.5</v>
      </c>
      <c r="L447" s="56">
        <f t="shared" si="53"/>
        <v>10.8209192026048</v>
      </c>
      <c r="M447" s="56">
        <f t="shared" si="60"/>
        <v>0.240164650290295</v>
      </c>
      <c r="Q447" s="82">
        <f t="shared" si="54"/>
        <v>0.265839723862657</v>
      </c>
      <c r="R447" s="58">
        <f t="shared" si="55"/>
        <v>3.17361010226061</v>
      </c>
      <c r="S447" s="57">
        <f>IF(K447=0,C475,(1/$C$59)*LN(1+$C$59/$C$58/(RodR+ABS(Calculations!K447-RodR))))</f>
        <v>0.083765716422851</v>
      </c>
      <c r="T447" s="83">
        <f t="shared" si="56"/>
        <v>0.0886811697874011</v>
      </c>
      <c r="U447" s="58">
        <f t="shared" si="57"/>
        <v>18.5416666666667</v>
      </c>
      <c r="V447" s="58">
        <f t="shared" si="58"/>
        <v>1.01019948033673</v>
      </c>
      <c r="W447" s="58">
        <f t="shared" si="59"/>
        <v>1.01019948033673</v>
      </c>
    </row>
    <row r="448" spans="11:23">
      <c r="K448" s="80">
        <v>44.6</v>
      </c>
      <c r="L448" s="56">
        <f t="shared" si="53"/>
        <v>10.7974753273115</v>
      </c>
      <c r="M448" s="56">
        <f t="shared" si="60"/>
        <v>0.239113194835381</v>
      </c>
      <c r="Q448" s="82">
        <f t="shared" si="54"/>
        <v>0.265263773408029</v>
      </c>
      <c r="R448" s="58">
        <f t="shared" si="55"/>
        <v>3.17361010226061</v>
      </c>
      <c r="S448" s="57">
        <f>IF(K448=0,C476,(1/$C$59)*LN(1+$C$59/$C$58/(RodR+ABS(Calculations!K448-RodR))))</f>
        <v>0.0835842352591068</v>
      </c>
      <c r="T448" s="83">
        <f t="shared" si="56"/>
        <v>0.0884778376509884</v>
      </c>
      <c r="U448" s="58">
        <f t="shared" si="57"/>
        <v>18.5833333333333</v>
      </c>
      <c r="V448" s="58">
        <f t="shared" si="58"/>
        <v>1.01019948033673</v>
      </c>
      <c r="W448" s="58">
        <f t="shared" si="59"/>
        <v>1.01019948033673</v>
      </c>
    </row>
    <row r="449" spans="11:23">
      <c r="K449" s="80">
        <v>44.7</v>
      </c>
      <c r="L449" s="56">
        <f t="shared" si="53"/>
        <v>10.774132856311</v>
      </c>
      <c r="M449" s="56">
        <f t="shared" si="60"/>
        <v>0.23806863234979</v>
      </c>
      <c r="Q449" s="82">
        <f t="shared" si="54"/>
        <v>0.264690314173296</v>
      </c>
      <c r="R449" s="58">
        <f t="shared" si="55"/>
        <v>3.17361010226061</v>
      </c>
      <c r="S449" s="57">
        <f>IF(K449=0,C477,(1/$C$59)*LN(1+$C$59/$C$58/(RodR+ABS(Calculations!K449-RodR))))</f>
        <v>0.0834035390751856</v>
      </c>
      <c r="T449" s="83">
        <f t="shared" si="56"/>
        <v>0.0882754359526735</v>
      </c>
      <c r="U449" s="58">
        <f t="shared" si="57"/>
        <v>18.625</v>
      </c>
      <c r="V449" s="58">
        <f t="shared" si="58"/>
        <v>1.01019948033673</v>
      </c>
      <c r="W449" s="58">
        <f t="shared" si="59"/>
        <v>1.01019948033673</v>
      </c>
    </row>
    <row r="450" spans="11:23">
      <c r="K450" s="80">
        <v>44.8</v>
      </c>
      <c r="L450" s="56">
        <f t="shared" ref="L450:L513" si="61">IF(K450&lt;RodR,EPRValue,Q450*$C$43)</f>
        <v>10.750891132843</v>
      </c>
      <c r="M450" s="56">
        <f t="shared" si="60"/>
        <v>0.237030902687859</v>
      </c>
      <c r="Q450" s="82">
        <f t="shared" si="54"/>
        <v>0.264119330023691</v>
      </c>
      <c r="R450" s="58">
        <f t="shared" si="55"/>
        <v>3.17361010226061</v>
      </c>
      <c r="S450" s="57">
        <f>IF(K450=0,C478,(1/$C$59)*LN(1+$C$59/$C$58/(RodR+ABS(Calculations!K450-RodR))))</f>
        <v>0.0832236227870447</v>
      </c>
      <c r="T450" s="83">
        <f t="shared" si="56"/>
        <v>0.0880739583195312</v>
      </c>
      <c r="U450" s="58">
        <f t="shared" si="57"/>
        <v>18.6666666666667</v>
      </c>
      <c r="V450" s="58">
        <f t="shared" si="58"/>
        <v>1.01019948033673</v>
      </c>
      <c r="W450" s="58">
        <f t="shared" si="59"/>
        <v>1.01019948033673</v>
      </c>
    </row>
    <row r="451" spans="11:23">
      <c r="K451" s="80">
        <v>44.9</v>
      </c>
      <c r="L451" s="56">
        <f t="shared" si="61"/>
        <v>10.7277495058082</v>
      </c>
      <c r="M451" s="56">
        <f t="shared" si="60"/>
        <v>0.2359999463589</v>
      </c>
      <c r="Q451" s="82">
        <f t="shared" si="54"/>
        <v>0.263550804963532</v>
      </c>
      <c r="R451" s="58">
        <f t="shared" si="55"/>
        <v>3.17361010226061</v>
      </c>
      <c r="S451" s="57">
        <f>IF(K451=0,C479,(1/$C$59)*LN(1+$C$59/$C$58/(RodR+ABS(Calculations!K451-RodR))))</f>
        <v>0.0830444813544677</v>
      </c>
      <c r="T451" s="83">
        <f t="shared" si="56"/>
        <v>0.0878733984367141</v>
      </c>
      <c r="U451" s="58">
        <f t="shared" si="57"/>
        <v>18.7083333333333</v>
      </c>
      <c r="V451" s="58">
        <f t="shared" si="58"/>
        <v>1.01019948033673</v>
      </c>
      <c r="W451" s="58">
        <f t="shared" si="59"/>
        <v>1.01019948033673</v>
      </c>
    </row>
    <row r="452" spans="11:23">
      <c r="K452" s="80">
        <v>45</v>
      </c>
      <c r="L452" s="56">
        <f t="shared" si="61"/>
        <v>10.7047073297083</v>
      </c>
      <c r="M452" s="56">
        <f t="shared" si="60"/>
        <v>0.234975704518677</v>
      </c>
      <c r="Q452" s="82">
        <f t="shared" ref="Q452:Q515" si="62">R452*IF($C$56&lt;$C$55,S452,T452)</f>
        <v>0.262984723134724</v>
      </c>
      <c r="R452" s="58">
        <f t="shared" ref="R452:R515" si="63">$C$70/$C$61*W452</f>
        <v>3.17361010226061</v>
      </c>
      <c r="S452" s="57">
        <f>IF(K452=0,C480,(1/$C$59)*LN(1+$C$59/$C$58/(RodR+ABS(Calculations!K452-RodR))))</f>
        <v>0.0828661097805921</v>
      </c>
      <c r="T452" s="83">
        <f t="shared" ref="T452:T515" si="64">IF((ABS(K452))&lt;$C$55-$C$56,($C$53/2/PI()/$C$56*LN(($C$55-$C$56)*(ABS(K452)+$C$56)/(ABS(K452))/$C$55)+$C$60*LN($C$55*$C$54/($C$55-$C$56)/$C$53)),$C$60*LN((((ABS(K452))+$C$56-$C$55)*$C$53+$C$55*$C$54)/($C$53*(ABS(K452)))))</f>
        <v>0.0876737500467916</v>
      </c>
      <c r="U452" s="58">
        <f t="shared" ref="U452:U515" si="65">K452/$C$56</f>
        <v>18.75</v>
      </c>
      <c r="V452" s="58">
        <f t="shared" ref="V452:V515" si="66">IF(K452="","",1/(1.0212-0.0178*LOG10($C$53+0.01)))</f>
        <v>1.01019948033673</v>
      </c>
      <c r="W452" s="58">
        <f t="shared" ref="W452:W515" si="67">MAX(1/(-(0.21682*LOG10(3.7*U452)-0.293)*(EXP(-3.7*U452)-1)+1),1)*MAX(1/(-(0.1921*LOG10(U452+0.2)+0.072)*(EXP(-150*U452)-1)+1),1)*V452</f>
        <v>1.01019948033673</v>
      </c>
    </row>
    <row r="453" spans="11:23">
      <c r="K453" s="80">
        <v>45.1</v>
      </c>
      <c r="L453" s="56">
        <f t="shared" si="61"/>
        <v>10.6817639645853</v>
      </c>
      <c r="M453" s="56">
        <f t="shared" si="60"/>
        <v>0.233958118960587</v>
      </c>
      <c r="Q453" s="82">
        <f t="shared" si="62"/>
        <v>0.262421068815291</v>
      </c>
      <c r="R453" s="58">
        <f t="shared" si="63"/>
        <v>3.17361010226061</v>
      </c>
      <c r="S453" s="57">
        <f>IF(K453=0,C481,(1/$C$59)*LN(1+$C$59/$C$58/(RodR+ABS(Calculations!K453-RodR))))</f>
        <v>0.0826885031114455</v>
      </c>
      <c r="T453" s="83">
        <f t="shared" si="64"/>
        <v>0.0874750069491008</v>
      </c>
      <c r="U453" s="58">
        <f t="shared" si="65"/>
        <v>18.7916666666667</v>
      </c>
      <c r="V453" s="58">
        <f t="shared" si="66"/>
        <v>1.01019948033673</v>
      </c>
      <c r="W453" s="58">
        <f t="shared" si="67"/>
        <v>1.01019948033673</v>
      </c>
    </row>
    <row r="454" spans="11:23">
      <c r="K454" s="80">
        <v>45.2</v>
      </c>
      <c r="L454" s="56">
        <f t="shared" si="61"/>
        <v>10.6589187759624</v>
      </c>
      <c r="M454" s="56">
        <f t="shared" si="60"/>
        <v>0.232947132107855</v>
      </c>
      <c r="Q454" s="82">
        <f t="shared" si="62"/>
        <v>0.261859826417912</v>
      </c>
      <c r="R454" s="58">
        <f t="shared" si="63"/>
        <v>3.17361010226061</v>
      </c>
      <c r="S454" s="57">
        <f>IF(K454=0,C482,(1/$C$59)*LN(1+$C$59/$C$58/(RodR+ABS(Calculations!K454-RodR))))</f>
        <v>0.082511656435485</v>
      </c>
      <c r="T454" s="83">
        <f t="shared" si="64"/>
        <v>0.0872771629991012</v>
      </c>
      <c r="U454" s="58">
        <f t="shared" si="65"/>
        <v>18.8333333333333</v>
      </c>
      <c r="V454" s="58">
        <f t="shared" si="66"/>
        <v>1.01019948033673</v>
      </c>
      <c r="W454" s="58">
        <f t="shared" si="67"/>
        <v>1.01019948033673</v>
      </c>
    </row>
    <row r="455" spans="11:23">
      <c r="K455" s="80">
        <v>45.3</v>
      </c>
      <c r="L455" s="56">
        <f t="shared" si="61"/>
        <v>10.6361711347851</v>
      </c>
      <c r="M455" s="56">
        <f t="shared" si="60"/>
        <v>0.231942687005169</v>
      </c>
      <c r="Q455" s="82">
        <f t="shared" si="62"/>
        <v>0.26130098048848</v>
      </c>
      <c r="R455" s="58">
        <f t="shared" si="63"/>
        <v>3.17361010226061</v>
      </c>
      <c r="S455" s="57">
        <f>IF(K455=0,C483,(1/$C$59)*LN(1+$C$59/$C$58/(RodR+ABS(Calculations!K455-RodR))))</f>
        <v>0.082335564883144</v>
      </c>
      <c r="T455" s="83">
        <f t="shared" si="64"/>
        <v>0.0870802121077436</v>
      </c>
      <c r="U455" s="58">
        <f t="shared" si="65"/>
        <v>18.875</v>
      </c>
      <c r="V455" s="58">
        <f t="shared" si="66"/>
        <v>1.01019948033673</v>
      </c>
      <c r="W455" s="58">
        <f t="shared" si="67"/>
        <v>1.01019948033673</v>
      </c>
    </row>
    <row r="456" spans="11:23">
      <c r="K456" s="80">
        <v>45.4</v>
      </c>
      <c r="L456" s="56">
        <f t="shared" si="61"/>
        <v>10.613520417364</v>
      </c>
      <c r="M456" s="56">
        <f t="shared" si="60"/>
        <v>0.2309447273106</v>
      </c>
      <c r="Q456" s="82">
        <f t="shared" si="62"/>
        <v>0.260744515704685</v>
      </c>
      <c r="R456" s="58">
        <f t="shared" si="63"/>
        <v>3.17361010226061</v>
      </c>
      <c r="S456" s="57">
        <f>IF(K456=0,C484,(1/$C$59)*LN(1+$C$59/$C$58/(RodR+ABS(Calculations!K456-RodR))))</f>
        <v>0.0821602236263848</v>
      </c>
      <c r="T456" s="83">
        <f t="shared" si="64"/>
        <v>0.0868841482408432</v>
      </c>
      <c r="U456" s="58">
        <f t="shared" si="65"/>
        <v>18.9166666666667</v>
      </c>
      <c r="V456" s="58">
        <f t="shared" si="66"/>
        <v>1.01019948033673</v>
      </c>
      <c r="W456" s="58">
        <f t="shared" si="67"/>
        <v>1.01019948033673</v>
      </c>
    </row>
    <row r="457" spans="11:23">
      <c r="K457" s="80">
        <v>45.5</v>
      </c>
      <c r="L457" s="56">
        <f t="shared" si="61"/>
        <v>10.590966005317</v>
      </c>
      <c r="M457" s="56">
        <f t="shared" si="60"/>
        <v>0.229953197287806</v>
      </c>
      <c r="Q457" s="82">
        <f t="shared" si="62"/>
        <v>0.260190416874614</v>
      </c>
      <c r="R457" s="58">
        <f t="shared" si="63"/>
        <v>3.17361010226061</v>
      </c>
      <c r="S457" s="57">
        <f>IF(K457=0,C485,(1/$C$59)*LN(1+$C$59/$C$58/(RodR+ABS(Calculations!K457-RodR))))</f>
        <v>0.0819856278782566</v>
      </c>
      <c r="T457" s="83">
        <f t="shared" si="64"/>
        <v>0.0866889654184646</v>
      </c>
      <c r="U457" s="58">
        <f t="shared" si="65"/>
        <v>18.9583333333333</v>
      </c>
      <c r="V457" s="58">
        <f t="shared" si="66"/>
        <v>1.01019948033673</v>
      </c>
      <c r="W457" s="58">
        <f t="shared" si="67"/>
        <v>1.01019948033673</v>
      </c>
    </row>
    <row r="458" spans="11:23">
      <c r="K458" s="80">
        <v>45.6</v>
      </c>
      <c r="L458" s="56">
        <f t="shared" si="61"/>
        <v>10.5685072855134</v>
      </c>
      <c r="M458" s="56">
        <f t="shared" si="60"/>
        <v>0.228968041798034</v>
      </c>
      <c r="Q458" s="82">
        <f t="shared" si="62"/>
        <v>0.25963866893536</v>
      </c>
      <c r="R458" s="58">
        <f t="shared" si="63"/>
        <v>3.17361010226061</v>
      </c>
      <c r="S458" s="57">
        <f>IF(K458=0,C486,(1/$C$59)*LN(1+$C$59/$C$58/(RodR+ABS(Calculations!K458-RodR))))</f>
        <v>0.0818117728924594</v>
      </c>
      <c r="T458" s="83">
        <f t="shared" si="64"/>
        <v>0.0864946577143111</v>
      </c>
      <c r="U458" s="58">
        <f t="shared" si="65"/>
        <v>19</v>
      </c>
      <c r="V458" s="58">
        <f t="shared" si="66"/>
        <v>1.01019948033673</v>
      </c>
      <c r="W458" s="58">
        <f t="shared" si="67"/>
        <v>1.01019948033673</v>
      </c>
    </row>
    <row r="459" spans="11:23">
      <c r="K459" s="80">
        <v>45.7</v>
      </c>
      <c r="L459" s="56">
        <f t="shared" si="61"/>
        <v>10.5461436500183</v>
      </c>
      <c r="M459" s="56">
        <f t="shared" si="60"/>
        <v>0.227989206292749</v>
      </c>
      <c r="Q459" s="82">
        <f t="shared" si="62"/>
        <v>0.259089256951657</v>
      </c>
      <c r="R459" s="58">
        <f t="shared" si="63"/>
        <v>3.17361010226061</v>
      </c>
      <c r="S459" s="57">
        <f>IF(K459=0,C487,(1/$C$59)*LN(1+$C$59/$C$58/(RodR+ABS(Calculations!K459-RodR))))</f>
        <v>0.0816386539629123</v>
      </c>
      <c r="T459" s="83">
        <f t="shared" si="64"/>
        <v>0.0863012192551278</v>
      </c>
      <c r="U459" s="58">
        <f t="shared" si="65"/>
        <v>19.0416666666667</v>
      </c>
      <c r="V459" s="58">
        <f t="shared" si="66"/>
        <v>1.01019948033673</v>
      </c>
      <c r="W459" s="58">
        <f t="shared" si="67"/>
        <v>1.01019948033673</v>
      </c>
    </row>
    <row r="460" spans="11:23">
      <c r="K460" s="80">
        <v>45.8</v>
      </c>
      <c r="L460" s="56">
        <f t="shared" si="61"/>
        <v>10.5238744960372</v>
      </c>
      <c r="M460" s="56">
        <f t="shared" si="60"/>
        <v>0.22701663680575</v>
      </c>
      <c r="Q460" s="82">
        <f t="shared" si="62"/>
        <v>0.258542166114534</v>
      </c>
      <c r="R460" s="58">
        <f t="shared" si="63"/>
        <v>3.17361010226061</v>
      </c>
      <c r="S460" s="57">
        <f>IF(K460=0,C488,(1/$C$59)*LN(1+$C$59/$C$58/(RodR+ABS(Calculations!K460-RodR))))</f>
        <v>0.08146626642333</v>
      </c>
      <c r="T460" s="83">
        <f t="shared" si="64"/>
        <v>0.0861086442201061</v>
      </c>
      <c r="U460" s="58">
        <f t="shared" si="65"/>
        <v>19.0833333333333</v>
      </c>
      <c r="V460" s="58">
        <f t="shared" si="66"/>
        <v>1.01019948033673</v>
      </c>
      <c r="W460" s="58">
        <f t="shared" si="67"/>
        <v>1.01019948033673</v>
      </c>
    </row>
    <row r="461" spans="11:23">
      <c r="K461" s="80">
        <v>45.9</v>
      </c>
      <c r="L461" s="56">
        <f t="shared" si="61"/>
        <v>10.5016992258622</v>
      </c>
      <c r="M461" s="56">
        <f t="shared" ref="M461:M524" si="68">L451-L461</f>
        <v>0.226050279946074</v>
      </c>
      <c r="Q461" s="82">
        <f t="shared" si="62"/>
        <v>0.257997381739978</v>
      </c>
      <c r="R461" s="58">
        <f t="shared" si="63"/>
        <v>3.17361010226061</v>
      </c>
      <c r="S461" s="57">
        <f>IF(K461=0,C489,(1/$C$59)*LN(1+$C$59/$C$58/(RodR+ABS(Calculations!K461-RodR))))</f>
        <v>0.0812946056468004</v>
      </c>
      <c r="T461" s="83">
        <f t="shared" si="64"/>
        <v>0.0859169268403018</v>
      </c>
      <c r="U461" s="58">
        <f t="shared" si="65"/>
        <v>19.125</v>
      </c>
      <c r="V461" s="58">
        <f t="shared" si="66"/>
        <v>1.01019948033673</v>
      </c>
      <c r="W461" s="58">
        <f t="shared" si="67"/>
        <v>1.01019948033673</v>
      </c>
    </row>
    <row r="462" spans="11:23">
      <c r="K462" s="80">
        <v>46</v>
      </c>
      <c r="L462" s="56">
        <f t="shared" si="61"/>
        <v>10.4796172468182</v>
      </c>
      <c r="M462" s="56">
        <f t="shared" si="68"/>
        <v>0.225090082890134</v>
      </c>
      <c r="Q462" s="82">
        <f t="shared" si="62"/>
        <v>0.257454889267622</v>
      </c>
      <c r="R462" s="58">
        <f t="shared" si="63"/>
        <v>3.17361010226061</v>
      </c>
      <c r="S462" s="57">
        <f>IF(K462=0,C490,(1/$C$59)*LN(1+$C$59/$C$58/(RodR+ABS(Calculations!K462-RodR))))</f>
        <v>0.081123667045373</v>
      </c>
      <c r="T462" s="83">
        <f t="shared" si="64"/>
        <v>0.0857260613980576</v>
      </c>
      <c r="U462" s="58">
        <f t="shared" si="65"/>
        <v>19.1666666666667</v>
      </c>
      <c r="V462" s="58">
        <f t="shared" si="66"/>
        <v>1.01019948033673</v>
      </c>
      <c r="W462" s="58">
        <f t="shared" si="67"/>
        <v>1.01019948033673</v>
      </c>
    </row>
    <row r="463" spans="11:23">
      <c r="K463" s="80">
        <v>46.1</v>
      </c>
      <c r="L463" s="56">
        <f t="shared" si="61"/>
        <v>10.4576279712102</v>
      </c>
      <c r="M463" s="56">
        <f t="shared" si="68"/>
        <v>0.22413599337515</v>
      </c>
      <c r="Q463" s="82">
        <f t="shared" si="62"/>
        <v>0.25691467425944</v>
      </c>
      <c r="R463" s="58">
        <f t="shared" si="63"/>
        <v>3.17361010226061</v>
      </c>
      <c r="S463" s="57">
        <f>IF(K463=0,C491,(1/$C$59)*LN(1+$C$59/$C$58/(RodR+ABS(Calculations!K463-RodR))))</f>
        <v>0.0809534460696466</v>
      </c>
      <c r="T463" s="83">
        <f t="shared" si="64"/>
        <v>0.0855360422264345</v>
      </c>
      <c r="U463" s="58">
        <f t="shared" si="65"/>
        <v>19.2083333333333</v>
      </c>
      <c r="V463" s="58">
        <f t="shared" si="66"/>
        <v>1.01019948033673</v>
      </c>
      <c r="W463" s="58">
        <f t="shared" si="67"/>
        <v>1.01019948033673</v>
      </c>
    </row>
    <row r="464" spans="11:23">
      <c r="K464" s="80">
        <v>46.2</v>
      </c>
      <c r="L464" s="56">
        <f t="shared" si="61"/>
        <v>10.4357308162709</v>
      </c>
      <c r="M464" s="56">
        <f t="shared" si="68"/>
        <v>0.22318795969143</v>
      </c>
      <c r="Q464" s="82">
        <f t="shared" si="62"/>
        <v>0.256376722398471</v>
      </c>
      <c r="R464" s="58">
        <f t="shared" si="63"/>
        <v>3.17361010226061</v>
      </c>
      <c r="S464" s="57">
        <f>IF(K464=0,C492,(1/$C$59)*LN(1+$C$59/$C$58/(RodR+ABS(Calculations!K464-RodR))))</f>
        <v>0.0807839382083674</v>
      </c>
      <c r="T464" s="83">
        <f t="shared" si="64"/>
        <v>0.085346863708651</v>
      </c>
      <c r="U464" s="58">
        <f t="shared" si="65"/>
        <v>19.25</v>
      </c>
      <c r="V464" s="58">
        <f t="shared" si="66"/>
        <v>1.01019948033673</v>
      </c>
      <c r="W464" s="58">
        <f t="shared" si="67"/>
        <v>1.01019948033673</v>
      </c>
    </row>
    <row r="465" spans="11:23">
      <c r="K465" s="80">
        <v>46.3</v>
      </c>
      <c r="L465" s="56">
        <f t="shared" si="61"/>
        <v>10.4139252041094</v>
      </c>
      <c r="M465" s="56">
        <f t="shared" si="68"/>
        <v>0.222245930675708</v>
      </c>
      <c r="Q465" s="82">
        <f t="shared" si="62"/>
        <v>0.25584101948755</v>
      </c>
      <c r="R465" s="58">
        <f t="shared" si="63"/>
        <v>3.17361010226061</v>
      </c>
      <c r="S465" s="57">
        <f>IF(K465=0,C493,(1/$C$59)*LN(1+$C$59/$C$58/(RodR+ABS(Calculations!K465-RodR))))</f>
        <v>0.0806151389880284</v>
      </c>
      <c r="T465" s="83">
        <f t="shared" si="64"/>
        <v>0.0851585202775277</v>
      </c>
      <c r="U465" s="58">
        <f t="shared" si="65"/>
        <v>19.2916666666667</v>
      </c>
      <c r="V465" s="58">
        <f t="shared" si="66"/>
        <v>1.01019948033673</v>
      </c>
      <c r="W465" s="58">
        <f t="shared" si="67"/>
        <v>1.01019948033673</v>
      </c>
    </row>
    <row r="466" spans="11:23">
      <c r="K466" s="80">
        <v>46.4</v>
      </c>
      <c r="L466" s="56">
        <f t="shared" si="61"/>
        <v>10.3922105616599</v>
      </c>
      <c r="M466" s="56">
        <f t="shared" si="68"/>
        <v>0.221309855704099</v>
      </c>
      <c r="Q466" s="82">
        <f t="shared" si="62"/>
        <v>0.255307551448054</v>
      </c>
      <c r="R466" s="58">
        <f t="shared" si="63"/>
        <v>3.17361010226061</v>
      </c>
      <c r="S466" s="57">
        <f>IF(K466=0,C494,(1/$C$59)*LN(1+$C$59/$C$58/(RodR+ABS(Calculations!K466-RodR))))</f>
        <v>0.0804470439724761</v>
      </c>
      <c r="T466" s="83">
        <f t="shared" si="64"/>
        <v>0.0849710064149441</v>
      </c>
      <c r="U466" s="58">
        <f t="shared" si="65"/>
        <v>19.3333333333333</v>
      </c>
      <c r="V466" s="58">
        <f t="shared" si="66"/>
        <v>1.01019948033673</v>
      </c>
      <c r="W466" s="58">
        <f t="shared" si="67"/>
        <v>1.01019948033673</v>
      </c>
    </row>
    <row r="467" spans="11:23">
      <c r="K467" s="80">
        <v>46.5</v>
      </c>
      <c r="L467" s="56">
        <f t="shared" si="61"/>
        <v>10.3705863206317</v>
      </c>
      <c r="M467" s="56">
        <f t="shared" si="68"/>
        <v>0.220379684685296</v>
      </c>
      <c r="Q467" s="82">
        <f t="shared" si="62"/>
        <v>0.25477630431867</v>
      </c>
      <c r="R467" s="58">
        <f t="shared" si="63"/>
        <v>3.17361010226061</v>
      </c>
      <c r="S467" s="57">
        <f>IF(K467=0,C495,(1/$C$59)*LN(1+$C$59/$C$58/(RodR+ABS(Calculations!K467-RodR))))</f>
        <v>0.080279648762521</v>
      </c>
      <c r="T467" s="83">
        <f t="shared" si="64"/>
        <v>0.0847843166512961</v>
      </c>
      <c r="U467" s="58">
        <f t="shared" si="65"/>
        <v>19.375</v>
      </c>
      <c r="V467" s="58">
        <f t="shared" si="66"/>
        <v>1.01019948033673</v>
      </c>
      <c r="W467" s="58">
        <f t="shared" si="67"/>
        <v>1.01019948033673</v>
      </c>
    </row>
    <row r="468" spans="11:23">
      <c r="K468" s="80">
        <v>46.6</v>
      </c>
      <c r="L468" s="56">
        <f t="shared" si="61"/>
        <v>10.3490519174595</v>
      </c>
      <c r="M468" s="56">
        <f t="shared" si="68"/>
        <v>0.219455368053977</v>
      </c>
      <c r="Q468" s="82">
        <f t="shared" si="62"/>
        <v>0.254247264254175</v>
      </c>
      <c r="R468" s="58">
        <f t="shared" si="63"/>
        <v>3.17361010226061</v>
      </c>
      <c r="S468" s="57">
        <f>IF(K468=0,C496,(1/$C$59)*LN(1+$C$59/$C$58/(RodR+ABS(Calculations!K468-RodR))))</f>
        <v>0.0801129489955527</v>
      </c>
      <c r="T468" s="83">
        <f t="shared" si="64"/>
        <v>0.0845984455649655</v>
      </c>
      <c r="U468" s="58">
        <f t="shared" si="65"/>
        <v>19.4166666666667</v>
      </c>
      <c r="V468" s="58">
        <f t="shared" si="66"/>
        <v>1.01019948033673</v>
      </c>
      <c r="W468" s="58">
        <f t="shared" si="67"/>
        <v>1.01019948033673</v>
      </c>
    </row>
    <row r="469" spans="11:23">
      <c r="K469" s="80">
        <v>46.7</v>
      </c>
      <c r="L469" s="56">
        <f t="shared" si="61"/>
        <v>10.3276067932544</v>
      </c>
      <c r="M469" s="56">
        <f t="shared" si="68"/>
        <v>0.21853685676389</v>
      </c>
      <c r="Q469" s="82">
        <f t="shared" si="62"/>
        <v>0.253720417524231</v>
      </c>
      <c r="R469" s="58">
        <f t="shared" si="63"/>
        <v>3.17361010226061</v>
      </c>
      <c r="S469" s="57">
        <f>IF(K469=0,C497,(1/$C$59)*LN(1+$C$59/$C$58/(RodR+ABS(Calculations!K469-RodR))))</f>
        <v>0.0799469403451617</v>
      </c>
      <c r="T469" s="83">
        <f t="shared" si="64"/>
        <v>0.0844133877817943</v>
      </c>
      <c r="U469" s="58">
        <f t="shared" si="65"/>
        <v>19.4583333333333</v>
      </c>
      <c r="V469" s="58">
        <f t="shared" si="66"/>
        <v>1.01019948033673</v>
      </c>
      <c r="W469" s="58">
        <f t="shared" si="67"/>
        <v>1.01019948033673</v>
      </c>
    </row>
    <row r="470" spans="11:23">
      <c r="K470" s="80">
        <v>46.8</v>
      </c>
      <c r="L470" s="56">
        <f t="shared" si="61"/>
        <v>10.3062503937555</v>
      </c>
      <c r="M470" s="56">
        <f t="shared" si="68"/>
        <v>0.217624102281716</v>
      </c>
      <c r="Q470" s="82">
        <f t="shared" si="62"/>
        <v>0.253195750512198</v>
      </c>
      <c r="R470" s="58">
        <f t="shared" si="63"/>
        <v>3.17361010226061</v>
      </c>
      <c r="S470" s="57">
        <f>IF(K470=0,C498,(1/$C$59)*LN(1+$C$59/$C$58/(RodR+ABS(Calculations!K470-RodR))))</f>
        <v>0.0797816185207637</v>
      </c>
      <c r="T470" s="83">
        <f t="shared" si="64"/>
        <v>0.0842291379745673</v>
      </c>
      <c r="U470" s="58">
        <f t="shared" si="65"/>
        <v>19.5</v>
      </c>
      <c r="V470" s="58">
        <f t="shared" si="66"/>
        <v>1.01019948033673</v>
      </c>
      <c r="W470" s="58">
        <f t="shared" si="67"/>
        <v>1.01019948033673</v>
      </c>
    </row>
    <row r="471" spans="11:23">
      <c r="K471" s="80">
        <v>46.9</v>
      </c>
      <c r="L471" s="56">
        <f t="shared" si="61"/>
        <v>10.2849821692818</v>
      </c>
      <c r="M471" s="56">
        <f t="shared" si="68"/>
        <v>0.216717056580334</v>
      </c>
      <c r="Q471" s="82">
        <f t="shared" si="62"/>
        <v>0.252673249713951</v>
      </c>
      <c r="R471" s="58">
        <f t="shared" si="63"/>
        <v>3.17361010226061</v>
      </c>
      <c r="S471" s="57">
        <f>IF(K471=0,C499,(1/$C$59)*LN(1+$C$59/$C$58/(RodR+ABS(Calculations!K471-RodR))))</f>
        <v>0.0796169792672288</v>
      </c>
      <c r="T471" s="83">
        <f t="shared" si="64"/>
        <v>0.0840456908624982</v>
      </c>
      <c r="U471" s="58">
        <f t="shared" si="65"/>
        <v>19.5416666666667</v>
      </c>
      <c r="V471" s="58">
        <f t="shared" si="66"/>
        <v>1.01019948033673</v>
      </c>
      <c r="W471" s="58">
        <f t="shared" si="67"/>
        <v>1.01019948033673</v>
      </c>
    </row>
    <row r="472" spans="11:23">
      <c r="K472" s="80">
        <v>47</v>
      </c>
      <c r="L472" s="56">
        <f t="shared" si="61"/>
        <v>10.2638015746854</v>
      </c>
      <c r="M472" s="56">
        <f t="shared" si="68"/>
        <v>0.215815672132765</v>
      </c>
      <c r="Q472" s="82">
        <f t="shared" si="62"/>
        <v>0.252152901736729</v>
      </c>
      <c r="R472" s="58">
        <f t="shared" si="63"/>
        <v>3.17361010226061</v>
      </c>
      <c r="S472" s="57">
        <f>IF(K472=0,C500,(1/$C$59)*LN(1+$C$59/$C$58/(RodR+ABS(Calculations!K472-RodR))))</f>
        <v>0.0794530183645171</v>
      </c>
      <c r="T472" s="83">
        <f t="shared" si="64"/>
        <v>0.0838630412107286</v>
      </c>
      <c r="U472" s="58">
        <f t="shared" si="65"/>
        <v>19.5833333333333</v>
      </c>
      <c r="V472" s="58">
        <f t="shared" si="66"/>
        <v>1.01019948033673</v>
      </c>
      <c r="W472" s="58">
        <f t="shared" si="67"/>
        <v>1.01019948033673</v>
      </c>
    </row>
    <row r="473" spans="11:23">
      <c r="K473" s="80">
        <v>47.1</v>
      </c>
      <c r="L473" s="56">
        <f t="shared" si="61"/>
        <v>10.2427080693046</v>
      </c>
      <c r="M473" s="56">
        <f t="shared" si="68"/>
        <v>0.214919901905565</v>
      </c>
      <c r="Q473" s="82">
        <f t="shared" si="62"/>
        <v>0.251634693297988</v>
      </c>
      <c r="R473" s="58">
        <f t="shared" si="63"/>
        <v>3.17361010226061</v>
      </c>
      <c r="S473" s="57">
        <f>IF(K473=0,C501,(1/$C$59)*LN(1+$C$59/$C$58/(RodR+ABS(Calculations!K473-RodR))))</f>
        <v>0.0792897316273176</v>
      </c>
      <c r="T473" s="83">
        <f t="shared" si="64"/>
        <v>0.0836811838298263</v>
      </c>
      <c r="U473" s="58">
        <f t="shared" si="65"/>
        <v>19.625</v>
      </c>
      <c r="V473" s="58">
        <f t="shared" si="66"/>
        <v>1.01019948033673</v>
      </c>
      <c r="W473" s="58">
        <f t="shared" si="67"/>
        <v>1.01019948033673</v>
      </c>
    </row>
    <row r="474" spans="11:23">
      <c r="K474" s="80">
        <v>47.2</v>
      </c>
      <c r="L474" s="56">
        <f t="shared" si="61"/>
        <v>10.2217011169177</v>
      </c>
      <c r="M474" s="56">
        <f t="shared" si="68"/>
        <v>0.214029699353196</v>
      </c>
      <c r="Q474" s="82">
        <f t="shared" si="62"/>
        <v>0.251118611224259</v>
      </c>
      <c r="R474" s="58">
        <f t="shared" si="63"/>
        <v>3.17361010226061</v>
      </c>
      <c r="S474" s="57">
        <f>IF(K474=0,C502,(1/$C$59)*LN(1+$C$59/$C$58/(RodR+ABS(Calculations!K474-RodR))))</f>
        <v>0.0791271149046898</v>
      </c>
      <c r="T474" s="83">
        <f t="shared" si="64"/>
        <v>0.0835001135752956</v>
      </c>
      <c r="U474" s="58">
        <f t="shared" si="65"/>
        <v>19.6666666666667</v>
      </c>
      <c r="V474" s="58">
        <f t="shared" si="66"/>
        <v>1.01019948033673</v>
      </c>
      <c r="W474" s="58">
        <f t="shared" si="67"/>
        <v>1.01019948033673</v>
      </c>
    </row>
    <row r="475" spans="11:23">
      <c r="K475" s="80">
        <v>47.3</v>
      </c>
      <c r="L475" s="56">
        <f t="shared" si="61"/>
        <v>10.2007801856979</v>
      </c>
      <c r="M475" s="56">
        <f t="shared" si="68"/>
        <v>0.21314501841146</v>
      </c>
      <c r="Q475" s="82">
        <f t="shared" si="62"/>
        <v>0.250604642450046</v>
      </c>
      <c r="R475" s="58">
        <f t="shared" si="63"/>
        <v>3.17361010226061</v>
      </c>
      <c r="S475" s="57">
        <f>IF(K475=0,C503,(1/$C$59)*LN(1+$C$59/$C$58/(RodR+ABS(Calculations!K475-RodR))))</f>
        <v>0.0789651640797138</v>
      </c>
      <c r="T475" s="83">
        <f t="shared" si="64"/>
        <v>0.0833198253470903</v>
      </c>
      <c r="U475" s="58">
        <f t="shared" si="65"/>
        <v>19.7083333333333</v>
      </c>
      <c r="V475" s="58">
        <f t="shared" si="66"/>
        <v>1.01019948033673</v>
      </c>
      <c r="W475" s="58">
        <f t="shared" si="67"/>
        <v>1.01019948033673</v>
      </c>
    </row>
    <row r="476" spans="11:23">
      <c r="K476" s="80">
        <v>47.4</v>
      </c>
      <c r="L476" s="56">
        <f t="shared" si="61"/>
        <v>10.179944748168</v>
      </c>
      <c r="M476" s="56">
        <f t="shared" si="68"/>
        <v>0.212265813491831</v>
      </c>
      <c r="Q476" s="82">
        <f t="shared" si="62"/>
        <v>0.250092774016709</v>
      </c>
      <c r="R476" s="58">
        <f t="shared" si="63"/>
        <v>3.17361010226061</v>
      </c>
      <c r="S476" s="57">
        <f>IF(K476=0,C504,(1/$C$59)*LN(1+$C$59/$C$58/(RodR+ABS(Calculations!K476-RodR))))</f>
        <v>0.078803875069141</v>
      </c>
      <c r="T476" s="83">
        <f t="shared" si="64"/>
        <v>0.0831403140891367</v>
      </c>
      <c r="U476" s="58">
        <f t="shared" si="65"/>
        <v>19.75</v>
      </c>
      <c r="V476" s="58">
        <f t="shared" si="66"/>
        <v>1.01019948033673</v>
      </c>
      <c r="W476" s="58">
        <f t="shared" si="67"/>
        <v>1.01019948033673</v>
      </c>
    </row>
    <row r="477" spans="11:23">
      <c r="K477" s="80">
        <v>47.5</v>
      </c>
      <c r="L477" s="56">
        <f t="shared" si="61"/>
        <v>10.1591942811561</v>
      </c>
      <c r="M477" s="56">
        <f t="shared" si="68"/>
        <v>0.211392039475516</v>
      </c>
      <c r="Q477" s="82">
        <f t="shared" si="62"/>
        <v>0.249582993071377</v>
      </c>
      <c r="R477" s="58">
        <f t="shared" si="63"/>
        <v>3.17361010226061</v>
      </c>
      <c r="S477" s="57">
        <f>IF(K477=0,C505,(1/$C$59)*LN(1+$C$59/$C$58/(RodR+ABS(Calculations!K477-RodR))))</f>
        <v>0.0786432438230504</v>
      </c>
      <c r="T477" s="83">
        <f t="shared" si="64"/>
        <v>0.0829615747888575</v>
      </c>
      <c r="U477" s="58">
        <f t="shared" si="65"/>
        <v>19.7916666666667</v>
      </c>
      <c r="V477" s="58">
        <f t="shared" si="66"/>
        <v>1.01019948033673</v>
      </c>
      <c r="W477" s="58">
        <f t="shared" si="67"/>
        <v>1.01019948033673</v>
      </c>
    </row>
    <row r="478" spans="11:23">
      <c r="K478" s="80">
        <v>47.6</v>
      </c>
      <c r="L478" s="56">
        <f t="shared" si="61"/>
        <v>10.1385282657519</v>
      </c>
      <c r="M478" s="56">
        <f t="shared" si="68"/>
        <v>0.210523651707565</v>
      </c>
      <c r="Q478" s="82">
        <f t="shared" si="62"/>
        <v>0.249075286865875</v>
      </c>
      <c r="R478" s="58">
        <f t="shared" si="63"/>
        <v>3.17361010226061</v>
      </c>
      <c r="S478" s="57">
        <f>IF(K478=0,C506,(1/$C$59)*LN(1+$C$59/$C$58/(RodR+ABS(Calculations!K478-RodR))))</f>
        <v>0.0784832663245099</v>
      </c>
      <c r="T478" s="83">
        <f t="shared" si="64"/>
        <v>0.0827836024767093</v>
      </c>
      <c r="U478" s="58">
        <f t="shared" si="65"/>
        <v>19.8333333333333</v>
      </c>
      <c r="V478" s="58">
        <f t="shared" si="66"/>
        <v>1.01019948033673</v>
      </c>
      <c r="W478" s="58">
        <f t="shared" si="67"/>
        <v>1.01019948033673</v>
      </c>
    </row>
    <row r="479" spans="11:23">
      <c r="K479" s="80">
        <v>47.7</v>
      </c>
      <c r="L479" s="56">
        <f t="shared" si="61"/>
        <v>10.1179461872631</v>
      </c>
      <c r="M479" s="56">
        <f t="shared" si="68"/>
        <v>0.209660605991294</v>
      </c>
      <c r="Q479" s="82">
        <f t="shared" si="62"/>
        <v>0.248569642755653</v>
      </c>
      <c r="R479" s="58">
        <f t="shared" si="63"/>
        <v>3.17361010226061</v>
      </c>
      <c r="S479" s="57">
        <f>IF(K479=0,C507,(1/$C$59)*LN(1+$C$59/$C$58/(RodR+ABS(Calculations!K479-RodR))))</f>
        <v>0.0783239385892404</v>
      </c>
      <c r="T479" s="83">
        <f t="shared" si="64"/>
        <v>0.0826063922257173</v>
      </c>
      <c r="U479" s="58">
        <f t="shared" si="65"/>
        <v>19.875</v>
      </c>
      <c r="V479" s="58">
        <f t="shared" si="66"/>
        <v>1.01019948033673</v>
      </c>
      <c r="W479" s="58">
        <f t="shared" si="67"/>
        <v>1.01019948033673</v>
      </c>
    </row>
    <row r="480" spans="11:23">
      <c r="K480" s="80">
        <v>47.8</v>
      </c>
      <c r="L480" s="56">
        <f t="shared" si="61"/>
        <v>10.0974475351729</v>
      </c>
      <c r="M480" s="56">
        <f t="shared" si="68"/>
        <v>0.208802858582565</v>
      </c>
      <c r="Q480" s="82">
        <f t="shared" si="62"/>
        <v>0.248066048198742</v>
      </c>
      <c r="R480" s="58">
        <f t="shared" si="63"/>
        <v>3.17361010226061</v>
      </c>
      <c r="S480" s="57">
        <f>IF(K480=0,C508,(1/$C$59)*LN(1+$C$59/$C$58/(RodR+ABS(Calculations!K480-RodR))))</f>
        <v>0.0781652566652849</v>
      </c>
      <c r="T480" s="83">
        <f t="shared" si="64"/>
        <v>0.0824299391510236</v>
      </c>
      <c r="U480" s="58">
        <f t="shared" si="65"/>
        <v>19.9166666666667</v>
      </c>
      <c r="V480" s="58">
        <f t="shared" si="66"/>
        <v>1.01019948033673</v>
      </c>
      <c r="W480" s="58">
        <f t="shared" si="67"/>
        <v>1.01019948033673</v>
      </c>
    </row>
    <row r="481" spans="11:23">
      <c r="K481" s="80">
        <v>47.9</v>
      </c>
      <c r="L481" s="56">
        <f t="shared" si="61"/>
        <v>10.0770318030976</v>
      </c>
      <c r="M481" s="56">
        <f t="shared" si="68"/>
        <v>0.207950366184219</v>
      </c>
      <c r="Q481" s="82">
        <f t="shared" si="62"/>
        <v>0.247564490754708</v>
      </c>
      <c r="R481" s="58">
        <f t="shared" si="63"/>
        <v>3.17361010226061</v>
      </c>
      <c r="S481" s="57">
        <f>IF(K481=0,C509,(1/$C$59)*LN(1+$C$59/$C$58/(RodR+ABS(Calculations!K481-RodR))))</f>
        <v>0.0780072166326808</v>
      </c>
      <c r="T481" s="83">
        <f t="shared" si="64"/>
        <v>0.0822542384094363</v>
      </c>
      <c r="U481" s="58">
        <f t="shared" si="65"/>
        <v>19.9583333333333</v>
      </c>
      <c r="V481" s="58">
        <f t="shared" si="66"/>
        <v>1.01019948033673</v>
      </c>
      <c r="W481" s="58">
        <f t="shared" si="67"/>
        <v>1.01019948033673</v>
      </c>
    </row>
    <row r="482" spans="11:23">
      <c r="K482" s="80">
        <v>48</v>
      </c>
      <c r="L482" s="56">
        <f t="shared" si="61"/>
        <v>10.0566984887448</v>
      </c>
      <c r="M482" s="56">
        <f t="shared" si="68"/>
        <v>0.207103085940677</v>
      </c>
      <c r="Q482" s="82">
        <f t="shared" si="62"/>
        <v>0.247064958083632</v>
      </c>
      <c r="R482" s="58">
        <f t="shared" si="63"/>
        <v>3.17361010226061</v>
      </c>
      <c r="S482" s="57">
        <f>IF(K482=0,C510,(1/$C$59)*LN(1+$C$59/$C$58/(RodR+ABS(Calculations!K482-RodR))))</f>
        <v>0.0778498146031372</v>
      </c>
      <c r="T482" s="83">
        <f t="shared" si="64"/>
        <v>0.0820792851989869</v>
      </c>
      <c r="U482" s="58">
        <f t="shared" si="65"/>
        <v>20</v>
      </c>
      <c r="V482" s="58">
        <f t="shared" si="66"/>
        <v>1.01019948033673</v>
      </c>
      <c r="W482" s="58">
        <f t="shared" si="67"/>
        <v>1.01019948033673</v>
      </c>
    </row>
    <row r="483" spans="11:23">
      <c r="K483" s="80">
        <v>48.1</v>
      </c>
      <c r="L483" s="56">
        <f t="shared" si="61"/>
        <v>10.0364470938721</v>
      </c>
      <c r="M483" s="56">
        <f t="shared" si="68"/>
        <v>0.206260975432563</v>
      </c>
      <c r="Q483" s="82">
        <f t="shared" si="62"/>
        <v>0.246567437945093</v>
      </c>
      <c r="R483" s="58">
        <f t="shared" si="63"/>
        <v>3.17361010226061</v>
      </c>
      <c r="S483" s="57">
        <f>IF(K483=0,C511,(1/$C$59)*LN(1+$C$59/$C$58/(RodR+ABS(Calculations!K483-RodR))))</f>
        <v>0.0776930467197151</v>
      </c>
      <c r="T483" s="83">
        <f t="shared" si="64"/>
        <v>0.0819050747584925</v>
      </c>
      <c r="U483" s="58">
        <f t="shared" si="65"/>
        <v>20.0416666666667</v>
      </c>
      <c r="V483" s="58">
        <f t="shared" si="66"/>
        <v>1.01019948033673</v>
      </c>
      <c r="W483" s="58">
        <f t="shared" si="67"/>
        <v>1.01019948033673</v>
      </c>
    </row>
    <row r="484" spans="11:23">
      <c r="K484" s="80">
        <v>48.2</v>
      </c>
      <c r="L484" s="56">
        <f t="shared" si="61"/>
        <v>10.0162771242466</v>
      </c>
      <c r="M484" s="56">
        <f t="shared" si="68"/>
        <v>0.205423992671141</v>
      </c>
      <c r="Q484" s="82">
        <f t="shared" si="62"/>
        <v>0.246071918197172</v>
      </c>
      <c r="R484" s="58">
        <f t="shared" si="63"/>
        <v>3.17361010226061</v>
      </c>
      <c r="S484" s="57">
        <f>IF(K484=0,C512,(1/$C$59)*LN(1+$C$59/$C$58/(RodR+ABS(Calculations!K484-RodR))))</f>
        <v>0.0775369091565128</v>
      </c>
      <c r="T484" s="83">
        <f t="shared" si="64"/>
        <v>0.0817316023671228</v>
      </c>
      <c r="U484" s="58">
        <f t="shared" si="65"/>
        <v>20.0833333333333</v>
      </c>
      <c r="V484" s="58">
        <f t="shared" si="66"/>
        <v>1.01019948033673</v>
      </c>
      <c r="W484" s="58">
        <f t="shared" si="67"/>
        <v>1.01019948033673</v>
      </c>
    </row>
    <row r="485" spans="11:23">
      <c r="K485" s="80">
        <v>48.3</v>
      </c>
      <c r="L485" s="56">
        <f t="shared" si="61"/>
        <v>9.99618808960446</v>
      </c>
      <c r="M485" s="56">
        <f t="shared" si="68"/>
        <v>0.204592096093487</v>
      </c>
      <c r="Q485" s="82">
        <f t="shared" si="62"/>
        <v>0.245578386795454</v>
      </c>
      <c r="R485" s="58">
        <f t="shared" si="63"/>
        <v>3.17361010226061</v>
      </c>
      <c r="S485" s="57">
        <f>IF(K485=0,C513,(1/$C$59)*LN(1+$C$59/$C$58/(RodR+ABS(Calculations!K485-RodR))))</f>
        <v>0.0773813981183528</v>
      </c>
      <c r="T485" s="83">
        <f t="shared" si="64"/>
        <v>0.0815588633439755</v>
      </c>
      <c r="U485" s="58">
        <f t="shared" si="65"/>
        <v>20.125</v>
      </c>
      <c r="V485" s="58">
        <f t="shared" si="66"/>
        <v>1.01019948033673</v>
      </c>
      <c r="W485" s="58">
        <f t="shared" si="67"/>
        <v>1.01019948033673</v>
      </c>
    </row>
    <row r="486" spans="11:23">
      <c r="K486" s="80">
        <v>48.4</v>
      </c>
      <c r="L486" s="56">
        <f t="shared" si="61"/>
        <v>9.97617950361107</v>
      </c>
      <c r="M486" s="56">
        <f t="shared" si="68"/>
        <v>0.20376524455696</v>
      </c>
      <c r="Q486" s="82">
        <f t="shared" si="62"/>
        <v>0.24508683179206</v>
      </c>
      <c r="R486" s="58">
        <f t="shared" si="63"/>
        <v>3.17361010226061</v>
      </c>
      <c r="S486" s="57">
        <f>IF(K486=0,C514,(1/$C$59)*LN(1+$C$59/$C$58/(RodR+ABS(Calculations!K486-RodR))))</f>
        <v>0.0772265098404751</v>
      </c>
      <c r="T486" s="83">
        <f t="shared" si="64"/>
        <v>0.0813868530476525</v>
      </c>
      <c r="U486" s="58">
        <f t="shared" si="65"/>
        <v>20.1666666666667</v>
      </c>
      <c r="V486" s="58">
        <f t="shared" si="66"/>
        <v>1.01019948033673</v>
      </c>
      <c r="W486" s="58">
        <f t="shared" si="67"/>
        <v>1.01019948033673</v>
      </c>
    </row>
    <row r="487" spans="11:23">
      <c r="K487" s="80">
        <v>48.5</v>
      </c>
      <c r="L487" s="56">
        <f t="shared" si="61"/>
        <v>9.95625088382183</v>
      </c>
      <c r="M487" s="56">
        <f t="shared" si="68"/>
        <v>0.202943397334309</v>
      </c>
      <c r="Q487" s="82">
        <f t="shared" si="62"/>
        <v>0.244597241334675</v>
      </c>
      <c r="R487" s="58">
        <f t="shared" si="63"/>
        <v>3.17361010226061</v>
      </c>
      <c r="S487" s="57">
        <f>IF(K487=0,C515,(1/$C$59)*LN(1+$C$59/$C$58/(RodR+ABS(Calculations!K487-RodR))))</f>
        <v>0.0770722405882325</v>
      </c>
      <c r="T487" s="83">
        <f t="shared" si="64"/>
        <v>0.0812155668758459</v>
      </c>
      <c r="U487" s="58">
        <f t="shared" si="65"/>
        <v>20.2083333333333</v>
      </c>
      <c r="V487" s="58">
        <f t="shared" si="66"/>
        <v>1.01019948033673</v>
      </c>
      <c r="W487" s="58">
        <f t="shared" si="67"/>
        <v>1.01019948033673</v>
      </c>
    </row>
    <row r="488" spans="11:23">
      <c r="K488" s="80">
        <v>48.6</v>
      </c>
      <c r="L488" s="56">
        <f t="shared" si="61"/>
        <v>9.93640175164342</v>
      </c>
      <c r="M488" s="56">
        <f t="shared" si="68"/>
        <v>0.202126514108484</v>
      </c>
      <c r="Q488" s="82">
        <f t="shared" si="62"/>
        <v>0.244109603665598</v>
      </c>
      <c r="R488" s="58">
        <f t="shared" si="63"/>
        <v>3.17361010226061</v>
      </c>
      <c r="S488" s="57">
        <f>IF(K488=0,C516,(1/$C$59)*LN(1+$C$59/$C$58/(RodR+ABS(Calculations!K488-RodR))))</f>
        <v>0.0769185866567905</v>
      </c>
      <c r="T488" s="83">
        <f t="shared" si="64"/>
        <v>0.0810450002649259</v>
      </c>
      <c r="U488" s="58">
        <f t="shared" si="65"/>
        <v>20.25</v>
      </c>
      <c r="V488" s="58">
        <f t="shared" si="66"/>
        <v>1.01019948033673</v>
      </c>
      <c r="W488" s="58">
        <f t="shared" si="67"/>
        <v>1.01019948033673</v>
      </c>
    </row>
    <row r="489" spans="11:23">
      <c r="K489" s="80">
        <v>48.7</v>
      </c>
      <c r="L489" s="56">
        <f t="shared" si="61"/>
        <v>9.91663163229523</v>
      </c>
      <c r="M489" s="56">
        <f t="shared" si="68"/>
        <v>0.201314554967878</v>
      </c>
      <c r="Q489" s="82">
        <f t="shared" si="62"/>
        <v>0.243623907120799</v>
      </c>
      <c r="R489" s="58">
        <f t="shared" si="63"/>
        <v>3.17361010226061</v>
      </c>
      <c r="S489" s="57">
        <f>IF(K489=0,C517,(1/$C$59)*LN(1+$C$59/$C$58/(RodR+ABS(Calculations!K489-RodR))))</f>
        <v>0.0767655443708294</v>
      </c>
      <c r="T489" s="83">
        <f t="shared" si="64"/>
        <v>0.0808751486895366</v>
      </c>
      <c r="U489" s="58">
        <f t="shared" si="65"/>
        <v>20.2916666666667</v>
      </c>
      <c r="V489" s="58">
        <f t="shared" si="66"/>
        <v>1.01019948033673</v>
      </c>
      <c r="W489" s="58">
        <f t="shared" si="67"/>
        <v>1.01019948033673</v>
      </c>
    </row>
    <row r="490" spans="11:23">
      <c r="K490" s="80">
        <v>48.8</v>
      </c>
      <c r="L490" s="56">
        <f t="shared" si="61"/>
        <v>9.89694005477153</v>
      </c>
      <c r="M490" s="56">
        <f t="shared" si="68"/>
        <v>0.200507480401408</v>
      </c>
      <c r="Q490" s="82">
        <f t="shared" si="62"/>
        <v>0.243140140128984</v>
      </c>
      <c r="R490" s="58">
        <f t="shared" si="63"/>
        <v>3.17361010226061</v>
      </c>
      <c r="S490" s="57">
        <f>IF(K490=0,C518,(1/$C$59)*LN(1+$C$59/$C$58/(RodR+ABS(Calculations!K490-RodR))))</f>
        <v>0.0766131100842513</v>
      </c>
      <c r="T490" s="83">
        <f t="shared" si="64"/>
        <v>0.0807060076621937</v>
      </c>
      <c r="U490" s="58">
        <f t="shared" si="65"/>
        <v>20.3333333333333</v>
      </c>
      <c r="V490" s="58">
        <f t="shared" si="66"/>
        <v>1.01019948033673</v>
      </c>
      <c r="W490" s="58">
        <f t="shared" si="67"/>
        <v>1.01019948033673</v>
      </c>
    </row>
    <row r="491" spans="11:23">
      <c r="K491" s="80">
        <v>48.9</v>
      </c>
      <c r="L491" s="56">
        <f t="shared" si="61"/>
        <v>9.87732655180413</v>
      </c>
      <c r="M491" s="56">
        <f t="shared" si="68"/>
        <v>0.199705251293489</v>
      </c>
      <c r="Q491" s="82">
        <f t="shared" si="62"/>
        <v>0.24265829121068</v>
      </c>
      <c r="R491" s="58">
        <f t="shared" si="63"/>
        <v>3.17361010226061</v>
      </c>
      <c r="S491" s="57">
        <f>IF(K491=0,C519,(1/$C$59)*LN(1+$C$59/$C$58/(RodR+ABS(Calculations!K491-RodR))))</f>
        <v>0.0764612801798906</v>
      </c>
      <c r="T491" s="83">
        <f t="shared" si="64"/>
        <v>0.0805375727328918</v>
      </c>
      <c r="U491" s="58">
        <f t="shared" si="65"/>
        <v>20.375</v>
      </c>
      <c r="V491" s="58">
        <f t="shared" si="66"/>
        <v>1.01019948033673</v>
      </c>
      <c r="W491" s="58">
        <f t="shared" si="67"/>
        <v>1.01019948033673</v>
      </c>
    </row>
    <row r="492" spans="11:23">
      <c r="K492" s="80">
        <v>49</v>
      </c>
      <c r="L492" s="56">
        <f t="shared" si="61"/>
        <v>9.85779065982527</v>
      </c>
      <c r="M492" s="56">
        <f t="shared" si="68"/>
        <v>0.198907828919495</v>
      </c>
      <c r="Q492" s="82">
        <f t="shared" si="62"/>
        <v>0.242178348977323</v>
      </c>
      <c r="R492" s="58">
        <f t="shared" si="63"/>
        <v>3.17361010226061</v>
      </c>
      <c r="S492" s="57">
        <f>IF(K492=0,C520,(1/$C$59)*LN(1+$C$59/$C$58/(RodR+ABS(Calculations!K492-RodR))))</f>
        <v>0.0763100510692274</v>
      </c>
      <c r="T492" s="83">
        <f t="shared" si="64"/>
        <v>0.0803698394887113</v>
      </c>
      <c r="U492" s="58">
        <f t="shared" si="65"/>
        <v>20.4166666666667</v>
      </c>
      <c r="V492" s="58">
        <f t="shared" si="66"/>
        <v>1.01019948033673</v>
      </c>
      <c r="W492" s="58">
        <f t="shared" si="67"/>
        <v>1.01019948033673</v>
      </c>
    </row>
    <row r="493" spans="11:23">
      <c r="K493" s="80">
        <v>49.1</v>
      </c>
      <c r="L493" s="56">
        <f t="shared" si="61"/>
        <v>9.83833191893093</v>
      </c>
      <c r="M493" s="56">
        <f t="shared" si="68"/>
        <v>0.198115174941133</v>
      </c>
      <c r="Q493" s="82">
        <f t="shared" si="62"/>
        <v>0.241700302130358</v>
      </c>
      <c r="R493" s="58">
        <f t="shared" si="63"/>
        <v>3.17361010226061</v>
      </c>
      <c r="S493" s="57">
        <f>IF(K493=0,C521,(1/$C$59)*LN(1+$C$59/$C$58/(RodR+ABS(Calculations!K493-RodR))))</f>
        <v>0.0761594191921029</v>
      </c>
      <c r="T493" s="83">
        <f t="shared" si="64"/>
        <v>0.0802028035534341</v>
      </c>
      <c r="U493" s="58">
        <f t="shared" si="65"/>
        <v>20.4583333333333</v>
      </c>
      <c r="V493" s="58">
        <f t="shared" si="66"/>
        <v>1.01019948033673</v>
      </c>
      <c r="W493" s="58">
        <f t="shared" si="67"/>
        <v>1.01019948033673</v>
      </c>
    </row>
    <row r="494" spans="11:23">
      <c r="K494" s="80">
        <v>49.2</v>
      </c>
      <c r="L494" s="56">
        <f t="shared" si="61"/>
        <v>9.81894987284502</v>
      </c>
      <c r="M494" s="56">
        <f t="shared" si="68"/>
        <v>0.197327251401587</v>
      </c>
      <c r="Q494" s="82">
        <f t="shared" si="62"/>
        <v>0.241224139460358</v>
      </c>
      <c r="R494" s="58">
        <f t="shared" si="63"/>
        <v>3.17361010226061</v>
      </c>
      <c r="S494" s="57">
        <f>IF(K494=0,C522,(1/$C$59)*LN(1+$C$59/$C$58/(RodR+ABS(Calculations!K494-RodR))))</f>
        <v>0.0760093810164425</v>
      </c>
      <c r="T494" s="83">
        <f t="shared" si="64"/>
        <v>0.0800364605871627</v>
      </c>
      <c r="U494" s="58">
        <f t="shared" si="65"/>
        <v>20.5</v>
      </c>
      <c r="V494" s="58">
        <f t="shared" si="66"/>
        <v>1.01019948033673</v>
      </c>
      <c r="W494" s="58">
        <f t="shared" si="67"/>
        <v>1.01019948033673</v>
      </c>
    </row>
    <row r="495" spans="11:23">
      <c r="K495" s="80">
        <v>49.3</v>
      </c>
      <c r="L495" s="56">
        <f t="shared" si="61"/>
        <v>9.79964406888331</v>
      </c>
      <c r="M495" s="56">
        <f t="shared" si="68"/>
        <v>0.196544020721149</v>
      </c>
      <c r="Q495" s="82">
        <f t="shared" si="62"/>
        <v>0.240749849846136</v>
      </c>
      <c r="R495" s="58">
        <f t="shared" si="63"/>
        <v>3.17361010226061</v>
      </c>
      <c r="S495" s="57">
        <f>IF(K495=0,C523,(1/$C$59)*LN(1+$C$59/$C$58/(RodR+ABS(Calculations!K495-RodR))))</f>
        <v>0.0758599330379766</v>
      </c>
      <c r="T495" s="83">
        <f t="shared" si="64"/>
        <v>0.0798708062859442</v>
      </c>
      <c r="U495" s="58">
        <f t="shared" si="65"/>
        <v>20.5416666666667</v>
      </c>
      <c r="V495" s="58">
        <f t="shared" si="66"/>
        <v>1.01019948033673</v>
      </c>
      <c r="W495" s="58">
        <f t="shared" si="67"/>
        <v>1.01019948033673</v>
      </c>
    </row>
    <row r="496" spans="11:23">
      <c r="K496" s="80">
        <v>49.4</v>
      </c>
      <c r="L496" s="56">
        <f t="shared" si="61"/>
        <v>9.78041405791836</v>
      </c>
      <c r="M496" s="56">
        <f t="shared" si="68"/>
        <v>0.195765445692707</v>
      </c>
      <c r="Q496" s="82">
        <f t="shared" si="62"/>
        <v>0.240277422253888</v>
      </c>
      <c r="R496" s="58">
        <f t="shared" si="63"/>
        <v>3.17361010226061</v>
      </c>
      <c r="S496" s="57">
        <f>IF(K496=0,C524,(1/$C$59)*LN(1+$C$59/$C$58/(RodR+ABS(Calculations!K496-RodR))))</f>
        <v>0.0757110717799691</v>
      </c>
      <c r="T496" s="83">
        <f t="shared" si="64"/>
        <v>0.0797058363813972</v>
      </c>
      <c r="U496" s="58">
        <f t="shared" si="65"/>
        <v>20.5833333333333</v>
      </c>
      <c r="V496" s="58">
        <f t="shared" si="66"/>
        <v>1.01019948033673</v>
      </c>
      <c r="W496" s="58">
        <f t="shared" si="67"/>
        <v>1.01019948033673</v>
      </c>
    </row>
    <row r="497" spans="11:23">
      <c r="K497" s="80">
        <v>49.5</v>
      </c>
      <c r="L497" s="56">
        <f t="shared" si="61"/>
        <v>9.7612593943446</v>
      </c>
      <c r="M497" s="56">
        <f t="shared" si="68"/>
        <v>0.194991489477228</v>
      </c>
      <c r="Q497" s="82">
        <f t="shared" si="62"/>
        <v>0.239806845736331</v>
      </c>
      <c r="R497" s="58">
        <f t="shared" si="63"/>
        <v>3.17361010226061</v>
      </c>
      <c r="S497" s="57">
        <f>IF(K497=0,C525,(1/$C$59)*LN(1+$C$59/$C$58/(RodR+ABS(Calculations!K497-RodR))))</f>
        <v>0.0755627937929466</v>
      </c>
      <c r="T497" s="83">
        <f t="shared" si="64"/>
        <v>0.0795415466403484</v>
      </c>
      <c r="U497" s="58">
        <f t="shared" si="65"/>
        <v>20.625</v>
      </c>
      <c r="V497" s="58">
        <f t="shared" si="66"/>
        <v>1.01019948033673</v>
      </c>
      <c r="W497" s="58">
        <f t="shared" si="67"/>
        <v>1.01019948033673</v>
      </c>
    </row>
    <row r="498" spans="11:23">
      <c r="K498" s="80">
        <v>49.6</v>
      </c>
      <c r="L498" s="56">
        <f t="shared" si="61"/>
        <v>9.74217963604383</v>
      </c>
      <c r="M498" s="56">
        <f t="shared" si="68"/>
        <v>0.194222115599594</v>
      </c>
      <c r="Q498" s="82">
        <f t="shared" si="62"/>
        <v>0.239338109431856</v>
      </c>
      <c r="R498" s="58">
        <f t="shared" si="63"/>
        <v>3.17361010226061</v>
      </c>
      <c r="S498" s="57">
        <f>IF(K498=0,C526,(1/$C$59)*LN(1+$C$59/$C$58/(RodR+ABS(Calculations!K498-RodR))))</f>
        <v>0.0754150956544322</v>
      </c>
      <c r="T498" s="83">
        <f t="shared" si="64"/>
        <v>0.0793779328644675</v>
      </c>
      <c r="U498" s="58">
        <f t="shared" si="65"/>
        <v>20.6666666666667</v>
      </c>
      <c r="V498" s="58">
        <f t="shared" si="66"/>
        <v>1.01019948033673</v>
      </c>
      <c r="W498" s="58">
        <f t="shared" si="67"/>
        <v>1.01019948033673</v>
      </c>
    </row>
    <row r="499" spans="11:23">
      <c r="K499" s="80">
        <v>49.7</v>
      </c>
      <c r="L499" s="56">
        <f t="shared" si="61"/>
        <v>9.72317434435118</v>
      </c>
      <c r="M499" s="56">
        <f t="shared" si="68"/>
        <v>0.193457287944049</v>
      </c>
      <c r="Q499" s="82">
        <f t="shared" si="62"/>
        <v>0.238871202563696</v>
      </c>
      <c r="R499" s="58">
        <f t="shared" si="63"/>
        <v>3.17361010226061</v>
      </c>
      <c r="S499" s="57">
        <f>IF(K499=0,C527,(1/$C$59)*LN(1+$C$59/$C$58/(RodR+ABS(Calculations!K499-RodR))))</f>
        <v>0.0752679739686815</v>
      </c>
      <c r="T499" s="83">
        <f t="shared" si="64"/>
        <v>0.0792149908899101</v>
      </c>
      <c r="U499" s="58">
        <f t="shared" si="65"/>
        <v>20.7083333333333</v>
      </c>
      <c r="V499" s="58">
        <f t="shared" si="66"/>
        <v>1.01019948033673</v>
      </c>
      <c r="W499" s="58">
        <f t="shared" si="67"/>
        <v>1.01019948033673</v>
      </c>
    </row>
    <row r="500" spans="11:23">
      <c r="K500" s="80">
        <v>49.8</v>
      </c>
      <c r="L500" s="56">
        <f t="shared" si="61"/>
        <v>9.70424308402149</v>
      </c>
      <c r="M500" s="56">
        <f t="shared" si="68"/>
        <v>0.192696970750038</v>
      </c>
      <c r="Q500" s="82">
        <f t="shared" si="62"/>
        <v>0.238406114439093</v>
      </c>
      <c r="R500" s="58">
        <f t="shared" si="63"/>
        <v>3.17361010226061</v>
      </c>
      <c r="S500" s="57">
        <f>IF(K500=0,C528,(1/$C$59)*LN(1+$C$59/$C$58/(RodR+ABS(Calculations!K500-RodR))))</f>
        <v>0.0751214253664221</v>
      </c>
      <c r="T500" s="83">
        <f t="shared" si="64"/>
        <v>0.0790527165869647</v>
      </c>
      <c r="U500" s="58">
        <f t="shared" si="65"/>
        <v>20.75</v>
      </c>
      <c r="V500" s="58">
        <f t="shared" si="66"/>
        <v>1.01019948033673</v>
      </c>
      <c r="W500" s="58">
        <f t="shared" si="67"/>
        <v>1.01019948033673</v>
      </c>
    </row>
    <row r="501" spans="11:23">
      <c r="K501" s="80">
        <v>49.9</v>
      </c>
      <c r="L501" s="56">
        <f t="shared" si="61"/>
        <v>9.68538542319591</v>
      </c>
      <c r="M501" s="56">
        <f t="shared" si="68"/>
        <v>0.191941128608217</v>
      </c>
      <c r="Q501" s="82">
        <f t="shared" si="62"/>
        <v>0.237942834448484</v>
      </c>
      <c r="R501" s="58">
        <f t="shared" si="63"/>
        <v>3.17361010226061</v>
      </c>
      <c r="S501" s="57">
        <f>IF(K501=0,C529,(1/$C$59)*LN(1+$C$59/$C$58/(RodR+ABS(Calculations!K501-RodR))))</f>
        <v>0.0749754465045955</v>
      </c>
      <c r="T501" s="83">
        <f t="shared" si="64"/>
        <v>0.0788911058597037</v>
      </c>
      <c r="U501" s="58">
        <f t="shared" si="65"/>
        <v>20.7916666666667</v>
      </c>
      <c r="V501" s="58">
        <f t="shared" si="66"/>
        <v>1.01019948033673</v>
      </c>
      <c r="W501" s="58">
        <f t="shared" si="67"/>
        <v>1.01019948033673</v>
      </c>
    </row>
    <row r="502" spans="11:23">
      <c r="K502" s="80">
        <v>50</v>
      </c>
      <c r="L502" s="56">
        <f t="shared" si="61"/>
        <v>9.6666009333692</v>
      </c>
      <c r="M502" s="56">
        <f t="shared" si="68"/>
        <v>0.191189726456066</v>
      </c>
      <c r="Q502" s="82">
        <f t="shared" si="62"/>
        <v>0.237481352064693</v>
      </c>
      <c r="R502" s="58">
        <f t="shared" si="63"/>
        <v>3.17361010226061</v>
      </c>
      <c r="S502" s="57">
        <f>IF(K502=0,C530,(1/$C$59)*LN(1+$C$59/$C$58/(RodR+ABS(Calculations!K502-RodR))))</f>
        <v>0.0748300340661038</v>
      </c>
      <c r="T502" s="83">
        <f t="shared" si="64"/>
        <v>0.0787301546456368</v>
      </c>
      <c r="U502" s="58">
        <f t="shared" si="65"/>
        <v>20.8333333333333</v>
      </c>
      <c r="V502" s="58">
        <f t="shared" si="66"/>
        <v>1.01019948033673</v>
      </c>
      <c r="W502" s="58">
        <f t="shared" si="67"/>
        <v>1.01019948033673</v>
      </c>
    </row>
    <row r="503" spans="11:23">
      <c r="K503" s="80">
        <v>50.1</v>
      </c>
      <c r="L503" s="56">
        <f t="shared" si="61"/>
        <v>9.64788918935711</v>
      </c>
      <c r="M503" s="56">
        <f t="shared" si="68"/>
        <v>0.190442729573824</v>
      </c>
      <c r="Q503" s="82">
        <f t="shared" si="62"/>
        <v>0.237021656842131</v>
      </c>
      <c r="R503" s="58">
        <f t="shared" si="63"/>
        <v>3.17361010226061</v>
      </c>
      <c r="S503" s="57">
        <f>IF(K503=0,C531,(1/$C$59)*LN(1+$C$59/$C$58/(RodR+ABS(Calculations!K503-RodR))))</f>
        <v>0.0746851847595572</v>
      </c>
      <c r="T503" s="83">
        <f t="shared" si="64"/>
        <v>0.0785698589153737</v>
      </c>
      <c r="U503" s="58">
        <f t="shared" si="65"/>
        <v>20.875</v>
      </c>
      <c r="V503" s="58">
        <f t="shared" si="66"/>
        <v>1.01019948033673</v>
      </c>
      <c r="W503" s="58">
        <f t="shared" si="67"/>
        <v>1.01019948033673</v>
      </c>
    </row>
    <row r="504" spans="11:23">
      <c r="K504" s="80">
        <v>50.2</v>
      </c>
      <c r="L504" s="56">
        <f t="shared" si="61"/>
        <v>9.62924976926427</v>
      </c>
      <c r="M504" s="56">
        <f t="shared" si="68"/>
        <v>0.189700103580748</v>
      </c>
      <c r="Q504" s="82">
        <f t="shared" si="62"/>
        <v>0.23656373841601</v>
      </c>
      <c r="R504" s="58">
        <f t="shared" si="63"/>
        <v>3.17361010226061</v>
      </c>
      <c r="S504" s="57">
        <f>IF(K504=0,C532,(1/$C$59)*LN(1+$C$59/$C$58/(RodR+ABS(Calculations!K504-RodR))))</f>
        <v>0.0745408953190255</v>
      </c>
      <c r="T504" s="83">
        <f t="shared" si="64"/>
        <v>0.0784102146722852</v>
      </c>
      <c r="U504" s="58">
        <f t="shared" si="65"/>
        <v>20.9166666666667</v>
      </c>
      <c r="V504" s="58">
        <f t="shared" si="66"/>
        <v>1.01019948033673</v>
      </c>
      <c r="W504" s="58">
        <f t="shared" si="67"/>
        <v>1.01019948033673</v>
      </c>
    </row>
    <row r="505" spans="11:23">
      <c r="K505" s="80">
        <v>50.3</v>
      </c>
      <c r="L505" s="56">
        <f t="shared" si="61"/>
        <v>9.61068225445247</v>
      </c>
      <c r="M505" s="56">
        <f t="shared" si="68"/>
        <v>0.188961814430838</v>
      </c>
      <c r="Q505" s="82">
        <f t="shared" si="62"/>
        <v>0.236107586501559</v>
      </c>
      <c r="R505" s="58">
        <f t="shared" si="63"/>
        <v>3.17361010226061</v>
      </c>
      <c r="S505" s="57">
        <f>IF(K505=0,C533,(1/$C$59)*LN(1+$C$59/$C$58/(RodR+ABS(Calculations!K505-RodR))))</f>
        <v>0.0743971625037922</v>
      </c>
      <c r="T505" s="83">
        <f t="shared" si="64"/>
        <v>0.0782512179521707</v>
      </c>
      <c r="U505" s="58">
        <f t="shared" si="65"/>
        <v>20.9583333333333</v>
      </c>
      <c r="V505" s="58">
        <f t="shared" si="66"/>
        <v>1.01019948033673</v>
      </c>
      <c r="W505" s="58">
        <f t="shared" si="67"/>
        <v>1.01019948033673</v>
      </c>
    </row>
    <row r="506" spans="11:23">
      <c r="K506" s="80">
        <v>50.4</v>
      </c>
      <c r="L506" s="56">
        <f t="shared" si="61"/>
        <v>9.59218622950929</v>
      </c>
      <c r="M506" s="56">
        <f t="shared" si="68"/>
        <v>0.188227828409071</v>
      </c>
      <c r="Q506" s="82">
        <f t="shared" si="62"/>
        <v>0.235653190893257</v>
      </c>
      <c r="R506" s="58">
        <f t="shared" si="63"/>
        <v>3.17361010226061</v>
      </c>
      <c r="S506" s="57">
        <f>IF(K506=0,C534,(1/$C$59)*LN(1+$C$59/$C$58/(RodR+ABS(Calculations!K506-RodR))))</f>
        <v>0.0742539830981122</v>
      </c>
      <c r="T506" s="83">
        <f t="shared" si="64"/>
        <v>0.0780928648229319</v>
      </c>
      <c r="U506" s="58">
        <f t="shared" si="65"/>
        <v>21</v>
      </c>
      <c r="V506" s="58">
        <f t="shared" si="66"/>
        <v>1.01019948033673</v>
      </c>
      <c r="W506" s="58">
        <f t="shared" si="67"/>
        <v>1.01019948033673</v>
      </c>
    </row>
    <row r="507" spans="11:23">
      <c r="K507" s="80">
        <v>50.5</v>
      </c>
      <c r="L507" s="56">
        <f t="shared" si="61"/>
        <v>9.57376128221705</v>
      </c>
      <c r="M507" s="56">
        <f t="shared" si="68"/>
        <v>0.187498112127557</v>
      </c>
      <c r="Q507" s="82">
        <f t="shared" si="62"/>
        <v>0.235200541464069</v>
      </c>
      <c r="R507" s="58">
        <f t="shared" si="63"/>
        <v>3.17361010226061</v>
      </c>
      <c r="S507" s="57">
        <f>IF(K507=0,C535,(1/$C$59)*LN(1+$C$59/$C$58/(RodR+ABS(Calculations!K507-RodR))))</f>
        <v>0.074111353910971</v>
      </c>
      <c r="T507" s="83">
        <f t="shared" si="64"/>
        <v>0.0779351513842462</v>
      </c>
      <c r="U507" s="58">
        <f t="shared" si="65"/>
        <v>21.0416666666667</v>
      </c>
      <c r="V507" s="58">
        <f t="shared" si="66"/>
        <v>1.01019948033673</v>
      </c>
      <c r="W507" s="58">
        <f t="shared" si="67"/>
        <v>1.01019948033673</v>
      </c>
    </row>
    <row r="508" spans="11:23">
      <c r="K508" s="80">
        <v>50.6</v>
      </c>
      <c r="L508" s="56">
        <f t="shared" si="61"/>
        <v>9.5554070035221</v>
      </c>
      <c r="M508" s="56">
        <f t="shared" si="68"/>
        <v>0.18677263252173</v>
      </c>
      <c r="Q508" s="82">
        <f t="shared" si="62"/>
        <v>0.234749628164689</v>
      </c>
      <c r="R508" s="58">
        <f t="shared" si="63"/>
        <v>3.17361010226061</v>
      </c>
      <c r="S508" s="57">
        <f>IF(K508=0,C536,(1/$C$59)*LN(1+$C$59/$C$58/(RodR+ABS(Calculations!K508-RodR))))</f>
        <v>0.0739692717758472</v>
      </c>
      <c r="T508" s="83">
        <f t="shared" si="64"/>
        <v>0.0777780737672488</v>
      </c>
      <c r="U508" s="58">
        <f t="shared" si="65"/>
        <v>21.0833333333333</v>
      </c>
      <c r="V508" s="58">
        <f t="shared" si="66"/>
        <v>1.01019948033673</v>
      </c>
      <c r="W508" s="58">
        <f t="shared" si="67"/>
        <v>1.01019948033673</v>
      </c>
    </row>
    <row r="509" spans="11:23">
      <c r="K509" s="80">
        <v>50.7</v>
      </c>
      <c r="L509" s="56">
        <f t="shared" si="61"/>
        <v>9.53712298750465</v>
      </c>
      <c r="M509" s="56">
        <f t="shared" si="68"/>
        <v>0.186051356846537</v>
      </c>
      <c r="Q509" s="82">
        <f t="shared" si="62"/>
        <v>0.234300441022805</v>
      </c>
      <c r="R509" s="58">
        <f t="shared" si="63"/>
        <v>3.17361010226061</v>
      </c>
      <c r="S509" s="57">
        <f>IF(K509=0,C537,(1/$C$59)*LN(1+$C$59/$C$58/(RodR+ABS(Calculations!K509-RodR))))</f>
        <v>0.0738277335504791</v>
      </c>
      <c r="T509" s="83">
        <f t="shared" si="64"/>
        <v>0.0776216281342124</v>
      </c>
      <c r="U509" s="58">
        <f t="shared" si="65"/>
        <v>21.125</v>
      </c>
      <c r="V509" s="58">
        <f t="shared" si="66"/>
        <v>1.01019948033673</v>
      </c>
      <c r="W509" s="58">
        <f t="shared" si="67"/>
        <v>1.01019948033673</v>
      </c>
    </row>
    <row r="510" spans="11:23">
      <c r="K510" s="80">
        <v>50.8</v>
      </c>
      <c r="L510" s="56">
        <f t="shared" si="61"/>
        <v>9.51890883134869</v>
      </c>
      <c r="M510" s="56">
        <f t="shared" si="68"/>
        <v>0.185334252672801</v>
      </c>
      <c r="Q510" s="82">
        <f t="shared" si="62"/>
        <v>0.233852970142353</v>
      </c>
      <c r="R510" s="58">
        <f t="shared" si="63"/>
        <v>3.17361010226061</v>
      </c>
      <c r="S510" s="57">
        <f>IF(K510=0,C538,(1/$C$59)*LN(1+$C$59/$C$58/(RodR+ABS(Calculations!K510-RodR))))</f>
        <v>0.0736867361166313</v>
      </c>
      <c r="T510" s="83">
        <f t="shared" si="64"/>
        <v>0.0774658106782398</v>
      </c>
      <c r="U510" s="58">
        <f t="shared" si="65"/>
        <v>21.1666666666667</v>
      </c>
      <c r="V510" s="58">
        <f t="shared" si="66"/>
        <v>1.01019948033673</v>
      </c>
      <c r="W510" s="58">
        <f t="shared" si="67"/>
        <v>1.01019948033673</v>
      </c>
    </row>
    <row r="511" spans="11:23">
      <c r="K511" s="80">
        <v>50.9</v>
      </c>
      <c r="L511" s="56">
        <f t="shared" si="61"/>
        <v>9.50076413531242</v>
      </c>
      <c r="M511" s="56">
        <f t="shared" si="68"/>
        <v>0.184621287883497</v>
      </c>
      <c r="Q511" s="82">
        <f t="shared" si="62"/>
        <v>0.233407205702795</v>
      </c>
      <c r="R511" s="58">
        <f t="shared" si="63"/>
        <v>3.17361010226061</v>
      </c>
      <c r="S511" s="57">
        <f>IF(K511=0,C539,(1/$C$59)*LN(1+$C$59/$C$58/(RodR+ABS(Calculations!K511-RodR))))</f>
        <v>0.0735462763798664</v>
      </c>
      <c r="T511" s="83">
        <f t="shared" si="64"/>
        <v>0.0773106176229498</v>
      </c>
      <c r="U511" s="58">
        <f t="shared" si="65"/>
        <v>21.2083333333333</v>
      </c>
      <c r="V511" s="58">
        <f t="shared" si="66"/>
        <v>1.01019948033673</v>
      </c>
      <c r="W511" s="58">
        <f t="shared" si="67"/>
        <v>1.01019948033673</v>
      </c>
    </row>
    <row r="512" spans="11:23">
      <c r="K512" s="80">
        <v>51</v>
      </c>
      <c r="L512" s="56">
        <f t="shared" si="61"/>
        <v>9.48268850269891</v>
      </c>
      <c r="M512" s="56">
        <f t="shared" si="68"/>
        <v>0.183912430670297</v>
      </c>
      <c r="Q512" s="82">
        <f t="shared" si="62"/>
        <v>0.232963137958396</v>
      </c>
      <c r="R512" s="58">
        <f t="shared" si="63"/>
        <v>3.17361010226061</v>
      </c>
      <c r="S512" s="57">
        <f>IF(K512=0,C540,(1/$C$59)*LN(1+$C$59/$C$58/(RodR+ABS(Calculations!K512-RodR))))</f>
        <v>0.0734063512693173</v>
      </c>
      <c r="T512" s="83">
        <f t="shared" si="64"/>
        <v>0.077156045222175</v>
      </c>
      <c r="U512" s="58">
        <f t="shared" si="65"/>
        <v>21.25</v>
      </c>
      <c r="V512" s="58">
        <f t="shared" si="66"/>
        <v>1.01019948033673</v>
      </c>
      <c r="W512" s="58">
        <f t="shared" si="67"/>
        <v>1.01019948033673</v>
      </c>
    </row>
    <row r="513" spans="11:23">
      <c r="K513" s="80">
        <v>51.1</v>
      </c>
      <c r="L513" s="56">
        <f t="shared" si="61"/>
        <v>9.46468153982723</v>
      </c>
      <c r="M513" s="56">
        <f t="shared" si="68"/>
        <v>0.18320764952988</v>
      </c>
      <c r="Q513" s="82">
        <f t="shared" si="62"/>
        <v>0.232520757237518</v>
      </c>
      <c r="R513" s="58">
        <f t="shared" si="63"/>
        <v>3.17361010226061</v>
      </c>
      <c r="S513" s="57">
        <f>IF(K513=0,C541,(1/$C$59)*LN(1+$C$59/$C$58/(RodR+ABS(Calculations!K513-RodR))))</f>
        <v>0.0732669577374644</v>
      </c>
      <c r="T513" s="83">
        <f t="shared" si="64"/>
        <v>0.0770020897596594</v>
      </c>
      <c r="U513" s="58">
        <f t="shared" si="65"/>
        <v>21.2916666666667</v>
      </c>
      <c r="V513" s="58">
        <f t="shared" si="66"/>
        <v>1.01019948033673</v>
      </c>
      <c r="W513" s="58">
        <f t="shared" si="67"/>
        <v>1.01019948033673</v>
      </c>
    </row>
    <row r="514" spans="11:23">
      <c r="K514" s="80">
        <v>51.2</v>
      </c>
      <c r="L514" s="56">
        <f t="shared" ref="L514:L577" si="69">IF(K514&lt;RodR,EPRValue,Q514*$C$43)</f>
        <v>9.44674285600387</v>
      </c>
      <c r="M514" s="56">
        <f t="shared" si="68"/>
        <v>0.182506913260406</v>
      </c>
      <c r="Q514" s="82">
        <f t="shared" si="62"/>
        <v>0.232080053941913</v>
      </c>
      <c r="R514" s="58">
        <f t="shared" si="63"/>
        <v>3.17361010226061</v>
      </c>
      <c r="S514" s="57">
        <f>IF(K514=0,C542,(1/$C$59)*LN(1+$C$59/$C$58/(RodR+ABS(Calculations!K514-RodR))))</f>
        <v>0.0731280927599137</v>
      </c>
      <c r="T514" s="83">
        <f t="shared" si="64"/>
        <v>0.0768487475487603</v>
      </c>
      <c r="U514" s="58">
        <f t="shared" si="65"/>
        <v>21.3333333333333</v>
      </c>
      <c r="V514" s="58">
        <f t="shared" si="66"/>
        <v>1.01019948033673</v>
      </c>
      <c r="W514" s="58">
        <f t="shared" si="67"/>
        <v>1.01019948033673</v>
      </c>
    </row>
    <row r="515" spans="11:23">
      <c r="K515" s="80">
        <v>51.3</v>
      </c>
      <c r="L515" s="56">
        <f t="shared" si="69"/>
        <v>9.42887206349424</v>
      </c>
      <c r="M515" s="56">
        <f t="shared" si="68"/>
        <v>0.181810190958227</v>
      </c>
      <c r="Q515" s="82">
        <f t="shared" si="62"/>
        <v>0.231641018546027</v>
      </c>
      <c r="R515" s="58">
        <f t="shared" si="63"/>
        <v>3.17361010226061</v>
      </c>
      <c r="S515" s="57">
        <f>IF(K515=0,C543,(1/$C$59)*LN(1+$C$59/$C$58/(RodR+ABS(Calculations!K515-RodR))))</f>
        <v>0.0729897533351769</v>
      </c>
      <c r="T515" s="83">
        <f t="shared" si="64"/>
        <v>0.0766960149321532</v>
      </c>
      <c r="U515" s="58">
        <f t="shared" si="65"/>
        <v>21.375</v>
      </c>
      <c r="V515" s="58">
        <f t="shared" si="66"/>
        <v>1.01019948033673</v>
      </c>
      <c r="W515" s="58">
        <f t="shared" si="67"/>
        <v>1.01019948033673</v>
      </c>
    </row>
    <row r="516" spans="11:23">
      <c r="K516" s="80">
        <v>51.4</v>
      </c>
      <c r="L516" s="56">
        <f t="shared" si="69"/>
        <v>9.41106877749496</v>
      </c>
      <c r="M516" s="56">
        <f t="shared" si="68"/>
        <v>0.181117452014332</v>
      </c>
      <c r="Q516" s="82">
        <f t="shared" ref="Q516:Q579" si="70">R516*IF($C$56&lt;$C$55,S516,T516)</f>
        <v>0.231203641596317</v>
      </c>
      <c r="R516" s="58">
        <f t="shared" ref="R516:R579" si="71">$C$70/$C$61*W516</f>
        <v>3.17361010226061</v>
      </c>
      <c r="S516" s="57">
        <f>IF(K516=0,C544,(1/$C$59)*LN(1+$C$59/$C$58/(RodR+ABS(Calculations!K516-RodR))))</f>
        <v>0.0728519364844557</v>
      </c>
      <c r="T516" s="83">
        <f t="shared" ref="T516:T579" si="72">IF((ABS(K516))&lt;$C$55-$C$56,($C$53/2/PI()/$C$56*LN(($C$55-$C$56)*(ABS(K516)+$C$56)/(ABS(K516))/$C$55)+$C$60*LN($C$55*$C$54/($C$55-$C$56)/$C$53)),$C$60*LN((((ABS(K516))+$C$56-$C$55)*$C$53+$C$55*$C$54)/($C$53*(ABS(K516)))))</f>
        <v>0.0765438882815434</v>
      </c>
      <c r="U516" s="58">
        <f t="shared" ref="U516:U579" si="73">K516/$C$56</f>
        <v>21.4166666666667</v>
      </c>
      <c r="V516" s="58">
        <f t="shared" ref="V516:V579" si="74">IF(K516="","",1/(1.0212-0.0178*LOG10($C$53+0.01)))</f>
        <v>1.01019948033673</v>
      </c>
      <c r="W516" s="58">
        <f t="shared" ref="W516:W579" si="75">MAX(1/(-(0.21682*LOG10(3.7*U516)-0.293)*(EXP(-3.7*U516)-1)+1),1)*MAX(1/(-(0.1921*LOG10(U516+0.2)+0.072)*(EXP(-150*U516)-1)+1),1)*V516</f>
        <v>1.01019948033673</v>
      </c>
    </row>
    <row r="517" spans="11:23">
      <c r="K517" s="80">
        <v>51.5</v>
      </c>
      <c r="L517" s="56">
        <f t="shared" si="69"/>
        <v>9.39333261610604</v>
      </c>
      <c r="M517" s="56">
        <f t="shared" si="68"/>
        <v>0.180428666111009</v>
      </c>
      <c r="Q517" s="82">
        <f t="shared" si="70"/>
        <v>0.230767913710568</v>
      </c>
      <c r="R517" s="58">
        <f t="shared" si="71"/>
        <v>3.17361010226061</v>
      </c>
      <c r="S517" s="57">
        <f>IF(K517=0,C545,(1/$C$59)*LN(1+$C$59/$C$58/(RodR+ABS(Calculations!K517-RodR))))</f>
        <v>0.072714639251428</v>
      </c>
      <c r="T517" s="83">
        <f t="shared" si="72"/>
        <v>0.0763923639973755</v>
      </c>
      <c r="U517" s="58">
        <f t="shared" si="73"/>
        <v>21.4583333333333</v>
      </c>
      <c r="V517" s="58">
        <f t="shared" si="74"/>
        <v>1.01019948033673</v>
      </c>
      <c r="W517" s="58">
        <f t="shared" si="75"/>
        <v>1.01019948033673</v>
      </c>
    </row>
    <row r="518" spans="11:23">
      <c r="K518" s="80">
        <v>51.6</v>
      </c>
      <c r="L518" s="56">
        <f t="shared" si="69"/>
        <v>9.37566320030361</v>
      </c>
      <c r="M518" s="56">
        <f t="shared" si="68"/>
        <v>0.17974380321848</v>
      </c>
      <c r="Q518" s="82">
        <f t="shared" si="70"/>
        <v>0.230333825577223</v>
      </c>
      <c r="R518" s="58">
        <f t="shared" si="71"/>
        <v>3.17361010226061</v>
      </c>
      <c r="S518" s="57">
        <f>IF(K518=0,C546,(1/$C$59)*LN(1+$C$59/$C$58/(RodR+ABS(Calculations!K518-RodR))))</f>
        <v>0.0725778587020356</v>
      </c>
      <c r="T518" s="83">
        <f t="shared" si="72"/>
        <v>0.0762414385085508</v>
      </c>
      <c r="U518" s="58">
        <f t="shared" si="73"/>
        <v>21.5</v>
      </c>
      <c r="V518" s="58">
        <f t="shared" si="74"/>
        <v>1.01019948033673</v>
      </c>
      <c r="W518" s="58">
        <f t="shared" si="75"/>
        <v>1.01019948033673</v>
      </c>
    </row>
    <row r="519" spans="11:23">
      <c r="K519" s="80">
        <v>51.7</v>
      </c>
      <c r="L519" s="56">
        <f t="shared" si="69"/>
        <v>9.35806015391288</v>
      </c>
      <c r="M519" s="56">
        <f t="shared" si="68"/>
        <v>0.179062833591772</v>
      </c>
      <c r="Q519" s="82">
        <f t="shared" si="70"/>
        <v>0.22990136795472</v>
      </c>
      <c r="R519" s="58">
        <f t="shared" si="71"/>
        <v>3.17361010226061</v>
      </c>
      <c r="S519" s="57">
        <f>IF(K519=0,C547,(1/$C$59)*LN(1+$C$59/$C$58/(RodR+ABS(Calculations!K519-RodR))))</f>
        <v>0.0724415919242751</v>
      </c>
      <c r="T519" s="83">
        <f t="shared" si="72"/>
        <v>0.0760911082721468</v>
      </c>
      <c r="U519" s="58">
        <f t="shared" si="73"/>
        <v>21.5416666666667</v>
      </c>
      <c r="V519" s="58">
        <f t="shared" si="74"/>
        <v>1.01019948033673</v>
      </c>
      <c r="W519" s="58">
        <f t="shared" si="75"/>
        <v>1.01019948033673</v>
      </c>
    </row>
    <row r="520" spans="11:23">
      <c r="K520" s="80">
        <v>51.8</v>
      </c>
      <c r="L520" s="56">
        <f t="shared" si="69"/>
        <v>9.34052310358133</v>
      </c>
      <c r="M520" s="56">
        <f t="shared" si="68"/>
        <v>0.178385727767358</v>
      </c>
      <c r="Q520" s="82">
        <f t="shared" si="70"/>
        <v>0.229470531670832</v>
      </c>
      <c r="R520" s="58">
        <f t="shared" si="71"/>
        <v>3.17361010226061</v>
      </c>
      <c r="S520" s="57">
        <f>IF(K520=0,C548,(1/$C$59)*LN(1+$C$59/$C$58/(RodR+ABS(Calculations!K520-RodR))))</f>
        <v>0.0723058360279912</v>
      </c>
      <c r="T520" s="83">
        <f t="shared" si="72"/>
        <v>0.0759413697731398</v>
      </c>
      <c r="U520" s="58">
        <f t="shared" si="73"/>
        <v>21.5833333333333</v>
      </c>
      <c r="V520" s="58">
        <f t="shared" si="74"/>
        <v>1.01019948033673</v>
      </c>
      <c r="W520" s="58">
        <f t="shared" si="75"/>
        <v>1.01019948033673</v>
      </c>
    </row>
    <row r="521" spans="11:23">
      <c r="K521" s="80">
        <v>51.9</v>
      </c>
      <c r="L521" s="56">
        <f t="shared" si="69"/>
        <v>9.32305167875246</v>
      </c>
      <c r="M521" s="56">
        <f t="shared" si="68"/>
        <v>0.177712456559956</v>
      </c>
      <c r="Q521" s="82">
        <f t="shared" si="70"/>
        <v>0.229041307622022</v>
      </c>
      <c r="R521" s="58">
        <f t="shared" si="71"/>
        <v>3.17361010226061</v>
      </c>
      <c r="S521" s="57">
        <f>IF(K521=0,C549,(1/$C$59)*LN(1+$C$59/$C$58/(RodR+ABS(Calculations!K521-RodR))))</f>
        <v>0.0721705881446722</v>
      </c>
      <c r="T521" s="83">
        <f t="shared" si="72"/>
        <v>0.0757922195241288</v>
      </c>
      <c r="U521" s="58">
        <f t="shared" si="73"/>
        <v>21.625</v>
      </c>
      <c r="V521" s="58">
        <f t="shared" si="74"/>
        <v>1.01019948033673</v>
      </c>
      <c r="W521" s="58">
        <f t="shared" si="75"/>
        <v>1.01019948033673</v>
      </c>
    </row>
    <row r="522" spans="11:23">
      <c r="K522" s="80">
        <v>52</v>
      </c>
      <c r="L522" s="56">
        <f t="shared" si="69"/>
        <v>9.30564551163947</v>
      </c>
      <c r="M522" s="56">
        <f t="shared" si="68"/>
        <v>0.177042991059443</v>
      </c>
      <c r="Q522" s="82">
        <f t="shared" si="70"/>
        <v>0.228613686772795</v>
      </c>
      <c r="R522" s="58">
        <f t="shared" si="71"/>
        <v>3.17361010226061</v>
      </c>
      <c r="S522" s="57">
        <f>IF(K522=0,C550,(1/$C$59)*LN(1+$C$59/$C$58/(RodR+ABS(Calculations!K522-RodR))))</f>
        <v>0.0720358454272472</v>
      </c>
      <c r="T522" s="83">
        <f t="shared" si="72"/>
        <v>0.0756436540650685</v>
      </c>
      <c r="U522" s="58">
        <f t="shared" si="73"/>
        <v>21.6666666666667</v>
      </c>
      <c r="V522" s="58">
        <f t="shared" si="74"/>
        <v>1.01019948033673</v>
      </c>
      <c r="W522" s="58">
        <f t="shared" si="75"/>
        <v>1.01019948033673</v>
      </c>
    </row>
    <row r="523" spans="11:23">
      <c r="K523" s="80">
        <v>52.1</v>
      </c>
      <c r="L523" s="56">
        <f t="shared" si="69"/>
        <v>9.28830423719948</v>
      </c>
      <c r="M523" s="56">
        <f t="shared" si="68"/>
        <v>0.176377302627747</v>
      </c>
      <c r="Q523" s="82">
        <f t="shared" si="70"/>
        <v>0.228187660155071</v>
      </c>
      <c r="R523" s="58">
        <f t="shared" si="71"/>
        <v>3.17361010226061</v>
      </c>
      <c r="S523" s="57">
        <f>IF(K523=0,C551,(1/$C$59)*LN(1+$C$59/$C$58/(RodR+ABS(Calculations!K523-RodR))))</f>
        <v>0.0719016050498862</v>
      </c>
      <c r="T523" s="83">
        <f t="shared" si="72"/>
        <v>0.0754956699629987</v>
      </c>
      <c r="U523" s="58">
        <f t="shared" si="73"/>
        <v>21.7083333333333</v>
      </c>
      <c r="V523" s="58">
        <f t="shared" si="74"/>
        <v>1.01019948033673</v>
      </c>
      <c r="W523" s="58">
        <f t="shared" si="75"/>
        <v>1.01019948033673</v>
      </c>
    </row>
    <row r="524" spans="11:23">
      <c r="K524" s="80">
        <v>52.2</v>
      </c>
      <c r="L524" s="56">
        <f t="shared" si="69"/>
        <v>9.27102749310813</v>
      </c>
      <c r="M524" s="56">
        <f t="shared" si="68"/>
        <v>0.175715362895733</v>
      </c>
      <c r="Q524" s="82">
        <f t="shared" si="70"/>
        <v>0.227763218867552</v>
      </c>
      <c r="R524" s="58">
        <f t="shared" si="71"/>
        <v>3.17361010226061</v>
      </c>
      <c r="S524" s="57">
        <f>IF(K524=0,C552,(1/$C$59)*LN(1+$C$59/$C$58/(RodR+ABS(Calculations!K524-RodR))))</f>
        <v>0.0717678642078034</v>
      </c>
      <c r="T524" s="83">
        <f t="shared" si="72"/>
        <v>0.0753482638117795</v>
      </c>
      <c r="U524" s="58">
        <f t="shared" si="73"/>
        <v>21.75</v>
      </c>
      <c r="V524" s="58">
        <f t="shared" si="74"/>
        <v>1.01019948033673</v>
      </c>
      <c r="W524" s="58">
        <f t="shared" si="75"/>
        <v>1.01019948033673</v>
      </c>
    </row>
    <row r="525" spans="11:23">
      <c r="K525" s="80">
        <v>52.3</v>
      </c>
      <c r="L525" s="56">
        <f t="shared" si="69"/>
        <v>9.25381491973404</v>
      </c>
      <c r="M525" s="56">
        <f t="shared" ref="M525:M588" si="76">L515-L525</f>
        <v>0.175057143760203</v>
      </c>
      <c r="Q525" s="82">
        <f t="shared" si="70"/>
        <v>0.227340354075102</v>
      </c>
      <c r="R525" s="58">
        <f t="shared" si="71"/>
        <v>3.17361010226061</v>
      </c>
      <c r="S525" s="57">
        <f>IF(K525=0,C553,(1/$C$59)*LN(1+$C$59/$C$58/(RodR+ABS(Calculations!K525-RodR))))</f>
        <v>0.0716346201170597</v>
      </c>
      <c r="T525" s="83">
        <f t="shared" si="72"/>
        <v>0.0752014322318324</v>
      </c>
      <c r="U525" s="58">
        <f t="shared" si="73"/>
        <v>21.7916666666667</v>
      </c>
      <c r="V525" s="58">
        <f t="shared" si="74"/>
        <v>1.01019948033673</v>
      </c>
      <c r="W525" s="58">
        <f t="shared" si="75"/>
        <v>1.01019948033673</v>
      </c>
    </row>
    <row r="526" spans="11:23">
      <c r="K526" s="80">
        <v>52.4</v>
      </c>
      <c r="L526" s="56">
        <f t="shared" si="69"/>
        <v>9.23666616011412</v>
      </c>
      <c r="M526" s="56">
        <f t="shared" si="76"/>
        <v>0.174402617380846</v>
      </c>
      <c r="Q526" s="82">
        <f t="shared" si="70"/>
        <v>0.226919057008134</v>
      </c>
      <c r="R526" s="58">
        <f t="shared" si="71"/>
        <v>3.17361010226061</v>
      </c>
      <c r="S526" s="57">
        <f>IF(K526=0,C554,(1/$C$59)*LN(1+$C$59/$C$58/(RodR+ABS(Calculations!K526-RodR))))</f>
        <v>0.0715018700143715</v>
      </c>
      <c r="T526" s="83">
        <f t="shared" si="72"/>
        <v>0.0750551718698794</v>
      </c>
      <c r="U526" s="58">
        <f t="shared" si="73"/>
        <v>21.8333333333333</v>
      </c>
      <c r="V526" s="58">
        <f t="shared" si="74"/>
        <v>1.01019948033673</v>
      </c>
      <c r="W526" s="58">
        <f t="shared" si="75"/>
        <v>1.01019948033673</v>
      </c>
    </row>
    <row r="527" spans="11:23">
      <c r="K527" s="80">
        <v>52.5</v>
      </c>
      <c r="L527" s="56">
        <f t="shared" si="69"/>
        <v>9.21958085992856</v>
      </c>
      <c r="M527" s="56">
        <f t="shared" si="76"/>
        <v>0.173751756177479</v>
      </c>
      <c r="Q527" s="82">
        <f t="shared" si="70"/>
        <v>0.226499318962004</v>
      </c>
      <c r="R527" s="58">
        <f t="shared" si="71"/>
        <v>3.17361010226061</v>
      </c>
      <c r="S527" s="57">
        <f>IF(K527=0,C555,(1/$C$59)*LN(1+$C$59/$C$58/(RodR+ABS(Calculations!K527-RodR))))</f>
        <v>0.0713696111569172</v>
      </c>
      <c r="T527" s="83">
        <f t="shared" si="72"/>
        <v>0.0749094793986874</v>
      </c>
      <c r="U527" s="58">
        <f t="shared" si="73"/>
        <v>21.875</v>
      </c>
      <c r="V527" s="58">
        <f t="shared" si="74"/>
        <v>1.01019948033673</v>
      </c>
      <c r="W527" s="58">
        <f t="shared" si="75"/>
        <v>1.01019948033673</v>
      </c>
    </row>
    <row r="528" spans="11:23">
      <c r="K528" s="80">
        <v>52.6</v>
      </c>
      <c r="L528" s="56">
        <f t="shared" si="69"/>
        <v>9.2025586674767</v>
      </c>
      <c r="M528" s="56">
        <f t="shared" si="76"/>
        <v>0.173104532826919</v>
      </c>
      <c r="Q528" s="82">
        <f t="shared" si="70"/>
        <v>0.226081131296408</v>
      </c>
      <c r="R528" s="58">
        <f t="shared" si="71"/>
        <v>3.17361010226061</v>
      </c>
      <c r="S528" s="57">
        <f>IF(K528=0,C556,(1/$C$59)*LN(1+$C$59/$C$58/(RodR+ABS(Calculations!K528-RodR))))</f>
        <v>0.0712378408221498</v>
      </c>
      <c r="T528" s="83">
        <f t="shared" si="72"/>
        <v>0.0747643515168198</v>
      </c>
      <c r="U528" s="58">
        <f t="shared" si="73"/>
        <v>21.9166666666667</v>
      </c>
      <c r="V528" s="58">
        <f t="shared" si="74"/>
        <v>1.01019948033673</v>
      </c>
      <c r="W528" s="58">
        <f t="shared" si="75"/>
        <v>1.01019948033673</v>
      </c>
    </row>
    <row r="529" spans="11:23">
      <c r="K529" s="80">
        <v>52.7</v>
      </c>
      <c r="L529" s="56">
        <f t="shared" si="69"/>
        <v>9.18559923365266</v>
      </c>
      <c r="M529" s="56">
        <f t="shared" si="76"/>
        <v>0.172460920260217</v>
      </c>
      <c r="Q529" s="82">
        <f t="shared" si="70"/>
        <v>0.225664485434792</v>
      </c>
      <c r="R529" s="58">
        <f t="shared" si="71"/>
        <v>3.17361010226061</v>
      </c>
      <c r="S529" s="57">
        <f>IF(K529=0,C557,(1/$C$59)*LN(1+$C$59/$C$58/(RodR+ABS(Calculations!K529-RodR))))</f>
        <v>0.0711065563076092</v>
      </c>
      <c r="T529" s="83">
        <f t="shared" si="72"/>
        <v>0.0746197849483815</v>
      </c>
      <c r="U529" s="58">
        <f t="shared" si="73"/>
        <v>21.9583333333333</v>
      </c>
      <c r="V529" s="58">
        <f t="shared" si="74"/>
        <v>1.01019948033673</v>
      </c>
      <c r="W529" s="58">
        <f t="shared" si="75"/>
        <v>1.01019948033673</v>
      </c>
    </row>
    <row r="530" spans="11:23">
      <c r="K530" s="80">
        <v>52.8</v>
      </c>
      <c r="L530" s="56">
        <f t="shared" si="69"/>
        <v>9.16870221192151</v>
      </c>
      <c r="M530" s="56">
        <f t="shared" si="76"/>
        <v>0.171820891659818</v>
      </c>
      <c r="Q530" s="82">
        <f t="shared" si="70"/>
        <v>0.225249372863761</v>
      </c>
      <c r="R530" s="58">
        <f t="shared" si="71"/>
        <v>3.17361010226061</v>
      </c>
      <c r="S530" s="57">
        <f>IF(K530=0,C558,(1/$C$59)*LN(1+$C$59/$C$58/(RodR+ABS(Calculations!K530-RodR))))</f>
        <v>0.0709757549307372</v>
      </c>
      <c r="T530" s="83">
        <f t="shared" si="72"/>
        <v>0.0744757764427762</v>
      </c>
      <c r="U530" s="58">
        <f t="shared" si="73"/>
        <v>22</v>
      </c>
      <c r="V530" s="58">
        <f t="shared" si="74"/>
        <v>1.01019948033673</v>
      </c>
      <c r="W530" s="58">
        <f t="shared" si="75"/>
        <v>1.01019948033673</v>
      </c>
    </row>
    <row r="531" spans="11:23">
      <c r="K531" s="80">
        <v>52.9</v>
      </c>
      <c r="L531" s="56">
        <f t="shared" si="69"/>
        <v>9.15186725829573</v>
      </c>
      <c r="M531" s="56">
        <f t="shared" si="76"/>
        <v>0.171184420456736</v>
      </c>
      <c r="Q531" s="82">
        <f t="shared" si="70"/>
        <v>0.224835785132504</v>
      </c>
      <c r="R531" s="58">
        <f t="shared" si="71"/>
        <v>3.17361010226061</v>
      </c>
      <c r="S531" s="57">
        <f>IF(K531=0,C559,(1/$C$59)*LN(1+$C$59/$C$58/(RodR+ABS(Calculations!K531-RodR))))</f>
        <v>0.070845434028695</v>
      </c>
      <c r="T531" s="83">
        <f t="shared" si="72"/>
        <v>0.0743323227744607</v>
      </c>
      <c r="U531" s="58">
        <f t="shared" si="73"/>
        <v>22.0416666666667</v>
      </c>
      <c r="V531" s="58">
        <f t="shared" si="74"/>
        <v>1.01019948033673</v>
      </c>
      <c r="W531" s="58">
        <f t="shared" si="75"/>
        <v>1.01019948033673</v>
      </c>
    </row>
    <row r="532" spans="11:23">
      <c r="K532" s="80">
        <v>53</v>
      </c>
      <c r="L532" s="56">
        <f t="shared" si="69"/>
        <v>9.13509403131163</v>
      </c>
      <c r="M532" s="56">
        <f t="shared" si="76"/>
        <v>0.170551480327836</v>
      </c>
      <c r="Q532" s="82">
        <f t="shared" si="70"/>
        <v>0.224423713852213</v>
      </c>
      <c r="R532" s="58">
        <f t="shared" si="71"/>
        <v>3.17361010226061</v>
      </c>
      <c r="S532" s="57">
        <f>IF(K532=0,C560,(1/$C$59)*LN(1+$C$59/$C$58/(RodR+ABS(Calculations!K532-RodR))))</f>
        <v>0.0707155909581814</v>
      </c>
      <c r="T532" s="83">
        <f t="shared" si="72"/>
        <v>0.0741894207427048</v>
      </c>
      <c r="U532" s="58">
        <f t="shared" si="73"/>
        <v>22.0833333333333</v>
      </c>
      <c r="V532" s="58">
        <f t="shared" si="74"/>
        <v>1.01019948033673</v>
      </c>
      <c r="W532" s="58">
        <f t="shared" si="75"/>
        <v>1.01019948033673</v>
      </c>
    </row>
    <row r="533" spans="11:23">
      <c r="K533" s="80">
        <v>53.1</v>
      </c>
      <c r="L533" s="56">
        <f t="shared" si="69"/>
        <v>9.11838219200643</v>
      </c>
      <c r="M533" s="56">
        <f t="shared" si="76"/>
        <v>0.169922045193056</v>
      </c>
      <c r="Q533" s="82">
        <f t="shared" si="70"/>
        <v>0.224013150695521</v>
      </c>
      <c r="R533" s="58">
        <f t="shared" si="71"/>
        <v>3.17361010226061</v>
      </c>
      <c r="S533" s="57">
        <f>IF(K533=0,C561,(1/$C$59)*LN(1+$C$59/$C$58/(RodR+ABS(Calculations!K533-RodR))))</f>
        <v>0.0705862230952546</v>
      </c>
      <c r="T533" s="83">
        <f t="shared" si="72"/>
        <v>0.0740470671713536</v>
      </c>
      <c r="U533" s="58">
        <f t="shared" si="73"/>
        <v>22.125</v>
      </c>
      <c r="V533" s="58">
        <f t="shared" si="74"/>
        <v>1.01019948033673</v>
      </c>
      <c r="W533" s="58">
        <f t="shared" si="75"/>
        <v>1.01019948033673</v>
      </c>
    </row>
    <row r="534" spans="11:23">
      <c r="K534" s="80">
        <v>53.2</v>
      </c>
      <c r="L534" s="56">
        <f t="shared" si="69"/>
        <v>9.10173140389531</v>
      </c>
      <c r="M534" s="56">
        <f t="shared" si="76"/>
        <v>0.169296089212819</v>
      </c>
      <c r="Q534" s="82">
        <f t="shared" si="70"/>
        <v>0.223604087395937</v>
      </c>
      <c r="R534" s="58">
        <f t="shared" si="71"/>
        <v>3.17361010226061</v>
      </c>
      <c r="S534" s="57">
        <f>IF(K534=0,C562,(1/$C$59)*LN(1+$C$59/$C$58/(RodR+ABS(Calculations!K534-RodR))))</f>
        <v>0.0704573278351554</v>
      </c>
      <c r="T534" s="83">
        <f t="shared" si="72"/>
        <v>0.0739052589085899</v>
      </c>
      <c r="U534" s="58">
        <f t="shared" si="73"/>
        <v>22.1666666666667</v>
      </c>
      <c r="V534" s="58">
        <f t="shared" si="74"/>
        <v>1.01019948033673</v>
      </c>
      <c r="W534" s="58">
        <f t="shared" si="75"/>
        <v>1.01019948033673</v>
      </c>
    </row>
    <row r="535" spans="11:23">
      <c r="K535" s="80">
        <v>53.3</v>
      </c>
      <c r="L535" s="56">
        <f t="shared" si="69"/>
        <v>9.08514133294886</v>
      </c>
      <c r="M535" s="56">
        <f t="shared" si="76"/>
        <v>0.168673586785182</v>
      </c>
      <c r="Q535" s="82">
        <f t="shared" si="70"/>
        <v>0.223196515747291</v>
      </c>
      <c r="R535" s="58">
        <f t="shared" si="71"/>
        <v>3.17361010226061</v>
      </c>
      <c r="S535" s="57">
        <f>IF(K535=0,C563,(1/$C$59)*LN(1+$C$59/$C$58/(RodR+ABS(Calculations!K535-RodR))))</f>
        <v>0.0703289025921316</v>
      </c>
      <c r="T535" s="83">
        <f t="shared" si="72"/>
        <v>0.0737639928267045</v>
      </c>
      <c r="U535" s="58">
        <f t="shared" si="73"/>
        <v>22.2083333333333</v>
      </c>
      <c r="V535" s="58">
        <f t="shared" si="74"/>
        <v>1.01019948033673</v>
      </c>
      <c r="W535" s="58">
        <f t="shared" si="75"/>
        <v>1.01019948033673</v>
      </c>
    </row>
    <row r="536" spans="11:23">
      <c r="K536" s="80">
        <v>53.4</v>
      </c>
      <c r="L536" s="56">
        <f t="shared" si="69"/>
        <v>9.06861164757065</v>
      </c>
      <c r="M536" s="56">
        <f t="shared" si="76"/>
        <v>0.168054512543465</v>
      </c>
      <c r="Q536" s="82">
        <f t="shared" si="70"/>
        <v>0.222790427603188</v>
      </c>
      <c r="R536" s="58">
        <f t="shared" si="71"/>
        <v>3.17361010226061</v>
      </c>
      <c r="S536" s="57">
        <f>IF(K536=0,C564,(1/$C$59)*LN(1+$C$59/$C$58/(RodR+ABS(Calculations!K536-RodR))))</f>
        <v>0.0702009447992653</v>
      </c>
      <c r="T536" s="83">
        <f t="shared" si="72"/>
        <v>0.0736232658218641</v>
      </c>
      <c r="U536" s="58">
        <f t="shared" si="73"/>
        <v>22.25</v>
      </c>
      <c r="V536" s="58">
        <f t="shared" si="74"/>
        <v>1.01019948033673</v>
      </c>
      <c r="W536" s="58">
        <f t="shared" si="75"/>
        <v>1.01019948033673</v>
      </c>
    </row>
    <row r="537" spans="11:23">
      <c r="K537" s="80">
        <v>53.5</v>
      </c>
      <c r="L537" s="56">
        <f t="shared" si="69"/>
        <v>9.05214201857518</v>
      </c>
      <c r="M537" s="56">
        <f t="shared" si="76"/>
        <v>0.167438841353384</v>
      </c>
      <c r="Q537" s="82">
        <f t="shared" si="70"/>
        <v>0.222385814876459</v>
      </c>
      <c r="R537" s="58">
        <f t="shared" si="71"/>
        <v>3.17361010226061</v>
      </c>
      <c r="S537" s="57">
        <f>IF(K537=0,C565,(1/$C$59)*LN(1+$C$59/$C$58/(RodR+ABS(Calculations!K537-RodR))))</f>
        <v>0.0700734519083016</v>
      </c>
      <c r="T537" s="83">
        <f t="shared" si="72"/>
        <v>0.073483074813884</v>
      </c>
      <c r="U537" s="58">
        <f t="shared" si="73"/>
        <v>22.2916666666667</v>
      </c>
      <c r="V537" s="58">
        <f t="shared" si="74"/>
        <v>1.01019948033673</v>
      </c>
      <c r="W537" s="58">
        <f t="shared" si="75"/>
        <v>1.01019948033673</v>
      </c>
    </row>
    <row r="538" spans="11:23">
      <c r="K538" s="80">
        <v>53.6</v>
      </c>
      <c r="L538" s="56">
        <f t="shared" si="69"/>
        <v>9.03573211916588</v>
      </c>
      <c r="M538" s="56">
        <f t="shared" si="76"/>
        <v>0.166826548310816</v>
      </c>
      <c r="Q538" s="82">
        <f t="shared" si="70"/>
        <v>0.221982669538627</v>
      </c>
      <c r="R538" s="58">
        <f t="shared" si="71"/>
        <v>3.17361010226061</v>
      </c>
      <c r="S538" s="57">
        <f>IF(K538=0,C566,(1/$C$59)*LN(1+$C$59/$C$58/(RodR+ABS(Calculations!K538-RodR))))</f>
        <v>0.0699464213894788</v>
      </c>
      <c r="T538" s="83">
        <f t="shared" si="72"/>
        <v>0.0733434167460042</v>
      </c>
      <c r="U538" s="58">
        <f t="shared" si="73"/>
        <v>22.3333333333333</v>
      </c>
      <c r="V538" s="58">
        <f t="shared" si="74"/>
        <v>1.01019948033673</v>
      </c>
      <c r="W538" s="58">
        <f t="shared" si="75"/>
        <v>1.01019948033673</v>
      </c>
    </row>
    <row r="539" spans="11:23">
      <c r="K539" s="80">
        <v>53.7</v>
      </c>
      <c r="L539" s="56">
        <f t="shared" si="69"/>
        <v>9.01938162491366</v>
      </c>
      <c r="M539" s="56">
        <f t="shared" si="76"/>
        <v>0.166217608738993</v>
      </c>
      <c r="Q539" s="82">
        <f t="shared" si="70"/>
        <v>0.221580983619378</v>
      </c>
      <c r="R539" s="58">
        <f t="shared" si="71"/>
        <v>3.17361010226061</v>
      </c>
      <c r="S539" s="57">
        <f>IF(K539=0,C567,(1/$C$59)*LN(1+$C$59/$C$58/(RodR+ABS(Calculations!K539-RodR))))</f>
        <v>0.0698198507313618</v>
      </c>
      <c r="T539" s="83">
        <f t="shared" si="72"/>
        <v>0.0732042885846669</v>
      </c>
      <c r="U539" s="58">
        <f t="shared" si="73"/>
        <v>22.375</v>
      </c>
      <c r="V539" s="58">
        <f t="shared" si="74"/>
        <v>1.01019948033673</v>
      </c>
      <c r="W539" s="58">
        <f t="shared" si="75"/>
        <v>1.01019948033673</v>
      </c>
    </row>
    <row r="540" spans="11:23">
      <c r="K540" s="80">
        <v>53.8</v>
      </c>
      <c r="L540" s="56">
        <f t="shared" si="69"/>
        <v>9.00309021373534</v>
      </c>
      <c r="M540" s="56">
        <f t="shared" si="76"/>
        <v>0.165611998186176</v>
      </c>
      <c r="Q540" s="82">
        <f t="shared" si="70"/>
        <v>0.221180749206026</v>
      </c>
      <c r="R540" s="58">
        <f t="shared" si="71"/>
        <v>3.17361010226061</v>
      </c>
      <c r="S540" s="57">
        <f>IF(K540=0,C568,(1/$C$59)*LN(1+$C$59/$C$58/(RodR+ABS(Calculations!K540-RodR))))</f>
        <v>0.0696937374406754</v>
      </c>
      <c r="T540" s="83">
        <f t="shared" si="72"/>
        <v>0.0730656873192949</v>
      </c>
      <c r="U540" s="58">
        <f t="shared" si="73"/>
        <v>22.4166666666667</v>
      </c>
      <c r="V540" s="58">
        <f t="shared" si="74"/>
        <v>1.01019948033673</v>
      </c>
      <c r="W540" s="58">
        <f t="shared" si="75"/>
        <v>1.01019948033673</v>
      </c>
    </row>
    <row r="541" spans="11:23">
      <c r="K541" s="80">
        <v>53.9</v>
      </c>
      <c r="L541" s="56">
        <f t="shared" si="69"/>
        <v>8.98685756587254</v>
      </c>
      <c r="M541" s="56">
        <f t="shared" si="76"/>
        <v>0.165009692423185</v>
      </c>
      <c r="Q541" s="82">
        <f t="shared" si="70"/>
        <v>0.220781958443004</v>
      </c>
      <c r="R541" s="58">
        <f t="shared" si="71"/>
        <v>3.17361010226061</v>
      </c>
      <c r="S541" s="57">
        <f>IF(K541=0,C569,(1/$C$59)*LN(1+$C$59/$C$58/(RodR+ABS(Calculations!K541-RodR))))</f>
        <v>0.0695680790421412</v>
      </c>
      <c r="T541" s="83">
        <f t="shared" si="72"/>
        <v>0.0729276099620777</v>
      </c>
      <c r="U541" s="58">
        <f t="shared" si="73"/>
        <v>22.4583333333333</v>
      </c>
      <c r="V541" s="58">
        <f t="shared" si="74"/>
        <v>1.01019948033673</v>
      </c>
      <c r="W541" s="58">
        <f t="shared" si="75"/>
        <v>1.01019948033673</v>
      </c>
    </row>
    <row r="542" spans="11:23">
      <c r="K542" s="80">
        <v>54</v>
      </c>
      <c r="L542" s="56">
        <f t="shared" si="69"/>
        <v>8.97068336387079</v>
      </c>
      <c r="M542" s="56">
        <f t="shared" si="76"/>
        <v>0.164410667440841</v>
      </c>
      <c r="Q542" s="82">
        <f t="shared" si="70"/>
        <v>0.220384603531343</v>
      </c>
      <c r="R542" s="58">
        <f t="shared" si="71"/>
        <v>3.17361010226061</v>
      </c>
      <c r="S542" s="57">
        <f>IF(K542=0,C570,(1/$C$59)*LN(1+$C$59/$C$58/(RodR+ABS(Calculations!K542-RodR))))</f>
        <v>0.0694428730783153</v>
      </c>
      <c r="T542" s="83">
        <f t="shared" si="72"/>
        <v>0.0727900535477543</v>
      </c>
      <c r="U542" s="58">
        <f t="shared" si="73"/>
        <v>22.5</v>
      </c>
      <c r="V542" s="58">
        <f t="shared" si="74"/>
        <v>1.01019948033673</v>
      </c>
      <c r="W542" s="58">
        <f t="shared" si="75"/>
        <v>1.01019948033673</v>
      </c>
    </row>
    <row r="543" spans="11:23">
      <c r="K543" s="80">
        <v>54.1</v>
      </c>
      <c r="L543" s="56">
        <f t="shared" si="69"/>
        <v>8.95456729255872</v>
      </c>
      <c r="M543" s="56">
        <f t="shared" si="76"/>
        <v>0.16381489944771</v>
      </c>
      <c r="Q543" s="82">
        <f t="shared" si="70"/>
        <v>0.219988676728163</v>
      </c>
      <c r="R543" s="58">
        <f t="shared" si="71"/>
        <v>3.17361010226061</v>
      </c>
      <c r="S543" s="57">
        <f>IF(K543=0,C571,(1/$C$59)*LN(1+$C$59/$C$58/(RodR+ABS(Calculations!K543-RodR))))</f>
        <v>0.0693181171094275</v>
      </c>
      <c r="T543" s="83">
        <f t="shared" si="72"/>
        <v>0.0726530151334008</v>
      </c>
      <c r="U543" s="58">
        <f t="shared" si="73"/>
        <v>22.5416666666667</v>
      </c>
      <c r="V543" s="58">
        <f t="shared" si="74"/>
        <v>1.01019948033673</v>
      </c>
      <c r="W543" s="58">
        <f t="shared" si="75"/>
        <v>1.01019948033673</v>
      </c>
    </row>
    <row r="544" spans="11:23">
      <c r="K544" s="80">
        <v>54.2</v>
      </c>
      <c r="L544" s="56">
        <f t="shared" si="69"/>
        <v>8.93850903902759</v>
      </c>
      <c r="M544" s="56">
        <f t="shared" si="76"/>
        <v>0.163222364867726</v>
      </c>
      <c r="Q544" s="82">
        <f t="shared" si="70"/>
        <v>0.219594170346173</v>
      </c>
      <c r="R544" s="58">
        <f t="shared" si="71"/>
        <v>3.17361010226061</v>
      </c>
      <c r="S544" s="57">
        <f>IF(K544=0,C572,(1/$C$59)*LN(1+$C$59/$C$58/(RodR+ABS(Calculations!K544-RodR))))</f>
        <v>0.0691938087132229</v>
      </c>
      <c r="T544" s="83">
        <f t="shared" si="72"/>
        <v>0.0725164917982221</v>
      </c>
      <c r="U544" s="58">
        <f t="shared" si="73"/>
        <v>22.5833333333333</v>
      </c>
      <c r="V544" s="58">
        <f t="shared" si="74"/>
        <v>1.01019948033673</v>
      </c>
      <c r="W544" s="58">
        <f t="shared" si="75"/>
        <v>1.01019948033673</v>
      </c>
    </row>
    <row r="545" spans="11:23">
      <c r="K545" s="80">
        <v>54.3</v>
      </c>
      <c r="L545" s="56">
        <f t="shared" si="69"/>
        <v>8.92250829261105</v>
      </c>
      <c r="M545" s="56">
        <f t="shared" si="76"/>
        <v>0.162633040337807</v>
      </c>
      <c r="Q545" s="82">
        <f t="shared" si="70"/>
        <v>0.219201076753168</v>
      </c>
      <c r="R545" s="58">
        <f t="shared" si="71"/>
        <v>3.17361010226061</v>
      </c>
      <c r="S545" s="57">
        <f>IF(K545=0,C573,(1/$C$59)*LN(1+$C$59/$C$58/(RodR+ABS(Calculations!K545-RodR))))</f>
        <v>0.0690699454848053</v>
      </c>
      <c r="T545" s="83">
        <f t="shared" si="72"/>
        <v>0.0723804806433428</v>
      </c>
      <c r="U545" s="58">
        <f t="shared" si="73"/>
        <v>22.625</v>
      </c>
      <c r="V545" s="58">
        <f t="shared" si="74"/>
        <v>1.01019948033673</v>
      </c>
      <c r="W545" s="58">
        <f t="shared" si="75"/>
        <v>1.01019948033673</v>
      </c>
    </row>
    <row r="546" spans="11:23">
      <c r="K546" s="80">
        <v>54.4</v>
      </c>
      <c r="L546" s="56">
        <f t="shared" si="69"/>
        <v>8.9065647448651</v>
      </c>
      <c r="M546" s="56">
        <f t="shared" si="76"/>
        <v>0.162046902705555</v>
      </c>
      <c r="Q546" s="82">
        <f t="shared" si="70"/>
        <v>0.218809388371541</v>
      </c>
      <c r="R546" s="58">
        <f t="shared" si="71"/>
        <v>3.17361010226061</v>
      </c>
      <c r="S546" s="57">
        <f>IF(K546=0,C574,(1/$C$59)*LN(1+$C$59/$C$58/(RodR+ABS(Calculations!K546-RodR))))</f>
        <v>0.0689465250364814</v>
      </c>
      <c r="T546" s="83">
        <f t="shared" si="72"/>
        <v>0.0722449787916016</v>
      </c>
      <c r="U546" s="58">
        <f t="shared" si="73"/>
        <v>22.6666666666667</v>
      </c>
      <c r="V546" s="58">
        <f t="shared" si="74"/>
        <v>1.01019948033673</v>
      </c>
      <c r="W546" s="58">
        <f t="shared" si="75"/>
        <v>1.01019948033673</v>
      </c>
    </row>
    <row r="547" spans="11:23">
      <c r="K547" s="80">
        <v>54.5</v>
      </c>
      <c r="L547" s="56">
        <f t="shared" si="69"/>
        <v>8.89067808954815</v>
      </c>
      <c r="M547" s="56">
        <f t="shared" si="76"/>
        <v>0.161463929027025</v>
      </c>
      <c r="Q547" s="82">
        <f t="shared" si="70"/>
        <v>0.218419097677795</v>
      </c>
      <c r="R547" s="58">
        <f t="shared" si="71"/>
        <v>3.17361010226061</v>
      </c>
      <c r="S547" s="57">
        <f>IF(K547=0,C575,(1/$C$59)*LN(1+$C$59/$C$58/(RodR+ABS(Calculations!K547-RodR))))</f>
        <v>0.0688235449976076</v>
      </c>
      <c r="T547" s="83">
        <f t="shared" si="72"/>
        <v>0.0721099833873505</v>
      </c>
      <c r="U547" s="58">
        <f t="shared" si="73"/>
        <v>22.7083333333333</v>
      </c>
      <c r="V547" s="58">
        <f t="shared" si="74"/>
        <v>1.01019948033673</v>
      </c>
      <c r="W547" s="58">
        <f t="shared" si="75"/>
        <v>1.01019948033673</v>
      </c>
    </row>
    <row r="548" spans="11:23">
      <c r="K548" s="80">
        <v>54.6</v>
      </c>
      <c r="L548" s="56">
        <f t="shared" si="69"/>
        <v>8.87484802260147</v>
      </c>
      <c r="M548" s="56">
        <f t="shared" si="76"/>
        <v>0.160884096564407</v>
      </c>
      <c r="Q548" s="82">
        <f t="shared" si="70"/>
        <v>0.218030197202055</v>
      </c>
      <c r="R548" s="58">
        <f t="shared" si="71"/>
        <v>3.17361010226061</v>
      </c>
      <c r="S548" s="57">
        <f>IF(K548=0,C576,(1/$C$59)*LN(1+$C$59/$C$58/(RodR+ABS(Calculations!K548-RodR))))</f>
        <v>0.0687010030144375</v>
      </c>
      <c r="T548" s="83">
        <f t="shared" si="72"/>
        <v>0.0719754915962523</v>
      </c>
      <c r="U548" s="58">
        <f t="shared" si="73"/>
        <v>22.75</v>
      </c>
      <c r="V548" s="58">
        <f t="shared" si="74"/>
        <v>1.01019948033673</v>
      </c>
      <c r="W548" s="58">
        <f t="shared" si="75"/>
        <v>1.01019948033673</v>
      </c>
    </row>
    <row r="549" spans="11:23">
      <c r="K549" s="80">
        <v>54.7</v>
      </c>
      <c r="L549" s="56">
        <f t="shared" si="69"/>
        <v>8.85907424212982</v>
      </c>
      <c r="M549" s="56">
        <f t="shared" si="76"/>
        <v>0.160307382783841</v>
      </c>
      <c r="Q549" s="82">
        <f t="shared" si="70"/>
        <v>0.217642679527601</v>
      </c>
      <c r="R549" s="58">
        <f t="shared" si="71"/>
        <v>3.17361010226061</v>
      </c>
      <c r="S549" s="57">
        <f>IF(K549=0,C577,(1/$C$59)*LN(1+$C$59/$C$58/(RodR+ABS(Calculations!K549-RodR))))</f>
        <v>0.0685788967499728</v>
      </c>
      <c r="T549" s="83">
        <f t="shared" si="72"/>
        <v>0.071841500605082</v>
      </c>
      <c r="U549" s="58">
        <f t="shared" si="73"/>
        <v>22.7916666666667</v>
      </c>
      <c r="V549" s="58">
        <f t="shared" si="74"/>
        <v>1.01019948033673</v>
      </c>
      <c r="W549" s="58">
        <f t="shared" si="75"/>
        <v>1.01019948033673</v>
      </c>
    </row>
    <row r="550" spans="11:23">
      <c r="K550" s="80">
        <v>54.8</v>
      </c>
      <c r="L550" s="56">
        <f t="shared" si="69"/>
        <v>8.8433564483821</v>
      </c>
      <c r="M550" s="56">
        <f t="shared" si="76"/>
        <v>0.15973376535324</v>
      </c>
      <c r="Q550" s="82">
        <f t="shared" si="70"/>
        <v>0.217256537290385</v>
      </c>
      <c r="R550" s="58">
        <f t="shared" si="71"/>
        <v>3.17361010226061</v>
      </c>
      <c r="S550" s="57">
        <f>IF(K550=0,C578,(1/$C$59)*LN(1+$C$59/$C$58/(RodR+ABS(Calculations!K550-RodR))))</f>
        <v>0.068457223883813</v>
      </c>
      <c r="T550" s="83">
        <f t="shared" si="72"/>
        <v>0.0717080076215316</v>
      </c>
      <c r="U550" s="58">
        <f t="shared" si="73"/>
        <v>22.8333333333333</v>
      </c>
      <c r="V550" s="58">
        <f t="shared" si="74"/>
        <v>1.01019948033673</v>
      </c>
      <c r="W550" s="58">
        <f t="shared" si="75"/>
        <v>1.01019948033673</v>
      </c>
    </row>
    <row r="551" spans="11:23">
      <c r="K551" s="80">
        <v>54.9</v>
      </c>
      <c r="L551" s="56">
        <f t="shared" si="69"/>
        <v>8.82769434373246</v>
      </c>
      <c r="M551" s="56">
        <f t="shared" si="76"/>
        <v>0.159163222140082</v>
      </c>
      <c r="Q551" s="82">
        <f t="shared" si="70"/>
        <v>0.216871763178573</v>
      </c>
      <c r="R551" s="58">
        <f t="shared" si="71"/>
        <v>3.17361010226061</v>
      </c>
      <c r="S551" s="57">
        <f>IF(K551=0,C579,(1/$C$59)*LN(1+$C$59/$C$58/(RodR+ABS(Calculations!K551-RodR))))</f>
        <v>0.0683359821120094</v>
      </c>
      <c r="T551" s="83">
        <f t="shared" si="72"/>
        <v>0.0715750098740159</v>
      </c>
      <c r="U551" s="58">
        <f t="shared" si="73"/>
        <v>22.875</v>
      </c>
      <c r="V551" s="58">
        <f t="shared" si="74"/>
        <v>1.01019948033673</v>
      </c>
      <c r="W551" s="58">
        <f t="shared" si="75"/>
        <v>1.01019948033673</v>
      </c>
    </row>
    <row r="552" spans="11:23">
      <c r="K552" s="80">
        <v>55</v>
      </c>
      <c r="L552" s="56">
        <f t="shared" si="69"/>
        <v>8.81208763266141</v>
      </c>
      <c r="M552" s="56">
        <f t="shared" si="76"/>
        <v>0.158595731209374</v>
      </c>
      <c r="Q552" s="82">
        <f t="shared" si="70"/>
        <v>0.216488349932078</v>
      </c>
      <c r="R552" s="58">
        <f t="shared" si="71"/>
        <v>3.17361010226061</v>
      </c>
      <c r="S552" s="57">
        <f>IF(K552=0,C580,(1/$C$59)*LN(1+$C$59/$C$58/(RodR+ABS(Calculations!K552-RodR))))</f>
        <v>0.068215169146919</v>
      </c>
      <c r="T552" s="83">
        <f t="shared" si="72"/>
        <v>0.071442504611479</v>
      </c>
      <c r="U552" s="58">
        <f t="shared" si="73"/>
        <v>22.9166666666667</v>
      </c>
      <c r="V552" s="58">
        <f t="shared" si="74"/>
        <v>1.01019948033673</v>
      </c>
      <c r="W552" s="58">
        <f t="shared" si="75"/>
        <v>1.01019948033673</v>
      </c>
    </row>
    <row r="553" spans="11:23">
      <c r="K553" s="80">
        <v>55.1</v>
      </c>
      <c r="L553" s="56">
        <f t="shared" si="69"/>
        <v>8.79653602173726</v>
      </c>
      <c r="M553" s="56">
        <f t="shared" si="76"/>
        <v>0.158031270821461</v>
      </c>
      <c r="Q553" s="82">
        <f t="shared" si="70"/>
        <v>0.216106290342104</v>
      </c>
      <c r="R553" s="58">
        <f t="shared" si="71"/>
        <v>3.17361010226061</v>
      </c>
      <c r="S553" s="57">
        <f>IF(K553=0,C581,(1/$C$59)*LN(1+$C$59/$C$58/(RodR+ABS(Calculations!K553-RodR))))</f>
        <v>0.0680947827170603</v>
      </c>
      <c r="T553" s="83">
        <f t="shared" si="72"/>
        <v>0.0713104891032075</v>
      </c>
      <c r="U553" s="58">
        <f t="shared" si="73"/>
        <v>22.9583333333333</v>
      </c>
      <c r="V553" s="58">
        <f t="shared" si="74"/>
        <v>1.01019948033673</v>
      </c>
      <c r="W553" s="58">
        <f t="shared" si="75"/>
        <v>1.01019948033673</v>
      </c>
    </row>
    <row r="554" spans="11:23">
      <c r="K554" s="80">
        <v>55.2</v>
      </c>
      <c r="L554" s="56">
        <f t="shared" si="69"/>
        <v>8.78103921959778</v>
      </c>
      <c r="M554" s="56">
        <f t="shared" si="76"/>
        <v>0.15746981942981</v>
      </c>
      <c r="Q554" s="82">
        <f t="shared" si="70"/>
        <v>0.215725577250694</v>
      </c>
      <c r="R554" s="58">
        <f t="shared" si="71"/>
        <v>3.17361010226061</v>
      </c>
      <c r="S554" s="57">
        <f>IF(K554=0,C582,(1/$C$59)*LN(1+$C$59/$C$58/(RodR+ABS(Calculations!K554-RodR))))</f>
        <v>0.0679748205669719</v>
      </c>
      <c r="T554" s="83">
        <f t="shared" si="72"/>
        <v>0.0711789606386401</v>
      </c>
      <c r="U554" s="58">
        <f t="shared" si="73"/>
        <v>23</v>
      </c>
      <c r="V554" s="58">
        <f t="shared" si="74"/>
        <v>1.01019948033673</v>
      </c>
      <c r="W554" s="58">
        <f t="shared" si="75"/>
        <v>1.01019948033673</v>
      </c>
    </row>
    <row r="555" spans="11:23">
      <c r="K555" s="80">
        <v>55.3</v>
      </c>
      <c r="L555" s="56">
        <f t="shared" si="69"/>
        <v>8.76559693693178</v>
      </c>
      <c r="M555" s="56">
        <f t="shared" si="76"/>
        <v>0.156911355679277</v>
      </c>
      <c r="Q555" s="82">
        <f t="shared" si="70"/>
        <v>0.215346203550284</v>
      </c>
      <c r="R555" s="58">
        <f t="shared" si="71"/>
        <v>3.17361010226061</v>
      </c>
      <c r="S555" s="57">
        <f>IF(K555=0,C583,(1/$C$59)*LN(1+$C$59/$C$58/(RodR+ABS(Calculations!K555-RodR))))</f>
        <v>0.0678552804570698</v>
      </c>
      <c r="T555" s="83">
        <f t="shared" si="72"/>
        <v>0.0710479165271832</v>
      </c>
      <c r="U555" s="58">
        <f t="shared" si="73"/>
        <v>23.0416666666667</v>
      </c>
      <c r="V555" s="58">
        <f t="shared" si="74"/>
        <v>1.01019948033673</v>
      </c>
      <c r="W555" s="58">
        <f t="shared" si="75"/>
        <v>1.01019948033673</v>
      </c>
    </row>
    <row r="556" spans="11:23">
      <c r="K556" s="80">
        <v>55.4</v>
      </c>
      <c r="L556" s="56">
        <f t="shared" si="69"/>
        <v>8.75020888646128</v>
      </c>
      <c r="M556" s="56">
        <f t="shared" si="76"/>
        <v>0.156355858403813</v>
      </c>
      <c r="Q556" s="82">
        <f t="shared" si="70"/>
        <v>0.214968162183255</v>
      </c>
      <c r="R556" s="58">
        <f t="shared" si="71"/>
        <v>3.17361010226061</v>
      </c>
      <c r="S556" s="57">
        <f>IF(K556=0,C584,(1/$C$59)*LN(1+$C$59/$C$58/(RodR+ABS(Calculations!K556-RodR))))</f>
        <v>0.067736160163509</v>
      </c>
      <c r="T556" s="83">
        <f t="shared" si="72"/>
        <v>0.0709173540980273</v>
      </c>
      <c r="U556" s="58">
        <f t="shared" si="73"/>
        <v>23.0833333333333</v>
      </c>
      <c r="V556" s="58">
        <f t="shared" si="74"/>
        <v>1.01019948033673</v>
      </c>
      <c r="W556" s="58">
        <f t="shared" si="75"/>
        <v>1.01019948033673</v>
      </c>
    </row>
    <row r="557" spans="11:23">
      <c r="K557" s="80">
        <v>55.5</v>
      </c>
      <c r="L557" s="56">
        <f t="shared" si="69"/>
        <v>8.73487478292369</v>
      </c>
      <c r="M557" s="56">
        <f t="shared" si="76"/>
        <v>0.15580330662446</v>
      </c>
      <c r="Q557" s="82">
        <f t="shared" si="70"/>
        <v>0.214591446141504</v>
      </c>
      <c r="R557" s="58">
        <f t="shared" si="71"/>
        <v>3.17361010226061</v>
      </c>
      <c r="S557" s="57">
        <f>IF(K557=0,C585,(1/$C$59)*LN(1+$C$59/$C$58/(RodR+ABS(Calculations!K557-RodR))))</f>
        <v>0.0676174574780459</v>
      </c>
      <c r="T557" s="83">
        <f t="shared" si="72"/>
        <v>0.0707872706999653</v>
      </c>
      <c r="U557" s="58">
        <f t="shared" si="73"/>
        <v>23.125</v>
      </c>
      <c r="V557" s="58">
        <f t="shared" si="74"/>
        <v>1.01019948033673</v>
      </c>
      <c r="W557" s="58">
        <f t="shared" si="75"/>
        <v>1.01019948033673</v>
      </c>
    </row>
    <row r="558" spans="11:23">
      <c r="K558" s="80">
        <v>55.6</v>
      </c>
      <c r="L558" s="56">
        <f t="shared" si="69"/>
        <v>8.71959434305392</v>
      </c>
      <c r="M558" s="56">
        <f t="shared" si="76"/>
        <v>0.155253679547549</v>
      </c>
      <c r="Q558" s="82">
        <f t="shared" si="70"/>
        <v>0.214216048465999</v>
      </c>
      <c r="R558" s="58">
        <f t="shared" si="71"/>
        <v>3.17361010226061</v>
      </c>
      <c r="S558" s="57">
        <f>IF(K558=0,C586,(1/$C$59)*LN(1+$C$59/$C$58/(RodR+ABS(Calculations!K558-RodR))))</f>
        <v>0.0674991702078998</v>
      </c>
      <c r="T558" s="83">
        <f t="shared" si="72"/>
        <v>0.0706576637012137</v>
      </c>
      <c r="U558" s="58">
        <f t="shared" si="73"/>
        <v>23.1666666666667</v>
      </c>
      <c r="V558" s="58">
        <f t="shared" si="74"/>
        <v>1.01019948033673</v>
      </c>
      <c r="W558" s="58">
        <f t="shared" si="75"/>
        <v>1.01019948033673</v>
      </c>
    </row>
    <row r="559" spans="11:23">
      <c r="K559" s="80">
        <v>55.7</v>
      </c>
      <c r="L559" s="56">
        <f t="shared" si="69"/>
        <v>8.70436728556726</v>
      </c>
      <c r="M559" s="56">
        <f t="shared" si="76"/>
        <v>0.154706956562567</v>
      </c>
      <c r="Q559" s="82">
        <f t="shared" si="70"/>
        <v>0.213841962246363</v>
      </c>
      <c r="R559" s="58">
        <f t="shared" si="71"/>
        <v>3.17361010226061</v>
      </c>
      <c r="S559" s="57">
        <f>IF(K559=0,C587,(1/$C$59)*LN(1+$C$59/$C$58/(RodR+ABS(Calculations!K559-RodR))))</f>
        <v>0.0673812961756202</v>
      </c>
      <c r="T559" s="83">
        <f t="shared" si="72"/>
        <v>0.0705285304892324</v>
      </c>
      <c r="U559" s="58">
        <f t="shared" si="73"/>
        <v>23.2083333333333</v>
      </c>
      <c r="V559" s="58">
        <f t="shared" si="74"/>
        <v>1.01019948033673</v>
      </c>
      <c r="W559" s="58">
        <f t="shared" si="75"/>
        <v>1.01019948033673</v>
      </c>
    </row>
    <row r="560" spans="11:23">
      <c r="K560" s="80">
        <v>55.8</v>
      </c>
      <c r="L560" s="56">
        <f t="shared" si="69"/>
        <v>8.68919333114178</v>
      </c>
      <c r="M560" s="56">
        <f t="shared" si="76"/>
        <v>0.154163117240321</v>
      </c>
      <c r="Q560" s="82">
        <f t="shared" si="70"/>
        <v>0.213469180620435</v>
      </c>
      <c r="R560" s="58">
        <f t="shared" si="71"/>
        <v>3.17361010226061</v>
      </c>
      <c r="S560" s="57">
        <f>IF(K560=0,C588,(1/$C$59)*LN(1+$C$59/$C$58/(RodR+ABS(Calculations!K560-RodR))))</f>
        <v>0.0672638332189509</v>
      </c>
      <c r="T560" s="83">
        <f t="shared" si="72"/>
        <v>0.0703998684705539</v>
      </c>
      <c r="U560" s="58">
        <f t="shared" si="73"/>
        <v>23.25</v>
      </c>
      <c r="V560" s="58">
        <f t="shared" si="74"/>
        <v>1.01019948033673</v>
      </c>
      <c r="W560" s="58">
        <f t="shared" si="75"/>
        <v>1.01019948033673</v>
      </c>
    </row>
    <row r="561" spans="11:23">
      <c r="K561" s="80">
        <v>55.9</v>
      </c>
      <c r="L561" s="56">
        <f t="shared" si="69"/>
        <v>8.67407220240144</v>
      </c>
      <c r="M561" s="56">
        <f t="shared" si="76"/>
        <v>0.15362214133102</v>
      </c>
      <c r="Q561" s="82">
        <f t="shared" si="70"/>
        <v>0.213097696773864</v>
      </c>
      <c r="R561" s="58">
        <f t="shared" si="71"/>
        <v>3.17361010226061</v>
      </c>
      <c r="S561" s="57">
        <f>IF(K561=0,C589,(1/$C$59)*LN(1+$C$59/$C$58/(RodR+ABS(Calculations!K561-RodR))))</f>
        <v>0.0671467791906987</v>
      </c>
      <c r="T561" s="83">
        <f t="shared" si="72"/>
        <v>0.0702716750706048</v>
      </c>
      <c r="U561" s="58">
        <f t="shared" si="73"/>
        <v>23.2916666666667</v>
      </c>
      <c r="V561" s="58">
        <f t="shared" si="74"/>
        <v>1.01019948033673</v>
      </c>
      <c r="W561" s="58">
        <f t="shared" si="75"/>
        <v>1.01019948033673</v>
      </c>
    </row>
    <row r="562" spans="11:23">
      <c r="K562" s="80">
        <v>56</v>
      </c>
      <c r="L562" s="56">
        <f t="shared" si="69"/>
        <v>8.65900362389914</v>
      </c>
      <c r="M562" s="56">
        <f t="shared" si="76"/>
        <v>0.153084008762274</v>
      </c>
      <c r="Q562" s="82">
        <f t="shared" si="70"/>
        <v>0.212727503939683</v>
      </c>
      <c r="R562" s="58">
        <f t="shared" si="71"/>
        <v>3.17361010226061</v>
      </c>
      <c r="S562" s="57">
        <f>IF(K562=0,C590,(1/$C$59)*LN(1+$C$59/$C$58/(RodR+ABS(Calculations!K562-RodR))))</f>
        <v>0.0670301319586026</v>
      </c>
      <c r="T562" s="83">
        <f t="shared" si="72"/>
        <v>0.0701439477335362</v>
      </c>
      <c r="U562" s="58">
        <f t="shared" si="73"/>
        <v>23.3333333333333</v>
      </c>
      <c r="V562" s="58">
        <f t="shared" si="74"/>
        <v>1.01019948033673</v>
      </c>
      <c r="W562" s="58">
        <f t="shared" si="75"/>
        <v>1.01019948033673</v>
      </c>
    </row>
    <row r="563" spans="11:23">
      <c r="K563" s="80">
        <v>56.1</v>
      </c>
      <c r="L563" s="56">
        <f t="shared" si="69"/>
        <v>8.64398732209993</v>
      </c>
      <c r="M563" s="56">
        <f t="shared" si="76"/>
        <v>0.152548699637322</v>
      </c>
      <c r="Q563" s="82">
        <f t="shared" si="70"/>
        <v>0.212358595397904</v>
      </c>
      <c r="R563" s="58">
        <f t="shared" si="71"/>
        <v>3.17361010226061</v>
      </c>
      <c r="S563" s="57">
        <f>IF(K563=0,C591,(1/$C$59)*LN(1+$C$59/$C$58/(RodR+ABS(Calculations!K563-RodR))))</f>
        <v>0.0669138894052039</v>
      </c>
      <c r="T563" s="83">
        <f t="shared" si="72"/>
        <v>0.0700166839220542</v>
      </c>
      <c r="U563" s="58">
        <f t="shared" si="73"/>
        <v>23.375</v>
      </c>
      <c r="V563" s="58">
        <f t="shared" si="74"/>
        <v>1.01019948033673</v>
      </c>
      <c r="W563" s="58">
        <f t="shared" si="75"/>
        <v>1.01019948033673</v>
      </c>
    </row>
    <row r="564" spans="11:23">
      <c r="K564" s="80">
        <v>56.2</v>
      </c>
      <c r="L564" s="56">
        <f t="shared" si="69"/>
        <v>8.62902302536444</v>
      </c>
      <c r="M564" s="56">
        <f t="shared" si="76"/>
        <v>0.15201619423334</v>
      </c>
      <c r="Q564" s="82">
        <f t="shared" si="70"/>
        <v>0.211990964475107</v>
      </c>
      <c r="R564" s="58">
        <f t="shared" si="71"/>
        <v>3.17361010226061</v>
      </c>
      <c r="S564" s="57">
        <f>IF(K564=0,C592,(1/$C$59)*LN(1+$C$59/$C$58/(RodR+ABS(Calculations!K564-RodR))))</f>
        <v>0.0667980494277174</v>
      </c>
      <c r="T564" s="83">
        <f t="shared" si="72"/>
        <v>0.0698898811172507</v>
      </c>
      <c r="U564" s="58">
        <f t="shared" si="73"/>
        <v>23.4166666666667</v>
      </c>
      <c r="V564" s="58">
        <f t="shared" si="74"/>
        <v>1.01019948033673</v>
      </c>
      <c r="W564" s="58">
        <f t="shared" si="75"/>
        <v>1.01019948033673</v>
      </c>
    </row>
    <row r="565" spans="11:23">
      <c r="K565" s="80">
        <v>56.3</v>
      </c>
      <c r="L565" s="56">
        <f t="shared" si="69"/>
        <v>8.6141104639325</v>
      </c>
      <c r="M565" s="56">
        <f t="shared" si="76"/>
        <v>0.151486472999274</v>
      </c>
      <c r="Q565" s="82">
        <f t="shared" si="70"/>
        <v>0.21162460454404</v>
      </c>
      <c r="R565" s="58">
        <f t="shared" si="71"/>
        <v>3.17361010226061</v>
      </c>
      <c r="S565" s="57">
        <f>IF(K565=0,C593,(1/$C$59)*LN(1+$C$59/$C$58/(RodR+ABS(Calculations!K565-RodR))))</f>
        <v>0.0666826099379053</v>
      </c>
      <c r="T565" s="83">
        <f t="shared" si="72"/>
        <v>0.0697635368184372</v>
      </c>
      <c r="U565" s="58">
        <f t="shared" si="73"/>
        <v>23.4583333333333</v>
      </c>
      <c r="V565" s="58">
        <f t="shared" si="74"/>
        <v>1.01019948033673</v>
      </c>
      <c r="W565" s="58">
        <f t="shared" si="75"/>
        <v>1.01019948033673</v>
      </c>
    </row>
    <row r="566" spans="11:23">
      <c r="K566" s="80">
        <v>56.4</v>
      </c>
      <c r="L566" s="56">
        <f t="shared" si="69"/>
        <v>8.59924936990694</v>
      </c>
      <c r="M566" s="56">
        <f t="shared" si="76"/>
        <v>0.150959516554339</v>
      </c>
      <c r="Q566" s="82">
        <f t="shared" si="70"/>
        <v>0.211259509023218</v>
      </c>
      <c r="R566" s="58">
        <f t="shared" si="71"/>
        <v>3.17361010226061</v>
      </c>
      <c r="S566" s="57">
        <f>IF(K566=0,C594,(1/$C$59)*LN(1+$C$59/$C$58/(RodR+ABS(Calculations!K566-RodR))))</f>
        <v>0.0665675688619514</v>
      </c>
      <c r="T566" s="83">
        <f t="shared" si="72"/>
        <v>0.069637648542982</v>
      </c>
      <c r="U566" s="58">
        <f t="shared" si="73"/>
        <v>23.5</v>
      </c>
      <c r="V566" s="58">
        <f t="shared" si="74"/>
        <v>1.01019948033673</v>
      </c>
      <c r="W566" s="58">
        <f t="shared" si="75"/>
        <v>1.01019948033673</v>
      </c>
    </row>
    <row r="567" spans="11:23">
      <c r="K567" s="80">
        <v>56.5</v>
      </c>
      <c r="L567" s="56">
        <f t="shared" si="69"/>
        <v>8.58443947723756</v>
      </c>
      <c r="M567" s="56">
        <f t="shared" si="76"/>
        <v>0.150435305686131</v>
      </c>
      <c r="Q567" s="82">
        <f t="shared" si="70"/>
        <v>0.210895671376531</v>
      </c>
      <c r="R567" s="58">
        <f t="shared" si="71"/>
        <v>3.17361010226061</v>
      </c>
      <c r="S567" s="57">
        <f>IF(K567=0,C595,(1/$C$59)*LN(1+$C$59/$C$58/(RodR+ABS(Calculations!K567-RodR))))</f>
        <v>0.0664529241403368</v>
      </c>
      <c r="T567" s="83">
        <f t="shared" si="72"/>
        <v>0.069512213826145</v>
      </c>
      <c r="U567" s="58">
        <f t="shared" si="73"/>
        <v>23.5416666666667</v>
      </c>
      <c r="V567" s="58">
        <f t="shared" si="74"/>
        <v>1.01019948033673</v>
      </c>
      <c r="W567" s="58">
        <f t="shared" si="75"/>
        <v>1.01019948033673</v>
      </c>
    </row>
    <row r="568" spans="11:23">
      <c r="K568" s="80">
        <v>56.6</v>
      </c>
      <c r="L568" s="56">
        <f t="shared" si="69"/>
        <v>8.56968052170505</v>
      </c>
      <c r="M568" s="56">
        <f t="shared" si="76"/>
        <v>0.149913821348877</v>
      </c>
      <c r="Q568" s="82">
        <f t="shared" si="70"/>
        <v>0.21053308511285</v>
      </c>
      <c r="R568" s="58">
        <f t="shared" si="71"/>
        <v>3.17361010226061</v>
      </c>
      <c r="S568" s="57">
        <f>IF(K568=0,C596,(1/$C$59)*LN(1+$C$59/$C$58/(RodR+ABS(Calculations!K568-RodR))))</f>
        <v>0.066338673727716</v>
      </c>
      <c r="T568" s="83">
        <f t="shared" si="72"/>
        <v>0.0693872302209187</v>
      </c>
      <c r="U568" s="58">
        <f t="shared" si="73"/>
        <v>23.5833333333333</v>
      </c>
      <c r="V568" s="58">
        <f t="shared" si="74"/>
        <v>1.01019948033673</v>
      </c>
      <c r="W568" s="58">
        <f t="shared" si="75"/>
        <v>1.01019948033673</v>
      </c>
    </row>
    <row r="569" spans="11:23">
      <c r="K569" s="80">
        <v>56.7</v>
      </c>
      <c r="L569" s="56">
        <f t="shared" si="69"/>
        <v>8.55497224090551</v>
      </c>
      <c r="M569" s="56">
        <f t="shared" si="76"/>
        <v>0.149395044661743</v>
      </c>
      <c r="Q569" s="82">
        <f t="shared" si="70"/>
        <v>0.210171743785646</v>
      </c>
      <c r="R569" s="58">
        <f t="shared" si="71"/>
        <v>3.17361010226061</v>
      </c>
      <c r="S569" s="57">
        <f>IF(K569=0,C597,(1/$C$59)*LN(1+$C$59/$C$58/(RodR+ABS(Calculations!K569-RodR))))</f>
        <v>0.0662248155927967</v>
      </c>
      <c r="T569" s="83">
        <f t="shared" si="72"/>
        <v>0.069262695297868</v>
      </c>
      <c r="U569" s="58">
        <f t="shared" si="73"/>
        <v>23.625</v>
      </c>
      <c r="V569" s="58">
        <f t="shared" si="74"/>
        <v>1.01019948033673</v>
      </c>
      <c r="W569" s="58">
        <f t="shared" si="75"/>
        <v>1.01019948033673</v>
      </c>
    </row>
    <row r="570" spans="11:23">
      <c r="K570" s="80">
        <v>56.8</v>
      </c>
      <c r="L570" s="56">
        <f t="shared" si="69"/>
        <v>8.54031437423472</v>
      </c>
      <c r="M570" s="56">
        <f t="shared" si="76"/>
        <v>0.14887895690706</v>
      </c>
      <c r="Q570" s="82">
        <f t="shared" si="70"/>
        <v>0.2098116409926</v>
      </c>
      <c r="R570" s="58">
        <f t="shared" si="71"/>
        <v>3.17361010226061</v>
      </c>
      <c r="S570" s="57">
        <f>IF(K570=0,C598,(1/$C$59)*LN(1+$C$59/$C$58/(RodR+ABS(Calculations!K570-RodR))))</f>
        <v>0.0661113477182178</v>
      </c>
      <c r="T570" s="83">
        <f t="shared" si="72"/>
        <v>0.0691386066449737</v>
      </c>
      <c r="U570" s="58">
        <f t="shared" si="73"/>
        <v>23.6666666666667</v>
      </c>
      <c r="V570" s="58">
        <f t="shared" si="74"/>
        <v>1.01019948033673</v>
      </c>
      <c r="W570" s="58">
        <f t="shared" si="75"/>
        <v>1.01019948033673</v>
      </c>
    </row>
    <row r="571" spans="11:23">
      <c r="K571" s="80">
        <v>56.9</v>
      </c>
      <c r="L571" s="56">
        <f t="shared" si="69"/>
        <v>8.52570666287285</v>
      </c>
      <c r="M571" s="56">
        <f t="shared" si="76"/>
        <v>0.148365539528584</v>
      </c>
      <c r="Q571" s="82">
        <f t="shared" si="70"/>
        <v>0.209452770375234</v>
      </c>
      <c r="R571" s="58">
        <f t="shared" si="71"/>
        <v>3.17361010226061</v>
      </c>
      <c r="S571" s="57">
        <f>IF(K571=0,C599,(1/$C$59)*LN(1+$C$59/$C$58/(RodR+ABS(Calculations!K571-RodR))))</f>
        <v>0.0659982681004317</v>
      </c>
      <c r="T571" s="83">
        <f t="shared" si="72"/>
        <v>0.0690149618674744</v>
      </c>
      <c r="U571" s="58">
        <f t="shared" si="73"/>
        <v>23.7083333333333</v>
      </c>
      <c r="V571" s="58">
        <f t="shared" si="74"/>
        <v>1.01019948033673</v>
      </c>
      <c r="W571" s="58">
        <f t="shared" si="75"/>
        <v>1.01019948033673</v>
      </c>
    </row>
    <row r="572" spans="11:23">
      <c r="K572" s="80">
        <v>57</v>
      </c>
      <c r="L572" s="56">
        <f t="shared" si="69"/>
        <v>8.51114884976904</v>
      </c>
      <c r="M572" s="56">
        <f t="shared" si="76"/>
        <v>0.147854774130099</v>
      </c>
      <c r="Q572" s="82">
        <f t="shared" si="70"/>
        <v>0.209095125618527</v>
      </c>
      <c r="R572" s="58">
        <f t="shared" si="71"/>
        <v>3.17361010226061</v>
      </c>
      <c r="S572" s="57">
        <f>IF(K572=0,C600,(1/$C$59)*LN(1+$C$59/$C$58/(RodR+ABS(Calculations!K572-RodR))))</f>
        <v>0.0658855747495842</v>
      </c>
      <c r="T572" s="83">
        <f t="shared" si="72"/>
        <v>0.0688917585877166</v>
      </c>
      <c r="U572" s="58">
        <f t="shared" si="73"/>
        <v>23.75</v>
      </c>
      <c r="V572" s="58">
        <f t="shared" si="74"/>
        <v>1.01019948033673</v>
      </c>
      <c r="W572" s="58">
        <f t="shared" si="75"/>
        <v>1.01019948033673</v>
      </c>
    </row>
    <row r="573" spans="11:23">
      <c r="K573" s="80">
        <v>57.1</v>
      </c>
      <c r="L573" s="56">
        <f t="shared" si="69"/>
        <v>8.49664067962651</v>
      </c>
      <c r="M573" s="56">
        <f t="shared" si="76"/>
        <v>0.147346642473428</v>
      </c>
      <c r="Q573" s="82">
        <f t="shared" si="70"/>
        <v>0.208738700450551</v>
      </c>
      <c r="R573" s="58">
        <f t="shared" si="71"/>
        <v>3.17361010226061</v>
      </c>
      <c r="S573" s="57">
        <f>IF(K573=0,C601,(1/$C$59)*LN(1+$C$59/$C$58/(RodR+ABS(Calculations!K573-RodR))))</f>
        <v>0.0657732656894</v>
      </c>
      <c r="T573" s="83">
        <f t="shared" si="72"/>
        <v>0.0687689944449978</v>
      </c>
      <c r="U573" s="58">
        <f t="shared" si="73"/>
        <v>23.7916666666667</v>
      </c>
      <c r="V573" s="58">
        <f t="shared" si="74"/>
        <v>1.01019948033673</v>
      </c>
      <c r="W573" s="58">
        <f t="shared" si="75"/>
        <v>1.01019948033673</v>
      </c>
    </row>
    <row r="574" spans="11:23">
      <c r="K574" s="80">
        <v>57.2</v>
      </c>
      <c r="L574" s="56">
        <f t="shared" si="69"/>
        <v>8.48218189888744</v>
      </c>
      <c r="M574" s="56">
        <f t="shared" si="76"/>
        <v>0.146841126477</v>
      </c>
      <c r="Q574" s="82">
        <f t="shared" si="70"/>
        <v>0.208383488642099</v>
      </c>
      <c r="R574" s="58">
        <f t="shared" si="71"/>
        <v>3.17361010226061</v>
      </c>
      <c r="S574" s="57">
        <f>IF(K574=0,C602,(1/$C$59)*LN(1+$C$59/$C$58/(RodR+ABS(Calculations!K574-RodR))))</f>
        <v>0.065661338957065</v>
      </c>
      <c r="T574" s="83">
        <f t="shared" si="72"/>
        <v>0.0686466670954182</v>
      </c>
      <c r="U574" s="58">
        <f t="shared" si="73"/>
        <v>23.8333333333333</v>
      </c>
      <c r="V574" s="58">
        <f t="shared" si="74"/>
        <v>1.01019948033673</v>
      </c>
      <c r="W574" s="58">
        <f t="shared" si="75"/>
        <v>1.01019948033673</v>
      </c>
    </row>
    <row r="575" spans="11:23">
      <c r="K575" s="80">
        <v>57.3</v>
      </c>
      <c r="L575" s="56">
        <f t="shared" si="69"/>
        <v>8.46777225571832</v>
      </c>
      <c r="M575" s="56">
        <f t="shared" si="76"/>
        <v>0.146338208214177</v>
      </c>
      <c r="Q575" s="82">
        <f t="shared" si="70"/>
        <v>0.208029484006328</v>
      </c>
      <c r="R575" s="58">
        <f t="shared" si="71"/>
        <v>3.17361010226061</v>
      </c>
      <c r="S575" s="57">
        <f>IF(K575=0,C603,(1/$C$59)*LN(1+$C$59/$C$58/(RodR+ABS(Calculations!K575-RodR))))</f>
        <v>0.0655497926031131</v>
      </c>
      <c r="T575" s="83">
        <f t="shared" si="72"/>
        <v>0.0685247742117309</v>
      </c>
      <c r="U575" s="58">
        <f t="shared" si="73"/>
        <v>23.875</v>
      </c>
      <c r="V575" s="58">
        <f t="shared" si="74"/>
        <v>1.01019948033673</v>
      </c>
      <c r="W575" s="58">
        <f t="shared" si="75"/>
        <v>1.01019948033673</v>
      </c>
    </row>
    <row r="576" spans="11:23">
      <c r="K576" s="80">
        <v>57.4</v>
      </c>
      <c r="L576" s="56">
        <f t="shared" si="69"/>
        <v>8.4534114999953</v>
      </c>
      <c r="M576" s="56">
        <f t="shared" si="76"/>
        <v>0.145837869911645</v>
      </c>
      <c r="Q576" s="82">
        <f t="shared" si="70"/>
        <v>0.207676680398391</v>
      </c>
      <c r="R576" s="58">
        <f t="shared" si="71"/>
        <v>3.17361010226061</v>
      </c>
      <c r="S576" s="57">
        <f>IF(K576=0,C604,(1/$C$59)*LN(1+$C$59/$C$58/(RodR+ABS(Calculations!K576-RodR))))</f>
        <v>0.0654386246913128</v>
      </c>
      <c r="T576" s="83">
        <f t="shared" si="72"/>
        <v>0.0684033134831938</v>
      </c>
      <c r="U576" s="58">
        <f t="shared" si="73"/>
        <v>23.9166666666667</v>
      </c>
      <c r="V576" s="58">
        <f t="shared" si="74"/>
        <v>1.01019948033673</v>
      </c>
      <c r="W576" s="58">
        <f t="shared" si="75"/>
        <v>1.01019948033673</v>
      </c>
    </row>
    <row r="577" spans="11:23">
      <c r="K577" s="80">
        <v>57.5</v>
      </c>
      <c r="L577" s="56">
        <f t="shared" si="69"/>
        <v>8.43909938328954</v>
      </c>
      <c r="M577" s="56">
        <f t="shared" si="76"/>
        <v>0.145340093948024</v>
      </c>
      <c r="Q577" s="82">
        <f t="shared" si="70"/>
        <v>0.207325071715089</v>
      </c>
      <c r="R577" s="58">
        <f t="shared" si="71"/>
        <v>3.17361010226061</v>
      </c>
      <c r="S577" s="57">
        <f>IF(K577=0,C605,(1/$C$59)*LN(1+$C$59/$C$58/(RodR+ABS(Calculations!K577-RodR))))</f>
        <v>0.0653278332985542</v>
      </c>
      <c r="T577" s="83">
        <f t="shared" si="72"/>
        <v>0.068282282615424</v>
      </c>
      <c r="U577" s="58">
        <f t="shared" si="73"/>
        <v>23.9583333333333</v>
      </c>
      <c r="V577" s="58">
        <f t="shared" si="74"/>
        <v>1.01019948033673</v>
      </c>
      <c r="W577" s="58">
        <f t="shared" si="75"/>
        <v>1.01019948033673</v>
      </c>
    </row>
    <row r="578" spans="11:23">
      <c r="K578" s="80">
        <v>57.6</v>
      </c>
      <c r="L578" s="56">
        <f t="shared" ref="L578:L641" si="77">IF(K578&lt;RodR,EPRValue,Q578*$C$43)</f>
        <v>8.42483565885311</v>
      </c>
      <c r="M578" s="56">
        <f t="shared" si="76"/>
        <v>0.144844862851935</v>
      </c>
      <c r="Q578" s="82">
        <f t="shared" si="70"/>
        <v>0.206974651894514</v>
      </c>
      <c r="R578" s="58">
        <f t="shared" si="71"/>
        <v>3.17361010226061</v>
      </c>
      <c r="S578" s="57">
        <f>IF(K578=0,C606,(1/$C$59)*LN(1+$C$59/$C$58/(RodR+ABS(Calculations!K578-RodR))))</f>
        <v>0.065217416514739</v>
      </c>
      <c r="T578" s="83">
        <f t="shared" si="72"/>
        <v>0.0681616793302536</v>
      </c>
      <c r="U578" s="58">
        <f t="shared" si="73"/>
        <v>24</v>
      </c>
      <c r="V578" s="58">
        <f t="shared" si="74"/>
        <v>1.01019948033673</v>
      </c>
      <c r="W578" s="58">
        <f t="shared" si="75"/>
        <v>1.01019948033673</v>
      </c>
    </row>
    <row r="579" spans="11:23">
      <c r="K579" s="80">
        <v>57.7</v>
      </c>
      <c r="L579" s="56">
        <f t="shared" si="77"/>
        <v>8.41062008160462</v>
      </c>
      <c r="M579" s="56">
        <f t="shared" si="76"/>
        <v>0.144352159300894</v>
      </c>
      <c r="Q579" s="82">
        <f t="shared" si="70"/>
        <v>0.206625414915702</v>
      </c>
      <c r="R579" s="58">
        <f t="shared" si="71"/>
        <v>3.17361010226061</v>
      </c>
      <c r="S579" s="57">
        <f>IF(K579=0,C607,(1/$C$59)*LN(1+$C$59/$C$58/(RodR+ABS(Calculations!K579-RodR))))</f>
        <v>0.06510737244267</v>
      </c>
      <c r="T579" s="83">
        <f t="shared" si="72"/>
        <v>0.0680415013655858</v>
      </c>
      <c r="U579" s="58">
        <f t="shared" si="73"/>
        <v>24.0416666666667</v>
      </c>
      <c r="V579" s="58">
        <f t="shared" si="74"/>
        <v>1.01019948033673</v>
      </c>
      <c r="W579" s="58">
        <f t="shared" si="75"/>
        <v>1.01019948033673</v>
      </c>
    </row>
    <row r="580" spans="11:23">
      <c r="K580" s="80">
        <v>57.8</v>
      </c>
      <c r="L580" s="56">
        <f t="shared" si="77"/>
        <v>8.39645240811527</v>
      </c>
      <c r="M580" s="56">
        <f t="shared" si="76"/>
        <v>0.14386196611945</v>
      </c>
      <c r="Q580" s="82">
        <f t="shared" ref="Q580:Q643" si="78">R580*IF($C$56&lt;$C$55,S580,T580)</f>
        <v>0.206277354798288</v>
      </c>
      <c r="R580" s="58">
        <f t="shared" ref="R580:R643" si="79">$C$70/$C$61*W580</f>
        <v>3.17361010226061</v>
      </c>
      <c r="S580" s="57">
        <f>IF(K580=0,C608,(1/$C$59)*LN(1+$C$59/$C$58/(RodR+ABS(Calculations!K580-RodR))))</f>
        <v>0.0649976991979428</v>
      </c>
      <c r="T580" s="83">
        <f t="shared" ref="T580:T643" si="80">IF((ABS(K580))&lt;$C$55-$C$56,($C$53/2/PI()/$C$56*LN(($C$55-$C$56)*(ABS(K580)+$C$56)/(ABS(K580))/$C$55)+$C$60*LN($C$55*$C$54/($C$55-$C$56)/$C$53)),$C$60*LN((((ABS(K580))+$C$56-$C$55)*$C$53+$C$55*$C$54)/($C$53*(ABS(K580)))))</f>
        <v>0.0679217464752541</v>
      </c>
      <c r="U580" s="58">
        <f t="shared" ref="U580:U643" si="81">K580/$C$56</f>
        <v>24.0833333333333</v>
      </c>
      <c r="V580" s="58">
        <f t="shared" ref="V580:V643" si="82">IF(K580="","",1/(1.0212-0.0178*LOG10($C$53+0.01)))</f>
        <v>1.01019948033673</v>
      </c>
      <c r="W580" s="58">
        <f t="shared" ref="W580:W643" si="83">MAX(1/(-(0.21682*LOG10(3.7*U580)-0.293)*(EXP(-3.7*U580)-1)+1),1)*MAX(1/(-(0.1921*LOG10(U580+0.2)+0.072)*(EXP(-150*U580)-1)+1),1)*V580</f>
        <v>1.01019948033673</v>
      </c>
    </row>
    <row r="581" spans="11:23">
      <c r="K581" s="80">
        <v>57.9</v>
      </c>
      <c r="L581" s="56">
        <f t="shared" si="77"/>
        <v>8.38233239659487</v>
      </c>
      <c r="M581" s="56">
        <f t="shared" si="76"/>
        <v>0.143374266277984</v>
      </c>
      <c r="Q581" s="82">
        <f t="shared" si="78"/>
        <v>0.205930465602163</v>
      </c>
      <c r="R581" s="58">
        <f t="shared" si="79"/>
        <v>3.17361010226061</v>
      </c>
      <c r="S581" s="57">
        <f>IF(K581=0,C609,(1/$C$59)*LN(1+$C$59/$C$58/(RodR+ABS(Calculations!K581-RodR))))</f>
        <v>0.0648883949088377</v>
      </c>
      <c r="T581" s="83">
        <f t="shared" si="80"/>
        <v>0.067802412428882</v>
      </c>
      <c r="U581" s="58">
        <f t="shared" si="81"/>
        <v>24.125</v>
      </c>
      <c r="V581" s="58">
        <f t="shared" si="82"/>
        <v>1.01019948033673</v>
      </c>
      <c r="W581" s="58">
        <f t="shared" si="83"/>
        <v>1.01019948033673</v>
      </c>
    </row>
    <row r="582" spans="11:23">
      <c r="K582" s="80">
        <v>58</v>
      </c>
      <c r="L582" s="56">
        <f t="shared" si="77"/>
        <v>8.36825980687816</v>
      </c>
      <c r="M582" s="56">
        <f t="shared" si="76"/>
        <v>0.14288904289088</v>
      </c>
      <c r="Q582" s="82">
        <f t="shared" si="78"/>
        <v>0.205584741427139</v>
      </c>
      <c r="R582" s="58">
        <f t="shared" si="79"/>
        <v>3.17361010226061</v>
      </c>
      <c r="S582" s="57">
        <f>IF(K582=0,C610,(1/$C$59)*LN(1+$C$59/$C$58/(RodR+ABS(Calculations!K582-RodR))))</f>
        <v>0.0647794577162135</v>
      </c>
      <c r="T582" s="83">
        <f t="shared" si="80"/>
        <v>0.0676834970117447</v>
      </c>
      <c r="U582" s="58">
        <f t="shared" si="81"/>
        <v>24.1666666666667</v>
      </c>
      <c r="V582" s="58">
        <f t="shared" si="82"/>
        <v>1.01019948033673</v>
      </c>
      <c r="W582" s="58">
        <f t="shared" si="83"/>
        <v>1.01019948033673</v>
      </c>
    </row>
    <row r="583" spans="11:23">
      <c r="K583" s="80">
        <v>58.1</v>
      </c>
      <c r="L583" s="56">
        <f t="shared" si="77"/>
        <v>8.35423440041104</v>
      </c>
      <c r="M583" s="56">
        <f t="shared" si="76"/>
        <v>0.14240627921547</v>
      </c>
      <c r="Q583" s="82">
        <f t="shared" si="78"/>
        <v>0.205240176412608</v>
      </c>
      <c r="R583" s="58">
        <f t="shared" si="79"/>
        <v>3.17361010226061</v>
      </c>
      <c r="S583" s="57">
        <f>IF(K583=0,C611,(1/$C$59)*LN(1+$C$59/$C$58/(RodR+ABS(Calculations!K583-RodR))))</f>
        <v>0.0646708857734013</v>
      </c>
      <c r="T583" s="83">
        <f t="shared" si="80"/>
        <v>0.0675649980246322</v>
      </c>
      <c r="U583" s="58">
        <f t="shared" si="81"/>
        <v>24.2083333333333</v>
      </c>
      <c r="V583" s="58">
        <f t="shared" si="82"/>
        <v>1.01019948033673</v>
      </c>
      <c r="W583" s="58">
        <f t="shared" si="83"/>
        <v>1.01019948033673</v>
      </c>
    </row>
    <row r="584" spans="11:23">
      <c r="K584" s="80">
        <v>58.2</v>
      </c>
      <c r="L584" s="56">
        <f t="shared" si="77"/>
        <v>8.3402559402372</v>
      </c>
      <c r="M584" s="56">
        <f t="shared" si="76"/>
        <v>0.141925958650233</v>
      </c>
      <c r="Q584" s="82">
        <f t="shared" si="78"/>
        <v>0.204896764737217</v>
      </c>
      <c r="R584" s="58">
        <f t="shared" si="79"/>
        <v>3.17361010226061</v>
      </c>
      <c r="S584" s="57">
        <f>IF(K584=0,C612,(1/$C$59)*LN(1+$C$59/$C$58/(RodR+ABS(Calculations!K584-RodR))))</f>
        <v>0.064562677246101</v>
      </c>
      <c r="T584" s="83">
        <f t="shared" si="80"/>
        <v>0.067446913283712</v>
      </c>
      <c r="U584" s="58">
        <f t="shared" si="81"/>
        <v>24.25</v>
      </c>
      <c r="V584" s="58">
        <f t="shared" si="82"/>
        <v>1.01019948033673</v>
      </c>
      <c r="W584" s="58">
        <f t="shared" si="83"/>
        <v>1.01019948033673</v>
      </c>
    </row>
    <row r="585" spans="11:23">
      <c r="K585" s="80">
        <v>58.3</v>
      </c>
      <c r="L585" s="56">
        <f t="shared" si="77"/>
        <v>8.32632419098475</v>
      </c>
      <c r="M585" s="56">
        <f t="shared" si="76"/>
        <v>0.141448064733577</v>
      </c>
      <c r="Q585" s="82">
        <f t="shared" si="78"/>
        <v>0.204554500618536</v>
      </c>
      <c r="R585" s="58">
        <f t="shared" si="79"/>
        <v>3.17361010226061</v>
      </c>
      <c r="S585" s="57">
        <f>IF(K585=0,C613,(1/$C$59)*LN(1+$C$59/$C$58/(RodR+ABS(Calculations!K585-RodR))))</f>
        <v>0.0644548303122773</v>
      </c>
      <c r="T585" s="83">
        <f t="shared" si="80"/>
        <v>0.0673292406203981</v>
      </c>
      <c r="U585" s="58">
        <f t="shared" si="81"/>
        <v>24.2916666666667</v>
      </c>
      <c r="V585" s="58">
        <f t="shared" si="82"/>
        <v>1.01019948033673</v>
      </c>
      <c r="W585" s="58">
        <f t="shared" si="83"/>
        <v>1.01019948033673</v>
      </c>
    </row>
    <row r="586" spans="11:23">
      <c r="K586" s="80">
        <v>58.4</v>
      </c>
      <c r="L586" s="56">
        <f t="shared" si="77"/>
        <v>8.31243891885299</v>
      </c>
      <c r="M586" s="56">
        <f t="shared" si="76"/>
        <v>0.140972581142307</v>
      </c>
      <c r="Q586" s="82">
        <f t="shared" si="78"/>
        <v>0.204213378312737</v>
      </c>
      <c r="R586" s="58">
        <f t="shared" si="79"/>
        <v>3.17361010226061</v>
      </c>
      <c r="S586" s="57">
        <f>IF(K586=0,C614,(1/$C$59)*LN(1+$C$59/$C$58/(RodR+ABS(Calculations!K586-RodR))))</f>
        <v>0.0643473431620578</v>
      </c>
      <c r="T586" s="83">
        <f t="shared" si="80"/>
        <v>0.0672119778812153</v>
      </c>
      <c r="U586" s="58">
        <f t="shared" si="81"/>
        <v>24.3333333333333</v>
      </c>
      <c r="V586" s="58">
        <f t="shared" si="82"/>
        <v>1.01019948033673</v>
      </c>
      <c r="W586" s="58">
        <f t="shared" si="83"/>
        <v>1.01019948033673</v>
      </c>
    </row>
    <row r="587" spans="11:23">
      <c r="K587" s="80">
        <v>58.5</v>
      </c>
      <c r="L587" s="56">
        <f t="shared" si="77"/>
        <v>8.2985998915992</v>
      </c>
      <c r="M587" s="56">
        <f t="shared" si="76"/>
        <v>0.140499491690333</v>
      </c>
      <c r="Q587" s="82">
        <f t="shared" si="78"/>
        <v>0.203873392114264</v>
      </c>
      <c r="R587" s="58">
        <f t="shared" si="79"/>
        <v>3.17361010226061</v>
      </c>
      <c r="S587" s="57">
        <f>IF(K587=0,C615,(1/$C$59)*LN(1+$C$59/$C$58/(RodR+ABS(Calculations!K587-RodR))))</f>
        <v>0.0642402139976306</v>
      </c>
      <c r="T587" s="83">
        <f t="shared" si="80"/>
        <v>0.0670951229276689</v>
      </c>
      <c r="U587" s="58">
        <f t="shared" si="81"/>
        <v>24.375</v>
      </c>
      <c r="V587" s="58">
        <f t="shared" si="82"/>
        <v>1.01019948033673</v>
      </c>
      <c r="W587" s="58">
        <f t="shared" si="83"/>
        <v>1.01019948033673</v>
      </c>
    </row>
    <row r="588" spans="11:23">
      <c r="K588" s="80">
        <v>58.6</v>
      </c>
      <c r="L588" s="56">
        <f t="shared" si="77"/>
        <v>8.28480687852588</v>
      </c>
      <c r="M588" s="56">
        <f t="shared" si="76"/>
        <v>0.140028780327231</v>
      </c>
      <c r="Q588" s="82">
        <f t="shared" si="78"/>
        <v>0.203534536355526</v>
      </c>
      <c r="R588" s="58">
        <f t="shared" si="79"/>
        <v>3.17361010226061</v>
      </c>
      <c r="S588" s="57">
        <f>IF(K588=0,C616,(1/$C$59)*LN(1+$C$59/$C$58/(RodR+ABS(Calculations!K588-RodR))))</f>
        <v>0.0641334410331455</v>
      </c>
      <c r="T588" s="83">
        <f t="shared" si="80"/>
        <v>0.0669786736361152</v>
      </c>
      <c r="U588" s="58">
        <f t="shared" si="81"/>
        <v>24.4166666666667</v>
      </c>
      <c r="V588" s="58">
        <f t="shared" si="82"/>
        <v>1.01019948033673</v>
      </c>
      <c r="W588" s="58">
        <f t="shared" si="83"/>
        <v>1.01019948033673</v>
      </c>
    </row>
    <row r="589" spans="11:23">
      <c r="K589" s="80">
        <v>58.7</v>
      </c>
      <c r="L589" s="56">
        <f t="shared" si="77"/>
        <v>8.27105965046776</v>
      </c>
      <c r="M589" s="56">
        <f t="shared" ref="M589:M652" si="84">L579-L589</f>
        <v>0.139560431136864</v>
      </c>
      <c r="Q589" s="82">
        <f t="shared" si="78"/>
        <v>0.203196805406572</v>
      </c>
      <c r="R589" s="58">
        <f t="shared" si="79"/>
        <v>3.17361010226061</v>
      </c>
      <c r="S589" s="57">
        <f>IF(K589=0,C617,(1/$C$59)*LN(1+$C$59/$C$58/(RodR+ABS(Calculations!K589-RodR))))</f>
        <v>0.0640270224946132</v>
      </c>
      <c r="T589" s="83">
        <f t="shared" si="80"/>
        <v>0.0668626278976316</v>
      </c>
      <c r="U589" s="58">
        <f t="shared" si="81"/>
        <v>24.4583333333333</v>
      </c>
      <c r="V589" s="58">
        <f t="shared" si="82"/>
        <v>1.01019948033673</v>
      </c>
      <c r="W589" s="58">
        <f t="shared" si="83"/>
        <v>1.01019948033673</v>
      </c>
    </row>
    <row r="590" spans="11:23">
      <c r="K590" s="80">
        <v>58.8</v>
      </c>
      <c r="L590" s="56">
        <f t="shared" si="77"/>
        <v>8.25735797977916</v>
      </c>
      <c r="M590" s="56">
        <f t="shared" si="84"/>
        <v>0.139094428336108</v>
      </c>
      <c r="Q590" s="82">
        <f t="shared" si="78"/>
        <v>0.202860193674785</v>
      </c>
      <c r="R590" s="58">
        <f t="shared" si="79"/>
        <v>3.17361010226061</v>
      </c>
      <c r="S590" s="57">
        <f>IF(K590=0,C618,(1/$C$59)*LN(1+$C$59/$C$58/(RodR+ABS(Calculations!K590-RodR))))</f>
        <v>0.063920956619808</v>
      </c>
      <c r="T590" s="83">
        <f t="shared" si="80"/>
        <v>0.0667469836178897</v>
      </c>
      <c r="U590" s="58">
        <f t="shared" si="81"/>
        <v>24.5</v>
      </c>
      <c r="V590" s="58">
        <f t="shared" si="82"/>
        <v>1.01019948033673</v>
      </c>
      <c r="W590" s="58">
        <f t="shared" si="83"/>
        <v>1.01019948033673</v>
      </c>
    </row>
    <row r="591" spans="11:23">
      <c r="K591" s="80">
        <v>58.9</v>
      </c>
      <c r="L591" s="56">
        <f t="shared" si="77"/>
        <v>8.24370164032147</v>
      </c>
      <c r="M591" s="56">
        <f t="shared" si="84"/>
        <v>0.1386307562734</v>
      </c>
      <c r="Q591" s="82">
        <f t="shared" si="78"/>
        <v>0.202524695604572</v>
      </c>
      <c r="R591" s="58">
        <f t="shared" si="79"/>
        <v>3.17361010226061</v>
      </c>
      <c r="S591" s="57">
        <f>IF(K591=0,C619,(1/$C$59)*LN(1+$C$59/$C$58/(RodR+ABS(Calculations!K591-RodR))))</f>
        <v>0.0638152416581704</v>
      </c>
      <c r="T591" s="83">
        <f t="shared" si="80"/>
        <v>0.0666317387170299</v>
      </c>
      <c r="U591" s="58">
        <f t="shared" si="81"/>
        <v>24.5416666666667</v>
      </c>
      <c r="V591" s="58">
        <f t="shared" si="82"/>
        <v>1.01019948033673</v>
      </c>
      <c r="W591" s="58">
        <f t="shared" si="83"/>
        <v>1.01019948033673</v>
      </c>
    </row>
    <row r="592" spans="11:23">
      <c r="K592" s="80">
        <v>59</v>
      </c>
      <c r="L592" s="56">
        <f t="shared" si="77"/>
        <v>8.23009040745057</v>
      </c>
      <c r="M592" s="56">
        <f t="shared" si="84"/>
        <v>0.138169399427589</v>
      </c>
      <c r="Q592" s="82">
        <f t="shared" si="78"/>
        <v>0.202190305677054</v>
      </c>
      <c r="R592" s="58">
        <f t="shared" si="79"/>
        <v>3.17361010226061</v>
      </c>
      <c r="S592" s="57">
        <f>IF(K592=0,C620,(1/$C$59)*LN(1+$C$59/$C$58/(RodR+ABS(Calculations!K592-RodR))))</f>
        <v>0.0637098758707099</v>
      </c>
      <c r="T592" s="83">
        <f t="shared" si="80"/>
        <v>0.0665168911295364</v>
      </c>
      <c r="U592" s="58">
        <f t="shared" si="81"/>
        <v>24.5833333333333</v>
      </c>
      <c r="V592" s="58">
        <f t="shared" si="82"/>
        <v>1.01019948033673</v>
      </c>
      <c r="W592" s="58">
        <f t="shared" si="83"/>
        <v>1.01019948033673</v>
      </c>
    </row>
    <row r="593" spans="11:23">
      <c r="K593" s="80">
        <v>59.1</v>
      </c>
      <c r="L593" s="56">
        <f t="shared" si="77"/>
        <v>8.21652405800455</v>
      </c>
      <c r="M593" s="56">
        <f t="shared" si="84"/>
        <v>0.137710342406486</v>
      </c>
      <c r="Q593" s="82">
        <f t="shared" si="78"/>
        <v>0.201857018409769</v>
      </c>
      <c r="R593" s="58">
        <f t="shared" si="79"/>
        <v>3.17361010226061</v>
      </c>
      <c r="S593" s="57">
        <f>IF(K593=0,C621,(1/$C$59)*LN(1+$C$59/$C$58/(RodR+ABS(Calculations!K593-RodR))))</f>
        <v>0.0636048575299099</v>
      </c>
      <c r="T593" s="83">
        <f t="shared" si="80"/>
        <v>0.0664024388041126</v>
      </c>
      <c r="U593" s="58">
        <f t="shared" si="81"/>
        <v>24.625</v>
      </c>
      <c r="V593" s="58">
        <f t="shared" si="82"/>
        <v>1.01019948033673</v>
      </c>
      <c r="W593" s="58">
        <f t="shared" si="83"/>
        <v>1.01019948033673</v>
      </c>
    </row>
    <row r="594" spans="11:23">
      <c r="K594" s="80">
        <v>59.2</v>
      </c>
      <c r="L594" s="56">
        <f t="shared" si="77"/>
        <v>8.20300237029157</v>
      </c>
      <c r="M594" s="56">
        <f t="shared" si="84"/>
        <v>0.13725356994563</v>
      </c>
      <c r="Q594" s="82">
        <f t="shared" si="78"/>
        <v>0.201524828356366</v>
      </c>
      <c r="R594" s="58">
        <f t="shared" si="79"/>
        <v>3.17361010226061</v>
      </c>
      <c r="S594" s="57">
        <f>IF(K594=0,C622,(1/$C$59)*LN(1+$C$59/$C$58/(RodR+ABS(Calculations!K594-RodR))))</f>
        <v>0.0635001849196337</v>
      </c>
      <c r="T594" s="83">
        <f t="shared" si="80"/>
        <v>0.0662883797035606</v>
      </c>
      <c r="U594" s="58">
        <f t="shared" si="81"/>
        <v>24.6666666666667</v>
      </c>
      <c r="V594" s="58">
        <f t="shared" si="82"/>
        <v>1.01019948033673</v>
      </c>
      <c r="W594" s="58">
        <f t="shared" si="83"/>
        <v>1.01019948033673</v>
      </c>
    </row>
    <row r="595" spans="11:23">
      <c r="K595" s="80">
        <v>59.3</v>
      </c>
      <c r="L595" s="56">
        <f t="shared" si="77"/>
        <v>8.18952512407773</v>
      </c>
      <c r="M595" s="56">
        <f t="shared" si="84"/>
        <v>0.136799066907018</v>
      </c>
      <c r="Q595" s="82">
        <f t="shared" si="78"/>
        <v>0.201193730106316</v>
      </c>
      <c r="R595" s="58">
        <f t="shared" si="79"/>
        <v>3.17361010226061</v>
      </c>
      <c r="S595" s="57">
        <f>IF(K595=0,C623,(1/$C$59)*LN(1+$C$59/$C$58/(RodR+ABS(Calculations!K595-RodR))))</f>
        <v>0.0633958563350309</v>
      </c>
      <c r="T595" s="83">
        <f t="shared" si="80"/>
        <v>0.0661747118046594</v>
      </c>
      <c r="U595" s="58">
        <f t="shared" si="81"/>
        <v>24.7083333333333</v>
      </c>
      <c r="V595" s="58">
        <f t="shared" si="82"/>
        <v>1.01019948033673</v>
      </c>
      <c r="W595" s="58">
        <f t="shared" si="83"/>
        <v>1.01019948033673</v>
      </c>
    </row>
    <row r="596" spans="11:23">
      <c r="K596" s="80">
        <v>59.4</v>
      </c>
      <c r="L596" s="56">
        <f t="shared" si="77"/>
        <v>8.17609210057501</v>
      </c>
      <c r="M596" s="56">
        <f t="shared" si="84"/>
        <v>0.136346818277978</v>
      </c>
      <c r="Q596" s="82">
        <f t="shared" si="78"/>
        <v>0.200863718284609</v>
      </c>
      <c r="R596" s="58">
        <f t="shared" si="79"/>
        <v>3.17361010226061</v>
      </c>
      <c r="S596" s="57">
        <f>IF(K596=0,C624,(1/$C$59)*LN(1+$C$59/$C$58/(RodR+ABS(Calculations!K596-RodR))))</f>
        <v>0.0632918700824435</v>
      </c>
      <c r="T596" s="83">
        <f t="shared" si="80"/>
        <v>0.0660614330980445</v>
      </c>
      <c r="U596" s="58">
        <f t="shared" si="81"/>
        <v>24.75</v>
      </c>
      <c r="V596" s="58">
        <f t="shared" si="82"/>
        <v>1.01019948033673</v>
      </c>
      <c r="W596" s="58">
        <f t="shared" si="83"/>
        <v>1.01019948033673</v>
      </c>
    </row>
    <row r="597" spans="11:23">
      <c r="K597" s="80">
        <v>59.5</v>
      </c>
      <c r="L597" s="56">
        <f t="shared" si="77"/>
        <v>8.16270308242957</v>
      </c>
      <c r="M597" s="56">
        <f t="shared" si="84"/>
        <v>0.135896809169635</v>
      </c>
      <c r="Q597" s="82">
        <f t="shared" si="78"/>
        <v>0.200534787551467</v>
      </c>
      <c r="R597" s="58">
        <f t="shared" si="79"/>
        <v>3.17361010226061</v>
      </c>
      <c r="S597" s="57">
        <f>IF(K597=0,C625,(1/$C$59)*LN(1+$C$59/$C$58/(RodR+ABS(Calculations!K597-RodR))))</f>
        <v>0.0631882244793156</v>
      </c>
      <c r="T597" s="83">
        <f t="shared" si="80"/>
        <v>0.065948541588092</v>
      </c>
      <c r="U597" s="58">
        <f t="shared" si="81"/>
        <v>24.7916666666667</v>
      </c>
      <c r="V597" s="58">
        <f t="shared" si="82"/>
        <v>1.01019948033673</v>
      </c>
      <c r="W597" s="58">
        <f t="shared" si="83"/>
        <v>1.01019948033673</v>
      </c>
    </row>
    <row r="598" spans="11:23">
      <c r="K598" s="80">
        <v>59.6</v>
      </c>
      <c r="L598" s="56">
        <f t="shared" si="77"/>
        <v>8.14935785370996</v>
      </c>
      <c r="M598" s="56">
        <f t="shared" si="84"/>
        <v>0.135449024815923</v>
      </c>
      <c r="Q598" s="82">
        <f t="shared" si="78"/>
        <v>0.20020693260206</v>
      </c>
      <c r="R598" s="58">
        <f t="shared" si="79"/>
        <v>3.17361010226061</v>
      </c>
      <c r="S598" s="57">
        <f>IF(K598=0,C626,(1/$C$59)*LN(1+$C$59/$C$58/(RodR+ABS(Calculations!K598-RodR))))</f>
        <v>0.0630849178541025</v>
      </c>
      <c r="T598" s="83">
        <f t="shared" si="80"/>
        <v>0.0658360352927983</v>
      </c>
      <c r="U598" s="58">
        <f t="shared" si="81"/>
        <v>24.8333333333333</v>
      </c>
      <c r="V598" s="58">
        <f t="shared" si="82"/>
        <v>1.01019948033673</v>
      </c>
      <c r="W598" s="58">
        <f t="shared" si="83"/>
        <v>1.01019948033673</v>
      </c>
    </row>
    <row r="599" spans="11:23">
      <c r="K599" s="80">
        <v>59.7</v>
      </c>
      <c r="L599" s="56">
        <f t="shared" si="77"/>
        <v>8.13605619989542</v>
      </c>
      <c r="M599" s="56">
        <f t="shared" si="84"/>
        <v>0.135003450572333</v>
      </c>
      <c r="Q599" s="82">
        <f t="shared" si="78"/>
        <v>0.199880148166213</v>
      </c>
      <c r="R599" s="58">
        <f t="shared" si="79"/>
        <v>3.17361010226061</v>
      </c>
      <c r="S599" s="57">
        <f>IF(K599=0,C627,(1/$C$59)*LN(1+$C$59/$C$58/(RodR+ABS(Calculations!K599-RodR))))</f>
        <v>0.0629819485461795</v>
      </c>
      <c r="T599" s="83">
        <f t="shared" si="80"/>
        <v>0.065723912243666</v>
      </c>
      <c r="U599" s="58">
        <f t="shared" si="81"/>
        <v>24.875</v>
      </c>
      <c r="V599" s="58">
        <f t="shared" si="82"/>
        <v>1.01019948033673</v>
      </c>
      <c r="W599" s="58">
        <f t="shared" si="83"/>
        <v>1.01019948033673</v>
      </c>
    </row>
    <row r="600" spans="11:23">
      <c r="K600" s="80">
        <v>59.8</v>
      </c>
      <c r="L600" s="56">
        <f t="shared" si="77"/>
        <v>8.12279790786454</v>
      </c>
      <c r="M600" s="56">
        <f t="shared" si="84"/>
        <v>0.134560071914622</v>
      </c>
      <c r="Q600" s="82">
        <f t="shared" si="78"/>
        <v>0.199554429008128</v>
      </c>
      <c r="R600" s="58">
        <f t="shared" si="79"/>
        <v>3.17361010226061</v>
      </c>
      <c r="S600" s="57">
        <f>IF(K600=0,C628,(1/$C$59)*LN(1+$C$59/$C$58/(RodR+ABS(Calculations!K600-RodR))))</f>
        <v>0.0628793149057542</v>
      </c>
      <c r="T600" s="83">
        <f t="shared" si="80"/>
        <v>0.0656121704855879</v>
      </c>
      <c r="U600" s="58">
        <f t="shared" si="81"/>
        <v>24.9166666666667</v>
      </c>
      <c r="V600" s="58">
        <f t="shared" si="82"/>
        <v>1.01019948033673</v>
      </c>
      <c r="W600" s="58">
        <f t="shared" si="83"/>
        <v>1.01019948033673</v>
      </c>
    </row>
    <row r="601" spans="11:23">
      <c r="K601" s="80">
        <v>59.9</v>
      </c>
      <c r="L601" s="56">
        <f t="shared" si="77"/>
        <v>8.10958276588367</v>
      </c>
      <c r="M601" s="56">
        <f t="shared" si="84"/>
        <v>0.134118874437798</v>
      </c>
      <c r="Q601" s="82">
        <f t="shared" si="78"/>
        <v>0.199229769926101</v>
      </c>
      <c r="R601" s="58">
        <f t="shared" si="79"/>
        <v>3.17361010226061</v>
      </c>
      <c r="S601" s="57">
        <f>IF(K601=0,C629,(1/$C$59)*LN(1+$C$59/$C$58/(RodR+ABS(Calculations!K601-RodR))))</f>
        <v>0.0627770152937776</v>
      </c>
      <c r="T601" s="83">
        <f t="shared" si="80"/>
        <v>0.0655008080767349</v>
      </c>
      <c r="U601" s="58">
        <f t="shared" si="81"/>
        <v>24.9583333333333</v>
      </c>
      <c r="V601" s="58">
        <f t="shared" si="82"/>
        <v>1.01019948033673</v>
      </c>
      <c r="W601" s="58">
        <f t="shared" si="83"/>
        <v>1.01019948033673</v>
      </c>
    </row>
    <row r="602" spans="11:23">
      <c r="K602" s="80">
        <v>60</v>
      </c>
      <c r="L602" s="56">
        <f t="shared" si="77"/>
        <v>8.0964105635958</v>
      </c>
      <c r="M602" s="56">
        <f t="shared" si="84"/>
        <v>0.133679843854775</v>
      </c>
      <c r="Q602" s="82">
        <f t="shared" si="78"/>
        <v>0.19890616575225</v>
      </c>
      <c r="R602" s="58">
        <f t="shared" si="79"/>
        <v>3.17361010226061</v>
      </c>
      <c r="S602" s="57">
        <f>IF(K602=0,C630,(1/$C$59)*LN(1+$C$59/$C$58/(RodR+ABS(Calculations!K602-RodR))))</f>
        <v>0.0626750480818567</v>
      </c>
      <c r="T602" s="83">
        <f t="shared" si="80"/>
        <v>0.065389823088442</v>
      </c>
      <c r="U602" s="58">
        <f t="shared" si="81"/>
        <v>25</v>
      </c>
      <c r="V602" s="58">
        <f t="shared" si="82"/>
        <v>1.01019948033673</v>
      </c>
      <c r="W602" s="58">
        <f t="shared" si="83"/>
        <v>1.01019948033673</v>
      </c>
    </row>
    <row r="603" spans="11:23">
      <c r="K603" s="80">
        <v>60.1</v>
      </c>
      <c r="L603" s="56">
        <f t="shared" si="77"/>
        <v>8.08328109200935</v>
      </c>
      <c r="M603" s="56">
        <f t="shared" si="84"/>
        <v>0.133242965995203</v>
      </c>
      <c r="Q603" s="82">
        <f t="shared" si="78"/>
        <v>0.198583611352235</v>
      </c>
      <c r="R603" s="58">
        <f t="shared" si="79"/>
        <v>3.17361010226061</v>
      </c>
      <c r="S603" s="57">
        <f>IF(K603=0,C631,(1/$C$59)*LN(1+$C$59/$C$58/(RodR+ABS(Calculations!K603-RodR))))</f>
        <v>0.062573411652169</v>
      </c>
      <c r="T603" s="83">
        <f t="shared" si="80"/>
        <v>0.0652792136050962</v>
      </c>
      <c r="U603" s="58">
        <f t="shared" si="81"/>
        <v>25.0416666666667</v>
      </c>
      <c r="V603" s="58">
        <f t="shared" si="82"/>
        <v>1.01019948033673</v>
      </c>
      <c r="W603" s="58">
        <f t="shared" si="83"/>
        <v>1.01019948033673</v>
      </c>
    </row>
    <row r="604" spans="11:23">
      <c r="K604" s="80">
        <v>60.2</v>
      </c>
      <c r="L604" s="56">
        <f t="shared" si="77"/>
        <v>8.07019414348703</v>
      </c>
      <c r="M604" s="56">
        <f t="shared" si="84"/>
        <v>0.132808226804544</v>
      </c>
      <c r="Q604" s="82">
        <f t="shared" si="78"/>
        <v>0.19826210162499</v>
      </c>
      <c r="R604" s="58">
        <f t="shared" si="79"/>
        <v>3.17361010226061</v>
      </c>
      <c r="S604" s="57">
        <f>IF(K604=0,C632,(1/$C$59)*LN(1+$C$59/$C$58/(RodR+ABS(Calculations!K604-RodR))))</f>
        <v>0.0624721043973752</v>
      </c>
      <c r="T604" s="83">
        <f t="shared" si="80"/>
        <v>0.0651689777240296</v>
      </c>
      <c r="U604" s="58">
        <f t="shared" si="81"/>
        <v>25.0833333333333</v>
      </c>
      <c r="V604" s="58">
        <f t="shared" si="82"/>
        <v>1.01019948033673</v>
      </c>
      <c r="W604" s="58">
        <f t="shared" si="83"/>
        <v>1.01019948033673</v>
      </c>
    </row>
    <row r="605" spans="11:23">
      <c r="K605" s="80">
        <v>60.3</v>
      </c>
      <c r="L605" s="56">
        <f t="shared" si="77"/>
        <v>8.05714951173497</v>
      </c>
      <c r="M605" s="56">
        <f t="shared" si="84"/>
        <v>0.132375612342756</v>
      </c>
      <c r="Q605" s="82">
        <f t="shared" si="78"/>
        <v>0.197941631502449</v>
      </c>
      <c r="R605" s="58">
        <f t="shared" si="79"/>
        <v>3.17361010226061</v>
      </c>
      <c r="S605" s="57">
        <f>IF(K605=0,C633,(1/$C$59)*LN(1+$C$59/$C$58/(RodR+ABS(Calculations!K605-RodR))))</f>
        <v>0.0623711247205359</v>
      </c>
      <c r="T605" s="83">
        <f t="shared" si="80"/>
        <v>0.065059113555407</v>
      </c>
      <c r="U605" s="58">
        <f t="shared" si="81"/>
        <v>25.125</v>
      </c>
      <c r="V605" s="58">
        <f t="shared" si="82"/>
        <v>1.01019948033673</v>
      </c>
      <c r="W605" s="58">
        <f t="shared" si="83"/>
        <v>1.01019948033673</v>
      </c>
    </row>
    <row r="606" spans="11:23">
      <c r="K606" s="80">
        <v>60.4</v>
      </c>
      <c r="L606" s="56">
        <f t="shared" si="77"/>
        <v>8.04414699179186</v>
      </c>
      <c r="M606" s="56">
        <f t="shared" si="84"/>
        <v>0.13194510878315</v>
      </c>
      <c r="Q606" s="82">
        <f t="shared" si="78"/>
        <v>0.197622195949288</v>
      </c>
      <c r="R606" s="58">
        <f t="shared" si="79"/>
        <v>3.17361010226061</v>
      </c>
      <c r="S606" s="57">
        <f>IF(K606=0,C634,(1/$C$59)*LN(1+$C$59/$C$58/(RodR+ABS(Calculations!K606-RodR))))</f>
        <v>0.062270471035027</v>
      </c>
      <c r="T606" s="83">
        <f t="shared" si="80"/>
        <v>0.0649496192221187</v>
      </c>
      <c r="U606" s="58">
        <f t="shared" si="81"/>
        <v>25.1666666666667</v>
      </c>
      <c r="V606" s="58">
        <f t="shared" si="82"/>
        <v>1.01019948033673</v>
      </c>
      <c r="W606" s="58">
        <f t="shared" si="83"/>
        <v>1.01019948033673</v>
      </c>
    </row>
    <row r="607" spans="11:23">
      <c r="K607" s="80">
        <v>60.5</v>
      </c>
      <c r="L607" s="56">
        <f t="shared" si="77"/>
        <v>8.03118638001811</v>
      </c>
      <c r="M607" s="56">
        <f t="shared" si="84"/>
        <v>0.131516702411457</v>
      </c>
      <c r="Q607" s="82">
        <f t="shared" si="78"/>
        <v>0.197303789962651</v>
      </c>
      <c r="R607" s="58">
        <f t="shared" si="79"/>
        <v>3.17361010226061</v>
      </c>
      <c r="S607" s="57">
        <f>IF(K607=0,C635,(1/$C$59)*LN(1+$C$59/$C$58/(RodR+ABS(Calculations!K607-RodR))))</f>
        <v>0.0621701417644558</v>
      </c>
      <c r="T607" s="83">
        <f t="shared" si="80"/>
        <v>0.0648404928596742</v>
      </c>
      <c r="U607" s="58">
        <f t="shared" si="81"/>
        <v>25.2083333333333</v>
      </c>
      <c r="V607" s="58">
        <f t="shared" si="82"/>
        <v>1.01019948033673</v>
      </c>
      <c r="W607" s="58">
        <f t="shared" si="83"/>
        <v>1.01019948033673</v>
      </c>
    </row>
    <row r="608" spans="11:23">
      <c r="K608" s="80">
        <v>60.6</v>
      </c>
      <c r="L608" s="56">
        <f t="shared" si="77"/>
        <v>8.01826747408541</v>
      </c>
      <c r="M608" s="56">
        <f t="shared" si="84"/>
        <v>0.131090379624547</v>
      </c>
      <c r="Q608" s="82">
        <f t="shared" si="78"/>
        <v>0.196986408571897</v>
      </c>
      <c r="R608" s="58">
        <f t="shared" si="79"/>
        <v>3.17361010226061</v>
      </c>
      <c r="S608" s="57">
        <f>IF(K608=0,C636,(1/$C$59)*LN(1+$C$59/$C$58/(RodR+ABS(Calculations!K608-RodR))))</f>
        <v>0.0620701353425807</v>
      </c>
      <c r="T608" s="83">
        <f t="shared" si="80"/>
        <v>0.0647317326160963</v>
      </c>
      <c r="U608" s="58">
        <f t="shared" si="81"/>
        <v>25.25</v>
      </c>
      <c r="V608" s="58">
        <f t="shared" si="82"/>
        <v>1.01019948033673</v>
      </c>
      <c r="W608" s="58">
        <f t="shared" si="83"/>
        <v>1.01019948033673</v>
      </c>
    </row>
    <row r="609" spans="11:23">
      <c r="K609" s="80">
        <v>60.7</v>
      </c>
      <c r="L609" s="56">
        <f t="shared" si="77"/>
        <v>8.00539007296596</v>
      </c>
      <c r="M609" s="56">
        <f t="shared" si="84"/>
        <v>0.13066612692946</v>
      </c>
      <c r="Q609" s="82">
        <f t="shared" si="78"/>
        <v>0.196670046838336</v>
      </c>
      <c r="R609" s="58">
        <f t="shared" si="79"/>
        <v>3.17361010226061</v>
      </c>
      <c r="S609" s="57">
        <f>IF(K609=0,C637,(1/$C$59)*LN(1+$C$59/$C$58/(RodR+ABS(Calculations!K609-RodR))))</f>
        <v>0.0619704502132272</v>
      </c>
      <c r="T609" s="83">
        <f t="shared" si="80"/>
        <v>0.0646233366518147</v>
      </c>
      <c r="U609" s="58">
        <f t="shared" si="81"/>
        <v>25.2916666666667</v>
      </c>
      <c r="V609" s="58">
        <f t="shared" si="82"/>
        <v>1.01019948033673</v>
      </c>
      <c r="W609" s="58">
        <f t="shared" si="83"/>
        <v>1.01019948033673</v>
      </c>
    </row>
    <row r="610" spans="11:23">
      <c r="K610" s="80">
        <v>60.8</v>
      </c>
      <c r="L610" s="56">
        <f t="shared" si="77"/>
        <v>7.99255397692218</v>
      </c>
      <c r="M610" s="56">
        <f t="shared" si="84"/>
        <v>0.130243930942354</v>
      </c>
      <c r="Q610" s="82">
        <f t="shared" si="78"/>
        <v>0.196354699854973</v>
      </c>
      <c r="R610" s="58">
        <f t="shared" si="79"/>
        <v>3.17361010226061</v>
      </c>
      <c r="S610" s="57">
        <f>IF(K610=0,C638,(1/$C$59)*LN(1+$C$59/$C$58/(RodR+ABS(Calculations!K610-RodR))))</f>
        <v>0.0618710848302087</v>
      </c>
      <c r="T610" s="83">
        <f t="shared" si="80"/>
        <v>0.0645153031395652</v>
      </c>
      <c r="U610" s="58">
        <f t="shared" si="81"/>
        <v>25.3333333333333</v>
      </c>
      <c r="V610" s="58">
        <f t="shared" si="82"/>
        <v>1.01019948033673</v>
      </c>
      <c r="W610" s="58">
        <f t="shared" si="83"/>
        <v>1.01019948033673</v>
      </c>
    </row>
    <row r="611" spans="11:23">
      <c r="K611" s="80">
        <v>60.9</v>
      </c>
      <c r="L611" s="56">
        <f t="shared" si="77"/>
        <v>7.97975898749634</v>
      </c>
      <c r="M611" s="56">
        <f t="shared" si="84"/>
        <v>0.129823778387337</v>
      </c>
      <c r="Q611" s="82">
        <f t="shared" si="78"/>
        <v>0.196040362746258</v>
      </c>
      <c r="R611" s="58">
        <f t="shared" si="79"/>
        <v>3.17361010226061</v>
      </c>
      <c r="S611" s="57">
        <f>IF(K611=0,C639,(1/$C$59)*LN(1+$C$59/$C$58/(RodR+ABS(Calculations!K611-RodR))))</f>
        <v>0.0617720376572457</v>
      </c>
      <c r="T611" s="83">
        <f t="shared" si="80"/>
        <v>0.0644076302642842</v>
      </c>
      <c r="U611" s="58">
        <f t="shared" si="81"/>
        <v>25.375</v>
      </c>
      <c r="V611" s="58">
        <f t="shared" si="82"/>
        <v>1.01019948033673</v>
      </c>
      <c r="W611" s="58">
        <f t="shared" si="83"/>
        <v>1.01019948033673</v>
      </c>
    </row>
    <row r="612" spans="11:23">
      <c r="K612" s="80">
        <v>61</v>
      </c>
      <c r="L612" s="56">
        <f t="shared" si="77"/>
        <v>7.96700490750032</v>
      </c>
      <c r="M612" s="56">
        <f t="shared" si="84"/>
        <v>0.129405656095473</v>
      </c>
      <c r="Q612" s="82">
        <f t="shared" si="78"/>
        <v>0.195727030667829</v>
      </c>
      <c r="R612" s="58">
        <f t="shared" si="79"/>
        <v>3.17361010226061</v>
      </c>
      <c r="S612" s="57">
        <f>IF(K612=0,C640,(1/$C$59)*LN(1+$C$59/$C$58/(RodR+ABS(Calculations!K612-RodR))))</f>
        <v>0.0616733071678873</v>
      </c>
      <c r="T612" s="83">
        <f t="shared" si="80"/>
        <v>0.0643003162230082</v>
      </c>
      <c r="U612" s="58">
        <f t="shared" si="81"/>
        <v>25.4166666666667</v>
      </c>
      <c r="V612" s="58">
        <f t="shared" si="82"/>
        <v>1.01019948033673</v>
      </c>
      <c r="W612" s="58">
        <f t="shared" si="83"/>
        <v>1.01019948033673</v>
      </c>
    </row>
    <row r="613" spans="11:23">
      <c r="K613" s="80">
        <v>61.1</v>
      </c>
      <c r="L613" s="56">
        <f t="shared" si="77"/>
        <v>7.95429154100548</v>
      </c>
      <c r="M613" s="56">
        <f t="shared" si="84"/>
        <v>0.128989551003868</v>
      </c>
      <c r="Q613" s="82">
        <f t="shared" si="78"/>
        <v>0.195414698806268</v>
      </c>
      <c r="R613" s="58">
        <f t="shared" si="79"/>
        <v>3.17361010226061</v>
      </c>
      <c r="S613" s="57">
        <f>IF(K613=0,C641,(1/$C$59)*LN(1+$C$59/$C$58/(RodR+ABS(Calculations!K613-RodR))))</f>
        <v>0.0615748918454321</v>
      </c>
      <c r="T613" s="83">
        <f t="shared" si="80"/>
        <v>0.0641933592247734</v>
      </c>
      <c r="U613" s="58">
        <f t="shared" si="81"/>
        <v>25.4583333333333</v>
      </c>
      <c r="V613" s="58">
        <f t="shared" si="82"/>
        <v>1.01019948033673</v>
      </c>
      <c r="W613" s="58">
        <f t="shared" si="83"/>
        <v>1.01019948033673</v>
      </c>
    </row>
    <row r="614" spans="11:23">
      <c r="K614" s="80">
        <v>61.2</v>
      </c>
      <c r="L614" s="56">
        <f t="shared" si="77"/>
        <v>7.94161869333257</v>
      </c>
      <c r="M614" s="56">
        <f t="shared" si="84"/>
        <v>0.128575450154459</v>
      </c>
      <c r="Q614" s="82">
        <f t="shared" si="78"/>
        <v>0.195103362378849</v>
      </c>
      <c r="R614" s="58">
        <f t="shared" si="79"/>
        <v>3.17361010226061</v>
      </c>
      <c r="S614" s="57">
        <f>IF(K614=0,C642,(1/$C$59)*LN(1+$C$59/$C$58/(RodR+ABS(Calculations!K614-RodR))))</f>
        <v>0.0614767901828503</v>
      </c>
      <c r="T614" s="83">
        <f t="shared" si="80"/>
        <v>0.0640867574905155</v>
      </c>
      <c r="U614" s="58">
        <f t="shared" si="81"/>
        <v>25.5</v>
      </c>
      <c r="V614" s="58">
        <f t="shared" si="82"/>
        <v>1.01019948033673</v>
      </c>
      <c r="W614" s="58">
        <f t="shared" si="83"/>
        <v>1.01019948033673</v>
      </c>
    </row>
    <row r="615" spans="11:23">
      <c r="K615" s="80">
        <v>61.3</v>
      </c>
      <c r="L615" s="56">
        <f t="shared" si="77"/>
        <v>7.9289861710419</v>
      </c>
      <c r="M615" s="56">
        <f t="shared" si="84"/>
        <v>0.128163340693073</v>
      </c>
      <c r="Q615" s="82">
        <f t="shared" si="78"/>
        <v>0.194793016633302</v>
      </c>
      <c r="R615" s="58">
        <f t="shared" si="79"/>
        <v>3.17361010226061</v>
      </c>
      <c r="S615" s="57">
        <f>IF(K615=0,C643,(1/$C$59)*LN(1+$C$59/$C$58/(RodR+ABS(Calculations!K615-RodR))))</f>
        <v>0.0613790006827077</v>
      </c>
      <c r="T615" s="83">
        <f t="shared" si="80"/>
        <v>0.0639805092529707</v>
      </c>
      <c r="U615" s="58">
        <f t="shared" si="81"/>
        <v>25.5416666666667</v>
      </c>
      <c r="V615" s="58">
        <f t="shared" si="82"/>
        <v>1.01019948033673</v>
      </c>
      <c r="W615" s="58">
        <f t="shared" si="83"/>
        <v>1.01019948033673</v>
      </c>
    </row>
    <row r="616" spans="11:23">
      <c r="K616" s="80">
        <v>61.4</v>
      </c>
      <c r="L616" s="56">
        <f t="shared" si="77"/>
        <v>7.9163937819233</v>
      </c>
      <c r="M616" s="56">
        <f t="shared" si="84"/>
        <v>0.127753209868563</v>
      </c>
      <c r="Q616" s="82">
        <f t="shared" si="78"/>
        <v>0.194483656847559</v>
      </c>
      <c r="R616" s="58">
        <f t="shared" si="79"/>
        <v>3.17361010226061</v>
      </c>
      <c r="S616" s="57">
        <f>IF(K616=0,C644,(1/$C$59)*LN(1+$C$59/$C$58/(RodR+ABS(Calculations!K616-RodR))))</f>
        <v>0.0612815218570881</v>
      </c>
      <c r="T616" s="83">
        <f t="shared" si="80"/>
        <v>0.0638746127565791</v>
      </c>
      <c r="U616" s="58">
        <f t="shared" si="81"/>
        <v>25.5833333333333</v>
      </c>
      <c r="V616" s="58">
        <f t="shared" si="82"/>
        <v>1.01019948033673</v>
      </c>
      <c r="W616" s="58">
        <f t="shared" si="83"/>
        <v>1.01019948033673</v>
      </c>
    </row>
    <row r="617" spans="11:23">
      <c r="K617" s="80">
        <v>61.5</v>
      </c>
      <c r="L617" s="56">
        <f t="shared" si="77"/>
        <v>7.90384133498658</v>
      </c>
      <c r="M617" s="56">
        <f t="shared" si="84"/>
        <v>0.127345045031529</v>
      </c>
      <c r="Q617" s="82">
        <f t="shared" si="78"/>
        <v>0.194175278329526</v>
      </c>
      <c r="R617" s="58">
        <f t="shared" si="79"/>
        <v>3.17361010226061</v>
      </c>
      <c r="S617" s="57">
        <f>IF(K617=0,C645,(1/$C$59)*LN(1+$C$59/$C$58/(RodR+ABS(Calculations!K617-RodR))))</f>
        <v>0.061184352227519</v>
      </c>
      <c r="T617" s="83">
        <f t="shared" si="80"/>
        <v>0.0637690662573874</v>
      </c>
      <c r="U617" s="58">
        <f t="shared" si="81"/>
        <v>25.625</v>
      </c>
      <c r="V617" s="58">
        <f t="shared" si="82"/>
        <v>1.01019948033673</v>
      </c>
      <c r="W617" s="58">
        <f t="shared" si="83"/>
        <v>1.01019948033673</v>
      </c>
    </row>
    <row r="618" spans="11:23">
      <c r="K618" s="80">
        <v>61.6</v>
      </c>
      <c r="L618" s="56">
        <f t="shared" si="77"/>
        <v>7.89132864045168</v>
      </c>
      <c r="M618" s="56">
        <f t="shared" si="84"/>
        <v>0.126938833633726</v>
      </c>
      <c r="Q618" s="82">
        <f t="shared" si="78"/>
        <v>0.193867876416837</v>
      </c>
      <c r="R618" s="58">
        <f t="shared" si="79"/>
        <v>3.17361010226061</v>
      </c>
      <c r="S618" s="57">
        <f>IF(K618=0,C646,(1/$C$59)*LN(1+$C$59/$C$58/(RodR+ABS(Calculations!K618-RodR))))</f>
        <v>0.0610874903248958</v>
      </c>
      <c r="T618" s="83">
        <f t="shared" si="80"/>
        <v>0.0636638680229528</v>
      </c>
      <c r="U618" s="58">
        <f t="shared" si="81"/>
        <v>25.6666666666667</v>
      </c>
      <c r="V618" s="58">
        <f t="shared" si="82"/>
        <v>1.01019948033673</v>
      </c>
      <c r="W618" s="58">
        <f t="shared" si="83"/>
        <v>1.01019948033673</v>
      </c>
    </row>
    <row r="619" spans="11:23">
      <c r="K619" s="80">
        <v>61.7</v>
      </c>
      <c r="L619" s="56">
        <f t="shared" si="77"/>
        <v>7.87885550973927</v>
      </c>
      <c r="M619" s="56">
        <f t="shared" si="84"/>
        <v>0.126534563226688</v>
      </c>
      <c r="Q619" s="82">
        <f t="shared" si="78"/>
        <v>0.193561446476625</v>
      </c>
      <c r="R619" s="58">
        <f t="shared" si="79"/>
        <v>3.17361010226061</v>
      </c>
      <c r="S619" s="57">
        <f>IF(K619=0,C647,(1/$C$59)*LN(1+$C$59/$C$58/(RodR+ABS(Calculations!K619-RodR))))</f>
        <v>0.0609909346894088</v>
      </c>
      <c r="T619" s="83">
        <f t="shared" si="80"/>
        <v>0.063559016332248</v>
      </c>
      <c r="U619" s="58">
        <f t="shared" si="81"/>
        <v>25.7083333333333</v>
      </c>
      <c r="V619" s="58">
        <f t="shared" si="82"/>
        <v>1.01019948033673</v>
      </c>
      <c r="W619" s="58">
        <f t="shared" si="83"/>
        <v>1.01019948033673</v>
      </c>
    </row>
    <row r="620" spans="11:23">
      <c r="K620" s="80">
        <v>61.8</v>
      </c>
      <c r="L620" s="56">
        <f t="shared" si="77"/>
        <v>7.86642175546111</v>
      </c>
      <c r="M620" s="56">
        <f t="shared" si="84"/>
        <v>0.126132221461073</v>
      </c>
      <c r="Q620" s="82">
        <f t="shared" si="78"/>
        <v>0.193255983905286</v>
      </c>
      <c r="R620" s="58">
        <f t="shared" si="79"/>
        <v>3.17361010226061</v>
      </c>
      <c r="S620" s="57">
        <f>IF(K620=0,C648,(1/$C$59)*LN(1+$C$59/$C$58/(RodR+ABS(Calculations!K620-RodR))))</f>
        <v>0.0608946838704687</v>
      </c>
      <c r="T620" s="83">
        <f t="shared" si="80"/>
        <v>0.0634545094755695</v>
      </c>
      <c r="U620" s="58">
        <f t="shared" si="81"/>
        <v>25.75</v>
      </c>
      <c r="V620" s="58">
        <f t="shared" si="82"/>
        <v>1.01019948033673</v>
      </c>
      <c r="W620" s="58">
        <f t="shared" si="83"/>
        <v>1.01019948033673</v>
      </c>
    </row>
    <row r="621" spans="11:23">
      <c r="K621" s="80">
        <v>61.9</v>
      </c>
      <c r="L621" s="56">
        <f t="shared" si="77"/>
        <v>7.8540271914107</v>
      </c>
      <c r="M621" s="56">
        <f t="shared" si="84"/>
        <v>0.125731796085633</v>
      </c>
      <c r="Q621" s="82">
        <f t="shared" si="78"/>
        <v>0.192951484128246</v>
      </c>
      <c r="R621" s="58">
        <f t="shared" si="79"/>
        <v>3.17361010226061</v>
      </c>
      <c r="S621" s="57">
        <f>IF(K621=0,C649,(1/$C$59)*LN(1+$C$59/$C$58/(RodR+ABS(Calculations!K621-RodR))))</f>
        <v>0.060798736426634</v>
      </c>
      <c r="T621" s="83">
        <f t="shared" si="80"/>
        <v>0.0633503457544406</v>
      </c>
      <c r="U621" s="58">
        <f t="shared" si="81"/>
        <v>25.7916666666667</v>
      </c>
      <c r="V621" s="58">
        <f t="shared" si="82"/>
        <v>1.01019948033673</v>
      </c>
      <c r="W621" s="58">
        <f t="shared" si="83"/>
        <v>1.01019948033673</v>
      </c>
    </row>
    <row r="622" spans="11:23">
      <c r="K622" s="80">
        <v>62</v>
      </c>
      <c r="L622" s="56">
        <f t="shared" si="77"/>
        <v>7.84167163255409</v>
      </c>
      <c r="M622" s="56">
        <f t="shared" si="84"/>
        <v>0.125333274946237</v>
      </c>
      <c r="Q622" s="82">
        <f t="shared" si="78"/>
        <v>0.192647942599739</v>
      </c>
      <c r="R622" s="58">
        <f t="shared" si="79"/>
        <v>3.17361010226061</v>
      </c>
      <c r="S622" s="57">
        <f>IF(K622=0,C650,(1/$C$59)*LN(1+$C$59/$C$58/(RodR+ABS(Calculations!K622-RodR))))</f>
        <v>0.0607030909255402</v>
      </c>
      <c r="T622" s="83">
        <f t="shared" si="80"/>
        <v>0.0632465234815233</v>
      </c>
      <c r="U622" s="58">
        <f t="shared" si="81"/>
        <v>25.8333333333333</v>
      </c>
      <c r="V622" s="58">
        <f t="shared" si="82"/>
        <v>1.01019948033673</v>
      </c>
      <c r="W622" s="58">
        <f t="shared" si="83"/>
        <v>1.01019948033673</v>
      </c>
    </row>
    <row r="623" spans="11:23">
      <c r="K623" s="80">
        <v>62.1</v>
      </c>
      <c r="L623" s="56">
        <f t="shared" si="77"/>
        <v>7.82935489502051</v>
      </c>
      <c r="M623" s="56">
        <f t="shared" si="84"/>
        <v>0.124936645984969</v>
      </c>
      <c r="Q623" s="82">
        <f t="shared" si="78"/>
        <v>0.192345354802574</v>
      </c>
      <c r="R623" s="58">
        <f t="shared" si="79"/>
        <v>3.17361010226061</v>
      </c>
      <c r="S623" s="57">
        <f>IF(K623=0,C651,(1/$C$59)*LN(1+$C$59/$C$58/(RodR+ABS(Calculations!K623-RodR))))</f>
        <v>0.060607745943827</v>
      </c>
      <c r="T623" s="83">
        <f t="shared" si="80"/>
        <v>0.0631430409805254</v>
      </c>
      <c r="U623" s="58">
        <f t="shared" si="81"/>
        <v>25.875</v>
      </c>
      <c r="V623" s="58">
        <f t="shared" si="82"/>
        <v>1.01019948033673</v>
      </c>
      <c r="W623" s="58">
        <f t="shared" si="83"/>
        <v>1.01019948033673</v>
      </c>
    </row>
    <row r="624" spans="11:23">
      <c r="K624" s="80">
        <v>62.2</v>
      </c>
      <c r="L624" s="56">
        <f t="shared" si="77"/>
        <v>7.81707679609329</v>
      </c>
      <c r="M624" s="56">
        <f t="shared" si="84"/>
        <v>0.124541897239277</v>
      </c>
      <c r="Q624" s="82">
        <f t="shared" si="78"/>
        <v>0.192043716247913</v>
      </c>
      <c r="R624" s="58">
        <f t="shared" si="79"/>
        <v>3.17361010226061</v>
      </c>
      <c r="S624" s="57">
        <f>IF(K624=0,C652,(1/$C$59)*LN(1+$C$59/$C$58/(RodR+ABS(Calculations!K624-RodR))))</f>
        <v>0.060512700067068</v>
      </c>
      <c r="T624" s="83">
        <f t="shared" si="80"/>
        <v>0.0630398965861094</v>
      </c>
      <c r="U624" s="58">
        <f t="shared" si="81"/>
        <v>25.9166666666667</v>
      </c>
      <c r="V624" s="58">
        <f t="shared" si="82"/>
        <v>1.01019948033673</v>
      </c>
      <c r="W624" s="58">
        <f t="shared" si="83"/>
        <v>1.01019948033673</v>
      </c>
    </row>
    <row r="625" spans="11:23">
      <c r="K625" s="80">
        <v>62.3</v>
      </c>
      <c r="L625" s="56">
        <f t="shared" si="77"/>
        <v>7.80483715420093</v>
      </c>
      <c r="M625" s="56">
        <f t="shared" si="84"/>
        <v>0.124149016840973</v>
      </c>
      <c r="Q625" s="82">
        <f t="shared" si="78"/>
        <v>0.191743022475053</v>
      </c>
      <c r="R625" s="58">
        <f t="shared" si="79"/>
        <v>3.17361010226061</v>
      </c>
      <c r="S625" s="57">
        <f>IF(K625=0,C653,(1/$C$59)*LN(1+$C$59/$C$58/(RodR+ABS(Calculations!K625-RodR))))</f>
        <v>0.0604179518897019</v>
      </c>
      <c r="T625" s="83">
        <f t="shared" si="80"/>
        <v>0.0629370886438056</v>
      </c>
      <c r="U625" s="58">
        <f t="shared" si="81"/>
        <v>25.9583333333333</v>
      </c>
      <c r="V625" s="58">
        <f t="shared" si="82"/>
        <v>1.01019948033673</v>
      </c>
      <c r="W625" s="58">
        <f t="shared" si="83"/>
        <v>1.01019948033673</v>
      </c>
    </row>
    <row r="626" spans="11:23">
      <c r="K626" s="80">
        <v>62.4</v>
      </c>
      <c r="L626" s="56">
        <f t="shared" si="77"/>
        <v>7.79263578890794</v>
      </c>
      <c r="M626" s="56">
        <f t="shared" si="84"/>
        <v>0.123757993015361</v>
      </c>
      <c r="Q626" s="82">
        <f t="shared" si="78"/>
        <v>0.191443269051199</v>
      </c>
      <c r="R626" s="58">
        <f t="shared" si="79"/>
        <v>3.17361010226061</v>
      </c>
      <c r="S626" s="57">
        <f>IF(K626=0,C654,(1/$C$59)*LN(1+$C$59/$C$58/(RodR+ABS(Calculations!K626-RodR))))</f>
        <v>0.0603235000149612</v>
      </c>
      <c r="T626" s="83">
        <f t="shared" si="80"/>
        <v>0.062834615509921</v>
      </c>
      <c r="U626" s="58">
        <f t="shared" si="81"/>
        <v>26</v>
      </c>
      <c r="V626" s="58">
        <f t="shared" si="82"/>
        <v>1.01019948033673</v>
      </c>
      <c r="W626" s="58">
        <f t="shared" si="83"/>
        <v>1.01019948033673</v>
      </c>
    </row>
    <row r="627" spans="11:23">
      <c r="K627" s="80">
        <v>62.5</v>
      </c>
      <c r="L627" s="56">
        <f t="shared" si="77"/>
        <v>7.78047252090615</v>
      </c>
      <c r="M627" s="56">
        <f t="shared" si="84"/>
        <v>0.123368814080429</v>
      </c>
      <c r="Q627" s="82">
        <f t="shared" si="78"/>
        <v>0.191144451571249</v>
      </c>
      <c r="R627" s="58">
        <f t="shared" si="79"/>
        <v>3.17361010226061</v>
      </c>
      <c r="S627" s="57">
        <f>IF(K627=0,C655,(1/$C$59)*LN(1+$C$59/$C$58/(RodR+ABS(Calculations!K627-RodR))))</f>
        <v>0.060229343054805</v>
      </c>
      <c r="T627" s="83">
        <f t="shared" si="80"/>
        <v>0.0627324755514529</v>
      </c>
      <c r="U627" s="58">
        <f t="shared" si="81"/>
        <v>26.0416666666667</v>
      </c>
      <c r="V627" s="58">
        <f t="shared" si="82"/>
        <v>1.01019948033673</v>
      </c>
      <c r="W627" s="58">
        <f t="shared" si="83"/>
        <v>1.01019948033673</v>
      </c>
    </row>
    <row r="628" spans="11:23">
      <c r="K628" s="80">
        <v>62.6</v>
      </c>
      <c r="L628" s="56">
        <f t="shared" si="77"/>
        <v>7.76834717200577</v>
      </c>
      <c r="M628" s="56">
        <f t="shared" si="84"/>
        <v>0.122981468445917</v>
      </c>
      <c r="Q628" s="82">
        <f t="shared" si="78"/>
        <v>0.190846565657579</v>
      </c>
      <c r="R628" s="58">
        <f t="shared" si="79"/>
        <v>3.17361010226061</v>
      </c>
      <c r="S628" s="57">
        <f>IF(K628=0,C656,(1/$C$59)*LN(1+$C$59/$C$58/(RodR+ABS(Calculations!K628-RodR))))</f>
        <v>0.06013547962985</v>
      </c>
      <c r="T628" s="83">
        <f t="shared" si="80"/>
        <v>0.0626306671460026</v>
      </c>
      <c r="U628" s="58">
        <f t="shared" si="81"/>
        <v>26.0833333333333</v>
      </c>
      <c r="V628" s="58">
        <f t="shared" si="82"/>
        <v>1.01019948033673</v>
      </c>
      <c r="W628" s="58">
        <f t="shared" si="83"/>
        <v>1.01019948033673</v>
      </c>
    </row>
    <row r="629" spans="11:23">
      <c r="K629" s="80">
        <v>62.7</v>
      </c>
      <c r="L629" s="56">
        <f t="shared" si="77"/>
        <v>7.75625956512683</v>
      </c>
      <c r="M629" s="56">
        <f t="shared" si="84"/>
        <v>0.12259594461244</v>
      </c>
      <c r="Q629" s="82">
        <f t="shared" si="78"/>
        <v>0.19054960695983</v>
      </c>
      <c r="R629" s="58">
        <f t="shared" si="79"/>
        <v>3.17361010226061</v>
      </c>
      <c r="S629" s="57">
        <f>IF(K629=0,C657,(1/$C$59)*LN(1+$C$59/$C$58/(RodR+ABS(Calculations!K629-RodR))))</f>
        <v>0.0600419083693042</v>
      </c>
      <c r="T629" s="83">
        <f t="shared" si="80"/>
        <v>0.0625291886816882</v>
      </c>
      <c r="U629" s="58">
        <f t="shared" si="81"/>
        <v>26.125</v>
      </c>
      <c r="V629" s="58">
        <f t="shared" si="82"/>
        <v>1.01019948033673</v>
      </c>
      <c r="W629" s="58">
        <f t="shared" si="83"/>
        <v>1.01019948033673</v>
      </c>
    </row>
    <row r="630" spans="11:23">
      <c r="K630" s="80">
        <v>62.8</v>
      </c>
      <c r="L630" s="56">
        <f t="shared" si="77"/>
        <v>7.74420952429043</v>
      </c>
      <c r="M630" s="56">
        <f t="shared" si="84"/>
        <v>0.12221223117068</v>
      </c>
      <c r="Q630" s="82">
        <f t="shared" si="78"/>
        <v>0.190253571154691</v>
      </c>
      <c r="R630" s="58">
        <f t="shared" si="79"/>
        <v>3.17361010226061</v>
      </c>
      <c r="S630" s="57">
        <f>IF(K630=0,C658,(1/$C$59)*LN(1+$C$59/$C$58/(RodR+ABS(Calculations!K630-RodR))))</f>
        <v>0.0599486279108989</v>
      </c>
      <c r="T630" s="83">
        <f t="shared" si="80"/>
        <v>0.0624280385570612</v>
      </c>
      <c r="U630" s="58">
        <f t="shared" si="81"/>
        <v>26.1666666666667</v>
      </c>
      <c r="V630" s="58">
        <f t="shared" si="82"/>
        <v>1.01019948033673</v>
      </c>
      <c r="W630" s="58">
        <f t="shared" si="83"/>
        <v>1.01019948033673</v>
      </c>
    </row>
    <row r="631" spans="11:23">
      <c r="K631" s="80">
        <v>62.9</v>
      </c>
      <c r="L631" s="56">
        <f t="shared" si="77"/>
        <v>7.73219687461023</v>
      </c>
      <c r="M631" s="56">
        <f t="shared" si="84"/>
        <v>0.121830316800473</v>
      </c>
      <c r="Q631" s="82">
        <f t="shared" si="78"/>
        <v>0.189958453945695</v>
      </c>
      <c r="R631" s="58">
        <f t="shared" si="79"/>
        <v>3.17361010226061</v>
      </c>
      <c r="S631" s="57">
        <f>IF(K631=0,C659,(1/$C$59)*LN(1+$C$59/$C$58/(RodR+ABS(Calculations!K631-RodR))))</f>
        <v>0.0598556369008231</v>
      </c>
      <c r="T631" s="83">
        <f t="shared" si="80"/>
        <v>0.0623272151810205</v>
      </c>
      <c r="U631" s="58">
        <f t="shared" si="81"/>
        <v>26.2083333333333</v>
      </c>
      <c r="V631" s="58">
        <f t="shared" si="82"/>
        <v>1.01019948033673</v>
      </c>
      <c r="W631" s="58">
        <f t="shared" si="83"/>
        <v>1.01019948033673</v>
      </c>
    </row>
    <row r="632" spans="11:23">
      <c r="K632" s="80">
        <v>63</v>
      </c>
      <c r="L632" s="56">
        <f t="shared" si="77"/>
        <v>7.72022144228401</v>
      </c>
      <c r="M632" s="56">
        <f t="shared" si="84"/>
        <v>0.121450190270073</v>
      </c>
      <c r="Q632" s="82">
        <f t="shared" si="78"/>
        <v>0.189664251063007</v>
      </c>
      <c r="R632" s="58">
        <f t="shared" si="79"/>
        <v>3.17361010226061</v>
      </c>
      <c r="S632" s="57">
        <f>IF(K632=0,C660,(1/$C$59)*LN(1+$C$59/$C$58/(RodR+ABS(Calculations!K632-RodR))))</f>
        <v>0.0597629339936581</v>
      </c>
      <c r="T632" s="83">
        <f t="shared" si="80"/>
        <v>0.0622267169727291</v>
      </c>
      <c r="U632" s="58">
        <f t="shared" si="81"/>
        <v>26.25</v>
      </c>
      <c r="V632" s="58">
        <f t="shared" si="82"/>
        <v>1.01019948033673</v>
      </c>
      <c r="W632" s="58">
        <f t="shared" si="83"/>
        <v>1.01019948033673</v>
      </c>
    </row>
    <row r="633" spans="11:23">
      <c r="K633" s="80">
        <v>63.1</v>
      </c>
      <c r="L633" s="56">
        <f t="shared" si="77"/>
        <v>7.70828305458529</v>
      </c>
      <c r="M633" s="56">
        <f t="shared" si="84"/>
        <v>0.121071840435219</v>
      </c>
      <c r="Q633" s="82">
        <f t="shared" si="78"/>
        <v>0.189370958263221</v>
      </c>
      <c r="R633" s="58">
        <f t="shared" si="79"/>
        <v>3.17361010226061</v>
      </c>
      <c r="S633" s="57">
        <f>IF(K633=0,C661,(1/$C$59)*LN(1+$C$59/$C$58/(RodR+ABS(Calculations!K633-RodR))))</f>
        <v>0.0596705178523125</v>
      </c>
      <c r="T633" s="83">
        <f t="shared" si="80"/>
        <v>0.0621265423615342</v>
      </c>
      <c r="U633" s="58">
        <f t="shared" si="81"/>
        <v>26.2916666666667</v>
      </c>
      <c r="V633" s="58">
        <f t="shared" si="82"/>
        <v>1.01019948033673</v>
      </c>
      <c r="W633" s="58">
        <f t="shared" si="83"/>
        <v>1.01019948033673</v>
      </c>
    </row>
    <row r="634" spans="11:23">
      <c r="K634" s="80">
        <v>63.2</v>
      </c>
      <c r="L634" s="56">
        <f t="shared" si="77"/>
        <v>7.69638153985492</v>
      </c>
      <c r="M634" s="56">
        <f t="shared" si="84"/>
        <v>0.120695256238375</v>
      </c>
      <c r="Q634" s="82">
        <f t="shared" si="78"/>
        <v>0.189078571329151</v>
      </c>
      <c r="R634" s="58">
        <f t="shared" si="79"/>
        <v>3.17361010226061</v>
      </c>
      <c r="S634" s="57">
        <f>IF(K634=0,C662,(1/$C$59)*LN(1+$C$59/$C$58/(RodR+ABS(Calculations!K634-RodR))))</f>
        <v>0.0595783871479573</v>
      </c>
      <c r="T634" s="83">
        <f t="shared" si="80"/>
        <v>0.0620266897868798</v>
      </c>
      <c r="U634" s="58">
        <f t="shared" si="81"/>
        <v>26.3333333333333</v>
      </c>
      <c r="V634" s="58">
        <f t="shared" si="82"/>
        <v>1.01019948033673</v>
      </c>
      <c r="W634" s="58">
        <f t="shared" si="83"/>
        <v>1.01019948033673</v>
      </c>
    </row>
    <row r="635" spans="11:23">
      <c r="K635" s="80">
        <v>63.3</v>
      </c>
      <c r="L635" s="56">
        <f t="shared" si="77"/>
        <v>7.68451672749296</v>
      </c>
      <c r="M635" s="56">
        <f t="shared" si="84"/>
        <v>0.120320426707969</v>
      </c>
      <c r="Q635" s="82">
        <f t="shared" si="78"/>
        <v>0.188787086069634</v>
      </c>
      <c r="R635" s="58">
        <f t="shared" si="79"/>
        <v>3.17361010226061</v>
      </c>
      <c r="S635" s="57">
        <f>IF(K635=0,C663,(1/$C$59)*LN(1+$C$59/$C$58/(RodR+ABS(Calculations!K635-RodR))))</f>
        <v>0.0594865405599629</v>
      </c>
      <c r="T635" s="83">
        <f t="shared" si="80"/>
        <v>0.0619271576982319</v>
      </c>
      <c r="U635" s="58">
        <f t="shared" si="81"/>
        <v>26.375</v>
      </c>
      <c r="V635" s="58">
        <f t="shared" si="82"/>
        <v>1.01019948033673</v>
      </c>
      <c r="W635" s="58">
        <f t="shared" si="83"/>
        <v>1.01019948033673</v>
      </c>
    </row>
    <row r="636" spans="11:23">
      <c r="K636" s="80">
        <v>63.4</v>
      </c>
      <c r="L636" s="56">
        <f t="shared" si="77"/>
        <v>7.67268844795049</v>
      </c>
      <c r="M636" s="56">
        <f t="shared" si="84"/>
        <v>0.119947340957448</v>
      </c>
      <c r="Q636" s="82">
        <f t="shared" si="78"/>
        <v>0.188496498319327</v>
      </c>
      <c r="R636" s="58">
        <f t="shared" si="79"/>
        <v>3.17361010226061</v>
      </c>
      <c r="S636" s="57">
        <f>IF(K636=0,C664,(1/$C$59)*LN(1+$C$59/$C$58/(RodR+ABS(Calculations!K636-RodR))))</f>
        <v>0.0593949767758358</v>
      </c>
      <c r="T636" s="83">
        <f t="shared" si="80"/>
        <v>0.0618279445549952</v>
      </c>
      <c r="U636" s="58">
        <f t="shared" si="81"/>
        <v>26.4166666666667</v>
      </c>
      <c r="V636" s="58">
        <f t="shared" si="82"/>
        <v>1.01019948033673</v>
      </c>
      <c r="W636" s="58">
        <f t="shared" si="83"/>
        <v>1.01019948033673</v>
      </c>
    </row>
    <row r="637" spans="11:23">
      <c r="K637" s="80">
        <v>63.5</v>
      </c>
      <c r="L637" s="56">
        <f t="shared" si="77"/>
        <v>7.66089653272148</v>
      </c>
      <c r="M637" s="56">
        <f t="shared" si="84"/>
        <v>0.119575988184671</v>
      </c>
      <c r="Q637" s="82">
        <f t="shared" si="78"/>
        <v>0.188206803938508</v>
      </c>
      <c r="R637" s="58">
        <f t="shared" si="79"/>
        <v>3.17361010226061</v>
      </c>
      <c r="S637" s="57">
        <f>IF(K637=0,C665,(1/$C$59)*LN(1+$C$59/$C$58/(RodR+ABS(Calculations!K637-RodR))))</f>
        <v>0.0593036944911554</v>
      </c>
      <c r="T637" s="83">
        <f t="shared" si="80"/>
        <v>0.0617290488264314</v>
      </c>
      <c r="U637" s="58">
        <f t="shared" si="81"/>
        <v>26.4583333333333</v>
      </c>
      <c r="V637" s="58">
        <f t="shared" si="82"/>
        <v>1.01019948033673</v>
      </c>
      <c r="W637" s="58">
        <f t="shared" si="83"/>
        <v>1.01019948033673</v>
      </c>
    </row>
    <row r="638" spans="11:23">
      <c r="K638" s="80">
        <v>63.6</v>
      </c>
      <c r="L638" s="56">
        <f t="shared" si="77"/>
        <v>7.64914081433484</v>
      </c>
      <c r="M638" s="56">
        <f t="shared" si="84"/>
        <v>0.119206357670929</v>
      </c>
      <c r="Q638" s="82">
        <f t="shared" si="78"/>
        <v>0.18791799881288</v>
      </c>
      <c r="R638" s="58">
        <f t="shared" si="79"/>
        <v>3.17361010226061</v>
      </c>
      <c r="S638" s="57">
        <f>IF(K638=0,C666,(1/$C$59)*LN(1+$C$59/$C$58/(RodR+ABS(Calculations!K638-RodR))))</f>
        <v>0.0592126924095129</v>
      </c>
      <c r="T638" s="83">
        <f t="shared" si="80"/>
        <v>0.0616304689915854</v>
      </c>
      <c r="U638" s="58">
        <f t="shared" si="81"/>
        <v>26.5</v>
      </c>
      <c r="V638" s="58">
        <f t="shared" si="82"/>
        <v>1.01019948033673</v>
      </c>
      <c r="W638" s="58">
        <f t="shared" si="83"/>
        <v>1.01019948033673</v>
      </c>
    </row>
    <row r="639" spans="11:23">
      <c r="K639" s="80">
        <v>63.7</v>
      </c>
      <c r="L639" s="56">
        <f t="shared" si="77"/>
        <v>7.63742112634648</v>
      </c>
      <c r="M639" s="56">
        <f t="shared" si="84"/>
        <v>0.118838438780355</v>
      </c>
      <c r="Q639" s="82">
        <f t="shared" si="78"/>
        <v>0.187630078853379</v>
      </c>
      <c r="R639" s="58">
        <f t="shared" si="79"/>
        <v>3.17361010226061</v>
      </c>
      <c r="S639" s="57">
        <f>IF(K639=0,C667,(1/$C$59)*LN(1+$C$59/$C$58/(RodR+ABS(Calculations!K639-RodR))))</f>
        <v>0.0591219692424495</v>
      </c>
      <c r="T639" s="83">
        <f t="shared" si="80"/>
        <v>0.0615322035392026</v>
      </c>
      <c r="U639" s="58">
        <f t="shared" si="81"/>
        <v>26.5416666666667</v>
      </c>
      <c r="V639" s="58">
        <f t="shared" si="82"/>
        <v>1.01019948033673</v>
      </c>
      <c r="W639" s="58">
        <f t="shared" si="83"/>
        <v>1.01019948033673</v>
      </c>
    </row>
    <row r="640" spans="11:23">
      <c r="K640" s="80">
        <v>63.8</v>
      </c>
      <c r="L640" s="56">
        <f t="shared" si="77"/>
        <v>7.62573730333139</v>
      </c>
      <c r="M640" s="56">
        <f t="shared" si="84"/>
        <v>0.118472220959037</v>
      </c>
      <c r="Q640" s="82">
        <f t="shared" si="78"/>
        <v>0.187343039995974</v>
      </c>
      <c r="R640" s="58">
        <f t="shared" si="79"/>
        <v>3.17361010226061</v>
      </c>
      <c r="S640" s="57">
        <f>IF(K640=0,C668,(1/$C$59)*LN(1+$C$59/$C$58/(RodR+ABS(Calculations!K640-RodR))))</f>
        <v>0.0590315237093953</v>
      </c>
      <c r="T640" s="83">
        <f t="shared" si="80"/>
        <v>0.0614342509676556</v>
      </c>
      <c r="U640" s="58">
        <f t="shared" si="81"/>
        <v>26.5833333333333</v>
      </c>
      <c r="V640" s="58">
        <f t="shared" si="82"/>
        <v>1.01019948033673</v>
      </c>
      <c r="W640" s="58">
        <f t="shared" si="83"/>
        <v>1.01019948033673</v>
      </c>
    </row>
    <row r="641" spans="11:23">
      <c r="K641" s="80">
        <v>63.9</v>
      </c>
      <c r="L641" s="56">
        <f t="shared" si="77"/>
        <v>7.61408918087592</v>
      </c>
      <c r="M641" s="56">
        <f t="shared" si="84"/>
        <v>0.118107693734314</v>
      </c>
      <c r="Q641" s="82">
        <f t="shared" si="78"/>
        <v>0.18705687820148</v>
      </c>
      <c r="R641" s="58">
        <f t="shared" si="79"/>
        <v>3.17361010226061</v>
      </c>
      <c r="S641" s="57">
        <f>IF(K641=0,C669,(1/$C$59)*LN(1+$C$59/$C$58/(RodR+ABS(Calculations!K641-RodR))))</f>
        <v>0.0589413545376091</v>
      </c>
      <c r="T641" s="83">
        <f t="shared" si="80"/>
        <v>0.061336609784864</v>
      </c>
      <c r="U641" s="58">
        <f t="shared" si="81"/>
        <v>26.625</v>
      </c>
      <c r="V641" s="58">
        <f t="shared" si="82"/>
        <v>1.01019948033673</v>
      </c>
      <c r="W641" s="58">
        <f t="shared" si="83"/>
        <v>1.01019948033673</v>
      </c>
    </row>
    <row r="642" spans="11:23">
      <c r="K642" s="80">
        <v>64</v>
      </c>
      <c r="L642" s="56">
        <f t="shared" ref="L642:L705" si="85">IF(K642&lt;RodR,EPRValue,Q642*$C$43)</f>
        <v>7.60247659557002</v>
      </c>
      <c r="M642" s="56">
        <f t="shared" si="84"/>
        <v>0.117744846713997</v>
      </c>
      <c r="Q642" s="82">
        <f t="shared" si="78"/>
        <v>0.186771589455372</v>
      </c>
      <c r="R642" s="58">
        <f t="shared" si="79"/>
        <v>3.17361010226061</v>
      </c>
      <c r="S642" s="57">
        <f>IF(K642=0,C670,(1/$C$59)*LN(1+$C$59/$C$58/(RodR+ABS(Calculations!K642-RodR))))</f>
        <v>0.0588514604621191</v>
      </c>
      <c r="T642" s="83">
        <f t="shared" si="80"/>
        <v>0.0612392785082214</v>
      </c>
      <c r="U642" s="58">
        <f t="shared" si="81"/>
        <v>26.6666666666667</v>
      </c>
      <c r="V642" s="58">
        <f t="shared" si="82"/>
        <v>1.01019948033673</v>
      </c>
      <c r="W642" s="58">
        <f t="shared" si="83"/>
        <v>1.01019948033673</v>
      </c>
    </row>
    <row r="643" spans="11:23">
      <c r="K643" s="80">
        <v>64.1</v>
      </c>
      <c r="L643" s="56">
        <f t="shared" si="85"/>
        <v>7.59089938499958</v>
      </c>
      <c r="M643" s="56">
        <f t="shared" si="84"/>
        <v>0.117383669585711</v>
      </c>
      <c r="Q643" s="82">
        <f t="shared" si="78"/>
        <v>0.186487169767588</v>
      </c>
      <c r="R643" s="58">
        <f t="shared" si="79"/>
        <v>3.17361010226061</v>
      </c>
      <c r="S643" s="57">
        <f>IF(K643=0,C671,(1/$C$59)*LN(1+$C$59/$C$58/(RodR+ABS(Calculations!K643-RodR))))</f>
        <v>0.0587618402256629</v>
      </c>
      <c r="T643" s="83">
        <f t="shared" si="80"/>
        <v>0.0611422556645196</v>
      </c>
      <c r="U643" s="58">
        <f t="shared" si="81"/>
        <v>26.7083333333333</v>
      </c>
      <c r="V643" s="58">
        <f t="shared" si="82"/>
        <v>1.01019948033673</v>
      </c>
      <c r="W643" s="58">
        <f t="shared" si="83"/>
        <v>1.01019948033673</v>
      </c>
    </row>
    <row r="644" spans="11:23">
      <c r="K644" s="80">
        <v>64.2</v>
      </c>
      <c r="L644" s="56">
        <f t="shared" si="85"/>
        <v>7.57935738773897</v>
      </c>
      <c r="M644" s="56">
        <f t="shared" si="84"/>
        <v>0.117024152115953</v>
      </c>
      <c r="Q644" s="82">
        <f t="shared" ref="Q644:Q707" si="86">R644*IF($C$56&lt;$C$55,S644,T644)</f>
        <v>0.186203615172351</v>
      </c>
      <c r="R644" s="58">
        <f t="shared" ref="R644:R707" si="87">$C$70/$C$61*W644</f>
        <v>3.17361010226061</v>
      </c>
      <c r="S644" s="57">
        <f>IF(K644=0,C672,(1/$C$59)*LN(1+$C$59/$C$58/(RodR+ABS(Calculations!K644-RodR))))</f>
        <v>0.05867249257863</v>
      </c>
      <c r="T644" s="83">
        <f t="shared" ref="T644:T707" si="88">IF((ABS(K644))&lt;$C$55-$C$56,($C$53/2/PI()/$C$56*LN(($C$55-$C$56)*(ABS(K644)+$C$56)/(ABS(K644))/$C$55)+$C$60*LN($C$55*$C$54/($C$55-$C$56)/$C$53)),$C$60*LN((((ABS(K644))+$C$56-$C$55)*$C$53+$C$55*$C$54)/($C$53*(ABS(K644)))))</f>
        <v>0.0610455397898735</v>
      </c>
      <c r="U644" s="58">
        <f t="shared" ref="U644:U707" si="89">K644/$C$56</f>
        <v>26.75</v>
      </c>
      <c r="V644" s="58">
        <f t="shared" ref="V644:V707" si="90">IF(K644="","",1/(1.0212-0.0178*LOG10($C$53+0.01)))</f>
        <v>1.01019948033673</v>
      </c>
      <c r="W644" s="58">
        <f t="shared" ref="W644:W707" si="91">MAX(1/(-(0.21682*LOG10(3.7*U644)-0.293)*(EXP(-3.7*U644)-1)+1),1)*MAX(1/(-(0.1921*LOG10(U644+0.2)+0.072)*(EXP(-150*U644)-1)+1),1)*V644</f>
        <v>1.01019948033673</v>
      </c>
    </row>
    <row r="645" spans="11:23">
      <c r="K645" s="80">
        <v>64.3</v>
      </c>
      <c r="L645" s="56">
        <f t="shared" si="85"/>
        <v>7.5678504433433</v>
      </c>
      <c r="M645" s="56">
        <f t="shared" si="84"/>
        <v>0.116666284149657</v>
      </c>
      <c r="Q645" s="82">
        <f t="shared" si="86"/>
        <v>0.18592092172798</v>
      </c>
      <c r="R645" s="58">
        <f t="shared" si="87"/>
        <v>3.17361010226061</v>
      </c>
      <c r="S645" s="57">
        <f>IF(K645=0,C673,(1/$C$59)*LN(1+$C$59/$C$58/(RodR+ABS(Calculations!K645-RodR))))</f>
        <v>0.0585834162790021</v>
      </c>
      <c r="T645" s="83">
        <f t="shared" si="88"/>
        <v>0.0609491294296481</v>
      </c>
      <c r="U645" s="58">
        <f t="shared" si="89"/>
        <v>26.7916666666667</v>
      </c>
      <c r="V645" s="58">
        <f t="shared" si="90"/>
        <v>1.01019948033673</v>
      </c>
      <c r="W645" s="58">
        <f t="shared" si="91"/>
        <v>1.01019948033673</v>
      </c>
    </row>
    <row r="646" spans="11:23">
      <c r="K646" s="80">
        <v>64.4</v>
      </c>
      <c r="L646" s="56">
        <f t="shared" si="85"/>
        <v>7.55637839234122</v>
      </c>
      <c r="M646" s="56">
        <f t="shared" si="84"/>
        <v>0.116310055609267</v>
      </c>
      <c r="Q646" s="82">
        <f t="shared" si="86"/>
        <v>0.185639085516709</v>
      </c>
      <c r="R646" s="58">
        <f t="shared" si="87"/>
        <v>3.17361010226061</v>
      </c>
      <c r="S646" s="57">
        <f>IF(K646=0,C674,(1/$C$59)*LN(1+$C$59/$C$58/(RodR+ABS(Calculations!K646-RodR))))</f>
        <v>0.0584946100922969</v>
      </c>
      <c r="T646" s="83">
        <f t="shared" si="88"/>
        <v>0.0608530231383851</v>
      </c>
      <c r="U646" s="58">
        <f t="shared" si="89"/>
        <v>26.8333333333333</v>
      </c>
      <c r="V646" s="58">
        <f t="shared" si="90"/>
        <v>1.01019948033673</v>
      </c>
      <c r="W646" s="58">
        <f t="shared" si="91"/>
        <v>1.01019948033673</v>
      </c>
    </row>
    <row r="647" spans="11:23">
      <c r="K647" s="80">
        <v>64.5</v>
      </c>
      <c r="L647" s="56">
        <f t="shared" si="85"/>
        <v>7.54494107622746</v>
      </c>
      <c r="M647" s="56">
        <f t="shared" si="84"/>
        <v>0.11595545649402</v>
      </c>
      <c r="Q647" s="82">
        <f t="shared" si="86"/>
        <v>0.185358102644507</v>
      </c>
      <c r="R647" s="58">
        <f t="shared" si="87"/>
        <v>3.17361010226061</v>
      </c>
      <c r="S647" s="57">
        <f>IF(K647=0,C675,(1/$C$59)*LN(1+$C$59/$C$58/(RodR+ABS(Calculations!K647-RodR))))</f>
        <v>0.0584060727915107</v>
      </c>
      <c r="T647" s="83">
        <f t="shared" si="88"/>
        <v>0.0607572194797312</v>
      </c>
      <c r="U647" s="58">
        <f t="shared" si="89"/>
        <v>26.875</v>
      </c>
      <c r="V647" s="58">
        <f t="shared" si="90"/>
        <v>1.01019948033673</v>
      </c>
      <c r="W647" s="58">
        <f t="shared" si="91"/>
        <v>1.01019948033673</v>
      </c>
    </row>
    <row r="648" spans="11:23">
      <c r="K648" s="80">
        <v>64.6</v>
      </c>
      <c r="L648" s="56">
        <f t="shared" si="85"/>
        <v>7.53353833745542</v>
      </c>
      <c r="M648" s="56">
        <f t="shared" si="84"/>
        <v>0.115602476879419</v>
      </c>
      <c r="Q648" s="82">
        <f t="shared" si="86"/>
        <v>0.185077969240895</v>
      </c>
      <c r="R648" s="58">
        <f t="shared" si="87"/>
        <v>3.17361010226061</v>
      </c>
      <c r="S648" s="57">
        <f>IF(K648=0,C676,(1/$C$59)*LN(1+$C$59/$C$58/(RodR+ABS(Calculations!K648-RodR))))</f>
        <v>0.0583178031570611</v>
      </c>
      <c r="T648" s="83">
        <f t="shared" si="88"/>
        <v>0.0606617170263665</v>
      </c>
      <c r="U648" s="58">
        <f t="shared" si="89"/>
        <v>26.9166666666667</v>
      </c>
      <c r="V648" s="58">
        <f t="shared" si="90"/>
        <v>1.01019948033673</v>
      </c>
      <c r="W648" s="58">
        <f t="shared" si="91"/>
        <v>1.01019948033673</v>
      </c>
    </row>
    <row r="649" spans="11:23">
      <c r="K649" s="80">
        <v>64.7</v>
      </c>
      <c r="L649" s="56">
        <f t="shared" si="85"/>
        <v>7.52217001943011</v>
      </c>
      <c r="M649" s="56">
        <f t="shared" si="84"/>
        <v>0.115251106916369</v>
      </c>
      <c r="Q649" s="82">
        <f t="shared" si="86"/>
        <v>0.184798681458771</v>
      </c>
      <c r="R649" s="58">
        <f t="shared" si="87"/>
        <v>3.17361010226061</v>
      </c>
      <c r="S649" s="57">
        <f>IF(K649=0,C677,(1/$C$59)*LN(1+$C$59/$C$58/(RodR+ABS(Calculations!K649-RodR))))</f>
        <v>0.058229799976732</v>
      </c>
      <c r="T649" s="83">
        <f t="shared" si="88"/>
        <v>0.0605665143599331</v>
      </c>
      <c r="U649" s="58">
        <f t="shared" si="89"/>
        <v>26.9583333333333</v>
      </c>
      <c r="V649" s="58">
        <f t="shared" si="90"/>
        <v>1.01019948033673</v>
      </c>
      <c r="W649" s="58">
        <f t="shared" si="91"/>
        <v>1.01019948033673</v>
      </c>
    </row>
    <row r="650" spans="11:23">
      <c r="K650" s="80">
        <v>64.8</v>
      </c>
      <c r="L650" s="56">
        <f t="shared" si="85"/>
        <v>7.51083596650078</v>
      </c>
      <c r="M650" s="56">
        <f t="shared" si="84"/>
        <v>0.114901336830608</v>
      </c>
      <c r="Q650" s="82">
        <f t="shared" si="86"/>
        <v>0.184520235474233</v>
      </c>
      <c r="R650" s="58">
        <f t="shared" si="87"/>
        <v>3.17361010226061</v>
      </c>
      <c r="S650" s="57">
        <f>IF(K650=0,C678,(1/$C$59)*LN(1+$C$59/$C$58/(RodR+ABS(Calculations!K650-RodR))))</f>
        <v>0.058142062045617</v>
      </c>
      <c r="T650" s="83">
        <f t="shared" si="88"/>
        <v>0.0604716100709648</v>
      </c>
      <c r="U650" s="58">
        <f t="shared" si="89"/>
        <v>27</v>
      </c>
      <c r="V650" s="58">
        <f t="shared" si="90"/>
        <v>1.01019948033673</v>
      </c>
      <c r="W650" s="58">
        <f t="shared" si="91"/>
        <v>1.01019948033673</v>
      </c>
    </row>
    <row r="651" spans="11:23">
      <c r="K651" s="80">
        <v>64.9</v>
      </c>
      <c r="L651" s="56">
        <f t="shared" si="85"/>
        <v>7.49953602395405</v>
      </c>
      <c r="M651" s="56">
        <f t="shared" si="84"/>
        <v>0.114553156921862</v>
      </c>
      <c r="Q651" s="82">
        <f t="shared" si="86"/>
        <v>0.184242627486405</v>
      </c>
      <c r="R651" s="58">
        <f t="shared" si="87"/>
        <v>3.17361010226061</v>
      </c>
      <c r="S651" s="57">
        <f>IF(K651=0,C679,(1/$C$59)*LN(1+$C$59/$C$58/(RodR+ABS(Calculations!K651-RodR))))</f>
        <v>0.0580545881660656</v>
      </c>
      <c r="T651" s="83">
        <f t="shared" si="88"/>
        <v>0.0603770027588186</v>
      </c>
      <c r="U651" s="58">
        <f t="shared" si="89"/>
        <v>27.0416666666667</v>
      </c>
      <c r="V651" s="58">
        <f t="shared" si="90"/>
        <v>1.01019948033673</v>
      </c>
      <c r="W651" s="58">
        <f t="shared" si="91"/>
        <v>1.01019948033673</v>
      </c>
    </row>
    <row r="652" spans="11:23">
      <c r="K652" s="80">
        <v>65</v>
      </c>
      <c r="L652" s="56">
        <f t="shared" si="85"/>
        <v>7.48827003800664</v>
      </c>
      <c r="M652" s="56">
        <f t="shared" si="84"/>
        <v>0.114206557563381</v>
      </c>
      <c r="Q652" s="82">
        <f t="shared" si="86"/>
        <v>0.183965853717262</v>
      </c>
      <c r="R652" s="58">
        <f t="shared" si="87"/>
        <v>3.17361010226061</v>
      </c>
      <c r="S652" s="57">
        <f>IF(K652=0,C680,(1/$C$59)*LN(1+$C$59/$C$58/(RodR+ABS(Calculations!K652-RodR))))</f>
        <v>0.0579673771476275</v>
      </c>
      <c r="T652" s="83">
        <f t="shared" si="88"/>
        <v>0.0602826910316045</v>
      </c>
      <c r="U652" s="58">
        <f t="shared" si="89"/>
        <v>27.0833333333333</v>
      </c>
      <c r="V652" s="58">
        <f t="shared" si="90"/>
        <v>1.01019948033673</v>
      </c>
      <c r="W652" s="58">
        <f t="shared" si="91"/>
        <v>1.01019948033673</v>
      </c>
    </row>
    <row r="653" spans="11:23">
      <c r="K653" s="80">
        <v>65.1</v>
      </c>
      <c r="L653" s="56">
        <f t="shared" si="85"/>
        <v>7.47703785579848</v>
      </c>
      <c r="M653" s="56">
        <f t="shared" ref="M653:M716" si="92">L643-L653</f>
        <v>0.113861529201097</v>
      </c>
      <c r="Q653" s="82">
        <f t="shared" si="86"/>
        <v>0.183689910411459</v>
      </c>
      <c r="R653" s="58">
        <f t="shared" si="87"/>
        <v>3.17361010226061</v>
      </c>
      <c r="S653" s="57">
        <f>IF(K653=0,C681,(1/$C$59)*LN(1+$C$59/$C$58/(RodR+ABS(Calculations!K653-RodR))))</f>
        <v>0.0578804278069993</v>
      </c>
      <c r="T653" s="83">
        <f t="shared" si="88"/>
        <v>0.0601886735061172</v>
      </c>
      <c r="U653" s="58">
        <f t="shared" si="89"/>
        <v>27.125</v>
      </c>
      <c r="V653" s="58">
        <f t="shared" si="90"/>
        <v>1.01019948033673</v>
      </c>
      <c r="W653" s="58">
        <f t="shared" si="91"/>
        <v>1.01019948033673</v>
      </c>
    </row>
    <row r="654" spans="11:23">
      <c r="K654" s="80">
        <v>65.2</v>
      </c>
      <c r="L654" s="56">
        <f t="shared" si="85"/>
        <v>7.46583932538586</v>
      </c>
      <c r="M654" s="56">
        <f t="shared" si="92"/>
        <v>0.113518062353104</v>
      </c>
      <c r="Q654" s="82">
        <f t="shared" si="86"/>
        <v>0.183414793836164</v>
      </c>
      <c r="R654" s="58">
        <f t="shared" si="87"/>
        <v>3.17361010226061</v>
      </c>
      <c r="S654" s="57">
        <f>IF(K654=0,C682,(1/$C$59)*LN(1+$C$59/$C$58/(RodR+ABS(Calculations!K654-RodR))))</f>
        <v>0.0577937389679707</v>
      </c>
      <c r="T654" s="83">
        <f t="shared" si="88"/>
        <v>0.0600949488077704</v>
      </c>
      <c r="U654" s="58">
        <f t="shared" si="89"/>
        <v>27.1666666666667</v>
      </c>
      <c r="V654" s="58">
        <f t="shared" si="90"/>
        <v>1.01019948033673</v>
      </c>
      <c r="W654" s="58">
        <f t="shared" si="91"/>
        <v>1.01019948033673</v>
      </c>
    </row>
    <row r="655" spans="11:23">
      <c r="K655" s="80">
        <v>65.3</v>
      </c>
      <c r="L655" s="56">
        <f t="shared" si="85"/>
        <v>7.45467429573444</v>
      </c>
      <c r="M655" s="56">
        <f t="shared" si="92"/>
        <v>0.113176147608857</v>
      </c>
      <c r="Q655" s="82">
        <f t="shared" si="86"/>
        <v>0.183140500280887</v>
      </c>
      <c r="R655" s="58">
        <f t="shared" si="87"/>
        <v>3.17361010226061</v>
      </c>
      <c r="S655" s="57">
        <f>IF(K655=0,C683,(1/$C$59)*LN(1+$C$59/$C$58/(RodR+ABS(Calculations!K655-RodR))))</f>
        <v>0.0577073094613713</v>
      </c>
      <c r="T655" s="83">
        <f t="shared" si="88"/>
        <v>0.0600015155705271</v>
      </c>
      <c r="U655" s="58">
        <f t="shared" si="89"/>
        <v>27.2083333333333</v>
      </c>
      <c r="V655" s="58">
        <f t="shared" si="90"/>
        <v>1.01019948033673</v>
      </c>
      <c r="W655" s="58">
        <f t="shared" si="91"/>
        <v>1.01019948033673</v>
      </c>
    </row>
    <row r="656" spans="11:23">
      <c r="K656" s="80">
        <v>65.4</v>
      </c>
      <c r="L656" s="56">
        <f t="shared" si="85"/>
        <v>7.44354261671256</v>
      </c>
      <c r="M656" s="56">
        <f t="shared" si="92"/>
        <v>0.112835775628668</v>
      </c>
      <c r="Q656" s="82">
        <f t="shared" si="86"/>
        <v>0.182867026057311</v>
      </c>
      <c r="R656" s="58">
        <f t="shared" si="87"/>
        <v>3.17361010226061</v>
      </c>
      <c r="S656" s="57">
        <f>IF(K656=0,C684,(1/$C$59)*LN(1+$C$59/$C$58/(RodR+ABS(Calculations!K656-RodR))))</f>
        <v>0.0576211381250181</v>
      </c>
      <c r="T656" s="83">
        <f t="shared" si="88"/>
        <v>0.0599083724368351</v>
      </c>
      <c r="U656" s="58">
        <f t="shared" si="89"/>
        <v>27.25</v>
      </c>
      <c r="V656" s="58">
        <f t="shared" si="90"/>
        <v>1.01019948033673</v>
      </c>
      <c r="W656" s="58">
        <f t="shared" si="91"/>
        <v>1.01019948033673</v>
      </c>
    </row>
    <row r="657" spans="11:23">
      <c r="K657" s="80">
        <v>65.5</v>
      </c>
      <c r="L657" s="56">
        <f t="shared" si="85"/>
        <v>7.43244413908438</v>
      </c>
      <c r="M657" s="56">
        <f t="shared" si="92"/>
        <v>0.112496937143084</v>
      </c>
      <c r="Q657" s="82">
        <f t="shared" si="86"/>
        <v>0.182594367499131</v>
      </c>
      <c r="R657" s="58">
        <f t="shared" si="87"/>
        <v>3.17361010226061</v>
      </c>
      <c r="S657" s="57">
        <f>IF(K657=0,C685,(1/$C$59)*LN(1+$C$59/$C$58/(RodR+ABS(Calculations!K657-RodR))))</f>
        <v>0.0575352238036633</v>
      </c>
      <c r="T657" s="83">
        <f t="shared" si="88"/>
        <v>0.0598155180575605</v>
      </c>
      <c r="U657" s="58">
        <f t="shared" si="89"/>
        <v>27.2916666666667</v>
      </c>
      <c r="V657" s="58">
        <f t="shared" si="90"/>
        <v>1.01019948033673</v>
      </c>
      <c r="W657" s="58">
        <f t="shared" si="91"/>
        <v>1.01019948033673</v>
      </c>
    </row>
    <row r="658" spans="11:23">
      <c r="K658" s="80">
        <v>65.6</v>
      </c>
      <c r="L658" s="56">
        <f t="shared" si="85"/>
        <v>7.42137871450344</v>
      </c>
      <c r="M658" s="56">
        <f t="shared" si="92"/>
        <v>0.112159622951976</v>
      </c>
      <c r="Q658" s="82">
        <f t="shared" si="86"/>
        <v>0.182322520961887</v>
      </c>
      <c r="R658" s="58">
        <f t="shared" si="87"/>
        <v>3.17361010226061</v>
      </c>
      <c r="S658" s="57">
        <f>IF(K658=0,C686,(1/$C$59)*LN(1+$C$59/$C$58/(RodR+ABS(Calculations!K658-RodR))))</f>
        <v>0.0574495653489433</v>
      </c>
      <c r="T658" s="83">
        <f t="shared" si="88"/>
        <v>0.0597229510919226</v>
      </c>
      <c r="U658" s="58">
        <f t="shared" si="89"/>
        <v>27.3333333333333</v>
      </c>
      <c r="V658" s="58">
        <f t="shared" si="90"/>
        <v>1.01019948033673</v>
      </c>
      <c r="W658" s="58">
        <f t="shared" si="91"/>
        <v>1.01019948033673</v>
      </c>
    </row>
    <row r="659" spans="11:23">
      <c r="K659" s="80">
        <v>65.7</v>
      </c>
      <c r="L659" s="56">
        <f t="shared" si="85"/>
        <v>7.41034619550576</v>
      </c>
      <c r="M659" s="56">
        <f t="shared" si="92"/>
        <v>0.111823823924349</v>
      </c>
      <c r="Q659" s="82">
        <f t="shared" si="86"/>
        <v>0.182051482822803</v>
      </c>
      <c r="R659" s="58">
        <f t="shared" si="87"/>
        <v>3.17361010226061</v>
      </c>
      <c r="S659" s="57">
        <f>IF(K659=0,C687,(1/$C$59)*LN(1+$C$59/$C$58/(RodR+ABS(Calculations!K659-RodR))))</f>
        <v>0.057364161619326</v>
      </c>
      <c r="T659" s="83">
        <f t="shared" si="88"/>
        <v>0.0596306702074293</v>
      </c>
      <c r="U659" s="58">
        <f t="shared" si="89"/>
        <v>27.375</v>
      </c>
      <c r="V659" s="58">
        <f t="shared" si="90"/>
        <v>1.01019948033673</v>
      </c>
      <c r="W659" s="58">
        <f t="shared" si="91"/>
        <v>1.01019948033673</v>
      </c>
    </row>
    <row r="660" spans="11:23">
      <c r="K660" s="80">
        <v>65.8</v>
      </c>
      <c r="L660" s="56">
        <f t="shared" si="85"/>
        <v>7.3993464355035</v>
      </c>
      <c r="M660" s="56">
        <f t="shared" si="92"/>
        <v>0.111489530997289</v>
      </c>
      <c r="Q660" s="82">
        <f t="shared" si="86"/>
        <v>0.181781249480625</v>
      </c>
      <c r="R660" s="58">
        <f t="shared" si="87"/>
        <v>3.17361010226061</v>
      </c>
      <c r="S660" s="57">
        <f>IF(K660=0,C688,(1/$C$59)*LN(1+$C$59/$C$58/(RodR+ABS(Calculations!K660-RodR))))</f>
        <v>0.0572790114800618</v>
      </c>
      <c r="T660" s="83">
        <f t="shared" si="88"/>
        <v>0.059538674079813</v>
      </c>
      <c r="U660" s="58">
        <f t="shared" si="89"/>
        <v>27.4166666666667</v>
      </c>
      <c r="V660" s="58">
        <f t="shared" si="90"/>
        <v>1.01019948033673</v>
      </c>
      <c r="W660" s="58">
        <f t="shared" si="91"/>
        <v>1.01019948033673</v>
      </c>
    </row>
    <row r="661" spans="11:23">
      <c r="K661" s="80">
        <v>65.9</v>
      </c>
      <c r="L661" s="56">
        <f t="shared" si="85"/>
        <v>7.38837928877834</v>
      </c>
      <c r="M661" s="56">
        <f t="shared" si="92"/>
        <v>0.11115673517571</v>
      </c>
      <c r="Q661" s="82">
        <f t="shared" si="86"/>
        <v>0.181511817355462</v>
      </c>
      <c r="R661" s="58">
        <f t="shared" si="87"/>
        <v>3.17361010226061</v>
      </c>
      <c r="S661" s="57">
        <f>IF(K661=0,C689,(1/$C$59)*LN(1+$C$59/$C$58/(RodR+ABS(Calculations!K661-RodR))))</f>
        <v>0.0571941138031319</v>
      </c>
      <c r="T661" s="83">
        <f t="shared" si="88"/>
        <v>0.0594469613929684</v>
      </c>
      <c r="U661" s="58">
        <f t="shared" si="89"/>
        <v>27.4583333333333</v>
      </c>
      <c r="V661" s="58">
        <f t="shared" si="90"/>
        <v>1.01019948033673</v>
      </c>
      <c r="W661" s="58">
        <f t="shared" si="91"/>
        <v>1.01019948033673</v>
      </c>
    </row>
    <row r="662" spans="11:23">
      <c r="K662" s="80">
        <v>66</v>
      </c>
      <c r="L662" s="56">
        <f t="shared" si="85"/>
        <v>7.37744461047512</v>
      </c>
      <c r="M662" s="56">
        <f t="shared" si="92"/>
        <v>0.110825427531514</v>
      </c>
      <c r="Q662" s="82">
        <f t="shared" si="86"/>
        <v>0.181243182888627</v>
      </c>
      <c r="R662" s="58">
        <f t="shared" si="87"/>
        <v>3.17361010226061</v>
      </c>
      <c r="S662" s="57">
        <f>IF(K662=0,C690,(1/$C$59)*LN(1+$C$59/$C$58/(RodR+ABS(Calculations!K662-RodR))))</f>
        <v>0.0571094674671993</v>
      </c>
      <c r="T662" s="83">
        <f t="shared" si="88"/>
        <v>0.0593555308388884</v>
      </c>
      <c r="U662" s="58">
        <f t="shared" si="89"/>
        <v>27.5</v>
      </c>
      <c r="V662" s="58">
        <f t="shared" si="90"/>
        <v>1.01019948033673</v>
      </c>
      <c r="W662" s="58">
        <f t="shared" si="91"/>
        <v>1.01019948033673</v>
      </c>
    </row>
    <row r="663" spans="11:23">
      <c r="K663" s="80">
        <v>66.1</v>
      </c>
      <c r="L663" s="56">
        <f t="shared" si="85"/>
        <v>7.36654225659542</v>
      </c>
      <c r="M663" s="56">
        <f t="shared" si="92"/>
        <v>0.110495599203066</v>
      </c>
      <c r="Q663" s="82">
        <f t="shared" si="86"/>
        <v>0.180975342542482</v>
      </c>
      <c r="R663" s="58">
        <f t="shared" si="87"/>
        <v>3.17361010226061</v>
      </c>
      <c r="S663" s="57">
        <f>IF(K663=0,C691,(1/$C$59)*LN(1+$C$59/$C$58/(RodR+ABS(Calculations!K663-RodR))))</f>
        <v>0.0570250713575593</v>
      </c>
      <c r="T663" s="83">
        <f t="shared" si="88"/>
        <v>0.0592643811176015</v>
      </c>
      <c r="U663" s="58">
        <f t="shared" si="89"/>
        <v>27.5416666666667</v>
      </c>
      <c r="V663" s="58">
        <f t="shared" si="90"/>
        <v>1.01019948033673</v>
      </c>
      <c r="W663" s="58">
        <f t="shared" si="91"/>
        <v>1.01019948033673</v>
      </c>
    </row>
    <row r="664" spans="11:23">
      <c r="K664" s="80">
        <v>66.2</v>
      </c>
      <c r="L664" s="56">
        <f t="shared" si="85"/>
        <v>7.35567208399114</v>
      </c>
      <c r="M664" s="56">
        <f t="shared" si="92"/>
        <v>0.110167241394723</v>
      </c>
      <c r="Q664" s="82">
        <f t="shared" si="86"/>
        <v>0.180708292800279</v>
      </c>
      <c r="R664" s="58">
        <f t="shared" si="87"/>
        <v>3.17361010226061</v>
      </c>
      <c r="S664" s="57">
        <f>IF(K664=0,C692,(1/$C$59)*LN(1+$C$59/$C$58/(RodR+ABS(Calculations!K664-RodR))))</f>
        <v>0.0569409243660895</v>
      </c>
      <c r="T664" s="83">
        <f t="shared" si="88"/>
        <v>0.0591735109371123</v>
      </c>
      <c r="U664" s="58">
        <f t="shared" si="89"/>
        <v>27.5833333333333</v>
      </c>
      <c r="V664" s="58">
        <f t="shared" si="90"/>
        <v>1.01019948033673</v>
      </c>
      <c r="W664" s="58">
        <f t="shared" si="91"/>
        <v>1.01019948033673</v>
      </c>
    </row>
    <row r="665" spans="11:23">
      <c r="K665" s="80">
        <v>66.3</v>
      </c>
      <c r="L665" s="56">
        <f t="shared" si="85"/>
        <v>7.34483395035853</v>
      </c>
      <c r="M665" s="56">
        <f t="shared" si="92"/>
        <v>0.109840345375916</v>
      </c>
      <c r="Q665" s="82">
        <f t="shared" si="86"/>
        <v>0.180442030166011</v>
      </c>
      <c r="R665" s="58">
        <f t="shared" si="87"/>
        <v>3.17361010226061</v>
      </c>
      <c r="S665" s="57">
        <f>IF(K665=0,C693,(1/$C$59)*LN(1+$C$59/$C$58/(RodR+ABS(Calculations!K665-RodR))))</f>
        <v>0.0568570253912035</v>
      </c>
      <c r="T665" s="83">
        <f t="shared" si="88"/>
        <v>0.0590829190133381</v>
      </c>
      <c r="U665" s="58">
        <f t="shared" si="89"/>
        <v>27.625</v>
      </c>
      <c r="V665" s="58">
        <f t="shared" si="90"/>
        <v>1.01019948033673</v>
      </c>
      <c r="W665" s="58">
        <f t="shared" si="91"/>
        <v>1.01019948033673</v>
      </c>
    </row>
    <row r="666" spans="11:23">
      <c r="K666" s="80">
        <v>66.4</v>
      </c>
      <c r="L666" s="56">
        <f t="shared" si="85"/>
        <v>7.33402771423154</v>
      </c>
      <c r="M666" s="56">
        <f t="shared" si="92"/>
        <v>0.10951490248102</v>
      </c>
      <c r="Q666" s="82">
        <f t="shared" si="86"/>
        <v>0.180176551164255</v>
      </c>
      <c r="R666" s="58">
        <f t="shared" si="87"/>
        <v>3.17361010226061</v>
      </c>
      <c r="S666" s="57">
        <f>IF(K666=0,C694,(1/$C$59)*LN(1+$C$59/$C$58/(RodR+ABS(Calculations!K666-RodR))))</f>
        <v>0.0567733733377999</v>
      </c>
      <c r="T666" s="83">
        <f t="shared" si="88"/>
        <v>0.0589926040700491</v>
      </c>
      <c r="U666" s="58">
        <f t="shared" si="89"/>
        <v>27.6666666666667</v>
      </c>
      <c r="V666" s="58">
        <f t="shared" si="90"/>
        <v>1.01019948033673</v>
      </c>
      <c r="W666" s="58">
        <f t="shared" si="91"/>
        <v>1.01019948033673</v>
      </c>
    </row>
    <row r="667" spans="11:23">
      <c r="K667" s="80">
        <v>66.5</v>
      </c>
      <c r="L667" s="56">
        <f t="shared" si="85"/>
        <v>7.32325323497604</v>
      </c>
      <c r="M667" s="56">
        <f t="shared" si="92"/>
        <v>0.109190904108337</v>
      </c>
      <c r="Q667" s="82">
        <f t="shared" si="86"/>
        <v>0.179911852340023</v>
      </c>
      <c r="R667" s="58">
        <f t="shared" si="87"/>
        <v>3.17361010226061</v>
      </c>
      <c r="S667" s="57">
        <f>IF(K667=0,C695,(1/$C$59)*LN(1+$C$59/$C$58/(RodR+ABS(Calculations!K667-RodR))))</f>
        <v>0.0566899671172173</v>
      </c>
      <c r="T667" s="83">
        <f t="shared" si="88"/>
        <v>0.05890256483881</v>
      </c>
      <c r="U667" s="58">
        <f t="shared" si="89"/>
        <v>27.7083333333333</v>
      </c>
      <c r="V667" s="58">
        <f t="shared" si="90"/>
        <v>1.01019948033673</v>
      </c>
      <c r="W667" s="58">
        <f t="shared" si="91"/>
        <v>1.01019948033673</v>
      </c>
    </row>
    <row r="668" spans="11:23">
      <c r="K668" s="80">
        <v>66.6</v>
      </c>
      <c r="L668" s="56">
        <f t="shared" si="85"/>
        <v>7.31251037278355</v>
      </c>
      <c r="M668" s="56">
        <f t="shared" si="92"/>
        <v>0.108868341719887</v>
      </c>
      <c r="Q668" s="82">
        <f t="shared" si="86"/>
        <v>0.17964793025861</v>
      </c>
      <c r="R668" s="58">
        <f t="shared" si="87"/>
        <v>3.17361010226061</v>
      </c>
      <c r="S668" s="57">
        <f>IF(K668=0,C696,(1/$C$59)*LN(1+$C$59/$C$58/(RodR+ABS(Calculations!K668-RodR))))</f>
        <v>0.0566068056471853</v>
      </c>
      <c r="T668" s="83">
        <f t="shared" si="88"/>
        <v>0.0588128000589189</v>
      </c>
      <c r="U668" s="58">
        <f t="shared" si="89"/>
        <v>27.75</v>
      </c>
      <c r="V668" s="58">
        <f t="shared" si="90"/>
        <v>1.01019948033673</v>
      </c>
      <c r="W668" s="58">
        <f t="shared" si="91"/>
        <v>1.01019948033673</v>
      </c>
    </row>
    <row r="669" spans="11:23">
      <c r="K669" s="80">
        <v>66.7</v>
      </c>
      <c r="L669" s="56">
        <f t="shared" si="85"/>
        <v>7.30179898866516</v>
      </c>
      <c r="M669" s="56">
        <f t="shared" si="92"/>
        <v>0.108547206840604</v>
      </c>
      <c r="Q669" s="82">
        <f t="shared" si="86"/>
        <v>0.179384781505449</v>
      </c>
      <c r="R669" s="58">
        <f t="shared" si="87"/>
        <v>3.17361010226061</v>
      </c>
      <c r="S669" s="57">
        <f>IF(K669=0,C697,(1/$C$59)*LN(1+$C$59/$C$58/(RodR+ABS(Calculations!K669-RodR))))</f>
        <v>0.0565238878517783</v>
      </c>
      <c r="T669" s="83">
        <f t="shared" si="88"/>
        <v>0.0587233084773485</v>
      </c>
      <c r="U669" s="58">
        <f t="shared" si="89"/>
        <v>27.7916666666667</v>
      </c>
      <c r="V669" s="58">
        <f t="shared" si="90"/>
        <v>1.01019948033673</v>
      </c>
      <c r="W669" s="58">
        <f t="shared" si="91"/>
        <v>1.01019948033673</v>
      </c>
    </row>
    <row r="670" spans="11:23">
      <c r="K670" s="80">
        <v>66.8</v>
      </c>
      <c r="L670" s="56">
        <f t="shared" si="85"/>
        <v>7.29111894444559</v>
      </c>
      <c r="M670" s="56">
        <f t="shared" si="92"/>
        <v>0.108227491057909</v>
      </c>
      <c r="Q670" s="82">
        <f t="shared" si="86"/>
        <v>0.17912240268596</v>
      </c>
      <c r="R670" s="58">
        <f t="shared" si="87"/>
        <v>3.17361010226061</v>
      </c>
      <c r="S670" s="57">
        <f>IF(K670=0,C698,(1/$C$59)*LN(1+$C$59/$C$58/(RodR+ABS(Calculations!K670-RodR))))</f>
        <v>0.0564412126613689</v>
      </c>
      <c r="T670" s="83">
        <f t="shared" si="88"/>
        <v>0.0586340888486884</v>
      </c>
      <c r="U670" s="58">
        <f t="shared" si="89"/>
        <v>27.8333333333333</v>
      </c>
      <c r="V670" s="58">
        <f t="shared" si="90"/>
        <v>1.01019948033673</v>
      </c>
      <c r="W670" s="58">
        <f t="shared" si="91"/>
        <v>1.01019948033673</v>
      </c>
    </row>
    <row r="671" spans="11:23">
      <c r="K671" s="80">
        <v>66.9</v>
      </c>
      <c r="L671" s="56">
        <f t="shared" si="85"/>
        <v>7.28047010275726</v>
      </c>
      <c r="M671" s="56">
        <f t="shared" si="92"/>
        <v>0.107909186021083</v>
      </c>
      <c r="Q671" s="82">
        <f t="shared" si="86"/>
        <v>0.178860790425404</v>
      </c>
      <c r="R671" s="58">
        <f t="shared" si="87"/>
        <v>3.17361010226061</v>
      </c>
      <c r="S671" s="57">
        <f>IF(K671=0,C699,(1/$C$59)*LN(1+$C$59/$C$58/(RodR+ABS(Calculations!K671-RodR))))</f>
        <v>0.0563587790125822</v>
      </c>
      <c r="T671" s="83">
        <f t="shared" si="88"/>
        <v>0.058545139935087</v>
      </c>
      <c r="U671" s="58">
        <f t="shared" si="89"/>
        <v>27.875</v>
      </c>
      <c r="V671" s="58">
        <f t="shared" si="90"/>
        <v>1.01019948033673</v>
      </c>
      <c r="W671" s="58">
        <f t="shared" si="91"/>
        <v>1.01019948033673</v>
      </c>
    </row>
    <row r="672" spans="11:23">
      <c r="K672" s="80">
        <v>67</v>
      </c>
      <c r="L672" s="56">
        <f t="shared" si="85"/>
        <v>7.26985232703436</v>
      </c>
      <c r="M672" s="56">
        <f t="shared" si="92"/>
        <v>0.107592283440764</v>
      </c>
      <c r="Q672" s="82">
        <f t="shared" si="86"/>
        <v>0.178599941368742</v>
      </c>
      <c r="R672" s="58">
        <f t="shared" si="87"/>
        <v>3.17361010226061</v>
      </c>
      <c r="S672" s="57">
        <f>IF(K672=0,C700,(1/$C$59)*LN(1+$C$59/$C$58/(RodR+ABS(Calculations!K672-RodR))))</f>
        <v>0.0562765858482499</v>
      </c>
      <c r="T672" s="83">
        <f t="shared" si="88"/>
        <v>0.0584564605061941</v>
      </c>
      <c r="U672" s="58">
        <f t="shared" si="89"/>
        <v>27.9166666666667</v>
      </c>
      <c r="V672" s="58">
        <f t="shared" si="90"/>
        <v>1.01019948033673</v>
      </c>
      <c r="W672" s="58">
        <f t="shared" si="91"/>
        <v>1.01019948033673</v>
      </c>
    </row>
    <row r="673" spans="11:23">
      <c r="K673" s="80">
        <v>67.1</v>
      </c>
      <c r="L673" s="56">
        <f t="shared" si="85"/>
        <v>7.25926548150699</v>
      </c>
      <c r="M673" s="56">
        <f t="shared" si="92"/>
        <v>0.107276775088426</v>
      </c>
      <c r="Q673" s="82">
        <f t="shared" si="86"/>
        <v>0.178339852180488</v>
      </c>
      <c r="R673" s="58">
        <f t="shared" si="87"/>
        <v>3.17361010226061</v>
      </c>
      <c r="S673" s="57">
        <f>IF(K673=0,C701,(1/$C$59)*LN(1+$C$59/$C$58/(RodR+ABS(Calculations!K673-RodR))))</f>
        <v>0.056194632117365</v>
      </c>
      <c r="T673" s="83">
        <f t="shared" si="88"/>
        <v>0.0583680493391052</v>
      </c>
      <c r="U673" s="58">
        <f t="shared" si="89"/>
        <v>27.9583333333333</v>
      </c>
      <c r="V673" s="58">
        <f t="shared" si="90"/>
        <v>1.01019948033673</v>
      </c>
      <c r="W673" s="58">
        <f t="shared" si="91"/>
        <v>1.01019948033673</v>
      </c>
    </row>
    <row r="674" spans="11:23">
      <c r="K674" s="80">
        <v>67.2</v>
      </c>
      <c r="L674" s="56">
        <f t="shared" si="85"/>
        <v>7.24870943119537</v>
      </c>
      <c r="M674" s="56">
        <f t="shared" si="92"/>
        <v>0.106962652795767</v>
      </c>
      <c r="Q674" s="82">
        <f t="shared" si="86"/>
        <v>0.178080519544565</v>
      </c>
      <c r="R674" s="58">
        <f t="shared" si="87"/>
        <v>3.17361010226061</v>
      </c>
      <c r="S674" s="57">
        <f>IF(K674=0,C702,(1/$C$59)*LN(1+$C$59/$C$58/(RodR+ABS(Calculations!K674-RodR))))</f>
        <v>0.0561129167750366</v>
      </c>
      <c r="T674" s="83">
        <f t="shared" si="88"/>
        <v>0.0582799052183037</v>
      </c>
      <c r="U674" s="58">
        <f t="shared" si="89"/>
        <v>28</v>
      </c>
      <c r="V674" s="58">
        <f t="shared" si="90"/>
        <v>1.01019948033673</v>
      </c>
      <c r="W674" s="58">
        <f t="shared" si="91"/>
        <v>1.01019948033673</v>
      </c>
    </row>
    <row r="675" spans="11:23">
      <c r="K675" s="80">
        <v>67.3</v>
      </c>
      <c r="L675" s="56">
        <f t="shared" si="85"/>
        <v>7.23818404190421</v>
      </c>
      <c r="M675" s="56">
        <f t="shared" si="92"/>
        <v>0.106649908454321</v>
      </c>
      <c r="Q675" s="82">
        <f t="shared" si="86"/>
        <v>0.17782194016417</v>
      </c>
      <c r="R675" s="58">
        <f t="shared" si="87"/>
        <v>3.17361010226061</v>
      </c>
      <c r="S675" s="57">
        <f>IF(K675=0,C703,(1/$C$59)*LN(1+$C$59/$C$58/(RodR+ABS(Calculations!K675-RodR))))</f>
        <v>0.0560314387824469</v>
      </c>
      <c r="T675" s="83">
        <f t="shared" si="88"/>
        <v>0.0581920269356061</v>
      </c>
      <c r="U675" s="58">
        <f t="shared" si="89"/>
        <v>28.0416666666667</v>
      </c>
      <c r="V675" s="58">
        <f t="shared" si="90"/>
        <v>1.01019948033673</v>
      </c>
      <c r="W675" s="58">
        <f t="shared" si="91"/>
        <v>1.01019948033673</v>
      </c>
    </row>
    <row r="676" spans="11:23">
      <c r="K676" s="80">
        <v>67.4</v>
      </c>
      <c r="L676" s="56">
        <f t="shared" si="85"/>
        <v>7.22768918021689</v>
      </c>
      <c r="M676" s="56">
        <f t="shared" si="92"/>
        <v>0.106338534014649</v>
      </c>
      <c r="Q676" s="82">
        <f t="shared" si="86"/>
        <v>0.177564110761631</v>
      </c>
      <c r="R676" s="58">
        <f t="shared" si="87"/>
        <v>3.17361010226061</v>
      </c>
      <c r="S676" s="57">
        <f>IF(K676=0,C704,(1/$C$59)*LN(1+$C$59/$C$58/(RodR+ABS(Calculations!K676-RodR))))</f>
        <v>0.0559501971068058</v>
      </c>
      <c r="T676" s="83">
        <f t="shared" si="88"/>
        <v>0.0581044132901066</v>
      </c>
      <c r="U676" s="58">
        <f t="shared" si="89"/>
        <v>28.0833333333333</v>
      </c>
      <c r="V676" s="58">
        <f t="shared" si="90"/>
        <v>1.01019948033673</v>
      </c>
      <c r="W676" s="58">
        <f t="shared" si="91"/>
        <v>1.01019948033673</v>
      </c>
    </row>
    <row r="677" spans="11:23">
      <c r="K677" s="80">
        <v>67.5</v>
      </c>
      <c r="L677" s="56">
        <f t="shared" si="85"/>
        <v>7.2172247134898</v>
      </c>
      <c r="M677" s="56">
        <f t="shared" si="92"/>
        <v>0.106028521486245</v>
      </c>
      <c r="Q677" s="82">
        <f t="shared" si="86"/>
        <v>0.177307028078264</v>
      </c>
      <c r="R677" s="58">
        <f t="shared" si="87"/>
        <v>3.17361010226061</v>
      </c>
      <c r="S677" s="57">
        <f>IF(K677=0,C705,(1/$C$59)*LN(1+$C$59/$C$58/(RodR+ABS(Calculations!K677-RodR))))</f>
        <v>0.0558691907213069</v>
      </c>
      <c r="T677" s="83">
        <f t="shared" si="88"/>
        <v>0.0580170630881228</v>
      </c>
      <c r="U677" s="58">
        <f t="shared" si="89"/>
        <v>28.125</v>
      </c>
      <c r="V677" s="58">
        <f t="shared" si="90"/>
        <v>1.01019948033673</v>
      </c>
      <c r="W677" s="58">
        <f t="shared" si="91"/>
        <v>1.01019948033673</v>
      </c>
    </row>
    <row r="678" spans="11:23">
      <c r="K678" s="80">
        <v>67.6</v>
      </c>
      <c r="L678" s="56">
        <f t="shared" si="85"/>
        <v>7.20679050984693</v>
      </c>
      <c r="M678" s="56">
        <f t="shared" si="92"/>
        <v>0.105719862936627</v>
      </c>
      <c r="Q678" s="82">
        <f t="shared" si="86"/>
        <v>0.177050688874246</v>
      </c>
      <c r="R678" s="58">
        <f t="shared" si="87"/>
        <v>3.17361010226061</v>
      </c>
      <c r="S678" s="57">
        <f>IF(K678=0,C706,(1/$C$59)*LN(1+$C$59/$C$58/(RodR+ABS(Calculations!K678-RodR))))</f>
        <v>0.0557884186050863</v>
      </c>
      <c r="T678" s="83">
        <f t="shared" si="88"/>
        <v>0.05792997514314</v>
      </c>
      <c r="U678" s="58">
        <f t="shared" si="89"/>
        <v>28.1666666666667</v>
      </c>
      <c r="V678" s="58">
        <f t="shared" si="90"/>
        <v>1.01019948033673</v>
      </c>
      <c r="W678" s="58">
        <f t="shared" si="91"/>
        <v>1.01019948033673</v>
      </c>
    </row>
    <row r="679" spans="11:23">
      <c r="K679" s="80">
        <v>67.7</v>
      </c>
      <c r="L679" s="56">
        <f t="shared" si="85"/>
        <v>7.19638643817405</v>
      </c>
      <c r="M679" s="56">
        <f t="shared" si="92"/>
        <v>0.105412550491106</v>
      </c>
      <c r="Q679" s="82">
        <f t="shared" si="86"/>
        <v>0.176795089928465</v>
      </c>
      <c r="R679" s="58">
        <f t="shared" si="87"/>
        <v>3.17361010226061</v>
      </c>
      <c r="S679" s="57">
        <f>IF(K679=0,C707,(1/$C$59)*LN(1+$C$59/$C$58/(RodR+ABS(Calculations!K679-RodR))))</f>
        <v>0.0557078797431767</v>
      </c>
      <c r="T679" s="83">
        <f t="shared" si="88"/>
        <v>0.0578431482757596</v>
      </c>
      <c r="U679" s="58">
        <f t="shared" si="89"/>
        <v>28.2083333333333</v>
      </c>
      <c r="V679" s="58">
        <f t="shared" si="90"/>
        <v>1.01019948033673</v>
      </c>
      <c r="W679" s="58">
        <f t="shared" si="91"/>
        <v>1.01019948033673</v>
      </c>
    </row>
    <row r="680" spans="11:23">
      <c r="K680" s="80">
        <v>67.8</v>
      </c>
      <c r="L680" s="56">
        <f t="shared" si="85"/>
        <v>7.18601236811357</v>
      </c>
      <c r="M680" s="56">
        <f t="shared" si="92"/>
        <v>0.105106576332016</v>
      </c>
      <c r="Q680" s="82">
        <f t="shared" si="86"/>
        <v>0.1765402280384</v>
      </c>
      <c r="R680" s="58">
        <f t="shared" si="87"/>
        <v>3.17361010226061</v>
      </c>
      <c r="S680" s="57">
        <f>IF(K680=0,C708,(1/$C$59)*LN(1+$C$59/$C$58/(RodR+ABS(Calculations!K680-RodR))))</f>
        <v>0.0556275731264683</v>
      </c>
      <c r="T680" s="83">
        <f t="shared" si="88"/>
        <v>0.0577565813136446</v>
      </c>
      <c r="U680" s="58">
        <f t="shared" si="89"/>
        <v>28.25</v>
      </c>
      <c r="V680" s="58">
        <f t="shared" si="90"/>
        <v>1.01019948033673</v>
      </c>
      <c r="W680" s="58">
        <f t="shared" si="91"/>
        <v>1.01019948033673</v>
      </c>
    </row>
    <row r="681" spans="11:23">
      <c r="K681" s="80">
        <v>67.9</v>
      </c>
      <c r="L681" s="56">
        <f t="shared" si="85"/>
        <v>7.1756681700587</v>
      </c>
      <c r="M681" s="56">
        <f t="shared" si="92"/>
        <v>0.104801932698566</v>
      </c>
      <c r="Q681" s="82">
        <f t="shared" si="86"/>
        <v>0.176286100019976</v>
      </c>
      <c r="R681" s="58">
        <f t="shared" si="87"/>
        <v>3.17361010226061</v>
      </c>
      <c r="S681" s="57">
        <f>IF(K681=0,C709,(1/$C$59)*LN(1+$C$59/$C$58/(RodR+ABS(Calculations!K681-RodR))))</f>
        <v>0.055547497751663</v>
      </c>
      <c r="T681" s="83">
        <f t="shared" si="88"/>
        <v>0.0576702730914663</v>
      </c>
      <c r="U681" s="58">
        <f t="shared" si="89"/>
        <v>28.2916666666667</v>
      </c>
      <c r="V681" s="58">
        <f t="shared" si="90"/>
        <v>1.01019948033673</v>
      </c>
      <c r="W681" s="58">
        <f t="shared" si="91"/>
        <v>1.01019948033673</v>
      </c>
    </row>
    <row r="682" spans="11:23">
      <c r="K682" s="80">
        <v>68</v>
      </c>
      <c r="L682" s="56">
        <f t="shared" si="85"/>
        <v>7.1653537151483</v>
      </c>
      <c r="M682" s="56">
        <f t="shared" si="92"/>
        <v>0.104498611886053</v>
      </c>
      <c r="Q682" s="82">
        <f t="shared" si="86"/>
        <v>0.176032702707434</v>
      </c>
      <c r="R682" s="58">
        <f t="shared" si="87"/>
        <v>3.17361010226061</v>
      </c>
      <c r="S682" s="57">
        <f>IF(K682=0,C710,(1/$C$59)*LN(1+$C$59/$C$58/(RodR+ABS(Calculations!K682-RodR))))</f>
        <v>0.0554676526212352</v>
      </c>
      <c r="T682" s="83">
        <f t="shared" si="88"/>
        <v>0.0575842224508536</v>
      </c>
      <c r="U682" s="58">
        <f t="shared" si="89"/>
        <v>28.3333333333333</v>
      </c>
      <c r="V682" s="58">
        <f t="shared" si="90"/>
        <v>1.01019948033673</v>
      </c>
      <c r="W682" s="58">
        <f t="shared" si="91"/>
        <v>1.01019948033673</v>
      </c>
    </row>
    <row r="683" spans="11:23">
      <c r="K683" s="80">
        <v>68.1</v>
      </c>
      <c r="L683" s="56">
        <f t="shared" si="85"/>
        <v>7.15506887526155</v>
      </c>
      <c r="M683" s="56">
        <f t="shared" si="92"/>
        <v>0.104196606245437</v>
      </c>
      <c r="Q683" s="82">
        <f t="shared" si="86"/>
        <v>0.175780032953204</v>
      </c>
      <c r="R683" s="58">
        <f t="shared" si="87"/>
        <v>3.17361010226061</v>
      </c>
      <c r="S683" s="57">
        <f>IF(K683=0,C711,(1/$C$59)*LN(1+$C$59/$C$58/(RodR+ABS(Calculations!K683-RodR))))</f>
        <v>0.05538803674339</v>
      </c>
      <c r="T683" s="83">
        <f t="shared" si="88"/>
        <v>0.0574984282403396</v>
      </c>
      <c r="U683" s="58">
        <f t="shared" si="89"/>
        <v>28.375</v>
      </c>
      <c r="V683" s="58">
        <f t="shared" si="90"/>
        <v>1.01019948033673</v>
      </c>
      <c r="W683" s="58">
        <f t="shared" si="91"/>
        <v>1.01019948033673</v>
      </c>
    </row>
    <row r="684" spans="11:23">
      <c r="K684" s="80">
        <v>68.2</v>
      </c>
      <c r="L684" s="56">
        <f t="shared" si="85"/>
        <v>7.14481352301249</v>
      </c>
      <c r="M684" s="56">
        <f t="shared" si="92"/>
        <v>0.103895908182882</v>
      </c>
      <c r="Q684" s="82">
        <f t="shared" si="86"/>
        <v>0.175528087627769</v>
      </c>
      <c r="R684" s="58">
        <f t="shared" si="87"/>
        <v>3.17361010226061</v>
      </c>
      <c r="S684" s="57">
        <f>IF(K684=0,C712,(1/$C$59)*LN(1+$C$59/$C$58/(RodR+ABS(Calculations!K684-RodR))))</f>
        <v>0.055308649132021</v>
      </c>
      <c r="T684" s="83">
        <f t="shared" si="88"/>
        <v>0.0574128893153106</v>
      </c>
      <c r="U684" s="58">
        <f t="shared" si="89"/>
        <v>28.4166666666667</v>
      </c>
      <c r="V684" s="58">
        <f t="shared" si="90"/>
        <v>1.01019948033673</v>
      </c>
      <c r="W684" s="58">
        <f t="shared" si="91"/>
        <v>1.01019948033673</v>
      </c>
    </row>
    <row r="685" spans="11:23">
      <c r="K685" s="80">
        <v>68.3</v>
      </c>
      <c r="L685" s="56">
        <f t="shared" si="85"/>
        <v>7.13458753174476</v>
      </c>
      <c r="M685" s="56">
        <f t="shared" si="92"/>
        <v>0.103596510159443</v>
      </c>
      <c r="Q685" s="82">
        <f t="shared" si="86"/>
        <v>0.175276863619537</v>
      </c>
      <c r="R685" s="58">
        <f t="shared" si="87"/>
        <v>3.17361010226061</v>
      </c>
      <c r="S685" s="57">
        <f>IF(K685=0,C713,(1/$C$59)*LN(1+$C$59/$C$58/(RodR+ABS(Calculations!K685-RodR))))</f>
        <v>0.05522948880667</v>
      </c>
      <c r="T685" s="83">
        <f t="shared" si="88"/>
        <v>0.0573276045379564</v>
      </c>
      <c r="U685" s="58">
        <f t="shared" si="89"/>
        <v>28.4583333333333</v>
      </c>
      <c r="V685" s="58">
        <f t="shared" si="90"/>
        <v>1.01019948033673</v>
      </c>
      <c r="W685" s="58">
        <f t="shared" si="91"/>
        <v>1.01019948033673</v>
      </c>
    </row>
    <row r="686" spans="11:23">
      <c r="K686" s="80">
        <v>68.4</v>
      </c>
      <c r="L686" s="56">
        <f t="shared" si="85"/>
        <v>7.1243907755266</v>
      </c>
      <c r="M686" s="56">
        <f t="shared" si="92"/>
        <v>0.103298404690288</v>
      </c>
      <c r="Q686" s="82">
        <f t="shared" si="86"/>
        <v>0.175026357834716</v>
      </c>
      <c r="R686" s="58">
        <f t="shared" si="87"/>
        <v>3.17361010226061</v>
      </c>
      <c r="S686" s="57">
        <f>IF(K686=0,C714,(1/$C$59)*LN(1+$C$59/$C$58/(RodR+ABS(Calculations!K686-RodR))))</f>
        <v>0.0551505547924877</v>
      </c>
      <c r="T686" s="83">
        <f t="shared" si="88"/>
        <v>0.0572425727772182</v>
      </c>
      <c r="U686" s="58">
        <f t="shared" si="89"/>
        <v>28.5</v>
      </c>
      <c r="V686" s="58">
        <f t="shared" si="90"/>
        <v>1.01019948033673</v>
      </c>
      <c r="W686" s="58">
        <f t="shared" si="91"/>
        <v>1.01019948033673</v>
      </c>
    </row>
    <row r="687" spans="11:23">
      <c r="K687" s="80">
        <v>68.5</v>
      </c>
      <c r="L687" s="56">
        <f t="shared" si="85"/>
        <v>7.11422312914533</v>
      </c>
      <c r="M687" s="56">
        <f t="shared" si="92"/>
        <v>0.103001584344462</v>
      </c>
      <c r="Q687" s="82">
        <f t="shared" si="86"/>
        <v>0.174776567197182</v>
      </c>
      <c r="R687" s="58">
        <f t="shared" si="87"/>
        <v>3.17361010226061</v>
      </c>
      <c r="S687" s="57">
        <f>IF(K687=0,C715,(1/$C$59)*LN(1+$C$59/$C$58/(RodR+ABS(Calculations!K687-RodR))))</f>
        <v>0.0550718461201916</v>
      </c>
      <c r="T687" s="83">
        <f t="shared" si="88"/>
        <v>0.0571577929087396</v>
      </c>
      <c r="U687" s="58">
        <f t="shared" si="89"/>
        <v>28.5416666666667</v>
      </c>
      <c r="V687" s="58">
        <f t="shared" si="90"/>
        <v>1.01019948033673</v>
      </c>
      <c r="W687" s="58">
        <f t="shared" si="91"/>
        <v>1.01019948033673</v>
      </c>
    </row>
    <row r="688" spans="11:23">
      <c r="K688" s="80">
        <v>68.6</v>
      </c>
      <c r="L688" s="56">
        <f t="shared" si="85"/>
        <v>7.10408446810259</v>
      </c>
      <c r="M688" s="56">
        <f t="shared" si="92"/>
        <v>0.102706041744342</v>
      </c>
      <c r="Q688" s="82">
        <f t="shared" si="86"/>
        <v>0.174527488648356</v>
      </c>
      <c r="R688" s="58">
        <f t="shared" si="87"/>
        <v>3.17361010226061</v>
      </c>
      <c r="S688" s="57">
        <f>IF(K688=0,C716,(1/$C$59)*LN(1+$C$59/$C$58/(RodR+ABS(Calculations!K688-RodR))))</f>
        <v>0.0549933618260283</v>
      </c>
      <c r="T688" s="83">
        <f t="shared" si="88"/>
        <v>0.0570732638148166</v>
      </c>
      <c r="U688" s="58">
        <f t="shared" si="89"/>
        <v>28.5833333333333</v>
      </c>
      <c r="V688" s="58">
        <f t="shared" si="90"/>
        <v>1.01019948033673</v>
      </c>
      <c r="W688" s="58">
        <f t="shared" si="91"/>
        <v>1.01019948033673</v>
      </c>
    </row>
    <row r="689" spans="11:23">
      <c r="K689" s="80">
        <v>68.7</v>
      </c>
      <c r="L689" s="56">
        <f t="shared" si="85"/>
        <v>7.093974668609</v>
      </c>
      <c r="M689" s="56">
        <f t="shared" si="92"/>
        <v>0.102411769565053</v>
      </c>
      <c r="Q689" s="82">
        <f t="shared" si="86"/>
        <v>0.174279119147082</v>
      </c>
      <c r="R689" s="58">
        <f t="shared" si="87"/>
        <v>3.17361010226061</v>
      </c>
      <c r="S689" s="57">
        <f>IF(K689=0,C717,(1/$C$59)*LN(1+$C$59/$C$58/(RodR+ABS(Calculations!K689-RodR))))</f>
        <v>0.0549151009517333</v>
      </c>
      <c r="T689" s="83">
        <f t="shared" si="88"/>
        <v>0.056988984384348</v>
      </c>
      <c r="U689" s="58">
        <f t="shared" si="89"/>
        <v>28.625</v>
      </c>
      <c r="V689" s="58">
        <f t="shared" si="90"/>
        <v>1.01019948033673</v>
      </c>
      <c r="W689" s="58">
        <f t="shared" si="91"/>
        <v>1.01019948033673</v>
      </c>
    </row>
    <row r="690" spans="11:23">
      <c r="K690" s="80">
        <v>68.8</v>
      </c>
      <c r="L690" s="56">
        <f t="shared" si="85"/>
        <v>7.08389360757916</v>
      </c>
      <c r="M690" s="56">
        <f t="shared" si="92"/>
        <v>0.102118760534406</v>
      </c>
      <c r="Q690" s="82">
        <f t="shared" si="86"/>
        <v>0.174031455669494</v>
      </c>
      <c r="R690" s="58">
        <f t="shared" si="87"/>
        <v>3.17361010226061</v>
      </c>
      <c r="S690" s="57">
        <f>IF(K690=0,C718,(1/$C$59)*LN(1+$C$59/$C$58/(RodR+ABS(Calculations!K690-RodR))))</f>
        <v>0.0548370625444912</v>
      </c>
      <c r="T690" s="83">
        <f t="shared" si="88"/>
        <v>0.0569049535127887</v>
      </c>
      <c r="U690" s="58">
        <f t="shared" si="89"/>
        <v>28.6666666666667</v>
      </c>
      <c r="V690" s="58">
        <f t="shared" si="90"/>
        <v>1.01019948033673</v>
      </c>
      <c r="W690" s="58">
        <f t="shared" si="91"/>
        <v>1.01019948033673</v>
      </c>
    </row>
    <row r="691" spans="11:23">
      <c r="K691" s="80">
        <v>68.9</v>
      </c>
      <c r="L691" s="56">
        <f t="shared" si="85"/>
        <v>7.07384116262679</v>
      </c>
      <c r="M691" s="56">
        <f t="shared" si="92"/>
        <v>0.101827007431908</v>
      </c>
      <c r="Q691" s="82">
        <f t="shared" si="86"/>
        <v>0.173784495208904</v>
      </c>
      <c r="R691" s="58">
        <f t="shared" si="87"/>
        <v>3.17361010226061</v>
      </c>
      <c r="S691" s="57">
        <f>IF(K691=0,C719,(1/$C$59)*LN(1+$C$59/$C$58/(RodR+ABS(Calculations!K691-RodR))))</f>
        <v>0.0547592456568986</v>
      </c>
      <c r="T691" s="83">
        <f t="shared" si="88"/>
        <v>0.0568211701020982</v>
      </c>
      <c r="U691" s="58">
        <f t="shared" si="89"/>
        <v>28.7083333333333</v>
      </c>
      <c r="V691" s="58">
        <f t="shared" si="90"/>
        <v>1.01019948033673</v>
      </c>
      <c r="W691" s="58">
        <f t="shared" si="91"/>
        <v>1.01019948033673</v>
      </c>
    </row>
    <row r="692" spans="11:23">
      <c r="K692" s="80">
        <v>69</v>
      </c>
      <c r="L692" s="56">
        <f t="shared" si="85"/>
        <v>7.06381721205956</v>
      </c>
      <c r="M692" s="56">
        <f t="shared" si="92"/>
        <v>0.101536503088743</v>
      </c>
      <c r="Q692" s="82">
        <f t="shared" si="86"/>
        <v>0.173538234775672</v>
      </c>
      <c r="R692" s="58">
        <f t="shared" si="87"/>
        <v>3.17361010226061</v>
      </c>
      <c r="S692" s="57">
        <f>IF(K692=0,C720,(1/$C$59)*LN(1+$C$59/$C$58/(RodR+ABS(Calculations!K692-RodR))))</f>
        <v>0.0546816493469244</v>
      </c>
      <c r="T692" s="83">
        <f t="shared" si="88"/>
        <v>0.0567376330606955</v>
      </c>
      <c r="U692" s="58">
        <f t="shared" si="89"/>
        <v>28.75</v>
      </c>
      <c r="V692" s="58">
        <f t="shared" si="90"/>
        <v>1.01019948033673</v>
      </c>
      <c r="W692" s="58">
        <f t="shared" si="91"/>
        <v>1.01019948033673</v>
      </c>
    </row>
    <row r="693" spans="11:23">
      <c r="K693" s="80">
        <v>69.1</v>
      </c>
      <c r="L693" s="56">
        <f t="shared" si="85"/>
        <v>7.0538216348744</v>
      </c>
      <c r="M693" s="56">
        <f t="shared" si="92"/>
        <v>0.101247240387153</v>
      </c>
      <c r="Q693" s="82">
        <f t="shared" si="86"/>
        <v>0.17329267139709</v>
      </c>
      <c r="R693" s="58">
        <f t="shared" si="87"/>
        <v>3.17361010226061</v>
      </c>
      <c r="S693" s="57">
        <f>IF(K693=0,C721,(1/$C$59)*LN(1+$C$59/$C$58/(RodR+ABS(Calculations!K693-RodR))))</f>
        <v>0.0546042726778728</v>
      </c>
      <c r="T693" s="83">
        <f t="shared" si="88"/>
        <v>0.0566543413034113</v>
      </c>
      <c r="U693" s="58">
        <f t="shared" si="89"/>
        <v>28.7916666666667</v>
      </c>
      <c r="V693" s="58">
        <f t="shared" si="90"/>
        <v>1.01019948033673</v>
      </c>
      <c r="W693" s="58">
        <f t="shared" si="91"/>
        <v>1.01019948033673</v>
      </c>
    </row>
    <row r="694" spans="11:23">
      <c r="K694" s="80">
        <v>69.2</v>
      </c>
      <c r="L694" s="56">
        <f t="shared" si="85"/>
        <v>7.04385431075243</v>
      </c>
      <c r="M694" s="56">
        <f t="shared" si="92"/>
        <v>0.10095921226006</v>
      </c>
      <c r="Q694" s="82">
        <f t="shared" si="86"/>
        <v>0.173047802117261</v>
      </c>
      <c r="R694" s="58">
        <f t="shared" si="87"/>
        <v>3.17361010226061</v>
      </c>
      <c r="S694" s="57">
        <f>IF(K694=0,C722,(1/$C$59)*LN(1+$C$59/$C$58/(RodR+ABS(Calculations!K694-RodR))))</f>
        <v>0.0545271147183443</v>
      </c>
      <c r="T694" s="83">
        <f t="shared" si="88"/>
        <v>0.0565712937514395</v>
      </c>
      <c r="U694" s="58">
        <f t="shared" si="89"/>
        <v>28.8333333333333</v>
      </c>
      <c r="V694" s="58">
        <f t="shared" si="90"/>
        <v>1.01019948033673</v>
      </c>
      <c r="W694" s="58">
        <f t="shared" si="91"/>
        <v>1.01019948033673</v>
      </c>
    </row>
    <row r="695" spans="11:23">
      <c r="K695" s="80">
        <v>69.3</v>
      </c>
      <c r="L695" s="56">
        <f t="shared" si="85"/>
        <v>7.03391512005423</v>
      </c>
      <c r="M695" s="56">
        <f t="shared" si="92"/>
        <v>0.100672411690532</v>
      </c>
      <c r="Q695" s="82">
        <f t="shared" si="86"/>
        <v>0.172803623996977</v>
      </c>
      <c r="R695" s="58">
        <f t="shared" si="87"/>
        <v>3.17361010226061</v>
      </c>
      <c r="S695" s="57">
        <f>IF(K695=0,C723,(1/$C$59)*LN(1+$C$59/$C$58/(RodR+ABS(Calculations!K695-RodR))))</f>
        <v>0.0544501745421994</v>
      </c>
      <c r="T695" s="83">
        <f t="shared" si="88"/>
        <v>0.0564884893322921</v>
      </c>
      <c r="U695" s="58">
        <f t="shared" si="89"/>
        <v>28.875</v>
      </c>
      <c r="V695" s="58">
        <f t="shared" si="90"/>
        <v>1.01019948033673</v>
      </c>
      <c r="W695" s="58">
        <f t="shared" si="91"/>
        <v>1.01019948033673</v>
      </c>
    </row>
    <row r="696" spans="11:23">
      <c r="K696" s="80">
        <v>69.4</v>
      </c>
      <c r="L696" s="56">
        <f t="shared" si="85"/>
        <v>7.02400394381508</v>
      </c>
      <c r="M696" s="56">
        <f t="shared" si="92"/>
        <v>0.100386831711514</v>
      </c>
      <c r="Q696" s="82">
        <f t="shared" si="86"/>
        <v>0.17256013411361</v>
      </c>
      <c r="R696" s="58">
        <f t="shared" si="87"/>
        <v>3.17361010226061</v>
      </c>
      <c r="S696" s="57">
        <f>IF(K696=0,C724,(1/$C$59)*LN(1+$C$59/$C$58/(RodR+ABS(Calculations!K696-RodR))))</f>
        <v>0.0543734512285214</v>
      </c>
      <c r="T696" s="83">
        <f t="shared" si="88"/>
        <v>0.0564059269797522</v>
      </c>
      <c r="U696" s="58">
        <f t="shared" si="89"/>
        <v>28.9166666666667</v>
      </c>
      <c r="V696" s="58">
        <f t="shared" si="90"/>
        <v>1.01019948033673</v>
      </c>
      <c r="W696" s="58">
        <f t="shared" si="91"/>
        <v>1.01019948033673</v>
      </c>
    </row>
    <row r="697" spans="11:23">
      <c r="K697" s="80">
        <v>69.5</v>
      </c>
      <c r="L697" s="56">
        <f t="shared" si="85"/>
        <v>7.01412066374012</v>
      </c>
      <c r="M697" s="56">
        <f t="shared" si="92"/>
        <v>0.100102465405217</v>
      </c>
      <c r="Q697" s="82">
        <f t="shared" si="86"/>
        <v>0.172317329560985</v>
      </c>
      <c r="R697" s="58">
        <f t="shared" si="87"/>
        <v>3.17361010226061</v>
      </c>
      <c r="S697" s="57">
        <f>IF(K697=0,C725,(1/$C$59)*LN(1+$C$59/$C$58/(RodR+ABS(Calculations!K697-RodR))))</f>
        <v>0.0542969438615791</v>
      </c>
      <c r="T697" s="83">
        <f t="shared" si="88"/>
        <v>0.056323605633828</v>
      </c>
      <c r="U697" s="58">
        <f t="shared" si="89"/>
        <v>28.9583333333333</v>
      </c>
      <c r="V697" s="58">
        <f t="shared" si="90"/>
        <v>1.01019948033673</v>
      </c>
      <c r="W697" s="58">
        <f t="shared" si="91"/>
        <v>1.01019948033673</v>
      </c>
    </row>
    <row r="698" spans="11:23">
      <c r="K698" s="80">
        <v>69.6</v>
      </c>
      <c r="L698" s="56">
        <f t="shared" si="85"/>
        <v>7.00426516219969</v>
      </c>
      <c r="M698" s="56">
        <f t="shared" si="92"/>
        <v>0.0998193059028987</v>
      </c>
      <c r="Q698" s="82">
        <f t="shared" si="86"/>
        <v>0.172075207449269</v>
      </c>
      <c r="R698" s="58">
        <f t="shared" si="87"/>
        <v>3.17361010226061</v>
      </c>
      <c r="S698" s="57">
        <f>IF(K698=0,C726,(1/$C$59)*LN(1+$C$59/$C$58/(RodR+ABS(Calculations!K698-RodR))))</f>
        <v>0.0542206515307906</v>
      </c>
      <c r="T698" s="83">
        <f t="shared" si="88"/>
        <v>0.0562415242407092</v>
      </c>
      <c r="U698" s="58">
        <f t="shared" si="89"/>
        <v>29</v>
      </c>
      <c r="V698" s="58">
        <f t="shared" si="90"/>
        <v>1.01019948033673</v>
      </c>
      <c r="W698" s="58">
        <f t="shared" si="91"/>
        <v>1.01019948033673</v>
      </c>
    </row>
    <row r="699" spans="11:23">
      <c r="K699" s="80">
        <v>69.7</v>
      </c>
      <c r="L699" s="56">
        <f t="shared" si="85"/>
        <v>6.99443732222471</v>
      </c>
      <c r="M699" s="56">
        <f t="shared" si="92"/>
        <v>0.0995373463842917</v>
      </c>
      <c r="Q699" s="82">
        <f t="shared" si="86"/>
        <v>0.171833764904861</v>
      </c>
      <c r="R699" s="58">
        <f t="shared" si="87"/>
        <v>3.17361010226061</v>
      </c>
      <c r="S699" s="57">
        <f>IF(K699=0,C727,(1/$C$59)*LN(1+$C$59/$C$58/(RodR+ABS(Calculations!K699-RodR))))</f>
        <v>0.0541445733306877</v>
      </c>
      <c r="T699" s="83">
        <f t="shared" si="88"/>
        <v>0.0561596817527197</v>
      </c>
      <c r="U699" s="58">
        <f t="shared" si="89"/>
        <v>29.0416666666667</v>
      </c>
      <c r="V699" s="58">
        <f t="shared" si="90"/>
        <v>1.01019948033673</v>
      </c>
      <c r="W699" s="58">
        <f t="shared" si="91"/>
        <v>1.01019948033673</v>
      </c>
    </row>
    <row r="700" spans="11:23">
      <c r="K700" s="80">
        <v>69.8</v>
      </c>
      <c r="L700" s="56">
        <f t="shared" si="85"/>
        <v>6.98463702750193</v>
      </c>
      <c r="M700" s="56">
        <f t="shared" si="92"/>
        <v>0.0992565800772329</v>
      </c>
      <c r="Q700" s="82">
        <f t="shared" si="86"/>
        <v>0.171592999070268</v>
      </c>
      <c r="R700" s="58">
        <f t="shared" si="87"/>
        <v>3.17361010226061</v>
      </c>
      <c r="S700" s="57">
        <f>IF(K700=0,C728,(1/$C$59)*LN(1+$C$59/$C$58/(RodR+ABS(Calculations!K700-RodR))))</f>
        <v>0.0540687083608789</v>
      </c>
      <c r="T700" s="83">
        <f t="shared" si="88"/>
        <v>0.0560780771282743</v>
      </c>
      <c r="U700" s="58">
        <f t="shared" si="89"/>
        <v>29.0833333333333</v>
      </c>
      <c r="V700" s="58">
        <f t="shared" si="90"/>
        <v>1.01019948033673</v>
      </c>
      <c r="W700" s="58">
        <f t="shared" si="91"/>
        <v>1.01019948033673</v>
      </c>
    </row>
    <row r="701" spans="11:23">
      <c r="K701" s="80">
        <v>69.9</v>
      </c>
      <c r="L701" s="56">
        <f t="shared" si="85"/>
        <v>6.97486416236942</v>
      </c>
      <c r="M701" s="56">
        <f t="shared" si="92"/>
        <v>0.0989770002573698</v>
      </c>
      <c r="Q701" s="82">
        <f t="shared" si="86"/>
        <v>0.171352907104001</v>
      </c>
      <c r="R701" s="58">
        <f t="shared" si="87"/>
        <v>3.17361010226061</v>
      </c>
      <c r="S701" s="57">
        <f>IF(K701=0,C729,(1/$C$59)*LN(1+$C$59/$C$58/(RodR+ABS(Calculations!K701-RodR))))</f>
        <v>0.0539930557260148</v>
      </c>
      <c r="T701" s="83">
        <f t="shared" si="88"/>
        <v>0.0559967093318347</v>
      </c>
      <c r="U701" s="58">
        <f t="shared" si="89"/>
        <v>29.125</v>
      </c>
      <c r="V701" s="58">
        <f t="shared" si="90"/>
        <v>1.01019948033673</v>
      </c>
      <c r="W701" s="58">
        <f t="shared" si="91"/>
        <v>1.01019948033673</v>
      </c>
    </row>
    <row r="702" spans="11:23">
      <c r="K702" s="80">
        <v>70</v>
      </c>
      <c r="L702" s="56">
        <f t="shared" si="85"/>
        <v>6.96511861181204</v>
      </c>
      <c r="M702" s="56">
        <f t="shared" si="92"/>
        <v>0.0986986002475181</v>
      </c>
      <c r="Q702" s="82">
        <f t="shared" si="86"/>
        <v>0.171113486180459</v>
      </c>
      <c r="R702" s="58">
        <f t="shared" si="87"/>
        <v>3.17361010226061</v>
      </c>
      <c r="S702" s="57">
        <f>IF(K702=0,C730,(1/$C$59)*LN(1+$C$59/$C$58/(RodR+ABS(Calculations!K702-RodR))))</f>
        <v>0.0539176145357528</v>
      </c>
      <c r="T702" s="83">
        <f t="shared" si="88"/>
        <v>0.0559155773338647</v>
      </c>
      <c r="U702" s="58">
        <f t="shared" si="89"/>
        <v>29.1666666666667</v>
      </c>
      <c r="V702" s="58">
        <f t="shared" si="90"/>
        <v>1.01019948033673</v>
      </c>
      <c r="W702" s="58">
        <f t="shared" si="91"/>
        <v>1.01019948033673</v>
      </c>
    </row>
    <row r="703" spans="11:23">
      <c r="K703" s="80">
        <v>70.1</v>
      </c>
      <c r="L703" s="56">
        <f t="shared" si="85"/>
        <v>6.95540026145683</v>
      </c>
      <c r="M703" s="56">
        <f t="shared" si="92"/>
        <v>0.0984213734175672</v>
      </c>
      <c r="Q703" s="82">
        <f t="shared" si="86"/>
        <v>0.170874733489818</v>
      </c>
      <c r="R703" s="58">
        <f t="shared" si="87"/>
        <v>3.17361010226061</v>
      </c>
      <c r="S703" s="57">
        <f>IF(K703=0,C731,(1/$C$59)*LN(1+$C$59/$C$58/(RodR+ABS(Calculations!K703-RodR))))</f>
        <v>0.0538423839047213</v>
      </c>
      <c r="T703" s="83">
        <f t="shared" si="88"/>
        <v>0.0558346801107871</v>
      </c>
      <c r="U703" s="58">
        <f t="shared" si="89"/>
        <v>29.2083333333333</v>
      </c>
      <c r="V703" s="58">
        <f t="shared" si="90"/>
        <v>1.01019948033673</v>
      </c>
      <c r="W703" s="58">
        <f t="shared" si="91"/>
        <v>1.01019948033673</v>
      </c>
    </row>
    <row r="704" spans="11:23">
      <c r="K704" s="80">
        <v>70.2</v>
      </c>
      <c r="L704" s="56">
        <f t="shared" si="85"/>
        <v>6.9457089975686</v>
      </c>
      <c r="M704" s="56">
        <f t="shared" si="92"/>
        <v>0.0981453131838306</v>
      </c>
      <c r="Q704" s="82">
        <f t="shared" si="86"/>
        <v>0.170636646237922</v>
      </c>
      <c r="R704" s="58">
        <f t="shared" si="87"/>
        <v>3.17361010226061</v>
      </c>
      <c r="S704" s="57">
        <f>IF(K704=0,C732,(1/$C$59)*LN(1+$C$59/$C$58/(RodR+ABS(Calculations!K704-RodR))))</f>
        <v>0.053767362952486</v>
      </c>
      <c r="T704" s="83">
        <f t="shared" si="88"/>
        <v>0.0557540166449419</v>
      </c>
      <c r="U704" s="58">
        <f t="shared" si="89"/>
        <v>29.25</v>
      </c>
      <c r="V704" s="58">
        <f t="shared" si="90"/>
        <v>1.01019948033673</v>
      </c>
      <c r="W704" s="58">
        <f t="shared" si="91"/>
        <v>1.01019948033673</v>
      </c>
    </row>
    <row r="705" spans="11:23">
      <c r="K705" s="80">
        <v>70.3</v>
      </c>
      <c r="L705" s="56">
        <f t="shared" si="85"/>
        <v>6.93604470704553</v>
      </c>
      <c r="M705" s="56">
        <f t="shared" si="92"/>
        <v>0.0978704130087014</v>
      </c>
      <c r="Q705" s="82">
        <f t="shared" si="86"/>
        <v>0.170399221646178</v>
      </c>
      <c r="R705" s="58">
        <f t="shared" si="87"/>
        <v>3.17361010226061</v>
      </c>
      <c r="S705" s="57">
        <f>IF(K705=0,C733,(1/$C$59)*LN(1+$C$59/$C$58/(RodR+ABS(Calculations!K705-RodR))))</f>
        <v>0.0536925508035155</v>
      </c>
      <c r="T705" s="83">
        <f t="shared" si="88"/>
        <v>0.0556735859245413</v>
      </c>
      <c r="U705" s="58">
        <f t="shared" si="89"/>
        <v>29.2916666666667</v>
      </c>
      <c r="V705" s="58">
        <f t="shared" si="90"/>
        <v>1.01019948033673</v>
      </c>
      <c r="W705" s="58">
        <f t="shared" si="91"/>
        <v>1.01019948033673</v>
      </c>
    </row>
    <row r="706" spans="11:23">
      <c r="K706" s="80">
        <v>70.4</v>
      </c>
      <c r="L706" s="56">
        <f t="shared" ref="L706:L769" si="93">IF(K706&lt;RodR,EPRValue,Q706*$C$43)</f>
        <v>6.92640727741468</v>
      </c>
      <c r="M706" s="56">
        <f t="shared" si="92"/>
        <v>0.0975966664004089</v>
      </c>
      <c r="Q706" s="82">
        <f t="shared" si="86"/>
        <v>0.170162456951438</v>
      </c>
      <c r="R706" s="58">
        <f t="shared" si="87"/>
        <v>3.17361010226061</v>
      </c>
      <c r="S706" s="57">
        <f>IF(K706=0,C734,(1/$C$59)*LN(1+$C$59/$C$58/(RodR+ABS(Calculations!K706-RodR))))</f>
        <v>0.0536179465871464</v>
      </c>
      <c r="T706" s="83">
        <f t="shared" si="88"/>
        <v>0.0555933869436296</v>
      </c>
      <c r="U706" s="58">
        <f t="shared" si="89"/>
        <v>29.3333333333333</v>
      </c>
      <c r="V706" s="58">
        <f t="shared" si="90"/>
        <v>1.01019948033673</v>
      </c>
      <c r="W706" s="58">
        <f t="shared" si="91"/>
        <v>1.01019948033673</v>
      </c>
    </row>
    <row r="707" spans="11:23">
      <c r="K707" s="80">
        <v>70.5</v>
      </c>
      <c r="L707" s="56">
        <f t="shared" si="93"/>
        <v>6.91679659682762</v>
      </c>
      <c r="M707" s="56">
        <f t="shared" si="92"/>
        <v>0.0973240669124955</v>
      </c>
      <c r="Q707" s="82">
        <f t="shared" si="86"/>
        <v>0.169926349405899</v>
      </c>
      <c r="R707" s="58">
        <f t="shared" si="87"/>
        <v>3.17361010226061</v>
      </c>
      <c r="S707" s="57">
        <f>IF(K707=0,C735,(1/$C$59)*LN(1+$C$59/$C$58/(RodR+ABS(Calculations!K707-RodR))))</f>
        <v>0.0535435494375501</v>
      </c>
      <c r="T707" s="83">
        <f t="shared" si="88"/>
        <v>0.0555134187020397</v>
      </c>
      <c r="U707" s="58">
        <f t="shared" si="89"/>
        <v>29.375</v>
      </c>
      <c r="V707" s="58">
        <f t="shared" si="90"/>
        <v>1.01019948033673</v>
      </c>
      <c r="W707" s="58">
        <f t="shared" si="91"/>
        <v>1.01019948033673</v>
      </c>
    </row>
    <row r="708" spans="11:23">
      <c r="K708" s="80">
        <v>70.6</v>
      </c>
      <c r="L708" s="56">
        <f t="shared" si="93"/>
        <v>6.90721255405622</v>
      </c>
      <c r="M708" s="56">
        <f t="shared" si="92"/>
        <v>0.0970526081434642</v>
      </c>
      <c r="Q708" s="82">
        <f t="shared" ref="Q708:Q771" si="94">R708*IF($C$56&lt;$C$55,S708,T708)</f>
        <v>0.169690896276998</v>
      </c>
      <c r="R708" s="58">
        <f t="shared" ref="R708:R771" si="95">$C$70/$C$61*W708</f>
        <v>3.17361010226061</v>
      </c>
      <c r="S708" s="57">
        <f>IF(K708=0,C736,(1/$C$59)*LN(1+$C$59/$C$58/(RodR+ABS(Calculations!K708-RodR))))</f>
        <v>0.0534693584936994</v>
      </c>
      <c r="T708" s="83">
        <f t="shared" ref="T708:T771" si="96">IF((ABS(K708))&lt;$C$55-$C$56,($C$53/2/PI()/$C$56*LN(($C$55-$C$56)*(ABS(K708)+$C$56)/(ABS(K708))/$C$55)+$C$60*LN($C$55*$C$54/($C$55-$C$56)/$C$53)),$C$60*LN((((ABS(K708))+$C$56-$C$55)*$C$53+$C$55*$C$54)/($C$53*(ABS(K708)))))</f>
        <v>0.0554336802053528</v>
      </c>
      <c r="U708" s="58">
        <f t="shared" ref="U708:U771" si="97">K708/$C$56</f>
        <v>29.4166666666667</v>
      </c>
      <c r="V708" s="58">
        <f t="shared" ref="V708:V771" si="98">IF(K708="","",1/(1.0212-0.0178*LOG10($C$53+0.01)))</f>
        <v>1.01019948033673</v>
      </c>
      <c r="W708" s="58">
        <f t="shared" ref="W708:W771" si="99">MAX(1/(-(0.21682*LOG10(3.7*U708)-0.293)*(EXP(-3.7*U708)-1)+1),1)*MAX(1/(-(0.1921*LOG10(U708+0.2)+0.072)*(EXP(-150*U708)-1)+1),1)*V708</f>
        <v>1.01019948033673</v>
      </c>
    </row>
    <row r="709" spans="11:23">
      <c r="K709" s="80">
        <v>70.7</v>
      </c>
      <c r="L709" s="56">
        <f t="shared" si="93"/>
        <v>6.89765503848823</v>
      </c>
      <c r="M709" s="56">
        <f t="shared" si="92"/>
        <v>0.0967822837364807</v>
      </c>
      <c r="Q709" s="82">
        <f t="shared" si="94"/>
        <v>0.169456094847301</v>
      </c>
      <c r="R709" s="58">
        <f t="shared" si="95"/>
        <v>3.17361010226061</v>
      </c>
      <c r="S709" s="57">
        <f>IF(K709=0,C737,(1/$C$59)*LN(1+$C$59/$C$58/(RodR+ABS(Calculations!K709-RodR))))</f>
        <v>0.0533953728993348</v>
      </c>
      <c r="T709" s="83">
        <f t="shared" si="96"/>
        <v>0.0553541704648555</v>
      </c>
      <c r="U709" s="58">
        <f t="shared" si="97"/>
        <v>29.4583333333333</v>
      </c>
      <c r="V709" s="58">
        <f t="shared" si="98"/>
        <v>1.01019948033673</v>
      </c>
      <c r="W709" s="58">
        <f t="shared" si="99"/>
        <v>1.01019948033673</v>
      </c>
    </row>
    <row r="710" spans="11:23">
      <c r="K710" s="80">
        <v>70.8</v>
      </c>
      <c r="L710" s="56">
        <f t="shared" si="93"/>
        <v>6.88812394012303</v>
      </c>
      <c r="M710" s="56">
        <f t="shared" si="92"/>
        <v>0.0965130873788977</v>
      </c>
      <c r="Q710" s="82">
        <f t="shared" si="94"/>
        <v>0.169221942414401</v>
      </c>
      <c r="R710" s="58">
        <f t="shared" si="95"/>
        <v>3.17361010226061</v>
      </c>
      <c r="S710" s="57">
        <f>IF(K710=0,C738,(1/$C$59)*LN(1+$C$59/$C$58/(RodR+ABS(Calculations!K710-RodR))))</f>
        <v>0.0533215918029318</v>
      </c>
      <c r="T710" s="83">
        <f t="shared" si="96"/>
        <v>0.0552748884975005</v>
      </c>
      <c r="U710" s="58">
        <f t="shared" si="97"/>
        <v>29.5</v>
      </c>
      <c r="V710" s="58">
        <f t="shared" si="98"/>
        <v>1.01019948033673</v>
      </c>
      <c r="W710" s="58">
        <f t="shared" si="99"/>
        <v>1.01019948033673</v>
      </c>
    </row>
    <row r="711" spans="11:23">
      <c r="K711" s="80">
        <v>70.9</v>
      </c>
      <c r="L711" s="56">
        <f t="shared" si="93"/>
        <v>6.87861914956754</v>
      </c>
      <c r="M711" s="56">
        <f t="shared" si="92"/>
        <v>0.0962450128018819</v>
      </c>
      <c r="Q711" s="82">
        <f t="shared" si="94"/>
        <v>0.168988436290814</v>
      </c>
      <c r="R711" s="58">
        <f t="shared" si="95"/>
        <v>3.17361010226061</v>
      </c>
      <c r="S711" s="57">
        <f>IF(K711=0,C739,(1/$C$59)*LN(1+$C$59/$C$58/(RodR+ABS(Calculations!K711-RodR))))</f>
        <v>0.0532480143576682</v>
      </c>
      <c r="T711" s="83">
        <f t="shared" si="96"/>
        <v>0.0551958333258658</v>
      </c>
      <c r="U711" s="58">
        <f t="shared" si="97"/>
        <v>29.5416666666667</v>
      </c>
      <c r="V711" s="58">
        <f t="shared" si="98"/>
        <v>1.01019948033673</v>
      </c>
      <c r="W711" s="58">
        <f t="shared" si="99"/>
        <v>1.01019948033673</v>
      </c>
    </row>
    <row r="712" spans="11:23">
      <c r="K712" s="80">
        <v>71</v>
      </c>
      <c r="L712" s="56">
        <f t="shared" si="93"/>
        <v>6.86914055803186</v>
      </c>
      <c r="M712" s="56">
        <f t="shared" si="92"/>
        <v>0.0959780537801862</v>
      </c>
      <c r="Q712" s="82">
        <f t="shared" si="94"/>
        <v>0.168755573803878</v>
      </c>
      <c r="R712" s="58">
        <f t="shared" si="95"/>
        <v>3.17361010226061</v>
      </c>
      <c r="S712" s="57">
        <f>IF(K712=0,C740,(1/$C$59)*LN(1+$C$59/$C$58/(RodR+ABS(Calculations!K712-RodR))))</f>
        <v>0.053174639721392</v>
      </c>
      <c r="T712" s="83">
        <f t="shared" si="96"/>
        <v>0.0551170039781137</v>
      </c>
      <c r="U712" s="58">
        <f t="shared" si="97"/>
        <v>29.5833333333333</v>
      </c>
      <c r="V712" s="58">
        <f t="shared" si="98"/>
        <v>1.01019948033673</v>
      </c>
      <c r="W712" s="58">
        <f t="shared" si="99"/>
        <v>1.01019948033673</v>
      </c>
    </row>
    <row r="713" spans="11:23">
      <c r="K713" s="80">
        <v>71.1</v>
      </c>
      <c r="L713" s="56">
        <f t="shared" si="93"/>
        <v>6.85968805732519</v>
      </c>
      <c r="M713" s="56">
        <f t="shared" si="92"/>
        <v>0.0957122041316412</v>
      </c>
      <c r="Q713" s="82">
        <f t="shared" si="94"/>
        <v>0.168523352295647</v>
      </c>
      <c r="R713" s="58">
        <f t="shared" si="95"/>
        <v>3.17361010226061</v>
      </c>
      <c r="S713" s="57">
        <f>IF(K713=0,C741,(1/$C$59)*LN(1+$C$59/$C$58/(RodR+ABS(Calculations!K713-RodR))))</f>
        <v>0.0531014670565882</v>
      </c>
      <c r="T713" s="83">
        <f t="shared" si="96"/>
        <v>0.0550383994879516</v>
      </c>
      <c r="U713" s="58">
        <f t="shared" si="97"/>
        <v>29.625</v>
      </c>
      <c r="V713" s="58">
        <f t="shared" si="98"/>
        <v>1.01019948033673</v>
      </c>
      <c r="W713" s="58">
        <f t="shared" si="99"/>
        <v>1.01019948033673</v>
      </c>
    </row>
    <row r="714" spans="11:23">
      <c r="K714" s="80">
        <v>71.2</v>
      </c>
      <c r="L714" s="56">
        <f t="shared" si="93"/>
        <v>6.85026153985184</v>
      </c>
      <c r="M714" s="56">
        <f t="shared" si="92"/>
        <v>0.0954474577167606</v>
      </c>
      <c r="Q714" s="82">
        <f t="shared" si="94"/>
        <v>0.168291769122796</v>
      </c>
      <c r="R714" s="58">
        <f t="shared" si="95"/>
        <v>3.17361010226061</v>
      </c>
      <c r="S714" s="57">
        <f>IF(K714=0,C742,(1/$C$59)*LN(1+$C$59/$C$58/(RodR+ABS(Calculations!K714-RodR))))</f>
        <v>0.0530284955303487</v>
      </c>
      <c r="T714" s="83">
        <f t="shared" si="96"/>
        <v>0.0549600188945921</v>
      </c>
      <c r="U714" s="58">
        <f t="shared" si="97"/>
        <v>29.6666666666667</v>
      </c>
      <c r="V714" s="58">
        <f t="shared" si="98"/>
        <v>1.01019948033673</v>
      </c>
      <c r="W714" s="58">
        <f t="shared" si="99"/>
        <v>1.01019948033673</v>
      </c>
    </row>
    <row r="715" spans="11:23">
      <c r="K715" s="80">
        <v>71.3</v>
      </c>
      <c r="L715" s="56">
        <f t="shared" si="93"/>
        <v>6.84086089860684</v>
      </c>
      <c r="M715" s="56">
        <f t="shared" si="92"/>
        <v>0.0951838084386871</v>
      </c>
      <c r="Q715" s="82">
        <f t="shared" si="94"/>
        <v>0.168060821656513</v>
      </c>
      <c r="R715" s="58">
        <f t="shared" si="95"/>
        <v>3.17361010226061</v>
      </c>
      <c r="S715" s="57">
        <f>IF(K715=0,C743,(1/$C$59)*LN(1+$C$59/$C$58/(RodR+ABS(Calculations!K715-RodR))))</f>
        <v>0.0529557243143386</v>
      </c>
      <c r="T715" s="83">
        <f t="shared" si="96"/>
        <v>0.054881861242715</v>
      </c>
      <c r="U715" s="58">
        <f t="shared" si="97"/>
        <v>29.7083333333333</v>
      </c>
      <c r="V715" s="58">
        <f t="shared" si="98"/>
        <v>1.01019948033673</v>
      </c>
      <c r="W715" s="58">
        <f t="shared" si="99"/>
        <v>1.01019948033673</v>
      </c>
    </row>
    <row r="716" spans="11:23">
      <c r="K716" s="80">
        <v>71.4</v>
      </c>
      <c r="L716" s="56">
        <f t="shared" si="93"/>
        <v>6.83148602717219</v>
      </c>
      <c r="M716" s="56">
        <f t="shared" si="92"/>
        <v>0.0949212502424865</v>
      </c>
      <c r="Q716" s="82">
        <f t="shared" si="94"/>
        <v>0.167830507282403</v>
      </c>
      <c r="R716" s="58">
        <f t="shared" si="95"/>
        <v>3.17361010226061</v>
      </c>
      <c r="S716" s="57">
        <f>IF(K716=0,C744,(1/$C$59)*LN(1+$C$59/$C$58/(RodR+ABS(Calculations!K716-RodR))))</f>
        <v>0.0528831525847662</v>
      </c>
      <c r="T716" s="83">
        <f t="shared" si="96"/>
        <v>0.0548039255824264</v>
      </c>
      <c r="U716" s="58">
        <f t="shared" si="97"/>
        <v>29.75</v>
      </c>
      <c r="V716" s="58">
        <f t="shared" si="98"/>
        <v>1.01019948033673</v>
      </c>
      <c r="W716" s="58">
        <f t="shared" si="99"/>
        <v>1.01019948033673</v>
      </c>
    </row>
    <row r="717" spans="11:23">
      <c r="K717" s="80">
        <v>71.5</v>
      </c>
      <c r="L717" s="56">
        <f t="shared" si="93"/>
        <v>6.82213681971267</v>
      </c>
      <c r="M717" s="56">
        <f t="shared" ref="M717:M780" si="100">L707-L717</f>
        <v>0.0946597771149484</v>
      </c>
      <c r="Q717" s="82">
        <f t="shared" si="94"/>
        <v>0.167600823400393</v>
      </c>
      <c r="R717" s="58">
        <f t="shared" si="95"/>
        <v>3.17361010226061</v>
      </c>
      <c r="S717" s="57">
        <f>IF(K717=0,C745,(1/$C$59)*LN(1+$C$59/$C$58/(RodR+ABS(Calculations!K717-RodR))))</f>
        <v>0.0528107795223517</v>
      </c>
      <c r="T717" s="83">
        <f t="shared" si="96"/>
        <v>0.054726210969222</v>
      </c>
      <c r="U717" s="58">
        <f t="shared" si="97"/>
        <v>29.7916666666667</v>
      </c>
      <c r="V717" s="58">
        <f t="shared" si="98"/>
        <v>1.01019948033673</v>
      </c>
      <c r="W717" s="58">
        <f t="shared" si="99"/>
        <v>1.01019948033673</v>
      </c>
    </row>
    <row r="718" spans="11:23">
      <c r="K718" s="80">
        <v>71.6</v>
      </c>
      <c r="L718" s="56">
        <f t="shared" si="93"/>
        <v>6.81281317097197</v>
      </c>
      <c r="M718" s="56">
        <f t="shared" si="100"/>
        <v>0.0943993830842578</v>
      </c>
      <c r="Q718" s="82">
        <f t="shared" si="94"/>
        <v>0.167371767424629</v>
      </c>
      <c r="R718" s="58">
        <f t="shared" si="95"/>
        <v>3.17361010226061</v>
      </c>
      <c r="S718" s="57">
        <f>IF(K718=0,C746,(1/$C$59)*LN(1+$C$59/$C$58/(RodR+ABS(Calculations!K718-RodR))))</f>
        <v>0.0527386043122963</v>
      </c>
      <c r="T718" s="83">
        <f t="shared" si="96"/>
        <v>0.0546487164639486</v>
      </c>
      <c r="U718" s="58">
        <f t="shared" si="97"/>
        <v>29.8333333333333</v>
      </c>
      <c r="V718" s="58">
        <f t="shared" si="98"/>
        <v>1.01019948033673</v>
      </c>
      <c r="W718" s="58">
        <f t="shared" si="99"/>
        <v>1.01019948033673</v>
      </c>
    </row>
    <row r="719" spans="11:23">
      <c r="K719" s="80">
        <v>71.7</v>
      </c>
      <c r="L719" s="56">
        <f t="shared" si="93"/>
        <v>6.80351497626853</v>
      </c>
      <c r="M719" s="56">
        <f t="shared" si="100"/>
        <v>0.0941400622196991</v>
      </c>
      <c r="Q719" s="82">
        <f t="shared" si="94"/>
        <v>0.167143336783377</v>
      </c>
      <c r="R719" s="58">
        <f t="shared" si="95"/>
        <v>3.17361010226061</v>
      </c>
      <c r="S719" s="57">
        <f>IF(K719=0,C747,(1/$C$59)*LN(1+$C$59/$C$58/(RodR+ABS(Calculations!K719-RodR))))</f>
        <v>0.0526666261442508</v>
      </c>
      <c r="T719" s="83">
        <f t="shared" si="96"/>
        <v>0.0545714411327656</v>
      </c>
      <c r="U719" s="58">
        <f t="shared" si="97"/>
        <v>29.875</v>
      </c>
      <c r="V719" s="58">
        <f t="shared" si="98"/>
        <v>1.01019948033673</v>
      </c>
      <c r="W719" s="58">
        <f t="shared" si="99"/>
        <v>1.01019948033673</v>
      </c>
    </row>
    <row r="720" spans="11:23">
      <c r="K720" s="80">
        <v>71.8</v>
      </c>
      <c r="L720" s="56">
        <f t="shared" si="93"/>
        <v>6.79424213149193</v>
      </c>
      <c r="M720" s="56">
        <f t="shared" si="100"/>
        <v>0.0938818086311048</v>
      </c>
      <c r="Q720" s="82">
        <f t="shared" si="94"/>
        <v>0.166915528918936</v>
      </c>
      <c r="R720" s="58">
        <f t="shared" si="95"/>
        <v>3.17361010226061</v>
      </c>
      <c r="S720" s="57">
        <f>IF(K720=0,C748,(1/$C$59)*LN(1+$C$59/$C$58/(RodR+ABS(Calculations!K720-RodR))))</f>
        <v>0.0525948442122867</v>
      </c>
      <c r="T720" s="83">
        <f t="shared" si="96"/>
        <v>0.0544943840471083</v>
      </c>
      <c r="U720" s="58">
        <f t="shared" si="97"/>
        <v>29.9166666666667</v>
      </c>
      <c r="V720" s="58">
        <f t="shared" si="98"/>
        <v>1.01019948033673</v>
      </c>
      <c r="W720" s="58">
        <f t="shared" si="99"/>
        <v>1.01019948033673</v>
      </c>
    </row>
    <row r="721" spans="11:23">
      <c r="K721" s="80">
        <v>71.9</v>
      </c>
      <c r="L721" s="56">
        <f t="shared" si="93"/>
        <v>6.78499453309868</v>
      </c>
      <c r="M721" s="56">
        <f t="shared" si="100"/>
        <v>0.0936246164688539</v>
      </c>
      <c r="Q721" s="82">
        <f t="shared" si="94"/>
        <v>0.166688341287532</v>
      </c>
      <c r="R721" s="58">
        <f t="shared" si="95"/>
        <v>3.17361010226061</v>
      </c>
      <c r="S721" s="57">
        <f>IF(K721=0,C749,(1/$C$59)*LN(1+$C$59/$C$58/(RodR+ABS(Calculations!K721-RodR))))</f>
        <v>0.0525232577148647</v>
      </c>
      <c r="T721" s="83">
        <f t="shared" si="96"/>
        <v>0.0544175442836498</v>
      </c>
      <c r="U721" s="58">
        <f t="shared" si="97"/>
        <v>29.9583333333333</v>
      </c>
      <c r="V721" s="58">
        <f t="shared" si="98"/>
        <v>1.01019948033673</v>
      </c>
      <c r="W721" s="58">
        <f t="shared" si="99"/>
        <v>1.01019948033673</v>
      </c>
    </row>
    <row r="722" spans="11:23">
      <c r="K722" s="80">
        <v>72</v>
      </c>
      <c r="L722" s="56">
        <f t="shared" si="93"/>
        <v>6.77577207810869</v>
      </c>
      <c r="M722" s="56">
        <f t="shared" si="100"/>
        <v>0.0933684799231704</v>
      </c>
      <c r="Q722" s="82">
        <f t="shared" si="94"/>
        <v>0.166461771359232</v>
      </c>
      <c r="R722" s="58">
        <f t="shared" si="95"/>
        <v>3.17361010226061</v>
      </c>
      <c r="S722" s="57">
        <f>IF(K722=0,C750,(1/$C$59)*LN(1+$C$59/$C$58/(RodR+ABS(Calculations!K722-RodR))))</f>
        <v>0.0524518658548064</v>
      </c>
      <c r="T722" s="83">
        <f t="shared" si="96"/>
        <v>0.0543409209242644</v>
      </c>
      <c r="U722" s="58">
        <f t="shared" si="97"/>
        <v>30</v>
      </c>
      <c r="V722" s="58">
        <f t="shared" si="98"/>
        <v>1.01019948033673</v>
      </c>
      <c r="W722" s="58">
        <f t="shared" si="99"/>
        <v>1.01019948033673</v>
      </c>
    </row>
    <row r="723" spans="11:23">
      <c r="K723" s="80">
        <v>72.1</v>
      </c>
      <c r="L723" s="56">
        <f t="shared" si="93"/>
        <v>6.76657466410112</v>
      </c>
      <c r="M723" s="56">
        <f t="shared" si="100"/>
        <v>0.0931133932240762</v>
      </c>
      <c r="Q723" s="82">
        <f t="shared" si="94"/>
        <v>0.166235816617842</v>
      </c>
      <c r="R723" s="58">
        <f t="shared" si="95"/>
        <v>3.17361010226061</v>
      </c>
      <c r="S723" s="57">
        <f>IF(K723=0,C751,(1/$C$59)*LN(1+$C$59/$C$58/(RodR+ABS(Calculations!K723-RodR))))</f>
        <v>0.0523806678392629</v>
      </c>
      <c r="T723" s="83">
        <f t="shared" si="96"/>
        <v>0.0542645130559923</v>
      </c>
      <c r="U723" s="58">
        <f t="shared" si="97"/>
        <v>30.0416666666667</v>
      </c>
      <c r="V723" s="58">
        <f t="shared" si="98"/>
        <v>1.01019948033673</v>
      </c>
      <c r="W723" s="58">
        <f t="shared" si="99"/>
        <v>1.01019948033673</v>
      </c>
    </row>
    <row r="724" spans="11:23">
      <c r="K724" s="80">
        <v>72.2</v>
      </c>
      <c r="L724" s="56">
        <f t="shared" si="93"/>
        <v>6.75740218921082</v>
      </c>
      <c r="M724" s="56">
        <f t="shared" si="100"/>
        <v>0.0928593506410182</v>
      </c>
      <c r="Q724" s="82">
        <f t="shared" si="94"/>
        <v>0.166010474560821</v>
      </c>
      <c r="R724" s="58">
        <f t="shared" si="95"/>
        <v>3.17361010226061</v>
      </c>
      <c r="S724" s="57">
        <f>IF(K724=0,C752,(1/$C$59)*LN(1+$C$59/$C$58/(RodR+ABS(Calculations!K724-RodR))))</f>
        <v>0.0523096628796869</v>
      </c>
      <c r="T724" s="83">
        <f t="shared" si="96"/>
        <v>0.0541883197710016</v>
      </c>
      <c r="U724" s="58">
        <f t="shared" si="97"/>
        <v>30.0833333333333</v>
      </c>
      <c r="V724" s="58">
        <f t="shared" si="98"/>
        <v>1.01019948033673</v>
      </c>
      <c r="W724" s="58">
        <f t="shared" si="99"/>
        <v>1.01019948033673</v>
      </c>
    </row>
    <row r="725" spans="11:23">
      <c r="K725" s="80">
        <v>72.3</v>
      </c>
      <c r="L725" s="56">
        <f t="shared" si="93"/>
        <v>6.74825455212444</v>
      </c>
      <c r="M725" s="56">
        <f t="shared" si="100"/>
        <v>0.0926063464824063</v>
      </c>
      <c r="Q725" s="82">
        <f t="shared" si="94"/>
        <v>0.165785742699183</v>
      </c>
      <c r="R725" s="58">
        <f t="shared" si="95"/>
        <v>3.17361010226061</v>
      </c>
      <c r="S725" s="57">
        <f>IF(K725=0,C753,(1/$C$59)*LN(1+$C$59/$C$58/(RodR+ABS(Calculations!K725-RodR))))</f>
        <v>0.0522388501918025</v>
      </c>
      <c r="T725" s="83">
        <f t="shared" si="96"/>
        <v>0.0541123401665521</v>
      </c>
      <c r="U725" s="58">
        <f t="shared" si="97"/>
        <v>30.125</v>
      </c>
      <c r="V725" s="58">
        <f t="shared" si="98"/>
        <v>1.01019948033673</v>
      </c>
      <c r="W725" s="58">
        <f t="shared" si="99"/>
        <v>1.01019948033673</v>
      </c>
    </row>
    <row r="726" spans="11:23">
      <c r="K726" s="80">
        <v>72.4</v>
      </c>
      <c r="L726" s="56">
        <f t="shared" si="93"/>
        <v>6.73913165207677</v>
      </c>
      <c r="M726" s="56">
        <f t="shared" si="100"/>
        <v>0.0923543750954208</v>
      </c>
      <c r="Q726" s="82">
        <f t="shared" si="94"/>
        <v>0.165561618557408</v>
      </c>
      <c r="R726" s="58">
        <f t="shared" si="95"/>
        <v>3.17361010226061</v>
      </c>
      <c r="S726" s="57">
        <f>IF(K726=0,C754,(1/$C$59)*LN(1+$C$59/$C$58/(RodR+ABS(Calculations!K726-RodR))))</f>
        <v>0.052168228995577</v>
      </c>
      <c r="T726" s="83">
        <f t="shared" si="96"/>
        <v>0.0540365733449618</v>
      </c>
      <c r="U726" s="58">
        <f t="shared" si="97"/>
        <v>30.1666666666667</v>
      </c>
      <c r="V726" s="58">
        <f t="shared" si="98"/>
        <v>1.01019948033673</v>
      </c>
      <c r="W726" s="58">
        <f t="shared" si="99"/>
        <v>1.01019948033673</v>
      </c>
    </row>
    <row r="727" spans="11:23">
      <c r="K727" s="80">
        <v>72.5</v>
      </c>
      <c r="L727" s="56">
        <f t="shared" si="93"/>
        <v>6.73003338884703</v>
      </c>
      <c r="M727" s="56">
        <f t="shared" si="100"/>
        <v>0.0921034308656399</v>
      </c>
      <c r="Q727" s="82">
        <f t="shared" si="94"/>
        <v>0.165338099673352</v>
      </c>
      <c r="R727" s="58">
        <f t="shared" si="95"/>
        <v>3.17361010226061</v>
      </c>
      <c r="S727" s="57">
        <f>IF(K727=0,C755,(1/$C$59)*LN(1+$C$59/$C$58/(RodR+ABS(Calculations!K727-RodR))))</f>
        <v>0.0520977985151924</v>
      </c>
      <c r="T727" s="83">
        <f t="shared" si="96"/>
        <v>0.0539610184135696</v>
      </c>
      <c r="U727" s="58">
        <f t="shared" si="97"/>
        <v>30.2083333333333</v>
      </c>
      <c r="V727" s="58">
        <f t="shared" si="98"/>
        <v>1.01019948033673</v>
      </c>
      <c r="W727" s="58">
        <f t="shared" si="99"/>
        <v>1.01019948033673</v>
      </c>
    </row>
    <row r="728" spans="11:23">
      <c r="K728" s="80">
        <v>72.6</v>
      </c>
      <c r="L728" s="56">
        <f t="shared" si="93"/>
        <v>6.72095966275515</v>
      </c>
      <c r="M728" s="56">
        <f t="shared" si="100"/>
        <v>0.0918535082168184</v>
      </c>
      <c r="Q728" s="82">
        <f t="shared" si="94"/>
        <v>0.165115183598155</v>
      </c>
      <c r="R728" s="58">
        <f t="shared" si="95"/>
        <v>3.17361010226061</v>
      </c>
      <c r="S728" s="57">
        <f>IF(K728=0,C756,(1/$C$59)*LN(1+$C$59/$C$58/(RodR+ABS(Calculations!K728-RodR))))</f>
        <v>0.0520275579790161</v>
      </c>
      <c r="T728" s="83">
        <f t="shared" si="96"/>
        <v>0.0538856744847009</v>
      </c>
      <c r="U728" s="58">
        <f t="shared" si="97"/>
        <v>30.25</v>
      </c>
      <c r="V728" s="58">
        <f t="shared" si="98"/>
        <v>1.01019948033673</v>
      </c>
      <c r="W728" s="58">
        <f t="shared" si="99"/>
        <v>1.01019948033673</v>
      </c>
    </row>
    <row r="729" spans="11:23">
      <c r="K729" s="80">
        <v>72.7</v>
      </c>
      <c r="L729" s="56">
        <f t="shared" si="93"/>
        <v>6.71191037465811</v>
      </c>
      <c r="M729" s="56">
        <f t="shared" si="100"/>
        <v>0.0916046016104213</v>
      </c>
      <c r="Q729" s="82">
        <f t="shared" si="94"/>
        <v>0.16489286789615</v>
      </c>
      <c r="R729" s="58">
        <f t="shared" si="95"/>
        <v>3.17361010226061</v>
      </c>
      <c r="S729" s="57">
        <f>IF(K729=0,C757,(1/$C$59)*LN(1+$C$59/$C$58/(RodR+ABS(Calculations!K729-RodR))))</f>
        <v>0.0519575066195731</v>
      </c>
      <c r="T729" s="83">
        <f t="shared" si="96"/>
        <v>0.0538105406756335</v>
      </c>
      <c r="U729" s="58">
        <f t="shared" si="97"/>
        <v>30.2916666666667</v>
      </c>
      <c r="V729" s="58">
        <f t="shared" si="98"/>
        <v>1.01019948033673</v>
      </c>
      <c r="W729" s="58">
        <f t="shared" si="99"/>
        <v>1.01019948033673</v>
      </c>
    </row>
    <row r="730" spans="11:23">
      <c r="K730" s="80">
        <v>72.8</v>
      </c>
      <c r="L730" s="56">
        <f t="shared" si="93"/>
        <v>6.70288542594648</v>
      </c>
      <c r="M730" s="56">
        <f t="shared" si="100"/>
        <v>0.0913567055454507</v>
      </c>
      <c r="Q730" s="82">
        <f t="shared" si="94"/>
        <v>0.164671150144778</v>
      </c>
      <c r="R730" s="58">
        <f t="shared" si="95"/>
        <v>3.17361010226061</v>
      </c>
      <c r="S730" s="57">
        <f>IF(K730=0,C758,(1/$C$59)*LN(1+$C$59/$C$58/(RodR+ABS(Calculations!K730-RodR))))</f>
        <v>0.0518876436735188</v>
      </c>
      <c r="T730" s="83">
        <f t="shared" si="96"/>
        <v>0.0537356161085619</v>
      </c>
      <c r="U730" s="58">
        <f t="shared" si="97"/>
        <v>30.3333333333333</v>
      </c>
      <c r="V730" s="58">
        <f t="shared" si="98"/>
        <v>1.01019948033673</v>
      </c>
      <c r="W730" s="58">
        <f t="shared" si="99"/>
        <v>1.01019948033673</v>
      </c>
    </row>
    <row r="731" spans="11:23">
      <c r="K731" s="80">
        <v>72.9</v>
      </c>
      <c r="L731" s="56">
        <f t="shared" si="93"/>
        <v>6.69388471854066</v>
      </c>
      <c r="M731" s="56">
        <f t="shared" si="100"/>
        <v>0.0911098145580178</v>
      </c>
      <c r="Q731" s="82">
        <f t="shared" si="94"/>
        <v>0.164450027934499</v>
      </c>
      <c r="R731" s="58">
        <f t="shared" si="95"/>
        <v>3.17361010226061</v>
      </c>
      <c r="S731" s="57">
        <f>IF(K731=0,C759,(1/$C$59)*LN(1+$C$59/$C$58/(RodR+ABS(Calculations!K731-RodR))))</f>
        <v>0.0518179683816103</v>
      </c>
      <c r="T731" s="83">
        <f t="shared" si="96"/>
        <v>0.0536608999105635</v>
      </c>
      <c r="U731" s="58">
        <f t="shared" si="97"/>
        <v>30.375</v>
      </c>
      <c r="V731" s="58">
        <f t="shared" si="98"/>
        <v>1.01019948033673</v>
      </c>
      <c r="W731" s="58">
        <f t="shared" si="99"/>
        <v>1.01019948033673</v>
      </c>
    </row>
    <row r="732" spans="11:23">
      <c r="K732" s="80">
        <v>73</v>
      </c>
      <c r="L732" s="56">
        <f t="shared" si="93"/>
        <v>6.6849081548874</v>
      </c>
      <c r="M732" s="56">
        <f t="shared" si="100"/>
        <v>0.090863923221284</v>
      </c>
      <c r="Q732" s="82">
        <f t="shared" si="94"/>
        <v>0.164229498868702</v>
      </c>
      <c r="R732" s="58">
        <f t="shared" si="95"/>
        <v>3.17361010226061</v>
      </c>
      <c r="S732" s="57">
        <f>IF(K732=0,C760,(1/$C$59)*LN(1+$C$59/$C$58/(RodR+ABS(Calculations!K732-RodR))))</f>
        <v>0.0517484799886787</v>
      </c>
      <c r="T732" s="83">
        <f t="shared" si="96"/>
        <v>0.0535863912135649</v>
      </c>
      <c r="U732" s="58">
        <f t="shared" si="97"/>
        <v>30.4166666666667</v>
      </c>
      <c r="V732" s="58">
        <f t="shared" si="98"/>
        <v>1.01019948033673</v>
      </c>
      <c r="W732" s="58">
        <f t="shared" si="99"/>
        <v>1.01019948033673</v>
      </c>
    </row>
    <row r="733" spans="11:23">
      <c r="K733" s="80">
        <v>73.1</v>
      </c>
      <c r="L733" s="56">
        <f t="shared" si="93"/>
        <v>6.67595563795627</v>
      </c>
      <c r="M733" s="56">
        <f t="shared" si="100"/>
        <v>0.0906190261448518</v>
      </c>
      <c r="Q733" s="82">
        <f t="shared" si="94"/>
        <v>0.16400956056362</v>
      </c>
      <c r="R733" s="58">
        <f t="shared" si="95"/>
        <v>3.17361010226061</v>
      </c>
      <c r="S733" s="57">
        <f>IF(K733=0,C761,(1/$C$59)*LN(1+$C$59/$C$58/(RodR+ABS(Calculations!K733-RodR))))</f>
        <v>0.0516791777436029</v>
      </c>
      <c r="T733" s="83">
        <f t="shared" si="96"/>
        <v>0.0535120891543082</v>
      </c>
      <c r="U733" s="58">
        <f t="shared" si="97"/>
        <v>30.4583333333333</v>
      </c>
      <c r="V733" s="58">
        <f t="shared" si="98"/>
        <v>1.01019948033673</v>
      </c>
      <c r="W733" s="58">
        <f t="shared" si="99"/>
        <v>1.01019948033673</v>
      </c>
    </row>
    <row r="734" spans="11:23">
      <c r="K734" s="80">
        <v>73.2</v>
      </c>
      <c r="L734" s="56">
        <f t="shared" si="93"/>
        <v>6.66702707123618</v>
      </c>
      <c r="M734" s="56">
        <f t="shared" si="100"/>
        <v>0.0903751179746362</v>
      </c>
      <c r="Q734" s="82">
        <f t="shared" si="94"/>
        <v>0.163790210648246</v>
      </c>
      <c r="R734" s="58">
        <f t="shared" si="95"/>
        <v>3.17361010226061</v>
      </c>
      <c r="S734" s="57">
        <f>IF(K734=0,C762,(1/$C$59)*LN(1+$C$59/$C$58/(RodR+ABS(Calculations!K734-RodR))))</f>
        <v>0.0516100608992819</v>
      </c>
      <c r="T734" s="83">
        <f t="shared" si="96"/>
        <v>0.0534379928743182</v>
      </c>
      <c r="U734" s="58">
        <f t="shared" si="97"/>
        <v>30.5</v>
      </c>
      <c r="V734" s="58">
        <f t="shared" si="98"/>
        <v>1.01019948033673</v>
      </c>
      <c r="W734" s="58">
        <f t="shared" si="99"/>
        <v>1.01019948033673</v>
      </c>
    </row>
    <row r="735" spans="11:23">
      <c r="K735" s="80">
        <v>73.3</v>
      </c>
      <c r="L735" s="56">
        <f t="shared" si="93"/>
        <v>6.65812235873184</v>
      </c>
      <c r="M735" s="56">
        <f t="shared" si="100"/>
        <v>0.0901321933925949</v>
      </c>
      <c r="Q735" s="82">
        <f t="shared" si="94"/>
        <v>0.163571446764245</v>
      </c>
      <c r="R735" s="58">
        <f t="shared" si="95"/>
        <v>3.17361010226061</v>
      </c>
      <c r="S735" s="57">
        <f>IF(K735=0,C763,(1/$C$59)*LN(1+$C$59/$C$58/(RodR+ABS(Calculations!K735-RodR))))</f>
        <v>0.0515411287126072</v>
      </c>
      <c r="T735" s="83">
        <f t="shared" si="96"/>
        <v>0.0533641015198675</v>
      </c>
      <c r="U735" s="58">
        <f t="shared" si="97"/>
        <v>30.5416666666667</v>
      </c>
      <c r="V735" s="58">
        <f t="shared" si="98"/>
        <v>1.01019948033673</v>
      </c>
      <c r="W735" s="58">
        <f t="shared" si="99"/>
        <v>1.01019948033673</v>
      </c>
    </row>
    <row r="736" spans="11:23">
      <c r="K736" s="80">
        <v>73.4</v>
      </c>
      <c r="L736" s="56">
        <f t="shared" si="93"/>
        <v>6.64924140496043</v>
      </c>
      <c r="M736" s="56">
        <f t="shared" si="100"/>
        <v>0.0898902471163341</v>
      </c>
      <c r="Q736" s="82">
        <f t="shared" si="94"/>
        <v>0.163353266565869</v>
      </c>
      <c r="R736" s="58">
        <f t="shared" si="95"/>
        <v>3.17361010226061</v>
      </c>
      <c r="S736" s="57">
        <f>IF(K736=0,C764,(1/$C$59)*LN(1+$C$59/$C$58/(RodR+ABS(Calculations!K736-RodR))))</f>
        <v>0.0514723804444378</v>
      </c>
      <c r="T736" s="83">
        <f t="shared" si="96"/>
        <v>0.053290414241947</v>
      </c>
      <c r="U736" s="58">
        <f t="shared" si="97"/>
        <v>30.5833333333333</v>
      </c>
      <c r="V736" s="58">
        <f t="shared" si="98"/>
        <v>1.01019948033673</v>
      </c>
      <c r="W736" s="58">
        <f t="shared" si="99"/>
        <v>1.01019948033673</v>
      </c>
    </row>
    <row r="737" spans="11:23">
      <c r="K737" s="80">
        <v>73.5</v>
      </c>
      <c r="L737" s="56">
        <f t="shared" si="93"/>
        <v>6.64038411494808</v>
      </c>
      <c r="M737" s="56">
        <f t="shared" si="100"/>
        <v>0.0896492738989565</v>
      </c>
      <c r="Q737" s="82">
        <f t="shared" si="94"/>
        <v>0.163135667719878</v>
      </c>
      <c r="R737" s="58">
        <f t="shared" si="95"/>
        <v>3.17361010226061</v>
      </c>
      <c r="S737" s="57">
        <f>IF(K737=0,C765,(1/$C$59)*LN(1+$C$59/$C$58/(RodR+ABS(Calculations!K737-RodR))))</f>
        <v>0.0514038153595722</v>
      </c>
      <c r="T737" s="83">
        <f t="shared" si="96"/>
        <v>0.0532169301962298</v>
      </c>
      <c r="U737" s="58">
        <f t="shared" si="97"/>
        <v>30.625</v>
      </c>
      <c r="V737" s="58">
        <f t="shared" si="98"/>
        <v>1.01019948033673</v>
      </c>
      <c r="W737" s="58">
        <f t="shared" si="99"/>
        <v>1.01019948033673</v>
      </c>
    </row>
    <row r="738" spans="11:23">
      <c r="K738" s="80">
        <v>73.6</v>
      </c>
      <c r="L738" s="56">
        <f t="shared" si="93"/>
        <v>6.63155039422653</v>
      </c>
      <c r="M738" s="56">
        <f t="shared" si="100"/>
        <v>0.0894092685286196</v>
      </c>
      <c r="Q738" s="82">
        <f t="shared" si="94"/>
        <v>0.162918647905449</v>
      </c>
      <c r="R738" s="58">
        <f t="shared" si="95"/>
        <v>3.17361010226061</v>
      </c>
      <c r="S738" s="57">
        <f>IF(K738=0,C766,(1/$C$59)*LN(1+$C$59/$C$58/(RodR+ABS(Calculations!K738-RodR))))</f>
        <v>0.0513354327267233</v>
      </c>
      <c r="T738" s="83">
        <f t="shared" si="96"/>
        <v>0.0531436485430405</v>
      </c>
      <c r="U738" s="58">
        <f t="shared" si="97"/>
        <v>30.6666666666667</v>
      </c>
      <c r="V738" s="58">
        <f t="shared" si="98"/>
        <v>1.01019948033673</v>
      </c>
      <c r="W738" s="58">
        <f t="shared" si="99"/>
        <v>1.01019948033673</v>
      </c>
    </row>
    <row r="739" spans="11:23">
      <c r="K739" s="80">
        <v>73.7</v>
      </c>
      <c r="L739" s="56">
        <f t="shared" si="93"/>
        <v>6.62274014882973</v>
      </c>
      <c r="M739" s="56">
        <f t="shared" si="100"/>
        <v>0.0891702258283766</v>
      </c>
      <c r="Q739" s="82">
        <f t="shared" si="94"/>
        <v>0.1627022048141</v>
      </c>
      <c r="R739" s="58">
        <f t="shared" si="95"/>
        <v>3.17361010226061</v>
      </c>
      <c r="S739" s="57">
        <f>IF(K739=0,C767,(1/$C$59)*LN(1+$C$59/$C$58/(RodR+ABS(Calculations!K739-RodR))))</f>
        <v>0.0512672318184912</v>
      </c>
      <c r="T739" s="83">
        <f t="shared" si="96"/>
        <v>0.0530705684473237</v>
      </c>
      <c r="U739" s="58">
        <f t="shared" si="97"/>
        <v>30.7083333333333</v>
      </c>
      <c r="V739" s="58">
        <f t="shared" si="98"/>
        <v>1.01019948033673</v>
      </c>
      <c r="W739" s="58">
        <f t="shared" si="99"/>
        <v>1.01019948033673</v>
      </c>
    </row>
    <row r="740" spans="11:23">
      <c r="K740" s="80">
        <v>73.8</v>
      </c>
      <c r="L740" s="56">
        <f t="shared" si="93"/>
        <v>6.61395328529066</v>
      </c>
      <c r="M740" s="56">
        <f t="shared" si="100"/>
        <v>0.088932140655821</v>
      </c>
      <c r="Q740" s="82">
        <f t="shared" si="94"/>
        <v>0.162486336149608</v>
      </c>
      <c r="R740" s="58">
        <f t="shared" si="95"/>
        <v>3.17361010226061</v>
      </c>
      <c r="S740" s="57">
        <f>IF(K740=0,C768,(1/$C$59)*LN(1+$C$59/$C$58/(RodR+ABS(Calculations!K740-RodR))))</f>
        <v>0.0511992119113392</v>
      </c>
      <c r="T740" s="83">
        <f t="shared" si="96"/>
        <v>0.052997689078612</v>
      </c>
      <c r="U740" s="58">
        <f t="shared" si="97"/>
        <v>30.75</v>
      </c>
      <c r="V740" s="58">
        <f t="shared" si="98"/>
        <v>1.01019948033673</v>
      </c>
      <c r="W740" s="58">
        <f t="shared" si="99"/>
        <v>1.01019948033673</v>
      </c>
    </row>
    <row r="741" spans="11:23">
      <c r="K741" s="80">
        <v>73.9</v>
      </c>
      <c r="L741" s="56">
        <f t="shared" si="93"/>
        <v>6.60518971063771</v>
      </c>
      <c r="M741" s="56">
        <f t="shared" si="100"/>
        <v>0.0886950079029525</v>
      </c>
      <c r="Q741" s="82">
        <f t="shared" si="94"/>
        <v>0.16227103962792</v>
      </c>
      <c r="R741" s="58">
        <f t="shared" si="95"/>
        <v>3.17361010226061</v>
      </c>
      <c r="S741" s="57">
        <f>IF(K741=0,C769,(1/$C$59)*LN(1+$C$59/$C$58/(RodR+ABS(Calculations!K741-RodR))))</f>
        <v>0.0511313722855658</v>
      </c>
      <c r="T741" s="83">
        <f t="shared" si="96"/>
        <v>0.0529250096109941</v>
      </c>
      <c r="U741" s="58">
        <f t="shared" si="97"/>
        <v>30.7916666666667</v>
      </c>
      <c r="V741" s="58">
        <f t="shared" si="98"/>
        <v>1.01019948033673</v>
      </c>
      <c r="W741" s="58">
        <f t="shared" si="99"/>
        <v>1.01019948033673</v>
      </c>
    </row>
    <row r="742" spans="11:23">
      <c r="K742" s="80">
        <v>74</v>
      </c>
      <c r="L742" s="56">
        <f t="shared" si="93"/>
        <v>6.59644933239178</v>
      </c>
      <c r="M742" s="56">
        <f t="shared" si="100"/>
        <v>0.0884588224956193</v>
      </c>
      <c r="Q742" s="82">
        <f t="shared" si="94"/>
        <v>0.162056312977083</v>
      </c>
      <c r="R742" s="58">
        <f t="shared" si="95"/>
        <v>3.17361010226061</v>
      </c>
      <c r="S742" s="57">
        <f>IF(K742=0,C770,(1/$C$59)*LN(1+$C$59/$C$58/(RodR+ABS(Calculations!K742-RodR))))</f>
        <v>0.0510637122252817</v>
      </c>
      <c r="T742" s="83">
        <f t="shared" si="96"/>
        <v>0.0528525292230834</v>
      </c>
      <c r="U742" s="58">
        <f t="shared" si="97"/>
        <v>30.8333333333333</v>
      </c>
      <c r="V742" s="58">
        <f t="shared" si="98"/>
        <v>1.01019948033673</v>
      </c>
      <c r="W742" s="58">
        <f t="shared" si="99"/>
        <v>1.01019948033673</v>
      </c>
    </row>
    <row r="743" spans="11:23">
      <c r="K743" s="80">
        <v>74.1</v>
      </c>
      <c r="L743" s="56">
        <f t="shared" si="93"/>
        <v>6.58773205856275</v>
      </c>
      <c r="M743" s="56">
        <f t="shared" si="100"/>
        <v>0.0882235793935147</v>
      </c>
      <c r="Q743" s="82">
        <f t="shared" si="94"/>
        <v>0.161842153937157</v>
      </c>
      <c r="R743" s="58">
        <f t="shared" si="95"/>
        <v>3.17361010226061</v>
      </c>
      <c r="S743" s="57">
        <f>IF(K743=0,C771,(1/$C$59)*LN(1+$C$59/$C$58/(RodR+ABS(Calculations!K743-RodR))))</f>
        <v>0.0509962310183832</v>
      </c>
      <c r="T743" s="83">
        <f t="shared" si="96"/>
        <v>0.0527802470979882</v>
      </c>
      <c r="U743" s="58">
        <f t="shared" si="97"/>
        <v>30.875</v>
      </c>
      <c r="V743" s="58">
        <f t="shared" si="98"/>
        <v>1.01019948033673</v>
      </c>
      <c r="W743" s="58">
        <f t="shared" si="99"/>
        <v>1.01019948033673</v>
      </c>
    </row>
    <row r="744" spans="11:23">
      <c r="K744" s="80">
        <v>74.2</v>
      </c>
      <c r="L744" s="56">
        <f t="shared" si="93"/>
        <v>6.57903779764631</v>
      </c>
      <c r="M744" s="56">
        <f t="shared" si="100"/>
        <v>0.0879892735898773</v>
      </c>
      <c r="Q744" s="82">
        <f t="shared" si="94"/>
        <v>0.161628560260137</v>
      </c>
      <c r="R744" s="58">
        <f t="shared" si="95"/>
        <v>3.17361010226061</v>
      </c>
      <c r="S744" s="57">
        <f>IF(K744=0,C772,(1/$C$59)*LN(1+$C$59/$C$58/(RodR+ABS(Calculations!K744-RodR))))</f>
        <v>0.0509289279565271</v>
      </c>
      <c r="T744" s="83">
        <f t="shared" si="96"/>
        <v>0.0527081624232799</v>
      </c>
      <c r="U744" s="58">
        <f t="shared" si="97"/>
        <v>30.9166666666667</v>
      </c>
      <c r="V744" s="58">
        <f t="shared" si="98"/>
        <v>1.01019948033673</v>
      </c>
      <c r="W744" s="58">
        <f t="shared" si="99"/>
        <v>1.01019948033673</v>
      </c>
    </row>
    <row r="745" spans="11:23">
      <c r="K745" s="80">
        <v>74.3</v>
      </c>
      <c r="L745" s="56">
        <f t="shared" si="93"/>
        <v>6.5703664586208</v>
      </c>
      <c r="M745" s="56">
        <f t="shared" si="100"/>
        <v>0.0877559001110386</v>
      </c>
      <c r="Q745" s="82">
        <f t="shared" si="94"/>
        <v>0.161415529709876</v>
      </c>
      <c r="R745" s="58">
        <f t="shared" si="95"/>
        <v>3.17361010226061</v>
      </c>
      <c r="S745" s="57">
        <f>IF(K745=0,C773,(1/$C$59)*LN(1+$C$59/$C$58/(RodR+ABS(Calculations!K745-RodR))))</f>
        <v>0.0508618023351065</v>
      </c>
      <c r="T745" s="83">
        <f t="shared" si="96"/>
        <v>0.0526362743909629</v>
      </c>
      <c r="U745" s="58">
        <f t="shared" si="97"/>
        <v>30.9583333333333</v>
      </c>
      <c r="V745" s="58">
        <f t="shared" si="98"/>
        <v>1.01019948033673</v>
      </c>
      <c r="W745" s="58">
        <f t="shared" si="99"/>
        <v>1.01019948033673</v>
      </c>
    </row>
    <row r="746" spans="11:23">
      <c r="K746" s="80">
        <v>74.4</v>
      </c>
      <c r="L746" s="56">
        <f t="shared" si="93"/>
        <v>6.56171795094409</v>
      </c>
      <c r="M746" s="56">
        <f t="shared" si="100"/>
        <v>0.0875234540163401</v>
      </c>
      <c r="Q746" s="82">
        <f t="shared" si="94"/>
        <v>0.161203060062007</v>
      </c>
      <c r="R746" s="58">
        <f t="shared" si="95"/>
        <v>3.17361010226061</v>
      </c>
      <c r="S746" s="57">
        <f>IF(K746=0,C774,(1/$C$59)*LN(1+$C$59/$C$58/(RodR+ABS(Calculations!K746-RodR))))</f>
        <v>0.0507948534532265</v>
      </c>
      <c r="T746" s="83">
        <f t="shared" si="96"/>
        <v>0.0525645821974441</v>
      </c>
      <c r="U746" s="58">
        <f t="shared" si="97"/>
        <v>31</v>
      </c>
      <c r="V746" s="58">
        <f t="shared" si="98"/>
        <v>1.01019948033673</v>
      </c>
      <c r="W746" s="58">
        <f t="shared" si="99"/>
        <v>1.01019948033673</v>
      </c>
    </row>
    <row r="747" spans="11:23">
      <c r="K747" s="80">
        <v>74.5</v>
      </c>
      <c r="L747" s="56">
        <f t="shared" si="93"/>
        <v>6.55309218455023</v>
      </c>
      <c r="M747" s="56">
        <f t="shared" si="100"/>
        <v>0.0872919303978463</v>
      </c>
      <c r="Q747" s="82">
        <f t="shared" si="94"/>
        <v>0.160991149103861</v>
      </c>
      <c r="R747" s="58">
        <f t="shared" si="95"/>
        <v>3.17361010226061</v>
      </c>
      <c r="S747" s="57">
        <f>IF(K747=0,C775,(1/$C$59)*LN(1+$C$59/$C$58/(RodR+ABS(Calculations!K747-RodR))))</f>
        <v>0.0507280806136785</v>
      </c>
      <c r="T747" s="83">
        <f t="shared" si="96"/>
        <v>0.0524930850435042</v>
      </c>
      <c r="U747" s="58">
        <f t="shared" si="97"/>
        <v>31.0416666666667</v>
      </c>
      <c r="V747" s="58">
        <f t="shared" si="98"/>
        <v>1.01019948033673</v>
      </c>
      <c r="W747" s="58">
        <f t="shared" si="99"/>
        <v>1.01019948033673</v>
      </c>
    </row>
    <row r="748" spans="11:23">
      <c r="K748" s="80">
        <v>74.6</v>
      </c>
      <c r="L748" s="56">
        <f t="shared" si="93"/>
        <v>6.54448906984655</v>
      </c>
      <c r="M748" s="56">
        <f t="shared" si="100"/>
        <v>0.0870613243799792</v>
      </c>
      <c r="Q748" s="82">
        <f t="shared" si="94"/>
        <v>0.160779794634396</v>
      </c>
      <c r="R748" s="58">
        <f t="shared" si="95"/>
        <v>3.17361010226061</v>
      </c>
      <c r="S748" s="57">
        <f>IF(K748=0,C776,(1/$C$59)*LN(1+$C$59/$C$58/(RodR+ABS(Calculations!K748-RodR))))</f>
        <v>0.0506614831229174</v>
      </c>
      <c r="T748" s="83">
        <f t="shared" si="96"/>
        <v>0.0524217821342658</v>
      </c>
      <c r="U748" s="58">
        <f t="shared" si="97"/>
        <v>31.0833333333333</v>
      </c>
      <c r="V748" s="58">
        <f t="shared" si="98"/>
        <v>1.01019948033673</v>
      </c>
      <c r="W748" s="58">
        <f t="shared" si="99"/>
        <v>1.01019948033673</v>
      </c>
    </row>
    <row r="749" spans="11:23">
      <c r="K749" s="80">
        <v>74.7</v>
      </c>
      <c r="L749" s="56">
        <f t="shared" si="93"/>
        <v>6.53590851771039</v>
      </c>
      <c r="M749" s="56">
        <f t="shared" si="100"/>
        <v>0.0868316311193382</v>
      </c>
      <c r="Q749" s="82">
        <f t="shared" si="94"/>
        <v>0.160568994464119</v>
      </c>
      <c r="R749" s="58">
        <f t="shared" si="95"/>
        <v>3.17361010226061</v>
      </c>
      <c r="S749" s="57">
        <f>IF(K749=0,C777,(1/$C$59)*LN(1+$C$59/$C$58/(RodR+ABS(Calculations!K749-RodR))))</f>
        <v>0.0505950602910367</v>
      </c>
      <c r="T749" s="83">
        <f t="shared" si="96"/>
        <v>0.0523506726791674</v>
      </c>
      <c r="U749" s="58">
        <f t="shared" si="97"/>
        <v>31.125</v>
      </c>
      <c r="V749" s="58">
        <f t="shared" si="98"/>
        <v>1.01019948033673</v>
      </c>
      <c r="W749" s="58">
        <f t="shared" si="99"/>
        <v>1.01019948033673</v>
      </c>
    </row>
    <row r="750" spans="11:23">
      <c r="K750" s="80">
        <v>74.8</v>
      </c>
      <c r="L750" s="56">
        <f t="shared" si="93"/>
        <v>6.52735043948611</v>
      </c>
      <c r="M750" s="56">
        <f t="shared" si="100"/>
        <v>0.0866028458045509</v>
      </c>
      <c r="Q750" s="82">
        <f t="shared" si="94"/>
        <v>0.160358746415007</v>
      </c>
      <c r="R750" s="58">
        <f t="shared" si="95"/>
        <v>3.17361010226061</v>
      </c>
      <c r="S750" s="57">
        <f>IF(K750=0,C778,(1/$C$59)*LN(1+$C$59/$C$58/(RodR+ABS(Calculations!K750-RodR))))</f>
        <v>0.050528811431745</v>
      </c>
      <c r="T750" s="83">
        <f t="shared" si="96"/>
        <v>0.0522797558919289</v>
      </c>
      <c r="U750" s="58">
        <f t="shared" si="97"/>
        <v>31.1666666666667</v>
      </c>
      <c r="V750" s="58">
        <f t="shared" si="98"/>
        <v>1.01019948033673</v>
      </c>
      <c r="W750" s="58">
        <f t="shared" si="99"/>
        <v>1.01019948033673</v>
      </c>
    </row>
    <row r="751" spans="11:23">
      <c r="K751" s="80">
        <v>74.9</v>
      </c>
      <c r="L751" s="56">
        <f t="shared" si="93"/>
        <v>6.51881474698195</v>
      </c>
      <c r="M751" s="56">
        <f t="shared" si="100"/>
        <v>0.0863749636557616</v>
      </c>
      <c r="Q751" s="82">
        <f t="shared" si="94"/>
        <v>0.160149048320437</v>
      </c>
      <c r="R751" s="58">
        <f t="shared" si="95"/>
        <v>3.17361010226061</v>
      </c>
      <c r="S751" s="57">
        <f>IF(K751=0,C779,(1/$C$59)*LN(1+$C$59/$C$58/(RodR+ABS(Calculations!K751-RodR))))</f>
        <v>0.050462735862342</v>
      </c>
      <c r="T751" s="83">
        <f t="shared" si="96"/>
        <v>0.0522090309905283</v>
      </c>
      <c r="U751" s="58">
        <f t="shared" si="97"/>
        <v>31.2083333333333</v>
      </c>
      <c r="V751" s="58">
        <f t="shared" si="98"/>
        <v>1.01019948033673</v>
      </c>
      <c r="W751" s="58">
        <f t="shared" si="99"/>
        <v>1.01019948033673</v>
      </c>
    </row>
    <row r="752" spans="11:23">
      <c r="K752" s="80">
        <v>75</v>
      </c>
      <c r="L752" s="56">
        <f t="shared" si="93"/>
        <v>6.51030135246714</v>
      </c>
      <c r="M752" s="56">
        <f t="shared" si="100"/>
        <v>0.0861479799246432</v>
      </c>
      <c r="Q752" s="82">
        <f t="shared" si="94"/>
        <v>0.159939898025109</v>
      </c>
      <c r="R752" s="58">
        <f t="shared" si="95"/>
        <v>3.17361010226061</v>
      </c>
      <c r="S752" s="57">
        <f>IF(K752=0,C780,(1/$C$59)*LN(1+$C$59/$C$58/(RodR+ABS(Calculations!K752-RodR))))</f>
        <v>0.0503968329036958</v>
      </c>
      <c r="T752" s="83">
        <f t="shared" si="96"/>
        <v>0.052138497197169</v>
      </c>
      <c r="U752" s="58">
        <f t="shared" si="97"/>
        <v>31.25</v>
      </c>
      <c r="V752" s="58">
        <f t="shared" si="98"/>
        <v>1.01019948033673</v>
      </c>
      <c r="W752" s="58">
        <f t="shared" si="99"/>
        <v>1.01019948033673</v>
      </c>
    </row>
    <row r="753" spans="11:23">
      <c r="K753" s="80">
        <v>75.1</v>
      </c>
      <c r="L753" s="56">
        <f t="shared" si="93"/>
        <v>6.50181016866872</v>
      </c>
      <c r="M753" s="56">
        <f t="shared" si="100"/>
        <v>0.085921889894033</v>
      </c>
      <c r="Q753" s="82">
        <f t="shared" si="94"/>
        <v>0.159731293384969</v>
      </c>
      <c r="R753" s="58">
        <f t="shared" si="95"/>
        <v>3.17361010226061</v>
      </c>
      <c r="S753" s="57">
        <f>IF(K753=0,C781,(1/$C$59)*LN(1+$C$59/$C$58/(RodR+ABS(Calculations!K753-RodR))))</f>
        <v>0.0503311018802185</v>
      </c>
      <c r="T753" s="83">
        <f t="shared" si="96"/>
        <v>0.0520681537382532</v>
      </c>
      <c r="U753" s="58">
        <f t="shared" si="97"/>
        <v>31.2916666666667</v>
      </c>
      <c r="V753" s="58">
        <f t="shared" si="98"/>
        <v>1.01019948033673</v>
      </c>
      <c r="W753" s="58">
        <f t="shared" si="99"/>
        <v>1.01019948033673</v>
      </c>
    </row>
    <row r="754" spans="11:23">
      <c r="K754" s="80">
        <v>75.2</v>
      </c>
      <c r="L754" s="56">
        <f t="shared" si="93"/>
        <v>6.4933411087687</v>
      </c>
      <c r="M754" s="56">
        <f t="shared" si="100"/>
        <v>0.0856966888776087</v>
      </c>
      <c r="Q754" s="82">
        <f t="shared" si="94"/>
        <v>0.159523232267143</v>
      </c>
      <c r="R754" s="58">
        <f t="shared" si="95"/>
        <v>3.17361010226061</v>
      </c>
      <c r="S754" s="57">
        <f>IF(K754=0,C782,(1/$C$59)*LN(1+$C$59/$C$58/(RodR+ABS(Calculations!K754-RodR))))</f>
        <v>0.0502655421198441</v>
      </c>
      <c r="T754" s="83">
        <f t="shared" si="96"/>
        <v>0.0519979998443526</v>
      </c>
      <c r="U754" s="58">
        <f t="shared" si="97"/>
        <v>31.3333333333333</v>
      </c>
      <c r="V754" s="58">
        <f t="shared" si="98"/>
        <v>1.01019948033673</v>
      </c>
      <c r="W754" s="58">
        <f t="shared" si="99"/>
        <v>1.01019948033673</v>
      </c>
    </row>
    <row r="755" spans="11:23">
      <c r="K755" s="80">
        <v>75.3</v>
      </c>
      <c r="L755" s="56">
        <f t="shared" si="93"/>
        <v>6.48489408640105</v>
      </c>
      <c r="M755" s="56">
        <f t="shared" si="100"/>
        <v>0.0854723722197521</v>
      </c>
      <c r="Q755" s="82">
        <f t="shared" si="94"/>
        <v>0.159315712549859</v>
      </c>
      <c r="R755" s="58">
        <f t="shared" si="95"/>
        <v>3.17361010226061</v>
      </c>
      <c r="S755" s="57">
        <f>IF(K755=0,C783,(1/$C$59)*LN(1+$C$59/$C$58/(RodR+ABS(Calculations!K755-RodR))))</f>
        <v>0.0502001529540054</v>
      </c>
      <c r="T755" s="83">
        <f t="shared" si="96"/>
        <v>0.0519280347501812</v>
      </c>
      <c r="U755" s="58">
        <f t="shared" si="97"/>
        <v>31.375</v>
      </c>
      <c r="V755" s="58">
        <f t="shared" si="98"/>
        <v>1.01019948033673</v>
      </c>
      <c r="W755" s="58">
        <f t="shared" si="99"/>
        <v>1.01019948033673</v>
      </c>
    </row>
    <row r="756" spans="11:23">
      <c r="K756" s="80">
        <v>75.4</v>
      </c>
      <c r="L756" s="56">
        <f t="shared" si="93"/>
        <v>6.47646901564871</v>
      </c>
      <c r="M756" s="56">
        <f t="shared" si="100"/>
        <v>0.0852489352953887</v>
      </c>
      <c r="Q756" s="82">
        <f t="shared" si="94"/>
        <v>0.159108732122375</v>
      </c>
      <c r="R756" s="58">
        <f t="shared" si="95"/>
        <v>3.17361010226061</v>
      </c>
      <c r="S756" s="57">
        <f>IF(K756=0,C784,(1/$C$59)*LN(1+$C$59/$C$58/(RodR+ABS(Calculations!K756-RodR))))</f>
        <v>0.0501349337176107</v>
      </c>
      <c r="T756" s="83">
        <f t="shared" si="96"/>
        <v>0.0518582576945668</v>
      </c>
      <c r="U756" s="58">
        <f t="shared" si="97"/>
        <v>31.4166666666667</v>
      </c>
      <c r="V756" s="58">
        <f t="shared" si="98"/>
        <v>1.01019948033673</v>
      </c>
      <c r="W756" s="58">
        <f t="shared" si="99"/>
        <v>1.01019948033673</v>
      </c>
    </row>
    <row r="757" spans="11:23">
      <c r="K757" s="80">
        <v>75.5</v>
      </c>
      <c r="L757" s="56">
        <f t="shared" si="93"/>
        <v>6.46806581104076</v>
      </c>
      <c r="M757" s="56">
        <f t="shared" si="100"/>
        <v>0.0850263735094661</v>
      </c>
      <c r="Q757" s="82">
        <f t="shared" si="94"/>
        <v>0.15890228888491</v>
      </c>
      <c r="R757" s="58">
        <f t="shared" si="95"/>
        <v>3.17361010226061</v>
      </c>
      <c r="S757" s="57">
        <f>IF(K757=0,C785,(1/$C$59)*LN(1+$C$59/$C$58/(RodR+ABS(Calculations!K757-RodR))))</f>
        <v>0.0500698837490218</v>
      </c>
      <c r="T757" s="83">
        <f t="shared" si="96"/>
        <v>0.0517886679204237</v>
      </c>
      <c r="U757" s="58">
        <f t="shared" si="97"/>
        <v>31.4583333333333</v>
      </c>
      <c r="V757" s="58">
        <f t="shared" si="98"/>
        <v>1.01019948033673</v>
      </c>
      <c r="W757" s="58">
        <f t="shared" si="99"/>
        <v>1.01019948033673</v>
      </c>
    </row>
    <row r="758" spans="11:23">
      <c r="K758" s="80">
        <v>75.6</v>
      </c>
      <c r="L758" s="56">
        <f t="shared" si="93"/>
        <v>6.45968438754944</v>
      </c>
      <c r="M758" s="56">
        <f t="shared" si="100"/>
        <v>0.0848046822971096</v>
      </c>
      <c r="Q758" s="82">
        <f t="shared" si="94"/>
        <v>0.158696380748568</v>
      </c>
      <c r="R758" s="58">
        <f t="shared" si="95"/>
        <v>3.17361010226061</v>
      </c>
      <c r="S758" s="57">
        <f>IF(K758=0,C786,(1/$C$59)*LN(1+$C$59/$C$58/(RodR+ABS(Calculations!K758-RodR))))</f>
        <v>0.050005002390031</v>
      </c>
      <c r="T758" s="83">
        <f t="shared" si="96"/>
        <v>0.0517192646747252</v>
      </c>
      <c r="U758" s="58">
        <f t="shared" si="97"/>
        <v>31.5</v>
      </c>
      <c r="V758" s="58">
        <f t="shared" si="98"/>
        <v>1.01019948033673</v>
      </c>
      <c r="W758" s="58">
        <f t="shared" si="99"/>
        <v>1.01019948033673</v>
      </c>
    </row>
    <row r="759" spans="11:23">
      <c r="K759" s="80">
        <v>75.7</v>
      </c>
      <c r="L759" s="56">
        <f t="shared" si="93"/>
        <v>6.45132466058736</v>
      </c>
      <c r="M759" s="56">
        <f t="shared" si="100"/>
        <v>0.0845838571230315</v>
      </c>
      <c r="Q759" s="82">
        <f t="shared" si="94"/>
        <v>0.158491005635276</v>
      </c>
      <c r="R759" s="58">
        <f t="shared" si="95"/>
        <v>3.17361010226061</v>
      </c>
      <c r="S759" s="57">
        <f>IF(K759=0,C787,(1/$C$59)*LN(1+$C$59/$C$58/(RodR+ABS(Calculations!K759-RodR))))</f>
        <v>0.0499402889858399</v>
      </c>
      <c r="T759" s="83">
        <f t="shared" si="96"/>
        <v>0.0516500472084768</v>
      </c>
      <c r="U759" s="58">
        <f t="shared" si="97"/>
        <v>31.5416666666667</v>
      </c>
      <c r="V759" s="58">
        <f t="shared" si="98"/>
        <v>1.01019948033673</v>
      </c>
      <c r="W759" s="58">
        <f t="shared" si="99"/>
        <v>1.01019948033673</v>
      </c>
    </row>
    <row r="760" spans="11:23">
      <c r="K760" s="80">
        <v>75.8</v>
      </c>
      <c r="L760" s="56">
        <f t="shared" si="93"/>
        <v>6.44298654600466</v>
      </c>
      <c r="M760" s="56">
        <f t="shared" si="100"/>
        <v>0.0843638934814424</v>
      </c>
      <c r="Q760" s="82">
        <f t="shared" si="94"/>
        <v>0.158286161477705</v>
      </c>
      <c r="R760" s="58">
        <f t="shared" si="95"/>
        <v>3.17361010226061</v>
      </c>
      <c r="S760" s="57">
        <f>IF(K760=0,C788,(1/$C$59)*LN(1+$C$59/$C$58/(RodR+ABS(Calculations!K760-RodR))))</f>
        <v>0.0498757428850366</v>
      </c>
      <c r="T760" s="83">
        <f t="shared" si="96"/>
        <v>0.051581014776688</v>
      </c>
      <c r="U760" s="58">
        <f t="shared" si="97"/>
        <v>31.5833333333333</v>
      </c>
      <c r="V760" s="58">
        <f t="shared" si="98"/>
        <v>1.01019948033673</v>
      </c>
      <c r="W760" s="58">
        <f t="shared" si="99"/>
        <v>1.01019948033673</v>
      </c>
    </row>
    <row r="761" spans="11:23">
      <c r="K761" s="80">
        <v>75.9</v>
      </c>
      <c r="L761" s="56">
        <f t="shared" si="93"/>
        <v>6.43466996008605</v>
      </c>
      <c r="M761" s="56">
        <f t="shared" si="100"/>
        <v>0.0841447868958989</v>
      </c>
      <c r="Q761" s="82">
        <f t="shared" si="94"/>
        <v>0.158081846219205</v>
      </c>
      <c r="R761" s="58">
        <f t="shared" si="95"/>
        <v>3.17361010226061</v>
      </c>
      <c r="S761" s="57">
        <f>IF(K761=0,C789,(1/$C$59)*LN(1+$C$59/$C$58/(RodR+ABS(Calculations!K761-RodR))))</f>
        <v>0.0498113634395735</v>
      </c>
      <c r="T761" s="83">
        <f t="shared" si="96"/>
        <v>0.0515121666383478</v>
      </c>
      <c r="U761" s="58">
        <f t="shared" si="97"/>
        <v>31.625</v>
      </c>
      <c r="V761" s="58">
        <f t="shared" si="98"/>
        <v>1.01019948033673</v>
      </c>
      <c r="W761" s="58">
        <f t="shared" si="99"/>
        <v>1.01019948033673</v>
      </c>
    </row>
    <row r="762" spans="11:23">
      <c r="K762" s="80">
        <v>76</v>
      </c>
      <c r="L762" s="56">
        <f t="shared" si="93"/>
        <v>6.42637481954821</v>
      </c>
      <c r="M762" s="56">
        <f t="shared" si="100"/>
        <v>0.0839265329189312</v>
      </c>
      <c r="Q762" s="82">
        <f t="shared" si="94"/>
        <v>0.157878057813739</v>
      </c>
      <c r="R762" s="58">
        <f t="shared" si="95"/>
        <v>3.17361010226061</v>
      </c>
      <c r="S762" s="57">
        <f>IF(K762=0,C790,(1/$C$59)*LN(1+$C$59/$C$58/(RodR+ABS(Calculations!K762-RodR))))</f>
        <v>0.0497471500047469</v>
      </c>
      <c r="T762" s="83">
        <f t="shared" si="96"/>
        <v>0.0514435020563964</v>
      </c>
      <c r="U762" s="58">
        <f t="shared" si="97"/>
        <v>31.6666666666667</v>
      </c>
      <c r="V762" s="58">
        <f t="shared" si="98"/>
        <v>1.01019948033673</v>
      </c>
      <c r="W762" s="58">
        <f t="shared" si="99"/>
        <v>1.01019948033673</v>
      </c>
    </row>
    <row r="763" spans="11:23">
      <c r="K763" s="80">
        <v>76.1</v>
      </c>
      <c r="L763" s="56">
        <f t="shared" si="93"/>
        <v>6.41810104153679</v>
      </c>
      <c r="M763" s="56">
        <f t="shared" si="100"/>
        <v>0.0837091271319306</v>
      </c>
      <c r="Q763" s="82">
        <f t="shared" si="94"/>
        <v>0.157674794225805</v>
      </c>
      <c r="R763" s="58">
        <f t="shared" si="95"/>
        <v>3.17361010226061</v>
      </c>
      <c r="S763" s="57">
        <f>IF(K763=0,C791,(1/$C$59)*LN(1+$C$59/$C$58/(RodR+ABS(Calculations!K763-RodR))))</f>
        <v>0.0496831019391737</v>
      </c>
      <c r="T763" s="83">
        <f t="shared" si="96"/>
        <v>0.0513750202976987</v>
      </c>
      <c r="U763" s="58">
        <f t="shared" si="97"/>
        <v>31.7083333333333</v>
      </c>
      <c r="V763" s="58">
        <f t="shared" si="98"/>
        <v>1.01019948033673</v>
      </c>
      <c r="W763" s="58">
        <f t="shared" si="99"/>
        <v>1.01019948033673</v>
      </c>
    </row>
    <row r="764" spans="11:23">
      <c r="K764" s="80">
        <v>76.2</v>
      </c>
      <c r="L764" s="56">
        <f t="shared" si="93"/>
        <v>6.40984854362389</v>
      </c>
      <c r="M764" s="56">
        <f t="shared" si="100"/>
        <v>0.0834925651448097</v>
      </c>
      <c r="Q764" s="82">
        <f t="shared" si="94"/>
        <v>0.157472053430383</v>
      </c>
      <c r="R764" s="58">
        <f t="shared" si="95"/>
        <v>3.17361010226061</v>
      </c>
      <c r="S764" s="57">
        <f>IF(K764=0,C792,(1/$C$59)*LN(1+$C$59/$C$58/(RodR+ABS(Calculations!K764-RodR))))</f>
        <v>0.0496192186047722</v>
      </c>
      <c r="T764" s="83">
        <f t="shared" si="96"/>
        <v>0.0513067206330191</v>
      </c>
      <c r="U764" s="58">
        <f t="shared" si="97"/>
        <v>31.75</v>
      </c>
      <c r="V764" s="58">
        <f t="shared" si="98"/>
        <v>1.01019948033673</v>
      </c>
      <c r="W764" s="58">
        <f t="shared" si="99"/>
        <v>1.01019948033673</v>
      </c>
    </row>
    <row r="765" spans="11:23">
      <c r="K765" s="80">
        <v>76.3</v>
      </c>
      <c r="L765" s="56">
        <f t="shared" si="93"/>
        <v>6.40161724380506</v>
      </c>
      <c r="M765" s="56">
        <f t="shared" si="100"/>
        <v>0.0832768425959909</v>
      </c>
      <c r="Q765" s="82">
        <f t="shared" si="94"/>
        <v>0.15726983341285</v>
      </c>
      <c r="R765" s="58">
        <f t="shared" si="95"/>
        <v>3.17361010226061</v>
      </c>
      <c r="S765" s="57">
        <f>IF(K765=0,C793,(1/$C$59)*LN(1+$C$59/$C$58/(RodR+ABS(Calculations!K765-RodR))))</f>
        <v>0.0495554993667384</v>
      </c>
      <c r="T765" s="83">
        <f t="shared" si="96"/>
        <v>0.0512386023369961</v>
      </c>
      <c r="U765" s="58">
        <f t="shared" si="97"/>
        <v>31.7916666666667</v>
      </c>
      <c r="V765" s="58">
        <f t="shared" si="98"/>
        <v>1.01019948033673</v>
      </c>
      <c r="W765" s="58">
        <f t="shared" si="99"/>
        <v>1.01019948033673</v>
      </c>
    </row>
    <row r="766" spans="11:23">
      <c r="K766" s="80">
        <v>76.4</v>
      </c>
      <c r="L766" s="56">
        <f t="shared" si="93"/>
        <v>6.39340706049681</v>
      </c>
      <c r="M766" s="56">
        <f t="shared" si="100"/>
        <v>0.0830619551518996</v>
      </c>
      <c r="Q766" s="82">
        <f t="shared" si="94"/>
        <v>0.15706813216893</v>
      </c>
      <c r="R766" s="58">
        <f t="shared" si="95"/>
        <v>3.17361010226061</v>
      </c>
      <c r="S766" s="57">
        <f>IF(K766=0,C794,(1/$C$59)*LN(1+$C$59/$C$58/(RodR+ABS(Calculations!K766-RodR))))</f>
        <v>0.049491943593527</v>
      </c>
      <c r="T766" s="83">
        <f t="shared" si="96"/>
        <v>0.0511706646881152</v>
      </c>
      <c r="U766" s="58">
        <f t="shared" si="97"/>
        <v>31.8333333333333</v>
      </c>
      <c r="V766" s="58">
        <f t="shared" si="98"/>
        <v>1.01019948033673</v>
      </c>
      <c r="W766" s="58">
        <f t="shared" si="99"/>
        <v>1.01019948033673</v>
      </c>
    </row>
    <row r="767" spans="11:23">
      <c r="K767" s="80">
        <v>76.5</v>
      </c>
      <c r="L767" s="56">
        <f t="shared" si="93"/>
        <v>6.38521791253375</v>
      </c>
      <c r="M767" s="56">
        <f t="shared" si="100"/>
        <v>0.0828478985070165</v>
      </c>
      <c r="Q767" s="82">
        <f t="shared" si="94"/>
        <v>0.156866947704615</v>
      </c>
      <c r="R767" s="58">
        <f t="shared" si="95"/>
        <v>3.17361010226061</v>
      </c>
      <c r="S767" s="57">
        <f>IF(K767=0,C795,(1/$C$59)*LN(1+$C$59/$C$58/(RodR+ABS(Calculations!K767-RodR))))</f>
        <v>0.0494285506568297</v>
      </c>
      <c r="T767" s="83">
        <f t="shared" si="96"/>
        <v>0.0511029069686845</v>
      </c>
      <c r="U767" s="58">
        <f t="shared" si="97"/>
        <v>31.875</v>
      </c>
      <c r="V767" s="58">
        <f t="shared" si="98"/>
        <v>1.01019948033673</v>
      </c>
      <c r="W767" s="58">
        <f t="shared" si="99"/>
        <v>1.01019948033673</v>
      </c>
    </row>
    <row r="768" spans="11:23">
      <c r="K768" s="80">
        <v>76.6</v>
      </c>
      <c r="L768" s="56">
        <f t="shared" si="93"/>
        <v>6.37704971916608</v>
      </c>
      <c r="M768" s="56">
        <f t="shared" si="100"/>
        <v>0.0826346683833625</v>
      </c>
      <c r="Q768" s="82">
        <f t="shared" si="94"/>
        <v>0.156666278036109</v>
      </c>
      <c r="R768" s="58">
        <f t="shared" si="95"/>
        <v>3.17361010226061</v>
      </c>
      <c r="S768" s="57">
        <f>IF(K768=0,C796,(1/$C$59)*LN(1+$C$59/$C$58/(RodR+ABS(Calculations!K768-RodR))))</f>
        <v>0.0493653199315546</v>
      </c>
      <c r="T768" s="83">
        <f t="shared" si="96"/>
        <v>0.0510353284648088</v>
      </c>
      <c r="U768" s="58">
        <f t="shared" si="97"/>
        <v>31.9166666666667</v>
      </c>
      <c r="V768" s="58">
        <f t="shared" si="98"/>
        <v>1.01019948033673</v>
      </c>
      <c r="W768" s="58">
        <f t="shared" si="99"/>
        <v>1.01019948033673</v>
      </c>
    </row>
    <row r="769" spans="11:23">
      <c r="K769" s="80">
        <v>76.7</v>
      </c>
      <c r="L769" s="56">
        <f t="shared" si="93"/>
        <v>6.36890240005669</v>
      </c>
      <c r="M769" s="56">
        <f t="shared" si="100"/>
        <v>0.082422260530671</v>
      </c>
      <c r="Q769" s="82">
        <f t="shared" si="94"/>
        <v>0.156466121189753</v>
      </c>
      <c r="R769" s="58">
        <f t="shared" si="95"/>
        <v>3.17361010226061</v>
      </c>
      <c r="S769" s="57">
        <f>IF(K769=0,C797,(1/$C$59)*LN(1+$C$59/$C$58/(RodR+ABS(Calculations!K769-RodR))))</f>
        <v>0.0493022507958051</v>
      </c>
      <c r="T769" s="83">
        <f t="shared" si="96"/>
        <v>0.0509679284663647</v>
      </c>
      <c r="U769" s="58">
        <f t="shared" si="97"/>
        <v>31.9583333333333</v>
      </c>
      <c r="V769" s="58">
        <f t="shared" si="98"/>
        <v>1.01019948033673</v>
      </c>
      <c r="W769" s="58">
        <f t="shared" si="99"/>
        <v>1.01019948033673</v>
      </c>
    </row>
    <row r="770" spans="11:23">
      <c r="K770" s="80">
        <v>76.8</v>
      </c>
      <c r="L770" s="56">
        <f t="shared" ref="L770:L833" si="101">IF(K770&lt;RodR,EPRValue,Q770*$C$43)</f>
        <v>6.3607758752788</v>
      </c>
      <c r="M770" s="56">
        <f t="shared" si="100"/>
        <v>0.0822106707258614</v>
      </c>
      <c r="Q770" s="82">
        <f t="shared" si="94"/>
        <v>0.156266475201971</v>
      </c>
      <c r="R770" s="58">
        <f t="shared" si="95"/>
        <v>3.17361010226061</v>
      </c>
      <c r="S770" s="57">
        <f>IF(K770=0,C798,(1/$C$59)*LN(1+$C$59/$C$58/(RodR+ABS(Calculations!K770-RodR))))</f>
        <v>0.0492393426308607</v>
      </c>
      <c r="T770" s="83">
        <f t="shared" si="96"/>
        <v>0.0509007062669762</v>
      </c>
      <c r="U770" s="58">
        <f t="shared" si="97"/>
        <v>32</v>
      </c>
      <c r="V770" s="58">
        <f t="shared" si="98"/>
        <v>1.01019948033673</v>
      </c>
      <c r="W770" s="58">
        <f t="shared" si="99"/>
        <v>1.01019948033673</v>
      </c>
    </row>
    <row r="771" spans="11:23">
      <c r="K771" s="80">
        <v>76.9</v>
      </c>
      <c r="L771" s="56">
        <f t="shared" si="101"/>
        <v>6.35267006531319</v>
      </c>
      <c r="M771" s="56">
        <f t="shared" si="100"/>
        <v>0.0819998947728644</v>
      </c>
      <c r="Q771" s="82">
        <f t="shared" si="94"/>
        <v>0.156067338119197</v>
      </c>
      <c r="R771" s="58">
        <f t="shared" si="95"/>
        <v>3.17361010226061</v>
      </c>
      <c r="S771" s="57">
        <f>IF(K771=0,C799,(1/$C$59)*LN(1+$C$59/$C$58/(RodR+ABS(Calculations!K771-RodR))))</f>
        <v>0.0491765948211558</v>
      </c>
      <c r="T771" s="83">
        <f t="shared" si="96"/>
        <v>0.050833661163989</v>
      </c>
      <c r="U771" s="58">
        <f t="shared" si="97"/>
        <v>32.0416666666667</v>
      </c>
      <c r="V771" s="58">
        <f t="shared" si="98"/>
        <v>1.01019948033673</v>
      </c>
      <c r="W771" s="58">
        <f t="shared" si="99"/>
        <v>1.01019948033673</v>
      </c>
    </row>
    <row r="772" spans="11:23">
      <c r="K772" s="80">
        <v>77</v>
      </c>
      <c r="L772" s="56">
        <f t="shared" si="101"/>
        <v>6.34458489104557</v>
      </c>
      <c r="M772" s="56">
        <f t="shared" si="100"/>
        <v>0.0817899285026424</v>
      </c>
      <c r="Q772" s="82">
        <f t="shared" ref="Q772:Q835" si="102">R772*IF($C$56&lt;$C$55,S772,T772)</f>
        <v>0.155868707997814</v>
      </c>
      <c r="R772" s="58">
        <f t="shared" ref="R772:R835" si="103">$C$70/$C$61*W772</f>
        <v>3.17361010226061</v>
      </c>
      <c r="S772" s="57">
        <f>IF(K772=0,C800,(1/$C$59)*LN(1+$C$59/$C$58/(RodR+ABS(Calculations!K772-RodR))))</f>
        <v>0.0491140067542596</v>
      </c>
      <c r="T772" s="83">
        <f t="shared" ref="T772:T835" si="104">IF((ABS(K772))&lt;$C$55-$C$56,($C$53/2/PI()/$C$56*LN(($C$55-$C$56)*(ABS(K772)+$C$56)/(ABS(K772))/$C$55)+$C$60*LN($C$55*$C$54/($C$55-$C$56)/$C$53)),$C$60*LN((((ABS(K772))+$C$56-$C$55)*$C$53+$C$55*$C$54)/($C$53*(ABS(K772)))))</f>
        <v>0.0507667924584468</v>
      </c>
      <c r="U772" s="58">
        <f t="shared" ref="U772:U835" si="105">K772/$C$56</f>
        <v>32.0833333333333</v>
      </c>
      <c r="V772" s="58">
        <f t="shared" ref="V772:V835" si="106">IF(K772="","",1/(1.0212-0.0178*LOG10($C$53+0.01)))</f>
        <v>1.01019948033673</v>
      </c>
      <c r="W772" s="58">
        <f t="shared" ref="W772:W835" si="107">MAX(1/(-(0.21682*LOG10(3.7*U772)-0.293)*(EXP(-3.7*U772)-1)+1),1)*MAX(1/(-(0.1921*LOG10(U772+0.2)+0.072)*(EXP(-150*U772)-1)+1),1)*V772</f>
        <v>1.01019948033673</v>
      </c>
    </row>
    <row r="773" spans="11:23">
      <c r="K773" s="80">
        <v>77.1</v>
      </c>
      <c r="L773" s="56">
        <f t="shared" si="101"/>
        <v>6.33652027376406</v>
      </c>
      <c r="M773" s="56">
        <f t="shared" si="100"/>
        <v>0.0815807677727269</v>
      </c>
      <c r="Q773" s="82">
        <f t="shared" si="102"/>
        <v>0.155670582904092</v>
      </c>
      <c r="R773" s="58">
        <f t="shared" si="103"/>
        <v>3.17361010226061</v>
      </c>
      <c r="S773" s="57">
        <f>IF(K773=0,C801,(1/$C$59)*LN(1+$C$59/$C$58/(RodR+ABS(Calculations!K773-RodR))))</f>
        <v>0.0490515778208563</v>
      </c>
      <c r="T773" s="83">
        <f t="shared" si="104"/>
        <v>0.0507000994550675</v>
      </c>
      <c r="U773" s="58">
        <f t="shared" si="105"/>
        <v>32.125</v>
      </c>
      <c r="V773" s="58">
        <f t="shared" si="106"/>
        <v>1.01019948033673</v>
      </c>
      <c r="W773" s="58">
        <f t="shared" si="107"/>
        <v>1.01019948033673</v>
      </c>
    </row>
    <row r="774" spans="11:23">
      <c r="K774" s="80">
        <v>77.2</v>
      </c>
      <c r="L774" s="56">
        <f t="shared" si="101"/>
        <v>6.32847613515677</v>
      </c>
      <c r="M774" s="56">
        <f t="shared" si="100"/>
        <v>0.0813724084671135</v>
      </c>
      <c r="Q774" s="82">
        <f t="shared" si="102"/>
        <v>0.155472960914127</v>
      </c>
      <c r="R774" s="58">
        <f t="shared" si="103"/>
        <v>3.17361010226061</v>
      </c>
      <c r="S774" s="57">
        <f>IF(K774=0,C802,(1/$C$59)*LN(1+$C$59/$C$58/(RodR+ABS(Calculations!K774-RodR))))</f>
        <v>0.0489893074147265</v>
      </c>
      <c r="T774" s="83">
        <f t="shared" si="104"/>
        <v>0.0506335814622171</v>
      </c>
      <c r="U774" s="58">
        <f t="shared" si="105"/>
        <v>32.1666666666667</v>
      </c>
      <c r="V774" s="58">
        <f t="shared" si="106"/>
        <v>1.01019948033673</v>
      </c>
      <c r="W774" s="58">
        <f t="shared" si="107"/>
        <v>1.01019948033673</v>
      </c>
    </row>
    <row r="775" spans="11:23">
      <c r="K775" s="80">
        <v>77.3</v>
      </c>
      <c r="L775" s="56">
        <f t="shared" si="101"/>
        <v>6.32045239730899</v>
      </c>
      <c r="M775" s="56">
        <f t="shared" si="100"/>
        <v>0.0811648464960699</v>
      </c>
      <c r="Q775" s="82">
        <f t="shared" si="102"/>
        <v>0.155275840113771</v>
      </c>
      <c r="R775" s="58">
        <f t="shared" si="103"/>
        <v>3.17361010226061</v>
      </c>
      <c r="S775" s="57">
        <f>IF(K775=0,C803,(1/$C$59)*LN(1+$C$59/$C$58/(RodR+ABS(Calculations!K775-RodR))))</f>
        <v>0.0489271949327253</v>
      </c>
      <c r="T775" s="83">
        <f t="shared" si="104"/>
        <v>0.0505672377918889</v>
      </c>
      <c r="U775" s="58">
        <f t="shared" si="105"/>
        <v>32.2083333333333</v>
      </c>
      <c r="V775" s="58">
        <f t="shared" si="106"/>
        <v>1.01019948033673</v>
      </c>
      <c r="W775" s="58">
        <f t="shared" si="107"/>
        <v>1.01019948033673</v>
      </c>
    </row>
    <row r="776" spans="11:23">
      <c r="K776" s="80">
        <v>77.4</v>
      </c>
      <c r="L776" s="56">
        <f t="shared" si="101"/>
        <v>6.31244898270089</v>
      </c>
      <c r="M776" s="56">
        <f t="shared" si="100"/>
        <v>0.0809580777959162</v>
      </c>
      <c r="Q776" s="82">
        <f t="shared" si="102"/>
        <v>0.15507921859858</v>
      </c>
      <c r="R776" s="58">
        <f t="shared" si="103"/>
        <v>3.17361010226061</v>
      </c>
      <c r="S776" s="57">
        <f>IF(K776=0,C804,(1/$C$59)*LN(1+$C$59/$C$58/(RodR+ABS(Calculations!K776-RodR))))</f>
        <v>0.0488652397747646</v>
      </c>
      <c r="T776" s="83">
        <f t="shared" si="104"/>
        <v>0.0505010677596751</v>
      </c>
      <c r="U776" s="58">
        <f t="shared" si="105"/>
        <v>32.25</v>
      </c>
      <c r="V776" s="58">
        <f t="shared" si="106"/>
        <v>1.01019948033673</v>
      </c>
      <c r="W776" s="58">
        <f t="shared" si="107"/>
        <v>1.01019948033673</v>
      </c>
    </row>
    <row r="777" spans="11:23">
      <c r="K777" s="80">
        <v>77.5</v>
      </c>
      <c r="L777" s="56">
        <f t="shared" si="101"/>
        <v>6.30446581420494</v>
      </c>
      <c r="M777" s="56">
        <f t="shared" si="100"/>
        <v>0.080752098328813</v>
      </c>
      <c r="Q777" s="82">
        <f t="shared" si="102"/>
        <v>0.154883094473746</v>
      </c>
      <c r="R777" s="58">
        <f t="shared" si="103"/>
        <v>3.17361010226061</v>
      </c>
      <c r="S777" s="57">
        <f>IF(K777=0,C805,(1/$C$59)*LN(1+$C$59/$C$58/(RodR+ABS(Calculations!K777-RodR))))</f>
        <v>0.0488034413437934</v>
      </c>
      <c r="T777" s="83">
        <f t="shared" si="104"/>
        <v>0.0504350706847495</v>
      </c>
      <c r="U777" s="58">
        <f t="shared" si="105"/>
        <v>32.2916666666667</v>
      </c>
      <c r="V777" s="58">
        <f t="shared" si="106"/>
        <v>1.01019948033673</v>
      </c>
      <c r="W777" s="58">
        <f t="shared" si="107"/>
        <v>1.01019948033673</v>
      </c>
    </row>
    <row r="778" spans="11:23">
      <c r="K778" s="80">
        <v>77.6</v>
      </c>
      <c r="L778" s="56">
        <f t="shared" si="101"/>
        <v>6.29650281508337</v>
      </c>
      <c r="M778" s="56">
        <f t="shared" si="100"/>
        <v>0.0805469040827091</v>
      </c>
      <c r="Q778" s="82">
        <f t="shared" si="102"/>
        <v>0.154687465854036</v>
      </c>
      <c r="R778" s="58">
        <f t="shared" si="103"/>
        <v>3.17361010226061</v>
      </c>
      <c r="S778" s="57">
        <f>IF(K778=0,C806,(1/$C$59)*LN(1+$C$59/$C$58/(RodR+ABS(Calculations!K778-RodR))))</f>
        <v>0.0487417990457775</v>
      </c>
      <c r="T778" s="83">
        <f t="shared" si="104"/>
        <v>0.0503692458898385</v>
      </c>
      <c r="U778" s="58">
        <f t="shared" si="105"/>
        <v>32.3333333333333</v>
      </c>
      <c r="V778" s="58">
        <f t="shared" si="106"/>
        <v>1.01019948033673</v>
      </c>
      <c r="W778" s="58">
        <f t="shared" si="107"/>
        <v>1.01019948033673</v>
      </c>
    </row>
    <row r="779" spans="11:23">
      <c r="K779" s="80">
        <v>77.7</v>
      </c>
      <c r="L779" s="56">
        <f t="shared" si="101"/>
        <v>6.28855990898588</v>
      </c>
      <c r="M779" s="56">
        <f t="shared" si="100"/>
        <v>0.0803424910708124</v>
      </c>
      <c r="Q779" s="82">
        <f t="shared" si="102"/>
        <v>0.154492330863737</v>
      </c>
      <c r="R779" s="58">
        <f t="shared" si="103"/>
        <v>3.17361010226061</v>
      </c>
      <c r="S779" s="57">
        <f>IF(K779=0,C807,(1/$C$59)*LN(1+$C$59/$C$58/(RodR+ABS(Calculations!K779-RodR))))</f>
        <v>0.0486803122896823</v>
      </c>
      <c r="T779" s="83">
        <f t="shared" si="104"/>
        <v>0.0503035927012013</v>
      </c>
      <c r="U779" s="58">
        <f t="shared" si="105"/>
        <v>32.375</v>
      </c>
      <c r="V779" s="58">
        <f t="shared" si="106"/>
        <v>1.01019948033673</v>
      </c>
      <c r="W779" s="58">
        <f t="shared" si="107"/>
        <v>1.01019948033673</v>
      </c>
    </row>
    <row r="780" spans="11:23">
      <c r="K780" s="80">
        <v>77.8</v>
      </c>
      <c r="L780" s="56">
        <f t="shared" si="101"/>
        <v>6.28063701994705</v>
      </c>
      <c r="M780" s="56">
        <f t="shared" si="100"/>
        <v>0.0801388553317528</v>
      </c>
      <c r="Q780" s="82">
        <f t="shared" si="102"/>
        <v>0.154297687636592</v>
      </c>
      <c r="R780" s="58">
        <f t="shared" si="103"/>
        <v>3.17361010226061</v>
      </c>
      <c r="S780" s="57">
        <f>IF(K780=0,C808,(1/$C$59)*LN(1+$C$59/$C$58/(RodR+ABS(Calculations!K780-RodR))))</f>
        <v>0.0486189804874528</v>
      </c>
      <c r="T780" s="83">
        <f t="shared" si="104"/>
        <v>0.050238110448605</v>
      </c>
      <c r="U780" s="58">
        <f t="shared" si="105"/>
        <v>32.4166666666667</v>
      </c>
      <c r="V780" s="58">
        <f t="shared" si="106"/>
        <v>1.01019948033673</v>
      </c>
      <c r="W780" s="58">
        <f t="shared" si="107"/>
        <v>1.01019948033673</v>
      </c>
    </row>
    <row r="781" spans="11:23">
      <c r="K781" s="80">
        <v>77.9</v>
      </c>
      <c r="L781" s="56">
        <f t="shared" si="101"/>
        <v>6.27273407238397</v>
      </c>
      <c r="M781" s="56">
        <f t="shared" ref="M781:M844" si="108">L771-L781</f>
        <v>0.0799359929292187</v>
      </c>
      <c r="Q781" s="82">
        <f t="shared" si="102"/>
        <v>0.154103534315738</v>
      </c>
      <c r="R781" s="58">
        <f t="shared" si="103"/>
        <v>3.17361010226061</v>
      </c>
      <c r="S781" s="57">
        <f>IF(K781=0,C809,(1/$C$59)*LN(1+$C$59/$C$58/(RodR+ABS(Calculations!K781-RodR))))</f>
        <v>0.0485578030539946</v>
      </c>
      <c r="T781" s="83">
        <f t="shared" si="104"/>
        <v>0.0501727984653033</v>
      </c>
      <c r="U781" s="58">
        <f t="shared" si="105"/>
        <v>32.4583333333333</v>
      </c>
      <c r="V781" s="58">
        <f t="shared" si="106"/>
        <v>1.01019948033673</v>
      </c>
      <c r="W781" s="58">
        <f t="shared" si="107"/>
        <v>1.01019948033673</v>
      </c>
    </row>
    <row r="782" spans="11:23">
      <c r="K782" s="80">
        <v>78</v>
      </c>
      <c r="L782" s="56">
        <f t="shared" si="101"/>
        <v>6.26485099109382</v>
      </c>
      <c r="M782" s="56">
        <f t="shared" si="108"/>
        <v>0.0797338999517478</v>
      </c>
      <c r="Q782" s="82">
        <f t="shared" si="102"/>
        <v>0.153909869053655</v>
      </c>
      <c r="R782" s="58">
        <f t="shared" si="103"/>
        <v>3.17361010226061</v>
      </c>
      <c r="S782" s="57">
        <f>IF(K782=0,C810,(1/$C$59)*LN(1+$C$59/$C$58/(RodR+ABS(Calculations!K782-RodR))))</f>
        <v>0.048496779407156</v>
      </c>
      <c r="T782" s="83">
        <f t="shared" si="104"/>
        <v>0.0501076560880126</v>
      </c>
      <c r="U782" s="58">
        <f t="shared" si="105"/>
        <v>32.5</v>
      </c>
      <c r="V782" s="58">
        <f t="shared" si="106"/>
        <v>1.01019948033673</v>
      </c>
      <c r="W782" s="58">
        <f t="shared" si="107"/>
        <v>1.01019948033673</v>
      </c>
    </row>
    <row r="783" spans="11:23">
      <c r="K783" s="80">
        <v>78.1</v>
      </c>
      <c r="L783" s="56">
        <f t="shared" si="101"/>
        <v>6.25698770125148</v>
      </c>
      <c r="M783" s="56">
        <f t="shared" si="108"/>
        <v>0.0795325725125844</v>
      </c>
      <c r="Q783" s="82">
        <f t="shared" si="102"/>
        <v>0.153716690012096</v>
      </c>
      <c r="R783" s="58">
        <f t="shared" si="103"/>
        <v>3.17361010226061</v>
      </c>
      <c r="S783" s="57">
        <f>IF(K783=0,C811,(1/$C$59)*LN(1+$C$59/$C$58/(RodR+ABS(Calculations!K783-RodR))))</f>
        <v>0.0484359089677089</v>
      </c>
      <c r="T783" s="83">
        <f t="shared" si="104"/>
        <v>0.0500426826568906</v>
      </c>
      <c r="U783" s="58">
        <f t="shared" si="105"/>
        <v>32.5416666666667</v>
      </c>
      <c r="V783" s="58">
        <f t="shared" si="106"/>
        <v>1.01019948033673</v>
      </c>
      <c r="W783" s="58">
        <f t="shared" si="107"/>
        <v>1.01019948033673</v>
      </c>
    </row>
    <row r="784" spans="11:23">
      <c r="K784" s="80">
        <v>78.2</v>
      </c>
      <c r="L784" s="56">
        <f t="shared" si="101"/>
        <v>6.24914412840723</v>
      </c>
      <c r="M784" s="56">
        <f t="shared" si="108"/>
        <v>0.0793320067495404</v>
      </c>
      <c r="Q784" s="82">
        <f t="shared" si="102"/>
        <v>0.153523995362042</v>
      </c>
      <c r="R784" s="58">
        <f t="shared" si="103"/>
        <v>3.17361010226061</v>
      </c>
      <c r="S784" s="57">
        <f>IF(K784=0,C812,(1/$C$59)*LN(1+$C$59/$C$58/(RodR+ABS(Calculations!K784-RodR))))</f>
        <v>0.0483751911593313</v>
      </c>
      <c r="T784" s="83">
        <f t="shared" si="104"/>
        <v>0.0499778775155133</v>
      </c>
      <c r="U784" s="58">
        <f t="shared" si="105"/>
        <v>32.5833333333333</v>
      </c>
      <c r="V784" s="58">
        <f t="shared" si="106"/>
        <v>1.01019948033673</v>
      </c>
      <c r="W784" s="58">
        <f t="shared" si="107"/>
        <v>1.01019948033673</v>
      </c>
    </row>
    <row r="785" spans="11:23">
      <c r="K785" s="80">
        <v>78.3</v>
      </c>
      <c r="L785" s="56">
        <f t="shared" si="101"/>
        <v>6.24132019848432</v>
      </c>
      <c r="M785" s="56">
        <f t="shared" si="108"/>
        <v>0.0791321988246754</v>
      </c>
      <c r="Q785" s="82">
        <f t="shared" si="102"/>
        <v>0.153331783283633</v>
      </c>
      <c r="R785" s="58">
        <f t="shared" si="103"/>
        <v>3.17361010226061</v>
      </c>
      <c r="S785" s="57">
        <f>IF(K785=0,C813,(1/$C$59)*LN(1+$C$59/$C$58/(RodR+ABS(Calculations!K785-RodR))))</f>
        <v>0.0483146254085883</v>
      </c>
      <c r="T785" s="83">
        <f t="shared" si="104"/>
        <v>0.0499132400108527</v>
      </c>
      <c r="U785" s="58">
        <f t="shared" si="105"/>
        <v>32.625</v>
      </c>
      <c r="V785" s="58">
        <f t="shared" si="106"/>
        <v>1.01019948033673</v>
      </c>
      <c r="W785" s="58">
        <f t="shared" si="107"/>
        <v>1.01019948033673</v>
      </c>
    </row>
    <row r="786" spans="11:23">
      <c r="K786" s="80">
        <v>78.4</v>
      </c>
      <c r="L786" s="56">
        <f t="shared" si="101"/>
        <v>6.23351583777658</v>
      </c>
      <c r="M786" s="56">
        <f t="shared" si="108"/>
        <v>0.0789331449243047</v>
      </c>
      <c r="Q786" s="82">
        <f t="shared" si="102"/>
        <v>0.153140051966115</v>
      </c>
      <c r="R786" s="58">
        <f t="shared" si="103"/>
        <v>3.17361010226061</v>
      </c>
      <c r="S786" s="57">
        <f>IF(K786=0,C814,(1/$C$59)*LN(1+$C$59/$C$58/(RodR+ABS(Calculations!K786-RodR))))</f>
        <v>0.0482542111449139</v>
      </c>
      <c r="T786" s="83">
        <f t="shared" si="104"/>
        <v>0.0498487694932563</v>
      </c>
      <c r="U786" s="58">
        <f t="shared" si="105"/>
        <v>32.6666666666667</v>
      </c>
      <c r="V786" s="58">
        <f t="shared" si="106"/>
        <v>1.01019948033673</v>
      </c>
      <c r="W786" s="58">
        <f t="shared" si="107"/>
        <v>1.01019948033673</v>
      </c>
    </row>
    <row r="787" spans="11:23">
      <c r="K787" s="80">
        <v>78.5</v>
      </c>
      <c r="L787" s="56">
        <f t="shared" si="101"/>
        <v>6.22573097294633</v>
      </c>
      <c r="M787" s="56">
        <f t="shared" si="108"/>
        <v>0.0787348412586093</v>
      </c>
      <c r="Q787" s="82">
        <f t="shared" si="102"/>
        <v>0.152948799607786</v>
      </c>
      <c r="R787" s="58">
        <f t="shared" si="103"/>
        <v>3.17361010226061</v>
      </c>
      <c r="S787" s="57">
        <f>IF(K787=0,C815,(1/$C$59)*LN(1+$C$59/$C$58/(RodR+ABS(Calculations!K787-RodR))))</f>
        <v>0.0481939478005943</v>
      </c>
      <c r="T787" s="83">
        <f t="shared" si="104"/>
        <v>0.0497844653164234</v>
      </c>
      <c r="U787" s="58">
        <f t="shared" si="105"/>
        <v>32.7083333333333</v>
      </c>
      <c r="V787" s="58">
        <f t="shared" si="106"/>
        <v>1.01019948033673</v>
      </c>
      <c r="W787" s="58">
        <f t="shared" si="107"/>
        <v>1.01019948033673</v>
      </c>
    </row>
    <row r="788" spans="11:23">
      <c r="K788" s="80">
        <v>78.6</v>
      </c>
      <c r="L788" s="56">
        <f t="shared" si="101"/>
        <v>6.2179655310218</v>
      </c>
      <c r="M788" s="56">
        <f t="shared" si="108"/>
        <v>0.0785372840615661</v>
      </c>
      <c r="Q788" s="82">
        <f t="shared" si="102"/>
        <v>0.152758024415935</v>
      </c>
      <c r="R788" s="58">
        <f t="shared" si="103"/>
        <v>3.17361010226061</v>
      </c>
      <c r="S788" s="57">
        <f>IF(K788=0,C816,(1/$C$59)*LN(1+$C$59/$C$58/(RodR+ABS(Calculations!K788-RodR))))</f>
        <v>0.0481338348107485</v>
      </c>
      <c r="T788" s="83">
        <f t="shared" si="104"/>
        <v>0.0497203268373841</v>
      </c>
      <c r="U788" s="58">
        <f t="shared" si="105"/>
        <v>32.75</v>
      </c>
      <c r="V788" s="58">
        <f t="shared" si="106"/>
        <v>1.01019948033673</v>
      </c>
      <c r="W788" s="58">
        <f t="shared" si="107"/>
        <v>1.01019948033673</v>
      </c>
    </row>
    <row r="789" spans="11:23">
      <c r="K789" s="80">
        <v>78.7</v>
      </c>
      <c r="L789" s="56">
        <f t="shared" si="101"/>
        <v>6.21021943939507</v>
      </c>
      <c r="M789" s="56">
        <f t="shared" si="108"/>
        <v>0.0783404695908079</v>
      </c>
      <c r="Q789" s="82">
        <f t="shared" si="102"/>
        <v>0.152567724606786</v>
      </c>
      <c r="R789" s="58">
        <f t="shared" si="103"/>
        <v>3.17361010226061</v>
      </c>
      <c r="S789" s="57">
        <f>IF(K789=0,C817,(1/$C$59)*LN(1+$C$59/$C$58/(RodR+ABS(Calculations!K789-RodR))))</f>
        <v>0.048073871613312</v>
      </c>
      <c r="T789" s="83">
        <f t="shared" si="104"/>
        <v>0.0496563534164793</v>
      </c>
      <c r="U789" s="58">
        <f t="shared" si="105"/>
        <v>32.7916666666667</v>
      </c>
      <c r="V789" s="58">
        <f t="shared" si="106"/>
        <v>1.01019948033673</v>
      </c>
      <c r="W789" s="58">
        <f t="shared" si="107"/>
        <v>1.01019948033673</v>
      </c>
    </row>
    <row r="790" spans="11:23">
      <c r="K790" s="80">
        <v>78.8</v>
      </c>
      <c r="L790" s="56">
        <f t="shared" si="101"/>
        <v>6.20249262581971</v>
      </c>
      <c r="M790" s="56">
        <f t="shared" si="108"/>
        <v>0.0781443941273379</v>
      </c>
      <c r="Q790" s="82">
        <f t="shared" si="102"/>
        <v>0.152377898405449</v>
      </c>
      <c r="R790" s="58">
        <f t="shared" si="103"/>
        <v>3.17361010226061</v>
      </c>
      <c r="S790" s="57">
        <f>IF(K790=0,C818,(1/$C$59)*LN(1+$C$59/$C$58/(RodR+ABS(Calculations!K790-RodR))))</f>
        <v>0.0480140576490187</v>
      </c>
      <c r="T790" s="83">
        <f t="shared" si="104"/>
        <v>0.0495925444173379</v>
      </c>
      <c r="U790" s="58">
        <f t="shared" si="105"/>
        <v>32.8333333333333</v>
      </c>
      <c r="V790" s="58">
        <f t="shared" si="106"/>
        <v>1.01019948033673</v>
      </c>
      <c r="W790" s="58">
        <f t="shared" si="107"/>
        <v>1.01019948033673</v>
      </c>
    </row>
    <row r="791" spans="11:23">
      <c r="K791" s="80">
        <v>78.9</v>
      </c>
      <c r="L791" s="56">
        <f t="shared" si="101"/>
        <v>6.19478501840848</v>
      </c>
      <c r="M791" s="56">
        <f t="shared" si="108"/>
        <v>0.0779490539754928</v>
      </c>
      <c r="Q791" s="82">
        <f t="shared" si="102"/>
        <v>0.152188544045853</v>
      </c>
      <c r="R791" s="58">
        <f t="shared" si="103"/>
        <v>3.17361010226061</v>
      </c>
      <c r="S791" s="57">
        <f>IF(K791=0,C819,(1/$C$59)*LN(1+$C$59/$C$58/(RodR+ABS(Calculations!K791-RodR))))</f>
        <v>0.0479543923613828</v>
      </c>
      <c r="T791" s="83">
        <f t="shared" si="104"/>
        <v>0.0495288992068557</v>
      </c>
      <c r="U791" s="58">
        <f t="shared" si="105"/>
        <v>32.875</v>
      </c>
      <c r="V791" s="58">
        <f t="shared" si="106"/>
        <v>1.01019948033673</v>
      </c>
      <c r="W791" s="58">
        <f t="shared" si="107"/>
        <v>1.01019948033673</v>
      </c>
    </row>
    <row r="792" spans="11:23">
      <c r="K792" s="80">
        <v>79</v>
      </c>
      <c r="L792" s="56">
        <f t="shared" si="101"/>
        <v>6.18709654563122</v>
      </c>
      <c r="M792" s="56">
        <f t="shared" si="108"/>
        <v>0.0777544454625962</v>
      </c>
      <c r="Q792" s="82">
        <f t="shared" si="102"/>
        <v>0.151999659770704</v>
      </c>
      <c r="R792" s="58">
        <f t="shared" si="103"/>
        <v>3.17361010226061</v>
      </c>
      <c r="S792" s="57">
        <f>IF(K792=0,C820,(1/$C$59)*LN(1+$C$59/$C$58/(RodR+ABS(Calculations!K792-RodR))))</f>
        <v>0.047894875196683</v>
      </c>
      <c r="T792" s="83">
        <f t="shared" si="104"/>
        <v>0.0494654171551749</v>
      </c>
      <c r="U792" s="58">
        <f t="shared" si="105"/>
        <v>32.9166666666667</v>
      </c>
      <c r="V792" s="58">
        <f t="shared" si="106"/>
        <v>1.01019948033673</v>
      </c>
      <c r="W792" s="58">
        <f t="shared" si="107"/>
        <v>1.01019948033673</v>
      </c>
    </row>
    <row r="793" spans="11:23">
      <c r="K793" s="80">
        <v>79.1</v>
      </c>
      <c r="L793" s="56">
        <f t="shared" si="101"/>
        <v>6.17942713631261</v>
      </c>
      <c r="M793" s="56">
        <f t="shared" si="108"/>
        <v>0.0775605649388629</v>
      </c>
      <c r="Q793" s="82">
        <f t="shared" si="102"/>
        <v>0.151811243831423</v>
      </c>
      <c r="R793" s="58">
        <f t="shared" si="103"/>
        <v>3.17361010226061</v>
      </c>
      <c r="S793" s="57">
        <f>IF(K793=0,C821,(1/$C$59)*LN(1+$C$59/$C$58/(RodR+ABS(Calculations!K793-RodR))))</f>
        <v>0.0478355056039446</v>
      </c>
      <c r="T793" s="83">
        <f t="shared" si="104"/>
        <v>0.0494020976356637</v>
      </c>
      <c r="U793" s="58">
        <f t="shared" si="105"/>
        <v>32.9583333333333</v>
      </c>
      <c r="V793" s="58">
        <f t="shared" si="106"/>
        <v>1.01019948033673</v>
      </c>
      <c r="W793" s="58">
        <f t="shared" si="107"/>
        <v>1.01019948033673</v>
      </c>
    </row>
    <row r="794" spans="11:23">
      <c r="K794" s="80">
        <v>79.2</v>
      </c>
      <c r="L794" s="56">
        <f t="shared" si="101"/>
        <v>6.17177671962989</v>
      </c>
      <c r="M794" s="56">
        <f t="shared" si="108"/>
        <v>0.0773674087773486</v>
      </c>
      <c r="Q794" s="82">
        <f t="shared" si="102"/>
        <v>0.151623294488091</v>
      </c>
      <c r="R794" s="58">
        <f t="shared" si="103"/>
        <v>3.17361010226061</v>
      </c>
      <c r="S794" s="57">
        <f>IF(K794=0,C822,(1/$C$59)*LN(1+$C$59/$C$58/(RodR+ABS(Calculations!K794-RodR))))</f>
        <v>0.0477762830349223</v>
      </c>
      <c r="T794" s="83">
        <f t="shared" si="104"/>
        <v>0.0493389400248948</v>
      </c>
      <c r="U794" s="58">
        <f t="shared" si="105"/>
        <v>33</v>
      </c>
      <c r="V794" s="58">
        <f t="shared" si="106"/>
        <v>1.01019948033673</v>
      </c>
      <c r="W794" s="58">
        <f t="shared" si="107"/>
        <v>1.01019948033673</v>
      </c>
    </row>
    <row r="795" spans="11:23">
      <c r="K795" s="80">
        <v>79.3</v>
      </c>
      <c r="L795" s="56">
        <f t="shared" si="101"/>
        <v>6.16414522511069</v>
      </c>
      <c r="M795" s="56">
        <f t="shared" si="108"/>
        <v>0.0771749733736282</v>
      </c>
      <c r="Q795" s="82">
        <f t="shared" si="102"/>
        <v>0.151435810009402</v>
      </c>
      <c r="R795" s="58">
        <f t="shared" si="103"/>
        <v>3.17361010226061</v>
      </c>
      <c r="S795" s="57">
        <f>IF(K795=0,C823,(1/$C$59)*LN(1+$C$59/$C$58/(RodR+ABS(Calculations!K795-RodR))))</f>
        <v>0.047717206944083</v>
      </c>
      <c r="T795" s="83">
        <f t="shared" si="104"/>
        <v>0.0492759437026255</v>
      </c>
      <c r="U795" s="58">
        <f t="shared" si="105"/>
        <v>33.0416666666667</v>
      </c>
      <c r="V795" s="58">
        <f t="shared" si="106"/>
        <v>1.01019948033673</v>
      </c>
      <c r="W795" s="58">
        <f t="shared" si="107"/>
        <v>1.01019948033673</v>
      </c>
    </row>
    <row r="796" spans="11:23">
      <c r="K796" s="80">
        <v>79.4</v>
      </c>
      <c r="L796" s="56">
        <f t="shared" si="101"/>
        <v>6.15653258263098</v>
      </c>
      <c r="M796" s="56">
        <f t="shared" si="108"/>
        <v>0.0769832551456018</v>
      </c>
      <c r="Q796" s="82">
        <f t="shared" si="102"/>
        <v>0.151248788672602</v>
      </c>
      <c r="R796" s="58">
        <f t="shared" si="103"/>
        <v>3.17361010226061</v>
      </c>
      <c r="S796" s="57">
        <f>IF(K796=0,C824,(1/$C$59)*LN(1+$C$59/$C$58/(RodR+ABS(Calculations!K796-RodR))))</f>
        <v>0.0476582767885903</v>
      </c>
      <c r="T796" s="83">
        <f t="shared" si="104"/>
        <v>0.0492131080517775</v>
      </c>
      <c r="U796" s="58">
        <f t="shared" si="105"/>
        <v>33.0833333333333</v>
      </c>
      <c r="V796" s="58">
        <f t="shared" si="106"/>
        <v>1.01019948033673</v>
      </c>
      <c r="W796" s="58">
        <f t="shared" si="107"/>
        <v>1.01019948033673</v>
      </c>
    </row>
    <row r="797" spans="11:23">
      <c r="K797" s="80">
        <v>79.5</v>
      </c>
      <c r="L797" s="56">
        <f t="shared" si="101"/>
        <v>6.14893872241281</v>
      </c>
      <c r="M797" s="56">
        <f t="shared" si="108"/>
        <v>0.076792250533515</v>
      </c>
      <c r="Q797" s="82">
        <f t="shared" si="102"/>
        <v>0.151062228763444</v>
      </c>
      <c r="R797" s="58">
        <f t="shared" si="103"/>
        <v>3.17361010226061</v>
      </c>
      <c r="S797" s="57">
        <f>IF(K797=0,C825,(1/$C$59)*LN(1+$C$59/$C$58/(RodR+ABS(Calculations!K797-RodR))))</f>
        <v>0.0475994920282866</v>
      </c>
      <c r="T797" s="83">
        <f t="shared" si="104"/>
        <v>0.0491504324584162</v>
      </c>
      <c r="U797" s="58">
        <f t="shared" si="105"/>
        <v>33.125</v>
      </c>
      <c r="V797" s="58">
        <f t="shared" si="106"/>
        <v>1.01019948033673</v>
      </c>
      <c r="W797" s="58">
        <f t="shared" si="107"/>
        <v>1.01019948033673</v>
      </c>
    </row>
    <row r="798" spans="11:23">
      <c r="K798" s="80">
        <v>79.6</v>
      </c>
      <c r="L798" s="56">
        <f t="shared" si="101"/>
        <v>6.14136357502227</v>
      </c>
      <c r="M798" s="56">
        <f t="shared" si="108"/>
        <v>0.0766019559995321</v>
      </c>
      <c r="Q798" s="82">
        <f t="shared" si="102"/>
        <v>0.150876128576129</v>
      </c>
      <c r="R798" s="58">
        <f t="shared" si="103"/>
        <v>3.17361010226061</v>
      </c>
      <c r="S798" s="57">
        <f>IF(K798=0,C826,(1/$C$59)*LN(1+$C$59/$C$58/(RodR+ABS(Calculations!K798-RodR))))</f>
        <v>0.0475408521256779</v>
      </c>
      <c r="T798" s="83">
        <f t="shared" si="104"/>
        <v>0.0490879163117312</v>
      </c>
      <c r="U798" s="58">
        <f t="shared" si="105"/>
        <v>33.1666666666667</v>
      </c>
      <c r="V798" s="58">
        <f t="shared" si="106"/>
        <v>1.01019948033673</v>
      </c>
      <c r="W798" s="58">
        <f t="shared" si="107"/>
        <v>1.01019948033673</v>
      </c>
    </row>
    <row r="799" spans="11:23">
      <c r="K799" s="80">
        <v>79.7</v>
      </c>
      <c r="L799" s="56">
        <f t="shared" si="101"/>
        <v>6.13380707136723</v>
      </c>
      <c r="M799" s="56">
        <f t="shared" si="108"/>
        <v>0.0764123680278361</v>
      </c>
      <c r="Q799" s="82">
        <f t="shared" si="102"/>
        <v>0.150690486413258</v>
      </c>
      <c r="R799" s="58">
        <f t="shared" si="103"/>
        <v>3.17361010226061</v>
      </c>
      <c r="S799" s="57">
        <f>IF(K799=0,C827,(1/$C$59)*LN(1+$C$59/$C$58/(RodR+ABS(Calculations!K799-RodR))))</f>
        <v>0.0474823565459157</v>
      </c>
      <c r="T799" s="83">
        <f t="shared" si="104"/>
        <v>0.0490255590040163</v>
      </c>
      <c r="U799" s="58">
        <f t="shared" si="105"/>
        <v>33.2083333333333</v>
      </c>
      <c r="V799" s="58">
        <f t="shared" si="106"/>
        <v>1.01019948033673</v>
      </c>
      <c r="W799" s="58">
        <f t="shared" si="107"/>
        <v>1.01019948033673</v>
      </c>
    </row>
    <row r="800" spans="11:23">
      <c r="K800" s="80">
        <v>79.8</v>
      </c>
      <c r="L800" s="56">
        <f t="shared" si="101"/>
        <v>6.12626914269535</v>
      </c>
      <c r="M800" s="56">
        <f t="shared" si="108"/>
        <v>0.0762234831243624</v>
      </c>
      <c r="Q800" s="82">
        <f t="shared" si="102"/>
        <v>0.150505300585778</v>
      </c>
      <c r="R800" s="58">
        <f t="shared" si="103"/>
        <v>3.17361010226061</v>
      </c>
      <c r="S800" s="57">
        <f>IF(K800=0,C828,(1/$C$59)*LN(1+$C$59/$C$58/(RodR+ABS(Calculations!K800-RodR))))</f>
        <v>0.0474240047567819</v>
      </c>
      <c r="T800" s="83">
        <f t="shared" si="104"/>
        <v>0.04896335993065</v>
      </c>
      <c r="U800" s="58">
        <f t="shared" si="105"/>
        <v>33.25</v>
      </c>
      <c r="V800" s="58">
        <f t="shared" si="106"/>
        <v>1.01019948033673</v>
      </c>
      <c r="W800" s="58">
        <f t="shared" si="107"/>
        <v>1.01019948033673</v>
      </c>
    </row>
    <row r="801" spans="11:23">
      <c r="K801" s="80">
        <v>79.9</v>
      </c>
      <c r="L801" s="56">
        <f t="shared" si="101"/>
        <v>6.11874972059202</v>
      </c>
      <c r="M801" s="56">
        <f t="shared" si="108"/>
        <v>0.076035297816456</v>
      </c>
      <c r="Q801" s="82">
        <f t="shared" si="102"/>
        <v>0.150320569412933</v>
      </c>
      <c r="R801" s="58">
        <f t="shared" si="103"/>
        <v>3.17361010226061</v>
      </c>
      <c r="S801" s="57">
        <f>IF(K801=0,C829,(1/$C$59)*LN(1+$C$59/$C$58/(RodR+ABS(Calculations!K801-RodR))))</f>
        <v>0.0473657962286728</v>
      </c>
      <c r="T801" s="83">
        <f t="shared" si="104"/>
        <v>0.048901318490074</v>
      </c>
      <c r="U801" s="58">
        <f t="shared" si="105"/>
        <v>33.2916666666667</v>
      </c>
      <c r="V801" s="58">
        <f t="shared" si="106"/>
        <v>1.01019948033673</v>
      </c>
      <c r="W801" s="58">
        <f t="shared" si="107"/>
        <v>1.01019948033673</v>
      </c>
    </row>
    <row r="802" spans="11:23">
      <c r="K802" s="80">
        <v>80</v>
      </c>
      <c r="L802" s="56">
        <f t="shared" si="101"/>
        <v>6.11124873697817</v>
      </c>
      <c r="M802" s="56">
        <f t="shared" si="108"/>
        <v>0.0758478086530561</v>
      </c>
      <c r="Q802" s="82">
        <f t="shared" si="102"/>
        <v>0.150136291222211</v>
      </c>
      <c r="R802" s="58">
        <f t="shared" si="103"/>
        <v>3.17361010226061</v>
      </c>
      <c r="S802" s="57">
        <f>IF(K802=0,C830,(1/$C$59)*LN(1+$C$59/$C$58/(RodR+ABS(Calculations!K802-RodR))))</f>
        <v>0.0473077304345821</v>
      </c>
      <c r="T802" s="83">
        <f t="shared" si="104"/>
        <v>0.0488394340837787</v>
      </c>
      <c r="U802" s="58">
        <f t="shared" si="105"/>
        <v>33.3333333333333</v>
      </c>
      <c r="V802" s="58">
        <f t="shared" si="106"/>
        <v>1.01019948033673</v>
      </c>
      <c r="W802" s="58">
        <f t="shared" si="107"/>
        <v>1.01019948033673</v>
      </c>
    </row>
    <row r="803" spans="11:23">
      <c r="K803" s="80">
        <v>80.1</v>
      </c>
      <c r="L803" s="56">
        <f t="shared" si="101"/>
        <v>6.10376612410831</v>
      </c>
      <c r="M803" s="56">
        <f t="shared" si="108"/>
        <v>0.0756610122043</v>
      </c>
      <c r="Q803" s="82">
        <f t="shared" si="102"/>
        <v>0.149952464349295</v>
      </c>
      <c r="R803" s="58">
        <f t="shared" si="103"/>
        <v>3.17361010226061</v>
      </c>
      <c r="S803" s="57">
        <f>IF(K803=0,C831,(1/$C$59)*LN(1+$C$59/$C$58/(RodR+ABS(Calculations!K803-RodR))))</f>
        <v>0.047249806850086</v>
      </c>
      <c r="T803" s="83">
        <f t="shared" si="104"/>
        <v>0.0487777061162782</v>
      </c>
      <c r="U803" s="58">
        <f t="shared" si="105"/>
        <v>33.375</v>
      </c>
      <c r="V803" s="58">
        <f t="shared" si="106"/>
        <v>1.01019948033673</v>
      </c>
      <c r="W803" s="58">
        <f t="shared" si="107"/>
        <v>1.01019948033673</v>
      </c>
    </row>
    <row r="804" spans="11:23">
      <c r="K804" s="80">
        <v>80.2</v>
      </c>
      <c r="L804" s="56">
        <f t="shared" si="101"/>
        <v>6.09630181456843</v>
      </c>
      <c r="M804" s="56">
        <f t="shared" si="108"/>
        <v>0.0754749050614558</v>
      </c>
      <c r="Q804" s="82">
        <f t="shared" si="102"/>
        <v>0.149769087138011</v>
      </c>
      <c r="R804" s="58">
        <f t="shared" si="103"/>
        <v>3.17361010226061</v>
      </c>
      <c r="S804" s="57">
        <f>IF(K804=0,C832,(1/$C$59)*LN(1+$C$59/$C$58/(RodR+ABS(Calculations!K804-RodR))))</f>
        <v>0.0471920249533262</v>
      </c>
      <c r="T804" s="83">
        <f t="shared" si="104"/>
        <v>0.0487161339950947</v>
      </c>
      <c r="U804" s="58">
        <f t="shared" si="105"/>
        <v>33.4166666666667</v>
      </c>
      <c r="V804" s="58">
        <f t="shared" si="106"/>
        <v>1.01019948033673</v>
      </c>
      <c r="W804" s="58">
        <f t="shared" si="107"/>
        <v>1.01019948033673</v>
      </c>
    </row>
    <row r="805" spans="11:23">
      <c r="K805" s="80">
        <v>80.3</v>
      </c>
      <c r="L805" s="56">
        <f t="shared" si="101"/>
        <v>6.0888557412741</v>
      </c>
      <c r="M805" s="56">
        <f t="shared" si="108"/>
        <v>0.0752894838365874</v>
      </c>
      <c r="Q805" s="82">
        <f t="shared" si="102"/>
        <v>0.149586157940282</v>
      </c>
      <c r="R805" s="58">
        <f t="shared" si="103"/>
        <v>3.17361010226061</v>
      </c>
      <c r="S805" s="57">
        <f>IF(K805=0,C833,(1/$C$59)*LN(1+$C$59/$C$58/(RodR+ABS(Calculations!K805-RodR))))</f>
        <v>0.0471343842249964</v>
      </c>
      <c r="T805" s="83">
        <f t="shared" si="104"/>
        <v>0.0486547171307388</v>
      </c>
      <c r="U805" s="58">
        <f t="shared" si="105"/>
        <v>33.4583333333333</v>
      </c>
      <c r="V805" s="58">
        <f t="shared" si="106"/>
        <v>1.01019948033673</v>
      </c>
      <c r="W805" s="58">
        <f t="shared" si="107"/>
        <v>1.01019948033673</v>
      </c>
    </row>
    <row r="806" spans="11:23">
      <c r="K806" s="80">
        <v>80.4</v>
      </c>
      <c r="L806" s="56">
        <f t="shared" si="101"/>
        <v>6.08142783746826</v>
      </c>
      <c r="M806" s="56">
        <f t="shared" si="108"/>
        <v>0.0751047451627196</v>
      </c>
      <c r="Q806" s="82">
        <f t="shared" si="102"/>
        <v>0.149403675116073</v>
      </c>
      <c r="R806" s="58">
        <f t="shared" si="103"/>
        <v>3.17361010226061</v>
      </c>
      <c r="S806" s="57">
        <f>IF(K806=0,C834,(1/$C$59)*LN(1+$C$59/$C$58/(RodR+ABS(Calculations!K806-RodR))))</f>
        <v>0.0470768841483239</v>
      </c>
      <c r="T806" s="83">
        <f t="shared" si="104"/>
        <v>0.04859345493669</v>
      </c>
      <c r="U806" s="58">
        <f t="shared" si="105"/>
        <v>33.5</v>
      </c>
      <c r="V806" s="58">
        <f t="shared" si="106"/>
        <v>1.01019948033673</v>
      </c>
      <c r="W806" s="58">
        <f t="shared" si="107"/>
        <v>1.01019948033673</v>
      </c>
    </row>
    <row r="807" spans="11:23">
      <c r="K807" s="80">
        <v>80.5</v>
      </c>
      <c r="L807" s="56">
        <f t="shared" si="101"/>
        <v>6.07401803671937</v>
      </c>
      <c r="M807" s="56">
        <f t="shared" si="108"/>
        <v>0.0749206856934377</v>
      </c>
      <c r="Q807" s="82">
        <f t="shared" si="102"/>
        <v>0.149221637033348</v>
      </c>
      <c r="R807" s="58">
        <f t="shared" si="103"/>
        <v>3.17361010226061</v>
      </c>
      <c r="S807" s="57">
        <f>IF(K807=0,C835,(1/$C$59)*LN(1+$C$59/$C$58/(RodR+ABS(Calculations!K807-RodR))))</f>
        <v>0.0470195242090563</v>
      </c>
      <c r="T807" s="83">
        <f t="shared" si="104"/>
        <v>0.0485323468293786</v>
      </c>
      <c r="U807" s="58">
        <f t="shared" si="105"/>
        <v>33.5416666666667</v>
      </c>
      <c r="V807" s="58">
        <f t="shared" si="106"/>
        <v>1.01019948033673</v>
      </c>
      <c r="W807" s="58">
        <f t="shared" si="107"/>
        <v>1.01019948033673</v>
      </c>
    </row>
    <row r="808" spans="11:23">
      <c r="K808" s="80">
        <v>80.6</v>
      </c>
      <c r="L808" s="56">
        <f t="shared" si="101"/>
        <v>6.06662627291939</v>
      </c>
      <c r="M808" s="56">
        <f t="shared" si="108"/>
        <v>0.074737302102875</v>
      </c>
      <c r="Q808" s="82">
        <f t="shared" si="102"/>
        <v>0.149040042068018</v>
      </c>
      <c r="R808" s="58">
        <f t="shared" si="103"/>
        <v>3.17361010226061</v>
      </c>
      <c r="S808" s="57">
        <f>IF(K808=0,C836,(1/$C$59)*LN(1+$C$59/$C$58/(RodR+ABS(Calculations!K808-RodR))))</f>
        <v>0.0469623038954452</v>
      </c>
      <c r="T808" s="83">
        <f t="shared" si="104"/>
        <v>0.0484713922281675</v>
      </c>
      <c r="U808" s="58">
        <f t="shared" si="105"/>
        <v>33.5833333333333</v>
      </c>
      <c r="V808" s="58">
        <f t="shared" si="106"/>
        <v>1.01019948033673</v>
      </c>
      <c r="W808" s="58">
        <f t="shared" si="107"/>
        <v>1.01019948033673</v>
      </c>
    </row>
    <row r="809" spans="11:23">
      <c r="K809" s="80">
        <v>80.7</v>
      </c>
      <c r="L809" s="56">
        <f t="shared" si="101"/>
        <v>6.05925248028183</v>
      </c>
      <c r="M809" s="56">
        <f t="shared" si="108"/>
        <v>0.0745545910854002</v>
      </c>
      <c r="Q809" s="82">
        <f t="shared" si="102"/>
        <v>0.148858888603891</v>
      </c>
      <c r="R809" s="58">
        <f t="shared" si="103"/>
        <v>3.17361010226061</v>
      </c>
      <c r="S809" s="57">
        <f>IF(K809=0,C837,(1/$C$59)*LN(1+$C$59/$C$58/(RodR+ABS(Calculations!K809-RodR))))</f>
        <v>0.0469052226982313</v>
      </c>
      <c r="T809" s="83">
        <f t="shared" si="104"/>
        <v>0.0484105905553333</v>
      </c>
      <c r="U809" s="58">
        <f t="shared" si="105"/>
        <v>33.625</v>
      </c>
      <c r="V809" s="58">
        <f t="shared" si="106"/>
        <v>1.01019948033673</v>
      </c>
      <c r="W809" s="58">
        <f t="shared" si="107"/>
        <v>1.01019948033673</v>
      </c>
    </row>
    <row r="810" spans="11:23">
      <c r="K810" s="80">
        <v>80.8</v>
      </c>
      <c r="L810" s="56">
        <f t="shared" si="101"/>
        <v>6.05189659333966</v>
      </c>
      <c r="M810" s="56">
        <f t="shared" si="108"/>
        <v>0.074372549355691</v>
      </c>
      <c r="Q810" s="82">
        <f t="shared" si="102"/>
        <v>0.148678175032626</v>
      </c>
      <c r="R810" s="58">
        <f t="shared" si="103"/>
        <v>3.17361010226061</v>
      </c>
      <c r="S810" s="57">
        <f>IF(K810=0,C838,(1/$C$59)*LN(1+$C$59/$C$58/(RodR+ABS(Calculations!K810-RodR))))</f>
        <v>0.0468482801106286</v>
      </c>
      <c r="T810" s="83">
        <f t="shared" si="104"/>
        <v>0.0483499412360478</v>
      </c>
      <c r="U810" s="58">
        <f t="shared" si="105"/>
        <v>33.6666666666667</v>
      </c>
      <c r="V810" s="58">
        <f t="shared" si="106"/>
        <v>1.01019948033673</v>
      </c>
      <c r="W810" s="58">
        <f t="shared" si="107"/>
        <v>1.01019948033673</v>
      </c>
    </row>
    <row r="811" spans="11:23">
      <c r="K811" s="80">
        <v>80.9</v>
      </c>
      <c r="L811" s="56">
        <f t="shared" si="101"/>
        <v>6.04455854694367</v>
      </c>
      <c r="M811" s="56">
        <f t="shared" si="108"/>
        <v>0.074191173648348</v>
      </c>
      <c r="Q811" s="82">
        <f t="shared" si="102"/>
        <v>0.148497899753689</v>
      </c>
      <c r="R811" s="58">
        <f t="shared" si="103"/>
        <v>3.17361010226061</v>
      </c>
      <c r="S811" s="57">
        <f>IF(K811=0,C839,(1/$C$59)*LN(1+$C$59/$C$58/(RodR+ABS(Calculations!K811-RodR))))</f>
        <v>0.046791475628311</v>
      </c>
      <c r="T811" s="83">
        <f t="shared" si="104"/>
        <v>0.0482894436983606</v>
      </c>
      <c r="U811" s="58">
        <f t="shared" si="105"/>
        <v>33.7083333333333</v>
      </c>
      <c r="V811" s="58">
        <f t="shared" si="106"/>
        <v>1.01019948033673</v>
      </c>
      <c r="W811" s="58">
        <f t="shared" si="107"/>
        <v>1.01019948033673</v>
      </c>
    </row>
    <row r="812" spans="11:23">
      <c r="K812" s="80">
        <v>81</v>
      </c>
      <c r="L812" s="56">
        <f t="shared" si="101"/>
        <v>6.03723827626025</v>
      </c>
      <c r="M812" s="56">
        <f t="shared" si="108"/>
        <v>0.0740104607179175</v>
      </c>
      <c r="Q812" s="82">
        <f t="shared" si="102"/>
        <v>0.1483180611743</v>
      </c>
      <c r="R812" s="58">
        <f t="shared" si="103"/>
        <v>3.17361010226061</v>
      </c>
      <c r="S812" s="57">
        <f>IF(K812=0,C840,(1/$C$59)*LN(1+$C$59/$C$58/(RodR+ABS(Calculations!K812-RodR))))</f>
        <v>0.0467348087493958</v>
      </c>
      <c r="T812" s="83">
        <f t="shared" si="104"/>
        <v>0.0482290973731805</v>
      </c>
      <c r="U812" s="58">
        <f t="shared" si="105"/>
        <v>33.75</v>
      </c>
      <c r="V812" s="58">
        <f t="shared" si="106"/>
        <v>1.01019948033673</v>
      </c>
      <c r="W812" s="58">
        <f t="shared" si="107"/>
        <v>1.01019948033673</v>
      </c>
    </row>
    <row r="813" spans="11:23">
      <c r="K813" s="80">
        <v>81.1</v>
      </c>
      <c r="L813" s="56">
        <f t="shared" si="101"/>
        <v>6.02993571676962</v>
      </c>
      <c r="M813" s="56">
        <f t="shared" si="108"/>
        <v>0.0738304073386944</v>
      </c>
      <c r="Q813" s="82">
        <f t="shared" si="102"/>
        <v>0.148138657709388</v>
      </c>
      <c r="R813" s="58">
        <f t="shared" si="103"/>
        <v>3.17361010226061</v>
      </c>
      <c r="S813" s="57">
        <f>IF(K813=0,C841,(1/$C$59)*LN(1+$C$59/$C$58/(RodR+ABS(Calculations!K813-RodR))))</f>
        <v>0.0466782789744293</v>
      </c>
      <c r="T813" s="83">
        <f t="shared" si="104"/>
        <v>0.0481689016942574</v>
      </c>
      <c r="U813" s="58">
        <f t="shared" si="105"/>
        <v>33.7916666666667</v>
      </c>
      <c r="V813" s="58">
        <f t="shared" si="106"/>
        <v>1.01019948033673</v>
      </c>
      <c r="W813" s="58">
        <f t="shared" si="107"/>
        <v>1.01019948033673</v>
      </c>
    </row>
    <row r="814" spans="11:23">
      <c r="K814" s="80">
        <v>81.2</v>
      </c>
      <c r="L814" s="56">
        <f t="shared" si="101"/>
        <v>6.02265080426389</v>
      </c>
      <c r="M814" s="56">
        <f t="shared" si="108"/>
        <v>0.073651010304542</v>
      </c>
      <c r="Q814" s="82">
        <f t="shared" si="102"/>
        <v>0.147959687781545</v>
      </c>
      <c r="R814" s="58">
        <f t="shared" si="103"/>
        <v>3.17361010226061</v>
      </c>
      <c r="S814" s="57">
        <f>IF(K814=0,C842,(1/$C$59)*LN(1+$C$59/$C$58/(RodR+ABS(Calculations!K814-RodR))))</f>
        <v>0.0466218858063726</v>
      </c>
      <c r="T814" s="83">
        <f t="shared" si="104"/>
        <v>0.0481088560981664</v>
      </c>
      <c r="U814" s="58">
        <f t="shared" si="105"/>
        <v>33.8333333333333</v>
      </c>
      <c r="V814" s="58">
        <f t="shared" si="106"/>
        <v>1.01019948033673</v>
      </c>
      <c r="W814" s="58">
        <f t="shared" si="107"/>
        <v>1.01019948033673</v>
      </c>
    </row>
    <row r="815" spans="11:23">
      <c r="K815" s="80">
        <v>81.3</v>
      </c>
      <c r="L815" s="56">
        <f t="shared" si="101"/>
        <v>6.01538347484519</v>
      </c>
      <c r="M815" s="56">
        <f t="shared" si="108"/>
        <v>0.0734722664289125</v>
      </c>
      <c r="Q815" s="82">
        <f t="shared" si="102"/>
        <v>0.147781149820978</v>
      </c>
      <c r="R815" s="58">
        <f t="shared" si="103"/>
        <v>3.17361010226061</v>
      </c>
      <c r="S815" s="57">
        <f>IF(K815=0,C843,(1/$C$59)*LN(1+$C$59/$C$58/(RodR+ABS(Calculations!K815-RodR))))</f>
        <v>0.0465656287505865</v>
      </c>
      <c r="T815" s="83">
        <f t="shared" si="104"/>
        <v>0.048048960024288</v>
      </c>
      <c r="U815" s="58">
        <f t="shared" si="105"/>
        <v>33.875</v>
      </c>
      <c r="V815" s="58">
        <f t="shared" si="106"/>
        <v>1.01019948033673</v>
      </c>
      <c r="W815" s="58">
        <f t="shared" si="107"/>
        <v>1.01019948033673</v>
      </c>
    </row>
    <row r="816" spans="11:23">
      <c r="K816" s="80">
        <v>81.4</v>
      </c>
      <c r="L816" s="56">
        <f t="shared" si="101"/>
        <v>6.00813366492389</v>
      </c>
      <c r="M816" s="56">
        <f t="shared" si="108"/>
        <v>0.0732941725443776</v>
      </c>
      <c r="Q816" s="82">
        <f t="shared" si="102"/>
        <v>0.147603042265469</v>
      </c>
      <c r="R816" s="58">
        <f t="shared" si="103"/>
        <v>3.17361010226061</v>
      </c>
      <c r="S816" s="57">
        <f>IF(K816=0,C844,(1/$C$59)*LN(1+$C$59/$C$58/(RodR+ABS(Calculations!K816-RodR))))</f>
        <v>0.0465095073148178</v>
      </c>
      <c r="T816" s="83">
        <f t="shared" si="104"/>
        <v>0.0479892129147916</v>
      </c>
      <c r="U816" s="58">
        <f t="shared" si="105"/>
        <v>33.9166666666667</v>
      </c>
      <c r="V816" s="58">
        <f t="shared" si="106"/>
        <v>1.01019948033673</v>
      </c>
      <c r="W816" s="58">
        <f t="shared" si="107"/>
        <v>1.01019948033673</v>
      </c>
    </row>
    <row r="817" spans="11:23">
      <c r="K817" s="80">
        <v>81.5</v>
      </c>
      <c r="L817" s="56">
        <f t="shared" si="101"/>
        <v>6.00090131121655</v>
      </c>
      <c r="M817" s="56">
        <f t="shared" si="108"/>
        <v>0.0731167255028184</v>
      </c>
      <c r="Q817" s="82">
        <f t="shared" si="102"/>
        <v>0.147425363560321</v>
      </c>
      <c r="R817" s="58">
        <f t="shared" si="103"/>
        <v>3.17361010226061</v>
      </c>
      <c r="S817" s="57">
        <f>IF(K817=0,C845,(1/$C$59)*LN(1+$C$59/$C$58/(RodR+ABS(Calculations!K817-RodR))))</f>
        <v>0.0464535210091838</v>
      </c>
      <c r="T817" s="83">
        <f t="shared" si="104"/>
        <v>0.0479296142146181</v>
      </c>
      <c r="U817" s="58">
        <f t="shared" si="105"/>
        <v>33.9583333333333</v>
      </c>
      <c r="V817" s="58">
        <f t="shared" si="106"/>
        <v>1.01019948033673</v>
      </c>
      <c r="W817" s="58">
        <f t="shared" si="107"/>
        <v>1.01019948033673</v>
      </c>
    </row>
    <row r="818" spans="11:23">
      <c r="K818" s="80">
        <v>81.6</v>
      </c>
      <c r="L818" s="56">
        <f t="shared" si="101"/>
        <v>5.99368635074424</v>
      </c>
      <c r="M818" s="56">
        <f t="shared" si="108"/>
        <v>0.072939922175153</v>
      </c>
      <c r="Q818" s="82">
        <f t="shared" si="102"/>
        <v>0.147248112158317</v>
      </c>
      <c r="R818" s="58">
        <f t="shared" si="103"/>
        <v>3.17361010226061</v>
      </c>
      <c r="S818" s="57">
        <f>IF(K818=0,C846,(1/$C$59)*LN(1+$C$59/$C$58/(RodR+ABS(Calculations!K818-RodR))))</f>
        <v>0.0463976693461587</v>
      </c>
      <c r="T818" s="83">
        <f t="shared" si="104"/>
        <v>0.0478701633714632</v>
      </c>
      <c r="U818" s="58">
        <f t="shared" si="105"/>
        <v>34</v>
      </c>
      <c r="V818" s="58">
        <f t="shared" si="106"/>
        <v>1.01019948033673</v>
      </c>
      <c r="W818" s="58">
        <f t="shared" si="107"/>
        <v>1.01019948033673</v>
      </c>
    </row>
    <row r="819" spans="11:23">
      <c r="K819" s="80">
        <v>81.7</v>
      </c>
      <c r="L819" s="56">
        <f t="shared" si="101"/>
        <v>5.98648872083069</v>
      </c>
      <c r="M819" s="56">
        <f t="shared" si="108"/>
        <v>0.0727637594511457</v>
      </c>
      <c r="Q819" s="82">
        <f t="shared" si="102"/>
        <v>0.147071286519675</v>
      </c>
      <c r="R819" s="58">
        <f t="shared" si="103"/>
        <v>3.17361010226061</v>
      </c>
      <c r="S819" s="57">
        <f>IF(K819=0,C847,(1/$C$59)*LN(1+$C$59/$C$58/(RodR+ABS(Calculations!K819-RodR))))</f>
        <v>0.0463419518405598</v>
      </c>
      <c r="T819" s="83">
        <f t="shared" si="104"/>
        <v>0.0478108598357589</v>
      </c>
      <c r="U819" s="58">
        <f t="shared" si="105"/>
        <v>34.0416666666667</v>
      </c>
      <c r="V819" s="58">
        <f t="shared" si="106"/>
        <v>1.01019948033673</v>
      </c>
      <c r="W819" s="58">
        <f t="shared" si="107"/>
        <v>1.01019948033673</v>
      </c>
    </row>
    <row r="820" spans="11:23">
      <c r="K820" s="80">
        <v>81.8</v>
      </c>
      <c r="L820" s="56">
        <f t="shared" si="101"/>
        <v>5.97930835910036</v>
      </c>
      <c r="M820" s="56">
        <f t="shared" si="108"/>
        <v>0.0725882342392934</v>
      </c>
      <c r="Q820" s="82">
        <f t="shared" si="102"/>
        <v>0.146894885112005</v>
      </c>
      <c r="R820" s="58">
        <f t="shared" si="103"/>
        <v>3.17361010226061</v>
      </c>
      <c r="S820" s="57">
        <f>IF(K820=0,C848,(1/$C$59)*LN(1+$C$59/$C$58/(RodR+ABS(Calculations!K820-RodR))))</f>
        <v>0.0462863680095327</v>
      </c>
      <c r="T820" s="83">
        <f t="shared" si="104"/>
        <v>0.0477517030606589</v>
      </c>
      <c r="U820" s="58">
        <f t="shared" si="105"/>
        <v>34.0833333333333</v>
      </c>
      <c r="V820" s="58">
        <f t="shared" si="106"/>
        <v>1.01019948033673</v>
      </c>
      <c r="W820" s="58">
        <f t="shared" si="107"/>
        <v>1.01019948033673</v>
      </c>
    </row>
    <row r="821" spans="11:23">
      <c r="K821" s="80">
        <v>81.9</v>
      </c>
      <c r="L821" s="56">
        <f t="shared" si="101"/>
        <v>5.97214520347679</v>
      </c>
      <c r="M821" s="56">
        <f t="shared" si="108"/>
        <v>0.0724133434668852</v>
      </c>
      <c r="Q821" s="82">
        <f t="shared" si="102"/>
        <v>0.146718906410261</v>
      </c>
      <c r="R821" s="58">
        <f t="shared" si="103"/>
        <v>3.17361010226061</v>
      </c>
      <c r="S821" s="57">
        <f>IF(K821=0,C849,(1/$C$59)*LN(1+$C$59/$C$58/(RodR+ABS(Calculations!K821-RodR))))</f>
        <v>0.0462309173725376</v>
      </c>
      <c r="T821" s="83">
        <f t="shared" si="104"/>
        <v>0.0476926925020191</v>
      </c>
      <c r="U821" s="58">
        <f t="shared" si="105"/>
        <v>34.125</v>
      </c>
      <c r="V821" s="58">
        <f t="shared" si="106"/>
        <v>1.01019948033673</v>
      </c>
      <c r="W821" s="58">
        <f t="shared" si="107"/>
        <v>1.01019948033673</v>
      </c>
    </row>
    <row r="822" spans="11:23">
      <c r="K822" s="80">
        <v>82</v>
      </c>
      <c r="L822" s="56">
        <f t="shared" si="101"/>
        <v>5.96499919218067</v>
      </c>
      <c r="M822" s="56">
        <f t="shared" si="108"/>
        <v>0.0722390840795777</v>
      </c>
      <c r="Q822" s="82">
        <f t="shared" si="102"/>
        <v>0.146543348896697</v>
      </c>
      <c r="R822" s="58">
        <f t="shared" si="103"/>
        <v>3.17361010226061</v>
      </c>
      <c r="S822" s="57">
        <f>IF(K822=0,C850,(1/$C$59)*LN(1+$C$59/$C$58/(RodR+ABS(Calculations!K822-RodR))))</f>
        <v>0.0461755994513354</v>
      </c>
      <c r="T822" s="83">
        <f t="shared" si="104"/>
        <v>0.0476338276183831</v>
      </c>
      <c r="U822" s="58">
        <f t="shared" si="105"/>
        <v>34.1666666666667</v>
      </c>
      <c r="V822" s="58">
        <f t="shared" si="106"/>
        <v>1.01019948033673</v>
      </c>
      <c r="W822" s="58">
        <f t="shared" si="107"/>
        <v>1.01019948033673</v>
      </c>
    </row>
    <row r="823" spans="11:23">
      <c r="K823" s="80">
        <v>82.1</v>
      </c>
      <c r="L823" s="56">
        <f t="shared" si="101"/>
        <v>5.95787026372826</v>
      </c>
      <c r="M823" s="56">
        <f t="shared" si="108"/>
        <v>0.0720654530413558</v>
      </c>
      <c r="Q823" s="82">
        <f t="shared" si="102"/>
        <v>0.146368211060832</v>
      </c>
      <c r="R823" s="58">
        <f t="shared" si="103"/>
        <v>3.17361010226061</v>
      </c>
      <c r="S823" s="57">
        <f>IF(K823=0,C851,(1/$C$59)*LN(1+$C$59/$C$58/(RodR+ABS(Calculations!K823-RodR))))</f>
        <v>0.0461204137699749</v>
      </c>
      <c r="T823" s="83">
        <f t="shared" si="104"/>
        <v>0.0475751078709645</v>
      </c>
      <c r="U823" s="58">
        <f t="shared" si="105"/>
        <v>34.2083333333333</v>
      </c>
      <c r="V823" s="58">
        <f t="shared" si="106"/>
        <v>1.01019948033673</v>
      </c>
      <c r="W823" s="58">
        <f t="shared" si="107"/>
        <v>1.01019948033673</v>
      </c>
    </row>
    <row r="824" spans="11:23">
      <c r="K824" s="80">
        <v>82.2</v>
      </c>
      <c r="L824" s="56">
        <f t="shared" si="101"/>
        <v>5.95075835692936</v>
      </c>
      <c r="M824" s="56">
        <f t="shared" si="108"/>
        <v>0.0718924473345321</v>
      </c>
      <c r="Q824" s="82">
        <f t="shared" si="102"/>
        <v>0.146193491399391</v>
      </c>
      <c r="R824" s="58">
        <f t="shared" si="103"/>
        <v>3.17361010226061</v>
      </c>
      <c r="S824" s="57">
        <f>IF(K824=0,C852,(1/$C$59)*LN(1+$C$59/$C$58/(RodR+ABS(Calculations!K824-RodR))))</f>
        <v>0.046065359854777</v>
      </c>
      <c r="T824" s="83">
        <f t="shared" si="104"/>
        <v>0.0475165327236305</v>
      </c>
      <c r="U824" s="58">
        <f t="shared" si="105"/>
        <v>34.25</v>
      </c>
      <c r="V824" s="58">
        <f t="shared" si="106"/>
        <v>1.01019948033673</v>
      </c>
      <c r="W824" s="58">
        <f t="shared" si="107"/>
        <v>1.01019948033673</v>
      </c>
    </row>
    <row r="825" spans="11:23">
      <c r="K825" s="80">
        <v>82.3</v>
      </c>
      <c r="L825" s="56">
        <f t="shared" si="101"/>
        <v>5.94366341088579</v>
      </c>
      <c r="M825" s="56">
        <f t="shared" si="108"/>
        <v>0.0717200639594022</v>
      </c>
      <c r="Q825" s="82">
        <f t="shared" si="102"/>
        <v>0.146019188416277</v>
      </c>
      <c r="R825" s="58">
        <f t="shared" si="103"/>
        <v>3.17361010226061</v>
      </c>
      <c r="S825" s="57">
        <f>IF(K825=0,C853,(1/$C$59)*LN(1+$C$59/$C$58/(RodR+ABS(Calculations!K825-RodR))))</f>
        <v>0.0460104372343236</v>
      </c>
      <c r="T825" s="83">
        <f t="shared" si="104"/>
        <v>0.0474581016428864</v>
      </c>
      <c r="U825" s="58">
        <f t="shared" si="105"/>
        <v>34.2916666666667</v>
      </c>
      <c r="V825" s="58">
        <f t="shared" si="106"/>
        <v>1.01019948033673</v>
      </c>
      <c r="W825" s="58">
        <f t="shared" si="107"/>
        <v>1.01019948033673</v>
      </c>
    </row>
    <row r="826" spans="11:23">
      <c r="K826" s="80">
        <v>82.4</v>
      </c>
      <c r="L826" s="56">
        <f t="shared" si="101"/>
        <v>5.9365853649895</v>
      </c>
      <c r="M826" s="56">
        <f t="shared" si="108"/>
        <v>0.0715482999343857</v>
      </c>
      <c r="Q826" s="82">
        <f t="shared" si="102"/>
        <v>0.145845300622521</v>
      </c>
      <c r="R826" s="58">
        <f t="shared" si="103"/>
        <v>3.17361010226061</v>
      </c>
      <c r="S826" s="57">
        <f>IF(K826=0,C854,(1/$C$59)*LN(1+$C$59/$C$58/(RodR+ABS(Calculations!K826-RodR))))</f>
        <v>0.0459556454394423</v>
      </c>
      <c r="T826" s="83">
        <f t="shared" si="104"/>
        <v>0.0473998140978576</v>
      </c>
      <c r="U826" s="58">
        <f t="shared" si="105"/>
        <v>34.3333333333333</v>
      </c>
      <c r="V826" s="58">
        <f t="shared" si="106"/>
        <v>1.01019948033673</v>
      </c>
      <c r="W826" s="58">
        <f t="shared" si="107"/>
        <v>1.01019948033673</v>
      </c>
    </row>
    <row r="827" spans="11:23">
      <c r="K827" s="80">
        <v>82.5</v>
      </c>
      <c r="L827" s="56">
        <f t="shared" si="101"/>
        <v>5.92952415892095</v>
      </c>
      <c r="M827" s="56">
        <f t="shared" si="108"/>
        <v>0.0713771522956028</v>
      </c>
      <c r="Q827" s="82">
        <f t="shared" si="102"/>
        <v>0.145671826536239</v>
      </c>
      <c r="R827" s="58">
        <f t="shared" si="103"/>
        <v>3.17361010226061</v>
      </c>
      <c r="S827" s="57">
        <f>IF(K827=0,C855,(1/$C$59)*LN(1+$C$59/$C$58/(RodR+ABS(Calculations!K827-RodR))))</f>
        <v>0.045900984003194</v>
      </c>
      <c r="T827" s="83">
        <f t="shared" si="104"/>
        <v>0.0473416695602759</v>
      </c>
      <c r="U827" s="58">
        <f t="shared" si="105"/>
        <v>34.375</v>
      </c>
      <c r="V827" s="58">
        <f t="shared" si="106"/>
        <v>1.01019948033673</v>
      </c>
      <c r="W827" s="58">
        <f t="shared" si="107"/>
        <v>1.01019948033673</v>
      </c>
    </row>
    <row r="828" spans="11:23">
      <c r="K828" s="80">
        <v>82.6</v>
      </c>
      <c r="L828" s="56">
        <f t="shared" si="101"/>
        <v>5.92247973264735</v>
      </c>
      <c r="M828" s="56">
        <f t="shared" si="108"/>
        <v>0.0712066180968929</v>
      </c>
      <c r="Q828" s="82">
        <f t="shared" si="102"/>
        <v>0.145498764682594</v>
      </c>
      <c r="R828" s="58">
        <f t="shared" si="103"/>
        <v>3.17361010226061</v>
      </c>
      <c r="S828" s="57">
        <f>IF(K828=0,C856,(1/$C$59)*LN(1+$C$59/$C$58/(RodR+ABS(Calculations!K828-RodR))))</f>
        <v>0.0458464524608594</v>
      </c>
      <c r="T828" s="83">
        <f t="shared" si="104"/>
        <v>0.0472836675044624</v>
      </c>
      <c r="U828" s="58">
        <f t="shared" si="105"/>
        <v>34.4166666666667</v>
      </c>
      <c r="V828" s="58">
        <f t="shared" si="106"/>
        <v>1.01019948033673</v>
      </c>
      <c r="W828" s="58">
        <f t="shared" si="107"/>
        <v>1.01019948033673</v>
      </c>
    </row>
    <row r="829" spans="11:23">
      <c r="K829" s="80">
        <v>82.7</v>
      </c>
      <c r="L829" s="56">
        <f t="shared" si="101"/>
        <v>5.91545202642086</v>
      </c>
      <c r="M829" s="56">
        <f t="shared" si="108"/>
        <v>0.0710366944098242</v>
      </c>
      <c r="Q829" s="82">
        <f t="shared" si="102"/>
        <v>0.145326113593749</v>
      </c>
      <c r="R829" s="58">
        <f t="shared" si="103"/>
        <v>3.17361010226061</v>
      </c>
      <c r="S829" s="57">
        <f>IF(K829=0,C857,(1/$C$59)*LN(1+$C$59/$C$58/(RodR+ABS(Calculations!K829-RodR))))</f>
        <v>0.0457920503499251</v>
      </c>
      <c r="T829" s="83">
        <f t="shared" si="104"/>
        <v>0.0472258074073112</v>
      </c>
      <c r="U829" s="58">
        <f t="shared" si="105"/>
        <v>34.4583333333333</v>
      </c>
      <c r="V829" s="58">
        <f t="shared" si="106"/>
        <v>1.01019948033673</v>
      </c>
      <c r="W829" s="58">
        <f t="shared" si="107"/>
        <v>1.01019948033673</v>
      </c>
    </row>
    <row r="830" spans="11:23">
      <c r="K830" s="80">
        <v>82.8</v>
      </c>
      <c r="L830" s="56">
        <f t="shared" si="101"/>
        <v>5.90844098077713</v>
      </c>
      <c r="M830" s="56">
        <f t="shared" si="108"/>
        <v>0.0708673783232294</v>
      </c>
      <c r="Q830" s="82">
        <f t="shared" si="102"/>
        <v>0.14515387180883</v>
      </c>
      <c r="R830" s="58">
        <f t="shared" si="103"/>
        <v>3.17361010226061</v>
      </c>
      <c r="S830" s="57">
        <f>IF(K830=0,C858,(1/$C$59)*LN(1+$C$59/$C$58/(RodR+ABS(Calculations!K830-RodR))))</f>
        <v>0.0457377772100722</v>
      </c>
      <c r="T830" s="83">
        <f t="shared" si="104"/>
        <v>0.0471680887482737</v>
      </c>
      <c r="U830" s="58">
        <f t="shared" si="105"/>
        <v>34.5</v>
      </c>
      <c r="V830" s="58">
        <f t="shared" si="106"/>
        <v>1.01019948033673</v>
      </c>
      <c r="W830" s="58">
        <f t="shared" si="107"/>
        <v>1.01019948033673</v>
      </c>
    </row>
    <row r="831" spans="11:23">
      <c r="K831" s="80">
        <v>82.9</v>
      </c>
      <c r="L831" s="56">
        <f t="shared" si="101"/>
        <v>5.90144653653338</v>
      </c>
      <c r="M831" s="56">
        <f t="shared" si="108"/>
        <v>0.0706986669434047</v>
      </c>
      <c r="Q831" s="82">
        <f t="shared" si="102"/>
        <v>0.144982037873883</v>
      </c>
      <c r="R831" s="58">
        <f t="shared" si="103"/>
        <v>3.17361010226061</v>
      </c>
      <c r="S831" s="57">
        <f>IF(K831=0,C859,(1/$C$59)*LN(1+$C$59/$C$58/(RodR+ABS(Calculations!K831-RodR))))</f>
        <v>0.0456836325831613</v>
      </c>
      <c r="T831" s="83">
        <f t="shared" si="104"/>
        <v>0.0471105110093438</v>
      </c>
      <c r="U831" s="58">
        <f t="shared" si="105"/>
        <v>34.5416666666667</v>
      </c>
      <c r="V831" s="58">
        <f t="shared" si="106"/>
        <v>1.01019948033673</v>
      </c>
      <c r="W831" s="58">
        <f t="shared" si="107"/>
        <v>1.01019948033673</v>
      </c>
    </row>
    <row r="832" spans="11:23">
      <c r="K832" s="80">
        <v>83</v>
      </c>
      <c r="L832" s="56">
        <f t="shared" si="101"/>
        <v>5.89446863478694</v>
      </c>
      <c r="M832" s="56">
        <f t="shared" si="108"/>
        <v>0.0705305573937292</v>
      </c>
      <c r="Q832" s="82">
        <f t="shared" si="102"/>
        <v>0.144810610341833</v>
      </c>
      <c r="R832" s="58">
        <f t="shared" si="103"/>
        <v>3.17361010226061</v>
      </c>
      <c r="S832" s="57">
        <f>IF(K832=0,C860,(1/$C$59)*LN(1+$C$59/$C$58/(RodR+ABS(Calculations!K832-RodR))))</f>
        <v>0.0456296160132217</v>
      </c>
      <c r="T832" s="83">
        <f t="shared" si="104"/>
        <v>0.0470530736750424</v>
      </c>
      <c r="U832" s="58">
        <f t="shared" si="105"/>
        <v>34.5833333333333</v>
      </c>
      <c r="V832" s="58">
        <f t="shared" si="106"/>
        <v>1.01019948033673</v>
      </c>
      <c r="W832" s="58">
        <f t="shared" si="107"/>
        <v>1.01019948033673</v>
      </c>
    </row>
    <row r="833" spans="11:23">
      <c r="K833" s="80">
        <v>83.1</v>
      </c>
      <c r="L833" s="56">
        <f t="shared" si="101"/>
        <v>5.88750721691339</v>
      </c>
      <c r="M833" s="56">
        <f t="shared" si="108"/>
        <v>0.0703630468148688</v>
      </c>
      <c r="Q833" s="82">
        <f t="shared" si="102"/>
        <v>0.144639587772442</v>
      </c>
      <c r="R833" s="58">
        <f t="shared" si="103"/>
        <v>3.17361010226061</v>
      </c>
      <c r="S833" s="57">
        <f>IF(K833=0,C861,(1/$C$59)*LN(1+$C$59/$C$58/(RodR+ABS(Calculations!K833-RodR))))</f>
        <v>0.0455757270464363</v>
      </c>
      <c r="T833" s="83">
        <f t="shared" si="104"/>
        <v>0.0469957762324008</v>
      </c>
      <c r="U833" s="58">
        <f t="shared" si="105"/>
        <v>34.625</v>
      </c>
      <c r="V833" s="58">
        <f t="shared" si="106"/>
        <v>1.01019948033673</v>
      </c>
      <c r="W833" s="58">
        <f t="shared" si="107"/>
        <v>1.01019948033673</v>
      </c>
    </row>
    <row r="834" spans="11:23">
      <c r="K834" s="80">
        <v>83.2</v>
      </c>
      <c r="L834" s="56">
        <f t="shared" ref="L834:L897" si="109">IF(K834&lt;RodR,EPRValue,Q834*$C$43)</f>
        <v>5.88056222456512</v>
      </c>
      <c r="M834" s="56">
        <f t="shared" si="108"/>
        <v>0.0701961323642326</v>
      </c>
      <c r="Q834" s="82">
        <f t="shared" si="102"/>
        <v>0.144468968732274</v>
      </c>
      <c r="R834" s="58">
        <f t="shared" si="103"/>
        <v>3.17361010226061</v>
      </c>
      <c r="S834" s="57">
        <f>IF(K834=0,C862,(1/$C$59)*LN(1+$C$59/$C$58/(RodR+ABS(Calculations!K834-RodR))))</f>
        <v>0.045521965231131</v>
      </c>
      <c r="T834" s="83">
        <f t="shared" si="104"/>
        <v>0.0469386181709468</v>
      </c>
      <c r="U834" s="58">
        <f t="shared" si="105"/>
        <v>34.6666666666667</v>
      </c>
      <c r="V834" s="58">
        <f t="shared" si="106"/>
        <v>1.01019948033673</v>
      </c>
      <c r="W834" s="58">
        <f t="shared" si="107"/>
        <v>1.01019948033673</v>
      </c>
    </row>
    <row r="835" spans="11:23">
      <c r="K835" s="80">
        <v>83.3</v>
      </c>
      <c r="L835" s="56">
        <f t="shared" si="109"/>
        <v>5.87363359966955</v>
      </c>
      <c r="M835" s="56">
        <f t="shared" si="108"/>
        <v>0.070029811216231</v>
      </c>
      <c r="Q835" s="82">
        <f t="shared" si="102"/>
        <v>0.144298751794646</v>
      </c>
      <c r="R835" s="58">
        <f t="shared" si="103"/>
        <v>3.17361010226061</v>
      </c>
      <c r="S835" s="57">
        <f>IF(K835=0,C863,(1/$C$59)*LN(1+$C$59/$C$58/(RodR+ABS(Calculations!K835-RodR))))</f>
        <v>0.0454683301177607</v>
      </c>
      <c r="T835" s="83">
        <f t="shared" si="104"/>
        <v>0.0468815989826885</v>
      </c>
      <c r="U835" s="58">
        <f t="shared" si="105"/>
        <v>34.7083333333333</v>
      </c>
      <c r="V835" s="58">
        <f t="shared" si="106"/>
        <v>1.01019948033673</v>
      </c>
      <c r="W835" s="58">
        <f t="shared" si="107"/>
        <v>1.01019948033673</v>
      </c>
    </row>
    <row r="836" spans="11:23">
      <c r="K836" s="80">
        <v>83.4</v>
      </c>
      <c r="L836" s="56">
        <f t="shared" si="109"/>
        <v>5.86672128442758</v>
      </c>
      <c r="M836" s="56">
        <f t="shared" si="108"/>
        <v>0.0698640805619153</v>
      </c>
      <c r="Q836" s="82">
        <f t="shared" ref="Q836:Q899" si="110">R836*IF($C$56&lt;$C$55,S836,T836)</f>
        <v>0.144128935539596</v>
      </c>
      <c r="R836" s="58">
        <f t="shared" ref="R836:R899" si="111">$C$70/$C$61*W836</f>
        <v>3.17361010226061</v>
      </c>
      <c r="S836" s="57">
        <f>IF(K836=0,C864,(1/$C$59)*LN(1+$C$59/$C$58/(RodR+ABS(Calculations!K836-RodR))))</f>
        <v>0.0454148212588973</v>
      </c>
      <c r="T836" s="83">
        <f t="shared" ref="T836:T899" si="112">IF((ABS(K836))&lt;$C$55-$C$56,($C$53/2/PI()/$C$56*LN(($C$55-$C$56)*(ABS(K836)+$C$56)/(ABS(K836))/$C$55)+$C$60*LN($C$55*$C$54/($C$55-$C$56)/$C$53)),$C$60*LN((((ABS(K836))+$C$56-$C$55)*$C$53+$C$55*$C$54)/($C$53*(ABS(K836)))))</f>
        <v>0.0468247181620999</v>
      </c>
      <c r="U836" s="58">
        <f t="shared" ref="U836:U899" si="113">K836/$C$56</f>
        <v>34.75</v>
      </c>
      <c r="V836" s="58">
        <f t="shared" ref="V836:V899" si="114">IF(K836="","",1/(1.0212-0.0178*LOG10($C$53+0.01)))</f>
        <v>1.01019948033673</v>
      </c>
      <c r="W836" s="58">
        <f t="shared" ref="W836:W899" si="115">MAX(1/(-(0.21682*LOG10(3.7*U836)-0.293)*(EXP(-3.7*U836)-1)+1),1)*MAX(1/(-(0.1921*LOG10(U836+0.2)+0.072)*(EXP(-150*U836)-1)+1),1)*V836</f>
        <v>1.01019948033673</v>
      </c>
    </row>
    <row r="837" spans="11:23">
      <c r="K837" s="80">
        <v>83.5</v>
      </c>
      <c r="L837" s="56">
        <f t="shared" si="109"/>
        <v>5.85982522131193</v>
      </c>
      <c r="M837" s="56">
        <f t="shared" si="108"/>
        <v>0.0696989376090213</v>
      </c>
      <c r="Q837" s="82">
        <f t="shared" si="110"/>
        <v>0.143959518553841</v>
      </c>
      <c r="R837" s="58">
        <f t="shared" si="111"/>
        <v>3.17361010226061</v>
      </c>
      <c r="S837" s="57">
        <f>IF(K837=0,C865,(1/$C$59)*LN(1+$C$59/$C$58/(RodR+ABS(Calculations!K837-RodR))))</f>
        <v>0.0453614382092169</v>
      </c>
      <c r="T837" s="83">
        <f t="shared" si="112"/>
        <v>0.0467679752061062</v>
      </c>
      <c r="U837" s="58">
        <f t="shared" si="113"/>
        <v>34.7916666666667</v>
      </c>
      <c r="V837" s="58">
        <f t="shared" si="114"/>
        <v>1.01019948033673</v>
      </c>
      <c r="W837" s="58">
        <f t="shared" si="115"/>
        <v>1.01019948033673</v>
      </c>
    </row>
    <row r="838" spans="11:23">
      <c r="K838" s="80">
        <v>83.6</v>
      </c>
      <c r="L838" s="56">
        <f t="shared" si="109"/>
        <v>5.85294535306567</v>
      </c>
      <c r="M838" s="56">
        <f t="shared" si="108"/>
        <v>0.0695343795816816</v>
      </c>
      <c r="Q838" s="82">
        <f t="shared" si="110"/>
        <v>0.143790499430738</v>
      </c>
      <c r="R838" s="58">
        <f t="shared" si="111"/>
        <v>3.17361010226061</v>
      </c>
      <c r="S838" s="57">
        <f>IF(K838=0,C866,(1/$C$59)*LN(1+$C$59/$C$58/(RodR+ABS(Calculations!K838-RodR))))</f>
        <v>0.0453081805254885</v>
      </c>
      <c r="T838" s="83">
        <f t="shared" si="112"/>
        <v>0.0467113696140673</v>
      </c>
      <c r="U838" s="58">
        <f t="shared" si="113"/>
        <v>34.8333333333333</v>
      </c>
      <c r="V838" s="58">
        <f t="shared" si="114"/>
        <v>1.01019948033673</v>
      </c>
      <c r="W838" s="58">
        <f t="shared" si="115"/>
        <v>1.01019948033673</v>
      </c>
    </row>
    <row r="839" spans="11:23">
      <c r="K839" s="80">
        <v>83.7</v>
      </c>
      <c r="L839" s="56">
        <f t="shared" si="109"/>
        <v>5.84608162270043</v>
      </c>
      <c r="M839" s="56">
        <f t="shared" si="108"/>
        <v>0.0693704037204359</v>
      </c>
      <c r="Q839" s="82">
        <f t="shared" si="110"/>
        <v>0.143621876770241</v>
      </c>
      <c r="R839" s="58">
        <f t="shared" si="111"/>
        <v>3.17361010226061</v>
      </c>
      <c r="S839" s="57">
        <f>IF(K839=0,C867,(1/$C$59)*LN(1+$C$59/$C$58/(RodR+ABS(Calculations!K839-RodR))))</f>
        <v>0.0452550477665599</v>
      </c>
      <c r="T839" s="83">
        <f t="shared" si="112"/>
        <v>0.0466549008877661</v>
      </c>
      <c r="U839" s="58">
        <f t="shared" si="113"/>
        <v>34.875</v>
      </c>
      <c r="V839" s="58">
        <f t="shared" si="114"/>
        <v>1.01019948033673</v>
      </c>
      <c r="W839" s="58">
        <f t="shared" si="115"/>
        <v>1.01019948033673</v>
      </c>
    </row>
    <row r="840" spans="11:23">
      <c r="K840" s="80">
        <v>83.8</v>
      </c>
      <c r="L840" s="56">
        <f t="shared" si="109"/>
        <v>5.83923397349506</v>
      </c>
      <c r="M840" s="56">
        <f t="shared" si="108"/>
        <v>0.0692070072820776</v>
      </c>
      <c r="Q840" s="82">
        <f t="shared" si="110"/>
        <v>0.143453649178871</v>
      </c>
      <c r="R840" s="58">
        <f t="shared" si="111"/>
        <v>3.17361010226061</v>
      </c>
      <c r="S840" s="57">
        <f>IF(K840=0,C868,(1/$C$59)*LN(1+$C$59/$C$58/(RodR+ABS(Calculations!K840-RodR))))</f>
        <v>0.0452020394933476</v>
      </c>
      <c r="T840" s="83">
        <f t="shared" si="112"/>
        <v>0.0465985685313904</v>
      </c>
      <c r="U840" s="58">
        <f t="shared" si="113"/>
        <v>34.9166666666667</v>
      </c>
      <c r="V840" s="58">
        <f t="shared" si="114"/>
        <v>1.01019948033673</v>
      </c>
      <c r="W840" s="58">
        <f t="shared" si="115"/>
        <v>1.01019948033673</v>
      </c>
    </row>
    <row r="841" spans="11:23">
      <c r="K841" s="80">
        <v>83.9</v>
      </c>
      <c r="L841" s="56">
        <f t="shared" si="109"/>
        <v>5.83240234899382</v>
      </c>
      <c r="M841" s="56">
        <f t="shared" si="108"/>
        <v>0.0690441875395607</v>
      </c>
      <c r="Q841" s="82">
        <f t="shared" si="110"/>
        <v>0.143285815269668</v>
      </c>
      <c r="R841" s="58">
        <f t="shared" si="111"/>
        <v>3.17361010226061</v>
      </c>
      <c r="S841" s="57">
        <f>IF(K841=0,C869,(1/$C$59)*LN(1+$C$59/$C$58/(RodR+ABS(Calculations!K841-RodR))))</f>
        <v>0.0451491552688226</v>
      </c>
      <c r="T841" s="83">
        <f t="shared" si="112"/>
        <v>0.0465423720515211</v>
      </c>
      <c r="U841" s="58">
        <f t="shared" si="113"/>
        <v>34.9583333333333</v>
      </c>
      <c r="V841" s="58">
        <f t="shared" si="114"/>
        <v>1.01019948033673</v>
      </c>
      <c r="W841" s="58">
        <f t="shared" si="115"/>
        <v>1.01019948033673</v>
      </c>
    </row>
    <row r="842" spans="11:23">
      <c r="K842" s="80">
        <v>84</v>
      </c>
      <c r="L842" s="56">
        <f t="shared" si="109"/>
        <v>5.82558669300506</v>
      </c>
      <c r="M842" s="56">
        <f t="shared" si="108"/>
        <v>0.0688819417818802</v>
      </c>
      <c r="Q842" s="82">
        <f t="shared" si="110"/>
        <v>0.143118373662161</v>
      </c>
      <c r="R842" s="58">
        <f t="shared" si="111"/>
        <v>3.17361010226061</v>
      </c>
      <c r="S842" s="57">
        <f>IF(K842=0,C870,(1/$C$59)*LN(1+$C$59/$C$58/(RodR+ABS(Calculations!K842-RodR))))</f>
        <v>0.0450963946580001</v>
      </c>
      <c r="T842" s="83">
        <f t="shared" si="112"/>
        <v>0.0464863109571163</v>
      </c>
      <c r="U842" s="58">
        <f t="shared" si="113"/>
        <v>35</v>
      </c>
      <c r="V842" s="58">
        <f t="shared" si="114"/>
        <v>1.01019948033673</v>
      </c>
      <c r="W842" s="58">
        <f t="shared" si="115"/>
        <v>1.01019948033673</v>
      </c>
    </row>
    <row r="843" spans="11:23">
      <c r="K843" s="80">
        <v>84.1</v>
      </c>
      <c r="L843" s="56">
        <f t="shared" si="109"/>
        <v>5.81878694959955</v>
      </c>
      <c r="M843" s="56">
        <f t="shared" si="108"/>
        <v>0.0687202673138394</v>
      </c>
      <c r="Q843" s="82">
        <f t="shared" si="110"/>
        <v>0.142951322982323</v>
      </c>
      <c r="R843" s="58">
        <f t="shared" si="111"/>
        <v>3.17361010226061</v>
      </c>
      <c r="S843" s="57">
        <f>IF(K843=0,C871,(1/$C$59)*LN(1+$C$59/$C$58/(RodR+ABS(Calculations!K843-RodR))))</f>
        <v>0.045043757227927</v>
      </c>
      <c r="T843" s="83">
        <f t="shared" si="112"/>
        <v>0.0464303847594974</v>
      </c>
      <c r="U843" s="58">
        <f t="shared" si="113"/>
        <v>35.0416666666667</v>
      </c>
      <c r="V843" s="58">
        <f t="shared" si="114"/>
        <v>1.01019948033673</v>
      </c>
      <c r="W843" s="58">
        <f t="shared" si="115"/>
        <v>1.01019948033673</v>
      </c>
    </row>
    <row r="844" spans="11:23">
      <c r="K844" s="80">
        <v>84.2</v>
      </c>
      <c r="L844" s="56">
        <f t="shared" si="109"/>
        <v>5.81200306310891</v>
      </c>
      <c r="M844" s="56">
        <f t="shared" si="108"/>
        <v>0.0685591614562169</v>
      </c>
      <c r="Q844" s="82">
        <f t="shared" si="110"/>
        <v>0.14278466186254</v>
      </c>
      <c r="R844" s="58">
        <f t="shared" si="111"/>
        <v>3.17361010226061</v>
      </c>
      <c r="S844" s="57">
        <f>IF(K844=0,C872,(1/$C$59)*LN(1+$C$59/$C$58/(RodR+ABS(Calculations!K844-RodR))))</f>
        <v>0.0449912425476692</v>
      </c>
      <c r="T844" s="83">
        <f t="shared" si="112"/>
        <v>0.0463745929723352</v>
      </c>
      <c r="U844" s="58">
        <f t="shared" si="113"/>
        <v>35.0833333333333</v>
      </c>
      <c r="V844" s="58">
        <f t="shared" si="114"/>
        <v>1.01019948033673</v>
      </c>
      <c r="W844" s="58">
        <f t="shared" si="115"/>
        <v>1.01019948033673</v>
      </c>
    </row>
    <row r="845" spans="11:23">
      <c r="K845" s="80">
        <v>84.3</v>
      </c>
      <c r="L845" s="56">
        <f t="shared" si="109"/>
        <v>5.80523497812424</v>
      </c>
      <c r="M845" s="56">
        <f t="shared" ref="M845:M908" si="116">L835-L845</f>
        <v>0.0683986215453114</v>
      </c>
      <c r="Q845" s="82">
        <f t="shared" si="110"/>
        <v>0.14261838894157</v>
      </c>
      <c r="R845" s="58">
        <f t="shared" si="111"/>
        <v>3.17361010226061</v>
      </c>
      <c r="S845" s="57">
        <f>IF(K845=0,C873,(1/$C$59)*LN(1+$C$59/$C$58/(RodR+ABS(Calculations!K845-RodR))))</f>
        <v>0.0449388501883015</v>
      </c>
      <c r="T845" s="83">
        <f t="shared" si="112"/>
        <v>0.0463189351116357</v>
      </c>
      <c r="U845" s="58">
        <f t="shared" si="113"/>
        <v>35.125</v>
      </c>
      <c r="V845" s="58">
        <f t="shared" si="114"/>
        <v>1.01019948033673</v>
      </c>
      <c r="W845" s="58">
        <f t="shared" si="115"/>
        <v>1.01019948033673</v>
      </c>
    </row>
    <row r="846" spans="11:23">
      <c r="K846" s="80">
        <v>84.4</v>
      </c>
      <c r="L846" s="56">
        <f t="shared" si="109"/>
        <v>5.79848263949444</v>
      </c>
      <c r="M846" s="56">
        <f t="shared" si="116"/>
        <v>0.0682386449331442</v>
      </c>
      <c r="Q846" s="82">
        <f t="shared" si="110"/>
        <v>0.142452502864503</v>
      </c>
      <c r="R846" s="58">
        <f t="shared" si="111"/>
        <v>3.17361010226061</v>
      </c>
      <c r="S846" s="57">
        <f>IF(K846=0,C874,(1/$C$59)*LN(1+$C$59/$C$58/(RodR+ABS(Calculations!K846-RodR))))</f>
        <v>0.0448865797228942</v>
      </c>
      <c r="T846" s="83">
        <f t="shared" si="112"/>
        <v>0.0462634106957255</v>
      </c>
      <c r="U846" s="58">
        <f t="shared" si="113"/>
        <v>35.1666666666667</v>
      </c>
      <c r="V846" s="58">
        <f t="shared" si="114"/>
        <v>1.01019948033673</v>
      </c>
      <c r="W846" s="58">
        <f t="shared" si="115"/>
        <v>1.01019948033673</v>
      </c>
    </row>
    <row r="847" spans="11:23">
      <c r="K847" s="80">
        <v>84.5</v>
      </c>
      <c r="L847" s="56">
        <f t="shared" si="109"/>
        <v>5.79174599232487</v>
      </c>
      <c r="M847" s="56">
        <f t="shared" si="116"/>
        <v>0.0680792289870613</v>
      </c>
      <c r="Q847" s="82">
        <f t="shared" si="110"/>
        <v>0.142287002282733</v>
      </c>
      <c r="R847" s="58">
        <f t="shared" si="111"/>
        <v>3.17361010226061</v>
      </c>
      <c r="S847" s="57">
        <f>IF(K847=0,C875,(1/$C$59)*LN(1+$C$59/$C$58/(RodR+ABS(Calculations!K847-RodR))))</f>
        <v>0.0448344307265029</v>
      </c>
      <c r="T847" s="83">
        <f t="shared" si="112"/>
        <v>0.0462080192452387</v>
      </c>
      <c r="U847" s="58">
        <f t="shared" si="113"/>
        <v>35.2083333333333</v>
      </c>
      <c r="V847" s="58">
        <f t="shared" si="114"/>
        <v>1.01019948033673</v>
      </c>
      <c r="W847" s="58">
        <f t="shared" si="115"/>
        <v>1.01019948033673</v>
      </c>
    </row>
    <row r="848" spans="11:23">
      <c r="K848" s="80">
        <v>84.6</v>
      </c>
      <c r="L848" s="56">
        <f t="shared" si="109"/>
        <v>5.78502498197573</v>
      </c>
      <c r="M848" s="56">
        <f t="shared" si="116"/>
        <v>0.0679203710899356</v>
      </c>
      <c r="Q848" s="82">
        <f t="shared" si="110"/>
        <v>0.142121885853912</v>
      </c>
      <c r="R848" s="58">
        <f t="shared" si="111"/>
        <v>3.17361010226061</v>
      </c>
      <c r="S848" s="57">
        <f>IF(K848=0,C876,(1/$C$59)*LN(1+$C$59/$C$58/(RodR+ABS(Calculations!K848-RodR))))</f>
        <v>0.044782402776156</v>
      </c>
      <c r="T848" s="83">
        <f t="shared" si="112"/>
        <v>0.0461527602831025</v>
      </c>
      <c r="U848" s="58">
        <f t="shared" si="113"/>
        <v>35.25</v>
      </c>
      <c r="V848" s="58">
        <f t="shared" si="114"/>
        <v>1.01019948033673</v>
      </c>
      <c r="W848" s="58">
        <f t="shared" si="115"/>
        <v>1.01019948033673</v>
      </c>
    </row>
    <row r="849" spans="11:23">
      <c r="K849" s="80">
        <v>84.7</v>
      </c>
      <c r="L849" s="56">
        <f t="shared" si="109"/>
        <v>5.7783195540607</v>
      </c>
      <c r="M849" s="56">
        <f t="shared" si="116"/>
        <v>0.067762068639726</v>
      </c>
      <c r="Q849" s="82">
        <f t="shared" si="110"/>
        <v>0.141957152241921</v>
      </c>
      <c r="R849" s="58">
        <f t="shared" si="111"/>
        <v>3.17361010226061</v>
      </c>
      <c r="S849" s="57">
        <f>IF(K849=0,C877,(1/$C$59)*LN(1+$C$59/$C$58/(RodR+ABS(Calculations!K849-RodR))))</f>
        <v>0.044730495450844</v>
      </c>
      <c r="T849" s="83">
        <f t="shared" si="112"/>
        <v>0.0460976333345237</v>
      </c>
      <c r="U849" s="58">
        <f t="shared" si="113"/>
        <v>35.2916666666667</v>
      </c>
      <c r="V849" s="58">
        <f t="shared" si="114"/>
        <v>1.01019948033673</v>
      </c>
      <c r="W849" s="58">
        <f t="shared" si="115"/>
        <v>1.01019948033673</v>
      </c>
    </row>
    <row r="850" spans="11:23">
      <c r="K850" s="80">
        <v>84.8</v>
      </c>
      <c r="L850" s="56">
        <f t="shared" si="109"/>
        <v>5.77162965444536</v>
      </c>
      <c r="M850" s="56">
        <f t="shared" si="116"/>
        <v>0.0676043190497007</v>
      </c>
      <c r="Q850" s="82">
        <f t="shared" si="110"/>
        <v>0.141792800116827</v>
      </c>
      <c r="R850" s="58">
        <f t="shared" si="111"/>
        <v>3.17361010226061</v>
      </c>
      <c r="S850" s="57">
        <f>IF(K850=0,C878,(1/$C$59)*LN(1+$C$59/$C$58/(RodR+ABS(Calculations!K850-RodR))))</f>
        <v>0.0446787083315075</v>
      </c>
      <c r="T850" s="83">
        <f t="shared" si="112"/>
        <v>0.046042637926976</v>
      </c>
      <c r="U850" s="58">
        <f t="shared" si="113"/>
        <v>35.3333333333333</v>
      </c>
      <c r="V850" s="58">
        <f t="shared" si="114"/>
        <v>1.01019948033673</v>
      </c>
      <c r="W850" s="58">
        <f t="shared" si="115"/>
        <v>1.01019948033673</v>
      </c>
    </row>
    <row r="851" spans="11:23">
      <c r="K851" s="80">
        <v>84.9</v>
      </c>
      <c r="L851" s="56">
        <f t="shared" si="109"/>
        <v>5.76495522924576</v>
      </c>
      <c r="M851" s="56">
        <f t="shared" si="116"/>
        <v>0.0674471197480608</v>
      </c>
      <c r="Q851" s="82">
        <f t="shared" si="110"/>
        <v>0.141628828154854</v>
      </c>
      <c r="R851" s="58">
        <f t="shared" si="111"/>
        <v>3.17361010226061</v>
      </c>
      <c r="S851" s="57">
        <f>IF(K851=0,C879,(1/$C$59)*LN(1+$C$59/$C$58/(RodR+ABS(Calculations!K851-RodR))))</f>
        <v>0.044627041001026</v>
      </c>
      <c r="T851" s="83">
        <f t="shared" si="112"/>
        <v>0.0459877735901844</v>
      </c>
      <c r="U851" s="58">
        <f t="shared" si="113"/>
        <v>35.375</v>
      </c>
      <c r="V851" s="58">
        <f t="shared" si="114"/>
        <v>1.01019948033673</v>
      </c>
      <c r="W851" s="58">
        <f t="shared" si="115"/>
        <v>1.01019948033673</v>
      </c>
    </row>
    <row r="852" spans="11:23">
      <c r="K852" s="80">
        <v>85</v>
      </c>
      <c r="L852" s="56">
        <f t="shared" si="109"/>
        <v>5.75829622482708</v>
      </c>
      <c r="M852" s="56">
        <f t="shared" si="116"/>
        <v>0.0672904681779798</v>
      </c>
      <c r="Q852" s="82">
        <f t="shared" si="110"/>
        <v>0.141465235038344</v>
      </c>
      <c r="R852" s="58">
        <f t="shared" si="111"/>
        <v>3.17361010226061</v>
      </c>
      <c r="S852" s="57">
        <f>IF(K852=0,C880,(1/$C$59)*LN(1+$C$59/$C$58/(RodR+ABS(Calculations!K852-RodR))))</f>
        <v>0.0445754930442074</v>
      </c>
      <c r="T852" s="83">
        <f t="shared" si="112"/>
        <v>0.0459330398561131</v>
      </c>
      <c r="U852" s="58">
        <f t="shared" si="113"/>
        <v>35.4166666666667</v>
      </c>
      <c r="V852" s="58">
        <f t="shared" si="114"/>
        <v>1.01019948033673</v>
      </c>
      <c r="W852" s="58">
        <f t="shared" si="115"/>
        <v>1.01019948033673</v>
      </c>
    </row>
    <row r="853" spans="11:23">
      <c r="K853" s="80">
        <v>85.1</v>
      </c>
      <c r="L853" s="56">
        <f t="shared" si="109"/>
        <v>5.75165258780204</v>
      </c>
      <c r="M853" s="56">
        <f t="shared" si="116"/>
        <v>0.0671343617975166</v>
      </c>
      <c r="Q853" s="82">
        <f t="shared" si="110"/>
        <v>0.14130201945572</v>
      </c>
      <c r="R853" s="58">
        <f t="shared" si="111"/>
        <v>3.17361010226061</v>
      </c>
      <c r="S853" s="57">
        <f>IF(K853=0,C881,(1/$C$59)*LN(1+$C$59/$C$58/(RodR+ABS(Calculations!K853-RodR))))</f>
        <v>0.0445240640477759</v>
      </c>
      <c r="T853" s="83">
        <f t="shared" si="112"/>
        <v>0.0458784362589537</v>
      </c>
      <c r="U853" s="58">
        <f t="shared" si="113"/>
        <v>35.4583333333333</v>
      </c>
      <c r="V853" s="58">
        <f t="shared" si="114"/>
        <v>1.01019948033673</v>
      </c>
      <c r="W853" s="58">
        <f t="shared" si="115"/>
        <v>1.01019948033673</v>
      </c>
    </row>
    <row r="854" spans="11:23">
      <c r="K854" s="80">
        <v>85.2</v>
      </c>
      <c r="L854" s="56">
        <f t="shared" si="109"/>
        <v>5.74502426502956</v>
      </c>
      <c r="M854" s="56">
        <f t="shared" si="116"/>
        <v>0.0669787980793437</v>
      </c>
      <c r="Q854" s="82">
        <f t="shared" si="110"/>
        <v>0.141139180101455</v>
      </c>
      <c r="R854" s="58">
        <f t="shared" si="111"/>
        <v>3.17361010226061</v>
      </c>
      <c r="S854" s="57">
        <f>IF(K854=0,C882,(1/$C$59)*LN(1+$C$59/$C$58/(RodR+ABS(Calculations!K854-RodR))))</f>
        <v>0.0444727536003617</v>
      </c>
      <c r="T854" s="83">
        <f t="shared" si="112"/>
        <v>0.0458239623351092</v>
      </c>
      <c r="U854" s="58">
        <f t="shared" si="113"/>
        <v>35.5</v>
      </c>
      <c r="V854" s="58">
        <f t="shared" si="114"/>
        <v>1.01019948033673</v>
      </c>
      <c r="W854" s="58">
        <f t="shared" si="115"/>
        <v>1.01019948033673</v>
      </c>
    </row>
    <row r="855" spans="11:23">
      <c r="K855" s="80">
        <v>85.3</v>
      </c>
      <c r="L855" s="56">
        <f t="shared" si="109"/>
        <v>5.73841120361337</v>
      </c>
      <c r="M855" s="56">
        <f t="shared" si="116"/>
        <v>0.066823774510878</v>
      </c>
      <c r="Q855" s="82">
        <f t="shared" si="110"/>
        <v>0.140976715676035</v>
      </c>
      <c r="R855" s="58">
        <f t="shared" si="111"/>
        <v>3.17361010226061</v>
      </c>
      <c r="S855" s="57">
        <f>IF(K855=0,C883,(1/$C$59)*LN(1+$C$59/$C$58/(RodR+ABS(Calculations!K855-RodR))))</f>
        <v>0.0444215612924899</v>
      </c>
      <c r="T855" s="83">
        <f t="shared" si="112"/>
        <v>0.0457696176231818</v>
      </c>
      <c r="U855" s="58">
        <f t="shared" si="113"/>
        <v>35.5416666666667</v>
      </c>
      <c r="V855" s="58">
        <f t="shared" si="114"/>
        <v>1.01019948033673</v>
      </c>
      <c r="W855" s="58">
        <f t="shared" si="115"/>
        <v>1.01019948033673</v>
      </c>
    </row>
    <row r="856" spans="11:23">
      <c r="K856" s="80">
        <v>85.4</v>
      </c>
      <c r="L856" s="56">
        <f t="shared" si="109"/>
        <v>5.73181335090044</v>
      </c>
      <c r="M856" s="56">
        <f t="shared" si="116"/>
        <v>0.0666692885940048</v>
      </c>
      <c r="Q856" s="82">
        <f t="shared" si="110"/>
        <v>0.140814624885922</v>
      </c>
      <c r="R856" s="58">
        <f t="shared" si="111"/>
        <v>3.17361010226061</v>
      </c>
      <c r="S856" s="57">
        <f>IF(K856=0,C884,(1/$C$59)*LN(1+$C$59/$C$58/(RodR+ABS(Calculations!K856-RodR))))</f>
        <v>0.0443704867165686</v>
      </c>
      <c r="T856" s="83">
        <f t="shared" si="112"/>
        <v>0.0457154016639611</v>
      </c>
      <c r="U856" s="58">
        <f t="shared" si="113"/>
        <v>35.5833333333333</v>
      </c>
      <c r="V856" s="58">
        <f t="shared" si="114"/>
        <v>1.01019948033673</v>
      </c>
      <c r="W856" s="58">
        <f t="shared" si="115"/>
        <v>1.01019948033673</v>
      </c>
    </row>
    <row r="857" spans="11:23">
      <c r="K857" s="80">
        <v>85.5</v>
      </c>
      <c r="L857" s="56">
        <f t="shared" si="109"/>
        <v>5.72523065447984</v>
      </c>
      <c r="M857" s="56">
        <f t="shared" si="116"/>
        <v>0.0665153378450292</v>
      </c>
      <c r="Q857" s="82">
        <f t="shared" si="110"/>
        <v>0.140652906443528</v>
      </c>
      <c r="R857" s="58">
        <f t="shared" si="111"/>
        <v>3.17361010226061</v>
      </c>
      <c r="S857" s="57">
        <f>IF(K857=0,C885,(1/$C$59)*LN(1+$C$59/$C$58/(RodR+ABS(Calculations!K857-RodR))))</f>
        <v>0.0443195294668802</v>
      </c>
      <c r="T857" s="83">
        <f t="shared" si="112"/>
        <v>0.0456613140004097</v>
      </c>
      <c r="U857" s="58">
        <f t="shared" si="113"/>
        <v>35.625</v>
      </c>
      <c r="V857" s="58">
        <f t="shared" si="114"/>
        <v>1.01019948033673</v>
      </c>
      <c r="W857" s="58">
        <f t="shared" si="115"/>
        <v>1.01019948033673</v>
      </c>
    </row>
    <row r="858" spans="11:23">
      <c r="K858" s="80">
        <v>85.6</v>
      </c>
      <c r="L858" s="56">
        <f t="shared" si="109"/>
        <v>5.71866306218111</v>
      </c>
      <c r="M858" s="56">
        <f t="shared" si="116"/>
        <v>0.0663619197946179</v>
      </c>
      <c r="Q858" s="82">
        <f t="shared" si="110"/>
        <v>0.140491559067169</v>
      </c>
      <c r="R858" s="58">
        <f t="shared" si="111"/>
        <v>3.17361010226061</v>
      </c>
      <c r="S858" s="57">
        <f>IF(K858=0,C886,(1/$C$59)*LN(1+$C$59/$C$58/(RodR+ABS(Calculations!K858-RodR))))</f>
        <v>0.0442686891395683</v>
      </c>
      <c r="T858" s="83">
        <f t="shared" si="112"/>
        <v>0.0456073541776507</v>
      </c>
      <c r="U858" s="58">
        <f t="shared" si="113"/>
        <v>35.6666666666667</v>
      </c>
      <c r="V858" s="58">
        <f t="shared" si="114"/>
        <v>1.01019948033673</v>
      </c>
      <c r="W858" s="58">
        <f t="shared" si="115"/>
        <v>1.01019948033673</v>
      </c>
    </row>
    <row r="859" spans="11:23">
      <c r="K859" s="80">
        <v>85.7</v>
      </c>
      <c r="L859" s="56">
        <f t="shared" si="109"/>
        <v>5.71211052207303</v>
      </c>
      <c r="M859" s="56">
        <f t="shared" si="116"/>
        <v>0.0662090319876718</v>
      </c>
      <c r="Q859" s="82">
        <f t="shared" si="110"/>
        <v>0.140330581481039</v>
      </c>
      <c r="R859" s="58">
        <f t="shared" si="111"/>
        <v>3.17361010226061</v>
      </c>
      <c r="S859" s="57">
        <f>IF(K859=0,C887,(1/$C$59)*LN(1+$C$59/$C$58/(RodR+ABS(Calculations!K859-RodR))))</f>
        <v>0.0442179653326286</v>
      </c>
      <c r="T859" s="83">
        <f t="shared" si="112"/>
        <v>0.0455535217429556</v>
      </c>
      <c r="U859" s="58">
        <f t="shared" si="113"/>
        <v>35.7083333333333</v>
      </c>
      <c r="V859" s="58">
        <f t="shared" si="114"/>
        <v>1.01019948033673</v>
      </c>
      <c r="W859" s="58">
        <f t="shared" si="115"/>
        <v>1.01019948033673</v>
      </c>
    </row>
    <row r="860" spans="11:23">
      <c r="K860" s="80">
        <v>85.8</v>
      </c>
      <c r="L860" s="56">
        <f t="shared" si="109"/>
        <v>5.70557298246219</v>
      </c>
      <c r="M860" s="56">
        <f t="shared" si="116"/>
        <v>0.0660566719831692</v>
      </c>
      <c r="Q860" s="82">
        <f t="shared" si="110"/>
        <v>0.140169972415179</v>
      </c>
      <c r="R860" s="58">
        <f t="shared" si="111"/>
        <v>3.17361010226061</v>
      </c>
      <c r="S860" s="57">
        <f>IF(K860=0,C888,(1/$C$59)*LN(1+$C$59/$C$58/(RodR+ABS(Calculations!K860-RodR))))</f>
        <v>0.0441673576458978</v>
      </c>
      <c r="T860" s="83">
        <f t="shared" si="112"/>
        <v>0.0454998162457307</v>
      </c>
      <c r="U860" s="58">
        <f t="shared" si="113"/>
        <v>35.75</v>
      </c>
      <c r="V860" s="58">
        <f t="shared" si="114"/>
        <v>1.01019948033673</v>
      </c>
      <c r="W860" s="58">
        <f t="shared" si="115"/>
        <v>1.01019948033673</v>
      </c>
    </row>
    <row r="861" spans="11:23">
      <c r="K861" s="80">
        <v>85.9</v>
      </c>
      <c r="L861" s="56">
        <f t="shared" si="109"/>
        <v>5.69905039189162</v>
      </c>
      <c r="M861" s="56">
        <f t="shared" si="116"/>
        <v>0.0659048373541422</v>
      </c>
      <c r="Q861" s="82">
        <f t="shared" si="110"/>
        <v>0.140009730605432</v>
      </c>
      <c r="R861" s="58">
        <f t="shared" si="111"/>
        <v>3.17361010226061</v>
      </c>
      <c r="S861" s="57">
        <f>IF(K861=0,C889,(1/$C$59)*LN(1+$C$59/$C$58/(RodR+ABS(Calculations!K861-RodR))))</f>
        <v>0.0441168656810428</v>
      </c>
      <c r="T861" s="83">
        <f t="shared" si="112"/>
        <v>0.0454462372375057</v>
      </c>
      <c r="U861" s="58">
        <f t="shared" si="113"/>
        <v>35.7916666666667</v>
      </c>
      <c r="V861" s="58">
        <f t="shared" si="114"/>
        <v>1.01019948033673</v>
      </c>
      <c r="W861" s="58">
        <f t="shared" si="115"/>
        <v>1.01019948033673</v>
      </c>
    </row>
    <row r="862" spans="11:23">
      <c r="K862" s="80">
        <v>86</v>
      </c>
      <c r="L862" s="56">
        <f t="shared" si="109"/>
        <v>5.69254269913946</v>
      </c>
      <c r="M862" s="56">
        <f t="shared" si="116"/>
        <v>0.0657535256876223</v>
      </c>
      <c r="Q862" s="82">
        <f t="shared" si="110"/>
        <v>0.139849854793421</v>
      </c>
      <c r="R862" s="58">
        <f t="shared" si="111"/>
        <v>3.17361010226061</v>
      </c>
      <c r="S862" s="57">
        <f>IF(K862=0,C890,(1/$C$59)*LN(1+$C$59/$C$58/(RodR+ABS(Calculations!K862-RodR))))</f>
        <v>0.0440664890415505</v>
      </c>
      <c r="T862" s="83">
        <f t="shared" si="112"/>
        <v>0.04539278427192</v>
      </c>
      <c r="U862" s="58">
        <f t="shared" si="113"/>
        <v>35.8333333333333</v>
      </c>
      <c r="V862" s="58">
        <f t="shared" si="114"/>
        <v>1.01019948033673</v>
      </c>
      <c r="W862" s="58">
        <f t="shared" si="115"/>
        <v>1.01019948033673</v>
      </c>
    </row>
    <row r="863" spans="11:23">
      <c r="K863" s="80">
        <v>86.1</v>
      </c>
      <c r="L863" s="56">
        <f t="shared" si="109"/>
        <v>5.6860498532177</v>
      </c>
      <c r="M863" s="56">
        <f t="shared" si="116"/>
        <v>0.0656027345843366</v>
      </c>
      <c r="Q863" s="82">
        <f t="shared" si="110"/>
        <v>0.139690343726514</v>
      </c>
      <c r="R863" s="58">
        <f t="shared" si="111"/>
        <v>3.17361010226061</v>
      </c>
      <c r="S863" s="57">
        <f>IF(K863=0,C891,(1/$C$59)*LN(1+$C$59/$C$58/(RodR+ABS(Calculations!K863-RodR))))</f>
        <v>0.0440162273327182</v>
      </c>
      <c r="T863" s="83">
        <f t="shared" si="112"/>
        <v>0.04533945690471</v>
      </c>
      <c r="U863" s="58">
        <f t="shared" si="113"/>
        <v>35.875</v>
      </c>
      <c r="V863" s="58">
        <f t="shared" si="114"/>
        <v>1.01019948033673</v>
      </c>
      <c r="W863" s="58">
        <f t="shared" si="115"/>
        <v>1.01019948033673</v>
      </c>
    </row>
    <row r="864" spans="11:23">
      <c r="K864" s="80">
        <v>86.2</v>
      </c>
      <c r="L864" s="56">
        <f t="shared" si="109"/>
        <v>5.67957180337063</v>
      </c>
      <c r="M864" s="56">
        <f t="shared" si="116"/>
        <v>0.0654524616589294</v>
      </c>
      <c r="Q864" s="82">
        <f t="shared" si="110"/>
        <v>0.139531196157785</v>
      </c>
      <c r="R864" s="58">
        <f t="shared" si="111"/>
        <v>3.17361010226061</v>
      </c>
      <c r="S864" s="57">
        <f>IF(K864=0,C892,(1/$C$59)*LN(1+$C$59/$C$58/(RodR+ABS(Calculations!K864-RodR))))</f>
        <v>0.0439660801616413</v>
      </c>
      <c r="T864" s="83">
        <f t="shared" si="112"/>
        <v>0.0452862546936995</v>
      </c>
      <c r="U864" s="58">
        <f t="shared" si="113"/>
        <v>35.9166666666667</v>
      </c>
      <c r="V864" s="58">
        <f t="shared" si="114"/>
        <v>1.01019948033673</v>
      </c>
      <c r="W864" s="58">
        <f t="shared" si="115"/>
        <v>1.01019948033673</v>
      </c>
    </row>
    <row r="865" spans="11:23">
      <c r="K865" s="80">
        <v>86.3</v>
      </c>
      <c r="L865" s="56">
        <f t="shared" si="109"/>
        <v>5.67310849907377</v>
      </c>
      <c r="M865" s="56">
        <f t="shared" si="116"/>
        <v>0.0653027045395964</v>
      </c>
      <c r="Q865" s="82">
        <f t="shared" si="110"/>
        <v>0.139372410845987</v>
      </c>
      <c r="R865" s="58">
        <f t="shared" si="111"/>
        <v>3.17361010226061</v>
      </c>
      <c r="S865" s="57">
        <f>IF(K865=0,C893,(1/$C$59)*LN(1+$C$59/$C$58/(RodR+ABS(Calculations!K865-RodR))))</f>
        <v>0.0439160471372051</v>
      </c>
      <c r="T865" s="83">
        <f t="shared" si="112"/>
        <v>0.0452331771987839</v>
      </c>
      <c r="U865" s="58">
        <f t="shared" si="113"/>
        <v>35.9583333333333</v>
      </c>
      <c r="V865" s="58">
        <f t="shared" si="114"/>
        <v>1.01019948033673</v>
      </c>
      <c r="W865" s="58">
        <f t="shared" si="115"/>
        <v>1.01019948033673</v>
      </c>
    </row>
    <row r="866" spans="11:23">
      <c r="K866" s="80">
        <v>86.4</v>
      </c>
      <c r="L866" s="56">
        <f t="shared" si="109"/>
        <v>5.6666598900324</v>
      </c>
      <c r="M866" s="56">
        <f t="shared" si="116"/>
        <v>0.0651534608680358</v>
      </c>
      <c r="Q866" s="82">
        <f t="shared" si="110"/>
        <v>0.139213986555522</v>
      </c>
      <c r="R866" s="58">
        <f t="shared" si="111"/>
        <v>3.17361010226061</v>
      </c>
      <c r="S866" s="57">
        <f>IF(K866=0,C894,(1/$C$59)*LN(1+$C$59/$C$58/(RodR+ABS(Calculations!K866-RodR))))</f>
        <v>0.0438661278700738</v>
      </c>
      <c r="T866" s="83">
        <f t="shared" si="112"/>
        <v>0.0451802239819209</v>
      </c>
      <c r="U866" s="58">
        <f t="shared" si="113"/>
        <v>36</v>
      </c>
      <c r="V866" s="58">
        <f t="shared" si="114"/>
        <v>1.01019948033673</v>
      </c>
      <c r="W866" s="58">
        <f t="shared" si="115"/>
        <v>1.01019948033673</v>
      </c>
    </row>
    <row r="867" spans="11:23">
      <c r="K867" s="80">
        <v>86.5</v>
      </c>
      <c r="L867" s="56">
        <f t="shared" si="109"/>
        <v>5.66022592618027</v>
      </c>
      <c r="M867" s="56">
        <f t="shared" si="116"/>
        <v>0.0650047282995709</v>
      </c>
      <c r="Q867" s="82">
        <f t="shared" si="110"/>
        <v>0.139055922056401</v>
      </c>
      <c r="R867" s="58">
        <f t="shared" si="111"/>
        <v>3.17361010226061</v>
      </c>
      <c r="S867" s="57">
        <f>IF(K867=0,C895,(1/$C$59)*LN(1+$C$59/$C$58/(RodR+ABS(Calculations!K867-RodR))))</f>
        <v>0.0438163219726799</v>
      </c>
      <c r="T867" s="83">
        <f t="shared" si="112"/>
        <v>0.0451273946071163</v>
      </c>
      <c r="U867" s="58">
        <f t="shared" si="113"/>
        <v>36.0416666666667</v>
      </c>
      <c r="V867" s="58">
        <f t="shared" si="114"/>
        <v>1.01019948033673</v>
      </c>
      <c r="W867" s="58">
        <f t="shared" si="115"/>
        <v>1.01019948033673</v>
      </c>
    </row>
    <row r="868" spans="11:23">
      <c r="K868" s="80">
        <v>86.6</v>
      </c>
      <c r="L868" s="56">
        <f t="shared" si="109"/>
        <v>5.65380655767837</v>
      </c>
      <c r="M868" s="56">
        <f t="shared" si="116"/>
        <v>0.064856504502746</v>
      </c>
      <c r="Q868" s="82">
        <f t="shared" si="110"/>
        <v>0.138898216124218</v>
      </c>
      <c r="R868" s="58">
        <f t="shared" si="111"/>
        <v>3.17361010226061</v>
      </c>
      <c r="S868" s="57">
        <f>IF(K868=0,C896,(1/$C$59)*LN(1+$C$59/$C$58/(RodR+ABS(Calculations!K868-RodR))))</f>
        <v>0.0437666290592152</v>
      </c>
      <c r="T868" s="83">
        <f t="shared" si="112"/>
        <v>0.0450746886404138</v>
      </c>
      <c r="U868" s="58">
        <f t="shared" si="113"/>
        <v>36.0833333333333</v>
      </c>
      <c r="V868" s="58">
        <f t="shared" si="114"/>
        <v>1.01019948033673</v>
      </c>
      <c r="W868" s="58">
        <f t="shared" si="115"/>
        <v>1.01019948033673</v>
      </c>
    </row>
    <row r="869" spans="11:23">
      <c r="K869" s="80">
        <v>86.7</v>
      </c>
      <c r="L869" s="56">
        <f t="shared" si="109"/>
        <v>5.64740173491357</v>
      </c>
      <c r="M869" s="56">
        <f t="shared" si="116"/>
        <v>0.0647087871594527</v>
      </c>
      <c r="Q869" s="82">
        <f t="shared" si="110"/>
        <v>0.138740867540119</v>
      </c>
      <c r="R869" s="58">
        <f t="shared" si="111"/>
        <v>3.17361010226061</v>
      </c>
      <c r="S869" s="57">
        <f>IF(K869=0,C897,(1/$C$59)*LN(1+$C$59/$C$58/(RodR+ABS(Calculations!K869-RodR))))</f>
        <v>0.0437170487456199</v>
      </c>
      <c r="T869" s="83">
        <f t="shared" si="112"/>
        <v>0.0450221056498818</v>
      </c>
      <c r="U869" s="58">
        <f t="shared" si="113"/>
        <v>36.125</v>
      </c>
      <c r="V869" s="58">
        <f t="shared" si="114"/>
        <v>1.01019948033673</v>
      </c>
      <c r="W869" s="58">
        <f t="shared" si="115"/>
        <v>1.01019948033673</v>
      </c>
    </row>
    <row r="870" spans="11:23">
      <c r="K870" s="80">
        <v>86.8</v>
      </c>
      <c r="L870" s="56">
        <f t="shared" si="109"/>
        <v>5.64101140849744</v>
      </c>
      <c r="M870" s="56">
        <f t="shared" si="116"/>
        <v>0.0645615739647498</v>
      </c>
      <c r="Q870" s="82">
        <f t="shared" si="110"/>
        <v>0.138583875090767</v>
      </c>
      <c r="R870" s="58">
        <f t="shared" si="111"/>
        <v>3.17361010226061</v>
      </c>
      <c r="S870" s="57">
        <f>IF(K870=0,C898,(1/$C$59)*LN(1+$C$59/$C$58/(RodR+ABS(Calculations!K870-RodR))))</f>
        <v>0.0436675806495736</v>
      </c>
      <c r="T870" s="83">
        <f t="shared" si="112"/>
        <v>0.0449696452056022</v>
      </c>
      <c r="U870" s="58">
        <f t="shared" si="113"/>
        <v>36.1666666666667</v>
      </c>
      <c r="V870" s="58">
        <f t="shared" si="114"/>
        <v>1.01019948033673</v>
      </c>
      <c r="W870" s="58">
        <f t="shared" si="115"/>
        <v>1.01019948033673</v>
      </c>
    </row>
    <row r="871" spans="11:23">
      <c r="K871" s="80">
        <v>86.9</v>
      </c>
      <c r="L871" s="56">
        <f t="shared" si="109"/>
        <v>5.63463552926476</v>
      </c>
      <c r="M871" s="56">
        <f t="shared" si="116"/>
        <v>0.0644148626268564</v>
      </c>
      <c r="Q871" s="82">
        <f t="shared" si="110"/>
        <v>0.13842723756831</v>
      </c>
      <c r="R871" s="58">
        <f t="shared" si="111"/>
        <v>3.17361010226061</v>
      </c>
      <c r="S871" s="57">
        <f>IF(K871=0,C899,(1/$C$59)*LN(1+$C$59/$C$58/(RodR+ABS(Calculations!K871-RodR))))</f>
        <v>0.0436182243904841</v>
      </c>
      <c r="T871" s="83">
        <f t="shared" si="112"/>
        <v>0.0449173068796592</v>
      </c>
      <c r="U871" s="58">
        <f t="shared" si="113"/>
        <v>36.2083333333333</v>
      </c>
      <c r="V871" s="58">
        <f t="shared" si="114"/>
        <v>1.01019948033673</v>
      </c>
      <c r="W871" s="58">
        <f t="shared" si="115"/>
        <v>1.01019948033673</v>
      </c>
    </row>
    <row r="872" spans="11:23">
      <c r="K872" s="80">
        <v>87</v>
      </c>
      <c r="L872" s="56">
        <f t="shared" si="109"/>
        <v>5.62827404827258</v>
      </c>
      <c r="M872" s="56">
        <f t="shared" si="116"/>
        <v>0.0642686508668762</v>
      </c>
      <c r="Q872" s="82">
        <f t="shared" si="110"/>
        <v>0.138270953770358</v>
      </c>
      <c r="R872" s="58">
        <f t="shared" si="111"/>
        <v>3.17361010226061</v>
      </c>
      <c r="S872" s="57">
        <f>IF(K872=0,C900,(1/$C$59)*LN(1+$C$59/$C$58/(RodR+ABS(Calculations!K872-RodR))))</f>
        <v>0.0435689795894794</v>
      </c>
      <c r="T872" s="83">
        <f t="shared" si="112"/>
        <v>0.044865090246126</v>
      </c>
      <c r="U872" s="58">
        <f t="shared" si="113"/>
        <v>36.25</v>
      </c>
      <c r="V872" s="58">
        <f t="shared" si="114"/>
        <v>1.01019948033673</v>
      </c>
      <c r="W872" s="58">
        <f t="shared" si="115"/>
        <v>1.01019948033673</v>
      </c>
    </row>
    <row r="873" spans="11:23">
      <c r="K873" s="80">
        <v>87.1</v>
      </c>
      <c r="L873" s="56">
        <f t="shared" si="109"/>
        <v>5.62192691679871</v>
      </c>
      <c r="M873" s="56">
        <f t="shared" si="116"/>
        <v>0.0641229364189924</v>
      </c>
      <c r="Q873" s="82">
        <f t="shared" si="110"/>
        <v>0.138115022499942</v>
      </c>
      <c r="R873" s="58">
        <f t="shared" si="111"/>
        <v>3.17361010226061</v>
      </c>
      <c r="S873" s="57">
        <f>IF(K873=0,C901,(1/$C$59)*LN(1+$C$59/$C$58/(RodR+ABS(Calculations!K873-RodR))))</f>
        <v>0.0435198458693966</v>
      </c>
      <c r="T873" s="83">
        <f t="shared" si="112"/>
        <v>0.0448129948810554</v>
      </c>
      <c r="U873" s="58">
        <f t="shared" si="113"/>
        <v>36.2916666666667</v>
      </c>
      <c r="V873" s="58">
        <f t="shared" si="114"/>
        <v>1.01019948033673</v>
      </c>
      <c r="W873" s="58">
        <f t="shared" si="115"/>
        <v>1.01019948033673</v>
      </c>
    </row>
    <row r="874" spans="11:23">
      <c r="K874" s="80">
        <v>87.2</v>
      </c>
      <c r="L874" s="56">
        <f t="shared" si="109"/>
        <v>5.61559408634058</v>
      </c>
      <c r="M874" s="56">
        <f t="shared" si="116"/>
        <v>0.0639777170300508</v>
      </c>
      <c r="Q874" s="82">
        <f t="shared" si="110"/>
        <v>0.137959442565489</v>
      </c>
      <c r="R874" s="58">
        <f t="shared" si="111"/>
        <v>3.17361010226061</v>
      </c>
      <c r="S874" s="57">
        <f>IF(K874=0,C902,(1/$C$59)*LN(1+$C$59/$C$58/(RodR+ABS(Calculations!K874-RodR))))</f>
        <v>0.0434708228547731</v>
      </c>
      <c r="T874" s="83">
        <f t="shared" si="112"/>
        <v>0.0447610203624668</v>
      </c>
      <c r="U874" s="58">
        <f t="shared" si="113"/>
        <v>36.3333333333333</v>
      </c>
      <c r="V874" s="58">
        <f t="shared" si="114"/>
        <v>1.01019948033673</v>
      </c>
      <c r="W874" s="58">
        <f t="shared" si="115"/>
        <v>1.01019948033673</v>
      </c>
    </row>
    <row r="875" spans="11:23">
      <c r="K875" s="80">
        <v>87.3</v>
      </c>
      <c r="L875" s="56">
        <f t="shared" si="109"/>
        <v>5.60927550861401</v>
      </c>
      <c r="M875" s="56">
        <f t="shared" si="116"/>
        <v>0.0638329904597628</v>
      </c>
      <c r="Q875" s="82">
        <f t="shared" si="110"/>
        <v>0.137804212780793</v>
      </c>
      <c r="R875" s="58">
        <f t="shared" si="111"/>
        <v>3.17361010226061</v>
      </c>
      <c r="S875" s="57">
        <f>IF(K875=0,C903,(1/$C$59)*LN(1+$C$59/$C$58/(RodR+ABS(Calculations!K875-RodR))))</f>
        <v>0.0434219101718364</v>
      </c>
      <c r="T875" s="83">
        <f t="shared" si="112"/>
        <v>0.0447091662703354</v>
      </c>
      <c r="U875" s="58">
        <f t="shared" si="113"/>
        <v>36.375</v>
      </c>
      <c r="V875" s="58">
        <f t="shared" si="114"/>
        <v>1.01019948033673</v>
      </c>
      <c r="W875" s="58">
        <f t="shared" si="115"/>
        <v>1.01019948033673</v>
      </c>
    </row>
    <row r="876" spans="11:23">
      <c r="K876" s="80">
        <v>87.4</v>
      </c>
      <c r="L876" s="56">
        <f t="shared" si="109"/>
        <v>5.60297113555189</v>
      </c>
      <c r="M876" s="56">
        <f t="shared" si="116"/>
        <v>0.0636887544805065</v>
      </c>
      <c r="Q876" s="82">
        <f t="shared" si="110"/>
        <v>0.137649331964979</v>
      </c>
      <c r="R876" s="58">
        <f t="shared" si="111"/>
        <v>3.17361010226061</v>
      </c>
      <c r="S876" s="57">
        <f>IF(K876=0,C904,(1/$C$59)*LN(1+$C$59/$C$58/(RodR+ABS(Calculations!K876-RodR))))</f>
        <v>0.043373107448495</v>
      </c>
      <c r="T876" s="83">
        <f t="shared" si="112"/>
        <v>0.04465743218658</v>
      </c>
      <c r="U876" s="58">
        <f t="shared" si="113"/>
        <v>36.4166666666667</v>
      </c>
      <c r="V876" s="58">
        <f t="shared" si="114"/>
        <v>1.01019948033673</v>
      </c>
      <c r="W876" s="58">
        <f t="shared" si="115"/>
        <v>1.01019948033673</v>
      </c>
    </row>
    <row r="877" spans="11:23">
      <c r="K877" s="80">
        <v>87.5</v>
      </c>
      <c r="L877" s="56">
        <f t="shared" si="109"/>
        <v>5.59668091930312</v>
      </c>
      <c r="M877" s="56">
        <f t="shared" si="116"/>
        <v>0.0635450068771517</v>
      </c>
      <c r="Q877" s="82">
        <f t="shared" si="110"/>
        <v>0.137494798942478</v>
      </c>
      <c r="R877" s="58">
        <f t="shared" si="111"/>
        <v>3.17361010226061</v>
      </c>
      <c r="S877" s="57">
        <f>IF(K877=0,C905,(1/$C$59)*LN(1+$C$59/$C$58/(RodR+ABS(Calculations!K877-RodR))))</f>
        <v>0.0433244143143289</v>
      </c>
      <c r="T877" s="83">
        <f t="shared" si="112"/>
        <v>0.0446058176950529</v>
      </c>
      <c r="U877" s="58">
        <f t="shared" si="113"/>
        <v>36.4583333333333</v>
      </c>
      <c r="V877" s="58">
        <f t="shared" si="114"/>
        <v>1.01019948033673</v>
      </c>
      <c r="W877" s="58">
        <f t="shared" si="115"/>
        <v>1.01019948033673</v>
      </c>
    </row>
    <row r="878" spans="11:23">
      <c r="K878" s="80">
        <v>87.6</v>
      </c>
      <c r="L878" s="56">
        <f t="shared" si="109"/>
        <v>5.59040481223122</v>
      </c>
      <c r="M878" s="56">
        <f t="shared" si="116"/>
        <v>0.0634017454471483</v>
      </c>
      <c r="Q878" s="82">
        <f t="shared" si="110"/>
        <v>0.137340612542997</v>
      </c>
      <c r="R878" s="58">
        <f t="shared" si="111"/>
        <v>3.17361010226061</v>
      </c>
      <c r="S878" s="57">
        <f>IF(K878=0,C906,(1/$C$59)*LN(1+$C$59/$C$58/(RodR+ABS(Calculations!K878-RodR))))</f>
        <v>0.0432758304005799</v>
      </c>
      <c r="T878" s="83">
        <f t="shared" si="112"/>
        <v>0.0445543223815291</v>
      </c>
      <c r="U878" s="58">
        <f t="shared" si="113"/>
        <v>36.5</v>
      </c>
      <c r="V878" s="58">
        <f t="shared" si="114"/>
        <v>1.01019948033673</v>
      </c>
      <c r="W878" s="58">
        <f t="shared" si="115"/>
        <v>1.01019948033673</v>
      </c>
    </row>
    <row r="879" spans="11:23">
      <c r="K879" s="80">
        <v>87.7</v>
      </c>
      <c r="L879" s="56">
        <f t="shared" si="109"/>
        <v>5.58414276691333</v>
      </c>
      <c r="M879" s="56">
        <f t="shared" si="116"/>
        <v>0.0632589680002473</v>
      </c>
      <c r="Q879" s="82">
        <f t="shared" si="110"/>
        <v>0.137186771601488</v>
      </c>
      <c r="R879" s="58">
        <f t="shared" si="111"/>
        <v>3.17361010226061</v>
      </c>
      <c r="S879" s="57">
        <f>IF(K879=0,C907,(1/$C$59)*LN(1+$C$59/$C$58/(RodR+ABS(Calculations!K879-RodR))))</f>
        <v>0.0432273553401433</v>
      </c>
      <c r="T879" s="83">
        <f t="shared" si="112"/>
        <v>0.0445029458336939</v>
      </c>
      <c r="U879" s="58">
        <f t="shared" si="113"/>
        <v>36.5416666666667</v>
      </c>
      <c r="V879" s="58">
        <f t="shared" si="114"/>
        <v>1.01019948033673</v>
      </c>
      <c r="W879" s="58">
        <f t="shared" si="115"/>
        <v>1.01019948033673</v>
      </c>
    </row>
    <row r="880" spans="11:23">
      <c r="K880" s="80">
        <v>87.8</v>
      </c>
      <c r="L880" s="56">
        <f t="shared" si="109"/>
        <v>5.5778947361388</v>
      </c>
      <c r="M880" s="56">
        <f t="shared" si="116"/>
        <v>0.0631166723586345</v>
      </c>
      <c r="Q880" s="82">
        <f t="shared" si="110"/>
        <v>0.137033274958117</v>
      </c>
      <c r="R880" s="58">
        <f t="shared" si="111"/>
        <v>3.17361010226061</v>
      </c>
      <c r="S880" s="57">
        <f>IF(K880=0,C908,(1/$C$59)*LN(1+$C$59/$C$58/(RodR+ABS(Calculations!K880-RodR))))</f>
        <v>0.0431789887675573</v>
      </c>
      <c r="T880" s="83">
        <f t="shared" si="112"/>
        <v>0.0444516876411321</v>
      </c>
      <c r="U880" s="58">
        <f t="shared" si="113"/>
        <v>36.5833333333333</v>
      </c>
      <c r="V880" s="58">
        <f t="shared" si="114"/>
        <v>1.01019948033673</v>
      </c>
      <c r="W880" s="58">
        <f t="shared" si="115"/>
        <v>1.01019948033673</v>
      </c>
    </row>
    <row r="881" spans="11:23">
      <c r="K881" s="80">
        <v>87.9</v>
      </c>
      <c r="L881" s="56">
        <f t="shared" si="109"/>
        <v>5.57166067290815</v>
      </c>
      <c r="M881" s="56">
        <f t="shared" si="116"/>
        <v>0.0629748563566093</v>
      </c>
      <c r="Q881" s="82">
        <f t="shared" si="110"/>
        <v>0.136880121458239</v>
      </c>
      <c r="R881" s="58">
        <f t="shared" si="111"/>
        <v>3.17361010226061</v>
      </c>
      <c r="S881" s="57">
        <f>IF(K881=0,C909,(1/$C$59)*LN(1+$C$59/$C$58/(RodR+ABS(Calculations!K881-RodR))))</f>
        <v>0.0431307303189945</v>
      </c>
      <c r="T881" s="83">
        <f t="shared" si="112"/>
        <v>0.0444005473953177</v>
      </c>
      <c r="U881" s="58">
        <f t="shared" si="113"/>
        <v>36.625</v>
      </c>
      <c r="V881" s="58">
        <f t="shared" si="114"/>
        <v>1.01019948033673</v>
      </c>
      <c r="W881" s="58">
        <f t="shared" si="115"/>
        <v>1.01019948033673</v>
      </c>
    </row>
    <row r="882" spans="11:23">
      <c r="K882" s="80">
        <v>88</v>
      </c>
      <c r="L882" s="56">
        <f t="shared" si="109"/>
        <v>5.56544053043184</v>
      </c>
      <c r="M882" s="56">
        <f t="shared" si="116"/>
        <v>0.0628335178407458</v>
      </c>
      <c r="Q882" s="82">
        <f t="shared" si="110"/>
        <v>0.136727309952365</v>
      </c>
      <c r="R882" s="58">
        <f t="shared" si="111"/>
        <v>3.17361010226061</v>
      </c>
      <c r="S882" s="57">
        <f>IF(K882=0,C910,(1/$C$59)*LN(1+$C$59/$C$58/(RodR+ABS(Calculations!K882-RodR))))</f>
        <v>0.0430825796322529</v>
      </c>
      <c r="T882" s="83">
        <f t="shared" si="112"/>
        <v>0.0443495246896027</v>
      </c>
      <c r="U882" s="58">
        <f t="shared" si="113"/>
        <v>36.6666666666667</v>
      </c>
      <c r="V882" s="58">
        <f t="shared" si="114"/>
        <v>1.01019948033673</v>
      </c>
      <c r="W882" s="58">
        <f t="shared" si="115"/>
        <v>1.01019948033673</v>
      </c>
    </row>
    <row r="883" spans="11:23">
      <c r="K883" s="80">
        <v>88.1</v>
      </c>
      <c r="L883" s="56">
        <f t="shared" si="109"/>
        <v>5.55923426212906</v>
      </c>
      <c r="M883" s="56">
        <f t="shared" si="116"/>
        <v>0.0626926546696511</v>
      </c>
      <c r="Q883" s="82">
        <f t="shared" si="110"/>
        <v>0.136574839296135</v>
      </c>
      <c r="R883" s="58">
        <f t="shared" si="111"/>
        <v>3.17361010226061</v>
      </c>
      <c r="S883" s="57">
        <f>IF(K883=0,C911,(1/$C$59)*LN(1+$C$59/$C$58/(RodR+ABS(Calculations!K883-RodR))))</f>
        <v>0.0430345363467463</v>
      </c>
      <c r="T883" s="83">
        <f t="shared" si="112"/>
        <v>0.0442986191192067</v>
      </c>
      <c r="U883" s="58">
        <f t="shared" si="113"/>
        <v>36.7083333333333</v>
      </c>
      <c r="V883" s="58">
        <f t="shared" si="114"/>
        <v>1.01019948033673</v>
      </c>
      <c r="W883" s="58">
        <f t="shared" si="115"/>
        <v>1.01019948033673</v>
      </c>
    </row>
    <row r="884" spans="11:23">
      <c r="K884" s="80">
        <v>88.2</v>
      </c>
      <c r="L884" s="56">
        <f t="shared" si="109"/>
        <v>5.55304182162672</v>
      </c>
      <c r="M884" s="56">
        <f t="shared" si="116"/>
        <v>0.062552264713859</v>
      </c>
      <c r="Q884" s="82">
        <f t="shared" si="110"/>
        <v>0.136422708350293</v>
      </c>
      <c r="R884" s="58">
        <f t="shared" si="111"/>
        <v>3.17361010226061</v>
      </c>
      <c r="S884" s="57">
        <f>IF(K884=0,C912,(1/$C$59)*LN(1+$C$59/$C$58/(RodR+ABS(Calculations!K884-RodR))))</f>
        <v>0.0429866001034964</v>
      </c>
      <c r="T884" s="83">
        <f t="shared" si="112"/>
        <v>0.0442478302812054</v>
      </c>
      <c r="U884" s="58">
        <f t="shared" si="113"/>
        <v>36.75</v>
      </c>
      <c r="V884" s="58">
        <f t="shared" si="114"/>
        <v>1.01019948033673</v>
      </c>
      <c r="W884" s="58">
        <f t="shared" si="115"/>
        <v>1.01019948033673</v>
      </c>
    </row>
    <row r="885" spans="11:23">
      <c r="K885" s="80">
        <v>88.3</v>
      </c>
      <c r="L885" s="56">
        <f t="shared" si="109"/>
        <v>5.54686316275806</v>
      </c>
      <c r="M885" s="56">
        <f t="shared" si="116"/>
        <v>0.0624123458559431</v>
      </c>
      <c r="Q885" s="82">
        <f t="shared" si="110"/>
        <v>0.136270915980649</v>
      </c>
      <c r="R885" s="58">
        <f t="shared" si="111"/>
        <v>3.17361010226061</v>
      </c>
      <c r="S885" s="57">
        <f>IF(K885=0,C913,(1/$C$59)*LN(1+$C$59/$C$58/(RodR+ABS(Calculations!K885-RodR))))</f>
        <v>0.042938770545122</v>
      </c>
      <c r="T885" s="83">
        <f t="shared" si="112"/>
        <v>0.0441971577745209</v>
      </c>
      <c r="U885" s="58">
        <f t="shared" si="113"/>
        <v>36.7916666666667</v>
      </c>
      <c r="V885" s="58">
        <f t="shared" si="114"/>
        <v>1.01019948033673</v>
      </c>
      <c r="W885" s="58">
        <f t="shared" si="115"/>
        <v>1.01019948033673</v>
      </c>
    </row>
    <row r="886" spans="11:23">
      <c r="K886" s="80">
        <v>88.4</v>
      </c>
      <c r="L886" s="56">
        <f t="shared" si="109"/>
        <v>5.54069823956174</v>
      </c>
      <c r="M886" s="56">
        <f t="shared" si="116"/>
        <v>0.0622728959901568</v>
      </c>
      <c r="Q886" s="82">
        <f t="shared" si="110"/>
        <v>0.136119461058063</v>
      </c>
      <c r="R886" s="58">
        <f t="shared" si="111"/>
        <v>3.17361010226061</v>
      </c>
      <c r="S886" s="57">
        <f>IF(K886=0,C914,(1/$C$59)*LN(1+$C$59/$C$58/(RodR+ABS(Calculations!K886-RodR))))</f>
        <v>0.0428910473158322</v>
      </c>
      <c r="T886" s="83">
        <f t="shared" si="112"/>
        <v>0.0441466011999101</v>
      </c>
      <c r="U886" s="58">
        <f t="shared" si="113"/>
        <v>36.8333333333333</v>
      </c>
      <c r="V886" s="58">
        <f t="shared" si="114"/>
        <v>1.01019948033673</v>
      </c>
      <c r="W886" s="58">
        <f t="shared" si="115"/>
        <v>1.01019948033673</v>
      </c>
    </row>
    <row r="887" spans="11:23">
      <c r="K887" s="80">
        <v>88.5</v>
      </c>
      <c r="L887" s="56">
        <f t="shared" si="109"/>
        <v>5.53454700628048</v>
      </c>
      <c r="M887" s="56">
        <f t="shared" si="116"/>
        <v>0.0621339130226373</v>
      </c>
      <c r="Q887" s="82">
        <f t="shared" si="110"/>
        <v>0.135968342458405</v>
      </c>
      <c r="R887" s="58">
        <f t="shared" si="111"/>
        <v>3.17361010226061</v>
      </c>
      <c r="S887" s="57">
        <f>IF(K887=0,C915,(1/$C$59)*LN(1+$C$59/$C$58/(RodR+ABS(Calculations!K887-RodR))))</f>
        <v>0.0428434300614159</v>
      </c>
      <c r="T887" s="83">
        <f t="shared" si="112"/>
        <v>0.0440961601599556</v>
      </c>
      <c r="U887" s="58">
        <f t="shared" si="113"/>
        <v>36.875</v>
      </c>
      <c r="V887" s="58">
        <f t="shared" si="114"/>
        <v>1.01019948033673</v>
      </c>
      <c r="W887" s="58">
        <f t="shared" si="115"/>
        <v>1.01019948033673</v>
      </c>
    </row>
    <row r="888" spans="11:23">
      <c r="K888" s="80">
        <v>88.6</v>
      </c>
      <c r="L888" s="56">
        <f t="shared" si="109"/>
        <v>5.52840941736011</v>
      </c>
      <c r="M888" s="56">
        <f t="shared" si="116"/>
        <v>0.0619953948711123</v>
      </c>
      <c r="Q888" s="82">
        <f t="shared" si="110"/>
        <v>0.135817559062538</v>
      </c>
      <c r="R888" s="58">
        <f t="shared" si="111"/>
        <v>3.17361010226061</v>
      </c>
      <c r="S888" s="57">
        <f>IF(K888=0,C916,(1/$C$59)*LN(1+$C$59/$C$58/(RodR+ABS(Calculations!K888-RodR))))</f>
        <v>0.042795918429234</v>
      </c>
      <c r="T888" s="83">
        <f t="shared" si="112"/>
        <v>0.044045834259053</v>
      </c>
      <c r="U888" s="58">
        <f t="shared" si="113"/>
        <v>36.9166666666667</v>
      </c>
      <c r="V888" s="58">
        <f t="shared" si="114"/>
        <v>1.01019948033673</v>
      </c>
      <c r="W888" s="58">
        <f t="shared" si="115"/>
        <v>1.01019948033673</v>
      </c>
    </row>
    <row r="889" spans="11:23">
      <c r="K889" s="80">
        <v>88.7</v>
      </c>
      <c r="L889" s="56">
        <f t="shared" si="109"/>
        <v>5.52228542744832</v>
      </c>
      <c r="M889" s="56">
        <f t="shared" si="116"/>
        <v>0.061857339465007</v>
      </c>
      <c r="Q889" s="82">
        <f t="shared" si="110"/>
        <v>0.135667109756282</v>
      </c>
      <c r="R889" s="58">
        <f t="shared" si="111"/>
        <v>3.17361010226061</v>
      </c>
      <c r="S889" s="57">
        <f>IF(K889=0,C917,(1/$C$59)*LN(1+$C$59/$C$58/(RodR+ABS(Calculations!K889-RodR))))</f>
        <v>0.0427485120682103</v>
      </c>
      <c r="T889" s="83">
        <f t="shared" si="112"/>
        <v>0.0439956231034042</v>
      </c>
      <c r="U889" s="58">
        <f t="shared" si="113"/>
        <v>36.9583333333333</v>
      </c>
      <c r="V889" s="58">
        <f t="shared" si="114"/>
        <v>1.01019948033673</v>
      </c>
      <c r="W889" s="58">
        <f t="shared" si="115"/>
        <v>1.01019948033673</v>
      </c>
    </row>
    <row r="890" spans="11:23">
      <c r="K890" s="80">
        <v>88.8</v>
      </c>
      <c r="L890" s="56">
        <f t="shared" si="109"/>
        <v>5.51617499139368</v>
      </c>
      <c r="M890" s="56">
        <f t="shared" si="116"/>
        <v>0.0617197447451225</v>
      </c>
      <c r="Q890" s="82">
        <f t="shared" si="110"/>
        <v>0.135516993430392</v>
      </c>
      <c r="R890" s="58">
        <f t="shared" si="111"/>
        <v>3.17361010226061</v>
      </c>
      <c r="S890" s="57">
        <f>IF(K890=0,C918,(1/$C$59)*LN(1+$C$59/$C$58/(RodR+ABS(Calculations!K890-RodR))))</f>
        <v>0.0427012106288234</v>
      </c>
      <c r="T890" s="83">
        <f t="shared" si="112"/>
        <v>0.043945526301003</v>
      </c>
      <c r="U890" s="58">
        <f t="shared" si="113"/>
        <v>37</v>
      </c>
      <c r="V890" s="58">
        <f t="shared" si="114"/>
        <v>1.01019948033673</v>
      </c>
      <c r="W890" s="58">
        <f t="shared" si="115"/>
        <v>1.01019948033673</v>
      </c>
    </row>
    <row r="891" spans="11:23">
      <c r="K891" s="80">
        <v>88.9</v>
      </c>
      <c r="L891" s="56">
        <f t="shared" si="109"/>
        <v>5.51007806424435</v>
      </c>
      <c r="M891" s="56">
        <f t="shared" si="116"/>
        <v>0.0615826086637989</v>
      </c>
      <c r="Q891" s="82">
        <f t="shared" si="110"/>
        <v>0.135367208980528</v>
      </c>
      <c r="R891" s="58">
        <f t="shared" si="111"/>
        <v>3.17361010226061</v>
      </c>
      <c r="S891" s="57">
        <f>IF(K891=0,C919,(1/$C$59)*LN(1+$C$59/$C$58/(RodR+ABS(Calculations!K891-RodR))))</f>
        <v>0.042654013763097</v>
      </c>
      <c r="T891" s="83">
        <f t="shared" si="112"/>
        <v>0.0438955434616282</v>
      </c>
      <c r="U891" s="58">
        <f t="shared" si="113"/>
        <v>37.0416666666667</v>
      </c>
      <c r="V891" s="58">
        <f t="shared" si="114"/>
        <v>1.01019948033673</v>
      </c>
      <c r="W891" s="58">
        <f t="shared" si="115"/>
        <v>1.01019948033673</v>
      </c>
    </row>
    <row r="892" spans="11:23">
      <c r="K892" s="80">
        <v>89</v>
      </c>
      <c r="L892" s="56">
        <f t="shared" si="109"/>
        <v>5.50399460124711</v>
      </c>
      <c r="M892" s="56">
        <f t="shared" si="116"/>
        <v>0.0614459291847318</v>
      </c>
      <c r="Q892" s="82">
        <f t="shared" si="110"/>
        <v>0.135217755307227</v>
      </c>
      <c r="R892" s="58">
        <f t="shared" si="111"/>
        <v>3.17361010226061</v>
      </c>
      <c r="S892" s="57">
        <f>IF(K892=0,C920,(1/$C$59)*LN(1+$C$59/$C$58/(RodR+ABS(Calculations!K892-RodR))))</f>
        <v>0.0426069211245923</v>
      </c>
      <c r="T892" s="83">
        <f t="shared" si="112"/>
        <v>0.0438456741968313</v>
      </c>
      <c r="U892" s="58">
        <f t="shared" si="113"/>
        <v>37.0833333333333</v>
      </c>
      <c r="V892" s="58">
        <f t="shared" si="114"/>
        <v>1.01019948033673</v>
      </c>
      <c r="W892" s="58">
        <f t="shared" si="115"/>
        <v>1.01019948033673</v>
      </c>
    </row>
    <row r="893" spans="11:23">
      <c r="K893" s="80">
        <v>89.1</v>
      </c>
      <c r="L893" s="56">
        <f t="shared" si="109"/>
        <v>5.49792455784622</v>
      </c>
      <c r="M893" s="56">
        <f t="shared" si="116"/>
        <v>0.0613097042828405</v>
      </c>
      <c r="Q893" s="82">
        <f t="shared" si="110"/>
        <v>0.135068631315881</v>
      </c>
      <c r="R893" s="58">
        <f t="shared" si="111"/>
        <v>3.17361010226061</v>
      </c>
      <c r="S893" s="57">
        <f>IF(K893=0,C921,(1/$C$59)*LN(1+$C$59/$C$58/(RodR+ABS(Calculations!K893-RodR))))</f>
        <v>0.0425599323683995</v>
      </c>
      <c r="T893" s="83">
        <f t="shared" si="112"/>
        <v>0.0437959181199276</v>
      </c>
      <c r="U893" s="58">
        <f t="shared" si="113"/>
        <v>37.125</v>
      </c>
      <c r="V893" s="58">
        <f t="shared" si="114"/>
        <v>1.01019948033673</v>
      </c>
      <c r="W893" s="58">
        <f t="shared" si="115"/>
        <v>1.01019948033673</v>
      </c>
    </row>
    <row r="894" spans="11:23">
      <c r="K894" s="80">
        <v>89.2</v>
      </c>
      <c r="L894" s="56">
        <f t="shared" si="109"/>
        <v>5.49186788968232</v>
      </c>
      <c r="M894" s="56">
        <f t="shared" si="116"/>
        <v>0.061173931944408</v>
      </c>
      <c r="Q894" s="82">
        <f t="shared" si="110"/>
        <v>0.134919835916704</v>
      </c>
      <c r="R894" s="58">
        <f t="shared" si="111"/>
        <v>3.17361010226061</v>
      </c>
      <c r="S894" s="57">
        <f>IF(K894=0,C922,(1/$C$59)*LN(1+$C$59/$C$58/(RodR+ABS(Calculations!K894-RodR))))</f>
        <v>0.0425130471511287</v>
      </c>
      <c r="T894" s="83">
        <f t="shared" si="112"/>
        <v>0.0437462748459856</v>
      </c>
      <c r="U894" s="58">
        <f t="shared" si="113"/>
        <v>37.1666666666667</v>
      </c>
      <c r="V894" s="58">
        <f t="shared" si="114"/>
        <v>1.01019948033673</v>
      </c>
      <c r="W894" s="58">
        <f t="shared" si="115"/>
        <v>1.01019948033673</v>
      </c>
    </row>
    <row r="895" spans="11:23">
      <c r="K895" s="80">
        <v>89.3</v>
      </c>
      <c r="L895" s="56">
        <f t="shared" si="109"/>
        <v>5.48582455259141</v>
      </c>
      <c r="M895" s="56">
        <f t="shared" si="116"/>
        <v>0.061038610166654</v>
      </c>
      <c r="Q895" s="82">
        <f t="shared" si="110"/>
        <v>0.134771368024709</v>
      </c>
      <c r="R895" s="58">
        <f t="shared" si="111"/>
        <v>3.17361010226061</v>
      </c>
      <c r="S895" s="57">
        <f>IF(K895=0,C923,(1/$C$59)*LN(1+$C$59/$C$58/(RodR+ABS(Calculations!K895-RodR))))</f>
        <v>0.0424662651309023</v>
      </c>
      <c r="T895" s="83">
        <f t="shared" si="112"/>
        <v>0.043696743991818</v>
      </c>
      <c r="U895" s="58">
        <f t="shared" si="113"/>
        <v>37.2083333333333</v>
      </c>
      <c r="V895" s="58">
        <f t="shared" si="114"/>
        <v>1.01019948033673</v>
      </c>
      <c r="W895" s="58">
        <f t="shared" si="115"/>
        <v>1.01019948033673</v>
      </c>
    </row>
    <row r="896" spans="11:23">
      <c r="K896" s="80">
        <v>89.4</v>
      </c>
      <c r="L896" s="56">
        <f t="shared" si="109"/>
        <v>5.47979450260367</v>
      </c>
      <c r="M896" s="56">
        <f t="shared" si="116"/>
        <v>0.0609037369580658</v>
      </c>
      <c r="Q896" s="82">
        <f t="shared" si="110"/>
        <v>0.134623226559681</v>
      </c>
      <c r="R896" s="58">
        <f t="shared" si="111"/>
        <v>3.17361010226061</v>
      </c>
      <c r="S896" s="57">
        <f>IF(K896=0,C924,(1/$C$59)*LN(1+$C$59/$C$58/(RodR+ABS(Calculations!K896-RodR))))</f>
        <v>0.0424195859673459</v>
      </c>
      <c r="T896" s="83">
        <f t="shared" si="112"/>
        <v>0.0436473251759702</v>
      </c>
      <c r="U896" s="58">
        <f t="shared" si="113"/>
        <v>37.25</v>
      </c>
      <c r="V896" s="58">
        <f t="shared" si="114"/>
        <v>1.01019948033673</v>
      </c>
      <c r="W896" s="58">
        <f t="shared" si="115"/>
        <v>1.01019948033673</v>
      </c>
    </row>
    <row r="897" spans="11:23">
      <c r="K897" s="80">
        <v>89.5</v>
      </c>
      <c r="L897" s="56">
        <f t="shared" si="109"/>
        <v>5.47377769594248</v>
      </c>
      <c r="M897" s="56">
        <f t="shared" si="116"/>
        <v>0.0607693103379985</v>
      </c>
      <c r="Q897" s="82">
        <f t="shared" si="110"/>
        <v>0.134475410446152</v>
      </c>
      <c r="R897" s="58">
        <f t="shared" si="111"/>
        <v>3.17361010226061</v>
      </c>
      <c r="S897" s="57">
        <f>IF(K897=0,C925,(1/$C$59)*LN(1+$C$59/$C$58/(RodR+ABS(Calculations!K897-RodR))))</f>
        <v>0.0423730093215808</v>
      </c>
      <c r="T897" s="83">
        <f t="shared" si="112"/>
        <v>0.0435980180187123</v>
      </c>
      <c r="U897" s="58">
        <f t="shared" si="113"/>
        <v>37.2916666666667</v>
      </c>
      <c r="V897" s="58">
        <f t="shared" si="114"/>
        <v>1.01019948033673</v>
      </c>
      <c r="W897" s="58">
        <f t="shared" si="115"/>
        <v>1.01019948033673</v>
      </c>
    </row>
    <row r="898" spans="11:23">
      <c r="K898" s="80">
        <v>89.6</v>
      </c>
      <c r="L898" s="56">
        <f t="shared" ref="L898:L961" si="117">IF(K898&lt;RodR,EPRValue,Q898*$C$43)</f>
        <v>5.46777408902336</v>
      </c>
      <c r="M898" s="56">
        <f t="shared" si="116"/>
        <v>0.0606353283367431</v>
      </c>
      <c r="Q898" s="82">
        <f t="shared" si="110"/>
        <v>0.134327918613372</v>
      </c>
      <c r="R898" s="58">
        <f t="shared" si="111"/>
        <v>3.17361010226061</v>
      </c>
      <c r="S898" s="57">
        <f>IF(K898=0,C926,(1/$C$59)*LN(1+$C$59/$C$58/(RodR+ABS(Calculations!K898-RodR))))</f>
        <v>0.0423265348562156</v>
      </c>
      <c r="T898" s="83">
        <f t="shared" si="112"/>
        <v>0.0435488221420281</v>
      </c>
      <c r="U898" s="58">
        <f t="shared" si="113"/>
        <v>37.3333333333333</v>
      </c>
      <c r="V898" s="58">
        <f t="shared" si="114"/>
        <v>1.01019948033673</v>
      </c>
      <c r="W898" s="58">
        <f t="shared" si="115"/>
        <v>1.01019948033673</v>
      </c>
    </row>
    <row r="899" spans="11:23">
      <c r="K899" s="80">
        <v>89.7</v>
      </c>
      <c r="L899" s="56">
        <f t="shared" si="117"/>
        <v>5.46178363845285</v>
      </c>
      <c r="M899" s="56">
        <f t="shared" si="116"/>
        <v>0.0605017889954658</v>
      </c>
      <c r="Q899" s="82">
        <f t="shared" si="110"/>
        <v>0.134180749995285</v>
      </c>
      <c r="R899" s="58">
        <f t="shared" si="111"/>
        <v>3.17361010226061</v>
      </c>
      <c r="S899" s="57">
        <f>IF(K899=0,C927,(1/$C$59)*LN(1+$C$59/$C$58/(RodR+ABS(Calculations!K899-RodR))))</f>
        <v>0.0422801622353376</v>
      </c>
      <c r="T899" s="83">
        <f t="shared" si="112"/>
        <v>0.0434997371696064</v>
      </c>
      <c r="U899" s="58">
        <f t="shared" si="113"/>
        <v>37.375</v>
      </c>
      <c r="V899" s="58">
        <f t="shared" si="114"/>
        <v>1.01019948033673</v>
      </c>
      <c r="W899" s="58">
        <f t="shared" si="115"/>
        <v>1.01019948033673</v>
      </c>
    </row>
    <row r="900" spans="11:23">
      <c r="K900" s="80">
        <v>89.8</v>
      </c>
      <c r="L900" s="56">
        <f t="shared" si="117"/>
        <v>5.45580630102756</v>
      </c>
      <c r="M900" s="56">
        <f t="shared" si="116"/>
        <v>0.0603686903661229</v>
      </c>
      <c r="Q900" s="82">
        <f t="shared" ref="Q900:Q963" si="118">R900*IF($C$56&lt;$C$55,S900,T900)</f>
        <v>0.134033903530505</v>
      </c>
      <c r="R900" s="58">
        <f t="shared" ref="R900:R963" si="119">$C$70/$C$61*W900</f>
        <v>3.17361010226061</v>
      </c>
      <c r="S900" s="57">
        <f>IF(K900=0,C928,(1/$C$59)*LN(1+$C$59/$C$58/(RodR+ABS(Calculations!K900-RodR))))</f>
        <v>0.0422338911245053</v>
      </c>
      <c r="T900" s="83">
        <f t="shared" ref="T900:T963" si="120">IF((ABS(K900))&lt;$C$55-$C$56,($C$53/2/PI()/$C$56*LN(($C$55-$C$56)*(ABS(K900)+$C$56)/(ABS(K900))/$C$55)+$C$60*LN($C$55*$C$54/($C$55-$C$56)/$C$53)),$C$60*LN((((ABS(K900))+$C$56-$C$55)*$C$53+$C$55*$C$54)/($C$53*(ABS(K900)))))</f>
        <v>0.0434507627268304</v>
      </c>
      <c r="U900" s="58">
        <f t="shared" ref="U900:U963" si="121">K900/$C$56</f>
        <v>37.4166666666667</v>
      </c>
      <c r="V900" s="58">
        <f t="shared" ref="V900:V963" si="122">IF(K900="","",1/(1.0212-0.0178*LOG10($C$53+0.01)))</f>
        <v>1.01019948033673</v>
      </c>
      <c r="W900" s="58">
        <f t="shared" ref="W900:W963" si="123">MAX(1/(-(0.21682*LOG10(3.7*U900)-0.293)*(EXP(-3.7*U900)-1)+1),1)*MAX(1/(-(0.1921*LOG10(U900+0.2)+0.072)*(EXP(-150*U900)-1)+1),1)*V900</f>
        <v>1.01019948033673</v>
      </c>
    </row>
    <row r="901" spans="11:23">
      <c r="K901" s="80">
        <v>89.9</v>
      </c>
      <c r="L901" s="56">
        <f t="shared" si="117"/>
        <v>5.44984203373303</v>
      </c>
      <c r="M901" s="56">
        <f t="shared" si="116"/>
        <v>0.0602360305113203</v>
      </c>
      <c r="Q901" s="82">
        <f t="shared" si="118"/>
        <v>0.133887378162287</v>
      </c>
      <c r="R901" s="58">
        <f t="shared" si="119"/>
        <v>3.17361010226061</v>
      </c>
      <c r="S901" s="57">
        <f>IF(K901=0,C929,(1/$C$59)*LN(1+$C$59/$C$58/(RodR+ABS(Calculations!K901-RodR))))</f>
        <v>0.04218772119074</v>
      </c>
      <c r="T901" s="83">
        <f t="shared" si="120"/>
        <v>0.0434018984407681</v>
      </c>
      <c r="U901" s="58">
        <f t="shared" si="121"/>
        <v>37.4583333333333</v>
      </c>
      <c r="V901" s="58">
        <f t="shared" si="122"/>
        <v>1.01019948033673</v>
      </c>
      <c r="W901" s="58">
        <f t="shared" si="123"/>
        <v>1.01019948033673</v>
      </c>
    </row>
    <row r="902" spans="11:23">
      <c r="K902" s="80">
        <v>90</v>
      </c>
      <c r="L902" s="56">
        <f t="shared" si="117"/>
        <v>5.44389079374274</v>
      </c>
      <c r="M902" s="56">
        <f t="shared" si="116"/>
        <v>0.0601038075043663</v>
      </c>
      <c r="Q902" s="82">
        <f t="shared" si="118"/>
        <v>0.133741172838502</v>
      </c>
      <c r="R902" s="58">
        <f t="shared" si="119"/>
        <v>3.17361010226061</v>
      </c>
      <c r="S902" s="57">
        <f>IF(K902=0,C930,(1/$C$59)*LN(1+$C$59/$C$58/(RodR+ABS(Calculations!K902-RodR))))</f>
        <v>0.0421416521025177</v>
      </c>
      <c r="T902" s="83">
        <f t="shared" si="120"/>
        <v>0.0433531439401644</v>
      </c>
      <c r="U902" s="58">
        <f t="shared" si="121"/>
        <v>37.5</v>
      </c>
      <c r="V902" s="58">
        <f t="shared" si="122"/>
        <v>1.01019948033673</v>
      </c>
      <c r="W902" s="58">
        <f t="shared" si="123"/>
        <v>1.01019948033673</v>
      </c>
    </row>
    <row r="903" spans="11:23">
      <c r="K903" s="80">
        <v>90.1</v>
      </c>
      <c r="L903" s="56">
        <f t="shared" si="117"/>
        <v>5.43795253841712</v>
      </c>
      <c r="M903" s="56">
        <f t="shared" si="116"/>
        <v>0.0599720194290967</v>
      </c>
      <c r="Q903" s="82">
        <f t="shared" si="118"/>
        <v>0.133595286511617</v>
      </c>
      <c r="R903" s="58">
        <f t="shared" si="119"/>
        <v>3.17361010226061</v>
      </c>
      <c r="S903" s="57">
        <f>IF(K903=0,C931,(1/$C$59)*LN(1+$C$59/$C$58/(RodR+ABS(Calculations!K903-RodR))))</f>
        <v>0.0420956835297617</v>
      </c>
      <c r="T903" s="83">
        <f t="shared" si="120"/>
        <v>0.0433044988554311</v>
      </c>
      <c r="U903" s="58">
        <f t="shared" si="121"/>
        <v>37.5416666666667</v>
      </c>
      <c r="V903" s="58">
        <f t="shared" si="122"/>
        <v>1.01019948033673</v>
      </c>
      <c r="W903" s="58">
        <f t="shared" si="123"/>
        <v>1.01019948033673</v>
      </c>
    </row>
    <row r="904" spans="11:23">
      <c r="K904" s="80">
        <v>90.2</v>
      </c>
      <c r="L904" s="56">
        <f t="shared" si="117"/>
        <v>5.43202722530252</v>
      </c>
      <c r="M904" s="56">
        <f t="shared" si="116"/>
        <v>0.059840664379796</v>
      </c>
      <c r="Q904" s="82">
        <f t="shared" si="118"/>
        <v>0.133449718138664</v>
      </c>
      <c r="R904" s="58">
        <f t="shared" si="119"/>
        <v>3.17361010226061</v>
      </c>
      <c r="S904" s="57">
        <f>IF(K904=0,C932,(1/$C$59)*LN(1+$C$59/$C$58/(RodR+ABS(Calculations!K904-RodR))))</f>
        <v>0.0420498151438343</v>
      </c>
      <c r="T904" s="83">
        <f t="shared" si="120"/>
        <v>0.0432559628186357</v>
      </c>
      <c r="U904" s="58">
        <f t="shared" si="121"/>
        <v>37.5833333333333</v>
      </c>
      <c r="V904" s="58">
        <f t="shared" si="122"/>
        <v>1.01019948033673</v>
      </c>
      <c r="W904" s="58">
        <f t="shared" si="123"/>
        <v>1.01019948033673</v>
      </c>
    </row>
    <row r="905" spans="11:23">
      <c r="K905" s="80">
        <v>90.3</v>
      </c>
      <c r="L905" s="56">
        <f t="shared" si="117"/>
        <v>5.42611481213006</v>
      </c>
      <c r="M905" s="56">
        <f t="shared" si="116"/>
        <v>0.0597097404613471</v>
      </c>
      <c r="Q905" s="82">
        <f t="shared" si="118"/>
        <v>0.133304466681214</v>
      </c>
      <c r="R905" s="58">
        <f t="shared" si="119"/>
        <v>3.17361010226061</v>
      </c>
      <c r="S905" s="57">
        <f>IF(K905=0,C933,(1/$C$59)*LN(1+$C$59/$C$58/(RodR+ABS(Calculations!K905-RodR))))</f>
        <v>0.0420040466175283</v>
      </c>
      <c r="T905" s="83">
        <f t="shared" si="120"/>
        <v>0.0432075354634945</v>
      </c>
      <c r="U905" s="58">
        <f t="shared" si="121"/>
        <v>37.625</v>
      </c>
      <c r="V905" s="58">
        <f t="shared" si="122"/>
        <v>1.01019948033673</v>
      </c>
      <c r="W905" s="58">
        <f t="shared" si="123"/>
        <v>1.01019948033673</v>
      </c>
    </row>
    <row r="906" spans="11:23">
      <c r="K906" s="80">
        <v>90.4</v>
      </c>
      <c r="L906" s="56">
        <f t="shared" si="117"/>
        <v>5.42021525681493</v>
      </c>
      <c r="M906" s="56">
        <f t="shared" si="116"/>
        <v>0.0595792457887425</v>
      </c>
      <c r="Q906" s="82">
        <f t="shared" si="118"/>
        <v>0.133159531105361</v>
      </c>
      <c r="R906" s="58">
        <f t="shared" si="119"/>
        <v>3.17361010226061</v>
      </c>
      <c r="S906" s="57">
        <f>IF(K906=0,C934,(1/$C$59)*LN(1+$C$59/$C$58/(RodR+ABS(Calculations!K906-RodR))))</f>
        <v>0.0419583776250615</v>
      </c>
      <c r="T906" s="83">
        <f t="shared" si="120"/>
        <v>0.0431592164253624</v>
      </c>
      <c r="U906" s="58">
        <f t="shared" si="121"/>
        <v>37.6666666666667</v>
      </c>
      <c r="V906" s="58">
        <f t="shared" si="122"/>
        <v>1.01019948033673</v>
      </c>
      <c r="W906" s="58">
        <f t="shared" si="123"/>
        <v>1.01019948033673</v>
      </c>
    </row>
    <row r="907" spans="11:23">
      <c r="K907" s="80">
        <v>90.5</v>
      </c>
      <c r="L907" s="56">
        <f t="shared" si="117"/>
        <v>5.41432851745505</v>
      </c>
      <c r="M907" s="56">
        <f t="shared" si="116"/>
        <v>0.0594491784874318</v>
      </c>
      <c r="Q907" s="82">
        <f t="shared" si="118"/>
        <v>0.133014910381688</v>
      </c>
      <c r="R907" s="58">
        <f t="shared" si="119"/>
        <v>3.17361010226061</v>
      </c>
      <c r="S907" s="57">
        <f>IF(K907=0,C935,(1/$C$59)*LN(1+$C$59/$C$58/(RodR+ABS(Calculations!K907-RodR))))</f>
        <v>0.0419128078420659</v>
      </c>
      <c r="T907" s="83">
        <f t="shared" si="120"/>
        <v>0.0431110053412234</v>
      </c>
      <c r="U907" s="58">
        <f t="shared" si="121"/>
        <v>37.7083333333333</v>
      </c>
      <c r="V907" s="58">
        <f t="shared" si="122"/>
        <v>1.01019948033673</v>
      </c>
      <c r="W907" s="58">
        <f t="shared" si="123"/>
        <v>1.01019948033673</v>
      </c>
    </row>
    <row r="908" spans="11:23">
      <c r="K908" s="80">
        <v>90.6</v>
      </c>
      <c r="L908" s="56">
        <f t="shared" si="117"/>
        <v>5.40845455233026</v>
      </c>
      <c r="M908" s="56">
        <f t="shared" si="116"/>
        <v>0.0593195366930983</v>
      </c>
      <c r="Q908" s="82">
        <f t="shared" si="118"/>
        <v>0.132870603485249</v>
      </c>
      <c r="R908" s="58">
        <f t="shared" si="119"/>
        <v>3.17361010226061</v>
      </c>
      <c r="S908" s="57">
        <f>IF(K908=0,C936,(1/$C$59)*LN(1+$C$59/$C$58/(RodR+ABS(Calculations!K908-RodR))))</f>
        <v>0.0418673369455822</v>
      </c>
      <c r="T908" s="83">
        <f t="shared" si="120"/>
        <v>0.0430629018496825</v>
      </c>
      <c r="U908" s="58">
        <f t="shared" si="121"/>
        <v>37.75</v>
      </c>
      <c r="V908" s="58">
        <f t="shared" si="122"/>
        <v>1.01019948033673</v>
      </c>
      <c r="W908" s="58">
        <f t="shared" si="123"/>
        <v>1.01019948033673</v>
      </c>
    </row>
    <row r="909" spans="11:23">
      <c r="K909" s="80">
        <v>90.7</v>
      </c>
      <c r="L909" s="56">
        <f t="shared" si="117"/>
        <v>5.40259331990136</v>
      </c>
      <c r="M909" s="56">
        <f t="shared" ref="M909:M972" si="124">L899-L909</f>
        <v>0.0591903185514955</v>
      </c>
      <c r="Q909" s="82">
        <f t="shared" si="118"/>
        <v>0.132726609395539</v>
      </c>
      <c r="R909" s="58">
        <f t="shared" si="119"/>
        <v>3.17361010226061</v>
      </c>
      <c r="S909" s="57">
        <f>IF(K909=0,C937,(1/$C$59)*LN(1+$C$59/$C$58/(RodR+ABS(Calculations!K909-RodR))))</f>
        <v>0.0418219646140515</v>
      </c>
      <c r="T909" s="83">
        <f t="shared" si="120"/>
        <v>0.0430149055909553</v>
      </c>
      <c r="U909" s="58">
        <f t="shared" si="121"/>
        <v>37.7916666666667</v>
      </c>
      <c r="V909" s="58">
        <f t="shared" si="122"/>
        <v>1.01019948033673</v>
      </c>
      <c r="W909" s="58">
        <f t="shared" si="123"/>
        <v>1.01019948033673</v>
      </c>
    </row>
    <row r="910" spans="11:23">
      <c r="K910" s="80">
        <v>90.8</v>
      </c>
      <c r="L910" s="56">
        <f t="shared" si="117"/>
        <v>5.39674477880905</v>
      </c>
      <c r="M910" s="56">
        <f t="shared" si="124"/>
        <v>0.0590615222185038</v>
      </c>
      <c r="Q910" s="82">
        <f t="shared" si="118"/>
        <v>0.132582927096479</v>
      </c>
      <c r="R910" s="58">
        <f t="shared" si="119"/>
        <v>3.17361010226061</v>
      </c>
      <c r="S910" s="57">
        <f>IF(K910=0,C938,(1/$C$59)*LN(1+$C$59/$C$58/(RodR+ABS(Calculations!K910-RodR))))</f>
        <v>0.0417766905273077</v>
      </c>
      <c r="T910" s="83">
        <f t="shared" si="120"/>
        <v>0.0429670162068607</v>
      </c>
      <c r="U910" s="58">
        <f t="shared" si="121"/>
        <v>37.8333333333333</v>
      </c>
      <c r="V910" s="58">
        <f t="shared" si="122"/>
        <v>1.01019948033673</v>
      </c>
      <c r="W910" s="58">
        <f t="shared" si="123"/>
        <v>1.01019948033673</v>
      </c>
    </row>
    <row r="911" spans="11:23">
      <c r="K911" s="80">
        <v>90.9</v>
      </c>
      <c r="L911" s="56">
        <f t="shared" si="117"/>
        <v>5.390908887873</v>
      </c>
      <c r="M911" s="56">
        <f t="shared" si="124"/>
        <v>0.0589331458600366</v>
      </c>
      <c r="Q911" s="82">
        <f t="shared" si="118"/>
        <v>0.132439555576381</v>
      </c>
      <c r="R911" s="58">
        <f t="shared" si="119"/>
        <v>3.17361010226061</v>
      </c>
      <c r="S911" s="57">
        <f>IF(K911=0,C939,(1/$C$59)*LN(1+$C$59/$C$58/(RodR+ABS(Calculations!K911-RodR))))</f>
        <v>0.0417315143665702</v>
      </c>
      <c r="T911" s="83">
        <f t="shared" si="120"/>
        <v>0.0429192333408105</v>
      </c>
      <c r="U911" s="58">
        <f t="shared" si="121"/>
        <v>37.875</v>
      </c>
      <c r="V911" s="58">
        <f t="shared" si="122"/>
        <v>1.01019948033673</v>
      </c>
      <c r="W911" s="58">
        <f t="shared" si="123"/>
        <v>1.01019948033673</v>
      </c>
    </row>
    <row r="912" spans="11:23">
      <c r="K912" s="80">
        <v>91</v>
      </c>
      <c r="L912" s="56">
        <f t="shared" si="117"/>
        <v>5.38508560609077</v>
      </c>
      <c r="M912" s="56">
        <f t="shared" si="124"/>
        <v>0.0588051876519717</v>
      </c>
      <c r="Q912" s="82">
        <f t="shared" si="118"/>
        <v>0.132296493827931</v>
      </c>
      <c r="R912" s="58">
        <f t="shared" si="119"/>
        <v>3.17361010226061</v>
      </c>
      <c r="S912" s="57">
        <f>IF(K912=0,C940,(1/$C$59)*LN(1+$C$59/$C$58/(RodR+ABS(Calculations!K912-RodR))))</f>
        <v>0.0416864358144355</v>
      </c>
      <c r="T912" s="83">
        <f t="shared" si="120"/>
        <v>0.0428715566378016</v>
      </c>
      <c r="U912" s="58">
        <f t="shared" si="121"/>
        <v>37.9166666666667</v>
      </c>
      <c r="V912" s="58">
        <f t="shared" si="122"/>
        <v>1.01019948033673</v>
      </c>
      <c r="W912" s="58">
        <f t="shared" si="123"/>
        <v>1.01019948033673</v>
      </c>
    </row>
    <row r="913" spans="11:23">
      <c r="K913" s="80">
        <v>91.1</v>
      </c>
      <c r="L913" s="56">
        <f t="shared" si="117"/>
        <v>5.37927489263706</v>
      </c>
      <c r="M913" s="56">
        <f t="shared" si="124"/>
        <v>0.0586776457800564</v>
      </c>
      <c r="Q913" s="82">
        <f t="shared" si="118"/>
        <v>0.132153740848165</v>
      </c>
      <c r="R913" s="58">
        <f t="shared" si="119"/>
        <v>3.17361010226061</v>
      </c>
      <c r="S913" s="57">
        <f>IF(K913=0,C941,(1/$C$59)*LN(1+$C$59/$C$58/(RodR+ABS(Calculations!K913-RodR))))</f>
        <v>0.0416414545548711</v>
      </c>
      <c r="T913" s="83">
        <f t="shared" si="120"/>
        <v>0.0428239857444051</v>
      </c>
      <c r="U913" s="58">
        <f t="shared" si="121"/>
        <v>37.9583333333333</v>
      </c>
      <c r="V913" s="58">
        <f t="shared" si="122"/>
        <v>1.01019948033673</v>
      </c>
      <c r="W913" s="58">
        <f t="shared" si="123"/>
        <v>1.01019948033673</v>
      </c>
    </row>
    <row r="914" spans="11:23">
      <c r="K914" s="80">
        <v>91.2</v>
      </c>
      <c r="L914" s="56">
        <f t="shared" si="117"/>
        <v>5.37347670686263</v>
      </c>
      <c r="M914" s="56">
        <f t="shared" si="124"/>
        <v>0.058550518439894</v>
      </c>
      <c r="Q914" s="82">
        <f t="shared" si="118"/>
        <v>0.132011295638445</v>
      </c>
      <c r="R914" s="58">
        <f t="shared" si="119"/>
        <v>3.17361010226061</v>
      </c>
      <c r="S914" s="57">
        <f>IF(K914=0,C942,(1/$C$59)*LN(1+$C$59/$C$58/(RodR+ABS(Calculations!K914-RodR))))</f>
        <v>0.0415965702732075</v>
      </c>
      <c r="T914" s="83">
        <f t="shared" si="120"/>
        <v>0.0427765203087623</v>
      </c>
      <c r="U914" s="58">
        <f t="shared" si="121"/>
        <v>38</v>
      </c>
      <c r="V914" s="58">
        <f t="shared" si="122"/>
        <v>1.01019948033673</v>
      </c>
      <c r="W914" s="58">
        <f t="shared" si="123"/>
        <v>1.01019948033673</v>
      </c>
    </row>
    <row r="915" spans="11:23">
      <c r="K915" s="80">
        <v>91.3</v>
      </c>
      <c r="L915" s="56">
        <f t="shared" si="117"/>
        <v>5.36769100829327</v>
      </c>
      <c r="M915" s="56">
        <f t="shared" si="124"/>
        <v>0.058423803836793</v>
      </c>
      <c r="Q915" s="82">
        <f t="shared" si="118"/>
        <v>0.131869157204433</v>
      </c>
      <c r="R915" s="58">
        <f t="shared" si="119"/>
        <v>3.17361010226061</v>
      </c>
      <c r="S915" s="57">
        <f>IF(K915=0,C943,(1/$C$59)*LN(1+$C$59/$C$58/(RodR+ABS(Calculations!K915-RodR))))</f>
        <v>0.0415517826561304</v>
      </c>
      <c r="T915" s="83">
        <f t="shared" si="120"/>
        <v>0.0427291599805702</v>
      </c>
      <c r="U915" s="58">
        <f t="shared" si="121"/>
        <v>38.0416666666667</v>
      </c>
      <c r="V915" s="58">
        <f t="shared" si="122"/>
        <v>1.01019948033673</v>
      </c>
      <c r="W915" s="58">
        <f t="shared" si="123"/>
        <v>1.01019948033673</v>
      </c>
    </row>
    <row r="916" spans="11:23">
      <c r="K916" s="80">
        <v>91.4</v>
      </c>
      <c r="L916" s="56">
        <f t="shared" si="117"/>
        <v>5.36191775662904</v>
      </c>
      <c r="M916" s="56">
        <f t="shared" si="124"/>
        <v>0.0582975001858914</v>
      </c>
      <c r="Q916" s="82">
        <f t="shared" si="118"/>
        <v>0.131727324556071</v>
      </c>
      <c r="R916" s="58">
        <f t="shared" si="119"/>
        <v>3.17361010226061</v>
      </c>
      <c r="S916" s="57">
        <f>IF(K916=0,C944,(1/$C$59)*LN(1+$C$59/$C$58/(RodR+ABS(Calculations!K916-RodR))))</f>
        <v>0.0415070913916741</v>
      </c>
      <c r="T916" s="83">
        <f t="shared" si="120"/>
        <v>0.0426819044110771</v>
      </c>
      <c r="U916" s="58">
        <f t="shared" si="121"/>
        <v>38.0833333333333</v>
      </c>
      <c r="V916" s="58">
        <f t="shared" si="122"/>
        <v>1.01019948033673</v>
      </c>
      <c r="W916" s="58">
        <f t="shared" si="123"/>
        <v>1.01019948033673</v>
      </c>
    </row>
    <row r="917" spans="11:23">
      <c r="K917" s="80">
        <v>91.5</v>
      </c>
      <c r="L917" s="56">
        <f t="shared" si="117"/>
        <v>5.35615691174323</v>
      </c>
      <c r="M917" s="56">
        <f t="shared" si="124"/>
        <v>0.0581716057118191</v>
      </c>
      <c r="Q917" s="82">
        <f t="shared" si="118"/>
        <v>0.13158579670756</v>
      </c>
      <c r="R917" s="58">
        <f t="shared" si="119"/>
        <v>3.17361010226061</v>
      </c>
      <c r="S917" s="57">
        <f>IF(K917=0,C945,(1/$C$59)*LN(1+$C$59/$C$58/(RodR+ABS(Calculations!K917-RodR))))</f>
        <v>0.0414624961692142</v>
      </c>
      <c r="T917" s="83">
        <f t="shared" si="120"/>
        <v>0.0426347532530718</v>
      </c>
      <c r="U917" s="58">
        <f t="shared" si="121"/>
        <v>38.125</v>
      </c>
      <c r="V917" s="58">
        <f t="shared" si="122"/>
        <v>1.01019948033673</v>
      </c>
      <c r="W917" s="58">
        <f t="shared" si="123"/>
        <v>1.01019948033673</v>
      </c>
    </row>
    <row r="918" spans="11:23">
      <c r="K918" s="80">
        <v>91.6</v>
      </c>
      <c r="L918" s="56">
        <f t="shared" si="117"/>
        <v>5.3504084336814</v>
      </c>
      <c r="M918" s="56">
        <f t="shared" si="124"/>
        <v>0.0580461186488685</v>
      </c>
      <c r="Q918" s="82">
        <f t="shared" si="118"/>
        <v>0.13144457267733</v>
      </c>
      <c r="R918" s="58">
        <f t="shared" si="119"/>
        <v>3.17361010226061</v>
      </c>
      <c r="S918" s="57">
        <f>IF(K918=0,C946,(1/$C$59)*LN(1+$C$59/$C$58/(RodR+ABS(Calculations!K918-RodR))))</f>
        <v>0.0414179966794597</v>
      </c>
      <c r="T918" s="83">
        <f t="shared" si="120"/>
        <v>0.0425877061608763</v>
      </c>
      <c r="U918" s="58">
        <f t="shared" si="121"/>
        <v>38.1666666666667</v>
      </c>
      <c r="V918" s="58">
        <f t="shared" si="122"/>
        <v>1.01019948033673</v>
      </c>
      <c r="W918" s="58">
        <f t="shared" si="123"/>
        <v>1.01019948033673</v>
      </c>
    </row>
    <row r="919" spans="11:23">
      <c r="K919" s="80">
        <v>91.7</v>
      </c>
      <c r="L919" s="56">
        <f t="shared" si="117"/>
        <v>5.34467228266052</v>
      </c>
      <c r="M919" s="56">
        <f t="shared" si="124"/>
        <v>0.0579210372408401</v>
      </c>
      <c r="Q919" s="82">
        <f t="shared" si="118"/>
        <v>0.131303651488023</v>
      </c>
      <c r="R919" s="58">
        <f t="shared" si="119"/>
        <v>3.17361010226061</v>
      </c>
      <c r="S919" s="57">
        <f>IF(K919=0,C947,(1/$C$59)*LN(1+$C$59/$C$58/(RodR+ABS(Calculations!K919-RodR))))</f>
        <v>0.0413735926144467</v>
      </c>
      <c r="T919" s="83">
        <f t="shared" si="120"/>
        <v>0.0425407627903366</v>
      </c>
      <c r="U919" s="58">
        <f t="shared" si="121"/>
        <v>38.2083333333333</v>
      </c>
      <c r="V919" s="58">
        <f t="shared" si="122"/>
        <v>1.01019948033673</v>
      </c>
      <c r="W919" s="58">
        <f t="shared" si="123"/>
        <v>1.01019948033673</v>
      </c>
    </row>
    <row r="920" spans="11:23">
      <c r="K920" s="80">
        <v>91.8</v>
      </c>
      <c r="L920" s="56">
        <f t="shared" si="117"/>
        <v>5.33894841906808</v>
      </c>
      <c r="M920" s="56">
        <f t="shared" si="124"/>
        <v>0.0577963597409727</v>
      </c>
      <c r="Q920" s="82">
        <f t="shared" si="118"/>
        <v>0.131163032166471</v>
      </c>
      <c r="R920" s="58">
        <f t="shared" si="119"/>
        <v>3.17361010226061</v>
      </c>
      <c r="S920" s="57">
        <f>IF(K920=0,C948,(1/$C$59)*LN(1+$C$59/$C$58/(RodR+ABS(Calculations!K920-RodR))))</f>
        <v>0.041329283667531</v>
      </c>
      <c r="T920" s="83">
        <f t="shared" si="120"/>
        <v>0.0424939227988148</v>
      </c>
      <c r="U920" s="58">
        <f t="shared" si="121"/>
        <v>38.25</v>
      </c>
      <c r="V920" s="58">
        <f t="shared" si="122"/>
        <v>1.01019948033673</v>
      </c>
      <c r="W920" s="58">
        <f t="shared" si="123"/>
        <v>1.01019948033673</v>
      </c>
    </row>
    <row r="921" spans="11:23">
      <c r="K921" s="80">
        <v>91.9</v>
      </c>
      <c r="L921" s="56">
        <f t="shared" si="117"/>
        <v>5.33323680346108</v>
      </c>
      <c r="M921" s="56">
        <f t="shared" si="124"/>
        <v>0.0576720844119176</v>
      </c>
      <c r="Q921" s="82">
        <f t="shared" si="118"/>
        <v>0.131022713743669</v>
      </c>
      <c r="R921" s="58">
        <f t="shared" si="119"/>
        <v>3.17361010226061</v>
      </c>
      <c r="S921" s="57">
        <f>IF(K921=0,C949,(1/$C$59)*LN(1+$C$59/$C$58/(RodR+ABS(Calculations!K921-RodR))))</f>
        <v>0.0412850695333808</v>
      </c>
      <c r="T921" s="83">
        <f t="shared" si="120"/>
        <v>0.0424471858451806</v>
      </c>
      <c r="U921" s="58">
        <f t="shared" si="121"/>
        <v>38.2916666666667</v>
      </c>
      <c r="V921" s="58">
        <f t="shared" si="122"/>
        <v>1.01019948033673</v>
      </c>
      <c r="W921" s="58">
        <f t="shared" si="123"/>
        <v>1.01019948033673</v>
      </c>
    </row>
    <row r="922" spans="11:23">
      <c r="K922" s="80">
        <v>92</v>
      </c>
      <c r="L922" s="56">
        <f t="shared" si="117"/>
        <v>5.32753739656515</v>
      </c>
      <c r="M922" s="56">
        <f t="shared" si="124"/>
        <v>0.0575482095256197</v>
      </c>
      <c r="Q922" s="82">
        <f t="shared" si="118"/>
        <v>0.130882695254756</v>
      </c>
      <c r="R922" s="58">
        <f t="shared" si="119"/>
        <v>3.17361010226061</v>
      </c>
      <c r="S922" s="57">
        <f>IF(K922=0,C950,(1/$C$59)*LN(1+$C$59/$C$58/(RodR+ABS(Calculations!K922-RodR))))</f>
        <v>0.0412409499079697</v>
      </c>
      <c r="T922" s="83">
        <f t="shared" si="120"/>
        <v>0.0424005515898028</v>
      </c>
      <c r="U922" s="58">
        <f t="shared" si="121"/>
        <v>38.3333333333333</v>
      </c>
      <c r="V922" s="58">
        <f t="shared" si="122"/>
        <v>1.01019948033673</v>
      </c>
      <c r="W922" s="58">
        <f t="shared" si="123"/>
        <v>1.01019948033673</v>
      </c>
    </row>
    <row r="923" spans="11:23">
      <c r="K923" s="80">
        <v>92.1</v>
      </c>
      <c r="L923" s="56">
        <f t="shared" si="117"/>
        <v>5.32185015927376</v>
      </c>
      <c r="M923" s="56">
        <f t="shared" si="124"/>
        <v>0.0574247333633044</v>
      </c>
      <c r="Q923" s="82">
        <f t="shared" si="118"/>
        <v>0.130742975738995</v>
      </c>
      <c r="R923" s="58">
        <f t="shared" si="119"/>
        <v>3.17361010226061</v>
      </c>
      <c r="S923" s="57">
        <f>IF(K923=0,C951,(1/$C$59)*LN(1+$C$59/$C$58/(RodR+ABS(Calculations!K923-RodR))))</f>
        <v>0.0411969244885704</v>
      </c>
      <c r="T923" s="83">
        <f t="shared" si="120"/>
        <v>0.0423540196945417</v>
      </c>
      <c r="U923" s="58">
        <f t="shared" si="121"/>
        <v>38.375</v>
      </c>
      <c r="V923" s="58">
        <f t="shared" si="122"/>
        <v>1.01019948033673</v>
      </c>
      <c r="W923" s="58">
        <f t="shared" si="123"/>
        <v>1.01019948033673</v>
      </c>
    </row>
    <row r="924" spans="11:23">
      <c r="K924" s="80">
        <v>92.2</v>
      </c>
      <c r="L924" s="56">
        <f t="shared" si="117"/>
        <v>5.31617505264713</v>
      </c>
      <c r="M924" s="56">
        <f t="shared" si="124"/>
        <v>0.0573016542154949</v>
      </c>
      <c r="Q924" s="82">
        <f t="shared" si="118"/>
        <v>0.130603554239742</v>
      </c>
      <c r="R924" s="58">
        <f t="shared" si="119"/>
        <v>3.17361010226061</v>
      </c>
      <c r="S924" s="57">
        <f>IF(K924=0,C952,(1/$C$59)*LN(1+$C$59/$C$58/(RodR+ABS(Calculations!K924-RodR))))</f>
        <v>0.0411529929737467</v>
      </c>
      <c r="T924" s="83">
        <f t="shared" si="120"/>
        <v>0.0423075898227399</v>
      </c>
      <c r="U924" s="58">
        <f t="shared" si="121"/>
        <v>38.4166666666667</v>
      </c>
      <c r="V924" s="58">
        <f t="shared" si="122"/>
        <v>1.01019948033673</v>
      </c>
      <c r="W924" s="58">
        <f t="shared" si="123"/>
        <v>1.01019948033673</v>
      </c>
    </row>
    <row r="925" spans="11:23">
      <c r="K925" s="80">
        <v>92.3</v>
      </c>
      <c r="L925" s="56">
        <f t="shared" si="117"/>
        <v>5.31051203791155</v>
      </c>
      <c r="M925" s="56">
        <f t="shared" si="124"/>
        <v>0.0571789703817167</v>
      </c>
      <c r="Q925" s="82">
        <f t="shared" si="118"/>
        <v>0.130464429804438</v>
      </c>
      <c r="R925" s="58">
        <f t="shared" si="119"/>
        <v>3.17361010226061</v>
      </c>
      <c r="S925" s="57">
        <f>IF(K925=0,C953,(1/$C$59)*LN(1+$C$59/$C$58/(RodR+ABS(Calculations!K925-RodR))))</f>
        <v>0.0411091550633477</v>
      </c>
      <c r="T925" s="83">
        <f t="shared" si="120"/>
        <v>0.0422612616392153</v>
      </c>
      <c r="U925" s="58">
        <f t="shared" si="121"/>
        <v>38.4583333333333</v>
      </c>
      <c r="V925" s="58">
        <f t="shared" si="122"/>
        <v>1.01019948033673</v>
      </c>
      <c r="W925" s="58">
        <f t="shared" si="123"/>
        <v>1.01019948033673</v>
      </c>
    </row>
    <row r="926" spans="11:23">
      <c r="K926" s="80">
        <v>92.4</v>
      </c>
      <c r="L926" s="56">
        <f t="shared" si="117"/>
        <v>5.30486107645831</v>
      </c>
      <c r="M926" s="56">
        <f t="shared" si="124"/>
        <v>0.0570566801707297</v>
      </c>
      <c r="Q926" s="82">
        <f t="shared" si="118"/>
        <v>0.130325601484573</v>
      </c>
      <c r="R926" s="58">
        <f t="shared" si="119"/>
        <v>3.17361010226061</v>
      </c>
      <c r="S926" s="57">
        <f>IF(K926=0,C954,(1/$C$59)*LN(1+$C$59/$C$58/(RodR+ABS(Calculations!K926-RodR))))</f>
        <v>0.0410654104584998</v>
      </c>
      <c r="T926" s="83">
        <f t="shared" si="120"/>
        <v>0.0422150348102519</v>
      </c>
      <c r="U926" s="58">
        <f t="shared" si="121"/>
        <v>38.5</v>
      </c>
      <c r="V926" s="58">
        <f t="shared" si="122"/>
        <v>1.01019948033673</v>
      </c>
      <c r="W926" s="58">
        <f t="shared" si="123"/>
        <v>1.01019948033673</v>
      </c>
    </row>
    <row r="927" spans="11:23">
      <c r="K927" s="80">
        <v>92.5</v>
      </c>
      <c r="L927" s="56">
        <f t="shared" si="117"/>
        <v>5.29922212984296</v>
      </c>
      <c r="M927" s="56">
        <f t="shared" si="124"/>
        <v>0.0569347819002681</v>
      </c>
      <c r="Q927" s="82">
        <f t="shared" si="118"/>
        <v>0.130187068335676</v>
      </c>
      <c r="R927" s="58">
        <f t="shared" si="119"/>
        <v>3.17361010226061</v>
      </c>
      <c r="S927" s="57">
        <f>IF(K927=0,C955,(1/$C$59)*LN(1+$C$59/$C$58/(RodR+ABS(Calculations!K927-RodR))))</f>
        <v>0.0410217588616011</v>
      </c>
      <c r="T927" s="83">
        <f t="shared" si="120"/>
        <v>0.0421689090035923</v>
      </c>
      <c r="U927" s="58">
        <f t="shared" si="121"/>
        <v>38.5416666666667</v>
      </c>
      <c r="V927" s="58">
        <f t="shared" si="122"/>
        <v>1.01019948033673</v>
      </c>
      <c r="W927" s="58">
        <f t="shared" si="123"/>
        <v>1.01019948033673</v>
      </c>
    </row>
    <row r="928" spans="11:23">
      <c r="K928" s="80">
        <v>92.6</v>
      </c>
      <c r="L928" s="56">
        <f t="shared" si="117"/>
        <v>5.29359515978441</v>
      </c>
      <c r="M928" s="56">
        <f t="shared" si="124"/>
        <v>0.0568132738969824</v>
      </c>
      <c r="Q928" s="82">
        <f t="shared" si="118"/>
        <v>0.130048829417287</v>
      </c>
      <c r="R928" s="58">
        <f t="shared" si="119"/>
        <v>3.17361010226061</v>
      </c>
      <c r="S928" s="57">
        <f>IF(K928=0,C956,(1/$C$59)*LN(1+$C$59/$C$58/(RodR+ABS(Calculations!K928-RodR))))</f>
        <v>0.0409781999763143</v>
      </c>
      <c r="T928" s="83">
        <f t="shared" si="120"/>
        <v>0.0421228838884313</v>
      </c>
      <c r="U928" s="58">
        <f t="shared" si="121"/>
        <v>38.5833333333333</v>
      </c>
      <c r="V928" s="58">
        <f t="shared" si="122"/>
        <v>1.01019948033673</v>
      </c>
      <c r="W928" s="58">
        <f t="shared" si="123"/>
        <v>1.01019948033673</v>
      </c>
    </row>
    <row r="929" spans="11:23">
      <c r="K929" s="80">
        <v>92.7</v>
      </c>
      <c r="L929" s="56">
        <f t="shared" si="117"/>
        <v>5.28798012816395</v>
      </c>
      <c r="M929" s="56">
        <f t="shared" si="124"/>
        <v>0.0566921544965719</v>
      </c>
      <c r="Q929" s="82">
        <f t="shared" si="118"/>
        <v>0.129910883792935</v>
      </c>
      <c r="R929" s="58">
        <f t="shared" si="119"/>
        <v>3.17361010226061</v>
      </c>
      <c r="S929" s="57">
        <f>IF(K929=0,C957,(1/$C$59)*LN(1+$C$59/$C$58/(RodR+ABS(Calculations!K929-RodR))))</f>
        <v>0.0409347335075589</v>
      </c>
      <c r="T929" s="83">
        <f t="shared" si="120"/>
        <v>0.0420769591354051</v>
      </c>
      <c r="U929" s="58">
        <f t="shared" si="121"/>
        <v>38.625</v>
      </c>
      <c r="V929" s="58">
        <f t="shared" si="122"/>
        <v>1.01019948033673</v>
      </c>
      <c r="W929" s="58">
        <f t="shared" si="123"/>
        <v>1.01019948033673</v>
      </c>
    </row>
    <row r="930" spans="11:23">
      <c r="K930" s="80">
        <v>92.8</v>
      </c>
      <c r="L930" s="56">
        <f t="shared" si="117"/>
        <v>5.28237699702452</v>
      </c>
      <c r="M930" s="56">
        <f t="shared" si="124"/>
        <v>0.0565714220435618</v>
      </c>
      <c r="Q930" s="82">
        <f t="shared" si="118"/>
        <v>0.129773230530122</v>
      </c>
      <c r="R930" s="58">
        <f t="shared" si="119"/>
        <v>3.17361010226061</v>
      </c>
      <c r="S930" s="57">
        <f>IF(K930=0,C958,(1/$C$59)*LN(1+$C$59/$C$58/(RodR+ABS(Calculations!K930-RodR))))</f>
        <v>0.0408913591615059</v>
      </c>
      <c r="T930" s="83">
        <f t="shared" si="120"/>
        <v>0.042031134416585</v>
      </c>
      <c r="U930" s="58">
        <f t="shared" si="121"/>
        <v>38.6666666666667</v>
      </c>
      <c r="V930" s="58">
        <f t="shared" si="122"/>
        <v>1.01019948033673</v>
      </c>
      <c r="W930" s="58">
        <f t="shared" si="123"/>
        <v>1.01019948033673</v>
      </c>
    </row>
    <row r="931" spans="11:23">
      <c r="K931" s="80">
        <v>92.9</v>
      </c>
      <c r="L931" s="56">
        <f t="shared" si="117"/>
        <v>5.27678572856988</v>
      </c>
      <c r="M931" s="56">
        <f t="shared" si="124"/>
        <v>0.056451074891199</v>
      </c>
      <c r="Q931" s="82">
        <f t="shared" si="118"/>
        <v>0.1296358687003</v>
      </c>
      <c r="R931" s="58">
        <f t="shared" si="119"/>
        <v>3.17361010226061</v>
      </c>
      <c r="S931" s="57">
        <f>IF(K931=0,C959,(1/$C$59)*LN(1+$C$59/$C$58/(RodR+ABS(Calculations!K931-RodR))))</f>
        <v>0.0408480766455711</v>
      </c>
      <c r="T931" s="83">
        <f t="shared" si="120"/>
        <v>0.0419854094054701</v>
      </c>
      <c r="U931" s="58">
        <f t="shared" si="121"/>
        <v>38.7083333333333</v>
      </c>
      <c r="V931" s="58">
        <f t="shared" si="122"/>
        <v>1.01019948033673</v>
      </c>
      <c r="W931" s="58">
        <f t="shared" si="123"/>
        <v>1.01019948033673</v>
      </c>
    </row>
    <row r="932" spans="11:23">
      <c r="K932" s="80">
        <v>93</v>
      </c>
      <c r="L932" s="56">
        <f t="shared" si="117"/>
        <v>5.27120628516358</v>
      </c>
      <c r="M932" s="56">
        <f t="shared" si="124"/>
        <v>0.0563311114015672</v>
      </c>
      <c r="Q932" s="82">
        <f t="shared" si="118"/>
        <v>0.129498797378847</v>
      </c>
      <c r="R932" s="58">
        <f t="shared" si="119"/>
        <v>3.17361010226061</v>
      </c>
      <c r="S932" s="57">
        <f>IF(K932=0,C960,(1/$C$59)*LN(1+$C$59/$C$58/(RodR+ABS(Calculations!K932-RodR))))</f>
        <v>0.0408048856684075</v>
      </c>
      <c r="T932" s="83">
        <f t="shared" si="120"/>
        <v>0.0419397837769781</v>
      </c>
      <c r="U932" s="58">
        <f t="shared" si="121"/>
        <v>38.75</v>
      </c>
      <c r="V932" s="58">
        <f t="shared" si="122"/>
        <v>1.01019948033673</v>
      </c>
      <c r="W932" s="58">
        <f t="shared" si="123"/>
        <v>1.01019948033673</v>
      </c>
    </row>
    <row r="933" spans="11:23">
      <c r="K933" s="80">
        <v>93.1</v>
      </c>
      <c r="L933" s="56">
        <f t="shared" si="117"/>
        <v>5.26563862932831</v>
      </c>
      <c r="M933" s="56">
        <f t="shared" si="124"/>
        <v>0.0562115299454478</v>
      </c>
      <c r="Q933" s="82">
        <f t="shared" si="118"/>
        <v>0.12936201564505</v>
      </c>
      <c r="R933" s="58">
        <f t="shared" si="119"/>
        <v>3.17361010226061</v>
      </c>
      <c r="S933" s="57">
        <f>IF(K933=0,C961,(1/$C$59)*LN(1+$C$59/$C$58/(RodR+ABS(Calculations!K933-RodR))))</f>
        <v>0.0407617859398997</v>
      </c>
      <c r="T933" s="83">
        <f t="shared" si="120"/>
        <v>0.0418942572074389</v>
      </c>
      <c r="U933" s="58">
        <f t="shared" si="121"/>
        <v>38.7916666666667</v>
      </c>
      <c r="V933" s="58">
        <f t="shared" si="122"/>
        <v>1.01019948033673</v>
      </c>
      <c r="W933" s="58">
        <f t="shared" si="123"/>
        <v>1.01019948033673</v>
      </c>
    </row>
    <row r="934" spans="11:23">
      <c r="K934" s="80">
        <v>93.2</v>
      </c>
      <c r="L934" s="56">
        <f t="shared" si="117"/>
        <v>5.26008272374493</v>
      </c>
      <c r="M934" s="56">
        <f t="shared" si="124"/>
        <v>0.0560923289021993</v>
      </c>
      <c r="Q934" s="82">
        <f t="shared" si="118"/>
        <v>0.129225522582082</v>
      </c>
      <c r="R934" s="58">
        <f t="shared" si="119"/>
        <v>3.17361010226061</v>
      </c>
      <c r="S934" s="57">
        <f>IF(K934=0,C962,(1/$C$59)*LN(1+$C$59/$C$58/(RodR+ABS(Calculations!K934-RodR))))</f>
        <v>0.0407187771711568</v>
      </c>
      <c r="T934" s="83">
        <f t="shared" si="120"/>
        <v>0.0418488293745864</v>
      </c>
      <c r="U934" s="58">
        <f t="shared" si="121"/>
        <v>38.8333333333333</v>
      </c>
      <c r="V934" s="58">
        <f t="shared" si="122"/>
        <v>1.01019948033673</v>
      </c>
      <c r="W934" s="58">
        <f t="shared" si="123"/>
        <v>1.01019948033673</v>
      </c>
    </row>
    <row r="935" spans="11:23">
      <c r="K935" s="80">
        <v>93.3</v>
      </c>
      <c r="L935" s="56">
        <f t="shared" si="117"/>
        <v>5.25453853125173</v>
      </c>
      <c r="M935" s="56">
        <f t="shared" si="124"/>
        <v>0.0559735066598215</v>
      </c>
      <c r="Q935" s="82">
        <f t="shared" si="118"/>
        <v>0.129089317276984</v>
      </c>
      <c r="R935" s="58">
        <f t="shared" si="119"/>
        <v>3.17361010226061</v>
      </c>
      <c r="S935" s="57">
        <f>IF(K935=0,C963,(1/$C$59)*LN(1+$C$59/$C$58/(RodR+ABS(Calculations!K935-RodR))))</f>
        <v>0.0406758590745068</v>
      </c>
      <c r="T935" s="83">
        <f t="shared" si="120"/>
        <v>0.0418034999575507</v>
      </c>
      <c r="U935" s="58">
        <f t="shared" si="121"/>
        <v>38.875</v>
      </c>
      <c r="V935" s="58">
        <f t="shared" si="122"/>
        <v>1.01019948033673</v>
      </c>
      <c r="W935" s="58">
        <f t="shared" si="123"/>
        <v>1.01019948033673</v>
      </c>
    </row>
    <row r="936" spans="11:23">
      <c r="K936" s="80">
        <v>93.4</v>
      </c>
      <c r="L936" s="56">
        <f t="shared" si="117"/>
        <v>5.24900601484351</v>
      </c>
      <c r="M936" s="56">
        <f t="shared" si="124"/>
        <v>0.0558550616147961</v>
      </c>
      <c r="Q936" s="82">
        <f t="shared" si="118"/>
        <v>0.128953398820641</v>
      </c>
      <c r="R936" s="58">
        <f t="shared" si="119"/>
        <v>3.17361010226061</v>
      </c>
      <c r="S936" s="57">
        <f>IF(K936=0,C964,(1/$C$59)*LN(1+$C$59/$C$58/(RodR+ABS(Calculations!K936-RodR))))</f>
        <v>0.0406330313634891</v>
      </c>
      <c r="T936" s="83">
        <f t="shared" si="120"/>
        <v>0.0417582686368511</v>
      </c>
      <c r="U936" s="58">
        <f t="shared" si="121"/>
        <v>38.9166666666667</v>
      </c>
      <c r="V936" s="58">
        <f t="shared" si="122"/>
        <v>1.01019948033673</v>
      </c>
      <c r="W936" s="58">
        <f t="shared" si="123"/>
        <v>1.01019948033673</v>
      </c>
    </row>
    <row r="937" spans="11:23">
      <c r="K937" s="80">
        <v>93.5</v>
      </c>
      <c r="L937" s="56">
        <f t="shared" si="117"/>
        <v>5.2434851376708</v>
      </c>
      <c r="M937" s="56">
        <f t="shared" si="124"/>
        <v>0.0557369921721627</v>
      </c>
      <c r="Q937" s="82">
        <f t="shared" si="118"/>
        <v>0.128817766307766</v>
      </c>
      <c r="R937" s="58">
        <f t="shared" si="119"/>
        <v>3.17361010226061</v>
      </c>
      <c r="S937" s="57">
        <f>IF(K937=0,C965,(1/$C$59)*LN(1+$C$59/$C$58/(RodR+ABS(Calculations!K937-RodR))))</f>
        <v>0.0405902937528484</v>
      </c>
      <c r="T937" s="83">
        <f t="shared" si="120"/>
        <v>0.0417131350943884</v>
      </c>
      <c r="U937" s="58">
        <f t="shared" si="121"/>
        <v>38.9583333333333</v>
      </c>
      <c r="V937" s="58">
        <f t="shared" si="122"/>
        <v>1.01019948033673</v>
      </c>
      <c r="W937" s="58">
        <f t="shared" si="123"/>
        <v>1.01019948033673</v>
      </c>
    </row>
    <row r="938" spans="11:23">
      <c r="K938" s="80">
        <v>93.6</v>
      </c>
      <c r="L938" s="56">
        <f t="shared" si="117"/>
        <v>5.2379758630391</v>
      </c>
      <c r="M938" s="56">
        <f t="shared" si="124"/>
        <v>0.0556192967453093</v>
      </c>
      <c r="Q938" s="82">
        <f t="shared" si="118"/>
        <v>0.128682418836876</v>
      </c>
      <c r="R938" s="58">
        <f t="shared" si="119"/>
        <v>3.17361010226061</v>
      </c>
      <c r="S938" s="57">
        <f>IF(K938=0,C966,(1/$C$59)*LN(1+$C$59/$C$58/(RodR+ABS(Calculations!K938-RodR))))</f>
        <v>0.0405476459585295</v>
      </c>
      <c r="T938" s="83">
        <f t="shared" si="120"/>
        <v>0.0416680990134358</v>
      </c>
      <c r="U938" s="58">
        <f t="shared" si="121"/>
        <v>39</v>
      </c>
      <c r="V938" s="58">
        <f t="shared" si="122"/>
        <v>1.01019948033673</v>
      </c>
      <c r="W938" s="58">
        <f t="shared" si="123"/>
        <v>1.01019948033673</v>
      </c>
    </row>
    <row r="939" spans="11:23">
      <c r="K939" s="80">
        <v>93.7</v>
      </c>
      <c r="L939" s="56">
        <f t="shared" si="117"/>
        <v>5.23247815440795</v>
      </c>
      <c r="M939" s="56">
        <f t="shared" si="124"/>
        <v>0.0555019737559928</v>
      </c>
      <c r="Q939" s="82">
        <f t="shared" si="118"/>
        <v>0.128547355510275</v>
      </c>
      <c r="R939" s="58">
        <f t="shared" si="119"/>
        <v>3.17361010226061</v>
      </c>
      <c r="S939" s="57">
        <f>IF(K939=0,C967,(1/$C$59)*LN(1+$C$59/$C$58/(RodR+ABS(Calculations!K939-RodR))))</f>
        <v>0.0405050876976693</v>
      </c>
      <c r="T939" s="83">
        <f t="shared" si="120"/>
        <v>0.0416231600786357</v>
      </c>
      <c r="U939" s="58">
        <f t="shared" si="121"/>
        <v>39.0416666666667</v>
      </c>
      <c r="V939" s="58">
        <f t="shared" si="122"/>
        <v>1.01019948033673</v>
      </c>
      <c r="W939" s="58">
        <f t="shared" si="123"/>
        <v>1.01019948033673</v>
      </c>
    </row>
    <row r="940" spans="11:23">
      <c r="K940" s="80">
        <v>93.8</v>
      </c>
      <c r="L940" s="56">
        <f t="shared" si="117"/>
        <v>5.22699197539019</v>
      </c>
      <c r="M940" s="56">
        <f t="shared" si="124"/>
        <v>0.0553850216343328</v>
      </c>
      <c r="Q940" s="82">
        <f t="shared" si="118"/>
        <v>0.128412575434032</v>
      </c>
      <c r="R940" s="58">
        <f t="shared" si="119"/>
        <v>3.17361010226061</v>
      </c>
      <c r="S940" s="57">
        <f>IF(K940=0,C968,(1/$C$59)*LN(1+$C$59/$C$58/(RodR+ABS(Calculations!K940-RodR))))</f>
        <v>0.0404626186885913</v>
      </c>
      <c r="T940" s="83">
        <f t="shared" si="120"/>
        <v>0.0415783179759872</v>
      </c>
      <c r="U940" s="58">
        <f t="shared" si="121"/>
        <v>39.0833333333333</v>
      </c>
      <c r="V940" s="58">
        <f t="shared" si="122"/>
        <v>1.01019948033673</v>
      </c>
      <c r="W940" s="58">
        <f t="shared" si="123"/>
        <v>1.01019948033673</v>
      </c>
    </row>
    <row r="941" spans="11:23">
      <c r="K941" s="80">
        <v>93.9</v>
      </c>
      <c r="L941" s="56">
        <f t="shared" si="117"/>
        <v>5.22151728975119</v>
      </c>
      <c r="M941" s="56">
        <f t="shared" si="124"/>
        <v>0.0552684388186853</v>
      </c>
      <c r="Q941" s="82">
        <f t="shared" si="118"/>
        <v>0.128278077717964</v>
      </c>
      <c r="R941" s="58">
        <f t="shared" si="119"/>
        <v>3.17361010226061</v>
      </c>
      <c r="S941" s="57">
        <f>IF(K941=0,C969,(1/$C$59)*LN(1+$C$59/$C$58/(RodR+ABS(Calculations!K941-RodR))))</f>
        <v>0.0404202386508003</v>
      </c>
      <c r="T941" s="83">
        <f t="shared" si="120"/>
        <v>0.0415335723928426</v>
      </c>
      <c r="U941" s="58">
        <f t="shared" si="121"/>
        <v>39.125</v>
      </c>
      <c r="V941" s="58">
        <f t="shared" si="122"/>
        <v>1.01019948033673</v>
      </c>
      <c r="W941" s="58">
        <f t="shared" si="123"/>
        <v>1.01019948033673</v>
      </c>
    </row>
    <row r="942" spans="11:23">
      <c r="K942" s="80">
        <v>94</v>
      </c>
      <c r="L942" s="56">
        <f t="shared" si="117"/>
        <v>5.21605406140797</v>
      </c>
      <c r="M942" s="56">
        <f t="shared" si="124"/>
        <v>0.0551522237556075</v>
      </c>
      <c r="Q942" s="82">
        <f t="shared" si="118"/>
        <v>0.128143861475613</v>
      </c>
      <c r="R942" s="58">
        <f t="shared" si="119"/>
        <v>3.17361010226061</v>
      </c>
      <c r="S942" s="57">
        <f>IF(K942=0,C970,(1/$C$59)*LN(1+$C$59/$C$58/(RodR+ABS(Calculations!K942-RodR))))</f>
        <v>0.0403779473049744</v>
      </c>
      <c r="T942" s="83">
        <f t="shared" si="120"/>
        <v>0.0414889230178981</v>
      </c>
      <c r="U942" s="58">
        <f t="shared" si="121"/>
        <v>39.1666666666667</v>
      </c>
      <c r="V942" s="58">
        <f t="shared" si="122"/>
        <v>1.01019948033673</v>
      </c>
      <c r="W942" s="58">
        <f t="shared" si="123"/>
        <v>1.01019948033673</v>
      </c>
    </row>
    <row r="943" spans="11:23">
      <c r="K943" s="80">
        <v>94.1</v>
      </c>
      <c r="L943" s="56">
        <f t="shared" si="117"/>
        <v>5.21060225442847</v>
      </c>
      <c r="M943" s="56">
        <f t="shared" si="124"/>
        <v>0.0550363748998457</v>
      </c>
      <c r="Q943" s="82">
        <f t="shared" si="118"/>
        <v>0.128009925824228</v>
      </c>
      <c r="R943" s="58">
        <f t="shared" si="119"/>
        <v>3.17361010226061</v>
      </c>
      <c r="S943" s="57">
        <f>IF(K943=0,C971,(1/$C$59)*LN(1+$C$59/$C$58/(RodR+ABS(Calculations!K943-RodR))))</f>
        <v>0.0403357443729603</v>
      </c>
      <c r="T943" s="83">
        <f t="shared" si="120"/>
        <v>0.0414443695411877</v>
      </c>
      <c r="U943" s="58">
        <f t="shared" si="121"/>
        <v>39.2083333333333</v>
      </c>
      <c r="V943" s="58">
        <f t="shared" si="122"/>
        <v>1.01019948033673</v>
      </c>
      <c r="W943" s="58">
        <f t="shared" si="123"/>
        <v>1.01019948033673</v>
      </c>
    </row>
    <row r="944" spans="11:23">
      <c r="K944" s="80">
        <v>94.2</v>
      </c>
      <c r="L944" s="56">
        <f t="shared" si="117"/>
        <v>5.20516183303068</v>
      </c>
      <c r="M944" s="56">
        <f t="shared" si="124"/>
        <v>0.0549208907142473</v>
      </c>
      <c r="Q944" s="82">
        <f t="shared" si="118"/>
        <v>0.127876269884746</v>
      </c>
      <c r="R944" s="58">
        <f t="shared" si="119"/>
        <v>3.17361010226061</v>
      </c>
      <c r="S944" s="57">
        <f>IF(K944=0,C972,(1/$C$59)*LN(1+$C$59/$C$58/(RodR+ABS(Calculations!K944-RodR))))</f>
        <v>0.0402936295777664</v>
      </c>
      <c r="T944" s="83">
        <f t="shared" si="120"/>
        <v>0.041399911654075</v>
      </c>
      <c r="U944" s="58">
        <f t="shared" si="121"/>
        <v>39.25</v>
      </c>
      <c r="V944" s="58">
        <f t="shared" si="122"/>
        <v>1.01019948033673</v>
      </c>
      <c r="W944" s="58">
        <f t="shared" si="123"/>
        <v>1.01019948033673</v>
      </c>
    </row>
    <row r="945" spans="11:23">
      <c r="K945" s="80">
        <v>94.3</v>
      </c>
      <c r="L945" s="56">
        <f t="shared" si="117"/>
        <v>5.19973276158204</v>
      </c>
      <c r="M945" s="56">
        <f t="shared" si="124"/>
        <v>0.0548057696696906</v>
      </c>
      <c r="Q945" s="82">
        <f t="shared" si="118"/>
        <v>0.127742892781774</v>
      </c>
      <c r="R945" s="58">
        <f t="shared" si="119"/>
        <v>3.17361010226061</v>
      </c>
      <c r="S945" s="57">
        <f>IF(K945=0,C973,(1/$C$59)*LN(1+$C$59/$C$58/(RodR+ABS(Calculations!K945-RodR))))</f>
        <v>0.0402516026435576</v>
      </c>
      <c r="T945" s="83">
        <f t="shared" si="120"/>
        <v>0.0413555490492474</v>
      </c>
      <c r="U945" s="58">
        <f t="shared" si="121"/>
        <v>39.2916666666667</v>
      </c>
      <c r="V945" s="58">
        <f t="shared" si="122"/>
        <v>1.01019948033673</v>
      </c>
      <c r="W945" s="58">
        <f t="shared" si="123"/>
        <v>1.01019948033673</v>
      </c>
    </row>
    <row r="946" spans="11:23">
      <c r="K946" s="80">
        <v>94.4</v>
      </c>
      <c r="L946" s="56">
        <f t="shared" si="117"/>
        <v>5.19431500459837</v>
      </c>
      <c r="M946" s="56">
        <f t="shared" si="124"/>
        <v>0.0546910102451363</v>
      </c>
      <c r="Q946" s="82">
        <f t="shared" si="118"/>
        <v>0.127609793643566</v>
      </c>
      <c r="R946" s="58">
        <f t="shared" si="119"/>
        <v>3.17361010226061</v>
      </c>
      <c r="S946" s="57">
        <f>IF(K946=0,C974,(1/$C$59)*LN(1+$C$59/$C$58/(RodR+ABS(Calculations!K946-RodR))))</f>
        <v>0.0402096632956478</v>
      </c>
      <c r="T946" s="83">
        <f t="shared" si="120"/>
        <v>0.0413112814207074</v>
      </c>
      <c r="U946" s="58">
        <f t="shared" si="121"/>
        <v>39.3333333333333</v>
      </c>
      <c r="V946" s="58">
        <f t="shared" si="122"/>
        <v>1.01019948033673</v>
      </c>
      <c r="W946" s="58">
        <f t="shared" si="123"/>
        <v>1.01019948033673</v>
      </c>
    </row>
    <row r="947" spans="11:23">
      <c r="K947" s="80">
        <v>94.5</v>
      </c>
      <c r="L947" s="56">
        <f t="shared" si="117"/>
        <v>5.18890852674346</v>
      </c>
      <c r="M947" s="56">
        <f t="shared" si="124"/>
        <v>0.0545766109273389</v>
      </c>
      <c r="Q947" s="82">
        <f t="shared" si="118"/>
        <v>0.127476971602008</v>
      </c>
      <c r="R947" s="58">
        <f t="shared" si="119"/>
        <v>3.17361010226061</v>
      </c>
      <c r="S947" s="57">
        <f>IF(K947=0,C975,(1/$C$59)*LN(1+$C$59/$C$58/(RodR+ABS(Calculations!K947-RodR))))</f>
        <v>0.0401678112604961</v>
      </c>
      <c r="T947" s="83">
        <f t="shared" si="120"/>
        <v>0.0412671084637672</v>
      </c>
      <c r="U947" s="58">
        <f t="shared" si="121"/>
        <v>39.375</v>
      </c>
      <c r="V947" s="58">
        <f t="shared" si="122"/>
        <v>1.01019948033673</v>
      </c>
      <c r="W947" s="58">
        <f t="shared" si="123"/>
        <v>1.01019948033673</v>
      </c>
    </row>
    <row r="948" spans="11:23">
      <c r="K948" s="80">
        <v>94.6</v>
      </c>
      <c r="L948" s="56">
        <f t="shared" si="117"/>
        <v>5.18351329282792</v>
      </c>
      <c r="M948" s="56">
        <f t="shared" si="124"/>
        <v>0.0544625702111849</v>
      </c>
      <c r="Q948" s="82">
        <f t="shared" si="118"/>
        <v>0.127344425792597</v>
      </c>
      <c r="R948" s="58">
        <f t="shared" si="119"/>
        <v>3.17361010226061</v>
      </c>
      <c r="S948" s="57">
        <f>IF(K948=0,C976,(1/$C$59)*LN(1+$C$59/$C$58/(RodR+ABS(Calculations!K948-RodR))))</f>
        <v>0.0401260462656983</v>
      </c>
      <c r="T948" s="83">
        <f t="shared" si="120"/>
        <v>0.0412230298750403</v>
      </c>
      <c r="U948" s="58">
        <f t="shared" si="121"/>
        <v>39.4166666666667</v>
      </c>
      <c r="V948" s="58">
        <f t="shared" si="122"/>
        <v>1.01019948033673</v>
      </c>
      <c r="W948" s="58">
        <f t="shared" si="123"/>
        <v>1.01019948033673</v>
      </c>
    </row>
    <row r="949" spans="11:23">
      <c r="K949" s="80">
        <v>94.7</v>
      </c>
      <c r="L949" s="56">
        <f t="shared" si="117"/>
        <v>5.17812926780873</v>
      </c>
      <c r="M949" s="56">
        <f t="shared" si="124"/>
        <v>0.054348886599227</v>
      </c>
      <c r="Q949" s="82">
        <f t="shared" si="118"/>
        <v>0.127212155354423</v>
      </c>
      <c r="R949" s="58">
        <f t="shared" si="119"/>
        <v>3.17361010226061</v>
      </c>
      <c r="S949" s="57">
        <f>IF(K949=0,C977,(1/$C$59)*LN(1+$C$59/$C$58/(RodR+ABS(Calculations!K949-RodR))))</f>
        <v>0.0400843680399832</v>
      </c>
      <c r="T949" s="83">
        <f t="shared" si="120"/>
        <v>0.0411790453524355</v>
      </c>
      <c r="U949" s="58">
        <f t="shared" si="121"/>
        <v>39.4583333333333</v>
      </c>
      <c r="V949" s="58">
        <f t="shared" si="122"/>
        <v>1.01019948033673</v>
      </c>
      <c r="W949" s="58">
        <f t="shared" si="123"/>
        <v>1.01019948033673</v>
      </c>
    </row>
    <row r="950" spans="11:23">
      <c r="K950" s="80">
        <v>94.8</v>
      </c>
      <c r="L950" s="56">
        <f t="shared" si="117"/>
        <v>5.17275641678827</v>
      </c>
      <c r="M950" s="56">
        <f t="shared" si="124"/>
        <v>0.0542355586019205</v>
      </c>
      <c r="Q950" s="82">
        <f t="shared" si="118"/>
        <v>0.12708015943015</v>
      </c>
      <c r="R950" s="58">
        <f t="shared" si="119"/>
        <v>3.17361010226061</v>
      </c>
      <c r="S950" s="57">
        <f>IF(K950=0,C978,(1/$C$59)*LN(1+$C$59/$C$58/(RodR+ABS(Calculations!K950-RodR))))</f>
        <v>0.0400427763132051</v>
      </c>
      <c r="T950" s="83">
        <f t="shared" si="120"/>
        <v>0.04113515459515</v>
      </c>
      <c r="U950" s="58">
        <f t="shared" si="121"/>
        <v>39.5</v>
      </c>
      <c r="V950" s="58">
        <f t="shared" si="122"/>
        <v>1.01019948033673</v>
      </c>
      <c r="W950" s="58">
        <f t="shared" si="123"/>
        <v>1.01019948033673</v>
      </c>
    </row>
    <row r="951" spans="11:23">
      <c r="K951" s="80">
        <v>94.9</v>
      </c>
      <c r="L951" s="56">
        <f t="shared" si="117"/>
        <v>5.16739470501369</v>
      </c>
      <c r="M951" s="56">
        <f t="shared" si="124"/>
        <v>0.0541225847374998</v>
      </c>
      <c r="Q951" s="82">
        <f t="shared" si="118"/>
        <v>0.126948437165997</v>
      </c>
      <c r="R951" s="58">
        <f t="shared" si="119"/>
        <v>3.17361010226061</v>
      </c>
      <c r="S951" s="57">
        <f>IF(K951=0,C979,(1/$C$59)*LN(1+$C$59/$C$58/(RodR+ABS(Calculations!K951-RodR))))</f>
        <v>0.0400012708163392</v>
      </c>
      <c r="T951" s="83">
        <f t="shared" si="120"/>
        <v>0.0410913573036611</v>
      </c>
      <c r="U951" s="58">
        <f t="shared" si="121"/>
        <v>39.5416666666667</v>
      </c>
      <c r="V951" s="58">
        <f t="shared" si="122"/>
        <v>1.01019948033673</v>
      </c>
      <c r="W951" s="58">
        <f t="shared" si="123"/>
        <v>1.01019948033673</v>
      </c>
    </row>
    <row r="952" spans="11:23">
      <c r="K952" s="80">
        <v>95</v>
      </c>
      <c r="L952" s="56">
        <f t="shared" si="117"/>
        <v>5.16204409787616</v>
      </c>
      <c r="M952" s="56">
        <f t="shared" si="124"/>
        <v>0.0540099635318105</v>
      </c>
      <c r="Q952" s="82">
        <f t="shared" si="118"/>
        <v>0.126816987711721</v>
      </c>
      <c r="R952" s="58">
        <f t="shared" si="119"/>
        <v>3.17361010226061</v>
      </c>
      <c r="S952" s="57">
        <f>IF(K952=0,C980,(1/$C$59)*LN(1+$C$59/$C$58/(RodR+ABS(Calculations!K952-RodR))))</f>
        <v>0.0399598512814753</v>
      </c>
      <c r="T952" s="83">
        <f t="shared" si="120"/>
        <v>0.0410476531797212</v>
      </c>
      <c r="U952" s="58">
        <f t="shared" si="121"/>
        <v>39.5833333333333</v>
      </c>
      <c r="V952" s="58">
        <f t="shared" si="122"/>
        <v>1.01019948033673</v>
      </c>
      <c r="W952" s="58">
        <f t="shared" si="123"/>
        <v>1.01019948033673</v>
      </c>
    </row>
    <row r="953" spans="11:23">
      <c r="K953" s="80">
        <v>95.1</v>
      </c>
      <c r="L953" s="56">
        <f t="shared" si="117"/>
        <v>5.15670456091002</v>
      </c>
      <c r="M953" s="56">
        <f t="shared" si="124"/>
        <v>0.0538976935184419</v>
      </c>
      <c r="Q953" s="82">
        <f t="shared" si="118"/>
        <v>0.126685810220599</v>
      </c>
      <c r="R953" s="58">
        <f t="shared" si="119"/>
        <v>3.17361010226061</v>
      </c>
      <c r="S953" s="57">
        <f>IF(K953=0,C981,(1/$C$59)*LN(1+$C$59/$C$58/(RodR+ABS(Calculations!K953-RodR))))</f>
        <v>0.0399185174418115</v>
      </c>
      <c r="T953" s="83">
        <f t="shared" si="120"/>
        <v>0.0410040419263513</v>
      </c>
      <c r="U953" s="58">
        <f t="shared" si="121"/>
        <v>39.625</v>
      </c>
      <c r="V953" s="58">
        <f t="shared" si="122"/>
        <v>1.01019948033673</v>
      </c>
      <c r="W953" s="58">
        <f t="shared" si="123"/>
        <v>1.01019948033673</v>
      </c>
    </row>
    <row r="954" spans="11:23">
      <c r="K954" s="80">
        <v>95.2</v>
      </c>
      <c r="L954" s="56">
        <f t="shared" si="117"/>
        <v>5.15137605979211</v>
      </c>
      <c r="M954" s="56">
        <f t="shared" si="124"/>
        <v>0.0537857732385767</v>
      </c>
      <c r="Q954" s="82">
        <f t="shared" si="118"/>
        <v>0.126554903849406</v>
      </c>
      <c r="R954" s="58">
        <f t="shared" si="119"/>
        <v>3.17361010226061</v>
      </c>
      <c r="S954" s="57">
        <f>IF(K954=0,C982,(1/$C$59)*LN(1+$C$59/$C$58/(RodR+ABS(Calculations!K954-RodR))))</f>
        <v>0.0398772690316492</v>
      </c>
      <c r="T954" s="83">
        <f t="shared" si="120"/>
        <v>0.0409605232478318</v>
      </c>
      <c r="U954" s="58">
        <f t="shared" si="121"/>
        <v>39.6666666666667</v>
      </c>
      <c r="V954" s="58">
        <f t="shared" si="122"/>
        <v>1.01019948033673</v>
      </c>
      <c r="W954" s="58">
        <f t="shared" si="123"/>
        <v>1.01019948033673</v>
      </c>
    </row>
    <row r="955" spans="11:23">
      <c r="K955" s="80">
        <v>95.3</v>
      </c>
      <c r="L955" s="56">
        <f t="shared" si="117"/>
        <v>5.14605856034106</v>
      </c>
      <c r="M955" s="56">
        <f t="shared" si="124"/>
        <v>0.0536742012409794</v>
      </c>
      <c r="Q955" s="82">
        <f t="shared" si="118"/>
        <v>0.126424267758401</v>
      </c>
      <c r="R955" s="58">
        <f t="shared" si="119"/>
        <v>3.17361010226061</v>
      </c>
      <c r="S955" s="57">
        <f>IF(K955=0,C983,(1/$C$59)*LN(1+$C$59/$C$58/(RodR+ABS(Calculations!K955-RodR))))</f>
        <v>0.0398361057863874</v>
      </c>
      <c r="T955" s="83">
        <f t="shared" si="120"/>
        <v>0.040917096849698</v>
      </c>
      <c r="U955" s="58">
        <f t="shared" si="121"/>
        <v>39.7083333333333</v>
      </c>
      <c r="V955" s="58">
        <f t="shared" si="122"/>
        <v>1.01019948033673</v>
      </c>
      <c r="W955" s="58">
        <f t="shared" si="123"/>
        <v>1.01019948033673</v>
      </c>
    </row>
    <row r="956" spans="11:23">
      <c r="K956" s="80">
        <v>95.4</v>
      </c>
      <c r="L956" s="56">
        <f t="shared" si="117"/>
        <v>5.14075202851653</v>
      </c>
      <c r="M956" s="56">
        <f t="shared" si="124"/>
        <v>0.0535629760818495</v>
      </c>
      <c r="Q956" s="82">
        <f t="shared" si="118"/>
        <v>0.126293901111309</v>
      </c>
      <c r="R956" s="58">
        <f t="shared" si="119"/>
        <v>3.17361010226061</v>
      </c>
      <c r="S956" s="57">
        <f>IF(K956=0,C984,(1/$C$59)*LN(1+$C$59/$C$58/(RodR+ABS(Calculations!K956-RodR))))</f>
        <v>0.0397950274425166</v>
      </c>
      <c r="T956" s="83">
        <f t="shared" si="120"/>
        <v>0.0408737624387328</v>
      </c>
      <c r="U956" s="58">
        <f t="shared" si="121"/>
        <v>39.75</v>
      </c>
      <c r="V956" s="58">
        <f t="shared" si="122"/>
        <v>1.01019948033673</v>
      </c>
      <c r="W956" s="58">
        <f t="shared" si="123"/>
        <v>1.01019948033673</v>
      </c>
    </row>
    <row r="957" spans="11:23">
      <c r="K957" s="80">
        <v>95.5</v>
      </c>
      <c r="L957" s="56">
        <f t="shared" si="117"/>
        <v>5.13545643041839</v>
      </c>
      <c r="M957" s="56">
        <f t="shared" si="124"/>
        <v>0.0534520963250742</v>
      </c>
      <c r="Q957" s="82">
        <f t="shared" si="118"/>
        <v>0.126163803075297</v>
      </c>
      <c r="R957" s="58">
        <f t="shared" si="119"/>
        <v>3.17361010226061</v>
      </c>
      <c r="S957" s="57">
        <f>IF(K957=0,C985,(1/$C$59)*LN(1+$C$59/$C$58/(RodR+ABS(Calculations!K957-RodR))))</f>
        <v>0.0397540337376129</v>
      </c>
      <c r="T957" s="83">
        <f t="shared" si="120"/>
        <v>0.0408305197229596</v>
      </c>
      <c r="U957" s="58">
        <f t="shared" si="121"/>
        <v>39.7916666666667</v>
      </c>
      <c r="V957" s="58">
        <f t="shared" si="122"/>
        <v>1.01019948033673</v>
      </c>
      <c r="W957" s="58">
        <f t="shared" si="123"/>
        <v>1.01019948033673</v>
      </c>
    </row>
    <row r="958" spans="11:23">
      <c r="K958" s="80">
        <v>95.6</v>
      </c>
      <c r="L958" s="56">
        <f t="shared" si="117"/>
        <v>5.13017173228624</v>
      </c>
      <c r="M958" s="56">
        <f t="shared" si="124"/>
        <v>0.0533415605416803</v>
      </c>
      <c r="Q958" s="82">
        <f t="shared" si="118"/>
        <v>0.126033972820968</v>
      </c>
      <c r="R958" s="58">
        <f t="shared" si="119"/>
        <v>3.17361010226061</v>
      </c>
      <c r="S958" s="57">
        <f>IF(K958=0,C986,(1/$C$59)*LN(1+$C$59/$C$58/(RodR+ABS(Calculations!K958-RodR))))</f>
        <v>0.039713124410334</v>
      </c>
      <c r="T958" s="83">
        <f t="shared" si="120"/>
        <v>0.0407873684116368</v>
      </c>
      <c r="U958" s="58">
        <f t="shared" si="121"/>
        <v>39.8333333333333</v>
      </c>
      <c r="V958" s="58">
        <f t="shared" si="122"/>
        <v>1.01019948033673</v>
      </c>
      <c r="W958" s="58">
        <f t="shared" si="123"/>
        <v>1.01019948033673</v>
      </c>
    </row>
    <row r="959" spans="11:23">
      <c r="K959" s="80">
        <v>95.7</v>
      </c>
      <c r="L959" s="56">
        <f t="shared" si="117"/>
        <v>5.1248979004984</v>
      </c>
      <c r="M959" s="56">
        <f t="shared" si="124"/>
        <v>0.0532313673103291</v>
      </c>
      <c r="Q959" s="82">
        <f t="shared" si="118"/>
        <v>0.125904409522331</v>
      </c>
      <c r="R959" s="58">
        <f t="shared" si="119"/>
        <v>3.17361010226061</v>
      </c>
      <c r="S959" s="57">
        <f>IF(K959=0,C987,(1/$C$59)*LN(1+$C$59/$C$58/(RodR+ABS(Calculations!K959-RodR))))</f>
        <v>0.0396722992004114</v>
      </c>
      <c r="T959" s="83">
        <f t="shared" si="120"/>
        <v>0.0407443082152505</v>
      </c>
      <c r="U959" s="58">
        <f t="shared" si="121"/>
        <v>39.875</v>
      </c>
      <c r="V959" s="58">
        <f t="shared" si="122"/>
        <v>1.01019948033673</v>
      </c>
      <c r="W959" s="58">
        <f t="shared" si="123"/>
        <v>1.01019948033673</v>
      </c>
    </row>
    <row r="960" spans="11:23">
      <c r="K960" s="80">
        <v>95.8</v>
      </c>
      <c r="L960" s="56">
        <f t="shared" si="117"/>
        <v>5.11963490157141</v>
      </c>
      <c r="M960" s="56">
        <f t="shared" si="124"/>
        <v>0.0531215152168549</v>
      </c>
      <c r="Q960" s="82">
        <f t="shared" si="118"/>
        <v>0.125775112356791</v>
      </c>
      <c r="R960" s="58">
        <f t="shared" si="119"/>
        <v>3.17361010226061</v>
      </c>
      <c r="S960" s="57">
        <f>IF(K960=0,C988,(1/$C$59)*LN(1+$C$59/$C$58/(RodR+ABS(Calculations!K960-RodR))))</f>
        <v>0.0396315578486466</v>
      </c>
      <c r="T960" s="83">
        <f t="shared" si="120"/>
        <v>0.0407013388455082</v>
      </c>
      <c r="U960" s="58">
        <f t="shared" si="121"/>
        <v>39.9166666666667</v>
      </c>
      <c r="V960" s="58">
        <f t="shared" si="122"/>
        <v>1.01019948033673</v>
      </c>
      <c r="W960" s="58">
        <f t="shared" si="123"/>
        <v>1.01019948033673</v>
      </c>
    </row>
    <row r="961" spans="11:23">
      <c r="K961" s="80">
        <v>95.9</v>
      </c>
      <c r="L961" s="56">
        <f t="shared" si="117"/>
        <v>5.11438270215929</v>
      </c>
      <c r="M961" s="56">
        <f t="shared" si="124"/>
        <v>0.0530120028544063</v>
      </c>
      <c r="Q961" s="82">
        <f t="shared" si="118"/>
        <v>0.125646080505129</v>
      </c>
      <c r="R961" s="58">
        <f t="shared" si="119"/>
        <v>3.17361010226061</v>
      </c>
      <c r="S961" s="57">
        <f>IF(K961=0,C989,(1/$C$59)*LN(1+$C$59/$C$58/(RodR+ABS(Calculations!K961-RodR))))</f>
        <v>0.0395909000969053</v>
      </c>
      <c r="T961" s="83">
        <f t="shared" si="120"/>
        <v>0.0406584600153325</v>
      </c>
      <c r="U961" s="58">
        <f t="shared" si="121"/>
        <v>39.9583333333333</v>
      </c>
      <c r="V961" s="58">
        <f t="shared" si="122"/>
        <v>1.01019948033673</v>
      </c>
      <c r="W961" s="58">
        <f t="shared" si="123"/>
        <v>1.01019948033673</v>
      </c>
    </row>
    <row r="962" spans="11:23">
      <c r="K962" s="80">
        <v>96</v>
      </c>
      <c r="L962" s="56">
        <f t="shared" ref="L962:L1025" si="125">IF(K962&lt;RodR,EPRValue,Q962*$C$43)</f>
        <v>5.10914126905269</v>
      </c>
      <c r="M962" s="56">
        <f t="shared" si="124"/>
        <v>0.0529028288234699</v>
      </c>
      <c r="Q962" s="82">
        <f t="shared" si="118"/>
        <v>0.125517313151486</v>
      </c>
      <c r="R962" s="58">
        <f t="shared" si="119"/>
        <v>3.17361010226061</v>
      </c>
      <c r="S962" s="57">
        <f>IF(K962=0,C990,(1/$C$59)*LN(1+$C$59/$C$58/(RodR+ABS(Calculations!K962-RodR))))</f>
        <v>0.039550325688111</v>
      </c>
      <c r="T962" s="83">
        <f t="shared" si="120"/>
        <v>0.040615671438854</v>
      </c>
      <c r="U962" s="58">
        <f t="shared" si="121"/>
        <v>40</v>
      </c>
      <c r="V962" s="58">
        <f t="shared" si="122"/>
        <v>1.01019948033673</v>
      </c>
      <c r="W962" s="58">
        <f t="shared" si="123"/>
        <v>1.01019948033673</v>
      </c>
    </row>
    <row r="963" spans="11:23">
      <c r="K963" s="80">
        <v>96.1</v>
      </c>
      <c r="L963" s="56">
        <f t="shared" si="125"/>
        <v>5.10391056917836</v>
      </c>
      <c r="M963" s="56">
        <f t="shared" si="124"/>
        <v>0.0527939917316615</v>
      </c>
      <c r="Q963" s="82">
        <f t="shared" si="118"/>
        <v>0.125388809483345</v>
      </c>
      <c r="R963" s="58">
        <f t="shared" si="119"/>
        <v>3.17361010226061</v>
      </c>
      <c r="S963" s="57">
        <f>IF(K963=0,C991,(1/$C$59)*LN(1+$C$59/$C$58/(RodR+ABS(Calculations!K963-RodR))))</f>
        <v>0.0395098343662406</v>
      </c>
      <c r="T963" s="83">
        <f t="shared" si="120"/>
        <v>0.0405729728314067</v>
      </c>
      <c r="U963" s="58">
        <f t="shared" si="121"/>
        <v>40.0416666666667</v>
      </c>
      <c r="V963" s="58">
        <f t="shared" si="122"/>
        <v>1.01019948033673</v>
      </c>
      <c r="W963" s="58">
        <f t="shared" si="123"/>
        <v>1.01019948033673</v>
      </c>
    </row>
    <row r="964" spans="11:23">
      <c r="K964" s="80">
        <v>96.2</v>
      </c>
      <c r="L964" s="56">
        <f t="shared" si="125"/>
        <v>5.09869056959836</v>
      </c>
      <c r="M964" s="56">
        <f t="shared" si="124"/>
        <v>0.0526854901937446</v>
      </c>
      <c r="Q964" s="82">
        <f t="shared" ref="Q964:Q1027" si="126">R964*IF($C$56&lt;$C$55,S964,T964)</f>
        <v>0.125260568691511</v>
      </c>
      <c r="R964" s="58">
        <f t="shared" ref="R964:R1027" si="127">$C$70/$C$61*W964</f>
        <v>3.17361010226061</v>
      </c>
      <c r="S964" s="57">
        <f>IF(K964=0,C992,(1/$C$59)*LN(1+$C$59/$C$58/(RodR+ABS(Calculations!K964-RodR))))</f>
        <v>0.0394694258763186</v>
      </c>
      <c r="T964" s="83">
        <f t="shared" ref="T964:T1027" si="128">IF((ABS(K964))&lt;$C$55-$C$56,($C$53/2/PI()/$C$56*LN(($C$55-$C$56)*(ABS(K964)+$C$56)/(ABS(K964))/$C$55)+$C$60*LN($C$55*$C$54/($C$55-$C$56)/$C$53)),$C$60*LN((((ABS(K964))+$C$56-$C$55)*$C$53+$C$55*$C$54)/($C$53*(ABS(K964)))))</f>
        <v>0.0405303639095194</v>
      </c>
      <c r="U964" s="58">
        <f t="shared" ref="U964:U1027" si="129">K964/$C$56</f>
        <v>40.0833333333333</v>
      </c>
      <c r="V964" s="58">
        <f t="shared" ref="V964:V1027" si="130">IF(K964="","",1/(1.0212-0.0178*LOG10($C$53+0.01)))</f>
        <v>1.01019948033673</v>
      </c>
      <c r="W964" s="58">
        <f t="shared" ref="W964:W1027" si="131">MAX(1/(-(0.21682*LOG10(3.7*U964)-0.293)*(EXP(-3.7*U964)-1)+1),1)*MAX(1/(-(0.1921*LOG10(U964+0.2)+0.072)*(EXP(-150*U964)-1)+1),1)*V964</f>
        <v>1.01019948033673</v>
      </c>
    </row>
    <row r="965" spans="11:23">
      <c r="K965" s="80">
        <v>96.3</v>
      </c>
      <c r="L965" s="56">
        <f t="shared" si="125"/>
        <v>5.09348123750942</v>
      </c>
      <c r="M965" s="56">
        <f t="shared" si="124"/>
        <v>0.0525773228316373</v>
      </c>
      <c r="Q965" s="82">
        <f t="shared" si="126"/>
        <v>0.125132589970101</v>
      </c>
      <c r="R965" s="58">
        <f t="shared" si="127"/>
        <v>3.17361010226061</v>
      </c>
      <c r="S965" s="57">
        <f>IF(K965=0,C993,(1/$C$59)*LN(1+$C$59/$C$58/(RodR+ABS(Calculations!K965-RodR))))</f>
        <v>0.0394290999644118</v>
      </c>
      <c r="T965" s="83">
        <f t="shared" si="128"/>
        <v>0.0404878443909111</v>
      </c>
      <c r="U965" s="58">
        <f t="shared" si="129"/>
        <v>40.125</v>
      </c>
      <c r="V965" s="58">
        <f t="shared" si="130"/>
        <v>1.01019948033673</v>
      </c>
      <c r="W965" s="58">
        <f t="shared" si="131"/>
        <v>1.01019948033673</v>
      </c>
    </row>
    <row r="966" spans="11:23">
      <c r="K966" s="80">
        <v>96.4</v>
      </c>
      <c r="L966" s="56">
        <f t="shared" si="125"/>
        <v>5.08828254024224</v>
      </c>
      <c r="M966" s="56">
        <f t="shared" si="124"/>
        <v>0.0524694882742844</v>
      </c>
      <c r="Q966" s="82">
        <f t="shared" si="126"/>
        <v>0.125004872516521</v>
      </c>
      <c r="R966" s="58">
        <f t="shared" si="127"/>
        <v>3.17361010226061</v>
      </c>
      <c r="S966" s="57">
        <f>IF(K966=0,C994,(1/$C$59)*LN(1+$C$59/$C$58/(RodR+ABS(Calculations!K966-RodR))))</f>
        <v>0.0393888563776242</v>
      </c>
      <c r="T966" s="83">
        <f t="shared" si="128"/>
        <v>0.0404454139944841</v>
      </c>
      <c r="U966" s="58">
        <f t="shared" si="129"/>
        <v>40.1666666666667</v>
      </c>
      <c r="V966" s="58">
        <f t="shared" si="130"/>
        <v>1.01019948033673</v>
      </c>
      <c r="W966" s="58">
        <f t="shared" si="131"/>
        <v>1.01019948033673</v>
      </c>
    </row>
    <row r="967" spans="11:23">
      <c r="K967" s="80">
        <v>96.5</v>
      </c>
      <c r="L967" s="56">
        <f t="shared" si="125"/>
        <v>5.08309444526075</v>
      </c>
      <c r="M967" s="56">
        <f t="shared" si="124"/>
        <v>0.0523619851576367</v>
      </c>
      <c r="Q967" s="82">
        <f t="shared" si="126"/>
        <v>0.12487741553145</v>
      </c>
      <c r="R967" s="58">
        <f t="shared" si="127"/>
        <v>3.17361010226061</v>
      </c>
      <c r="S967" s="57">
        <f>IF(K967=0,C995,(1/$C$59)*LN(1+$C$59/$C$58/(RodR+ABS(Calculations!K967-RodR))))</f>
        <v>0.0393486948640913</v>
      </c>
      <c r="T967" s="83">
        <f t="shared" si="128"/>
        <v>0.0404030724403183</v>
      </c>
      <c r="U967" s="58">
        <f t="shared" si="129"/>
        <v>40.2083333333333</v>
      </c>
      <c r="V967" s="58">
        <f t="shared" si="130"/>
        <v>1.01019948033673</v>
      </c>
      <c r="W967" s="58">
        <f t="shared" si="131"/>
        <v>1.01019948033673</v>
      </c>
    </row>
    <row r="968" spans="11:23">
      <c r="K968" s="80">
        <v>96.6</v>
      </c>
      <c r="L968" s="56">
        <f t="shared" si="125"/>
        <v>5.07791692016151</v>
      </c>
      <c r="M968" s="56">
        <f t="shared" si="124"/>
        <v>0.0522548121247333</v>
      </c>
      <c r="Q968" s="82">
        <f t="shared" si="126"/>
        <v>0.124750218218828</v>
      </c>
      <c r="R968" s="58">
        <f t="shared" si="127"/>
        <v>3.17361010226061</v>
      </c>
      <c r="S968" s="57">
        <f>IF(K968=0,C996,(1/$C$59)*LN(1+$C$59/$C$58/(RodR+ABS(Calculations!K968-RodR))))</f>
        <v>0.0393086151729749</v>
      </c>
      <c r="T968" s="83">
        <f t="shared" si="128"/>
        <v>0.040360819449664</v>
      </c>
      <c r="U968" s="58">
        <f t="shared" si="129"/>
        <v>40.25</v>
      </c>
      <c r="V968" s="58">
        <f t="shared" si="130"/>
        <v>1.01019948033673</v>
      </c>
      <c r="W968" s="58">
        <f t="shared" si="131"/>
        <v>1.01019948033673</v>
      </c>
    </row>
    <row r="969" spans="11:23">
      <c r="K969" s="80">
        <v>96.7</v>
      </c>
      <c r="L969" s="56">
        <f t="shared" si="125"/>
        <v>5.07274993267301</v>
      </c>
      <c r="M969" s="56">
        <f t="shared" si="124"/>
        <v>0.0521479678253911</v>
      </c>
      <c r="Q969" s="82">
        <f t="shared" si="126"/>
        <v>0.124623279785833</v>
      </c>
      <c r="R969" s="58">
        <f t="shared" si="127"/>
        <v>3.17361010226061</v>
      </c>
      <c r="S969" s="57">
        <f>IF(K969=0,C997,(1/$C$59)*LN(1+$C$59/$C$58/(RodR+ABS(Calculations!K969-RodR))))</f>
        <v>0.0392686170544586</v>
      </c>
      <c r="T969" s="83">
        <f t="shared" si="128"/>
        <v>0.0403186547449369</v>
      </c>
      <c r="U969" s="58">
        <f t="shared" si="129"/>
        <v>40.2916666666667</v>
      </c>
      <c r="V969" s="58">
        <f t="shared" si="130"/>
        <v>1.01019948033673</v>
      </c>
      <c r="W969" s="58">
        <f t="shared" si="131"/>
        <v>1.01019948033673</v>
      </c>
    </row>
    <row r="970" spans="11:23">
      <c r="K970" s="80">
        <v>96.8</v>
      </c>
      <c r="L970" s="56">
        <f t="shared" si="125"/>
        <v>5.06759345065491</v>
      </c>
      <c r="M970" s="56">
        <f t="shared" si="124"/>
        <v>0.0520414509164997</v>
      </c>
      <c r="Q970" s="82">
        <f t="shared" si="126"/>
        <v>0.124496599442867</v>
      </c>
      <c r="R970" s="58">
        <f t="shared" si="127"/>
        <v>3.17361010226061</v>
      </c>
      <c r="S970" s="57">
        <f>IF(K970=0,C998,(1/$C$59)*LN(1+$C$59/$C$58/(RodR+ABS(Calculations!K970-RodR))))</f>
        <v>0.0392287002597408</v>
      </c>
      <c r="T970" s="83">
        <f t="shared" si="128"/>
        <v>0.0402765780497114</v>
      </c>
      <c r="U970" s="58">
        <f t="shared" si="129"/>
        <v>40.3333333333333</v>
      </c>
      <c r="V970" s="58">
        <f t="shared" si="130"/>
        <v>1.01019948033673</v>
      </c>
      <c r="W970" s="58">
        <f t="shared" si="131"/>
        <v>1.01019948033673</v>
      </c>
    </row>
    <row r="971" spans="11:23">
      <c r="K971" s="80">
        <v>96.9</v>
      </c>
      <c r="L971" s="56">
        <f t="shared" si="125"/>
        <v>5.0624474420976</v>
      </c>
      <c r="M971" s="56">
        <f t="shared" si="124"/>
        <v>0.0519352600616863</v>
      </c>
      <c r="Q971" s="82">
        <f t="shared" si="126"/>
        <v>0.124370176403543</v>
      </c>
      <c r="R971" s="58">
        <f t="shared" si="127"/>
        <v>3.17361010226061</v>
      </c>
      <c r="S971" s="57">
        <f>IF(K971=0,C999,(1/$C$59)*LN(1+$C$59/$C$58/(RodR+ABS(Calculations!K971-RodR))))</f>
        <v>0.0391888645410325</v>
      </c>
      <c r="T971" s="83">
        <f t="shared" si="128"/>
        <v>0.0402345890887149</v>
      </c>
      <c r="U971" s="58">
        <f t="shared" si="129"/>
        <v>40.375</v>
      </c>
      <c r="V971" s="58">
        <f t="shared" si="130"/>
        <v>1.01019948033673</v>
      </c>
      <c r="W971" s="58">
        <f t="shared" si="131"/>
        <v>1.01019948033673</v>
      </c>
    </row>
    <row r="972" spans="11:23">
      <c r="K972" s="80">
        <v>97</v>
      </c>
      <c r="L972" s="56">
        <f t="shared" si="125"/>
        <v>5.05731187512126</v>
      </c>
      <c r="M972" s="56">
        <f t="shared" si="124"/>
        <v>0.0518293939314303</v>
      </c>
      <c r="Q972" s="82">
        <f t="shared" si="126"/>
        <v>0.124244009884664</v>
      </c>
      <c r="R972" s="58">
        <f t="shared" si="127"/>
        <v>3.17361010226061</v>
      </c>
      <c r="S972" s="57">
        <f>IF(K972=0,C1000,(1/$C$59)*LN(1+$C$59/$C$58/(RodR+ABS(Calculations!K972-RodR))))</f>
        <v>0.0391491096515489</v>
      </c>
      <c r="T972" s="83">
        <f t="shared" si="128"/>
        <v>0.0401926875878214</v>
      </c>
      <c r="U972" s="58">
        <f t="shared" si="129"/>
        <v>40.4166666666667</v>
      </c>
      <c r="V972" s="58">
        <f t="shared" si="130"/>
        <v>1.01019948033673</v>
      </c>
      <c r="W972" s="58">
        <f t="shared" si="131"/>
        <v>1.01019948033673</v>
      </c>
    </row>
    <row r="973" spans="11:23">
      <c r="K973" s="80">
        <v>97.1</v>
      </c>
      <c r="L973" s="56">
        <f t="shared" si="125"/>
        <v>5.05218671797544</v>
      </c>
      <c r="M973" s="56">
        <f t="shared" ref="M973:M1036" si="132">L963-L973</f>
        <v>0.0517238512029188</v>
      </c>
      <c r="Q973" s="82">
        <f t="shared" si="126"/>
        <v>0.124118099106209</v>
      </c>
      <c r="R973" s="58">
        <f t="shared" si="127"/>
        <v>3.17361010226061</v>
      </c>
      <c r="S973" s="57">
        <f>IF(K973=0,C1001,(1/$C$59)*LN(1+$C$59/$C$58/(RodR+ABS(Calculations!K973-RodR))))</f>
        <v>0.0391094353455069</v>
      </c>
      <c r="T973" s="83">
        <f t="shared" si="128"/>
        <v>0.040150873274046</v>
      </c>
      <c r="U973" s="58">
        <f t="shared" si="129"/>
        <v>40.4583333333333</v>
      </c>
      <c r="V973" s="58">
        <f t="shared" si="130"/>
        <v>1.01019948033673</v>
      </c>
      <c r="W973" s="58">
        <f t="shared" si="131"/>
        <v>1.01019948033673</v>
      </c>
    </row>
    <row r="974" spans="11:23">
      <c r="K974" s="80">
        <v>97.2</v>
      </c>
      <c r="L974" s="56">
        <f t="shared" si="125"/>
        <v>5.04707193903816</v>
      </c>
      <c r="M974" s="56">
        <f t="shared" si="132"/>
        <v>0.0516186305601982</v>
      </c>
      <c r="Q974" s="82">
        <f t="shared" si="126"/>
        <v>0.123992443291315</v>
      </c>
      <c r="R974" s="58">
        <f t="shared" si="127"/>
        <v>3.17361010226061</v>
      </c>
      <c r="S974" s="57">
        <f>IF(K974=0,C1002,(1/$C$59)*LN(1+$C$59/$C$58/(RodR+ABS(Calculations!K974-RodR))))</f>
        <v>0.039069841378118</v>
      </c>
      <c r="T974" s="83">
        <f t="shared" si="128"/>
        <v>0.0401091458755386</v>
      </c>
      <c r="U974" s="58">
        <f t="shared" si="129"/>
        <v>40.5</v>
      </c>
      <c r="V974" s="58">
        <f t="shared" si="130"/>
        <v>1.01019948033673</v>
      </c>
      <c r="W974" s="58">
        <f t="shared" si="131"/>
        <v>1.01019948033673</v>
      </c>
    </row>
    <row r="975" spans="11:23">
      <c r="K975" s="80">
        <v>97.3</v>
      </c>
      <c r="L975" s="56">
        <f t="shared" si="125"/>
        <v>5.04196750681555</v>
      </c>
      <c r="M975" s="56">
        <f t="shared" si="132"/>
        <v>0.0515137306938698</v>
      </c>
      <c r="Q975" s="82">
        <f t="shared" si="126"/>
        <v>0.123867041666266</v>
      </c>
      <c r="R975" s="58">
        <f t="shared" si="127"/>
        <v>3.17361010226061</v>
      </c>
      <c r="S975" s="57">
        <f>IF(K975=0,C1003,(1/$C$59)*LN(1+$C$59/$C$58/(RodR+ABS(Calculations!K975-RodR))))</f>
        <v>0.0390303275055853</v>
      </c>
      <c r="T975" s="83">
        <f t="shared" si="128"/>
        <v>0.0400675051215783</v>
      </c>
      <c r="U975" s="58">
        <f t="shared" si="129"/>
        <v>40.5416666666667</v>
      </c>
      <c r="V975" s="58">
        <f t="shared" si="130"/>
        <v>1.01019948033673</v>
      </c>
      <c r="W975" s="58">
        <f t="shared" si="131"/>
        <v>1.01019948033673</v>
      </c>
    </row>
    <row r="976" spans="11:23">
      <c r="K976" s="80">
        <v>97.4</v>
      </c>
      <c r="L976" s="56">
        <f t="shared" si="125"/>
        <v>5.03687338994098</v>
      </c>
      <c r="M976" s="56">
        <f t="shared" si="132"/>
        <v>0.0514091503012564</v>
      </c>
      <c r="Q976" s="82">
        <f t="shared" si="126"/>
        <v>0.12374189346047</v>
      </c>
      <c r="R976" s="58">
        <f t="shared" si="127"/>
        <v>3.17361010226061</v>
      </c>
      <c r="S976" s="57">
        <f>IF(K976=0,C1004,(1/$C$59)*LN(1+$C$59/$C$58/(RodR+ABS(Calculations!K976-RodR))))</f>
        <v>0.0389908934850968</v>
      </c>
      <c r="T976" s="83">
        <f t="shared" si="128"/>
        <v>0.0400259507425666</v>
      </c>
      <c r="U976" s="58">
        <f t="shared" si="129"/>
        <v>40.5833333333333</v>
      </c>
      <c r="V976" s="58">
        <f t="shared" si="130"/>
        <v>1.01019948033673</v>
      </c>
      <c r="W976" s="58">
        <f t="shared" si="131"/>
        <v>1.01019948033673</v>
      </c>
    </row>
    <row r="977" spans="11:23">
      <c r="K977" s="80">
        <v>97.5</v>
      </c>
      <c r="L977" s="56">
        <f t="shared" si="125"/>
        <v>5.03178955717448</v>
      </c>
      <c r="M977" s="56">
        <f t="shared" si="132"/>
        <v>0.0513048880862739</v>
      </c>
      <c r="Q977" s="82">
        <f t="shared" si="126"/>
        <v>0.123616997906451</v>
      </c>
      <c r="R977" s="58">
        <f t="shared" si="127"/>
        <v>3.17361010226061</v>
      </c>
      <c r="S977" s="57">
        <f>IF(K977=0,C1005,(1/$C$59)*LN(1+$C$59/$C$58/(RodR+ABS(Calculations!K977-RodR))))</f>
        <v>0.038951539074821</v>
      </c>
      <c r="T977" s="83">
        <f t="shared" si="128"/>
        <v>0.0399844824700231</v>
      </c>
      <c r="U977" s="58">
        <f t="shared" si="129"/>
        <v>40.625</v>
      </c>
      <c r="V977" s="58">
        <f t="shared" si="130"/>
        <v>1.01019948033673</v>
      </c>
      <c r="W977" s="58">
        <f t="shared" si="131"/>
        <v>1.01019948033673</v>
      </c>
    </row>
    <row r="978" spans="11:23">
      <c r="K978" s="80">
        <v>97.6</v>
      </c>
      <c r="L978" s="56">
        <f t="shared" si="125"/>
        <v>5.02671597740213</v>
      </c>
      <c r="M978" s="56">
        <f t="shared" si="132"/>
        <v>0.0512009427593743</v>
      </c>
      <c r="Q978" s="82">
        <f t="shared" si="126"/>
        <v>0.123492354239825</v>
      </c>
      <c r="R978" s="58">
        <f t="shared" si="127"/>
        <v>3.17361010226061</v>
      </c>
      <c r="S978" s="57">
        <f>IF(K978=0,C1006,(1/$C$59)*LN(1+$C$59/$C$58/(RodR+ABS(Calculations!K978-RodR))))</f>
        <v>0.0389122640339024</v>
      </c>
      <c r="T978" s="83">
        <f t="shared" si="128"/>
        <v>0.0399431000365797</v>
      </c>
      <c r="U978" s="58">
        <f t="shared" si="129"/>
        <v>40.6666666666667</v>
      </c>
      <c r="V978" s="58">
        <f t="shared" si="130"/>
        <v>1.01019948033673</v>
      </c>
      <c r="W978" s="58">
        <f t="shared" si="131"/>
        <v>1.01019948033673</v>
      </c>
    </row>
    <row r="979" spans="11:23">
      <c r="K979" s="80">
        <v>97.7</v>
      </c>
      <c r="L979" s="56">
        <f t="shared" si="125"/>
        <v>5.0216526196354</v>
      </c>
      <c r="M979" s="56">
        <f t="shared" si="132"/>
        <v>0.0510973130376042</v>
      </c>
      <c r="Q979" s="82">
        <f t="shared" si="126"/>
        <v>0.123367961699291</v>
      </c>
      <c r="R979" s="58">
        <f t="shared" si="127"/>
        <v>3.17361010226061</v>
      </c>
      <c r="S979" s="57">
        <f>IF(K979=0,C1007,(1/$C$59)*LN(1+$C$59/$C$58/(RodR+ABS(Calculations!K979-RodR))))</f>
        <v>0.0388730681224559</v>
      </c>
      <c r="T979" s="83">
        <f t="shared" si="128"/>
        <v>0.0399018031759726</v>
      </c>
      <c r="U979" s="58">
        <f t="shared" si="129"/>
        <v>40.7083333333333</v>
      </c>
      <c r="V979" s="58">
        <f t="shared" si="130"/>
        <v>1.01019948033673</v>
      </c>
      <c r="W979" s="58">
        <f t="shared" si="131"/>
        <v>1.01019948033673</v>
      </c>
    </row>
    <row r="980" spans="11:23">
      <c r="K980" s="80">
        <v>97.8</v>
      </c>
      <c r="L980" s="56">
        <f t="shared" si="125"/>
        <v>5.01659945301049</v>
      </c>
      <c r="M980" s="56">
        <f t="shared" si="132"/>
        <v>0.0509939976444178</v>
      </c>
      <c r="Q980" s="82">
        <f t="shared" si="126"/>
        <v>0.123243819526612</v>
      </c>
      <c r="R980" s="58">
        <f t="shared" si="127"/>
        <v>3.17361010226061</v>
      </c>
      <c r="S980" s="57">
        <f>IF(K980=0,C1008,(1/$C$59)*LN(1+$C$59/$C$58/(RodR+ABS(Calculations!K980-RodR))))</f>
        <v>0.038833951101562</v>
      </c>
      <c r="T980" s="83">
        <f t="shared" si="128"/>
        <v>0.0398605916230392</v>
      </c>
      <c r="U980" s="58">
        <f t="shared" si="129"/>
        <v>40.75</v>
      </c>
      <c r="V980" s="58">
        <f t="shared" si="130"/>
        <v>1.01019948033673</v>
      </c>
      <c r="W980" s="58">
        <f t="shared" si="131"/>
        <v>1.01019948033673</v>
      </c>
    </row>
    <row r="981" spans="11:23">
      <c r="K981" s="80">
        <v>97.9</v>
      </c>
      <c r="L981" s="56">
        <f t="shared" si="125"/>
        <v>5.01155644678783</v>
      </c>
      <c r="M981" s="56">
        <f t="shared" si="132"/>
        <v>0.0508909953097687</v>
      </c>
      <c r="Q981" s="82">
        <f t="shared" si="126"/>
        <v>0.123119926966602</v>
      </c>
      <c r="R981" s="58">
        <f t="shared" si="127"/>
        <v>3.17361010226061</v>
      </c>
      <c r="S981" s="57">
        <f>IF(K981=0,C1009,(1/$C$59)*LN(1+$C$59/$C$58/(RodR+ABS(Calculations!K981-RodR))))</f>
        <v>0.0387949127332629</v>
      </c>
      <c r="T981" s="83">
        <f t="shared" si="128"/>
        <v>0.0398194651137106</v>
      </c>
      <c r="U981" s="58">
        <f t="shared" si="129"/>
        <v>40.7916666666667</v>
      </c>
      <c r="V981" s="58">
        <f t="shared" si="130"/>
        <v>1.01019948033673</v>
      </c>
      <c r="W981" s="58">
        <f t="shared" si="131"/>
        <v>1.01019948033673</v>
      </c>
    </row>
    <row r="982" spans="11:23">
      <c r="K982" s="80">
        <v>98</v>
      </c>
      <c r="L982" s="56">
        <f t="shared" si="125"/>
        <v>5.00652357035127</v>
      </c>
      <c r="M982" s="56">
        <f t="shared" si="132"/>
        <v>0.0507883047699949</v>
      </c>
      <c r="Q982" s="82">
        <f t="shared" si="126"/>
        <v>0.122996283267108</v>
      </c>
      <c r="R982" s="58">
        <f t="shared" si="127"/>
        <v>3.17361010226061</v>
      </c>
      <c r="S982" s="57">
        <f>IF(K982=0,C1010,(1/$C$59)*LN(1+$C$59/$C$58/(RodR+ABS(Calculations!K982-RodR))))</f>
        <v>0.0387559527805562</v>
      </c>
      <c r="T982" s="83">
        <f t="shared" si="128"/>
        <v>0.0397784233850075</v>
      </c>
      <c r="U982" s="58">
        <f t="shared" si="129"/>
        <v>40.8333333333333</v>
      </c>
      <c r="V982" s="58">
        <f t="shared" si="130"/>
        <v>1.01019948033673</v>
      </c>
      <c r="W982" s="58">
        <f t="shared" si="131"/>
        <v>1.01019948033673</v>
      </c>
    </row>
    <row r="983" spans="11:23">
      <c r="K983" s="80">
        <v>98.1</v>
      </c>
      <c r="L983" s="56">
        <f t="shared" si="125"/>
        <v>5.00150079320757</v>
      </c>
      <c r="M983" s="56">
        <f t="shared" si="132"/>
        <v>0.0506859247678744</v>
      </c>
      <c r="Q983" s="82">
        <f t="shared" si="126"/>
        <v>0.122872887678997</v>
      </c>
      <c r="R983" s="58">
        <f t="shared" si="127"/>
        <v>3.17361010226061</v>
      </c>
      <c r="S983" s="57">
        <f>IF(K983=0,C1011,(1/$C$59)*LN(1+$C$59/$C$58/(RodR+ABS(Calculations!K983-RodR))))</f>
        <v>0.038717071007391</v>
      </c>
      <c r="T983" s="83">
        <f t="shared" si="128"/>
        <v>0.0397374661750329</v>
      </c>
      <c r="U983" s="58">
        <f t="shared" si="129"/>
        <v>40.875</v>
      </c>
      <c r="V983" s="58">
        <f t="shared" si="130"/>
        <v>1.01019948033673</v>
      </c>
      <c r="W983" s="58">
        <f t="shared" si="131"/>
        <v>1.01019948033673</v>
      </c>
    </row>
    <row r="984" spans="11:23">
      <c r="K984" s="80">
        <v>98.2</v>
      </c>
      <c r="L984" s="56">
        <f t="shared" si="125"/>
        <v>4.99648808498583</v>
      </c>
      <c r="M984" s="56">
        <f t="shared" si="132"/>
        <v>0.0505838540523316</v>
      </c>
      <c r="Q984" s="82">
        <f t="shared" si="126"/>
        <v>0.122749739456141</v>
      </c>
      <c r="R984" s="58">
        <f t="shared" si="127"/>
        <v>3.17361010226061</v>
      </c>
      <c r="S984" s="57">
        <f>IF(K984=0,C1012,(1/$C$59)*LN(1+$C$59/$C$58/(RodR+ABS(Calculations!K984-RodR))))</f>
        <v>0.0386782671786635</v>
      </c>
      <c r="T984" s="83">
        <f t="shared" si="128"/>
        <v>0.0396965932229685</v>
      </c>
      <c r="U984" s="58">
        <f t="shared" si="129"/>
        <v>40.9166666666667</v>
      </c>
      <c r="V984" s="58">
        <f t="shared" si="130"/>
        <v>1.01019948033673</v>
      </c>
      <c r="W984" s="58">
        <f t="shared" si="131"/>
        <v>1.01019948033673</v>
      </c>
    </row>
    <row r="985" spans="11:23">
      <c r="K985" s="80">
        <v>98.3</v>
      </c>
      <c r="L985" s="56">
        <f t="shared" si="125"/>
        <v>4.99148541543671</v>
      </c>
      <c r="M985" s="56">
        <f t="shared" si="132"/>
        <v>0.0504820913788429</v>
      </c>
      <c r="Q985" s="82">
        <f t="shared" si="126"/>
        <v>0.122626837855398</v>
      </c>
      <c r="R985" s="58">
        <f t="shared" si="127"/>
        <v>3.17361010226061</v>
      </c>
      <c r="S985" s="57">
        <f>IF(K985=0,C1013,(1/$C$59)*LN(1+$C$59/$C$58/(RodR+ABS(Calculations!K985-RodR))))</f>
        <v>0.0386395410602106</v>
      </c>
      <c r="T985" s="83">
        <f t="shared" si="128"/>
        <v>0.0396558042690671</v>
      </c>
      <c r="U985" s="58">
        <f t="shared" si="129"/>
        <v>40.9583333333333</v>
      </c>
      <c r="V985" s="58">
        <f t="shared" si="130"/>
        <v>1.01019948033673</v>
      </c>
      <c r="W985" s="58">
        <f t="shared" si="131"/>
        <v>1.01019948033673</v>
      </c>
    </row>
    <row r="986" spans="11:23">
      <c r="K986" s="80">
        <v>98.4</v>
      </c>
      <c r="L986" s="56">
        <f t="shared" si="125"/>
        <v>4.98649275443204</v>
      </c>
      <c r="M986" s="56">
        <f t="shared" si="132"/>
        <v>0.0503806355089393</v>
      </c>
      <c r="Q986" s="82">
        <f t="shared" si="126"/>
        <v>0.122504182136603</v>
      </c>
      <c r="R986" s="58">
        <f t="shared" si="127"/>
        <v>3.17361010226061</v>
      </c>
      <c r="S986" s="57">
        <f>IF(K986=0,C1014,(1/$C$59)*LN(1+$C$59/$C$58/(RodR+ABS(Calculations!K986-RodR))))</f>
        <v>0.0386008924188076</v>
      </c>
      <c r="T986" s="83">
        <f t="shared" si="128"/>
        <v>0.0396150990546487</v>
      </c>
      <c r="U986" s="58">
        <f t="shared" si="129"/>
        <v>41</v>
      </c>
      <c r="V986" s="58">
        <f t="shared" si="130"/>
        <v>1.01019948033673</v>
      </c>
      <c r="W986" s="58">
        <f t="shared" si="131"/>
        <v>1.01019948033673</v>
      </c>
    </row>
    <row r="987" spans="11:23">
      <c r="K987" s="80">
        <v>98.5</v>
      </c>
      <c r="L987" s="56">
        <f t="shared" si="125"/>
        <v>4.98151007196407</v>
      </c>
      <c r="M987" s="56">
        <f t="shared" si="132"/>
        <v>0.0502794852104032</v>
      </c>
      <c r="Q987" s="82">
        <f t="shared" si="126"/>
        <v>0.122381771562549</v>
      </c>
      <c r="R987" s="58">
        <f t="shared" si="127"/>
        <v>3.17361010226061</v>
      </c>
      <c r="S987" s="57">
        <f>IF(K987=0,C1015,(1/$C$59)*LN(1+$C$59/$C$58/(RodR+ABS(Calculations!K987-RodR))))</f>
        <v>0.0385623210221617</v>
      </c>
      <c r="T987" s="83">
        <f t="shared" si="128"/>
        <v>0.0395744773220939</v>
      </c>
      <c r="U987" s="58">
        <f t="shared" si="129"/>
        <v>41.0416666666667</v>
      </c>
      <c r="V987" s="58">
        <f t="shared" si="130"/>
        <v>1.01019948033673</v>
      </c>
      <c r="W987" s="58">
        <f t="shared" si="131"/>
        <v>1.01019948033673</v>
      </c>
    </row>
    <row r="988" spans="11:23">
      <c r="K988" s="80">
        <v>98.6</v>
      </c>
      <c r="L988" s="56">
        <f t="shared" si="125"/>
        <v>4.97653733814478</v>
      </c>
      <c r="M988" s="56">
        <f t="shared" si="132"/>
        <v>0.0501786392573491</v>
      </c>
      <c r="Q988" s="82">
        <f t="shared" si="126"/>
        <v>0.122259605398972</v>
      </c>
      <c r="R988" s="58">
        <f t="shared" si="127"/>
        <v>3.17361010226061</v>
      </c>
      <c r="S988" s="57">
        <f>IF(K988=0,C1016,(1/$C$59)*LN(1+$C$59/$C$58/(RodR+ABS(Calculations!K988-RodR))))</f>
        <v>0.038523826638907</v>
      </c>
      <c r="T988" s="83">
        <f t="shared" si="128"/>
        <v>0.0395339388148399</v>
      </c>
      <c r="U988" s="58">
        <f t="shared" si="129"/>
        <v>41.0833333333333</v>
      </c>
      <c r="V988" s="58">
        <f t="shared" si="130"/>
        <v>1.01019948033673</v>
      </c>
      <c r="W988" s="58">
        <f t="shared" si="131"/>
        <v>1.01019948033673</v>
      </c>
    </row>
    <row r="989" spans="11:23">
      <c r="K989" s="80">
        <v>98.7</v>
      </c>
      <c r="L989" s="56">
        <f t="shared" si="125"/>
        <v>4.97157452320559</v>
      </c>
      <c r="M989" s="56">
        <f t="shared" si="132"/>
        <v>0.0500780964298144</v>
      </c>
      <c r="Q989" s="82">
        <f t="shared" si="126"/>
        <v>0.12213768291454</v>
      </c>
      <c r="R989" s="58">
        <f t="shared" si="127"/>
        <v>3.17361010226061</v>
      </c>
      <c r="S989" s="57">
        <f>IF(K989=0,C1017,(1/$C$59)*LN(1+$C$59/$C$58/(RodR+ABS(Calculations!K989-RodR))))</f>
        <v>0.0384854090386022</v>
      </c>
      <c r="T989" s="83">
        <f t="shared" si="128"/>
        <v>0.0394934832773726</v>
      </c>
      <c r="U989" s="58">
        <f t="shared" si="129"/>
        <v>41.125</v>
      </c>
      <c r="V989" s="58">
        <f t="shared" si="130"/>
        <v>1.01019948033673</v>
      </c>
      <c r="W989" s="58">
        <f t="shared" si="131"/>
        <v>1.01019948033673</v>
      </c>
    </row>
    <row r="990" spans="11:23">
      <c r="K990" s="80">
        <v>98.8</v>
      </c>
      <c r="L990" s="56">
        <f t="shared" si="125"/>
        <v>4.96662159749646</v>
      </c>
      <c r="M990" s="56">
        <f t="shared" si="132"/>
        <v>0.0499778555140322</v>
      </c>
      <c r="Q990" s="82">
        <f t="shared" si="126"/>
        <v>0.122016003380835</v>
      </c>
      <c r="R990" s="58">
        <f t="shared" si="127"/>
        <v>3.17361010226061</v>
      </c>
      <c r="S990" s="57">
        <f>IF(K990=0,C1018,(1/$C$59)*LN(1+$C$59/$C$58/(RodR+ABS(Calculations!K990-RodR))))</f>
        <v>0.0384470679917239</v>
      </c>
      <c r="T990" s="83">
        <f t="shared" si="128"/>
        <v>0.0394531104552247</v>
      </c>
      <c r="U990" s="58">
        <f t="shared" si="129"/>
        <v>41.1666666666667</v>
      </c>
      <c r="V990" s="58">
        <f t="shared" si="130"/>
        <v>1.01019948033673</v>
      </c>
      <c r="W990" s="58">
        <f t="shared" si="131"/>
        <v>1.01019948033673</v>
      </c>
    </row>
    <row r="991" spans="11:23">
      <c r="K991" s="80">
        <v>98.9</v>
      </c>
      <c r="L991" s="56">
        <f t="shared" si="125"/>
        <v>4.96167853148542</v>
      </c>
      <c r="M991" s="56">
        <f t="shared" si="132"/>
        <v>0.0498779153024085</v>
      </c>
      <c r="Q991" s="82">
        <f t="shared" si="126"/>
        <v>0.12189456607234</v>
      </c>
      <c r="R991" s="58">
        <f t="shared" si="127"/>
        <v>3.17361010226061</v>
      </c>
      <c r="S991" s="57">
        <f>IF(K991=0,C1019,(1/$C$59)*LN(1+$C$59/$C$58/(RodR+ABS(Calculations!K991-RodR))))</f>
        <v>0.0384088032696621</v>
      </c>
      <c r="T991" s="83">
        <f t="shared" si="128"/>
        <v>0.0394128200949673</v>
      </c>
      <c r="U991" s="58">
        <f t="shared" si="129"/>
        <v>41.2083333333333</v>
      </c>
      <c r="V991" s="58">
        <f t="shared" si="130"/>
        <v>1.01019948033673</v>
      </c>
      <c r="W991" s="58">
        <f t="shared" si="131"/>
        <v>1.01019948033673</v>
      </c>
    </row>
    <row r="992" spans="11:23">
      <c r="K992" s="80">
        <v>99</v>
      </c>
      <c r="L992" s="56">
        <f t="shared" si="125"/>
        <v>4.95674529575806</v>
      </c>
      <c r="M992" s="56">
        <f t="shared" si="132"/>
        <v>0.0497782745932129</v>
      </c>
      <c r="Q992" s="82">
        <f t="shared" si="126"/>
        <v>0.121773370266424</v>
      </c>
      <c r="R992" s="58">
        <f t="shared" si="127"/>
        <v>3.17361010226061</v>
      </c>
      <c r="S992" s="57">
        <f>IF(K992=0,C1020,(1/$C$59)*LN(1+$C$59/$C$58/(RodR+ABS(Calculations!K992-RodR))))</f>
        <v>0.0383706146447174</v>
      </c>
      <c r="T992" s="83">
        <f t="shared" si="128"/>
        <v>0.0393726119442058</v>
      </c>
      <c r="U992" s="58">
        <f t="shared" si="129"/>
        <v>41.25</v>
      </c>
      <c r="V992" s="58">
        <f t="shared" si="130"/>
        <v>1.01019948033673</v>
      </c>
      <c r="W992" s="58">
        <f t="shared" si="131"/>
        <v>1.01019948033673</v>
      </c>
    </row>
    <row r="993" spans="11:23">
      <c r="K993" s="80">
        <v>99.1</v>
      </c>
      <c r="L993" s="56">
        <f t="shared" si="125"/>
        <v>4.95182186101675</v>
      </c>
      <c r="M993" s="56">
        <f t="shared" si="132"/>
        <v>0.0496789321908233</v>
      </c>
      <c r="Q993" s="82">
        <f t="shared" si="126"/>
        <v>0.121652415243327</v>
      </c>
      <c r="R993" s="58">
        <f t="shared" si="127"/>
        <v>3.17361010226061</v>
      </c>
      <c r="S993" s="57">
        <f>IF(K993=0,C1021,(1/$C$59)*LN(1+$C$59/$C$58/(RodR+ABS(Calculations!K993-RodR))))</f>
        <v>0.0383325018900941</v>
      </c>
      <c r="T993" s="83">
        <f t="shared" si="128"/>
        <v>0.0393324857515752</v>
      </c>
      <c r="U993" s="58">
        <f t="shared" si="129"/>
        <v>41.2916666666667</v>
      </c>
      <c r="V993" s="58">
        <f t="shared" si="130"/>
        <v>1.01019948033673</v>
      </c>
      <c r="W993" s="58">
        <f t="shared" si="131"/>
        <v>1.01019948033673</v>
      </c>
    </row>
    <row r="994" spans="11:23">
      <c r="K994" s="80">
        <v>99.2</v>
      </c>
      <c r="L994" s="56">
        <f t="shared" si="125"/>
        <v>4.94690819808028</v>
      </c>
      <c r="M994" s="56">
        <f t="shared" si="132"/>
        <v>0.0495798869055566</v>
      </c>
      <c r="Q994" s="82">
        <f t="shared" si="126"/>
        <v>0.121531700286147</v>
      </c>
      <c r="R994" s="58">
        <f t="shared" si="127"/>
        <v>3.17361010226061</v>
      </c>
      <c r="S994" s="57">
        <f>IF(K994=0,C1022,(1/$C$59)*LN(1+$C$59/$C$58/(RodR+ABS(Calculations!K994-RodR))))</f>
        <v>0.0382944647798979</v>
      </c>
      <c r="T994" s="83">
        <f t="shared" si="128"/>
        <v>0.0392924412667337</v>
      </c>
      <c r="U994" s="58">
        <f t="shared" si="129"/>
        <v>41.3333333333333</v>
      </c>
      <c r="V994" s="58">
        <f t="shared" si="130"/>
        <v>1.01019948033673</v>
      </c>
      <c r="W994" s="58">
        <f t="shared" si="131"/>
        <v>1.01019948033673</v>
      </c>
    </row>
    <row r="995" spans="11:23">
      <c r="K995" s="80">
        <v>99.3</v>
      </c>
      <c r="L995" s="56">
        <f t="shared" si="125"/>
        <v>4.94200427788314</v>
      </c>
      <c r="M995" s="56">
        <f t="shared" si="132"/>
        <v>0.0494811375535713</v>
      </c>
      <c r="Q995" s="82">
        <f t="shared" si="126"/>
        <v>0.121411224680827</v>
      </c>
      <c r="R995" s="58">
        <f t="shared" si="127"/>
        <v>3.17361010226061</v>
      </c>
      <c r="S995" s="57">
        <f>IF(K995=0,C1023,(1/$C$59)*LN(1+$C$59/$C$58/(RodR+ABS(Calculations!K995-RodR))))</f>
        <v>0.03825650308913</v>
      </c>
      <c r="T995" s="83">
        <f t="shared" si="128"/>
        <v>0.0392524782403583</v>
      </c>
      <c r="U995" s="58">
        <f t="shared" si="129"/>
        <v>41.375</v>
      </c>
      <c r="V995" s="58">
        <f t="shared" si="130"/>
        <v>1.01019948033673</v>
      </c>
      <c r="W995" s="58">
        <f t="shared" si="131"/>
        <v>1.01019948033673</v>
      </c>
    </row>
    <row r="996" spans="11:23">
      <c r="K996" s="80">
        <v>99.4</v>
      </c>
      <c r="L996" s="56">
        <f t="shared" si="125"/>
        <v>4.93711007147493</v>
      </c>
      <c r="M996" s="56">
        <f t="shared" si="132"/>
        <v>0.04938268295711</v>
      </c>
      <c r="Q996" s="82">
        <f t="shared" si="126"/>
        <v>0.121290987716137</v>
      </c>
      <c r="R996" s="58">
        <f t="shared" si="127"/>
        <v>3.17361010226061</v>
      </c>
      <c r="S996" s="57">
        <f>IF(K996=0,C1024,(1/$C$59)*LN(1+$C$59/$C$58/(RodR+ABS(Calculations!K996-RodR))))</f>
        <v>0.0382186165936828</v>
      </c>
      <c r="T996" s="83">
        <f t="shared" si="128"/>
        <v>0.0392125964241392</v>
      </c>
      <c r="U996" s="58">
        <f t="shared" si="129"/>
        <v>41.4166666666667</v>
      </c>
      <c r="V996" s="58">
        <f t="shared" si="130"/>
        <v>1.01019948033673</v>
      </c>
      <c r="W996" s="58">
        <f t="shared" si="131"/>
        <v>1.01019948033673</v>
      </c>
    </row>
    <row r="997" spans="11:23">
      <c r="K997" s="80">
        <v>99.5</v>
      </c>
      <c r="L997" s="56">
        <f t="shared" si="125"/>
        <v>4.93222555001998</v>
      </c>
      <c r="M997" s="56">
        <f t="shared" si="132"/>
        <v>0.0492845219440943</v>
      </c>
      <c r="Q997" s="82">
        <f t="shared" si="126"/>
        <v>0.121170988683663</v>
      </c>
      <c r="R997" s="58">
        <f t="shared" si="127"/>
        <v>3.17361010226061</v>
      </c>
      <c r="S997" s="57">
        <f>IF(K997=0,C1025,(1/$C$59)*LN(1+$C$59/$C$58/(RodR+ABS(Calculations!K997-RodR))))</f>
        <v>0.0381808050703365</v>
      </c>
      <c r="T997" s="83">
        <f t="shared" si="128"/>
        <v>0.0391727955707752</v>
      </c>
      <c r="U997" s="58">
        <f t="shared" si="129"/>
        <v>41.4583333333333</v>
      </c>
      <c r="V997" s="58">
        <f t="shared" si="130"/>
        <v>1.01019948033673</v>
      </c>
      <c r="W997" s="58">
        <f t="shared" si="131"/>
        <v>1.01019948033673</v>
      </c>
    </row>
    <row r="998" spans="11:23">
      <c r="K998" s="80">
        <v>99.6</v>
      </c>
      <c r="L998" s="56">
        <f t="shared" si="125"/>
        <v>4.92735068479652</v>
      </c>
      <c r="M998" s="56">
        <f t="shared" si="132"/>
        <v>0.0491866533482632</v>
      </c>
      <c r="Q998" s="82">
        <f t="shared" si="126"/>
        <v>0.121051226877794</v>
      </c>
      <c r="R998" s="58">
        <f t="shared" si="127"/>
        <v>3.17361010226061</v>
      </c>
      <c r="S998" s="57">
        <f>IF(K998=0,C1026,(1/$C$59)*LN(1+$C$59/$C$58/(RodR+ABS(Calculations!K998-RodR))))</f>
        <v>0.0381430682967536</v>
      </c>
      <c r="T998" s="83">
        <f t="shared" si="128"/>
        <v>0.039133075433968</v>
      </c>
      <c r="U998" s="58">
        <f t="shared" si="129"/>
        <v>41.5</v>
      </c>
      <c r="V998" s="58">
        <f t="shared" si="130"/>
        <v>1.01019948033673</v>
      </c>
      <c r="W998" s="58">
        <f t="shared" si="131"/>
        <v>1.01019948033673</v>
      </c>
    </row>
    <row r="999" spans="11:23">
      <c r="K999" s="80">
        <v>99.7</v>
      </c>
      <c r="L999" s="56">
        <f t="shared" si="125"/>
        <v>4.92248544719631</v>
      </c>
      <c r="M999" s="56">
        <f t="shared" si="132"/>
        <v>0.0490890760092748</v>
      </c>
      <c r="Q999" s="82">
        <f t="shared" si="126"/>
        <v>0.120931701595703</v>
      </c>
      <c r="R999" s="58">
        <f t="shared" si="127"/>
        <v>3.17361010226061</v>
      </c>
      <c r="S999" s="57">
        <f>IF(K999=0,C1027,(1/$C$59)*LN(1+$C$59/$C$58/(RodR+ABS(Calculations!K999-RodR))))</f>
        <v>0.038105406051475</v>
      </c>
      <c r="T999" s="83">
        <f t="shared" si="128"/>
        <v>0.0390934357684171</v>
      </c>
      <c r="U999" s="58">
        <f t="shared" si="129"/>
        <v>41.5416666666667</v>
      </c>
      <c r="V999" s="58">
        <f t="shared" si="130"/>
        <v>1.01019948033673</v>
      </c>
      <c r="W999" s="58">
        <f t="shared" si="131"/>
        <v>1.01019948033673</v>
      </c>
    </row>
    <row r="1000" spans="11:23">
      <c r="K1000" s="80">
        <v>99.8</v>
      </c>
      <c r="L1000" s="56">
        <f t="shared" si="125"/>
        <v>4.91762980872401</v>
      </c>
      <c r="M1000" s="56">
        <f t="shared" si="132"/>
        <v>0.0489917887724474</v>
      </c>
      <c r="Q1000" s="82">
        <f t="shared" si="126"/>
        <v>0.120812412137342</v>
      </c>
      <c r="R1000" s="58">
        <f t="shared" si="127"/>
        <v>3.17361010226061</v>
      </c>
      <c r="S1000" s="57">
        <f>IF(K1000=0,C1028,(1/$C$59)*LN(1+$C$59/$C$58/(RodR+ABS(Calculations!K1000-RodR))))</f>
        <v>0.0380678181139156</v>
      </c>
      <c r="T1000" s="83">
        <f t="shared" si="128"/>
        <v>0.039053876329816</v>
      </c>
      <c r="U1000" s="58">
        <f t="shared" si="129"/>
        <v>41.5833333333333</v>
      </c>
      <c r="V1000" s="58">
        <f t="shared" si="130"/>
        <v>1.01019948033673</v>
      </c>
      <c r="W1000" s="58">
        <f t="shared" si="131"/>
        <v>1.01019948033673</v>
      </c>
    </row>
    <row r="1001" spans="11:23">
      <c r="K1001" s="80">
        <v>99.9</v>
      </c>
      <c r="L1001" s="56">
        <f t="shared" si="125"/>
        <v>4.9127837409966</v>
      </c>
      <c r="M1001" s="56">
        <f t="shared" si="132"/>
        <v>0.04889479048882</v>
      </c>
      <c r="Q1001" s="82">
        <f t="shared" si="126"/>
        <v>0.120693357805417</v>
      </c>
      <c r="R1001" s="58">
        <f t="shared" si="127"/>
        <v>3.17361010226061</v>
      </c>
      <c r="S1001" s="57">
        <f>IF(K1001=0,C1029,(1/$C$59)*LN(1+$C$59/$C$58/(RodR+ABS(Calculations!K1001-RodR))))</f>
        <v>0.03803030426436</v>
      </c>
      <c r="T1001" s="83">
        <f t="shared" si="128"/>
        <v>0.0390143968748442</v>
      </c>
      <c r="U1001" s="58">
        <f t="shared" si="129"/>
        <v>41.625</v>
      </c>
      <c r="V1001" s="58">
        <f t="shared" si="130"/>
        <v>1.01019948033673</v>
      </c>
      <c r="W1001" s="58">
        <f t="shared" si="131"/>
        <v>1.01019948033673</v>
      </c>
    </row>
    <row r="1002" spans="11:23">
      <c r="K1002" s="80">
        <v>100</v>
      </c>
      <c r="L1002" s="56">
        <f t="shared" si="125"/>
        <v>4.90794721574293</v>
      </c>
      <c r="M1002" s="56">
        <f t="shared" si="132"/>
        <v>0.048798080015124</v>
      </c>
      <c r="Q1002" s="82">
        <f t="shared" si="126"/>
        <v>0.120574537905387</v>
      </c>
      <c r="R1002" s="58">
        <f t="shared" si="127"/>
        <v>3.17361010226061</v>
      </c>
      <c r="S1002" s="57">
        <f>IF(K1002=0,C1030,(1/$C$59)*LN(1+$C$59/$C$58/(RodR+ABS(Calculations!K1002-RodR))))</f>
        <v>0.0379928642839585</v>
      </c>
      <c r="T1002" s="83">
        <f t="shared" si="128"/>
        <v>0.0389749971611658</v>
      </c>
      <c r="U1002" s="58">
        <f t="shared" si="129"/>
        <v>41.6666666666667</v>
      </c>
      <c r="V1002" s="58">
        <f t="shared" si="130"/>
        <v>1.01019948033673</v>
      </c>
      <c r="W1002" s="58">
        <f t="shared" si="131"/>
        <v>1.01019948033673</v>
      </c>
    </row>
    <row r="1003" spans="11:23">
      <c r="K1003" s="80">
        <v>100.1</v>
      </c>
      <c r="L1003" s="56">
        <f t="shared" si="125"/>
        <v>4.90312020480299</v>
      </c>
      <c r="M1003" s="56">
        <f t="shared" si="132"/>
        <v>0.0487016562137583</v>
      </c>
      <c r="Q1003" s="82">
        <f t="shared" si="126"/>
        <v>0.120455951745438</v>
      </c>
      <c r="R1003" s="58">
        <f t="shared" si="127"/>
        <v>3.17361010226061</v>
      </c>
      <c r="S1003" s="57">
        <f>IF(K1003=0,C1031,(1/$C$59)*LN(1+$C$59/$C$58/(RodR+ABS(Calculations!K1003-RodR))))</f>
        <v>0.0379554979547221</v>
      </c>
      <c r="T1003" s="83">
        <f t="shared" si="128"/>
        <v>0.0389356769474231</v>
      </c>
      <c r="U1003" s="58">
        <f t="shared" si="129"/>
        <v>41.7083333333333</v>
      </c>
      <c r="V1003" s="58">
        <f t="shared" si="130"/>
        <v>1.01019948033673</v>
      </c>
      <c r="W1003" s="58">
        <f t="shared" si="131"/>
        <v>1.01019948033673</v>
      </c>
    </row>
    <row r="1004" spans="11:23">
      <c r="K1004" s="80">
        <v>100.2</v>
      </c>
      <c r="L1004" s="56">
        <f t="shared" si="125"/>
        <v>4.89830268012759</v>
      </c>
      <c r="M1004" s="56">
        <f t="shared" si="132"/>
        <v>0.0486055179526819</v>
      </c>
      <c r="Q1004" s="82">
        <f t="shared" si="126"/>
        <v>0.12033759863648</v>
      </c>
      <c r="R1004" s="58">
        <f t="shared" si="127"/>
        <v>3.17361010226061</v>
      </c>
      <c r="S1004" s="57">
        <f>IF(K1004=0,C1032,(1/$C$59)*LN(1+$C$59/$C$58/(RodR+ABS(Calculations!K1004-RodR))))</f>
        <v>0.0379182050595194</v>
      </c>
      <c r="T1004" s="83">
        <f t="shared" si="128"/>
        <v>0.0388964359932304</v>
      </c>
      <c r="U1004" s="58">
        <f t="shared" si="129"/>
        <v>41.75</v>
      </c>
      <c r="V1004" s="58">
        <f t="shared" si="130"/>
        <v>1.01019948033673</v>
      </c>
      <c r="W1004" s="58">
        <f t="shared" si="131"/>
        <v>1.01019948033673</v>
      </c>
    </row>
    <row r="1005" spans="11:23">
      <c r="K1005" s="80">
        <v>100.3</v>
      </c>
      <c r="L1005" s="56">
        <f t="shared" si="125"/>
        <v>4.89349461377758</v>
      </c>
      <c r="M1005" s="56">
        <f t="shared" si="132"/>
        <v>0.0485096641055636</v>
      </c>
      <c r="Q1005" s="82">
        <f t="shared" si="126"/>
        <v>0.120219477892127</v>
      </c>
      <c r="R1005" s="58">
        <f t="shared" si="127"/>
        <v>3.17361010226061</v>
      </c>
      <c r="S1005" s="57">
        <f>IF(K1005=0,C1033,(1/$C$59)*LN(1+$C$59/$C$58/(RodR+ABS(Calculations!K1005-RodR))))</f>
        <v>0.0378809853820709</v>
      </c>
      <c r="T1005" s="83">
        <f t="shared" si="128"/>
        <v>0.0388572740591711</v>
      </c>
      <c r="U1005" s="58">
        <f t="shared" si="129"/>
        <v>41.7916666666667</v>
      </c>
      <c r="V1005" s="58">
        <f t="shared" si="130"/>
        <v>1.01019948033673</v>
      </c>
      <c r="W1005" s="58">
        <f t="shared" si="131"/>
        <v>1.01019948033673</v>
      </c>
    </row>
    <row r="1006" spans="11:23">
      <c r="K1006" s="80">
        <v>100.4</v>
      </c>
      <c r="L1006" s="56">
        <f t="shared" si="125"/>
        <v>4.88869597792354</v>
      </c>
      <c r="M1006" s="56">
        <f t="shared" si="132"/>
        <v>0.048414093551397</v>
      </c>
      <c r="Q1006" s="82">
        <f t="shared" si="126"/>
        <v>0.120101588828687</v>
      </c>
      <c r="R1006" s="58">
        <f t="shared" si="127"/>
        <v>3.17361010226061</v>
      </c>
      <c r="S1006" s="57">
        <f>IF(K1006=0,C1034,(1/$C$59)*LN(1+$C$59/$C$58/(RodR+ABS(Calculations!K1006-RodR))))</f>
        <v>0.0378438387069465</v>
      </c>
      <c r="T1006" s="83">
        <f t="shared" si="128"/>
        <v>0.0388181909067913</v>
      </c>
      <c r="U1006" s="58">
        <f t="shared" si="129"/>
        <v>41.8333333333333</v>
      </c>
      <c r="V1006" s="58">
        <f t="shared" si="130"/>
        <v>1.01019948033673</v>
      </c>
      <c r="W1006" s="58">
        <f t="shared" si="131"/>
        <v>1.01019948033673</v>
      </c>
    </row>
    <row r="1007" spans="11:23">
      <c r="K1007" s="80">
        <v>100.5</v>
      </c>
      <c r="L1007" s="56">
        <f t="shared" si="125"/>
        <v>4.88390674484505</v>
      </c>
      <c r="M1007" s="56">
        <f t="shared" si="132"/>
        <v>0.0483188051749242</v>
      </c>
      <c r="Q1007" s="82">
        <f t="shared" si="126"/>
        <v>0.119983930765147</v>
      </c>
      <c r="R1007" s="58">
        <f t="shared" si="127"/>
        <v>3.17361010226061</v>
      </c>
      <c r="S1007" s="57">
        <f>IF(K1007=0,C1035,(1/$C$59)*LN(1+$C$59/$C$58/(RodR+ABS(Calculations!K1007-RodR))))</f>
        <v>0.0378067648195601</v>
      </c>
      <c r="T1007" s="83">
        <f t="shared" si="128"/>
        <v>0.0387791862985958</v>
      </c>
      <c r="U1007" s="58">
        <f t="shared" si="129"/>
        <v>41.875</v>
      </c>
      <c r="V1007" s="58">
        <f t="shared" si="130"/>
        <v>1.01019948033673</v>
      </c>
      <c r="W1007" s="58">
        <f t="shared" si="131"/>
        <v>1.01019948033673</v>
      </c>
    </row>
    <row r="1008" spans="11:23">
      <c r="K1008" s="80">
        <v>100.6</v>
      </c>
      <c r="L1008" s="56">
        <f t="shared" si="125"/>
        <v>4.87912688693023</v>
      </c>
      <c r="M1008" s="56">
        <f t="shared" si="132"/>
        <v>0.0482237978662896</v>
      </c>
      <c r="Q1008" s="82">
        <f t="shared" si="126"/>
        <v>0.11986650302316</v>
      </c>
      <c r="R1008" s="58">
        <f t="shared" si="127"/>
        <v>3.17361010226061</v>
      </c>
      <c r="S1008" s="57">
        <f>IF(K1008=0,C1036,(1/$C$59)*LN(1+$C$59/$C$58/(RodR+ABS(Calculations!K1008-RodR))))</f>
        <v>0.0377697635061654</v>
      </c>
      <c r="T1008" s="83">
        <f t="shared" si="128"/>
        <v>0.038740259998043</v>
      </c>
      <c r="U1008" s="58">
        <f t="shared" si="129"/>
        <v>41.9166666666667</v>
      </c>
      <c r="V1008" s="58">
        <f t="shared" si="130"/>
        <v>1.01019948033673</v>
      </c>
      <c r="W1008" s="58">
        <f t="shared" si="131"/>
        <v>1.01019948033673</v>
      </c>
    </row>
    <row r="1009" spans="11:23">
      <c r="K1009" s="80">
        <v>100.7</v>
      </c>
      <c r="L1009" s="56">
        <f t="shared" si="125"/>
        <v>4.8743563766753</v>
      </c>
      <c r="M1009" s="56">
        <f t="shared" si="132"/>
        <v>0.048129070521016</v>
      </c>
      <c r="Q1009" s="82">
        <f t="shared" si="126"/>
        <v>0.119749304927037</v>
      </c>
      <c r="R1009" s="58">
        <f t="shared" si="127"/>
        <v>3.17361010226061</v>
      </c>
      <c r="S1009" s="57">
        <f>IF(K1009=0,C1037,(1/$C$59)*LN(1+$C$59/$C$58/(RodR+ABS(Calculations!K1009-RodR))))</f>
        <v>0.0377328345538532</v>
      </c>
      <c r="T1009" s="83">
        <f t="shared" si="128"/>
        <v>0.0387014117695406</v>
      </c>
      <c r="U1009" s="58">
        <f t="shared" si="129"/>
        <v>41.9583333333333</v>
      </c>
      <c r="V1009" s="58">
        <f t="shared" si="130"/>
        <v>1.01019948033673</v>
      </c>
      <c r="W1009" s="58">
        <f t="shared" si="131"/>
        <v>1.01019948033673</v>
      </c>
    </row>
    <row r="1010" spans="11:23">
      <c r="K1010" s="80">
        <v>100.8</v>
      </c>
      <c r="L1010" s="56">
        <f t="shared" si="125"/>
        <v>4.86959518668388</v>
      </c>
      <c r="M1010" s="56">
        <f t="shared" si="132"/>
        <v>0.048034622040138</v>
      </c>
      <c r="Q1010" s="82">
        <f t="shared" si="126"/>
        <v>0.119632335803723</v>
      </c>
      <c r="R1010" s="58">
        <f t="shared" si="127"/>
        <v>3.17361010226061</v>
      </c>
      <c r="S1010" s="57">
        <f>IF(K1010=0,C1038,(1/$C$59)*LN(1+$C$59/$C$58/(RodR+ABS(Calculations!K1010-RodR))))</f>
        <v>0.0376959777505457</v>
      </c>
      <c r="T1010" s="83">
        <f t="shared" si="128"/>
        <v>0.03866264137844</v>
      </c>
      <c r="U1010" s="58">
        <f t="shared" si="129"/>
        <v>42</v>
      </c>
      <c r="V1010" s="58">
        <f t="shared" si="130"/>
        <v>1.01019948033673</v>
      </c>
      <c r="W1010" s="58">
        <f t="shared" si="131"/>
        <v>1.01019948033673</v>
      </c>
    </row>
    <row r="1011" spans="11:23">
      <c r="K1011" s="80">
        <v>100.9</v>
      </c>
      <c r="L1011" s="56">
        <f t="shared" si="125"/>
        <v>4.86484328966657</v>
      </c>
      <c r="M1011" s="56">
        <f t="shared" si="132"/>
        <v>0.0479404513300379</v>
      </c>
      <c r="Q1011" s="82">
        <f t="shared" si="126"/>
        <v>0.119515594982795</v>
      </c>
      <c r="R1011" s="58">
        <f t="shared" si="127"/>
        <v>3.17361010226061</v>
      </c>
      <c r="S1011" s="57">
        <f>IF(K1011=0,C1039,(1/$C$59)*LN(1+$C$59/$C$58/(RodR+ABS(Calculations!K1011-RodR))))</f>
        <v>0.0376591928849931</v>
      </c>
      <c r="T1011" s="83">
        <f t="shared" si="128"/>
        <v>0.0386239485910322</v>
      </c>
      <c r="U1011" s="58">
        <f t="shared" si="129"/>
        <v>42.0416666666667</v>
      </c>
      <c r="V1011" s="58">
        <f t="shared" si="130"/>
        <v>1.01019948033673</v>
      </c>
      <c r="W1011" s="58">
        <f t="shared" si="131"/>
        <v>1.01019948033673</v>
      </c>
    </row>
    <row r="1012" spans="11:23">
      <c r="K1012" s="80">
        <v>101</v>
      </c>
      <c r="L1012" s="56">
        <f t="shared" si="125"/>
        <v>4.86010065844045</v>
      </c>
      <c r="M1012" s="56">
        <f t="shared" si="132"/>
        <v>0.0478465573024858</v>
      </c>
      <c r="Q1012" s="82">
        <f t="shared" si="126"/>
        <v>0.119399081796445</v>
      </c>
      <c r="R1012" s="58">
        <f t="shared" si="127"/>
        <v>3.17361010226061</v>
      </c>
      <c r="S1012" s="57">
        <f>IF(K1012=0,C1040,(1/$C$59)*LN(1+$C$59/$C$58/(RodR+ABS(Calculations!K1012-RodR))))</f>
        <v>0.0376224797467701</v>
      </c>
      <c r="T1012" s="83">
        <f t="shared" si="128"/>
        <v>0.0385853331745427</v>
      </c>
      <c r="U1012" s="58">
        <f t="shared" si="129"/>
        <v>42.0833333333333</v>
      </c>
      <c r="V1012" s="58">
        <f t="shared" si="130"/>
        <v>1.01019948033673</v>
      </c>
      <c r="W1012" s="58">
        <f t="shared" si="131"/>
        <v>1.01019948033673</v>
      </c>
    </row>
    <row r="1013" spans="11:23">
      <c r="K1013" s="80">
        <v>101.1</v>
      </c>
      <c r="L1013" s="56">
        <f t="shared" si="125"/>
        <v>4.8553672659285</v>
      </c>
      <c r="M1013" s="56">
        <f t="shared" si="132"/>
        <v>0.0477529388744928</v>
      </c>
      <c r="Q1013" s="82">
        <f t="shared" si="126"/>
        <v>0.119282795579465</v>
      </c>
      <c r="R1013" s="58">
        <f t="shared" si="127"/>
        <v>3.17361010226061</v>
      </c>
      <c r="S1013" s="57">
        <f>IF(K1013=0,C1041,(1/$C$59)*LN(1+$C$59/$C$58/(RodR+ABS(Calculations!K1013-RodR))))</f>
        <v>0.0375858381262709</v>
      </c>
      <c r="T1013" s="83">
        <f t="shared" si="128"/>
        <v>0.0385467948971279</v>
      </c>
      <c r="U1013" s="58">
        <f t="shared" si="129"/>
        <v>42.125</v>
      </c>
      <c r="V1013" s="58">
        <f t="shared" si="130"/>
        <v>1.01019948033673</v>
      </c>
      <c r="W1013" s="58">
        <f t="shared" si="131"/>
        <v>1.01019948033673</v>
      </c>
    </row>
    <row r="1014" spans="11:23">
      <c r="K1014" s="80">
        <v>101.2</v>
      </c>
      <c r="L1014" s="56">
        <f t="shared" si="125"/>
        <v>4.85064308515906</v>
      </c>
      <c r="M1014" s="56">
        <f t="shared" si="132"/>
        <v>0.0476595949685379</v>
      </c>
      <c r="Q1014" s="82">
        <f t="shared" si="126"/>
        <v>0.119166735669239</v>
      </c>
      <c r="R1014" s="58">
        <f t="shared" si="127"/>
        <v>3.17361010226061</v>
      </c>
      <c r="S1014" s="57">
        <f>IF(K1014=0,C1042,(1/$C$59)*LN(1+$C$59/$C$58/(RodR+ABS(Calculations!K1014-RodR))))</f>
        <v>0.0375492678147056</v>
      </c>
      <c r="T1014" s="83">
        <f t="shared" si="128"/>
        <v>0.0385083335278676</v>
      </c>
      <c r="U1014" s="58">
        <f t="shared" si="129"/>
        <v>42.1666666666667</v>
      </c>
      <c r="V1014" s="58">
        <f t="shared" si="130"/>
        <v>1.01019948033673</v>
      </c>
      <c r="W1014" s="58">
        <f t="shared" si="131"/>
        <v>1.01019948033673</v>
      </c>
    </row>
    <row r="1015" spans="11:23">
      <c r="K1015" s="80">
        <v>101.3</v>
      </c>
      <c r="L1015" s="56">
        <f t="shared" si="125"/>
        <v>4.8459280892655</v>
      </c>
      <c r="M1015" s="56">
        <f t="shared" si="132"/>
        <v>0.047566524512078</v>
      </c>
      <c r="Q1015" s="82">
        <f t="shared" si="126"/>
        <v>0.119050901405727</v>
      </c>
      <c r="R1015" s="58">
        <f t="shared" si="127"/>
        <v>3.17361010226061</v>
      </c>
      <c r="S1015" s="57">
        <f>IF(K1015=0,C1043,(1/$C$59)*LN(1+$C$59/$C$58/(RodR+ABS(Calculations!K1015-RodR))))</f>
        <v>0.0375127686040969</v>
      </c>
      <c r="T1015" s="83">
        <f t="shared" si="128"/>
        <v>0.0384699488367647</v>
      </c>
      <c r="U1015" s="58">
        <f t="shared" si="129"/>
        <v>42.2083333333333</v>
      </c>
      <c r="V1015" s="58">
        <f t="shared" si="130"/>
        <v>1.01019948033673</v>
      </c>
      <c r="W1015" s="58">
        <f t="shared" si="131"/>
        <v>1.01019948033673</v>
      </c>
    </row>
    <row r="1016" spans="11:23">
      <c r="K1016" s="80">
        <v>101.4</v>
      </c>
      <c r="L1016" s="56">
        <f t="shared" si="125"/>
        <v>4.8412222514854</v>
      </c>
      <c r="M1016" s="56">
        <f t="shared" si="132"/>
        <v>0.0474737264381364</v>
      </c>
      <c r="Q1016" s="82">
        <f t="shared" si="126"/>
        <v>0.118935292131452</v>
      </c>
      <c r="R1016" s="58">
        <f t="shared" si="127"/>
        <v>3.17361010226061</v>
      </c>
      <c r="S1016" s="57">
        <f>IF(K1016=0,C1044,(1/$C$59)*LN(1+$C$59/$C$58/(RodR+ABS(Calculations!K1016-RodR))))</f>
        <v>0.0374763402872748</v>
      </c>
      <c r="T1016" s="83">
        <f t="shared" si="128"/>
        <v>0.0384316405947373</v>
      </c>
      <c r="U1016" s="58">
        <f t="shared" si="129"/>
        <v>42.25</v>
      </c>
      <c r="V1016" s="58">
        <f t="shared" si="130"/>
        <v>1.01019948033673</v>
      </c>
      <c r="W1016" s="58">
        <f t="shared" si="131"/>
        <v>1.01019948033673</v>
      </c>
    </row>
    <row r="1017" spans="11:23">
      <c r="K1017" s="80">
        <v>101.5</v>
      </c>
      <c r="L1017" s="56">
        <f t="shared" si="125"/>
        <v>4.83652554516036</v>
      </c>
      <c r="M1017" s="56">
        <f t="shared" si="132"/>
        <v>0.0473811996846951</v>
      </c>
      <c r="Q1017" s="82">
        <f t="shared" si="126"/>
        <v>0.118819907191491</v>
      </c>
      <c r="R1017" s="58">
        <f t="shared" si="127"/>
        <v>3.17361010226061</v>
      </c>
      <c r="S1017" s="57">
        <f>IF(K1017=0,C1045,(1/$C$59)*LN(1+$C$59/$C$58/(RodR+ABS(Calculations!K1017-RodR))))</f>
        <v>0.0374399826578739</v>
      </c>
      <c r="T1017" s="83">
        <f t="shared" si="128"/>
        <v>0.0383934085736149</v>
      </c>
      <c r="U1017" s="58">
        <f t="shared" si="129"/>
        <v>42.2916666666667</v>
      </c>
      <c r="V1017" s="58">
        <f t="shared" si="130"/>
        <v>1.01019948033673</v>
      </c>
      <c r="W1017" s="58">
        <f t="shared" si="131"/>
        <v>1.01019948033673</v>
      </c>
    </row>
    <row r="1018" spans="11:23">
      <c r="K1018" s="80">
        <v>101.6</v>
      </c>
      <c r="L1018" s="56">
        <f t="shared" si="125"/>
        <v>4.83183794373527</v>
      </c>
      <c r="M1018" s="56">
        <f t="shared" si="132"/>
        <v>0.0472889431949639</v>
      </c>
      <c r="Q1018" s="82">
        <f t="shared" si="126"/>
        <v>0.11870474593346</v>
      </c>
      <c r="R1018" s="58">
        <f t="shared" si="127"/>
        <v>3.17361010226061</v>
      </c>
      <c r="S1018" s="57">
        <f>IF(K1018=0,C1046,(1/$C$59)*LN(1+$C$59/$C$58/(RodR+ABS(Calculations!K1018-RodR))))</f>
        <v>0.0374036955103289</v>
      </c>
      <c r="T1018" s="83">
        <f t="shared" si="128"/>
        <v>0.0383552525461348</v>
      </c>
      <c r="U1018" s="58">
        <f t="shared" si="129"/>
        <v>42.3333333333333</v>
      </c>
      <c r="V1018" s="58">
        <f t="shared" si="130"/>
        <v>1.01019948033673</v>
      </c>
      <c r="W1018" s="58">
        <f t="shared" si="131"/>
        <v>1.01019948033673</v>
      </c>
    </row>
    <row r="1019" spans="11:23">
      <c r="K1019" s="80">
        <v>101.7</v>
      </c>
      <c r="L1019" s="56">
        <f t="shared" si="125"/>
        <v>4.82715942075791</v>
      </c>
      <c r="M1019" s="56">
        <f t="shared" si="132"/>
        <v>0.047196955917383</v>
      </c>
      <c r="Q1019" s="82">
        <f t="shared" si="126"/>
        <v>0.118589807707501</v>
      </c>
      <c r="R1019" s="58">
        <f t="shared" si="127"/>
        <v>3.17361010226061</v>
      </c>
      <c r="S1019" s="57">
        <f>IF(K1019=0,C1047,(1/$C$59)*LN(1+$C$59/$C$58/(RodR+ABS(Calculations!K1019-RodR))))</f>
        <v>0.0373674786398708</v>
      </c>
      <c r="T1019" s="83">
        <f t="shared" si="128"/>
        <v>0.0383171722859362</v>
      </c>
      <c r="U1019" s="58">
        <f t="shared" si="129"/>
        <v>42.375</v>
      </c>
      <c r="V1019" s="58">
        <f t="shared" si="130"/>
        <v>1.01019948033673</v>
      </c>
      <c r="W1019" s="58">
        <f t="shared" si="131"/>
        <v>1.01019948033673</v>
      </c>
    </row>
    <row r="1020" spans="11:23">
      <c r="K1020" s="80">
        <v>101.8</v>
      </c>
      <c r="L1020" s="56">
        <f t="shared" si="125"/>
        <v>4.82248994987848</v>
      </c>
      <c r="M1020" s="56">
        <f t="shared" si="132"/>
        <v>0.0471052368053977</v>
      </c>
      <c r="Q1020" s="82">
        <f t="shared" si="126"/>
        <v>0.118475091866275</v>
      </c>
      <c r="R1020" s="58">
        <f t="shared" si="127"/>
        <v>3.17361010226061</v>
      </c>
      <c r="S1020" s="57">
        <f>IF(K1020=0,C1048,(1/$C$59)*LN(1+$C$59/$C$58/(RodR+ABS(Calculations!K1020-RodR))))</f>
        <v>0.0373313318425232</v>
      </c>
      <c r="T1020" s="83">
        <f t="shared" si="128"/>
        <v>0.0382791675675567</v>
      </c>
      <c r="U1020" s="58">
        <f t="shared" si="129"/>
        <v>42.4166666666667</v>
      </c>
      <c r="V1020" s="58">
        <f t="shared" si="130"/>
        <v>1.01019948033673</v>
      </c>
      <c r="W1020" s="58">
        <f t="shared" si="131"/>
        <v>1.01019948033673</v>
      </c>
    </row>
    <row r="1021" spans="11:23">
      <c r="K1021" s="80">
        <v>101.9</v>
      </c>
      <c r="L1021" s="56">
        <f t="shared" si="125"/>
        <v>4.81782950484902</v>
      </c>
      <c r="M1021" s="56">
        <f t="shared" si="132"/>
        <v>0.0470137848175494</v>
      </c>
      <c r="Q1021" s="82">
        <f t="shared" si="126"/>
        <v>0.118360597764941</v>
      </c>
      <c r="R1021" s="58">
        <f t="shared" si="127"/>
        <v>3.17361010226061</v>
      </c>
      <c r="S1021" s="57">
        <f>IF(K1021=0,C1049,(1/$C$59)*LN(1+$C$59/$C$58/(RodR+ABS(Calculations!K1021-RodR))))</f>
        <v>0.0372952549150983</v>
      </c>
      <c r="T1021" s="83">
        <f t="shared" si="128"/>
        <v>0.0382412381664278</v>
      </c>
      <c r="U1021" s="58">
        <f t="shared" si="129"/>
        <v>42.4583333333333</v>
      </c>
      <c r="V1021" s="58">
        <f t="shared" si="130"/>
        <v>1.01019948033673</v>
      </c>
      <c r="W1021" s="58">
        <f t="shared" si="131"/>
        <v>1.01019948033673</v>
      </c>
    </row>
    <row r="1022" spans="11:23">
      <c r="K1022" s="80">
        <v>102</v>
      </c>
      <c r="L1022" s="56">
        <f t="shared" si="125"/>
        <v>4.81317805952299</v>
      </c>
      <c r="M1022" s="56">
        <f t="shared" si="132"/>
        <v>0.0469225989174529</v>
      </c>
      <c r="Q1022" s="82">
        <f t="shared" si="126"/>
        <v>0.118246324761152</v>
      </c>
      <c r="R1022" s="58">
        <f t="shared" si="127"/>
        <v>3.17361010226061</v>
      </c>
      <c r="S1022" s="57">
        <f>IF(K1022=0,C1050,(1/$C$59)*LN(1+$C$59/$C$58/(RodR+ABS(Calculations!K1022-RodR))))</f>
        <v>0.0372592476551936</v>
      </c>
      <c r="T1022" s="83">
        <f t="shared" si="128"/>
        <v>0.0382033838588703</v>
      </c>
      <c r="U1022" s="58">
        <f t="shared" si="129"/>
        <v>42.5</v>
      </c>
      <c r="V1022" s="58">
        <f t="shared" si="130"/>
        <v>1.01019948033673</v>
      </c>
      <c r="W1022" s="58">
        <f t="shared" si="131"/>
        <v>1.01019948033673</v>
      </c>
    </row>
    <row r="1023" spans="11:23">
      <c r="K1023" s="80">
        <v>102.1</v>
      </c>
      <c r="L1023" s="56">
        <f t="shared" si="125"/>
        <v>4.80853558785469</v>
      </c>
      <c r="M1023" s="56">
        <f t="shared" si="132"/>
        <v>0.0468316780738007</v>
      </c>
      <c r="Q1023" s="82">
        <f t="shared" si="126"/>
        <v>0.118132272215039</v>
      </c>
      <c r="R1023" s="58">
        <f t="shared" si="127"/>
        <v>3.17361010226061</v>
      </c>
      <c r="S1023" s="57">
        <f>IF(K1023=0,C1051,(1/$C$59)*LN(1+$C$59/$C$58/(RodR+ABS(Calculations!K1023-RodR))))</f>
        <v>0.0372233098611868</v>
      </c>
      <c r="T1023" s="83">
        <f t="shared" si="128"/>
        <v>0.0381656044220896</v>
      </c>
      <c r="U1023" s="58">
        <f t="shared" si="129"/>
        <v>42.5416666666667</v>
      </c>
      <c r="V1023" s="58">
        <f t="shared" si="130"/>
        <v>1.01019948033673</v>
      </c>
      <c r="W1023" s="58">
        <f t="shared" si="131"/>
        <v>1.01019948033673</v>
      </c>
    </row>
    <row r="1024" spans="11:23">
      <c r="K1024" s="80">
        <v>102.2</v>
      </c>
      <c r="L1024" s="56">
        <f t="shared" si="125"/>
        <v>4.80390206389891</v>
      </c>
      <c r="M1024" s="56">
        <f t="shared" si="132"/>
        <v>0.0467410212601509</v>
      </c>
      <c r="Q1024" s="82">
        <f t="shared" si="126"/>
        <v>0.1180184394892</v>
      </c>
      <c r="R1024" s="58">
        <f t="shared" si="127"/>
        <v>3.17361010226061</v>
      </c>
      <c r="S1024" s="57">
        <f>IF(K1024=0,C1052,(1/$C$59)*LN(1+$C$59/$C$58/(RodR+ABS(Calculations!K1024-RodR))))</f>
        <v>0.0371874413322336</v>
      </c>
      <c r="T1024" s="83">
        <f t="shared" si="128"/>
        <v>0.0381278996341716</v>
      </c>
      <c r="U1024" s="58">
        <f t="shared" si="129"/>
        <v>42.5833333333333</v>
      </c>
      <c r="V1024" s="58">
        <f t="shared" si="130"/>
        <v>1.01019948033673</v>
      </c>
      <c r="W1024" s="58">
        <f t="shared" si="131"/>
        <v>1.01019948033673</v>
      </c>
    </row>
    <row r="1025" spans="11:23">
      <c r="K1025" s="80">
        <v>102.3</v>
      </c>
      <c r="L1025" s="56">
        <f t="shared" si="125"/>
        <v>4.79927746181035</v>
      </c>
      <c r="M1025" s="56">
        <f t="shared" si="132"/>
        <v>0.0466506274551453</v>
      </c>
      <c r="Q1025" s="82">
        <f t="shared" si="126"/>
        <v>0.117904825948689</v>
      </c>
      <c r="R1025" s="58">
        <f t="shared" si="127"/>
        <v>3.17361010226061</v>
      </c>
      <c r="S1025" s="57">
        <f>IF(K1025=0,C1053,(1/$C$59)*LN(1+$C$59/$C$58/(RodR+ABS(Calculations!K1025-RodR))))</f>
        <v>0.0371516418682633</v>
      </c>
      <c r="T1025" s="83">
        <f t="shared" si="128"/>
        <v>0.0380902692740789</v>
      </c>
      <c r="U1025" s="58">
        <f t="shared" si="129"/>
        <v>42.625</v>
      </c>
      <c r="V1025" s="58">
        <f t="shared" si="130"/>
        <v>1.01019948033673</v>
      </c>
      <c r="W1025" s="58">
        <f t="shared" si="131"/>
        <v>1.01019948033673</v>
      </c>
    </row>
    <row r="1026" spans="11:23">
      <c r="K1026" s="80">
        <v>102.4</v>
      </c>
      <c r="L1026" s="56">
        <f t="shared" ref="L1026:L1089" si="133">IF(K1026&lt;RodR,EPRValue,Q1026*$C$43)</f>
        <v>4.7946617558431</v>
      </c>
      <c r="M1026" s="56">
        <f t="shared" si="132"/>
        <v>0.0465604956423027</v>
      </c>
      <c r="Q1026" s="82">
        <f t="shared" si="126"/>
        <v>0.117791430961</v>
      </c>
      <c r="R1026" s="58">
        <f t="shared" si="127"/>
        <v>3.17361010226061</v>
      </c>
      <c r="S1026" s="57">
        <f>IF(K1026=0,C1054,(1/$C$59)*LN(1+$C$59/$C$58/(RodR+ABS(Calculations!K1026-RodR))))</f>
        <v>0.0371159112699745</v>
      </c>
      <c r="T1026" s="83">
        <f t="shared" si="128"/>
        <v>0.0380527131216449</v>
      </c>
      <c r="U1026" s="58">
        <f t="shared" si="129"/>
        <v>42.6666666666667</v>
      </c>
      <c r="V1026" s="58">
        <f t="shared" si="130"/>
        <v>1.01019948033673</v>
      </c>
      <c r="W1026" s="58">
        <f t="shared" si="131"/>
        <v>1.01019948033673</v>
      </c>
    </row>
    <row r="1027" spans="11:23">
      <c r="K1027" s="80">
        <v>102.5</v>
      </c>
      <c r="L1027" s="56">
        <f t="shared" si="133"/>
        <v>4.79005492035034</v>
      </c>
      <c r="M1027" s="56">
        <f t="shared" si="132"/>
        <v>0.04647062481002</v>
      </c>
      <c r="Q1027" s="82">
        <f t="shared" si="126"/>
        <v>0.117678253896062</v>
      </c>
      <c r="R1027" s="58">
        <f t="shared" si="127"/>
        <v>3.17361010226061</v>
      </c>
      <c r="S1027" s="57">
        <f>IF(K1027=0,C1055,(1/$C$59)*LN(1+$C$59/$C$58/(RodR+ABS(Calculations!K1027-RodR))))</f>
        <v>0.0370802493388328</v>
      </c>
      <c r="T1027" s="83">
        <f t="shared" si="128"/>
        <v>0.038015230957571</v>
      </c>
      <c r="U1027" s="58">
        <f t="shared" si="129"/>
        <v>42.7083333333333</v>
      </c>
      <c r="V1027" s="58">
        <f t="shared" si="130"/>
        <v>1.01019948033673</v>
      </c>
      <c r="W1027" s="58">
        <f t="shared" si="131"/>
        <v>1.01019948033673</v>
      </c>
    </row>
    <row r="1028" spans="11:23">
      <c r="K1028" s="80">
        <v>102.6</v>
      </c>
      <c r="L1028" s="56">
        <f t="shared" si="133"/>
        <v>4.78545692978362</v>
      </c>
      <c r="M1028" s="56">
        <f t="shared" si="132"/>
        <v>0.0463810139516454</v>
      </c>
      <c r="Q1028" s="82">
        <f t="shared" ref="Q1028:Q1091" si="134">R1028*IF($C$56&lt;$C$55,S1028,T1028)</f>
        <v>0.117565294126222</v>
      </c>
      <c r="R1028" s="58">
        <f t="shared" ref="R1028:R1091" si="135">$C$70/$C$61*W1028</f>
        <v>3.17361010226061</v>
      </c>
      <c r="S1028" s="57">
        <f>IF(K1028=0,C1056,(1/$C$59)*LN(1+$C$59/$C$58/(RodR+ABS(Calculations!K1028-RodR))))</f>
        <v>0.0370446558770653</v>
      </c>
      <c r="T1028" s="83">
        <f t="shared" ref="T1028:T1091" si="136">IF((ABS(K1028))&lt;$C$55-$C$56,($C$53/2/PI()/$C$56*LN(($C$55-$C$56)*(ABS(K1028)+$C$56)/(ABS(K1028))/$C$55)+$C$60*LN($C$55*$C$54/($C$55-$C$56)/$C$53)),$C$60*LN((((ABS(K1028))+$C$56-$C$55)*$C$53+$C$55*$C$54)/($C$53*(ABS(K1028)))))</f>
        <v>0.0379778225634224</v>
      </c>
      <c r="U1028" s="58">
        <f t="shared" ref="U1028:U1091" si="137">K1028/$C$56</f>
        <v>42.75</v>
      </c>
      <c r="V1028" s="58">
        <f t="shared" ref="V1028:V1091" si="138">IF(K1028="","",1/(1.0212-0.0178*LOG10($C$53+0.01)))</f>
        <v>1.01019948033673</v>
      </c>
      <c r="W1028" s="58">
        <f t="shared" ref="W1028:W1091" si="139">MAX(1/(-(0.21682*LOG10(3.7*U1028)-0.293)*(EXP(-3.7*U1028)-1)+1),1)*MAX(1/(-(0.1921*LOG10(U1028+0.2)+0.072)*(EXP(-150*U1028)-1)+1),1)*V1028</f>
        <v>1.01019948033673</v>
      </c>
    </row>
    <row r="1029" spans="11:23">
      <c r="K1029" s="80">
        <v>102.7</v>
      </c>
      <c r="L1029" s="56">
        <f t="shared" si="133"/>
        <v>4.7808677586926</v>
      </c>
      <c r="M1029" s="56">
        <f t="shared" si="132"/>
        <v>0.0462916620653147</v>
      </c>
      <c r="Q1029" s="82">
        <f t="shared" si="134"/>
        <v>0.117452551026237</v>
      </c>
      <c r="R1029" s="58">
        <f t="shared" si="135"/>
        <v>3.17361010226061</v>
      </c>
      <c r="S1029" s="57">
        <f>IF(K1029=0,C1057,(1/$C$59)*LN(1+$C$59/$C$58/(RodR+ABS(Calculations!K1029-RodR))))</f>
        <v>0.0370091306876587</v>
      </c>
      <c r="T1029" s="83">
        <f t="shared" si="136"/>
        <v>0.0379404877216231</v>
      </c>
      <c r="U1029" s="58">
        <f t="shared" si="137"/>
        <v>42.7916666666667</v>
      </c>
      <c r="V1029" s="58">
        <f t="shared" si="138"/>
        <v>1.01019948033673</v>
      </c>
      <c r="W1029" s="58">
        <f t="shared" si="139"/>
        <v>1.01019948033673</v>
      </c>
    </row>
    <row r="1030" spans="11:23">
      <c r="K1030" s="80">
        <v>102.8</v>
      </c>
      <c r="L1030" s="56">
        <f t="shared" si="133"/>
        <v>4.77628738172444</v>
      </c>
      <c r="M1030" s="56">
        <f t="shared" si="132"/>
        <v>0.0462025681540421</v>
      </c>
      <c r="Q1030" s="82">
        <f t="shared" si="134"/>
        <v>0.117340023973257</v>
      </c>
      <c r="R1030" s="58">
        <f t="shared" si="135"/>
        <v>3.17361010226061</v>
      </c>
      <c r="S1030" s="57">
        <f>IF(K1030=0,C1058,(1/$C$59)*LN(1+$C$59/$C$58/(RodR+ABS(Calculations!K1030-RodR))))</f>
        <v>0.0369736735743543</v>
      </c>
      <c r="T1030" s="83">
        <f t="shared" si="136"/>
        <v>0.0379032262154516</v>
      </c>
      <c r="U1030" s="58">
        <f t="shared" si="137"/>
        <v>42.8333333333333</v>
      </c>
      <c r="V1030" s="58">
        <f t="shared" si="138"/>
        <v>1.01019948033673</v>
      </c>
      <c r="W1030" s="58">
        <f t="shared" si="139"/>
        <v>1.01019948033673</v>
      </c>
    </row>
    <row r="1031" spans="11:23">
      <c r="K1031" s="80">
        <v>102.9</v>
      </c>
      <c r="L1031" s="56">
        <f t="shared" si="133"/>
        <v>4.77171577362348</v>
      </c>
      <c r="M1031" s="56">
        <f t="shared" si="132"/>
        <v>0.046113731225538</v>
      </c>
      <c r="Q1031" s="82">
        <f t="shared" si="134"/>
        <v>0.117227712346822</v>
      </c>
      <c r="R1031" s="58">
        <f t="shared" si="135"/>
        <v>3.17361010226061</v>
      </c>
      <c r="S1031" s="57">
        <f>IF(K1031=0,C1059,(1/$C$59)*LN(1+$C$59/$C$58/(RodR+ABS(Calculations!K1031-RodR))))</f>
        <v>0.0369382843416457</v>
      </c>
      <c r="T1031" s="83">
        <f t="shared" si="136"/>
        <v>0.037866037829037</v>
      </c>
      <c r="U1031" s="58">
        <f t="shared" si="137"/>
        <v>42.875</v>
      </c>
      <c r="V1031" s="58">
        <f t="shared" si="138"/>
        <v>1.01019948033673</v>
      </c>
      <c r="W1031" s="58">
        <f t="shared" si="139"/>
        <v>1.01019948033673</v>
      </c>
    </row>
    <row r="1032" spans="11:23">
      <c r="K1032" s="80">
        <v>103</v>
      </c>
      <c r="L1032" s="56">
        <f t="shared" si="133"/>
        <v>4.76715290923052</v>
      </c>
      <c r="M1032" s="56">
        <f t="shared" si="132"/>
        <v>0.0460251502924676</v>
      </c>
      <c r="Q1032" s="82">
        <f t="shared" si="134"/>
        <v>0.11711561552884</v>
      </c>
      <c r="R1032" s="58">
        <f t="shared" si="135"/>
        <v>3.17361010226061</v>
      </c>
      <c r="S1032" s="57">
        <f>IF(K1032=0,C1060,(1/$C$59)*LN(1+$C$59/$C$58/(RodR+ABS(Calculations!K1032-RodR))))</f>
        <v>0.0369029627947735</v>
      </c>
      <c r="T1032" s="83">
        <f t="shared" si="136"/>
        <v>0.0378289223473551</v>
      </c>
      <c r="U1032" s="58">
        <f t="shared" si="137"/>
        <v>42.9166666666667</v>
      </c>
      <c r="V1032" s="58">
        <f t="shared" si="138"/>
        <v>1.01019948033673</v>
      </c>
      <c r="W1032" s="58">
        <f t="shared" si="139"/>
        <v>1.01019948033673</v>
      </c>
    </row>
    <row r="1033" spans="11:23">
      <c r="K1033" s="80">
        <v>103.1</v>
      </c>
      <c r="L1033" s="56">
        <f t="shared" si="133"/>
        <v>4.76259876348275</v>
      </c>
      <c r="M1033" s="56">
        <f t="shared" si="132"/>
        <v>0.045936824371946</v>
      </c>
      <c r="Q1033" s="82">
        <f t="shared" si="134"/>
        <v>0.117003732903589</v>
      </c>
      <c r="R1033" s="58">
        <f t="shared" si="135"/>
        <v>3.17361010226061</v>
      </c>
      <c r="S1033" s="57">
        <f>IF(K1033=0,C1061,(1/$C$59)*LN(1+$C$59/$C$58/(RodR+ABS(Calculations!K1033-RodR))))</f>
        <v>0.0368677087397238</v>
      </c>
      <c r="T1033" s="83">
        <f t="shared" si="136"/>
        <v>0.0377918795562239</v>
      </c>
      <c r="U1033" s="58">
        <f t="shared" si="137"/>
        <v>42.9583333333333</v>
      </c>
      <c r="V1033" s="58">
        <f t="shared" si="138"/>
        <v>1.01019948033673</v>
      </c>
      <c r="W1033" s="58">
        <f t="shared" si="139"/>
        <v>1.01019948033673</v>
      </c>
    </row>
    <row r="1034" spans="11:23">
      <c r="K1034" s="80">
        <v>103.2</v>
      </c>
      <c r="L1034" s="56">
        <f t="shared" si="133"/>
        <v>4.75805331141284</v>
      </c>
      <c r="M1034" s="56">
        <f t="shared" si="132"/>
        <v>0.0458487524860649</v>
      </c>
      <c r="Q1034" s="82">
        <f t="shared" si="134"/>
        <v>0.116892063857691</v>
      </c>
      <c r="R1034" s="58">
        <f t="shared" si="135"/>
        <v>3.17361010226061</v>
      </c>
      <c r="S1034" s="57">
        <f>IF(K1034=0,C1062,(1/$C$59)*LN(1+$C$59/$C$58/(RodR+ABS(Calculations!K1034-RodR))))</f>
        <v>0.0368325219832226</v>
      </c>
      <c r="T1034" s="83">
        <f t="shared" si="136"/>
        <v>0.0377549092422996</v>
      </c>
      <c r="U1034" s="58">
        <f t="shared" si="137"/>
        <v>43</v>
      </c>
      <c r="V1034" s="58">
        <f t="shared" si="138"/>
        <v>1.01019948033673</v>
      </c>
      <c r="W1034" s="58">
        <f t="shared" si="139"/>
        <v>1.01019948033673</v>
      </c>
    </row>
    <row r="1035" spans="11:23">
      <c r="K1035" s="80">
        <v>103.3</v>
      </c>
      <c r="L1035" s="56">
        <f t="shared" si="133"/>
        <v>4.75351652814882</v>
      </c>
      <c r="M1035" s="56">
        <f t="shared" si="132"/>
        <v>0.0457609336615308</v>
      </c>
      <c r="Q1035" s="82">
        <f t="shared" si="134"/>
        <v>0.116780607780111</v>
      </c>
      <c r="R1035" s="58">
        <f t="shared" si="135"/>
        <v>3.17361010226061</v>
      </c>
      <c r="S1035" s="57">
        <f>IF(K1035=0,C1063,(1/$C$59)*LN(1+$C$59/$C$58/(RodR+ABS(Calculations!K1035-RodR))))</f>
        <v>0.0367974023327335</v>
      </c>
      <c r="T1035" s="83">
        <f t="shared" si="136"/>
        <v>0.0377180111930722</v>
      </c>
      <c r="U1035" s="58">
        <f t="shared" si="137"/>
        <v>43.0416666666667</v>
      </c>
      <c r="V1035" s="58">
        <f t="shared" si="138"/>
        <v>1.01019948033673</v>
      </c>
      <c r="W1035" s="58">
        <f t="shared" si="139"/>
        <v>1.01019948033673</v>
      </c>
    </row>
    <row r="1036" spans="11:23">
      <c r="K1036" s="80">
        <v>103.4</v>
      </c>
      <c r="L1036" s="56">
        <f t="shared" si="133"/>
        <v>4.74898838891348</v>
      </c>
      <c r="M1036" s="56">
        <f t="shared" si="132"/>
        <v>0.0456733669296199</v>
      </c>
      <c r="Q1036" s="82">
        <f t="shared" si="134"/>
        <v>0.116669364062143</v>
      </c>
      <c r="R1036" s="58">
        <f t="shared" si="135"/>
        <v>3.17361010226061</v>
      </c>
      <c r="S1036" s="57">
        <f>IF(K1036=0,C1064,(1/$C$59)*LN(1+$C$59/$C$58/(RodR+ABS(Calculations!K1036-RodR))))</f>
        <v>0.036762349596454</v>
      </c>
      <c r="T1036" s="83">
        <f t="shared" si="136"/>
        <v>0.0376811851968623</v>
      </c>
      <c r="U1036" s="58">
        <f t="shared" si="137"/>
        <v>43.0833333333333</v>
      </c>
      <c r="V1036" s="58">
        <f t="shared" si="138"/>
        <v>1.01019948033673</v>
      </c>
      <c r="W1036" s="58">
        <f t="shared" si="139"/>
        <v>1.01019948033673</v>
      </c>
    </row>
    <row r="1037" spans="11:23">
      <c r="K1037" s="80">
        <v>103.5</v>
      </c>
      <c r="L1037" s="56">
        <f t="shared" si="133"/>
        <v>4.74446886902403</v>
      </c>
      <c r="M1037" s="56">
        <f t="shared" ref="M1037:M1100" si="140">L1027-L1037</f>
        <v>0.0455860513263051</v>
      </c>
      <c r="Q1037" s="82">
        <f t="shared" si="134"/>
        <v>0.116558332097399</v>
      </c>
      <c r="R1037" s="58">
        <f t="shared" si="135"/>
        <v>3.17361010226061</v>
      </c>
      <c r="S1037" s="57">
        <f>IF(K1037=0,C1065,(1/$C$59)*LN(1+$C$59/$C$58/(RodR+ABS(Calculations!K1037-RodR))))</f>
        <v>0.0367273635833124</v>
      </c>
      <c r="T1037" s="83">
        <f t="shared" si="136"/>
        <v>0.037644431042816</v>
      </c>
      <c r="U1037" s="58">
        <f t="shared" si="137"/>
        <v>43.125</v>
      </c>
      <c r="V1037" s="58">
        <f t="shared" si="138"/>
        <v>1.01019948033673</v>
      </c>
      <c r="W1037" s="58">
        <f t="shared" si="139"/>
        <v>1.01019948033673</v>
      </c>
    </row>
    <row r="1038" spans="11:23">
      <c r="K1038" s="80">
        <v>103.6</v>
      </c>
      <c r="L1038" s="56">
        <f t="shared" si="133"/>
        <v>4.73995794389146</v>
      </c>
      <c r="M1038" s="56">
        <f t="shared" si="140"/>
        <v>0.0454989858921655</v>
      </c>
      <c r="Q1038" s="82">
        <f t="shared" si="134"/>
        <v>0.116447511281795</v>
      </c>
      <c r="R1038" s="58">
        <f t="shared" si="135"/>
        <v>3.17361010226061</v>
      </c>
      <c r="S1038" s="57">
        <f>IF(K1038=0,C1066,(1/$C$59)*LN(1+$C$59/$C$58/(RodR+ABS(Calculations!K1038-RodR))))</f>
        <v>0.0366924441029627</v>
      </c>
      <c r="T1038" s="83">
        <f t="shared" si="136"/>
        <v>0.0376077485209018</v>
      </c>
      <c r="U1038" s="58">
        <f t="shared" si="137"/>
        <v>43.1666666666667</v>
      </c>
      <c r="V1038" s="58">
        <f t="shared" si="138"/>
        <v>1.01019948033673</v>
      </c>
      <c r="W1038" s="58">
        <f t="shared" si="139"/>
        <v>1.01019948033673</v>
      </c>
    </row>
    <row r="1039" spans="11:23">
      <c r="K1039" s="80">
        <v>103.7</v>
      </c>
      <c r="L1039" s="56">
        <f t="shared" si="133"/>
        <v>4.73545558902026</v>
      </c>
      <c r="M1039" s="56">
        <f t="shared" si="140"/>
        <v>0.0454121696723435</v>
      </c>
      <c r="Q1039" s="82">
        <f t="shared" si="134"/>
        <v>0.116336901013547</v>
      </c>
      <c r="R1039" s="58">
        <f t="shared" si="135"/>
        <v>3.17361010226061</v>
      </c>
      <c r="S1039" s="57">
        <f>IF(K1039=0,C1067,(1/$C$59)*LN(1+$C$59/$C$58/(RodR+ABS(Calculations!K1039-RodR))))</f>
        <v>0.0366575909657833</v>
      </c>
      <c r="T1039" s="83">
        <f t="shared" si="136"/>
        <v>0.0375711374219051</v>
      </c>
      <c r="U1039" s="58">
        <f t="shared" si="137"/>
        <v>43.2083333333333</v>
      </c>
      <c r="V1039" s="58">
        <f t="shared" si="138"/>
        <v>1.01019948033673</v>
      </c>
      <c r="W1039" s="58">
        <f t="shared" si="139"/>
        <v>1.01019948033673</v>
      </c>
    </row>
    <row r="1040" spans="11:23">
      <c r="K1040" s="80">
        <v>103.8</v>
      </c>
      <c r="L1040" s="56">
        <f t="shared" si="133"/>
        <v>4.73096178000795</v>
      </c>
      <c r="M1040" s="56">
        <f t="shared" si="140"/>
        <v>0.0453256017164874</v>
      </c>
      <c r="Q1040" s="82">
        <f t="shared" si="134"/>
        <v>0.116226500693153</v>
      </c>
      <c r="R1040" s="58">
        <f t="shared" si="135"/>
        <v>3.17361010226061</v>
      </c>
      <c r="S1040" s="57">
        <f>IF(K1040=0,C1068,(1/$C$59)*LN(1+$C$59/$C$58/(RodR+ABS(Calculations!K1040-RodR))))</f>
        <v>0.0366228039828722</v>
      </c>
      <c r="T1040" s="83">
        <f t="shared" si="136"/>
        <v>0.037534597537426</v>
      </c>
      <c r="U1040" s="58">
        <f t="shared" si="137"/>
        <v>43.25</v>
      </c>
      <c r="V1040" s="58">
        <f t="shared" si="138"/>
        <v>1.01019948033673</v>
      </c>
      <c r="W1040" s="58">
        <f t="shared" si="139"/>
        <v>1.01019948033673</v>
      </c>
    </row>
    <row r="1041" spans="11:23">
      <c r="K1041" s="80">
        <v>103.9</v>
      </c>
      <c r="L1041" s="56">
        <f t="shared" si="133"/>
        <v>4.72647649254453</v>
      </c>
      <c r="M1041" s="56">
        <f t="shared" si="140"/>
        <v>0.0452392810789544</v>
      </c>
      <c r="Q1041" s="82">
        <f t="shared" si="134"/>
        <v>0.116116309723385</v>
      </c>
      <c r="R1041" s="58">
        <f t="shared" si="135"/>
        <v>3.17361010226061</v>
      </c>
      <c r="S1041" s="57">
        <f>IF(K1041=0,C1069,(1/$C$59)*LN(1+$C$59/$C$58/(RodR+ABS(Calculations!K1041-RodR))))</f>
        <v>0.0365880829660435</v>
      </c>
      <c r="T1041" s="83">
        <f t="shared" si="136"/>
        <v>0.0374981286598754</v>
      </c>
      <c r="U1041" s="58">
        <f t="shared" si="137"/>
        <v>43.2916666666667</v>
      </c>
      <c r="V1041" s="58">
        <f t="shared" si="138"/>
        <v>1.01019948033673</v>
      </c>
      <c r="W1041" s="58">
        <f t="shared" si="139"/>
        <v>1.01019948033673</v>
      </c>
    </row>
    <row r="1042" spans="11:23">
      <c r="K1042" s="80">
        <v>104</v>
      </c>
      <c r="L1042" s="56">
        <f t="shared" si="133"/>
        <v>4.72199970241219</v>
      </c>
      <c r="M1042" s="56">
        <f t="shared" si="140"/>
        <v>0.0451532068183358</v>
      </c>
      <c r="Q1042" s="82">
        <f t="shared" si="134"/>
        <v>0.116006327509278</v>
      </c>
      <c r="R1042" s="58">
        <f t="shared" si="135"/>
        <v>3.17361010226061</v>
      </c>
      <c r="S1042" s="57">
        <f>IF(K1042=0,C1070,(1/$C$59)*LN(1+$C$59/$C$58/(RodR+ABS(Calculations!K1042-RodR))))</f>
        <v>0.0365534277278249</v>
      </c>
      <c r="T1042" s="83">
        <f t="shared" si="136"/>
        <v>0.0374617305824689</v>
      </c>
      <c r="U1042" s="58">
        <f t="shared" si="137"/>
        <v>43.3333333333333</v>
      </c>
      <c r="V1042" s="58">
        <f t="shared" si="138"/>
        <v>1.01019948033673</v>
      </c>
      <c r="W1042" s="58">
        <f t="shared" si="139"/>
        <v>1.01019948033673</v>
      </c>
    </row>
    <row r="1043" spans="11:23">
      <c r="K1043" s="80">
        <v>104.1</v>
      </c>
      <c r="L1043" s="56">
        <f t="shared" si="133"/>
        <v>4.71753138548484</v>
      </c>
      <c r="M1043" s="56">
        <f t="shared" si="140"/>
        <v>0.0450673779979098</v>
      </c>
      <c r="Q1043" s="82">
        <f t="shared" si="134"/>
        <v>0.115896553458123</v>
      </c>
      <c r="R1043" s="58">
        <f t="shared" si="135"/>
        <v>3.17361010226061</v>
      </c>
      <c r="S1043" s="57">
        <f>IF(K1043=0,C1071,(1/$C$59)*LN(1+$C$59/$C$58/(RodR+ABS(Calculations!K1043-RodR))))</f>
        <v>0.0365188380814542</v>
      </c>
      <c r="T1043" s="83">
        <f t="shared" si="136"/>
        <v>0.0374254030992248</v>
      </c>
      <c r="U1043" s="58">
        <f t="shared" si="137"/>
        <v>43.375</v>
      </c>
      <c r="V1043" s="58">
        <f t="shared" si="138"/>
        <v>1.01019948033673</v>
      </c>
      <c r="W1043" s="58">
        <f t="shared" si="139"/>
        <v>1.01019948033673</v>
      </c>
    </row>
    <row r="1044" spans="11:23">
      <c r="K1044" s="80">
        <v>104.2</v>
      </c>
      <c r="L1044" s="56">
        <f t="shared" si="133"/>
        <v>4.71307151772755</v>
      </c>
      <c r="M1044" s="56">
        <f t="shared" si="140"/>
        <v>0.0449817936852863</v>
      </c>
      <c r="Q1044" s="82">
        <f t="shared" si="134"/>
        <v>0.115786986979447</v>
      </c>
      <c r="R1044" s="58">
        <f t="shared" si="135"/>
        <v>3.17361010226061</v>
      </c>
      <c r="S1044" s="57">
        <f>IF(K1044=0,C1072,(1/$C$59)*LN(1+$C$59/$C$58/(RodR+ABS(Calculations!K1044-RodR))))</f>
        <v>0.0364843138408749</v>
      </c>
      <c r="T1044" s="83">
        <f t="shared" si="136"/>
        <v>0.0373891460049595</v>
      </c>
      <c r="U1044" s="58">
        <f t="shared" si="137"/>
        <v>43.4166666666667</v>
      </c>
      <c r="V1044" s="58">
        <f t="shared" si="138"/>
        <v>1.01019948033673</v>
      </c>
      <c r="W1044" s="58">
        <f t="shared" si="139"/>
        <v>1.01019948033673</v>
      </c>
    </row>
    <row r="1045" spans="11:23">
      <c r="K1045" s="80">
        <v>104.3</v>
      </c>
      <c r="L1045" s="56">
        <f t="shared" si="133"/>
        <v>4.70862007519629</v>
      </c>
      <c r="M1045" s="56">
        <f t="shared" si="140"/>
        <v>0.044896452952532</v>
      </c>
      <c r="Q1045" s="82">
        <f t="shared" si="134"/>
        <v>0.115677627485014</v>
      </c>
      <c r="R1045" s="58">
        <f t="shared" si="135"/>
        <v>3.17361010226061</v>
      </c>
      <c r="S1045" s="57">
        <f>IF(K1045=0,C1073,(1/$C$59)*LN(1+$C$59/$C$58/(RodR+ABS(Calculations!K1045-RodR))))</f>
        <v>0.0364498548207339</v>
      </c>
      <c r="T1045" s="83">
        <f t="shared" si="136"/>
        <v>0.0373529590952844</v>
      </c>
      <c r="U1045" s="58">
        <f t="shared" si="137"/>
        <v>43.4583333333333</v>
      </c>
      <c r="V1045" s="58">
        <f t="shared" si="138"/>
        <v>1.01019948033673</v>
      </c>
      <c r="W1045" s="58">
        <f t="shared" si="139"/>
        <v>1.01019948033673</v>
      </c>
    </row>
    <row r="1046" spans="11:23">
      <c r="K1046" s="80">
        <v>104.4</v>
      </c>
      <c r="L1046" s="56">
        <f t="shared" si="133"/>
        <v>4.70417703403739</v>
      </c>
      <c r="M1046" s="56">
        <f t="shared" si="140"/>
        <v>0.0448113548760878</v>
      </c>
      <c r="Q1046" s="82">
        <f t="shared" si="134"/>
        <v>0.115568474388805</v>
      </c>
      <c r="R1046" s="58">
        <f t="shared" si="135"/>
        <v>3.17361010226061</v>
      </c>
      <c r="S1046" s="57">
        <f>IF(K1046=0,C1074,(1/$C$59)*LN(1+$C$59/$C$58/(RodR+ABS(Calculations!K1046-RodR))))</f>
        <v>0.036415460836378</v>
      </c>
      <c r="T1046" s="83">
        <f t="shared" si="136"/>
        <v>0.0373168421666009</v>
      </c>
      <c r="U1046" s="58">
        <f t="shared" si="137"/>
        <v>43.5</v>
      </c>
      <c r="V1046" s="58">
        <f t="shared" si="138"/>
        <v>1.01019948033673</v>
      </c>
      <c r="W1046" s="58">
        <f t="shared" si="139"/>
        <v>1.01019948033673</v>
      </c>
    </row>
    <row r="1047" spans="11:23">
      <c r="K1047" s="80">
        <v>104.5</v>
      </c>
      <c r="L1047" s="56">
        <f t="shared" si="133"/>
        <v>4.69974237048715</v>
      </c>
      <c r="M1047" s="56">
        <f t="shared" si="140"/>
        <v>0.0447264985368845</v>
      </c>
      <c r="Q1047" s="82">
        <f t="shared" si="134"/>
        <v>0.115459527107012</v>
      </c>
      <c r="R1047" s="58">
        <f t="shared" si="135"/>
        <v>3.17361010226061</v>
      </c>
      <c r="S1047" s="57">
        <f>IF(K1047=0,C1075,(1/$C$59)*LN(1+$C$59/$C$58/(RodR+ABS(Calculations!K1047-RodR))))</f>
        <v>0.0363811317038501</v>
      </c>
      <c r="T1047" s="83">
        <f t="shared" si="136"/>
        <v>0.0372807950160973</v>
      </c>
      <c r="U1047" s="58">
        <f t="shared" si="137"/>
        <v>43.5416666666667</v>
      </c>
      <c r="V1047" s="58">
        <f t="shared" si="138"/>
        <v>1.01019948033673</v>
      </c>
      <c r="W1047" s="58">
        <f t="shared" si="139"/>
        <v>1.01019948033673</v>
      </c>
    </row>
    <row r="1048" spans="11:23">
      <c r="K1048" s="80">
        <v>104.6</v>
      </c>
      <c r="L1048" s="56">
        <f t="shared" si="133"/>
        <v>4.6953160608714</v>
      </c>
      <c r="M1048" s="56">
        <f t="shared" si="140"/>
        <v>0.0446418830200592</v>
      </c>
      <c r="Q1048" s="82">
        <f t="shared" si="134"/>
        <v>0.115350785058028</v>
      </c>
      <c r="R1048" s="58">
        <f t="shared" si="135"/>
        <v>3.17361010226061</v>
      </c>
      <c r="S1048" s="57">
        <f>IF(K1048=0,C1076,(1/$C$59)*LN(1+$C$59/$C$58/(RodR+ABS(Calculations!K1048-RodR))))</f>
        <v>0.0363468672398862</v>
      </c>
      <c r="T1048" s="83">
        <f t="shared" si="136"/>
        <v>0.037244817441745</v>
      </c>
      <c r="U1048" s="58">
        <f t="shared" si="137"/>
        <v>43.5833333333333</v>
      </c>
      <c r="V1048" s="58">
        <f t="shared" si="138"/>
        <v>1.01019948033673</v>
      </c>
      <c r="W1048" s="58">
        <f t="shared" si="139"/>
        <v>1.01019948033673</v>
      </c>
    </row>
    <row r="1049" spans="11:23">
      <c r="K1049" s="80">
        <v>104.7</v>
      </c>
      <c r="L1049" s="56">
        <f t="shared" si="133"/>
        <v>4.69089808160515</v>
      </c>
      <c r="M1049" s="56">
        <f t="shared" si="140"/>
        <v>0.044557507415111</v>
      </c>
      <c r="Q1049" s="82">
        <f t="shared" si="134"/>
        <v>0.115242247662435</v>
      </c>
      <c r="R1049" s="58">
        <f t="shared" si="135"/>
        <v>3.17361010226061</v>
      </c>
      <c r="S1049" s="57">
        <f>IF(K1049=0,C1077,(1/$C$59)*LN(1+$C$59/$C$58/(RodR+ABS(Calculations!K1049-RodR))))</f>
        <v>0.0363126672619131</v>
      </c>
      <c r="T1049" s="83">
        <f t="shared" si="136"/>
        <v>0.0372089092422941</v>
      </c>
      <c r="U1049" s="58">
        <f t="shared" si="137"/>
        <v>43.625</v>
      </c>
      <c r="V1049" s="58">
        <f t="shared" si="138"/>
        <v>1.01019948033673</v>
      </c>
      <c r="W1049" s="58">
        <f t="shared" si="139"/>
        <v>1.01019948033673</v>
      </c>
    </row>
    <row r="1050" spans="11:23">
      <c r="K1050" s="80">
        <v>104.8</v>
      </c>
      <c r="L1050" s="56">
        <f t="shared" si="133"/>
        <v>4.68648840919206</v>
      </c>
      <c r="M1050" s="56">
        <f t="shared" si="140"/>
        <v>0.0444733708158909</v>
      </c>
      <c r="Q1050" s="82">
        <f t="shared" si="134"/>
        <v>0.115133914342994</v>
      </c>
      <c r="R1050" s="58">
        <f t="shared" si="135"/>
        <v>3.17361010226061</v>
      </c>
      <c r="S1050" s="57">
        <f>IF(K1050=0,C1078,(1/$C$59)*LN(1+$C$59/$C$58/(RodR+ABS(Calculations!K1050-RodR))))</f>
        <v>0.0362785315880432</v>
      </c>
      <c r="T1050" s="83">
        <f t="shared" si="136"/>
        <v>0.0371730702172712</v>
      </c>
      <c r="U1050" s="58">
        <f t="shared" si="137"/>
        <v>43.6666666666667</v>
      </c>
      <c r="V1050" s="58">
        <f t="shared" si="138"/>
        <v>1.01019948033673</v>
      </c>
      <c r="W1050" s="58">
        <f t="shared" si="139"/>
        <v>1.01019948033673</v>
      </c>
    </row>
    <row r="1051" spans="11:23">
      <c r="K1051" s="80">
        <v>104.9</v>
      </c>
      <c r="L1051" s="56">
        <f t="shared" si="133"/>
        <v>4.68208702022409</v>
      </c>
      <c r="M1051" s="56">
        <f t="shared" si="140"/>
        <v>0.0443894723204368</v>
      </c>
      <c r="Q1051" s="82">
        <f t="shared" si="134"/>
        <v>0.115025784524635</v>
      </c>
      <c r="R1051" s="58">
        <f t="shared" si="135"/>
        <v>3.17361010226061</v>
      </c>
      <c r="S1051" s="57">
        <f>IF(K1051=0,C1079,(1/$C$59)*LN(1+$C$59/$C$58/(RodR+ABS(Calculations!K1051-RodR))))</f>
        <v>0.0362444600370728</v>
      </c>
      <c r="T1051" s="83">
        <f t="shared" si="136"/>
        <v>0.0371373001669731</v>
      </c>
      <c r="U1051" s="58">
        <f t="shared" si="137"/>
        <v>43.7083333333333</v>
      </c>
      <c r="V1051" s="58">
        <f t="shared" si="138"/>
        <v>1.01019948033673</v>
      </c>
      <c r="W1051" s="58">
        <f t="shared" si="139"/>
        <v>1.01019948033673</v>
      </c>
    </row>
    <row r="1052" spans="11:23">
      <c r="K1052" s="80">
        <v>105</v>
      </c>
      <c r="L1052" s="56">
        <f t="shared" si="133"/>
        <v>4.67769389138107</v>
      </c>
      <c r="M1052" s="56">
        <f t="shared" si="140"/>
        <v>0.0443058110311156</v>
      </c>
      <c r="Q1052" s="82">
        <f t="shared" si="134"/>
        <v>0.114917857634447</v>
      </c>
      <c r="R1052" s="58">
        <f t="shared" si="135"/>
        <v>3.17361010226061</v>
      </c>
      <c r="S1052" s="57">
        <f>IF(K1052=0,C1080,(1/$C$59)*LN(1+$C$59/$C$58/(RodR+ABS(Calculations!K1052-RodR))))</f>
        <v>0.0362104524284785</v>
      </c>
      <c r="T1052" s="83">
        <f t="shared" si="136"/>
        <v>0.0371015988924652</v>
      </c>
      <c r="U1052" s="58">
        <f t="shared" si="137"/>
        <v>43.75</v>
      </c>
      <c r="V1052" s="58">
        <f t="shared" si="138"/>
        <v>1.01019948033673</v>
      </c>
      <c r="W1052" s="58">
        <f t="shared" si="139"/>
        <v>1.01019948033673</v>
      </c>
    </row>
    <row r="1053" spans="11:23">
      <c r="K1053" s="80">
        <v>105.1</v>
      </c>
      <c r="L1053" s="56">
        <f t="shared" si="133"/>
        <v>4.67330899943033</v>
      </c>
      <c r="M1053" s="56">
        <f t="shared" si="140"/>
        <v>0.0442223860545123</v>
      </c>
      <c r="Q1053" s="82">
        <f t="shared" si="134"/>
        <v>0.114810133101666</v>
      </c>
      <c r="R1053" s="58">
        <f t="shared" si="135"/>
        <v>3.17361010226061</v>
      </c>
      <c r="S1053" s="57">
        <f>IF(K1053=0,C1081,(1/$C$59)*LN(1+$C$59/$C$58/(RodR+ABS(Calculations!K1053-RodR))))</f>
        <v>0.0361765085824139</v>
      </c>
      <c r="T1053" s="83">
        <f t="shared" si="136"/>
        <v>0.0370659661955782</v>
      </c>
      <c r="U1053" s="58">
        <f t="shared" si="137"/>
        <v>43.7916666666667</v>
      </c>
      <c r="V1053" s="58">
        <f t="shared" si="138"/>
        <v>1.01019948033673</v>
      </c>
      <c r="W1053" s="58">
        <f t="shared" si="139"/>
        <v>1.01019948033673</v>
      </c>
    </row>
    <row r="1054" spans="11:23">
      <c r="K1054" s="80">
        <v>105.2</v>
      </c>
      <c r="L1054" s="56">
        <f t="shared" si="133"/>
        <v>4.66893232122618</v>
      </c>
      <c r="M1054" s="56">
        <f t="shared" si="140"/>
        <v>0.0441391965013773</v>
      </c>
      <c r="Q1054" s="82">
        <f t="shared" si="134"/>
        <v>0.11470261035767</v>
      </c>
      <c r="R1054" s="58">
        <f t="shared" si="135"/>
        <v>3.17361010226061</v>
      </c>
      <c r="S1054" s="57">
        <f>IF(K1054=0,C1082,(1/$C$59)*LN(1+$C$59/$C$58/(RodR+ABS(Calculations!K1054-RodR))))</f>
        <v>0.0361426283197062</v>
      </c>
      <c r="T1054" s="83">
        <f t="shared" si="136"/>
        <v>0.0370304018789024</v>
      </c>
      <c r="U1054" s="58">
        <f t="shared" si="137"/>
        <v>43.8333333333333</v>
      </c>
      <c r="V1054" s="58">
        <f t="shared" si="138"/>
        <v>1.01019948033673</v>
      </c>
      <c r="W1054" s="58">
        <f t="shared" si="139"/>
        <v>1.01019948033673</v>
      </c>
    </row>
    <row r="1055" spans="11:23">
      <c r="K1055" s="80">
        <v>105.3</v>
      </c>
      <c r="L1055" s="56">
        <f t="shared" si="133"/>
        <v>4.66456383370967</v>
      </c>
      <c r="M1055" s="56">
        <f t="shared" si="140"/>
        <v>0.0440562414866221</v>
      </c>
      <c r="Q1055" s="82">
        <f t="shared" si="134"/>
        <v>0.114595288835963</v>
      </c>
      <c r="R1055" s="58">
        <f t="shared" si="135"/>
        <v>3.17361010226061</v>
      </c>
      <c r="S1055" s="57">
        <f>IF(K1055=0,C1083,(1/$C$59)*LN(1+$C$59/$C$58/(RodR+ABS(Calculations!K1055-RodR))))</f>
        <v>0.036108811461854</v>
      </c>
      <c r="T1055" s="83">
        <f t="shared" si="136"/>
        <v>0.0369949057457852</v>
      </c>
      <c r="U1055" s="58">
        <f t="shared" si="137"/>
        <v>43.875</v>
      </c>
      <c r="V1055" s="58">
        <f t="shared" si="138"/>
        <v>1.01019948033673</v>
      </c>
      <c r="W1055" s="58">
        <f t="shared" si="139"/>
        <v>1.01019948033673</v>
      </c>
    </row>
    <row r="1056" spans="11:23">
      <c r="K1056" s="80">
        <v>105.4</v>
      </c>
      <c r="L1056" s="56">
        <f t="shared" si="133"/>
        <v>4.66020351390797</v>
      </c>
      <c r="M1056" s="56">
        <f t="shared" si="140"/>
        <v>0.0439735201294225</v>
      </c>
      <c r="Q1056" s="82">
        <f t="shared" si="134"/>
        <v>0.114488167972169</v>
      </c>
      <c r="R1056" s="58">
        <f t="shared" si="135"/>
        <v>3.17361010226061</v>
      </c>
      <c r="S1056" s="57">
        <f>IF(K1056=0,C1084,(1/$C$59)*LN(1+$C$59/$C$58/(RodR+ABS(Calculations!K1056-RodR))))</f>
        <v>0.0360750578310225</v>
      </c>
      <c r="T1056" s="83">
        <f t="shared" si="136"/>
        <v>0.0369594776003273</v>
      </c>
      <c r="U1056" s="58">
        <f t="shared" si="137"/>
        <v>43.9166666666667</v>
      </c>
      <c r="V1056" s="58">
        <f t="shared" si="138"/>
        <v>1.01019948033673</v>
      </c>
      <c r="W1056" s="58">
        <f t="shared" si="139"/>
        <v>1.01019948033673</v>
      </c>
    </row>
    <row r="1057" spans="11:23">
      <c r="K1057" s="80">
        <v>105.5</v>
      </c>
      <c r="L1057" s="56">
        <f t="shared" si="133"/>
        <v>4.6558513389342</v>
      </c>
      <c r="M1057" s="56">
        <f t="shared" si="140"/>
        <v>0.0438910315529482</v>
      </c>
      <c r="Q1057" s="82">
        <f t="shared" si="134"/>
        <v>0.114381247204019</v>
      </c>
      <c r="R1057" s="58">
        <f t="shared" si="135"/>
        <v>3.17361010226061</v>
      </c>
      <c r="S1057" s="57">
        <f>IF(K1057=0,C1085,(1/$C$59)*LN(1+$C$59/$C$58/(RodR+ABS(Calculations!K1057-RodR))))</f>
        <v>0.0360413672500423</v>
      </c>
      <c r="T1057" s="83">
        <f t="shared" si="136"/>
        <v>0.0369241172473795</v>
      </c>
      <c r="U1057" s="58">
        <f t="shared" si="137"/>
        <v>43.9583333333333</v>
      </c>
      <c r="V1057" s="58">
        <f t="shared" si="138"/>
        <v>1.01019948033673</v>
      </c>
      <c r="W1057" s="58">
        <f t="shared" si="139"/>
        <v>1.01019948033673</v>
      </c>
    </row>
    <row r="1058" spans="11:23">
      <c r="K1058" s="80">
        <v>105.6</v>
      </c>
      <c r="L1058" s="56">
        <f t="shared" si="133"/>
        <v>4.65150728598685</v>
      </c>
      <c r="M1058" s="56">
        <f t="shared" si="140"/>
        <v>0.0438087748845417</v>
      </c>
      <c r="Q1058" s="82">
        <f t="shared" si="134"/>
        <v>0.114274525971345</v>
      </c>
      <c r="R1058" s="58">
        <f t="shared" si="135"/>
        <v>3.17361010226061</v>
      </c>
      <c r="S1058" s="57">
        <f>IF(K1058=0,C1086,(1/$C$59)*LN(1+$C$59/$C$58/(RodR+ABS(Calculations!K1058-RodR))))</f>
        <v>0.0360077395424049</v>
      </c>
      <c r="T1058" s="83">
        <f t="shared" si="136"/>
        <v>0.0368888244925386</v>
      </c>
      <c r="U1058" s="58">
        <f t="shared" si="137"/>
        <v>44</v>
      </c>
      <c r="V1058" s="58">
        <f t="shared" si="138"/>
        <v>1.01019948033673</v>
      </c>
      <c r="W1058" s="58">
        <f t="shared" si="139"/>
        <v>1.01019948033673</v>
      </c>
    </row>
    <row r="1059" spans="11:23">
      <c r="K1059" s="80">
        <v>105.7</v>
      </c>
      <c r="L1059" s="56">
        <f t="shared" si="133"/>
        <v>4.64717133234947</v>
      </c>
      <c r="M1059" s="56">
        <f t="shared" si="140"/>
        <v>0.0437267492556748</v>
      </c>
      <c r="Q1059" s="82">
        <f t="shared" si="134"/>
        <v>0.114168003716067</v>
      </c>
      <c r="R1059" s="58">
        <f t="shared" si="135"/>
        <v>3.17361010226061</v>
      </c>
      <c r="S1059" s="57">
        <f>IF(K1059=0,C1087,(1/$C$59)*LN(1+$C$59/$C$58/(RodR+ABS(Calculations!K1059-RodR))))</f>
        <v>0.0359741745322601</v>
      </c>
      <c r="T1059" s="83">
        <f t="shared" si="136"/>
        <v>0.0368535991421438</v>
      </c>
      <c r="U1059" s="58">
        <f t="shared" si="137"/>
        <v>44.0416666666667</v>
      </c>
      <c r="V1059" s="58">
        <f t="shared" si="138"/>
        <v>1.01019948033673</v>
      </c>
      <c r="W1059" s="58">
        <f t="shared" si="139"/>
        <v>1.01019948033673</v>
      </c>
    </row>
    <row r="1060" spans="11:23">
      <c r="K1060" s="80">
        <v>105.8</v>
      </c>
      <c r="L1060" s="56">
        <f t="shared" si="133"/>
        <v>4.64284345539023</v>
      </c>
      <c r="M1060" s="56">
        <f t="shared" si="140"/>
        <v>0.0436449538018255</v>
      </c>
      <c r="Q1060" s="82">
        <f t="shared" si="134"/>
        <v>0.114061679882184</v>
      </c>
      <c r="R1060" s="58">
        <f t="shared" si="135"/>
        <v>3.17361010226061</v>
      </c>
      <c r="S1060" s="57">
        <f>IF(K1060=0,C1088,(1/$C$59)*LN(1+$C$59/$C$58/(RodR+ABS(Calculations!K1060-RodR))))</f>
        <v>0.0359406720444129</v>
      </c>
      <c r="T1060" s="83">
        <f t="shared" si="136"/>
        <v>0.0368184410032739</v>
      </c>
      <c r="U1060" s="58">
        <f t="shared" si="137"/>
        <v>44.0833333333333</v>
      </c>
      <c r="V1060" s="58">
        <f t="shared" si="138"/>
        <v>1.01019948033673</v>
      </c>
      <c r="W1060" s="58">
        <f t="shared" si="139"/>
        <v>1.01019948033673</v>
      </c>
    </row>
    <row r="1061" spans="11:23">
      <c r="K1061" s="80">
        <v>105.9</v>
      </c>
      <c r="L1061" s="56">
        <f t="shared" si="133"/>
        <v>4.63852363256158</v>
      </c>
      <c r="M1061" s="56">
        <f t="shared" si="140"/>
        <v>0.0435633876625081</v>
      </c>
      <c r="Q1061" s="82">
        <f t="shared" si="134"/>
        <v>0.113955553915767</v>
      </c>
      <c r="R1061" s="58">
        <f t="shared" si="135"/>
        <v>3.17361010226061</v>
      </c>
      <c r="S1061" s="57">
        <f>IF(K1061=0,C1089,(1/$C$59)*LN(1+$C$59/$C$58/(RodR+ABS(Calculations!K1061-RodR))))</f>
        <v>0.0359072319043207</v>
      </c>
      <c r="T1061" s="83">
        <f t="shared" si="136"/>
        <v>0.0367833498837424</v>
      </c>
      <c r="U1061" s="58">
        <f t="shared" si="137"/>
        <v>44.125</v>
      </c>
      <c r="V1061" s="58">
        <f t="shared" si="138"/>
        <v>1.01019948033673</v>
      </c>
      <c r="W1061" s="58">
        <f t="shared" si="139"/>
        <v>1.01019948033673</v>
      </c>
    </row>
    <row r="1062" spans="11:23">
      <c r="K1062" s="80">
        <v>106</v>
      </c>
      <c r="L1062" s="56">
        <f t="shared" si="133"/>
        <v>4.63421184139977</v>
      </c>
      <c r="M1062" s="56">
        <f t="shared" si="140"/>
        <v>0.0434820499813062</v>
      </c>
      <c r="Q1062" s="82">
        <f t="shared" si="134"/>
        <v>0.113849625264942</v>
      </c>
      <c r="R1062" s="58">
        <f t="shared" si="135"/>
        <v>3.17361010226061</v>
      </c>
      <c r="S1062" s="57">
        <f>IF(K1062=0,C1090,(1/$C$59)*LN(1+$C$59/$C$58/(RodR+ABS(Calculations!K1062-RodR))))</f>
        <v>0.0358738539380895</v>
      </c>
      <c r="T1062" s="83">
        <f t="shared" si="136"/>
        <v>0.0367483255920959</v>
      </c>
      <c r="U1062" s="58">
        <f t="shared" si="137"/>
        <v>44.1666666666667</v>
      </c>
      <c r="V1062" s="58">
        <f t="shared" si="138"/>
        <v>1.01019948033673</v>
      </c>
      <c r="W1062" s="58">
        <f t="shared" si="139"/>
        <v>1.01019948033673</v>
      </c>
    </row>
    <row r="1063" spans="11:23">
      <c r="K1063" s="80">
        <v>106.1</v>
      </c>
      <c r="L1063" s="56">
        <f t="shared" si="133"/>
        <v>4.62990805952461</v>
      </c>
      <c r="M1063" s="56">
        <f t="shared" si="140"/>
        <v>0.0434009399057169</v>
      </c>
      <c r="Q1063" s="82">
        <f t="shared" si="134"/>
        <v>0.113743893379893</v>
      </c>
      <c r="R1063" s="58">
        <f t="shared" si="135"/>
        <v>3.17361010226061</v>
      </c>
      <c r="S1063" s="57">
        <f>IF(K1063=0,C1091,(1/$C$59)*LN(1+$C$59/$C$58/(RodR+ABS(Calculations!K1063-RodR))))</f>
        <v>0.0358405379724723</v>
      </c>
      <c r="T1063" s="83">
        <f t="shared" si="136"/>
        <v>0.036713367937609</v>
      </c>
      <c r="U1063" s="58">
        <f t="shared" si="137"/>
        <v>44.2083333333333</v>
      </c>
      <c r="V1063" s="58">
        <f t="shared" si="138"/>
        <v>1.01019948033673</v>
      </c>
      <c r="W1063" s="58">
        <f t="shared" si="139"/>
        <v>1.01019948033673</v>
      </c>
    </row>
    <row r="1064" spans="11:23">
      <c r="K1064" s="80">
        <v>106.2</v>
      </c>
      <c r="L1064" s="56">
        <f t="shared" si="133"/>
        <v>4.6256122646389</v>
      </c>
      <c r="M1064" s="56">
        <f t="shared" si="140"/>
        <v>0.0433200565872731</v>
      </c>
      <c r="Q1064" s="82">
        <f t="shared" si="134"/>
        <v>0.113638357712839</v>
      </c>
      <c r="R1064" s="58">
        <f t="shared" si="135"/>
        <v>3.17361010226061</v>
      </c>
      <c r="S1064" s="57">
        <f>IF(K1064=0,C1092,(1/$C$59)*LN(1+$C$59/$C$58/(RodR+ABS(Calculations!K1064-RodR))))</f>
        <v>0.0358072838348645</v>
      </c>
      <c r="T1064" s="83">
        <f t="shared" si="136"/>
        <v>0.036678476730281</v>
      </c>
      <c r="U1064" s="58">
        <f t="shared" si="137"/>
        <v>44.25</v>
      </c>
      <c r="V1064" s="58">
        <f t="shared" si="138"/>
        <v>1.01019948033673</v>
      </c>
      <c r="W1064" s="58">
        <f t="shared" si="139"/>
        <v>1.01019948033673</v>
      </c>
    </row>
    <row r="1065" spans="11:23">
      <c r="K1065" s="80">
        <v>106.3</v>
      </c>
      <c r="L1065" s="56">
        <f t="shared" si="133"/>
        <v>4.62132443452818</v>
      </c>
      <c r="M1065" s="56">
        <f t="shared" si="140"/>
        <v>0.0432393991814877</v>
      </c>
      <c r="Q1065" s="82">
        <f t="shared" si="134"/>
        <v>0.113533017718032</v>
      </c>
      <c r="R1065" s="58">
        <f t="shared" si="135"/>
        <v>3.17361010226061</v>
      </c>
      <c r="S1065" s="57">
        <f>IF(K1065=0,C1093,(1/$C$59)*LN(1+$C$59/$C$58/(RodR+ABS(Calculations!K1065-RodR))))</f>
        <v>0.0357740913533017</v>
      </c>
      <c r="T1065" s="83">
        <f t="shared" si="136"/>
        <v>0.0366436517808331</v>
      </c>
      <c r="U1065" s="58">
        <f t="shared" si="137"/>
        <v>44.2916666666667</v>
      </c>
      <c r="V1065" s="58">
        <f t="shared" si="138"/>
        <v>1.01019948033673</v>
      </c>
      <c r="W1065" s="58">
        <f t="shared" si="139"/>
        <v>1.01019948033673</v>
      </c>
    </row>
    <row r="1066" spans="11:23">
      <c r="K1066" s="80">
        <v>106.4</v>
      </c>
      <c r="L1066" s="56">
        <f t="shared" si="133"/>
        <v>4.61704454706025</v>
      </c>
      <c r="M1066" s="56">
        <f t="shared" si="140"/>
        <v>0.0431589668477148</v>
      </c>
      <c r="Q1066" s="82">
        <f t="shared" si="134"/>
        <v>0.113427872851747</v>
      </c>
      <c r="R1066" s="58">
        <f t="shared" si="135"/>
        <v>3.17361010226061</v>
      </c>
      <c r="S1066" s="57">
        <f>IF(K1066=0,C1094,(1/$C$59)*LN(1+$C$59/$C$58/(RodR+ABS(Calculations!K1066-RodR))))</f>
        <v>0.0357409603564569</v>
      </c>
      <c r="T1066" s="83">
        <f t="shared" si="136"/>
        <v>0.0366088929007054</v>
      </c>
      <c r="U1066" s="58">
        <f t="shared" si="137"/>
        <v>44.3333333333333</v>
      </c>
      <c r="V1066" s="58">
        <f t="shared" si="138"/>
        <v>1.01019948033673</v>
      </c>
      <c r="W1066" s="58">
        <f t="shared" si="139"/>
        <v>1.01019948033673</v>
      </c>
    </row>
    <row r="1067" spans="11:23">
      <c r="K1067" s="80">
        <v>106.5</v>
      </c>
      <c r="L1067" s="56">
        <f t="shared" si="133"/>
        <v>4.61277258018494</v>
      </c>
      <c r="M1067" s="56">
        <f t="shared" si="140"/>
        <v>0.0430787587492603</v>
      </c>
      <c r="Q1067" s="82">
        <f t="shared" si="134"/>
        <v>0.113322922572273</v>
      </c>
      <c r="R1067" s="58">
        <f t="shared" si="135"/>
        <v>3.17361010226061</v>
      </c>
      <c r="S1067" s="57">
        <f>IF(K1067=0,C1095,(1/$C$59)*LN(1+$C$59/$C$58/(RodR+ABS(Calculations!K1067-RodR))))</f>
        <v>0.0357078906736374</v>
      </c>
      <c r="T1067" s="83">
        <f t="shared" si="136"/>
        <v>0.0365741999020525</v>
      </c>
      <c r="U1067" s="58">
        <f t="shared" si="137"/>
        <v>44.375</v>
      </c>
      <c r="V1067" s="58">
        <f t="shared" si="138"/>
        <v>1.01019948033673</v>
      </c>
      <c r="W1067" s="58">
        <f t="shared" si="139"/>
        <v>1.01019948033673</v>
      </c>
    </row>
    <row r="1068" spans="11:23">
      <c r="K1068" s="80">
        <v>106.6</v>
      </c>
      <c r="L1068" s="56">
        <f t="shared" si="133"/>
        <v>4.60850851193355</v>
      </c>
      <c r="M1068" s="56">
        <f t="shared" si="140"/>
        <v>0.0429987740533031</v>
      </c>
      <c r="Q1068" s="82">
        <f t="shared" si="134"/>
        <v>0.1132181663399</v>
      </c>
      <c r="R1068" s="58">
        <f t="shared" si="135"/>
        <v>3.17361010226061</v>
      </c>
      <c r="S1068" s="57">
        <f>IF(K1068=0,C1096,(1/$C$59)*LN(1+$C$59/$C$58/(RodR+ABS(Calculations!K1068-RodR))))</f>
        <v>0.0356748821347817</v>
      </c>
      <c r="T1068" s="83">
        <f t="shared" si="136"/>
        <v>0.03653957259774</v>
      </c>
      <c r="U1068" s="58">
        <f t="shared" si="137"/>
        <v>44.4166666666667</v>
      </c>
      <c r="V1068" s="58">
        <f t="shared" si="138"/>
        <v>1.01019948033673</v>
      </c>
      <c r="W1068" s="58">
        <f t="shared" si="139"/>
        <v>1.01019948033673</v>
      </c>
    </row>
    <row r="1069" spans="11:23">
      <c r="K1069" s="80">
        <v>106.7</v>
      </c>
      <c r="L1069" s="56">
        <f t="shared" si="133"/>
        <v>4.60425232041856</v>
      </c>
      <c r="M1069" s="56">
        <f t="shared" si="140"/>
        <v>0.0429190119309109</v>
      </c>
      <c r="Q1069" s="82">
        <f t="shared" si="134"/>
        <v>0.113113603616912</v>
      </c>
      <c r="R1069" s="58">
        <f t="shared" si="135"/>
        <v>3.17361010226061</v>
      </c>
      <c r="S1069" s="57">
        <f>IF(K1069=0,C1097,(1/$C$59)*LN(1+$C$59/$C$58/(RodR+ABS(Calculations!K1069-RodR))))</f>
        <v>0.0356419345704564</v>
      </c>
      <c r="T1069" s="83">
        <f t="shared" si="136"/>
        <v>0.0365050108013418</v>
      </c>
      <c r="U1069" s="58">
        <f t="shared" si="137"/>
        <v>44.4583333333333</v>
      </c>
      <c r="V1069" s="58">
        <f t="shared" si="138"/>
        <v>1.01019948033673</v>
      </c>
      <c r="W1069" s="58">
        <f t="shared" si="139"/>
        <v>1.01019948033673</v>
      </c>
    </row>
    <row r="1070" spans="11:23">
      <c r="K1070" s="80">
        <v>106.8</v>
      </c>
      <c r="L1070" s="56">
        <f t="shared" si="133"/>
        <v>4.60000398383327</v>
      </c>
      <c r="M1070" s="56">
        <f t="shared" si="140"/>
        <v>0.042839471556964</v>
      </c>
      <c r="Q1070" s="82">
        <f t="shared" si="134"/>
        <v>0.113009233867581</v>
      </c>
      <c r="R1070" s="58">
        <f t="shared" si="135"/>
        <v>3.17361010226061</v>
      </c>
      <c r="S1070" s="57">
        <f>IF(K1070=0,C1098,(1/$C$59)*LN(1+$C$59/$C$58/(RodR+ABS(Calculations!K1070-RodR))))</f>
        <v>0.035609047811854</v>
      </c>
      <c r="T1070" s="83">
        <f t="shared" si="136"/>
        <v>0.0364705143271366</v>
      </c>
      <c r="U1070" s="58">
        <f t="shared" si="137"/>
        <v>44.5</v>
      </c>
      <c r="V1070" s="58">
        <f t="shared" si="138"/>
        <v>1.01019948033673</v>
      </c>
      <c r="W1070" s="58">
        <f t="shared" si="139"/>
        <v>1.01019948033673</v>
      </c>
    </row>
    <row r="1071" spans="11:23">
      <c r="K1071" s="80">
        <v>106.9</v>
      </c>
      <c r="L1071" s="56">
        <f t="shared" si="133"/>
        <v>4.59576348045138</v>
      </c>
      <c r="M1071" s="56">
        <f t="shared" si="140"/>
        <v>0.0427601521101977</v>
      </c>
      <c r="Q1071" s="82">
        <f t="shared" si="134"/>
        <v>0.112905056558152</v>
      </c>
      <c r="R1071" s="58">
        <f t="shared" si="135"/>
        <v>3.17361010226061</v>
      </c>
      <c r="S1071" s="57">
        <f>IF(K1071=0,C1099,(1/$C$59)*LN(1+$C$59/$C$58/(RodR+ABS(Calculations!K1071-RodR))))</f>
        <v>0.0355762216907892</v>
      </c>
      <c r="T1071" s="83">
        <f t="shared" si="136"/>
        <v>0.0364360829901047</v>
      </c>
      <c r="U1071" s="58">
        <f t="shared" si="137"/>
        <v>44.5416666666667</v>
      </c>
      <c r="V1071" s="58">
        <f t="shared" si="138"/>
        <v>1.01019948033673</v>
      </c>
      <c r="W1071" s="58">
        <f t="shared" si="139"/>
        <v>1.01019948033673</v>
      </c>
    </row>
    <row r="1072" spans="11:23">
      <c r="K1072" s="80">
        <v>107</v>
      </c>
      <c r="L1072" s="56">
        <f t="shared" si="133"/>
        <v>4.59153078862667</v>
      </c>
      <c r="M1072" s="56">
        <f t="shared" si="140"/>
        <v>0.0426810527730952</v>
      </c>
      <c r="Q1072" s="82">
        <f t="shared" si="134"/>
        <v>0.112801071156837</v>
      </c>
      <c r="R1072" s="58">
        <f t="shared" si="135"/>
        <v>3.17361010226061</v>
      </c>
      <c r="S1072" s="57">
        <f>IF(K1072=0,C1100,(1/$C$59)*LN(1+$C$59/$C$58/(RodR+ABS(Calculations!K1072-RodR))))</f>
        <v>0.0355434560396966</v>
      </c>
      <c r="T1072" s="83">
        <f t="shared" si="136"/>
        <v>0.036401716605924</v>
      </c>
      <c r="U1072" s="58">
        <f t="shared" si="137"/>
        <v>44.5833333333333</v>
      </c>
      <c r="V1072" s="58">
        <f t="shared" si="138"/>
        <v>1.01019948033673</v>
      </c>
      <c r="W1072" s="58">
        <f t="shared" si="139"/>
        <v>1.01019948033673</v>
      </c>
    </row>
    <row r="1073" spans="11:23">
      <c r="K1073" s="80">
        <v>107.1</v>
      </c>
      <c r="L1073" s="56">
        <f t="shared" si="133"/>
        <v>4.58730588679268</v>
      </c>
      <c r="M1073" s="56">
        <f t="shared" si="140"/>
        <v>0.0426021727319306</v>
      </c>
      <c r="Q1073" s="82">
        <f t="shared" si="134"/>
        <v>0.112697277133809</v>
      </c>
      <c r="R1073" s="58">
        <f t="shared" si="135"/>
        <v>3.17361010226061</v>
      </c>
      <c r="S1073" s="57">
        <f>IF(K1073=0,C1101,(1/$C$59)*LN(1+$C$59/$C$58/(RodR+ABS(Calculations!K1073-RodR))))</f>
        <v>0.0355107506916282</v>
      </c>
      <c r="T1073" s="83">
        <f t="shared" si="136"/>
        <v>0.0363674149909679</v>
      </c>
      <c r="U1073" s="58">
        <f t="shared" si="137"/>
        <v>44.625</v>
      </c>
      <c r="V1073" s="58">
        <f t="shared" si="138"/>
        <v>1.01019948033673</v>
      </c>
      <c r="W1073" s="58">
        <f t="shared" si="139"/>
        <v>1.01019948033673</v>
      </c>
    </row>
    <row r="1074" spans="11:23">
      <c r="K1074" s="80">
        <v>107.2</v>
      </c>
      <c r="L1074" s="56">
        <f t="shared" si="133"/>
        <v>4.5830887534621</v>
      </c>
      <c r="M1074" s="56">
        <f t="shared" si="140"/>
        <v>0.0425235111767996</v>
      </c>
      <c r="Q1074" s="82">
        <f t="shared" si="134"/>
        <v>0.112593673961186</v>
      </c>
      <c r="R1074" s="58">
        <f t="shared" si="135"/>
        <v>3.17361010226061</v>
      </c>
      <c r="S1074" s="57">
        <f>IF(K1074=0,C1102,(1/$C$59)*LN(1+$C$59/$C$58/(RodR+ABS(Calculations!K1074-RodR))))</f>
        <v>0.035478105480249</v>
      </c>
      <c r="T1074" s="83">
        <f t="shared" si="136"/>
        <v>0.0363331779623008</v>
      </c>
      <c r="U1074" s="58">
        <f t="shared" si="137"/>
        <v>44.6666666666667</v>
      </c>
      <c r="V1074" s="58">
        <f t="shared" si="138"/>
        <v>1.01019948033673</v>
      </c>
      <c r="W1074" s="58">
        <f t="shared" si="139"/>
        <v>1.01019948033673</v>
      </c>
    </row>
    <row r="1075" spans="11:23">
      <c r="K1075" s="80">
        <v>107.3</v>
      </c>
      <c r="L1075" s="56">
        <f t="shared" si="133"/>
        <v>4.57887936722669</v>
      </c>
      <c r="M1075" s="56">
        <f t="shared" si="140"/>
        <v>0.0424450673014878</v>
      </c>
      <c r="Q1075" s="82">
        <f t="shared" si="134"/>
        <v>0.112490261113026</v>
      </c>
      <c r="R1075" s="58">
        <f t="shared" si="135"/>
        <v>3.17361010226061</v>
      </c>
      <c r="S1075" s="57">
        <f>IF(K1075=0,C1103,(1/$C$59)*LN(1+$C$59/$C$58/(RodR+ABS(Calculations!K1075-RodR))))</f>
        <v>0.0354455202398357</v>
      </c>
      <c r="T1075" s="83">
        <f t="shared" si="136"/>
        <v>0.0362990053376756</v>
      </c>
      <c r="U1075" s="58">
        <f t="shared" si="137"/>
        <v>44.7083333333333</v>
      </c>
      <c r="V1075" s="58">
        <f t="shared" si="138"/>
        <v>1.01019948033673</v>
      </c>
      <c r="W1075" s="58">
        <f t="shared" si="139"/>
        <v>1.01019948033673</v>
      </c>
    </row>
    <row r="1076" spans="11:23">
      <c r="K1076" s="80">
        <v>107.4</v>
      </c>
      <c r="L1076" s="56">
        <f t="shared" si="133"/>
        <v>4.57467770675685</v>
      </c>
      <c r="M1076" s="56">
        <f t="shared" si="140"/>
        <v>0.042366840303405</v>
      </c>
      <c r="Q1076" s="82">
        <f t="shared" si="134"/>
        <v>0.11238703806532</v>
      </c>
      <c r="R1076" s="58">
        <f t="shared" si="135"/>
        <v>3.17361010226061</v>
      </c>
      <c r="S1076" s="57">
        <f>IF(K1076=0,C1104,(1/$C$59)*LN(1+$C$59/$C$58/(RodR+ABS(Calculations!K1076-RodR))))</f>
        <v>0.035412994805274</v>
      </c>
      <c r="T1076" s="83">
        <f t="shared" si="136"/>
        <v>0.0362648969355299</v>
      </c>
      <c r="U1076" s="58">
        <f t="shared" si="137"/>
        <v>44.75</v>
      </c>
      <c r="V1076" s="58">
        <f t="shared" si="138"/>
        <v>1.01019948033673</v>
      </c>
      <c r="W1076" s="58">
        <f t="shared" si="139"/>
        <v>1.01019948033673</v>
      </c>
    </row>
    <row r="1077" spans="11:23">
      <c r="K1077" s="80">
        <v>107.5</v>
      </c>
      <c r="L1077" s="56">
        <f t="shared" si="133"/>
        <v>4.57048375080112</v>
      </c>
      <c r="M1077" s="56">
        <f t="shared" si="140"/>
        <v>0.0422888293838195</v>
      </c>
      <c r="Q1077" s="82">
        <f t="shared" si="134"/>
        <v>0.112284004295981</v>
      </c>
      <c r="R1077" s="58">
        <f t="shared" si="135"/>
        <v>3.17361010226061</v>
      </c>
      <c r="S1077" s="57">
        <f>IF(K1077=0,C1105,(1/$C$59)*LN(1+$C$59/$C$58/(RodR+ABS(Calculations!K1077-RodR))))</f>
        <v>0.0353805290120545</v>
      </c>
      <c r="T1077" s="83">
        <f t="shared" si="136"/>
        <v>0.0362308525749833</v>
      </c>
      <c r="U1077" s="58">
        <f t="shared" si="137"/>
        <v>44.7916666666667</v>
      </c>
      <c r="V1077" s="58">
        <f t="shared" si="138"/>
        <v>1.01019948033673</v>
      </c>
      <c r="W1077" s="58">
        <f t="shared" si="139"/>
        <v>1.01019948033673</v>
      </c>
    </row>
    <row r="1078" spans="11:23">
      <c r="K1078" s="80">
        <v>107.6</v>
      </c>
      <c r="L1078" s="56">
        <f t="shared" si="133"/>
        <v>4.56629747818596</v>
      </c>
      <c r="M1078" s="56">
        <f t="shared" si="140"/>
        <v>0.0422110337475949</v>
      </c>
      <c r="Q1078" s="82">
        <f t="shared" si="134"/>
        <v>0.112181159284832</v>
      </c>
      <c r="R1078" s="58">
        <f t="shared" si="135"/>
        <v>3.17361010226061</v>
      </c>
      <c r="S1078" s="57">
        <f>IF(K1078=0,C1106,(1/$C$59)*LN(1+$C$59/$C$58/(RodR+ABS(Calculations!K1078-RodR))))</f>
        <v>0.0353481226962706</v>
      </c>
      <c r="T1078" s="83">
        <f t="shared" si="136"/>
        <v>0.0361968720758348</v>
      </c>
      <c r="U1078" s="58">
        <f t="shared" si="137"/>
        <v>44.8333333333333</v>
      </c>
      <c r="V1078" s="58">
        <f t="shared" si="138"/>
        <v>1.01019948033673</v>
      </c>
      <c r="W1078" s="58">
        <f t="shared" si="139"/>
        <v>1.01019948033673</v>
      </c>
    </row>
    <row r="1079" spans="11:23">
      <c r="K1079" s="80">
        <v>107.7</v>
      </c>
      <c r="L1079" s="56">
        <f t="shared" si="133"/>
        <v>4.5621188678153</v>
      </c>
      <c r="M1079" s="56">
        <f t="shared" si="140"/>
        <v>0.0421334526032577</v>
      </c>
      <c r="Q1079" s="82">
        <f t="shared" si="134"/>
        <v>0.112078502513604</v>
      </c>
      <c r="R1079" s="58">
        <f t="shared" si="135"/>
        <v>3.17361010226061</v>
      </c>
      <c r="S1079" s="57">
        <f>IF(K1079=0,C1107,(1/$C$59)*LN(1+$C$59/$C$58/(RodR+ABS(Calculations!K1079-RodR))))</f>
        <v>0.0353157756946162</v>
      </c>
      <c r="T1079" s="83">
        <f t="shared" si="136"/>
        <v>0.0361629552585579</v>
      </c>
      <c r="U1079" s="58">
        <f t="shared" si="137"/>
        <v>44.875</v>
      </c>
      <c r="V1079" s="58">
        <f t="shared" si="138"/>
        <v>1.01019948033673</v>
      </c>
      <c r="W1079" s="58">
        <f t="shared" si="139"/>
        <v>1.01019948033673</v>
      </c>
    </row>
    <row r="1080" spans="11:23">
      <c r="K1080" s="80">
        <v>107.8</v>
      </c>
      <c r="L1080" s="56">
        <f t="shared" si="133"/>
        <v>4.55794789867034</v>
      </c>
      <c r="M1080" s="56">
        <f t="shared" si="140"/>
        <v>0.0420560851629252</v>
      </c>
      <c r="Q1080" s="82">
        <f t="shared" si="134"/>
        <v>0.111976033465921</v>
      </c>
      <c r="R1080" s="58">
        <f t="shared" si="135"/>
        <v>3.17361010226061</v>
      </c>
      <c r="S1080" s="57">
        <f>IF(K1080=0,C1108,(1/$C$59)*LN(1+$C$59/$C$58/(RodR+ABS(Calculations!K1080-RodR))))</f>
        <v>0.0352834878443824</v>
      </c>
      <c r="T1080" s="83">
        <f t="shared" si="136"/>
        <v>0.0361291019442986</v>
      </c>
      <c r="U1080" s="58">
        <f t="shared" si="137"/>
        <v>44.9166666666667</v>
      </c>
      <c r="V1080" s="58">
        <f t="shared" si="138"/>
        <v>1.01019948033673</v>
      </c>
      <c r="W1080" s="58">
        <f t="shared" si="139"/>
        <v>1.01019948033673</v>
      </c>
    </row>
    <row r="1081" spans="11:23">
      <c r="K1081" s="80">
        <v>107.9</v>
      </c>
      <c r="L1081" s="56">
        <f t="shared" si="133"/>
        <v>4.553784549809</v>
      </c>
      <c r="M1081" s="56">
        <f t="shared" si="140"/>
        <v>0.0419789306423857</v>
      </c>
      <c r="Q1081" s="82">
        <f t="shared" si="134"/>
        <v>0.111873751627297</v>
      </c>
      <c r="R1081" s="58">
        <f t="shared" si="135"/>
        <v>3.17361010226061</v>
      </c>
      <c r="S1081" s="57">
        <f>IF(K1081=0,C1109,(1/$C$59)*LN(1+$C$59/$C$58/(RodR+ABS(Calculations!K1081-RodR))))</f>
        <v>0.0352512589834549</v>
      </c>
      <c r="T1081" s="83">
        <f t="shared" si="136"/>
        <v>0.0360953119548723</v>
      </c>
      <c r="U1081" s="58">
        <f t="shared" si="137"/>
        <v>44.9583333333333</v>
      </c>
      <c r="V1081" s="58">
        <f t="shared" si="138"/>
        <v>1.01019948033673</v>
      </c>
      <c r="W1081" s="58">
        <f t="shared" si="139"/>
        <v>1.01019948033673</v>
      </c>
    </row>
    <row r="1082" spans="11:23">
      <c r="K1082" s="80">
        <v>108</v>
      </c>
      <c r="L1082" s="56">
        <f t="shared" si="133"/>
        <v>4.54962880036568</v>
      </c>
      <c r="M1082" s="56">
        <f t="shared" si="140"/>
        <v>0.0419019882609888</v>
      </c>
      <c r="Q1082" s="82">
        <f t="shared" si="134"/>
        <v>0.111771656485123</v>
      </c>
      <c r="R1082" s="58">
        <f t="shared" si="135"/>
        <v>3.17361010226061</v>
      </c>
      <c r="S1082" s="57">
        <f>IF(K1082=0,C1110,(1/$C$59)*LN(1+$C$59/$C$58/(RodR+ABS(Calculations!K1082-RodR))))</f>
        <v>0.0352190889503112</v>
      </c>
      <c r="T1082" s="83">
        <f t="shared" si="136"/>
        <v>0.0360615851127605</v>
      </c>
      <c r="U1082" s="58">
        <f t="shared" si="137"/>
        <v>45</v>
      </c>
      <c r="V1082" s="58">
        <f t="shared" si="138"/>
        <v>1.01019948033673</v>
      </c>
      <c r="W1082" s="58">
        <f t="shared" si="139"/>
        <v>1.01019948033673</v>
      </c>
    </row>
    <row r="1083" spans="11:23">
      <c r="K1083" s="80">
        <v>108.1</v>
      </c>
      <c r="L1083" s="56">
        <f t="shared" si="133"/>
        <v>4.54548062955093</v>
      </c>
      <c r="M1083" s="56">
        <f t="shared" si="140"/>
        <v>0.0418252572417535</v>
      </c>
      <c r="Q1083" s="82">
        <f t="shared" si="134"/>
        <v>0.111669747528657</v>
      </c>
      <c r="R1083" s="58">
        <f t="shared" si="135"/>
        <v>3.17361010226061</v>
      </c>
      <c r="S1083" s="57">
        <f>IF(K1083=0,C1111,(1/$C$59)*LN(1+$C$59/$C$58/(RodR+ABS(Calculations!K1083-RodR))))</f>
        <v>0.0351869775840181</v>
      </c>
      <c r="T1083" s="83">
        <f t="shared" si="136"/>
        <v>0.0360279212411072</v>
      </c>
      <c r="U1083" s="58">
        <f t="shared" si="137"/>
        <v>45.0416666666667</v>
      </c>
      <c r="V1083" s="58">
        <f t="shared" si="138"/>
        <v>1.01019948033673</v>
      </c>
      <c r="W1083" s="58">
        <f t="shared" si="139"/>
        <v>1.01019948033673</v>
      </c>
    </row>
    <row r="1084" spans="11:23">
      <c r="K1084" s="80">
        <v>108.2</v>
      </c>
      <c r="L1084" s="56">
        <f t="shared" si="133"/>
        <v>4.54134001665104</v>
      </c>
      <c r="M1084" s="56">
        <f t="shared" si="140"/>
        <v>0.0417487368110629</v>
      </c>
      <c r="Q1084" s="82">
        <f t="shared" si="134"/>
        <v>0.111568024249025</v>
      </c>
      <c r="R1084" s="58">
        <f t="shared" si="135"/>
        <v>3.17361010226061</v>
      </c>
      <c r="S1084" s="57">
        <f>IF(K1084=0,C1112,(1/$C$59)*LN(1+$C$59/$C$58/(RodR+ABS(Calculations!K1084-RodR))))</f>
        <v>0.0351549247242292</v>
      </c>
      <c r="T1084" s="83">
        <f t="shared" si="136"/>
        <v>0.0359943201637165</v>
      </c>
      <c r="U1084" s="58">
        <f t="shared" si="137"/>
        <v>45.0833333333333</v>
      </c>
      <c r="V1084" s="58">
        <f t="shared" si="138"/>
        <v>1.01019948033673</v>
      </c>
      <c r="W1084" s="58">
        <f t="shared" si="139"/>
        <v>1.01019948033673</v>
      </c>
    </row>
    <row r="1085" spans="11:23">
      <c r="K1085" s="80">
        <v>108.3</v>
      </c>
      <c r="L1085" s="56">
        <f t="shared" si="133"/>
        <v>4.53720694102772</v>
      </c>
      <c r="M1085" s="56">
        <f t="shared" si="140"/>
        <v>0.0416724261989732</v>
      </c>
      <c r="Q1085" s="82">
        <f t="shared" si="134"/>
        <v>0.111466486139199</v>
      </c>
      <c r="R1085" s="58">
        <f t="shared" si="135"/>
        <v>3.17361010226061</v>
      </c>
      <c r="S1085" s="57">
        <f>IF(K1085=0,C1113,(1/$C$59)*LN(1+$C$59/$C$58/(RodR+ABS(Calculations!K1085-RodR))))</f>
        <v>0.0351229302111813</v>
      </c>
      <c r="T1085" s="83">
        <f t="shared" si="136"/>
        <v>0.035960781705049</v>
      </c>
      <c r="U1085" s="58">
        <f t="shared" si="137"/>
        <v>45.125</v>
      </c>
      <c r="V1085" s="58">
        <f t="shared" si="138"/>
        <v>1.01019948033673</v>
      </c>
      <c r="W1085" s="58">
        <f t="shared" si="139"/>
        <v>1.01019948033673</v>
      </c>
    </row>
    <row r="1086" spans="11:23">
      <c r="K1086" s="80">
        <v>108.4</v>
      </c>
      <c r="L1086" s="56">
        <f t="shared" si="133"/>
        <v>4.53308138211777</v>
      </c>
      <c r="M1086" s="56">
        <f t="shared" si="140"/>
        <v>0.0415963246390749</v>
      </c>
      <c r="Q1086" s="82">
        <f t="shared" si="134"/>
        <v>0.111365132694001</v>
      </c>
      <c r="R1086" s="58">
        <f t="shared" si="135"/>
        <v>3.17361010226061</v>
      </c>
      <c r="S1086" s="57">
        <f>IF(K1086=0,C1114,(1/$C$59)*LN(1+$C$59/$C$58/(RodR+ABS(Calculations!K1086-RodR))))</f>
        <v>0.0350909938856931</v>
      </c>
      <c r="T1086" s="83">
        <f t="shared" si="136"/>
        <v>0.0359273056902194</v>
      </c>
      <c r="U1086" s="58">
        <f t="shared" si="137"/>
        <v>45.1666666666667</v>
      </c>
      <c r="V1086" s="58">
        <f t="shared" si="138"/>
        <v>1.01019948033673</v>
      </c>
      <c r="W1086" s="58">
        <f t="shared" si="139"/>
        <v>1.01019948033673</v>
      </c>
    </row>
    <row r="1087" spans="11:23">
      <c r="K1087" s="80">
        <v>108.5</v>
      </c>
      <c r="L1087" s="56">
        <f t="shared" si="133"/>
        <v>4.52896331943269</v>
      </c>
      <c r="M1087" s="56">
        <f t="shared" si="140"/>
        <v>0.0415204313684301</v>
      </c>
      <c r="Q1087" s="82">
        <f t="shared" si="134"/>
        <v>0.111263963410084</v>
      </c>
      <c r="R1087" s="58">
        <f t="shared" si="135"/>
        <v>3.17361010226061</v>
      </c>
      <c r="S1087" s="57">
        <f>IF(K1087=0,C1115,(1/$C$59)*LN(1+$C$59/$C$58/(RodR+ABS(Calculations!K1087-RodR))))</f>
        <v>0.035059115589161</v>
      </c>
      <c r="T1087" s="83">
        <f t="shared" si="136"/>
        <v>0.0358938919449929</v>
      </c>
      <c r="U1087" s="58">
        <f t="shared" si="137"/>
        <v>45.2083333333333</v>
      </c>
      <c r="V1087" s="58">
        <f t="shared" si="138"/>
        <v>1.01019948033673</v>
      </c>
      <c r="W1087" s="58">
        <f t="shared" si="139"/>
        <v>1.01019948033673</v>
      </c>
    </row>
    <row r="1088" spans="11:23">
      <c r="K1088" s="80">
        <v>108.6</v>
      </c>
      <c r="L1088" s="56">
        <f t="shared" si="133"/>
        <v>4.52485273255848</v>
      </c>
      <c r="M1088" s="56">
        <f t="shared" si="140"/>
        <v>0.0414447456274782</v>
      </c>
      <c r="Q1088" s="82">
        <f t="shared" si="134"/>
        <v>0.111162977785934</v>
      </c>
      <c r="R1088" s="58">
        <f t="shared" si="135"/>
        <v>3.17361010226061</v>
      </c>
      <c r="S1088" s="57">
        <f>IF(K1088=0,C1116,(1/$C$59)*LN(1+$C$59/$C$58/(RodR+ABS(Calculations!K1088-RodR))))</f>
        <v>0.0350272951635586</v>
      </c>
      <c r="T1088" s="83">
        <f t="shared" si="136"/>
        <v>0.0358605402957825</v>
      </c>
      <c r="U1088" s="58">
        <f t="shared" si="137"/>
        <v>45.25</v>
      </c>
      <c r="V1088" s="58">
        <f t="shared" si="138"/>
        <v>1.01019948033673</v>
      </c>
      <c r="W1088" s="58">
        <f t="shared" si="139"/>
        <v>1.01019948033673</v>
      </c>
    </row>
    <row r="1089" spans="11:23">
      <c r="K1089" s="80">
        <v>108.7</v>
      </c>
      <c r="L1089" s="56">
        <f t="shared" si="133"/>
        <v>4.52074960115505</v>
      </c>
      <c r="M1089" s="56">
        <f t="shared" si="140"/>
        <v>0.041369266660257</v>
      </c>
      <c r="Q1089" s="82">
        <f t="shared" si="134"/>
        <v>0.111062175321851</v>
      </c>
      <c r="R1089" s="58">
        <f t="shared" si="135"/>
        <v>3.17361010226061</v>
      </c>
      <c r="S1089" s="57">
        <f>IF(K1089=0,C1117,(1/$C$59)*LN(1+$C$59/$C$58/(RodR+ABS(Calculations!K1089-RodR))))</f>
        <v>0.0349955324514312</v>
      </c>
      <c r="T1089" s="83">
        <f t="shared" si="136"/>
        <v>0.0358272505696449</v>
      </c>
      <c r="U1089" s="58">
        <f t="shared" si="137"/>
        <v>45.2916666666667</v>
      </c>
      <c r="V1089" s="58">
        <f t="shared" si="138"/>
        <v>1.01019948033673</v>
      </c>
      <c r="W1089" s="58">
        <f t="shared" si="139"/>
        <v>1.01019948033673</v>
      </c>
    </row>
    <row r="1090" spans="11:23">
      <c r="K1090" s="80">
        <v>108.8</v>
      </c>
      <c r="L1090" s="56">
        <f t="shared" ref="L1090:L1153" si="141">IF(K1090&lt;RodR,EPRValue,Q1090*$C$43)</f>
        <v>4.51665390495619</v>
      </c>
      <c r="M1090" s="56">
        <f t="shared" si="140"/>
        <v>0.0412939937141568</v>
      </c>
      <c r="Q1090" s="82">
        <f t="shared" si="134"/>
        <v>0.110961555519952</v>
      </c>
      <c r="R1090" s="58">
        <f t="shared" si="135"/>
        <v>3.17361010226061</v>
      </c>
      <c r="S1090" s="57">
        <f>IF(K1090=0,C1118,(1/$C$59)*LN(1+$C$59/$C$58/(RodR+ABS(Calculations!K1090-RodR))))</f>
        <v>0.0349638272958964</v>
      </c>
      <c r="T1090" s="83">
        <f t="shared" si="136"/>
        <v>0.0357940225942792</v>
      </c>
      <c r="U1090" s="58">
        <f t="shared" si="137"/>
        <v>45.3333333333333</v>
      </c>
      <c r="V1090" s="58">
        <f t="shared" si="138"/>
        <v>1.01019948033673</v>
      </c>
      <c r="W1090" s="58">
        <f t="shared" si="139"/>
        <v>1.01019948033673</v>
      </c>
    </row>
    <row r="1091" spans="11:23">
      <c r="K1091" s="80">
        <v>108.9</v>
      </c>
      <c r="L1091" s="56">
        <f t="shared" si="141"/>
        <v>4.51256562376897</v>
      </c>
      <c r="M1091" s="56">
        <f t="shared" si="140"/>
        <v>0.0412189260400311</v>
      </c>
      <c r="Q1091" s="82">
        <f t="shared" si="134"/>
        <v>0.110861117884153</v>
      </c>
      <c r="R1091" s="58">
        <f t="shared" si="135"/>
        <v>3.17361010226061</v>
      </c>
      <c r="S1091" s="57">
        <f>IF(K1091=0,C1119,(1/$C$59)*LN(1+$C$59/$C$58/(RodR+ABS(Calculations!K1091-RodR))))</f>
        <v>0.0349321795406389</v>
      </c>
      <c r="T1091" s="83">
        <f t="shared" si="136"/>
        <v>0.0357608561980236</v>
      </c>
      <c r="U1091" s="58">
        <f t="shared" si="137"/>
        <v>45.375</v>
      </c>
      <c r="V1091" s="58">
        <f t="shared" si="138"/>
        <v>1.01019948033673</v>
      </c>
      <c r="W1091" s="58">
        <f t="shared" si="139"/>
        <v>1.01019948033673</v>
      </c>
    </row>
    <row r="1092" spans="11:23">
      <c r="K1092" s="80">
        <v>109</v>
      </c>
      <c r="L1092" s="56">
        <f t="shared" si="141"/>
        <v>4.50848473747356</v>
      </c>
      <c r="M1092" s="56">
        <f t="shared" si="140"/>
        <v>0.0411440628921227</v>
      </c>
      <c r="Q1092" s="82">
        <f t="shared" ref="Q1092:Q1155" si="142">R1092*IF($C$56&lt;$C$55,S1092,T1092)</f>
        <v>0.110760861920166</v>
      </c>
      <c r="R1092" s="58">
        <f t="shared" ref="R1092:R1155" si="143">$C$70/$C$61*W1092</f>
        <v>3.17361010226061</v>
      </c>
      <c r="S1092" s="57">
        <f>IF(K1092=0,C1120,(1/$C$59)*LN(1+$C$59/$C$58/(RodR+ABS(Calculations!K1092-RodR))))</f>
        <v>0.0349005890299092</v>
      </c>
      <c r="T1092" s="83">
        <f t="shared" ref="T1092:T1155" si="144">IF((ABS(K1092))&lt;$C$55-$C$56,($C$53/2/PI()/$C$56*LN(($C$55-$C$56)*(ABS(K1092)+$C$56)/(ABS(K1092))/$C$55)+$C$60*LN($C$55*$C$54/($C$55-$C$56)/$C$53)),$C$60*LN((((ABS(K1092))+$C$56-$C$55)*$C$53+$C$55*$C$54)/($C$53*(ABS(K1092)))))</f>
        <v>0.0357277512098514</v>
      </c>
      <c r="U1092" s="58">
        <f t="shared" ref="U1092:U1155" si="145">K1092/$C$56</f>
        <v>45.4166666666667</v>
      </c>
      <c r="V1092" s="58">
        <f t="shared" ref="V1092:V1155" si="146">IF(K1092="","",1/(1.0212-0.0178*LOG10($C$53+0.01)))</f>
        <v>1.01019948033673</v>
      </c>
      <c r="W1092" s="58">
        <f t="shared" ref="W1092:W1155" si="147">MAX(1/(-(0.21682*LOG10(3.7*U1092)-0.293)*(EXP(-3.7*U1092)-1)+1),1)*MAX(1/(-(0.1921*LOG10(U1092+0.2)+0.072)*(EXP(-150*U1092)-1)+1),1)*V1092</f>
        <v>1.01019948033673</v>
      </c>
    </row>
    <row r="1093" spans="11:23">
      <c r="K1093" s="80">
        <v>109.1</v>
      </c>
      <c r="L1093" s="56">
        <f t="shared" si="141"/>
        <v>4.50441122602292</v>
      </c>
      <c r="M1093" s="56">
        <f t="shared" si="140"/>
        <v>0.0410694035280104</v>
      </c>
      <c r="Q1093" s="82">
        <f t="shared" si="142"/>
        <v>0.11066078713549</v>
      </c>
      <c r="R1093" s="58">
        <f t="shared" si="143"/>
        <v>3.17361010226061</v>
      </c>
      <c r="S1093" s="57">
        <f>IF(K1093=0,C1121,(1/$C$59)*LN(1+$C$59/$C$58/(RodR+ABS(Calculations!K1093-RodR))))</f>
        <v>0.0348690556085214</v>
      </c>
      <c r="T1093" s="83">
        <f t="shared" si="144"/>
        <v>0.0356947074593686</v>
      </c>
      <c r="U1093" s="58">
        <f t="shared" si="145"/>
        <v>45.4583333333333</v>
      </c>
      <c r="V1093" s="58">
        <f t="shared" si="146"/>
        <v>1.01019948033673</v>
      </c>
      <c r="W1093" s="58">
        <f t="shared" si="147"/>
        <v>1.01019948033673</v>
      </c>
    </row>
    <row r="1094" spans="11:23">
      <c r="K1094" s="80">
        <v>109.2</v>
      </c>
      <c r="L1094" s="56">
        <f t="shared" si="141"/>
        <v>4.50034506944225</v>
      </c>
      <c r="M1094" s="56">
        <f t="shared" si="140"/>
        <v>0.0409949472087936</v>
      </c>
      <c r="Q1094" s="82">
        <f t="shared" si="142"/>
        <v>0.110560893039402</v>
      </c>
      <c r="R1094" s="58">
        <f t="shared" si="143"/>
        <v>3.17361010226061</v>
      </c>
      <c r="S1094" s="57">
        <f>IF(K1094=0,C1122,(1/$C$59)*LN(1+$C$59/$C$58/(RodR+ABS(Calculations!K1094-RodR))))</f>
        <v>0.0348375791218487</v>
      </c>
      <c r="T1094" s="83">
        <f t="shared" si="144"/>
        <v>0.0356617247768114</v>
      </c>
      <c r="U1094" s="58">
        <f t="shared" si="145"/>
        <v>45.5</v>
      </c>
      <c r="V1094" s="58">
        <f t="shared" si="146"/>
        <v>1.01019948033673</v>
      </c>
      <c r="W1094" s="58">
        <f t="shared" si="147"/>
        <v>1.01019948033673</v>
      </c>
    </row>
    <row r="1095" spans="11:23">
      <c r="K1095" s="80">
        <v>109.3</v>
      </c>
      <c r="L1095" s="56">
        <f t="shared" si="141"/>
        <v>4.49628624782901</v>
      </c>
      <c r="M1095" s="56">
        <f t="shared" si="140"/>
        <v>0.0409206931987107</v>
      </c>
      <c r="Q1095" s="82">
        <f t="shared" si="142"/>
        <v>0.110461179142951</v>
      </c>
      <c r="R1095" s="58">
        <f t="shared" si="143"/>
        <v>3.17361010226061</v>
      </c>
      <c r="S1095" s="57">
        <f>IF(K1095=0,C1123,(1/$C$59)*LN(1+$C$59/$C$58/(RodR+ABS(Calculations!K1095-RodR))))</f>
        <v>0.0348061594158237</v>
      </c>
      <c r="T1095" s="83">
        <f t="shared" si="144"/>
        <v>0.0356288029930425</v>
      </c>
      <c r="U1095" s="58">
        <f t="shared" si="145"/>
        <v>45.5416666666667</v>
      </c>
      <c r="V1095" s="58">
        <f t="shared" si="146"/>
        <v>1.01019948033673</v>
      </c>
      <c r="W1095" s="58">
        <f t="shared" si="147"/>
        <v>1.01019948033673</v>
      </c>
    </row>
    <row r="1096" spans="11:23">
      <c r="K1096" s="80">
        <v>109.4</v>
      </c>
      <c r="L1096" s="56">
        <f t="shared" si="141"/>
        <v>4.49223474135228</v>
      </c>
      <c r="M1096" s="56">
        <f t="shared" si="140"/>
        <v>0.0408466407654915</v>
      </c>
      <c r="Q1096" s="82">
        <f t="shared" si="142"/>
        <v>0.110361644958948</v>
      </c>
      <c r="R1096" s="58">
        <f t="shared" si="143"/>
        <v>3.17361010226061</v>
      </c>
      <c r="S1096" s="57">
        <f>IF(K1096=0,C1124,(1/$C$59)*LN(1+$C$59/$C$58/(RodR+ABS(Calculations!K1096-RodR))))</f>
        <v>0.0347747963369336</v>
      </c>
      <c r="T1096" s="83">
        <f t="shared" si="144"/>
        <v>0.0355959419395489</v>
      </c>
      <c r="U1096" s="58">
        <f t="shared" si="145"/>
        <v>45.5833333333333</v>
      </c>
      <c r="V1096" s="58">
        <f t="shared" si="146"/>
        <v>1.01019948033673</v>
      </c>
      <c r="W1096" s="58">
        <f t="shared" si="147"/>
        <v>1.01019948033673</v>
      </c>
    </row>
    <row r="1097" spans="11:23">
      <c r="K1097" s="80">
        <v>109.5</v>
      </c>
      <c r="L1097" s="56">
        <f t="shared" si="141"/>
        <v>4.48819053025265</v>
      </c>
      <c r="M1097" s="56">
        <f t="shared" si="140"/>
        <v>0.0407727891800382</v>
      </c>
      <c r="Q1097" s="82">
        <f t="shared" si="142"/>
        <v>0.110262290001958</v>
      </c>
      <c r="R1097" s="58">
        <f t="shared" si="143"/>
        <v>3.17361010226061</v>
      </c>
      <c r="S1097" s="57">
        <f>IF(K1097=0,C1125,(1/$C$59)*LN(1+$C$59/$C$58/(RodR+ABS(Calculations!K1097-RodR))))</f>
        <v>0.0347434897322189</v>
      </c>
      <c r="T1097" s="83">
        <f t="shared" si="144"/>
        <v>0.035563141448439</v>
      </c>
      <c r="U1097" s="58">
        <f t="shared" si="145"/>
        <v>45.625</v>
      </c>
      <c r="V1097" s="58">
        <f t="shared" si="146"/>
        <v>1.01019948033673</v>
      </c>
      <c r="W1097" s="58">
        <f t="shared" si="147"/>
        <v>1.01019948033673</v>
      </c>
    </row>
    <row r="1098" spans="11:23">
      <c r="K1098" s="80">
        <v>109.6</v>
      </c>
      <c r="L1098" s="56">
        <f t="shared" si="141"/>
        <v>4.48415359484177</v>
      </c>
      <c r="M1098" s="56">
        <f t="shared" si="140"/>
        <v>0.0406991377167101</v>
      </c>
      <c r="Q1098" s="82">
        <f t="shared" si="142"/>
        <v>0.110163113788293</v>
      </c>
      <c r="R1098" s="58">
        <f t="shared" si="143"/>
        <v>3.17361010226061</v>
      </c>
      <c r="S1098" s="57">
        <f>IF(K1098=0,C1126,(1/$C$59)*LN(1+$C$59/$C$58/(RodR+ABS(Calculations!K1098-RodR))))</f>
        <v>0.0347122394492703</v>
      </c>
      <c r="T1098" s="83">
        <f t="shared" si="144"/>
        <v>0.035530401352439</v>
      </c>
      <c r="U1098" s="58">
        <f t="shared" si="145"/>
        <v>45.6666666666667</v>
      </c>
      <c r="V1098" s="58">
        <f t="shared" si="146"/>
        <v>1.01019948033673</v>
      </c>
      <c r="W1098" s="58">
        <f t="shared" si="147"/>
        <v>1.01019948033673</v>
      </c>
    </row>
    <row r="1099" spans="11:23">
      <c r="K1099" s="80">
        <v>109.7</v>
      </c>
      <c r="L1099" s="56">
        <f t="shared" si="141"/>
        <v>4.48012391550206</v>
      </c>
      <c r="M1099" s="56">
        <f t="shared" si="140"/>
        <v>0.0406256856529863</v>
      </c>
      <c r="Q1099" s="82">
        <f t="shared" si="142"/>
        <v>0.110064115836006</v>
      </c>
      <c r="R1099" s="58">
        <f t="shared" si="143"/>
        <v>3.17361010226061</v>
      </c>
      <c r="S1099" s="57">
        <f>IF(K1099=0,C1127,(1/$C$59)*LN(1+$C$59/$C$58/(RodR+ABS(Calculations!K1099-RodR))))</f>
        <v>0.0346810453362264</v>
      </c>
      <c r="T1099" s="83">
        <f t="shared" si="144"/>
        <v>0.0354977214848908</v>
      </c>
      <c r="U1099" s="58">
        <f t="shared" si="145"/>
        <v>45.7083333333333</v>
      </c>
      <c r="V1099" s="58">
        <f t="shared" si="146"/>
        <v>1.01019948033673</v>
      </c>
      <c r="W1099" s="58">
        <f t="shared" si="147"/>
        <v>1.01019948033673</v>
      </c>
    </row>
    <row r="1100" spans="11:23">
      <c r="K1100" s="80">
        <v>109.8</v>
      </c>
      <c r="L1100" s="56">
        <f t="shared" si="141"/>
        <v>4.47610147268646</v>
      </c>
      <c r="M1100" s="56">
        <f t="shared" si="140"/>
        <v>0.0405524322697213</v>
      </c>
      <c r="Q1100" s="82">
        <f t="shared" si="142"/>
        <v>0.109965295664879</v>
      </c>
      <c r="R1100" s="58">
        <f t="shared" si="143"/>
        <v>3.17361010226061</v>
      </c>
      <c r="S1100" s="57">
        <f>IF(K1100=0,C1128,(1/$C$59)*LN(1+$C$59/$C$58/(RodR+ABS(Calculations!K1100-RodR))))</f>
        <v>0.0346499072417716</v>
      </c>
      <c r="T1100" s="83">
        <f t="shared" si="144"/>
        <v>0.0354651016797495</v>
      </c>
      <c r="U1100" s="58">
        <f t="shared" si="145"/>
        <v>45.75</v>
      </c>
      <c r="V1100" s="58">
        <f t="shared" si="146"/>
        <v>1.01019948033673</v>
      </c>
      <c r="W1100" s="58">
        <f t="shared" si="147"/>
        <v>1.01019948033673</v>
      </c>
    </row>
    <row r="1101" spans="11:23">
      <c r="K1101" s="80">
        <v>109.9</v>
      </c>
      <c r="L1101" s="56">
        <f t="shared" si="141"/>
        <v>4.47208624691803</v>
      </c>
      <c r="M1101" s="56">
        <f t="shared" ref="M1101:M1164" si="148">L1091-L1101</f>
        <v>0.0404793768509384</v>
      </c>
      <c r="Q1101" s="82">
        <f t="shared" si="142"/>
        <v>0.109866652796419</v>
      </c>
      <c r="R1101" s="58">
        <f t="shared" si="143"/>
        <v>3.17361010226061</v>
      </c>
      <c r="S1101" s="57">
        <f>IF(K1101=0,C1129,(1/$C$59)*LN(1+$C$59/$C$58/(RodR+ABS(Calculations!K1101-RodR))))</f>
        <v>0.0346188250151331</v>
      </c>
      <c r="T1101" s="83">
        <f t="shared" si="144"/>
        <v>0.0354325417715787</v>
      </c>
      <c r="U1101" s="58">
        <f t="shared" si="145"/>
        <v>45.7916666666667</v>
      </c>
      <c r="V1101" s="58">
        <f t="shared" si="146"/>
        <v>1.01019948033673</v>
      </c>
      <c r="W1101" s="58">
        <f t="shared" si="147"/>
        <v>1.01019948033673</v>
      </c>
    </row>
    <row r="1102" spans="11:23">
      <c r="K1102" s="80">
        <v>110</v>
      </c>
      <c r="L1102" s="56">
        <f t="shared" si="141"/>
        <v>4.46807821878966</v>
      </c>
      <c r="M1102" s="56">
        <f t="shared" si="148"/>
        <v>0.040406518683902</v>
      </c>
      <c r="Q1102" s="82">
        <f t="shared" si="142"/>
        <v>0.109768186753846</v>
      </c>
      <c r="R1102" s="58">
        <f t="shared" si="143"/>
        <v>3.17361010226061</v>
      </c>
      <c r="S1102" s="57">
        <f>IF(K1102=0,C1130,(1/$C$59)*LN(1+$C$59/$C$58/(RodR+ABS(Calculations!K1102-RodR))))</f>
        <v>0.0345877985060787</v>
      </c>
      <c r="T1102" s="83">
        <f t="shared" si="144"/>
        <v>0.0354000415955498</v>
      </c>
      <c r="U1102" s="58">
        <f t="shared" si="145"/>
        <v>45.8333333333333</v>
      </c>
      <c r="V1102" s="58">
        <f t="shared" si="146"/>
        <v>1.01019948033673</v>
      </c>
      <c r="W1102" s="58">
        <f t="shared" si="147"/>
        <v>1.01019948033673</v>
      </c>
    </row>
    <row r="1103" spans="11:23">
      <c r="K1103" s="80">
        <v>110.1</v>
      </c>
      <c r="L1103" s="56">
        <f t="shared" si="141"/>
        <v>4.46407736896381</v>
      </c>
      <c r="M1103" s="56">
        <f t="shared" si="148"/>
        <v>0.0403338570591085</v>
      </c>
      <c r="Q1103" s="82">
        <f t="shared" si="142"/>
        <v>0.109669897062092</v>
      </c>
      <c r="R1103" s="58">
        <f t="shared" si="143"/>
        <v>3.17361010226061</v>
      </c>
      <c r="S1103" s="57">
        <f>IF(K1103=0,C1131,(1/$C$59)*LN(1+$C$59/$C$58/(RodR+ABS(Calculations!K1103-RodR))))</f>
        <v>0.0345568275649149</v>
      </c>
      <c r="T1103" s="83">
        <f t="shared" si="144"/>
        <v>0.035367600987439</v>
      </c>
      <c r="U1103" s="58">
        <f t="shared" si="145"/>
        <v>45.875</v>
      </c>
      <c r="V1103" s="58">
        <f t="shared" si="146"/>
        <v>1.01019948033673</v>
      </c>
      <c r="W1103" s="58">
        <f t="shared" si="147"/>
        <v>1.01019948033673</v>
      </c>
    </row>
    <row r="1104" spans="11:23">
      <c r="K1104" s="80">
        <v>110.2</v>
      </c>
      <c r="L1104" s="56">
        <f t="shared" si="141"/>
        <v>4.46008367817207</v>
      </c>
      <c r="M1104" s="56">
        <f t="shared" si="148"/>
        <v>0.0402613912701746</v>
      </c>
      <c r="Q1104" s="82">
        <f t="shared" si="142"/>
        <v>0.109571783247785</v>
      </c>
      <c r="R1104" s="58">
        <f t="shared" si="143"/>
        <v>3.17361010226061</v>
      </c>
      <c r="S1104" s="57">
        <f>IF(K1104=0,C1132,(1/$C$59)*LN(1+$C$59/$C$58/(RodR+ABS(Calculations!K1104-RodR))))</f>
        <v>0.0345259120424831</v>
      </c>
      <c r="T1104" s="83">
        <f t="shared" si="144"/>
        <v>0.0353352197836235</v>
      </c>
      <c r="U1104" s="58">
        <f t="shared" si="145"/>
        <v>45.9166666666667</v>
      </c>
      <c r="V1104" s="58">
        <f t="shared" si="146"/>
        <v>1.01019948033673</v>
      </c>
      <c r="W1104" s="58">
        <f t="shared" si="147"/>
        <v>1.01019948033673</v>
      </c>
    </row>
    <row r="1105" spans="11:23">
      <c r="K1105" s="80">
        <v>110.3</v>
      </c>
      <c r="L1105" s="56">
        <f t="shared" si="141"/>
        <v>4.45609712721507</v>
      </c>
      <c r="M1105" s="56">
        <f t="shared" si="148"/>
        <v>0.0401891206139409</v>
      </c>
      <c r="Q1105" s="82">
        <f t="shared" si="142"/>
        <v>0.109473844839252</v>
      </c>
      <c r="R1105" s="58">
        <f t="shared" si="143"/>
        <v>3.17361010226061</v>
      </c>
      <c r="S1105" s="57">
        <f>IF(K1105=0,C1133,(1/$C$59)*LN(1+$C$59/$C$58/(RodR+ABS(Calculations!K1105-RodR))))</f>
        <v>0.0344950517901591</v>
      </c>
      <c r="T1105" s="83">
        <f t="shared" si="144"/>
        <v>0.0353028978210786</v>
      </c>
      <c r="U1105" s="58">
        <f t="shared" si="145"/>
        <v>45.9583333333333</v>
      </c>
      <c r="V1105" s="58">
        <f t="shared" si="146"/>
        <v>1.01019948033673</v>
      </c>
      <c r="W1105" s="58">
        <f t="shared" si="147"/>
        <v>1.01019948033673</v>
      </c>
    </row>
    <row r="1106" spans="11:23">
      <c r="K1106" s="80">
        <v>110.4</v>
      </c>
      <c r="L1106" s="56">
        <f t="shared" si="141"/>
        <v>4.45211769696188</v>
      </c>
      <c r="M1106" s="56">
        <f t="shared" si="148"/>
        <v>0.0401170443904011</v>
      </c>
      <c r="Q1106" s="82">
        <f t="shared" si="142"/>
        <v>0.109376081366498</v>
      </c>
      <c r="R1106" s="58">
        <f t="shared" si="143"/>
        <v>3.17361010226061</v>
      </c>
      <c r="S1106" s="57">
        <f>IF(K1106=0,C1134,(1/$C$59)*LN(1+$C$59/$C$58/(RodR+ABS(Calculations!K1106-RodR))))</f>
        <v>0.0344642466598488</v>
      </c>
      <c r="T1106" s="83">
        <f t="shared" si="144"/>
        <v>0.0352706349373765</v>
      </c>
      <c r="U1106" s="58">
        <f t="shared" si="145"/>
        <v>46</v>
      </c>
      <c r="V1106" s="58">
        <f t="shared" si="146"/>
        <v>1.01019948033673</v>
      </c>
      <c r="W1106" s="58">
        <f t="shared" si="147"/>
        <v>1.01019948033673</v>
      </c>
    </row>
    <row r="1107" spans="11:23">
      <c r="K1107" s="80">
        <v>110.5</v>
      </c>
      <c r="L1107" s="56">
        <f t="shared" si="141"/>
        <v>4.44814536834996</v>
      </c>
      <c r="M1107" s="56">
        <f t="shared" si="148"/>
        <v>0.0400451619026905</v>
      </c>
      <c r="Q1107" s="82">
        <f t="shared" si="142"/>
        <v>0.10927849236121</v>
      </c>
      <c r="R1107" s="58">
        <f t="shared" si="143"/>
        <v>3.17361010226061</v>
      </c>
      <c r="S1107" s="57">
        <f>IF(K1107=0,C1135,(1/$C$59)*LN(1+$C$59/$C$58/(RodR+ABS(Calculations!K1107-RodR))))</f>
        <v>0.0344334965039874</v>
      </c>
      <c r="T1107" s="83">
        <f t="shared" si="144"/>
        <v>0.0352384309706821</v>
      </c>
      <c r="U1107" s="58">
        <f t="shared" si="145"/>
        <v>46.0416666666667</v>
      </c>
      <c r="V1107" s="58">
        <f t="shared" si="146"/>
        <v>1.01019948033673</v>
      </c>
      <c r="W1107" s="58">
        <f t="shared" si="147"/>
        <v>1.01019948033673</v>
      </c>
    </row>
    <row r="1108" spans="11:23">
      <c r="K1108" s="80">
        <v>110.6</v>
      </c>
      <c r="L1108" s="56">
        <f t="shared" si="141"/>
        <v>4.44418012238475</v>
      </c>
      <c r="M1108" s="56">
        <f t="shared" si="148"/>
        <v>0.0399734724570227</v>
      </c>
      <c r="Q1108" s="82">
        <f t="shared" si="142"/>
        <v>0.109181077356744</v>
      </c>
      <c r="R1108" s="58">
        <f t="shared" si="143"/>
        <v>3.17361010226061</v>
      </c>
      <c r="S1108" s="57">
        <f>IF(K1108=0,C1136,(1/$C$59)*LN(1+$C$59/$C$58/(RodR+ABS(Calculations!K1108-RodR))))</f>
        <v>0.034402801175536</v>
      </c>
      <c r="T1108" s="83">
        <f t="shared" si="144"/>
        <v>0.0352062857597511</v>
      </c>
      <c r="U1108" s="58">
        <f t="shared" si="145"/>
        <v>46.0833333333333</v>
      </c>
      <c r="V1108" s="58">
        <f t="shared" si="146"/>
        <v>1.01019948033673</v>
      </c>
      <c r="W1108" s="58">
        <f t="shared" si="147"/>
        <v>1.01019948033673</v>
      </c>
    </row>
    <row r="1109" spans="11:23">
      <c r="K1109" s="80">
        <v>110.7</v>
      </c>
      <c r="L1109" s="56">
        <f t="shared" si="141"/>
        <v>4.44022194013931</v>
      </c>
      <c r="M1109" s="56">
        <f t="shared" si="148"/>
        <v>0.0399019753627483</v>
      </c>
      <c r="Q1109" s="82">
        <f t="shared" si="142"/>
        <v>0.10908383588812</v>
      </c>
      <c r="R1109" s="58">
        <f t="shared" si="143"/>
        <v>3.17361010226061</v>
      </c>
      <c r="S1109" s="57">
        <f>IF(K1109=0,C1137,(1/$C$59)*LN(1+$C$59/$C$58/(RodR+ABS(Calculations!K1109-RodR))))</f>
        <v>0.0343721605279799</v>
      </c>
      <c r="T1109" s="83">
        <f t="shared" si="144"/>
        <v>0.0351741991439273</v>
      </c>
      <c r="U1109" s="58">
        <f t="shared" si="145"/>
        <v>46.125</v>
      </c>
      <c r="V1109" s="58">
        <f t="shared" si="146"/>
        <v>1.01019948033673</v>
      </c>
      <c r="W1109" s="58">
        <f t="shared" si="147"/>
        <v>1.01019948033673</v>
      </c>
    </row>
    <row r="1110" spans="11:23">
      <c r="K1110" s="80">
        <v>110.8</v>
      </c>
      <c r="L1110" s="56">
        <f t="shared" si="141"/>
        <v>4.43627080275418</v>
      </c>
      <c r="M1110" s="56">
        <f t="shared" si="148"/>
        <v>0.0398306699322815</v>
      </c>
      <c r="Q1110" s="82">
        <f t="shared" si="142"/>
        <v>0.108986767492013</v>
      </c>
      <c r="R1110" s="58">
        <f t="shared" si="143"/>
        <v>3.17361010226061</v>
      </c>
      <c r="S1110" s="57">
        <f>IF(K1110=0,C1138,(1/$C$59)*LN(1+$C$59/$C$58/(RodR+ABS(Calculations!K1110-RodR))))</f>
        <v>0.0343415744153259</v>
      </c>
      <c r="T1110" s="83">
        <f t="shared" si="144"/>
        <v>0.0351421709631391</v>
      </c>
      <c r="U1110" s="58">
        <f t="shared" si="145"/>
        <v>46.1666666666667</v>
      </c>
      <c r="V1110" s="58">
        <f t="shared" si="146"/>
        <v>1.01019948033673</v>
      </c>
      <c r="W1110" s="58">
        <f t="shared" si="147"/>
        <v>1.01019948033673</v>
      </c>
    </row>
    <row r="1111" spans="11:23">
      <c r="K1111" s="80">
        <v>110.9</v>
      </c>
      <c r="L1111" s="56">
        <f t="shared" si="141"/>
        <v>4.43232669143687</v>
      </c>
      <c r="M1111" s="56">
        <f t="shared" si="148"/>
        <v>0.0397595554811598</v>
      </c>
      <c r="Q1111" s="82">
        <f t="shared" si="142"/>
        <v>0.108889871706743</v>
      </c>
      <c r="R1111" s="58">
        <f t="shared" si="143"/>
        <v>3.17361010226061</v>
      </c>
      <c r="S1111" s="57">
        <f>IF(K1111=0,C1139,(1/$C$59)*LN(1+$C$59/$C$58/(RodR+ABS(Calculations!K1111-RodR))))</f>
        <v>0.0343110426920997</v>
      </c>
      <c r="T1111" s="83">
        <f t="shared" si="144"/>
        <v>0.035110201057898</v>
      </c>
      <c r="U1111" s="58">
        <f t="shared" si="145"/>
        <v>46.2083333333333</v>
      </c>
      <c r="V1111" s="58">
        <f t="shared" si="146"/>
        <v>1.01019948033673</v>
      </c>
      <c r="W1111" s="58">
        <f t="shared" si="147"/>
        <v>1.01019948033673</v>
      </c>
    </row>
    <row r="1112" spans="11:23">
      <c r="K1112" s="80">
        <v>111</v>
      </c>
      <c r="L1112" s="56">
        <f t="shared" si="141"/>
        <v>4.42838958746179</v>
      </c>
      <c r="M1112" s="56">
        <f t="shared" si="148"/>
        <v>0.0396886313278637</v>
      </c>
      <c r="Q1112" s="82">
        <f t="shared" si="142"/>
        <v>0.108793148072276</v>
      </c>
      <c r="R1112" s="58">
        <f t="shared" si="143"/>
        <v>3.17361010226061</v>
      </c>
      <c r="S1112" s="57">
        <f>IF(K1112=0,C1140,(1/$C$59)*LN(1+$C$59/$C$58/(RodR+ABS(Calculations!K1112-RodR))))</f>
        <v>0.0342805652133451</v>
      </c>
      <c r="T1112" s="83">
        <f t="shared" si="144"/>
        <v>0.0350782892692951</v>
      </c>
      <c r="U1112" s="58">
        <f t="shared" si="145"/>
        <v>46.25</v>
      </c>
      <c r="V1112" s="58">
        <f t="shared" si="146"/>
        <v>1.01019948033673</v>
      </c>
      <c r="W1112" s="58">
        <f t="shared" si="147"/>
        <v>1.01019948033673</v>
      </c>
    </row>
    <row r="1113" spans="11:23">
      <c r="K1113" s="80">
        <v>111.1</v>
      </c>
      <c r="L1113" s="56">
        <f t="shared" si="141"/>
        <v>4.42445947216975</v>
      </c>
      <c r="M1113" s="56">
        <f t="shared" si="148"/>
        <v>0.039617896794061</v>
      </c>
      <c r="Q1113" s="82">
        <f t="shared" si="142"/>
        <v>0.108696596130206</v>
      </c>
      <c r="R1113" s="58">
        <f t="shared" si="143"/>
        <v>3.17361010226061</v>
      </c>
      <c r="S1113" s="57">
        <f>IF(K1113=0,C1141,(1/$C$59)*LN(1+$C$59/$C$58/(RodR+ABS(Calculations!K1113-RodR))))</f>
        <v>0.0342501418346192</v>
      </c>
      <c r="T1113" s="83">
        <f t="shared" si="144"/>
        <v>0.035046435438999</v>
      </c>
      <c r="U1113" s="58">
        <f t="shared" si="145"/>
        <v>46.2916666666667</v>
      </c>
      <c r="V1113" s="58">
        <f t="shared" si="146"/>
        <v>1.01019948033673</v>
      </c>
      <c r="W1113" s="58">
        <f t="shared" si="147"/>
        <v>1.01019948033673</v>
      </c>
    </row>
    <row r="1114" spans="11:23">
      <c r="K1114" s="80">
        <v>111.2</v>
      </c>
      <c r="L1114" s="56">
        <f t="shared" si="141"/>
        <v>4.42053632696778</v>
      </c>
      <c r="M1114" s="56">
        <f t="shared" si="148"/>
        <v>0.0395473512042894</v>
      </c>
      <c r="Q1114" s="82">
        <f t="shared" si="142"/>
        <v>0.108600215423758</v>
      </c>
      <c r="R1114" s="58">
        <f t="shared" si="143"/>
        <v>3.17361010226061</v>
      </c>
      <c r="S1114" s="57">
        <f>IF(K1114=0,C1142,(1/$C$59)*LN(1+$C$59/$C$58/(RodR+ABS(Calculations!K1114-RodR))))</f>
        <v>0.0342197724119925</v>
      </c>
      <c r="T1114" s="83">
        <f t="shared" si="144"/>
        <v>0.0350146394092523</v>
      </c>
      <c r="U1114" s="58">
        <f t="shared" si="145"/>
        <v>46.3333333333333</v>
      </c>
      <c r="V1114" s="58">
        <f t="shared" si="146"/>
        <v>1.01019948033673</v>
      </c>
      <c r="W1114" s="58">
        <f t="shared" si="147"/>
        <v>1.01019948033673</v>
      </c>
    </row>
    <row r="1115" spans="11:23">
      <c r="K1115" s="80">
        <v>111.3</v>
      </c>
      <c r="L1115" s="56">
        <f t="shared" si="141"/>
        <v>4.41662013332884</v>
      </c>
      <c r="M1115" s="56">
        <f t="shared" si="148"/>
        <v>0.0394769938862254</v>
      </c>
      <c r="Q1115" s="82">
        <f t="shared" si="142"/>
        <v>0.108504005497774</v>
      </c>
      <c r="R1115" s="58">
        <f t="shared" si="143"/>
        <v>3.17361010226061</v>
      </c>
      <c r="S1115" s="57">
        <f>IF(K1115=0,C1143,(1/$C$59)*LN(1+$C$59/$C$58/(RodR+ABS(Calculations!K1115-RodR))))</f>
        <v>0.0341894568020453</v>
      </c>
      <c r="T1115" s="83">
        <f t="shared" si="144"/>
        <v>0.0349829010228699</v>
      </c>
      <c r="U1115" s="58">
        <f t="shared" si="145"/>
        <v>46.375</v>
      </c>
      <c r="V1115" s="58">
        <f t="shared" si="146"/>
        <v>1.01019948033673</v>
      </c>
      <c r="W1115" s="58">
        <f t="shared" si="147"/>
        <v>1.01019948033673</v>
      </c>
    </row>
    <row r="1116" spans="11:23">
      <c r="K1116" s="80">
        <v>111.4</v>
      </c>
      <c r="L1116" s="56">
        <f t="shared" si="141"/>
        <v>4.41271087279143</v>
      </c>
      <c r="M1116" s="56">
        <f t="shared" si="148"/>
        <v>0.0394068241704471</v>
      </c>
      <c r="Q1116" s="82">
        <f t="shared" si="142"/>
        <v>0.108407965898705</v>
      </c>
      <c r="R1116" s="58">
        <f t="shared" si="143"/>
        <v>3.17361010226061</v>
      </c>
      <c r="S1116" s="57">
        <f>IF(K1116=0,C1144,(1/$C$59)*LN(1+$C$59/$C$58/(RodR+ABS(Calculations!K1116-RodR))))</f>
        <v>0.0341591948618655</v>
      </c>
      <c r="T1116" s="83">
        <f t="shared" si="144"/>
        <v>0.0349512201232371</v>
      </c>
      <c r="U1116" s="58">
        <f t="shared" si="145"/>
        <v>46.4166666666667</v>
      </c>
      <c r="V1116" s="58">
        <f t="shared" si="146"/>
        <v>1.01019948033673</v>
      </c>
      <c r="W1116" s="58">
        <f t="shared" si="147"/>
        <v>1.01019948033673</v>
      </c>
    </row>
    <row r="1117" spans="11:23">
      <c r="K1117" s="80">
        <v>111.5</v>
      </c>
      <c r="L1117" s="56">
        <f t="shared" si="141"/>
        <v>4.40880852695947</v>
      </c>
      <c r="M1117" s="56">
        <f t="shared" si="148"/>
        <v>0.0393368413904946</v>
      </c>
      <c r="Q1117" s="82">
        <f t="shared" si="142"/>
        <v>0.108312096174612</v>
      </c>
      <c r="R1117" s="58">
        <f t="shared" si="143"/>
        <v>3.17361010226061</v>
      </c>
      <c r="S1117" s="57">
        <f>IF(K1117=0,C1145,(1/$C$59)*LN(1+$C$59/$C$58/(RodR+ABS(Calculations!K1117-RodR))))</f>
        <v>0.0341289864490473</v>
      </c>
      <c r="T1117" s="83">
        <f t="shared" si="144"/>
        <v>0.0349195965543047</v>
      </c>
      <c r="U1117" s="58">
        <f t="shared" si="145"/>
        <v>46.4583333333333</v>
      </c>
      <c r="V1117" s="58">
        <f t="shared" si="146"/>
        <v>1.01019948033673</v>
      </c>
      <c r="W1117" s="58">
        <f t="shared" si="147"/>
        <v>1.01019948033673</v>
      </c>
    </row>
    <row r="1118" spans="11:23">
      <c r="K1118" s="80">
        <v>111.6</v>
      </c>
      <c r="L1118" s="56">
        <f t="shared" si="141"/>
        <v>4.40491307750179</v>
      </c>
      <c r="M1118" s="56">
        <f t="shared" si="148"/>
        <v>0.039267044882954</v>
      </c>
      <c r="Q1118" s="82">
        <f t="shared" si="142"/>
        <v>0.10821639587515</v>
      </c>
      <c r="R1118" s="58">
        <f t="shared" si="143"/>
        <v>3.17361010226061</v>
      </c>
      <c r="S1118" s="57">
        <f>IF(K1118=0,C1146,(1/$C$59)*LN(1+$C$59/$C$58/(RodR+ABS(Calculations!K1118-RodR))))</f>
        <v>0.0340988314216877</v>
      </c>
      <c r="T1118" s="83">
        <f t="shared" si="144"/>
        <v>0.0348880301605888</v>
      </c>
      <c r="U1118" s="58">
        <f t="shared" si="145"/>
        <v>46.5</v>
      </c>
      <c r="V1118" s="58">
        <f t="shared" si="146"/>
        <v>1.01019948033673</v>
      </c>
      <c r="W1118" s="58">
        <f t="shared" si="147"/>
        <v>1.01019948033673</v>
      </c>
    </row>
    <row r="1119" spans="11:23">
      <c r="K1119" s="80">
        <v>111.7</v>
      </c>
      <c r="L1119" s="56">
        <f t="shared" si="141"/>
        <v>4.40102450615207</v>
      </c>
      <c r="M1119" s="56">
        <f t="shared" si="148"/>
        <v>0.0391974339872432</v>
      </c>
      <c r="Q1119" s="82">
        <f t="shared" si="142"/>
        <v>0.108120864551565</v>
      </c>
      <c r="R1119" s="58">
        <f t="shared" si="143"/>
        <v>3.17361010226061</v>
      </c>
      <c r="S1119" s="57">
        <f>IF(K1119=0,C1147,(1/$C$59)*LN(1+$C$59/$C$58/(RodR+ABS(Calculations!K1119-RodR))))</f>
        <v>0.0340687296383851</v>
      </c>
      <c r="T1119" s="83">
        <f t="shared" si="144"/>
        <v>0.0348565207871663</v>
      </c>
      <c r="U1119" s="58">
        <f t="shared" si="145"/>
        <v>46.5416666666667</v>
      </c>
      <c r="V1119" s="58">
        <f t="shared" si="146"/>
        <v>1.01019948033673</v>
      </c>
      <c r="W1119" s="58">
        <f t="shared" si="147"/>
        <v>1.01019948033673</v>
      </c>
    </row>
    <row r="1120" spans="11:23">
      <c r="K1120" s="80">
        <v>111.8</v>
      </c>
      <c r="L1120" s="56">
        <f t="shared" si="141"/>
        <v>4.39714279470836</v>
      </c>
      <c r="M1120" s="56">
        <f t="shared" si="148"/>
        <v>0.0391280080458243</v>
      </c>
      <c r="Q1120" s="82">
        <f t="shared" si="142"/>
        <v>0.108025501756686</v>
      </c>
      <c r="R1120" s="58">
        <f t="shared" si="143"/>
        <v>3.17361010226061</v>
      </c>
      <c r="S1120" s="57">
        <f>IF(K1120=0,C1148,(1/$C$59)*LN(1+$C$59/$C$58/(RodR+ABS(Calculations!K1120-RodR))))</f>
        <v>0.0340386809582369</v>
      </c>
      <c r="T1120" s="83">
        <f t="shared" si="144"/>
        <v>0.0348250682796741</v>
      </c>
      <c r="U1120" s="58">
        <f t="shared" si="145"/>
        <v>46.5833333333333</v>
      </c>
      <c r="V1120" s="58">
        <f t="shared" si="146"/>
        <v>1.01019948033673</v>
      </c>
      <c r="W1120" s="58">
        <f t="shared" si="147"/>
        <v>1.01019948033673</v>
      </c>
    </row>
    <row r="1121" spans="11:23">
      <c r="K1121" s="80">
        <v>111.9</v>
      </c>
      <c r="L1121" s="56">
        <f t="shared" si="141"/>
        <v>4.39326792503294</v>
      </c>
      <c r="M1121" s="56">
        <f t="shared" si="148"/>
        <v>0.0390587664039259</v>
      </c>
      <c r="Q1121" s="82">
        <f t="shared" si="142"/>
        <v>0.107930307044922</v>
      </c>
      <c r="R1121" s="58">
        <f t="shared" si="143"/>
        <v>3.17361010226061</v>
      </c>
      <c r="S1121" s="57">
        <f>IF(K1121=0,C1149,(1/$C$59)*LN(1+$C$59/$C$58/(RodR+ABS(Calculations!K1121-RodR))))</f>
        <v>0.0340086852408372</v>
      </c>
      <c r="T1121" s="83">
        <f t="shared" si="144"/>
        <v>0.0347936724843055</v>
      </c>
      <c r="U1121" s="58">
        <f t="shared" si="145"/>
        <v>46.625</v>
      </c>
      <c r="V1121" s="58">
        <f t="shared" si="146"/>
        <v>1.01019948033673</v>
      </c>
      <c r="W1121" s="58">
        <f t="shared" si="147"/>
        <v>1.01019948033673</v>
      </c>
    </row>
    <row r="1122" spans="11:23">
      <c r="K1122" s="80">
        <v>112</v>
      </c>
      <c r="L1122" s="56">
        <f t="shared" si="141"/>
        <v>4.38939987905197</v>
      </c>
      <c r="M1122" s="56">
        <f t="shared" si="148"/>
        <v>0.0389897084098214</v>
      </c>
      <c r="Q1122" s="82">
        <f t="shared" si="142"/>
        <v>0.107835279972248</v>
      </c>
      <c r="R1122" s="58">
        <f t="shared" si="143"/>
        <v>3.17361010226061</v>
      </c>
      <c r="S1122" s="57">
        <f>IF(K1122=0,C1150,(1/$C$59)*LN(1+$C$59/$C$58/(RodR+ABS(Calculations!K1122-RodR))))</f>
        <v>0.0339787423462747</v>
      </c>
      <c r="T1122" s="83">
        <f t="shared" si="144"/>
        <v>0.0347623332478081</v>
      </c>
      <c r="U1122" s="58">
        <f t="shared" si="145"/>
        <v>46.6666666666667</v>
      </c>
      <c r="V1122" s="58">
        <f t="shared" si="146"/>
        <v>1.01019948033673</v>
      </c>
      <c r="W1122" s="58">
        <f t="shared" si="147"/>
        <v>1.01019948033673</v>
      </c>
    </row>
    <row r="1123" spans="11:23">
      <c r="K1123" s="80">
        <v>112.1</v>
      </c>
      <c r="L1123" s="56">
        <f t="shared" si="141"/>
        <v>4.38553863875518</v>
      </c>
      <c r="M1123" s="56">
        <f t="shared" si="148"/>
        <v>0.0389208334145632</v>
      </c>
      <c r="Q1123" s="82">
        <f t="shared" si="142"/>
        <v>0.107740420096202</v>
      </c>
      <c r="R1123" s="58">
        <f t="shared" si="143"/>
        <v>3.17361010226061</v>
      </c>
      <c r="S1123" s="57">
        <f>IF(K1123=0,C1151,(1/$C$59)*LN(1+$C$59/$C$58/(RodR+ABS(Calculations!K1123-RodR))))</f>
        <v>0.0339488521351304</v>
      </c>
      <c r="T1123" s="83">
        <f t="shared" si="144"/>
        <v>0.034731050417481</v>
      </c>
      <c r="U1123" s="58">
        <f t="shared" si="145"/>
        <v>46.7083333333333</v>
      </c>
      <c r="V1123" s="58">
        <f t="shared" si="146"/>
        <v>1.01019948033673</v>
      </c>
      <c r="W1123" s="58">
        <f t="shared" si="147"/>
        <v>1.01019948033673</v>
      </c>
    </row>
    <row r="1124" spans="11:23">
      <c r="K1124" s="80">
        <v>112.2</v>
      </c>
      <c r="L1124" s="56">
        <f t="shared" si="141"/>
        <v>4.38168418619568</v>
      </c>
      <c r="M1124" s="56">
        <f t="shared" si="148"/>
        <v>0.0388521407721045</v>
      </c>
      <c r="Q1124" s="82">
        <f t="shared" si="142"/>
        <v>0.107645726975878</v>
      </c>
      <c r="R1124" s="58">
        <f t="shared" si="143"/>
        <v>3.17361010226061</v>
      </c>
      <c r="S1124" s="57">
        <f>IF(K1124=0,C1152,(1/$C$59)*LN(1+$C$59/$C$58/(RodR+ABS(Calculations!K1124-RodR))))</f>
        <v>0.0339190144684757</v>
      </c>
      <c r="T1124" s="83">
        <f t="shared" si="144"/>
        <v>0.0346998238411724</v>
      </c>
      <c r="U1124" s="58">
        <f t="shared" si="145"/>
        <v>46.75</v>
      </c>
      <c r="V1124" s="58">
        <f t="shared" si="146"/>
        <v>1.01019948033673</v>
      </c>
      <c r="W1124" s="58">
        <f t="shared" si="147"/>
        <v>1.01019948033673</v>
      </c>
    </row>
    <row r="1125" spans="11:23">
      <c r="K1125" s="80">
        <v>112.3</v>
      </c>
      <c r="L1125" s="56">
        <f t="shared" si="141"/>
        <v>4.37783650348959</v>
      </c>
      <c r="M1125" s="56">
        <f t="shared" si="148"/>
        <v>0.0387836298392479</v>
      </c>
      <c r="Q1125" s="82">
        <f t="shared" si="142"/>
        <v>0.107551200171922</v>
      </c>
      <c r="R1125" s="58">
        <f t="shared" si="143"/>
        <v>3.17361010226061</v>
      </c>
      <c r="S1125" s="57">
        <f>IF(K1125=0,C1153,(1/$C$59)*LN(1+$C$59/$C$58/(RodR+ABS(Calculations!K1125-RodR))))</f>
        <v>0.03388922920787</v>
      </c>
      <c r="T1125" s="83">
        <f t="shared" si="144"/>
        <v>0.0346686533672783</v>
      </c>
      <c r="U1125" s="58">
        <f t="shared" si="145"/>
        <v>46.7916666666667</v>
      </c>
      <c r="V1125" s="58">
        <f t="shared" si="146"/>
        <v>1.01019948033673</v>
      </c>
      <c r="W1125" s="58">
        <f t="shared" si="147"/>
        <v>1.01019948033673</v>
      </c>
    </row>
    <row r="1126" spans="11:23">
      <c r="K1126" s="80">
        <v>112.4</v>
      </c>
      <c r="L1126" s="56">
        <f t="shared" si="141"/>
        <v>4.37399557281586</v>
      </c>
      <c r="M1126" s="56">
        <f t="shared" si="148"/>
        <v>0.0387152999755696</v>
      </c>
      <c r="Q1126" s="82">
        <f t="shared" si="142"/>
        <v>0.107456839246518</v>
      </c>
      <c r="R1126" s="58">
        <f t="shared" si="143"/>
        <v>3.17361010226061</v>
      </c>
      <c r="S1126" s="57">
        <f>IF(K1126=0,C1154,(1/$C$59)*LN(1+$C$59/$C$58/(RodR+ABS(Calculations!K1126-RodR))))</f>
        <v>0.0338594962153588</v>
      </c>
      <c r="T1126" s="83">
        <f t="shared" si="144"/>
        <v>0.0346375388447372</v>
      </c>
      <c r="U1126" s="58">
        <f t="shared" si="145"/>
        <v>46.8333333333333</v>
      </c>
      <c r="V1126" s="58">
        <f t="shared" si="146"/>
        <v>1.01019948033673</v>
      </c>
      <c r="W1126" s="58">
        <f t="shared" si="147"/>
        <v>1.01019948033673</v>
      </c>
    </row>
    <row r="1127" spans="11:23">
      <c r="K1127" s="80">
        <v>112.5</v>
      </c>
      <c r="L1127" s="56">
        <f t="shared" si="141"/>
        <v>4.37016137641591</v>
      </c>
      <c r="M1127" s="56">
        <f t="shared" si="148"/>
        <v>0.0386471505435608</v>
      </c>
      <c r="Q1127" s="82">
        <f t="shared" si="142"/>
        <v>0.107362643763388</v>
      </c>
      <c r="R1127" s="58">
        <f t="shared" si="143"/>
        <v>3.17361010226061</v>
      </c>
      <c r="S1127" s="57">
        <f>IF(K1127=0,C1155,(1/$C$59)*LN(1+$C$59/$C$58/(RodR+ABS(Calculations!K1127-RodR))))</f>
        <v>0.0338298153534713</v>
      </c>
      <c r="T1127" s="83">
        <f t="shared" si="144"/>
        <v>0.0346064801230305</v>
      </c>
      <c r="U1127" s="58">
        <f t="shared" si="145"/>
        <v>46.875</v>
      </c>
      <c r="V1127" s="58">
        <f t="shared" si="146"/>
        <v>1.01019948033673</v>
      </c>
      <c r="W1127" s="58">
        <f t="shared" si="147"/>
        <v>1.01019948033673</v>
      </c>
    </row>
    <row r="1128" spans="11:23">
      <c r="K1128" s="80">
        <v>112.6</v>
      </c>
      <c r="L1128" s="56">
        <f t="shared" si="141"/>
        <v>4.36633389659333</v>
      </c>
      <c r="M1128" s="56">
        <f t="shared" si="148"/>
        <v>0.0385791809084566</v>
      </c>
      <c r="Q1128" s="82">
        <f t="shared" si="142"/>
        <v>0.107268613287781</v>
      </c>
      <c r="R1128" s="58">
        <f t="shared" si="143"/>
        <v>3.17361010226061</v>
      </c>
      <c r="S1128" s="57">
        <f>IF(K1128=0,C1156,(1/$C$59)*LN(1+$C$59/$C$58/(RodR+ABS(Calculations!K1128-RodR))))</f>
        <v>0.0338001864852182</v>
      </c>
      <c r="T1128" s="83">
        <f t="shared" si="144"/>
        <v>0.0345754770521793</v>
      </c>
      <c r="U1128" s="58">
        <f t="shared" si="145"/>
        <v>46.9166666666667</v>
      </c>
      <c r="V1128" s="58">
        <f t="shared" si="146"/>
        <v>1.01019948033673</v>
      </c>
      <c r="W1128" s="58">
        <f t="shared" si="147"/>
        <v>1.01019948033673</v>
      </c>
    </row>
    <row r="1129" spans="11:23">
      <c r="K1129" s="80">
        <v>112.7</v>
      </c>
      <c r="L1129" s="56">
        <f t="shared" si="141"/>
        <v>4.36251311571376</v>
      </c>
      <c r="M1129" s="56">
        <f t="shared" si="148"/>
        <v>0.0385113904383063</v>
      </c>
      <c r="Q1129" s="82">
        <f t="shared" si="142"/>
        <v>0.10717474738647</v>
      </c>
      <c r="R1129" s="58">
        <f t="shared" si="143"/>
        <v>3.17361010226061</v>
      </c>
      <c r="S1129" s="57">
        <f>IF(K1129=0,C1157,(1/$C$59)*LN(1+$C$59/$C$58/(RodR+ABS(Calculations!K1129-RodR))))</f>
        <v>0.03377060947409</v>
      </c>
      <c r="T1129" s="83">
        <f t="shared" si="144"/>
        <v>0.0345445294827415</v>
      </c>
      <c r="U1129" s="58">
        <f t="shared" si="145"/>
        <v>46.9583333333333</v>
      </c>
      <c r="V1129" s="58">
        <f t="shared" si="146"/>
        <v>1.01019948033673</v>
      </c>
      <c r="W1129" s="58">
        <f t="shared" si="147"/>
        <v>1.01019948033673</v>
      </c>
    </row>
    <row r="1130" spans="11:23">
      <c r="K1130" s="80">
        <v>112.8</v>
      </c>
      <c r="L1130" s="56">
        <f t="shared" si="141"/>
        <v>4.35869901620442</v>
      </c>
      <c r="M1130" s="56">
        <f t="shared" si="148"/>
        <v>0.0384437785039413</v>
      </c>
      <c r="Q1130" s="82">
        <f t="shared" si="142"/>
        <v>0.107081045627741</v>
      </c>
      <c r="R1130" s="58">
        <f t="shared" si="143"/>
        <v>3.17361010226061</v>
      </c>
      <c r="S1130" s="57">
        <f>IF(K1130=0,C1158,(1/$C$59)*LN(1+$C$59/$C$58/(RodR+ABS(Calculations!K1130-RodR))))</f>
        <v>0.0337410841840545</v>
      </c>
      <c r="T1130" s="83">
        <f t="shared" si="144"/>
        <v>0.0345136372658092</v>
      </c>
      <c r="U1130" s="58">
        <f t="shared" si="145"/>
        <v>47</v>
      </c>
      <c r="V1130" s="58">
        <f t="shared" si="146"/>
        <v>1.01019948033673</v>
      </c>
      <c r="W1130" s="58">
        <f t="shared" si="147"/>
        <v>1.01019948033673</v>
      </c>
    </row>
    <row r="1131" spans="11:23">
      <c r="K1131" s="80">
        <v>112.9</v>
      </c>
      <c r="L1131" s="56">
        <f t="shared" si="141"/>
        <v>4.35489158055407</v>
      </c>
      <c r="M1131" s="56">
        <f t="shared" si="148"/>
        <v>0.0383763444788743</v>
      </c>
      <c r="Q1131" s="82">
        <f t="shared" si="142"/>
        <v>0.106987507581392</v>
      </c>
      <c r="R1131" s="58">
        <f t="shared" si="143"/>
        <v>3.17361010226061</v>
      </c>
      <c r="S1131" s="57">
        <f>IF(K1131=0,C1159,(1/$C$59)*LN(1+$C$59/$C$58/(RodR+ABS(Calculations!K1131-RodR))))</f>
        <v>0.0337116104795554</v>
      </c>
      <c r="T1131" s="83">
        <f t="shared" si="144"/>
        <v>0.0344828002530071</v>
      </c>
      <c r="U1131" s="58">
        <f t="shared" si="145"/>
        <v>47.0416666666667</v>
      </c>
      <c r="V1131" s="58">
        <f t="shared" si="146"/>
        <v>1.01019948033673</v>
      </c>
      <c r="W1131" s="58">
        <f t="shared" si="147"/>
        <v>1.01019948033673</v>
      </c>
    </row>
    <row r="1132" spans="11:23">
      <c r="K1132" s="80">
        <v>113</v>
      </c>
      <c r="L1132" s="56">
        <f t="shared" si="141"/>
        <v>4.35109079131248</v>
      </c>
      <c r="M1132" s="56">
        <f t="shared" si="148"/>
        <v>0.0383090877394974</v>
      </c>
      <c r="Q1132" s="82">
        <f t="shared" si="142"/>
        <v>0.106894132818719</v>
      </c>
      <c r="R1132" s="58">
        <f t="shared" si="143"/>
        <v>3.17361010226061</v>
      </c>
      <c r="S1132" s="57">
        <f>IF(K1132=0,C1160,(1/$C$59)*LN(1+$C$59/$C$58/(RodR+ABS(Calculations!K1132-RodR))))</f>
        <v>0.0336821882255091</v>
      </c>
      <c r="T1132" s="83">
        <f t="shared" si="144"/>
        <v>0.0344520182964892</v>
      </c>
      <c r="U1132" s="58">
        <f t="shared" si="145"/>
        <v>47.0833333333333</v>
      </c>
      <c r="V1132" s="58">
        <f t="shared" si="146"/>
        <v>1.01019948033673</v>
      </c>
      <c r="W1132" s="58">
        <f t="shared" si="147"/>
        <v>1.01019948033673</v>
      </c>
    </row>
    <row r="1133" spans="11:23">
      <c r="K1133" s="80">
        <v>113.1</v>
      </c>
      <c r="L1133" s="56">
        <f t="shared" si="141"/>
        <v>4.34729663109039</v>
      </c>
      <c r="M1133" s="56">
        <f t="shared" si="148"/>
        <v>0.03824200766479</v>
      </c>
      <c r="Q1133" s="82">
        <f t="shared" si="142"/>
        <v>0.106800920912517</v>
      </c>
      <c r="R1133" s="58">
        <f t="shared" si="143"/>
        <v>3.17361010226061</v>
      </c>
      <c r="S1133" s="57">
        <f>IF(K1133=0,C1161,(1/$C$59)*LN(1+$C$59/$C$58/(RodR+ABS(Calculations!K1133-RodR))))</f>
        <v>0.0336528172873036</v>
      </c>
      <c r="T1133" s="83">
        <f t="shared" si="144"/>
        <v>0.0344212912489378</v>
      </c>
      <c r="U1133" s="58">
        <f t="shared" si="145"/>
        <v>47.125</v>
      </c>
      <c r="V1133" s="58">
        <f t="shared" si="146"/>
        <v>1.01019948033673</v>
      </c>
      <c r="W1133" s="58">
        <f t="shared" si="147"/>
        <v>1.01019948033673</v>
      </c>
    </row>
    <row r="1134" spans="11:23">
      <c r="K1134" s="80">
        <v>113.2</v>
      </c>
      <c r="L1134" s="56">
        <f t="shared" si="141"/>
        <v>4.34350908255909</v>
      </c>
      <c r="M1134" s="56">
        <f t="shared" si="148"/>
        <v>0.0381751036365845</v>
      </c>
      <c r="Q1134" s="82">
        <f t="shared" si="142"/>
        <v>0.106707871437068</v>
      </c>
      <c r="R1134" s="58">
        <f t="shared" si="143"/>
        <v>3.17361010226061</v>
      </c>
      <c r="S1134" s="57">
        <f>IF(K1134=0,C1162,(1/$C$59)*LN(1+$C$59/$C$58/(RodR+ABS(Calculations!K1134-RodR))))</f>
        <v>0.0336234975307959</v>
      </c>
      <c r="T1134" s="83">
        <f t="shared" si="144"/>
        <v>0.03439061896356</v>
      </c>
      <c r="U1134" s="58">
        <f t="shared" si="145"/>
        <v>47.1666666666667</v>
      </c>
      <c r="V1134" s="58">
        <f t="shared" si="146"/>
        <v>1.01019948033673</v>
      </c>
      <c r="W1134" s="58">
        <f t="shared" si="147"/>
        <v>1.01019948033673</v>
      </c>
    </row>
    <row r="1135" spans="11:23">
      <c r="K1135" s="80">
        <v>113.3</v>
      </c>
      <c r="L1135" s="56">
        <f t="shared" si="141"/>
        <v>4.33972812845034</v>
      </c>
      <c r="M1135" s="56">
        <f t="shared" si="148"/>
        <v>0.038108375039255</v>
      </c>
      <c r="Q1135" s="82">
        <f t="shared" si="142"/>
        <v>0.10661498396814</v>
      </c>
      <c r="R1135" s="58">
        <f t="shared" si="143"/>
        <v>3.17361010226061</v>
      </c>
      <c r="S1135" s="57">
        <f>IF(K1135=0,C1163,(1/$C$59)*LN(1+$C$59/$C$58/(RodR+ABS(Calculations!K1135-RodR))))</f>
        <v>0.0335942288223108</v>
      </c>
      <c r="T1135" s="83">
        <f t="shared" si="144"/>
        <v>0.0343600012940853</v>
      </c>
      <c r="U1135" s="58">
        <f t="shared" si="145"/>
        <v>47.2083333333333</v>
      </c>
      <c r="V1135" s="58">
        <f t="shared" si="146"/>
        <v>1.01019948033673</v>
      </c>
      <c r="W1135" s="58">
        <f t="shared" si="147"/>
        <v>1.01019948033673</v>
      </c>
    </row>
    <row r="1136" spans="11:23">
      <c r="K1136" s="80">
        <v>113.4</v>
      </c>
      <c r="L1136" s="56">
        <f t="shared" si="141"/>
        <v>4.33595375155579</v>
      </c>
      <c r="M1136" s="56">
        <f t="shared" si="148"/>
        <v>0.0380418212600739</v>
      </c>
      <c r="Q1136" s="82">
        <f t="shared" si="142"/>
        <v>0.106522258082971</v>
      </c>
      <c r="R1136" s="58">
        <f t="shared" si="143"/>
        <v>3.17361010226061</v>
      </c>
      <c r="S1136" s="57">
        <f>IF(K1136=0,C1164,(1/$C$59)*LN(1+$C$59/$C$58/(RodR+ABS(Calculations!K1136-RodR))))</f>
        <v>0.033565011028637</v>
      </c>
      <c r="T1136" s="83">
        <f t="shared" si="144"/>
        <v>0.0343294380947643</v>
      </c>
      <c r="U1136" s="58">
        <f t="shared" si="145"/>
        <v>47.25</v>
      </c>
      <c r="V1136" s="58">
        <f t="shared" si="146"/>
        <v>1.01019948033673</v>
      </c>
      <c r="W1136" s="58">
        <f t="shared" si="147"/>
        <v>1.01019948033673</v>
      </c>
    </row>
    <row r="1137" spans="11:23">
      <c r="K1137" s="80">
        <v>113.5</v>
      </c>
      <c r="L1137" s="56">
        <f t="shared" si="141"/>
        <v>4.33218593472712</v>
      </c>
      <c r="M1137" s="56">
        <f t="shared" si="148"/>
        <v>0.0379754416887925</v>
      </c>
      <c r="Q1137" s="82">
        <f t="shared" si="142"/>
        <v>0.106429693360276</v>
      </c>
      <c r="R1137" s="58">
        <f t="shared" si="143"/>
        <v>3.17361010226061</v>
      </c>
      <c r="S1137" s="57">
        <f>IF(K1137=0,C1165,(1/$C$59)*LN(1+$C$59/$C$58/(RodR+ABS(Calculations!K1137-RodR))))</f>
        <v>0.0335358440170279</v>
      </c>
      <c r="T1137" s="83">
        <f t="shared" si="144"/>
        <v>0.0342989292203653</v>
      </c>
      <c r="U1137" s="58">
        <f t="shared" si="145"/>
        <v>47.2916666666667</v>
      </c>
      <c r="V1137" s="58">
        <f t="shared" si="146"/>
        <v>1.01019948033673</v>
      </c>
      <c r="W1137" s="58">
        <f t="shared" si="147"/>
        <v>1.01019948033673</v>
      </c>
    </row>
    <row r="1138" spans="11:23">
      <c r="K1138" s="80">
        <v>113.6</v>
      </c>
      <c r="L1138" s="56">
        <f t="shared" si="141"/>
        <v>4.32842466087541</v>
      </c>
      <c r="M1138" s="56">
        <f t="shared" si="148"/>
        <v>0.0379092357179207</v>
      </c>
      <c r="Q1138" s="82">
        <f t="shared" si="142"/>
        <v>0.106337289380227</v>
      </c>
      <c r="R1138" s="58">
        <f t="shared" si="143"/>
        <v>3.17361010226061</v>
      </c>
      <c r="S1138" s="57">
        <f>IF(K1138=0,C1166,(1/$C$59)*LN(1+$C$59/$C$58/(RodR+ABS(Calculations!K1138-RodR))))</f>
        <v>0.0335067276551966</v>
      </c>
      <c r="T1138" s="83">
        <f t="shared" si="144"/>
        <v>0.034268474526173</v>
      </c>
      <c r="U1138" s="58">
        <f t="shared" si="145"/>
        <v>47.3333333333333</v>
      </c>
      <c r="V1138" s="58">
        <f t="shared" si="146"/>
        <v>1.01019948033673</v>
      </c>
      <c r="W1138" s="58">
        <f t="shared" si="147"/>
        <v>1.01019948033673</v>
      </c>
    </row>
    <row r="1139" spans="11:23">
      <c r="K1139" s="80">
        <v>113.7</v>
      </c>
      <c r="L1139" s="56">
        <f t="shared" si="141"/>
        <v>4.32466991297114</v>
      </c>
      <c r="M1139" s="56">
        <f t="shared" si="148"/>
        <v>0.0378432027426197</v>
      </c>
      <c r="Q1139" s="82">
        <f t="shared" si="142"/>
        <v>0.106245045724456</v>
      </c>
      <c r="R1139" s="58">
        <f t="shared" si="143"/>
        <v>3.17361010226061</v>
      </c>
      <c r="S1139" s="57">
        <f>IF(K1139=0,C1167,(1/$C$59)*LN(1+$C$59/$C$58/(RodR+ABS(Calculations!K1139-RodR))))</f>
        <v>0.0334776618113159</v>
      </c>
      <c r="T1139" s="83">
        <f t="shared" si="144"/>
        <v>0.0342380738679843</v>
      </c>
      <c r="U1139" s="58">
        <f t="shared" si="145"/>
        <v>47.375</v>
      </c>
      <c r="V1139" s="58">
        <f t="shared" si="146"/>
        <v>1.01019948033673</v>
      </c>
      <c r="W1139" s="58">
        <f t="shared" si="147"/>
        <v>1.01019948033673</v>
      </c>
    </row>
    <row r="1140" spans="11:23">
      <c r="K1140" s="80">
        <v>113.8</v>
      </c>
      <c r="L1140" s="56">
        <f t="shared" si="141"/>
        <v>4.32092167404381</v>
      </c>
      <c r="M1140" s="56">
        <f t="shared" si="148"/>
        <v>0.0377773421606067</v>
      </c>
      <c r="Q1140" s="82">
        <f t="shared" si="142"/>
        <v>0.106152961976047</v>
      </c>
      <c r="R1140" s="58">
        <f t="shared" si="143"/>
        <v>3.17361010226061</v>
      </c>
      <c r="S1140" s="57">
        <f>IF(K1140=0,C1168,(1/$C$59)*LN(1+$C$59/$C$58/(RodR+ABS(Calculations!K1140-RodR))))</f>
        <v>0.0334486463540157</v>
      </c>
      <c r="T1140" s="83">
        <f t="shared" si="144"/>
        <v>0.034207727102109</v>
      </c>
      <c r="U1140" s="58">
        <f t="shared" si="145"/>
        <v>47.4166666666667</v>
      </c>
      <c r="V1140" s="58">
        <f t="shared" si="146"/>
        <v>1.01019948033673</v>
      </c>
      <c r="W1140" s="58">
        <f t="shared" si="147"/>
        <v>1.01019948033673</v>
      </c>
    </row>
    <row r="1141" spans="11:23">
      <c r="K1141" s="80">
        <v>113.9</v>
      </c>
      <c r="L1141" s="56">
        <f t="shared" si="141"/>
        <v>4.31717992718178</v>
      </c>
      <c r="M1141" s="56">
        <f t="shared" si="148"/>
        <v>0.0377116533722885</v>
      </c>
      <c r="Q1141" s="82">
        <f t="shared" si="142"/>
        <v>0.106061037719526</v>
      </c>
      <c r="R1141" s="58">
        <f t="shared" si="143"/>
        <v>3.17361010226061</v>
      </c>
      <c r="S1141" s="57">
        <f>IF(K1141=0,C1169,(1/$C$59)*LN(1+$C$59/$C$58/(RodR+ABS(Calculations!K1141-RodR))))</f>
        <v>0.0334196811523815</v>
      </c>
      <c r="T1141" s="83">
        <f t="shared" si="144"/>
        <v>0.0341774340853652</v>
      </c>
      <c r="U1141" s="58">
        <f t="shared" si="145"/>
        <v>47.4583333333333</v>
      </c>
      <c r="V1141" s="58">
        <f t="shared" si="146"/>
        <v>1.01019948033673</v>
      </c>
      <c r="W1141" s="58">
        <f t="shared" si="147"/>
        <v>1.01019948033673</v>
      </c>
    </row>
    <row r="1142" spans="11:23">
      <c r="K1142" s="80">
        <v>114</v>
      </c>
      <c r="L1142" s="56">
        <f t="shared" si="141"/>
        <v>4.31344465553181</v>
      </c>
      <c r="M1142" s="56">
        <f t="shared" si="148"/>
        <v>0.0376461357806699</v>
      </c>
      <c r="Q1142" s="82">
        <f t="shared" si="142"/>
        <v>0.105969272540858</v>
      </c>
      <c r="R1142" s="58">
        <f t="shared" si="143"/>
        <v>3.17361010226061</v>
      </c>
      <c r="S1142" s="57">
        <f>IF(K1142=0,C1170,(1/$C$59)*LN(1+$C$59/$C$58/(RodR+ABS(Calculations!K1142-RodR))))</f>
        <v>0.0333907660759508</v>
      </c>
      <c r="T1142" s="83">
        <f t="shared" si="144"/>
        <v>0.0341471946750781</v>
      </c>
      <c r="U1142" s="58">
        <f t="shared" si="145"/>
        <v>47.5</v>
      </c>
      <c r="V1142" s="58">
        <f t="shared" si="146"/>
        <v>1.01019948033673</v>
      </c>
      <c r="W1142" s="58">
        <f t="shared" si="147"/>
        <v>1.01019948033673</v>
      </c>
    </row>
    <row r="1143" spans="11:23">
      <c r="K1143" s="80">
        <v>114.1</v>
      </c>
      <c r="L1143" s="56">
        <f t="shared" si="141"/>
        <v>4.30971584229906</v>
      </c>
      <c r="M1143" s="56">
        <f t="shared" si="148"/>
        <v>0.0375807887913346</v>
      </c>
      <c r="Q1143" s="82">
        <f t="shared" si="142"/>
        <v>0.10587766602744</v>
      </c>
      <c r="R1143" s="58">
        <f t="shared" si="143"/>
        <v>3.17361010226061</v>
      </c>
      <c r="S1143" s="57">
        <f>IF(K1143=0,C1171,(1/$C$59)*LN(1+$C$59/$C$58/(RodR+ABS(Calculations!K1143-RodR))))</f>
        <v>0.0333619009947132</v>
      </c>
      <c r="T1143" s="83">
        <f t="shared" si="144"/>
        <v>0.0341170087290768</v>
      </c>
      <c r="U1143" s="58">
        <f t="shared" si="145"/>
        <v>47.5416666666667</v>
      </c>
      <c r="V1143" s="58">
        <f t="shared" si="146"/>
        <v>1.01019948033673</v>
      </c>
      <c r="W1143" s="58">
        <f t="shared" si="147"/>
        <v>1.01019948033673</v>
      </c>
    </row>
    <row r="1144" spans="11:23">
      <c r="K1144" s="80">
        <v>114.2</v>
      </c>
      <c r="L1144" s="56">
        <f t="shared" si="141"/>
        <v>4.30599347074669</v>
      </c>
      <c r="M1144" s="56">
        <f t="shared" si="148"/>
        <v>0.0375156118123998</v>
      </c>
      <c r="Q1144" s="82">
        <f t="shared" si="142"/>
        <v>0.105786217768095</v>
      </c>
      <c r="R1144" s="58">
        <f t="shared" si="143"/>
        <v>3.17361010226061</v>
      </c>
      <c r="S1144" s="57">
        <f>IF(K1144=0,C1172,(1/$C$59)*LN(1+$C$59/$C$58/(RodR+ABS(Calculations!K1144-RodR))))</f>
        <v>0.0333330857791074</v>
      </c>
      <c r="T1144" s="83">
        <f t="shared" si="144"/>
        <v>0.0340868761056934</v>
      </c>
      <c r="U1144" s="58">
        <f t="shared" si="145"/>
        <v>47.5833333333333</v>
      </c>
      <c r="V1144" s="58">
        <f t="shared" si="146"/>
        <v>1.01019948033673</v>
      </c>
      <c r="W1144" s="58">
        <f t="shared" si="147"/>
        <v>1.01019948033673</v>
      </c>
    </row>
    <row r="1145" spans="11:23">
      <c r="K1145" s="80">
        <v>114.3</v>
      </c>
      <c r="L1145" s="56">
        <f t="shared" si="141"/>
        <v>4.30227752419566</v>
      </c>
      <c r="M1145" s="56">
        <f t="shared" si="148"/>
        <v>0.0374506042546781</v>
      </c>
      <c r="Q1145" s="82">
        <f t="shared" si="142"/>
        <v>0.105694927353065</v>
      </c>
      <c r="R1145" s="58">
        <f t="shared" si="143"/>
        <v>3.17361010226061</v>
      </c>
      <c r="S1145" s="57">
        <f>IF(K1145=0,C1173,(1/$C$59)*LN(1+$C$59/$C$58/(RodR+ABS(Calculations!K1145-RodR))))</f>
        <v>0.0333043203000194</v>
      </c>
      <c r="T1145" s="83">
        <f t="shared" si="144"/>
        <v>0.0340567966637597</v>
      </c>
      <c r="U1145" s="58">
        <f t="shared" si="145"/>
        <v>47.625</v>
      </c>
      <c r="V1145" s="58">
        <f t="shared" si="146"/>
        <v>1.01019948033673</v>
      </c>
      <c r="W1145" s="58">
        <f t="shared" si="147"/>
        <v>1.01019948033673</v>
      </c>
    </row>
    <row r="1146" spans="11:23">
      <c r="K1146" s="80">
        <v>114.4</v>
      </c>
      <c r="L1146" s="56">
        <f t="shared" si="141"/>
        <v>4.29856798602442</v>
      </c>
      <c r="M1146" s="56">
        <f t="shared" si="148"/>
        <v>0.0373857655313667</v>
      </c>
      <c r="Q1146" s="82">
        <f t="shared" si="142"/>
        <v>0.105603794374005</v>
      </c>
      <c r="R1146" s="58">
        <f t="shared" si="143"/>
        <v>3.17361010226061</v>
      </c>
      <c r="S1146" s="57">
        <f>IF(K1146=0,C1174,(1/$C$59)*LN(1+$C$59/$C$58/(RodR+ABS(Calculations!K1146-RodR))))</f>
        <v>0.0332756044287802</v>
      </c>
      <c r="T1146" s="83">
        <f t="shared" si="144"/>
        <v>0.0340267702626052</v>
      </c>
      <c r="U1146" s="58">
        <f t="shared" si="145"/>
        <v>47.6666666666667</v>
      </c>
      <c r="V1146" s="58">
        <f t="shared" si="146"/>
        <v>1.01019948033673</v>
      </c>
      <c r="W1146" s="58">
        <f t="shared" si="147"/>
        <v>1.01019948033673</v>
      </c>
    </row>
    <row r="1147" spans="11:23">
      <c r="K1147" s="80">
        <v>114.5</v>
      </c>
      <c r="L1147" s="56">
        <f t="shared" si="141"/>
        <v>4.29486483966878</v>
      </c>
      <c r="M1147" s="56">
        <f t="shared" si="148"/>
        <v>0.0373210950583314</v>
      </c>
      <c r="Q1147" s="82">
        <f t="shared" si="142"/>
        <v>0.105512818423979</v>
      </c>
      <c r="R1147" s="58">
        <f t="shared" si="143"/>
        <v>3.17361010226061</v>
      </c>
      <c r="S1147" s="57">
        <f>IF(K1147=0,C1175,(1/$C$59)*LN(1+$C$59/$C$58/(RodR+ABS(Calculations!K1147-RodR))))</f>
        <v>0.0332469380371649</v>
      </c>
      <c r="T1147" s="83">
        <f t="shared" si="144"/>
        <v>0.0339967967620557</v>
      </c>
      <c r="U1147" s="58">
        <f t="shared" si="145"/>
        <v>47.7083333333333</v>
      </c>
      <c r="V1147" s="58">
        <f t="shared" si="146"/>
        <v>1.01019948033673</v>
      </c>
      <c r="W1147" s="58">
        <f t="shared" si="147"/>
        <v>1.01019948033673</v>
      </c>
    </row>
    <row r="1148" spans="11:23">
      <c r="K1148" s="80">
        <v>114.6</v>
      </c>
      <c r="L1148" s="56">
        <f t="shared" si="141"/>
        <v>4.29116806862155</v>
      </c>
      <c r="M1148" s="56">
        <f t="shared" si="148"/>
        <v>0.0372565922538595</v>
      </c>
      <c r="Q1148" s="82">
        <f t="shared" si="142"/>
        <v>0.105421999097453</v>
      </c>
      <c r="R1148" s="58">
        <f t="shared" si="143"/>
        <v>3.17361010226061</v>
      </c>
      <c r="S1148" s="57">
        <f>IF(K1148=0,C1176,(1/$C$59)*LN(1+$C$59/$C$58/(RodR+ABS(Calculations!K1148-RodR))))</f>
        <v>0.03321832099739</v>
      </c>
      <c r="T1148" s="83">
        <f t="shared" si="144"/>
        <v>0.0339668760224301</v>
      </c>
      <c r="U1148" s="58">
        <f t="shared" si="145"/>
        <v>47.75</v>
      </c>
      <c r="V1148" s="58">
        <f t="shared" si="146"/>
        <v>1.01019948033673</v>
      </c>
      <c r="W1148" s="58">
        <f t="shared" si="147"/>
        <v>1.01019948033673</v>
      </c>
    </row>
    <row r="1149" spans="11:23">
      <c r="K1149" s="80">
        <v>114.7</v>
      </c>
      <c r="L1149" s="56">
        <f t="shared" si="141"/>
        <v>4.28747765643233</v>
      </c>
      <c r="M1149" s="56">
        <f t="shared" si="148"/>
        <v>0.0371922565388081</v>
      </c>
      <c r="Q1149" s="82">
        <f t="shared" si="142"/>
        <v>0.105331335990285</v>
      </c>
      <c r="R1149" s="58">
        <f t="shared" si="143"/>
        <v>3.17361010226061</v>
      </c>
      <c r="S1149" s="57">
        <f>IF(K1149=0,C1177,(1/$C$59)*LN(1+$C$59/$C$58/(RodR+ABS(Calculations!K1149-RodR))))</f>
        <v>0.0331897531821113</v>
      </c>
      <c r="T1149" s="83">
        <f t="shared" si="144"/>
        <v>0.0339370079045387</v>
      </c>
      <c r="U1149" s="58">
        <f t="shared" si="145"/>
        <v>47.7916666666667</v>
      </c>
      <c r="V1149" s="58">
        <f t="shared" si="146"/>
        <v>1.01019948033673</v>
      </c>
      <c r="W1149" s="58">
        <f t="shared" si="147"/>
        <v>1.01019948033673</v>
      </c>
    </row>
    <row r="1150" spans="11:23">
      <c r="K1150" s="80">
        <v>114.8</v>
      </c>
      <c r="L1150" s="56">
        <f t="shared" si="141"/>
        <v>4.28379358670725</v>
      </c>
      <c r="M1150" s="56">
        <f t="shared" si="148"/>
        <v>0.0371280873365603</v>
      </c>
      <c r="Q1150" s="82">
        <f t="shared" si="142"/>
        <v>0.105240828699724</v>
      </c>
      <c r="R1150" s="58">
        <f t="shared" si="143"/>
        <v>3.17361010226061</v>
      </c>
      <c r="S1150" s="57">
        <f>IF(K1150=0,C1178,(1/$C$59)*LN(1+$C$59/$C$58/(RodR+ABS(Calculations!K1150-RodR))))</f>
        <v>0.0331612344644224</v>
      </c>
      <c r="T1150" s="83">
        <f t="shared" si="144"/>
        <v>0.033907192269681</v>
      </c>
      <c r="U1150" s="58">
        <f t="shared" si="145"/>
        <v>47.8333333333333</v>
      </c>
      <c r="V1150" s="58">
        <f t="shared" si="146"/>
        <v>1.01019948033673</v>
      </c>
      <c r="W1150" s="58">
        <f t="shared" si="147"/>
        <v>1.01019948033673</v>
      </c>
    </row>
    <row r="1151" spans="11:23">
      <c r="K1151" s="80">
        <v>114.9</v>
      </c>
      <c r="L1151" s="56">
        <f t="shared" si="141"/>
        <v>4.28011584310881</v>
      </c>
      <c r="M1151" s="56">
        <f t="shared" si="148"/>
        <v>0.0370640840729672</v>
      </c>
      <c r="Q1151" s="82">
        <f t="shared" si="142"/>
        <v>0.105150476824403</v>
      </c>
      <c r="R1151" s="58">
        <f t="shared" si="143"/>
        <v>3.17361010226061</v>
      </c>
      <c r="S1151" s="57">
        <f>IF(K1151=0,C1179,(1/$C$59)*LN(1+$C$59/$C$58/(RodR+ABS(Calculations!K1151-RodR))))</f>
        <v>0.0331327647178533</v>
      </c>
      <c r="T1151" s="83">
        <f t="shared" si="144"/>
        <v>0.0338774289796435</v>
      </c>
      <c r="U1151" s="58">
        <f t="shared" si="145"/>
        <v>47.875</v>
      </c>
      <c r="V1151" s="58">
        <f t="shared" si="146"/>
        <v>1.01019948033673</v>
      </c>
      <c r="W1151" s="58">
        <f t="shared" si="147"/>
        <v>1.01019948033673</v>
      </c>
    </row>
    <row r="1152" spans="11:23">
      <c r="K1152" s="80">
        <v>115</v>
      </c>
      <c r="L1152" s="56">
        <f t="shared" si="141"/>
        <v>4.27644440935557</v>
      </c>
      <c r="M1152" s="56">
        <f t="shared" si="148"/>
        <v>0.0370002461762331</v>
      </c>
      <c r="Q1152" s="82">
        <f t="shared" si="142"/>
        <v>0.105060279964334</v>
      </c>
      <c r="R1152" s="58">
        <f t="shared" si="143"/>
        <v>3.17361010226061</v>
      </c>
      <c r="S1152" s="57">
        <f>IF(K1152=0,C1180,(1/$C$59)*LN(1+$C$59/$C$58/(RodR+ABS(Calculations!K1152-RodR))))</f>
        <v>0.0331043438163679</v>
      </c>
      <c r="T1152" s="83">
        <f t="shared" si="144"/>
        <v>0.033847717896697</v>
      </c>
      <c r="U1152" s="58">
        <f t="shared" si="145"/>
        <v>47.9166666666667</v>
      </c>
      <c r="V1152" s="58">
        <f t="shared" si="146"/>
        <v>1.01019948033673</v>
      </c>
      <c r="W1152" s="58">
        <f t="shared" si="147"/>
        <v>1.01019948033673</v>
      </c>
    </row>
    <row r="1153" spans="11:23">
      <c r="K1153" s="80">
        <v>115.1</v>
      </c>
      <c r="L1153" s="56">
        <f t="shared" si="141"/>
        <v>4.27277926922181</v>
      </c>
      <c r="M1153" s="56">
        <f t="shared" si="148"/>
        <v>0.0369365730772433</v>
      </c>
      <c r="Q1153" s="82">
        <f t="shared" si="142"/>
        <v>0.104970237720894</v>
      </c>
      <c r="R1153" s="58">
        <f t="shared" si="143"/>
        <v>3.17361010226061</v>
      </c>
      <c r="S1153" s="57">
        <f>IF(K1153=0,C1181,(1/$C$59)*LN(1+$C$59/$C$58/(RodR+ABS(Calculations!K1153-RodR))))</f>
        <v>0.0330759716343613</v>
      </c>
      <c r="T1153" s="83">
        <f t="shared" si="144"/>
        <v>0.0338180588835967</v>
      </c>
      <c r="U1153" s="58">
        <f t="shared" si="145"/>
        <v>47.9583333333333</v>
      </c>
      <c r="V1153" s="58">
        <f t="shared" si="146"/>
        <v>1.01019948033673</v>
      </c>
      <c r="W1153" s="58">
        <f t="shared" si="147"/>
        <v>1.01019948033673</v>
      </c>
    </row>
    <row r="1154" spans="11:23">
      <c r="K1154" s="80">
        <v>115.2</v>
      </c>
      <c r="L1154" s="56">
        <f t="shared" ref="L1154:L1217" si="149">IF(K1154&lt;RodR,EPRValue,Q1154*$C$43)</f>
        <v>4.26912040653752</v>
      </c>
      <c r="M1154" s="56">
        <f t="shared" si="148"/>
        <v>0.0368730642091704</v>
      </c>
      <c r="Q1154" s="82">
        <f t="shared" si="142"/>
        <v>0.104880349696834</v>
      </c>
      <c r="R1154" s="58">
        <f t="shared" si="143"/>
        <v>3.17361010226061</v>
      </c>
      <c r="S1154" s="57">
        <f>IF(K1154=0,C1182,(1/$C$59)*LN(1+$C$59/$C$58/(RodR+ABS(Calculations!K1154-RodR))))</f>
        <v>0.0330476480466601</v>
      </c>
      <c r="T1154" s="83">
        <f t="shared" si="144"/>
        <v>0.0337884518035771</v>
      </c>
      <c r="U1154" s="58">
        <f t="shared" si="145"/>
        <v>48</v>
      </c>
      <c r="V1154" s="58">
        <f t="shared" si="146"/>
        <v>1.01019948033673</v>
      </c>
      <c r="W1154" s="58">
        <f t="shared" si="147"/>
        <v>1.01019948033673</v>
      </c>
    </row>
    <row r="1155" spans="11:23">
      <c r="K1155" s="80">
        <v>115.3</v>
      </c>
      <c r="L1155" s="56">
        <f t="shared" si="149"/>
        <v>4.26546780518803</v>
      </c>
      <c r="M1155" s="56">
        <f t="shared" si="148"/>
        <v>0.0368097190076266</v>
      </c>
      <c r="Q1155" s="82">
        <f t="shared" si="142"/>
        <v>0.104790615496259</v>
      </c>
      <c r="R1155" s="58">
        <f t="shared" si="143"/>
        <v>3.17361010226061</v>
      </c>
      <c r="S1155" s="57">
        <f>IF(K1155=0,C1183,(1/$C$59)*LN(1+$C$59/$C$58/(RodR+ABS(Calculations!K1155-RodR))))</f>
        <v>0.0330193729285192</v>
      </c>
      <c r="T1155" s="83">
        <f t="shared" si="144"/>
        <v>0.0337588965203513</v>
      </c>
      <c r="U1155" s="58">
        <f t="shared" si="145"/>
        <v>48.0416666666667</v>
      </c>
      <c r="V1155" s="58">
        <f t="shared" si="146"/>
        <v>1.01019948033673</v>
      </c>
      <c r="W1155" s="58">
        <f t="shared" si="147"/>
        <v>1.01019948033673</v>
      </c>
    </row>
    <row r="1156" spans="11:23">
      <c r="K1156" s="80">
        <v>115.4</v>
      </c>
      <c r="L1156" s="56">
        <f t="shared" si="149"/>
        <v>4.2618214491137</v>
      </c>
      <c r="M1156" s="56">
        <f t="shared" si="148"/>
        <v>0.036746536910722</v>
      </c>
      <c r="Q1156" s="82">
        <f t="shared" ref="Q1156:Q1219" si="150">R1156*IF($C$56&lt;$C$55,S1156,T1156)</f>
        <v>0.10470103472463</v>
      </c>
      <c r="R1156" s="58">
        <f t="shared" ref="R1156:R1219" si="151">$C$70/$C$61*W1156</f>
        <v>3.17361010226061</v>
      </c>
      <c r="S1156" s="57">
        <f>IF(K1156=0,C1184,(1/$C$59)*LN(1+$C$59/$C$58/(RodR+ABS(Calculations!K1156-RodR))))</f>
        <v>0.0329911461556194</v>
      </c>
      <c r="T1156" s="83">
        <f t="shared" ref="T1156:T1219" si="152">IF((ABS(K1156))&lt;$C$55-$C$56,($C$53/2/PI()/$C$56*LN(($C$55-$C$56)*(ABS(K1156)+$C$56)/(ABS(K1156))/$C$55)+$C$60*LN($C$55*$C$54/($C$55-$C$56)/$C$53)),$C$60*LN((((ABS(K1156))+$C$56-$C$55)*$C$53+$C$55*$C$54)/($C$53*(ABS(K1156)))))</f>
        <v>0.0337293928981096</v>
      </c>
      <c r="U1156" s="58">
        <f t="shared" ref="U1156:U1219" si="153">K1156/$C$56</f>
        <v>48.0833333333333</v>
      </c>
      <c r="V1156" s="58">
        <f t="shared" ref="V1156:V1219" si="154">IF(K1156="","",1/(1.0212-0.0178*LOG10($C$53+0.01)))</f>
        <v>1.01019948033673</v>
      </c>
      <c r="W1156" s="58">
        <f t="shared" ref="W1156:W1219" si="155">MAX(1/(-(0.21682*LOG10(3.7*U1156)-0.293)*(EXP(-3.7*U1156)-1)+1),1)*MAX(1/(-(0.1921*LOG10(U1156+0.2)+0.072)*(EXP(-150*U1156)-1)+1),1)*V1156</f>
        <v>1.01019948033673</v>
      </c>
    </row>
    <row r="1157" spans="11:23">
      <c r="K1157" s="80">
        <v>115.5</v>
      </c>
      <c r="L1157" s="56">
        <f t="shared" si="149"/>
        <v>4.25818132230988</v>
      </c>
      <c r="M1157" s="56">
        <f t="shared" si="148"/>
        <v>0.0366835173589024</v>
      </c>
      <c r="Q1157" s="82">
        <f t="shared" si="150"/>
        <v>0.104611606988757</v>
      </c>
      <c r="R1157" s="58">
        <f t="shared" si="151"/>
        <v>3.17361010226061</v>
      </c>
      <c r="S1157" s="57">
        <f>IF(K1157=0,C1185,(1/$C$59)*LN(1+$C$59/$C$58/(RodR+ABS(Calculations!K1157-RodR))))</f>
        <v>0.0329629676040673</v>
      </c>
      <c r="T1157" s="83">
        <f t="shared" si="152"/>
        <v>0.0336999408015161</v>
      </c>
      <c r="U1157" s="58">
        <f t="shared" si="153"/>
        <v>48.125</v>
      </c>
      <c r="V1157" s="58">
        <f t="shared" si="154"/>
        <v>1.01019948033673</v>
      </c>
      <c r="W1157" s="58">
        <f t="shared" si="155"/>
        <v>1.01019948033673</v>
      </c>
    </row>
    <row r="1158" spans="11:23">
      <c r="K1158" s="80">
        <v>115.6</v>
      </c>
      <c r="L1158" s="56">
        <f t="shared" si="149"/>
        <v>4.25454740882644</v>
      </c>
      <c r="M1158" s="56">
        <f t="shared" si="148"/>
        <v>0.0366206597951173</v>
      </c>
      <c r="Q1158" s="82">
        <f t="shared" si="150"/>
        <v>0.10452233189679</v>
      </c>
      <c r="R1158" s="58">
        <f t="shared" si="151"/>
        <v>3.17361010226061</v>
      </c>
      <c r="S1158" s="57">
        <f>IF(K1158=0,C1186,(1/$C$59)*LN(1+$C$59/$C$58/(RodR+ABS(Calculations!K1158-RodR))))</f>
        <v>0.0329348371503914</v>
      </c>
      <c r="T1158" s="83">
        <f t="shared" si="152"/>
        <v>0.0336705400957073</v>
      </c>
      <c r="U1158" s="58">
        <f t="shared" si="153"/>
        <v>48.1666666666667</v>
      </c>
      <c r="V1158" s="58">
        <f t="shared" si="154"/>
        <v>1.01019948033673</v>
      </c>
      <c r="W1158" s="58">
        <f t="shared" si="155"/>
        <v>1.01019948033673</v>
      </c>
    </row>
    <row r="1159" spans="11:23">
      <c r="K1159" s="80">
        <v>115.7</v>
      </c>
      <c r="L1159" s="56">
        <f t="shared" si="149"/>
        <v>4.25091969276775</v>
      </c>
      <c r="M1159" s="56">
        <f t="shared" si="148"/>
        <v>0.0365579636645821</v>
      </c>
      <c r="Q1159" s="82">
        <f t="shared" si="150"/>
        <v>0.104433209058218</v>
      </c>
      <c r="R1159" s="58">
        <f t="shared" si="151"/>
        <v>3.17361010226061</v>
      </c>
      <c r="S1159" s="57">
        <f>IF(K1159=0,C1187,(1/$C$59)*LN(1+$C$59/$C$58/(RodR+ABS(Calculations!K1159-RodR))))</f>
        <v>0.0329067546715423</v>
      </c>
      <c r="T1159" s="83">
        <f t="shared" si="152"/>
        <v>0.0336411906462899</v>
      </c>
      <c r="U1159" s="58">
        <f t="shared" si="153"/>
        <v>48.2083333333333</v>
      </c>
      <c r="V1159" s="58">
        <f t="shared" si="154"/>
        <v>1.01019948033673</v>
      </c>
      <c r="W1159" s="58">
        <f t="shared" si="155"/>
        <v>1.01019948033673</v>
      </c>
    </row>
    <row r="1160" spans="11:23">
      <c r="K1160" s="80">
        <v>115.8</v>
      </c>
      <c r="L1160" s="56">
        <f t="shared" si="149"/>
        <v>4.24729815829233</v>
      </c>
      <c r="M1160" s="56">
        <f t="shared" si="148"/>
        <v>0.0364954284149199</v>
      </c>
      <c r="Q1160" s="82">
        <f t="shared" si="150"/>
        <v>0.10434423808386</v>
      </c>
      <c r="R1160" s="58">
        <f t="shared" si="151"/>
        <v>3.17361010226061</v>
      </c>
      <c r="S1160" s="57">
        <f>IF(K1160=0,C1188,(1/$C$59)*LN(1+$C$59/$C$58/(RodR+ABS(Calculations!K1160-RodR))))</f>
        <v>0.0328787200448897</v>
      </c>
      <c r="T1160" s="83">
        <f t="shared" si="152"/>
        <v>0.0336118923193393</v>
      </c>
      <c r="U1160" s="58">
        <f t="shared" si="153"/>
        <v>48.25</v>
      </c>
      <c r="V1160" s="58">
        <f t="shared" si="154"/>
        <v>1.01019948033673</v>
      </c>
      <c r="W1160" s="58">
        <f t="shared" si="155"/>
        <v>1.01019948033673</v>
      </c>
    </row>
    <row r="1161" spans="11:23">
      <c r="K1161" s="80">
        <v>115.9</v>
      </c>
      <c r="L1161" s="56">
        <f t="shared" si="149"/>
        <v>4.24368278961266</v>
      </c>
      <c r="M1161" s="56">
        <f t="shared" si="148"/>
        <v>0.0364330534961512</v>
      </c>
      <c r="Q1161" s="82">
        <f t="shared" si="150"/>
        <v>0.104255418585861</v>
      </c>
      <c r="R1161" s="58">
        <f t="shared" si="151"/>
        <v>3.17361010226061</v>
      </c>
      <c r="S1161" s="57">
        <f>IF(K1161=0,C1189,(1/$C$59)*LN(1+$C$59/$C$58/(RodR+ABS(Calculations!K1161-RodR))))</f>
        <v>0.0328507331482208</v>
      </c>
      <c r="T1161" s="83">
        <f t="shared" si="152"/>
        <v>0.0335826449813965</v>
      </c>
      <c r="U1161" s="58">
        <f t="shared" si="153"/>
        <v>48.2916666666667</v>
      </c>
      <c r="V1161" s="58">
        <f t="shared" si="154"/>
        <v>1.01019948033673</v>
      </c>
      <c r="W1161" s="58">
        <f t="shared" si="155"/>
        <v>1.01019948033673</v>
      </c>
    </row>
    <row r="1162" spans="11:23">
      <c r="K1162" s="80">
        <v>116</v>
      </c>
      <c r="L1162" s="56">
        <f t="shared" si="149"/>
        <v>4.24007357099493</v>
      </c>
      <c r="M1162" s="56">
        <f t="shared" si="148"/>
        <v>0.0363708383606456</v>
      </c>
      <c r="Q1162" s="82">
        <f t="shared" si="150"/>
        <v>0.104166750177685</v>
      </c>
      <c r="R1162" s="58">
        <f t="shared" si="151"/>
        <v>3.17361010226061</v>
      </c>
      <c r="S1162" s="57">
        <f>IF(K1162=0,C1190,(1/$C$59)*LN(1+$C$59/$C$58/(RodR+ABS(Calculations!K1162-RodR))))</f>
        <v>0.0328227938597389</v>
      </c>
      <c r="T1162" s="83">
        <f t="shared" si="152"/>
        <v>0.0335534484994671</v>
      </c>
      <c r="U1162" s="58">
        <f t="shared" si="153"/>
        <v>48.3333333333333</v>
      </c>
      <c r="V1162" s="58">
        <f t="shared" si="154"/>
        <v>1.01019948033673</v>
      </c>
      <c r="W1162" s="58">
        <f t="shared" si="155"/>
        <v>1.01019948033673</v>
      </c>
    </row>
    <row r="1163" spans="11:23">
      <c r="K1163" s="80">
        <v>116.1</v>
      </c>
      <c r="L1163" s="56">
        <f t="shared" si="149"/>
        <v>4.23647048675878</v>
      </c>
      <c r="M1163" s="56">
        <f t="shared" si="148"/>
        <v>0.036308782463033</v>
      </c>
      <c r="Q1163" s="82">
        <f t="shared" si="150"/>
        <v>0.104078232474109</v>
      </c>
      <c r="R1163" s="58">
        <f t="shared" si="151"/>
        <v>3.17361010226061</v>
      </c>
      <c r="S1163" s="57">
        <f>IF(K1163=0,C1191,(1/$C$59)*LN(1+$C$59/$C$58/(RodR+ABS(Calculations!K1163-RodR))))</f>
        <v>0.0327949020580609</v>
      </c>
      <c r="T1163" s="83">
        <f t="shared" si="152"/>
        <v>0.0335243027410183</v>
      </c>
      <c r="U1163" s="58">
        <f t="shared" si="153"/>
        <v>48.375</v>
      </c>
      <c r="V1163" s="58">
        <f t="shared" si="154"/>
        <v>1.01019948033673</v>
      </c>
      <c r="W1163" s="58">
        <f t="shared" si="155"/>
        <v>1.01019948033673</v>
      </c>
    </row>
    <row r="1164" spans="11:23">
      <c r="K1164" s="80">
        <v>116.2</v>
      </c>
      <c r="L1164" s="56">
        <f t="shared" si="149"/>
        <v>4.2328735212772</v>
      </c>
      <c r="M1164" s="56">
        <f t="shared" si="148"/>
        <v>0.0362468852603239</v>
      </c>
      <c r="Q1164" s="82">
        <f t="shared" si="150"/>
        <v>0.103989865091222</v>
      </c>
      <c r="R1164" s="58">
        <f t="shared" si="151"/>
        <v>3.17361010226061</v>
      </c>
      <c r="S1164" s="57">
        <f>IF(K1164=0,C1192,(1/$C$59)*LN(1+$C$59/$C$58/(RodR+ABS(Calculations!K1164-RodR))))</f>
        <v>0.0327670576222166</v>
      </c>
      <c r="T1164" s="83">
        <f t="shared" si="152"/>
        <v>0.0334952075739777</v>
      </c>
      <c r="U1164" s="58">
        <f t="shared" si="153"/>
        <v>48.4166666666667</v>
      </c>
      <c r="V1164" s="58">
        <f t="shared" si="154"/>
        <v>1.01019948033673</v>
      </c>
      <c r="W1164" s="58">
        <f t="shared" si="155"/>
        <v>1.01019948033673</v>
      </c>
    </row>
    <row r="1165" spans="11:23">
      <c r="K1165" s="80">
        <v>116.3</v>
      </c>
      <c r="L1165" s="56">
        <f t="shared" si="149"/>
        <v>4.22928265897617</v>
      </c>
      <c r="M1165" s="56">
        <f t="shared" ref="M1165:M1228" si="156">L1155-L1165</f>
        <v>0.0361851462118645</v>
      </c>
      <c r="Q1165" s="82">
        <f t="shared" si="150"/>
        <v>0.103901647646414</v>
      </c>
      <c r="R1165" s="58">
        <f t="shared" si="151"/>
        <v>3.17361010226061</v>
      </c>
      <c r="S1165" s="57">
        <f>IF(K1165=0,C1193,(1/$C$59)*LN(1+$C$59/$C$58/(RodR+ABS(Calculations!K1165-RodR))))</f>
        <v>0.0327392604316462</v>
      </c>
      <c r="T1165" s="83">
        <f t="shared" si="152"/>
        <v>0.0334661628667309</v>
      </c>
      <c r="U1165" s="58">
        <f t="shared" si="153"/>
        <v>48.4583333333333</v>
      </c>
      <c r="V1165" s="58">
        <f t="shared" si="154"/>
        <v>1.01019948033673</v>
      </c>
      <c r="W1165" s="58">
        <f t="shared" si="155"/>
        <v>1.01019948033673</v>
      </c>
    </row>
    <row r="1166" spans="11:23">
      <c r="K1166" s="80">
        <v>116.4</v>
      </c>
      <c r="L1166" s="56">
        <f t="shared" si="149"/>
        <v>4.22569788433442</v>
      </c>
      <c r="M1166" s="56">
        <f t="shared" si="156"/>
        <v>0.0361235647792784</v>
      </c>
      <c r="Q1166" s="82">
        <f t="shared" si="150"/>
        <v>0.103813579758369</v>
      </c>
      <c r="R1166" s="58">
        <f t="shared" si="151"/>
        <v>3.17361010226061</v>
      </c>
      <c r="S1166" s="57">
        <f>IF(K1166=0,C1194,(1/$C$59)*LN(1+$C$59/$C$58/(RodR+ABS(Calculations!K1166-RodR))))</f>
        <v>0.0327115103661982</v>
      </c>
      <c r="T1166" s="83">
        <f t="shared" si="152"/>
        <v>0.0334371684881201</v>
      </c>
      <c r="U1166" s="58">
        <f t="shared" si="153"/>
        <v>48.5</v>
      </c>
      <c r="V1166" s="58">
        <f t="shared" si="154"/>
        <v>1.01019948033673</v>
      </c>
      <c r="W1166" s="58">
        <f t="shared" si="155"/>
        <v>1.01019948033673</v>
      </c>
    </row>
    <row r="1167" spans="11:23">
      <c r="K1167" s="80">
        <v>116.5</v>
      </c>
      <c r="L1167" s="56">
        <f t="shared" si="149"/>
        <v>4.22211918188342</v>
      </c>
      <c r="M1167" s="56">
        <f t="shared" si="156"/>
        <v>0.0360621404264618</v>
      </c>
      <c r="Q1167" s="82">
        <f t="shared" si="150"/>
        <v>0.10372566104707</v>
      </c>
      <c r="R1167" s="58">
        <f t="shared" si="151"/>
        <v>3.17361010226061</v>
      </c>
      <c r="S1167" s="57">
        <f>IF(K1167=0,C1195,(1/$C$59)*LN(1+$C$59/$C$58/(RodR+ABS(Calculations!K1167-RodR))))</f>
        <v>0.0326838073061291</v>
      </c>
      <c r="T1167" s="83">
        <f t="shared" si="152"/>
        <v>0.0334082243074414</v>
      </c>
      <c r="U1167" s="58">
        <f t="shared" si="153"/>
        <v>48.5416666666667</v>
      </c>
      <c r="V1167" s="58">
        <f t="shared" si="154"/>
        <v>1.01019948033673</v>
      </c>
      <c r="W1167" s="58">
        <f t="shared" si="155"/>
        <v>1.01019948033673</v>
      </c>
    </row>
    <row r="1168" spans="11:23">
      <c r="K1168" s="80">
        <v>116.6</v>
      </c>
      <c r="L1168" s="56">
        <f t="shared" si="149"/>
        <v>4.21854653620685</v>
      </c>
      <c r="M1168" s="56">
        <f t="shared" si="156"/>
        <v>0.036000872619586</v>
      </c>
      <c r="Q1168" s="82">
        <f t="shared" si="150"/>
        <v>0.103637891133782</v>
      </c>
      <c r="R1168" s="58">
        <f t="shared" si="151"/>
        <v>3.17361010226061</v>
      </c>
      <c r="S1168" s="57">
        <f>IF(K1168=0,C1196,(1/$C$59)*LN(1+$C$59/$C$58/(RodR+ABS(Calculations!K1168-RodR))))</f>
        <v>0.0326561511320999</v>
      </c>
      <c r="T1168" s="83">
        <f t="shared" si="152"/>
        <v>0.0333793301944429</v>
      </c>
      <c r="U1168" s="58">
        <f t="shared" si="153"/>
        <v>48.5833333333333</v>
      </c>
      <c r="V1168" s="58">
        <f t="shared" si="154"/>
        <v>1.01019948033673</v>
      </c>
      <c r="W1168" s="58">
        <f t="shared" si="155"/>
        <v>1.01019948033673</v>
      </c>
    </row>
    <row r="1169" spans="11:23">
      <c r="K1169" s="80">
        <v>116.7</v>
      </c>
      <c r="L1169" s="56">
        <f t="shared" si="149"/>
        <v>4.21497993194062</v>
      </c>
      <c r="M1169" s="56">
        <f t="shared" si="156"/>
        <v>0.0359397608271337</v>
      </c>
      <c r="Q1169" s="82">
        <f t="shared" si="150"/>
        <v>0.10355026964105</v>
      </c>
      <c r="R1169" s="58">
        <f t="shared" si="151"/>
        <v>3.17361010226061</v>
      </c>
      <c r="S1169" s="57">
        <f>IF(K1169=0,C1197,(1/$C$59)*LN(1+$C$59/$C$58/(RodR+ABS(Calculations!K1169-RodR))))</f>
        <v>0.0326285417251758</v>
      </c>
      <c r="T1169" s="83">
        <f t="shared" si="152"/>
        <v>0.0333504860193231</v>
      </c>
      <c r="U1169" s="58">
        <f t="shared" si="153"/>
        <v>48.625</v>
      </c>
      <c r="V1169" s="58">
        <f t="shared" si="154"/>
        <v>1.01019948033673</v>
      </c>
      <c r="W1169" s="58">
        <f t="shared" si="155"/>
        <v>1.01019948033673</v>
      </c>
    </row>
    <row r="1170" spans="11:23">
      <c r="K1170" s="80">
        <v>116.8</v>
      </c>
      <c r="L1170" s="56">
        <f t="shared" si="149"/>
        <v>4.21141935377254</v>
      </c>
      <c r="M1170" s="56">
        <f t="shared" si="156"/>
        <v>0.0358788045197933</v>
      </c>
      <c r="Q1170" s="82">
        <f t="shared" si="150"/>
        <v>0.103462796192697</v>
      </c>
      <c r="R1170" s="58">
        <f t="shared" si="151"/>
        <v>3.17361010226061</v>
      </c>
      <c r="S1170" s="57">
        <f>IF(K1170=0,C1198,(1/$C$59)*LN(1+$C$59/$C$58/(RodR+ABS(Calculations!K1170-RodR))))</f>
        <v>0.0326009789668237</v>
      </c>
      <c r="T1170" s="83">
        <f t="shared" si="152"/>
        <v>0.033321691652729</v>
      </c>
      <c r="U1170" s="58">
        <f t="shared" si="153"/>
        <v>48.6666666666667</v>
      </c>
      <c r="V1170" s="58">
        <f t="shared" si="154"/>
        <v>1.01019948033673</v>
      </c>
      <c r="W1170" s="58">
        <f t="shared" si="155"/>
        <v>1.01019948033673</v>
      </c>
    </row>
    <row r="1171" spans="11:23">
      <c r="K1171" s="80">
        <v>116.9</v>
      </c>
      <c r="L1171" s="56">
        <f t="shared" si="149"/>
        <v>4.20786478644212</v>
      </c>
      <c r="M1171" s="56">
        <f t="shared" si="156"/>
        <v>0.0358180031705366</v>
      </c>
      <c r="Q1171" s="82">
        <f t="shared" si="150"/>
        <v>0.103375470413817</v>
      </c>
      <c r="R1171" s="58">
        <f t="shared" si="151"/>
        <v>3.17361010226061</v>
      </c>
      <c r="S1171" s="57">
        <f>IF(K1171=0,C1199,(1/$C$59)*LN(1+$C$59/$C$58/(RodR+ABS(Calculations!K1171-RodR))))</f>
        <v>0.0325734627389109</v>
      </c>
      <c r="T1171" s="83">
        <f t="shared" si="152"/>
        <v>0.0332929469657535</v>
      </c>
      <c r="U1171" s="58">
        <f t="shared" si="153"/>
        <v>48.7083333333333</v>
      </c>
      <c r="V1171" s="58">
        <f t="shared" si="154"/>
        <v>1.01019948033673</v>
      </c>
      <c r="W1171" s="58">
        <f t="shared" si="155"/>
        <v>1.01019948033673</v>
      </c>
    </row>
    <row r="1172" spans="11:23">
      <c r="K1172" s="80">
        <v>117</v>
      </c>
      <c r="L1172" s="56">
        <f t="shared" si="149"/>
        <v>4.20431621474042</v>
      </c>
      <c r="M1172" s="56">
        <f t="shared" si="156"/>
        <v>0.035757356254507</v>
      </c>
      <c r="Q1172" s="82">
        <f t="shared" si="150"/>
        <v>0.103288291930767</v>
      </c>
      <c r="R1172" s="58">
        <f t="shared" si="151"/>
        <v>3.17361010226061</v>
      </c>
      <c r="S1172" s="57">
        <f>IF(K1172=0,C1200,(1/$C$59)*LN(1+$C$59/$C$58/(RodR+ABS(Calculations!K1172-RodR))))</f>
        <v>0.0325459929237033</v>
      </c>
      <c r="T1172" s="83">
        <f t="shared" si="152"/>
        <v>0.0332642518299344</v>
      </c>
      <c r="U1172" s="58">
        <f t="shared" si="153"/>
        <v>48.75</v>
      </c>
      <c r="V1172" s="58">
        <f t="shared" si="154"/>
        <v>1.01019948033673</v>
      </c>
      <c r="W1172" s="58">
        <f t="shared" si="155"/>
        <v>1.01019948033673</v>
      </c>
    </row>
    <row r="1173" spans="11:23">
      <c r="K1173" s="80">
        <v>117.1</v>
      </c>
      <c r="L1173" s="56">
        <f t="shared" si="149"/>
        <v>4.20077362350965</v>
      </c>
      <c r="M1173" s="56">
        <f t="shared" si="156"/>
        <v>0.0356968632491297</v>
      </c>
      <c r="Q1173" s="82">
        <f t="shared" si="150"/>
        <v>0.103201260371164</v>
      </c>
      <c r="R1173" s="58">
        <f t="shared" si="151"/>
        <v>3.17361010226061</v>
      </c>
      <c r="S1173" s="57">
        <f>IF(K1173=0,C1201,(1/$C$59)*LN(1+$C$59/$C$58/(RodR+ABS(Calculations!K1173-RodR))))</f>
        <v>0.0325185694038634</v>
      </c>
      <c r="T1173" s="83">
        <f t="shared" si="152"/>
        <v>0.0332356061172517</v>
      </c>
      <c r="U1173" s="58">
        <f t="shared" si="153"/>
        <v>48.7916666666667</v>
      </c>
      <c r="V1173" s="58">
        <f t="shared" si="154"/>
        <v>1.01019948033673</v>
      </c>
      <c r="W1173" s="58">
        <f t="shared" si="155"/>
        <v>1.01019948033673</v>
      </c>
    </row>
    <row r="1174" spans="11:23">
      <c r="K1174" s="80">
        <v>117.2</v>
      </c>
      <c r="L1174" s="56">
        <f t="shared" si="149"/>
        <v>4.19723699764319</v>
      </c>
      <c r="M1174" s="56">
        <f t="shared" si="156"/>
        <v>0.0356365236340084</v>
      </c>
      <c r="Q1174" s="82">
        <f t="shared" si="150"/>
        <v>0.103114375363879</v>
      </c>
      <c r="R1174" s="58">
        <f t="shared" si="151"/>
        <v>3.17361010226061</v>
      </c>
      <c r="S1174" s="57">
        <f>IF(K1174=0,C1202,(1/$C$59)*LN(1+$C$59/$C$58/(RodR+ABS(Calculations!K1174-RodR))))</f>
        <v>0.0324911920624494</v>
      </c>
      <c r="T1174" s="83">
        <f t="shared" si="152"/>
        <v>0.0332070097001265</v>
      </c>
      <c r="U1174" s="58">
        <f t="shared" si="153"/>
        <v>48.8333333333333</v>
      </c>
      <c r="V1174" s="58">
        <f t="shared" si="154"/>
        <v>1.01019948033673</v>
      </c>
      <c r="W1174" s="58">
        <f t="shared" si="155"/>
        <v>1.01019948033673</v>
      </c>
    </row>
    <row r="1175" spans="11:23">
      <c r="K1175" s="80">
        <v>117.3</v>
      </c>
      <c r="L1175" s="56">
        <f t="shared" si="149"/>
        <v>4.19370632208521</v>
      </c>
      <c r="M1175" s="56">
        <f t="shared" si="156"/>
        <v>0.0355763368909594</v>
      </c>
      <c r="Q1175" s="82">
        <f t="shared" si="150"/>
        <v>0.103027636539034</v>
      </c>
      <c r="R1175" s="58">
        <f t="shared" si="151"/>
        <v>3.17361010226061</v>
      </c>
      <c r="S1175" s="57">
        <f>IF(K1175=0,C1203,(1/$C$59)*LN(1+$C$59/$C$58/(RodR+ABS(Calculations!K1175-RodR))))</f>
        <v>0.0324638607829126</v>
      </c>
      <c r="T1175" s="83">
        <f t="shared" si="152"/>
        <v>0.0331784624514183</v>
      </c>
      <c r="U1175" s="58">
        <f t="shared" si="153"/>
        <v>48.875</v>
      </c>
      <c r="V1175" s="58">
        <f t="shared" si="154"/>
        <v>1.01019948033673</v>
      </c>
      <c r="W1175" s="58">
        <f t="shared" si="155"/>
        <v>1.01019948033673</v>
      </c>
    </row>
    <row r="1176" spans="11:23">
      <c r="K1176" s="80">
        <v>117.4</v>
      </c>
      <c r="L1176" s="56">
        <f t="shared" si="149"/>
        <v>4.19018158183048</v>
      </c>
      <c r="M1176" s="56">
        <f t="shared" si="156"/>
        <v>0.035516302503944</v>
      </c>
      <c r="Q1176" s="82">
        <f t="shared" si="150"/>
        <v>0.102941043527991</v>
      </c>
      <c r="R1176" s="58">
        <f t="shared" si="151"/>
        <v>3.17361010226061</v>
      </c>
      <c r="S1176" s="57">
        <f>IF(K1176=0,C1204,(1/$C$59)*LN(1+$C$59/$C$58/(RodR+ABS(Calculations!K1176-RodR))))</f>
        <v>0.0324365754490964</v>
      </c>
      <c r="T1176" s="83">
        <f t="shared" si="152"/>
        <v>0.0331499642444236</v>
      </c>
      <c r="U1176" s="58">
        <f t="shared" si="153"/>
        <v>48.9166666666667</v>
      </c>
      <c r="V1176" s="58">
        <f t="shared" si="154"/>
        <v>1.01019948033673</v>
      </c>
      <c r="W1176" s="58">
        <f t="shared" si="155"/>
        <v>1.01019948033673</v>
      </c>
    </row>
    <row r="1177" spans="11:23">
      <c r="K1177" s="80">
        <v>117.5</v>
      </c>
      <c r="L1177" s="56">
        <f t="shared" si="149"/>
        <v>4.18666276192421</v>
      </c>
      <c r="M1177" s="56">
        <f t="shared" si="156"/>
        <v>0.0354564199592087</v>
      </c>
      <c r="Q1177" s="82">
        <f t="shared" si="150"/>
        <v>0.102854595963353</v>
      </c>
      <c r="R1177" s="58">
        <f t="shared" si="151"/>
        <v>3.17361010226061</v>
      </c>
      <c r="S1177" s="57">
        <f>IF(K1177=0,C1205,(1/$C$59)*LN(1+$C$59/$C$58/(RodR+ABS(Calculations!K1177-RodR))))</f>
        <v>0.0324093359452342</v>
      </c>
      <c r="T1177" s="83">
        <f t="shared" si="152"/>
        <v>0.0331215149528728</v>
      </c>
      <c r="U1177" s="58">
        <f t="shared" si="153"/>
        <v>48.9583333333333</v>
      </c>
      <c r="V1177" s="58">
        <f t="shared" si="154"/>
        <v>1.01019948033673</v>
      </c>
      <c r="W1177" s="58">
        <f t="shared" si="155"/>
        <v>1.01019948033673</v>
      </c>
    </row>
    <row r="1178" spans="11:23">
      <c r="K1178" s="80">
        <v>117.6</v>
      </c>
      <c r="L1178" s="56">
        <f t="shared" si="149"/>
        <v>4.18314984746184</v>
      </c>
      <c r="M1178" s="56">
        <f t="shared" si="156"/>
        <v>0.0353966887450117</v>
      </c>
      <c r="Q1178" s="82">
        <f t="shared" si="150"/>
        <v>0.102768293478957</v>
      </c>
      <c r="R1178" s="58">
        <f t="shared" si="151"/>
        <v>3.17361010226061</v>
      </c>
      <c r="S1178" s="57">
        <f>IF(K1178=0,C1206,(1/$C$59)*LN(1+$C$59/$C$58/(RodR+ABS(Calculations!K1178-RodR))))</f>
        <v>0.0323821421559485</v>
      </c>
      <c r="T1178" s="83">
        <f t="shared" si="152"/>
        <v>0.0330931144509317</v>
      </c>
      <c r="U1178" s="58">
        <f t="shared" si="153"/>
        <v>49</v>
      </c>
      <c r="V1178" s="58">
        <f t="shared" si="154"/>
        <v>1.01019948033673</v>
      </c>
      <c r="W1178" s="58">
        <f t="shared" si="155"/>
        <v>1.01019948033673</v>
      </c>
    </row>
    <row r="1179" spans="11:23">
      <c r="K1179" s="80">
        <v>117.7</v>
      </c>
      <c r="L1179" s="56">
        <f t="shared" si="149"/>
        <v>4.17964282358876</v>
      </c>
      <c r="M1179" s="56">
        <f t="shared" si="156"/>
        <v>0.0353371083518583</v>
      </c>
      <c r="Q1179" s="82">
        <f t="shared" si="150"/>
        <v>0.102682135709867</v>
      </c>
      <c r="R1179" s="58">
        <f t="shared" si="151"/>
        <v>3.17361010226061</v>
      </c>
      <c r="S1179" s="57">
        <f>IF(K1179=0,C1207,(1/$C$59)*LN(1+$C$59/$C$58/(RodR+ABS(Calculations!K1179-RodR))))</f>
        <v>0.0323549939662485</v>
      </c>
      <c r="T1179" s="83">
        <f t="shared" si="152"/>
        <v>0.0330647626131954</v>
      </c>
      <c r="U1179" s="58">
        <f t="shared" si="153"/>
        <v>49.0416666666667</v>
      </c>
      <c r="V1179" s="58">
        <f t="shared" si="154"/>
        <v>1.01019948033673</v>
      </c>
      <c r="W1179" s="58">
        <f t="shared" si="155"/>
        <v>1.01019948033673</v>
      </c>
    </row>
    <row r="1180" spans="11:23">
      <c r="K1180" s="80">
        <v>117.8</v>
      </c>
      <c r="L1180" s="56">
        <f t="shared" si="149"/>
        <v>4.17614167550016</v>
      </c>
      <c r="M1180" s="56">
        <f t="shared" si="156"/>
        <v>0.0352776782723732</v>
      </c>
      <c r="Q1180" s="82">
        <f t="shared" si="150"/>
        <v>0.102596122292371</v>
      </c>
      <c r="R1180" s="58">
        <f t="shared" si="151"/>
        <v>3.17361010226061</v>
      </c>
      <c r="S1180" s="57">
        <f>IF(K1180=0,C1208,(1/$C$59)*LN(1+$C$59/$C$58/(RodR+ABS(Calculations!K1180-RodR))))</f>
        <v>0.0323278912615289</v>
      </c>
      <c r="T1180" s="83">
        <f t="shared" si="152"/>
        <v>0.0330364593146891</v>
      </c>
      <c r="U1180" s="58">
        <f t="shared" si="153"/>
        <v>49.0833333333333</v>
      </c>
      <c r="V1180" s="58">
        <f t="shared" si="154"/>
        <v>1.01019948033673</v>
      </c>
      <c r="W1180" s="58">
        <f t="shared" si="155"/>
        <v>1.01019948033673</v>
      </c>
    </row>
    <row r="1181" spans="11:23">
      <c r="K1181" s="80">
        <v>117.9</v>
      </c>
      <c r="L1181" s="56">
        <f t="shared" si="149"/>
        <v>4.17264638844076</v>
      </c>
      <c r="M1181" s="56">
        <f t="shared" si="156"/>
        <v>0.0352183980013629</v>
      </c>
      <c r="Q1181" s="82">
        <f t="shared" si="150"/>
        <v>0.10251025286397</v>
      </c>
      <c r="R1181" s="58">
        <f t="shared" si="151"/>
        <v>3.17361010226061</v>
      </c>
      <c r="S1181" s="57">
        <f>IF(K1181=0,C1209,(1/$C$59)*LN(1+$C$59/$C$58/(RodR+ABS(Calculations!K1181-RodR))))</f>
        <v>0.0323008339275674</v>
      </c>
      <c r="T1181" s="83">
        <f t="shared" si="152"/>
        <v>0.0330082044308657</v>
      </c>
      <c r="U1181" s="58">
        <f t="shared" si="153"/>
        <v>49.125</v>
      </c>
      <c r="V1181" s="58">
        <f t="shared" si="154"/>
        <v>1.01019948033673</v>
      </c>
      <c r="W1181" s="58">
        <f t="shared" si="155"/>
        <v>1.01019948033673</v>
      </c>
    </row>
    <row r="1182" spans="11:23">
      <c r="K1182" s="80">
        <v>118</v>
      </c>
      <c r="L1182" s="56">
        <f t="shared" si="149"/>
        <v>4.16915694770474</v>
      </c>
      <c r="M1182" s="56">
        <f t="shared" si="156"/>
        <v>0.0351592670356817</v>
      </c>
      <c r="Q1182" s="82">
        <f t="shared" si="150"/>
        <v>0.102424527063386</v>
      </c>
      <c r="R1182" s="58">
        <f t="shared" si="151"/>
        <v>3.17361010226061</v>
      </c>
      <c r="S1182" s="57">
        <f>IF(K1182=0,C1210,(1/$C$59)*LN(1+$C$59/$C$58/(RodR+ABS(Calculations!K1182-RodR))))</f>
        <v>0.0322738218505253</v>
      </c>
      <c r="T1182" s="83">
        <f t="shared" si="152"/>
        <v>0.0329799978376036</v>
      </c>
      <c r="U1182" s="58">
        <f t="shared" si="153"/>
        <v>49.1666666666667</v>
      </c>
      <c r="V1182" s="58">
        <f t="shared" si="154"/>
        <v>1.01019948033673</v>
      </c>
      <c r="W1182" s="58">
        <f t="shared" si="155"/>
        <v>1.01019948033673</v>
      </c>
    </row>
    <row r="1183" spans="11:23">
      <c r="K1183" s="80">
        <v>118.1</v>
      </c>
      <c r="L1183" s="56">
        <f t="shared" si="149"/>
        <v>4.16567333863538</v>
      </c>
      <c r="M1183" s="56">
        <f t="shared" si="156"/>
        <v>0.0351002848742716</v>
      </c>
      <c r="Q1183" s="82">
        <f t="shared" si="150"/>
        <v>0.102338944530544</v>
      </c>
      <c r="R1183" s="58">
        <f t="shared" si="151"/>
        <v>3.17361010226061</v>
      </c>
      <c r="S1183" s="57">
        <f>IF(K1183=0,C1211,(1/$C$59)*LN(1+$C$59/$C$58/(RodR+ABS(Calculations!K1183-RodR))))</f>
        <v>0.0322468549169433</v>
      </c>
      <c r="T1183" s="83">
        <f t="shared" si="152"/>
        <v>0.0329518394112051</v>
      </c>
      <c r="U1183" s="58">
        <f t="shared" si="153"/>
        <v>49.2083333333333</v>
      </c>
      <c r="V1183" s="58">
        <f t="shared" si="154"/>
        <v>1.01019948033673</v>
      </c>
      <c r="W1183" s="58">
        <f t="shared" si="155"/>
        <v>1.01019948033673</v>
      </c>
    </row>
    <row r="1184" spans="11:23">
      <c r="K1184" s="80">
        <v>118.2</v>
      </c>
      <c r="L1184" s="56">
        <f t="shared" si="149"/>
        <v>4.16219554662487</v>
      </c>
      <c r="M1184" s="56">
        <f t="shared" si="156"/>
        <v>0.0350414510183246</v>
      </c>
      <c r="Q1184" s="82">
        <f t="shared" si="150"/>
        <v>0.102253504906569</v>
      </c>
      <c r="R1184" s="58">
        <f t="shared" si="151"/>
        <v>3.17361010226061</v>
      </c>
      <c r="S1184" s="57">
        <f>IF(K1184=0,C1212,(1/$C$59)*LN(1+$C$59/$C$58/(RodR+ABS(Calculations!K1184-RodR))))</f>
        <v>0.0322199330137413</v>
      </c>
      <c r="T1184" s="83">
        <f t="shared" si="152"/>
        <v>0.0329237290283948</v>
      </c>
      <c r="U1184" s="58">
        <f t="shared" si="153"/>
        <v>49.25</v>
      </c>
      <c r="V1184" s="58">
        <f t="shared" si="154"/>
        <v>1.01019948033673</v>
      </c>
      <c r="W1184" s="58">
        <f t="shared" si="155"/>
        <v>1.01019948033673</v>
      </c>
    </row>
    <row r="1185" spans="11:23">
      <c r="K1185" s="80">
        <v>118.3</v>
      </c>
      <c r="L1185" s="56">
        <f t="shared" si="149"/>
        <v>4.15872355711423</v>
      </c>
      <c r="M1185" s="56">
        <f t="shared" si="156"/>
        <v>0.0349827649709846</v>
      </c>
      <c r="Q1185" s="82">
        <f t="shared" si="150"/>
        <v>0.10216820783379</v>
      </c>
      <c r="R1185" s="58">
        <f t="shared" si="151"/>
        <v>3.17361010226061</v>
      </c>
      <c r="S1185" s="57">
        <f>IF(K1185=0,C1213,(1/$C$59)*LN(1+$C$59/$C$58/(RodR+ABS(Calculations!K1185-RodR))))</f>
        <v>0.0321930560282166</v>
      </c>
      <c r="T1185" s="83">
        <f t="shared" si="152"/>
        <v>0.0328956665663176</v>
      </c>
      <c r="U1185" s="58">
        <f t="shared" si="153"/>
        <v>49.2916666666667</v>
      </c>
      <c r="V1185" s="58">
        <f t="shared" si="154"/>
        <v>1.01019948033673</v>
      </c>
      <c r="W1185" s="58">
        <f t="shared" si="155"/>
        <v>1.01019948033673</v>
      </c>
    </row>
    <row r="1186" spans="11:23">
      <c r="K1186" s="80">
        <v>118.4</v>
      </c>
      <c r="L1186" s="56">
        <f t="shared" si="149"/>
        <v>4.155257355593</v>
      </c>
      <c r="M1186" s="56">
        <f t="shared" si="156"/>
        <v>0.0349242262374814</v>
      </c>
      <c r="Q1186" s="82">
        <f t="shared" si="150"/>
        <v>0.102083052955724</v>
      </c>
      <c r="R1186" s="58">
        <f t="shared" si="151"/>
        <v>3.17361010226061</v>
      </c>
      <c r="S1186" s="57">
        <f>IF(K1186=0,C1214,(1/$C$59)*LN(1+$C$59/$C$58/(RodR+ABS(Calculations!K1186-RodR))))</f>
        <v>0.0321662238480427</v>
      </c>
      <c r="T1186" s="83">
        <f t="shared" si="152"/>
        <v>0.0328676519025368</v>
      </c>
      <c r="U1186" s="58">
        <f t="shared" si="153"/>
        <v>49.3333333333333</v>
      </c>
      <c r="V1186" s="58">
        <f t="shared" si="154"/>
        <v>1.01019948033673</v>
      </c>
      <c r="W1186" s="58">
        <f t="shared" si="155"/>
        <v>1.01019948033673</v>
      </c>
    </row>
    <row r="1187" spans="11:23">
      <c r="K1187" s="80">
        <v>118.5</v>
      </c>
      <c r="L1187" s="56">
        <f t="shared" si="149"/>
        <v>4.15179692759904</v>
      </c>
      <c r="M1187" s="56">
        <f t="shared" si="156"/>
        <v>0.0348658343251662</v>
      </c>
      <c r="Q1187" s="82">
        <f t="shared" si="150"/>
        <v>0.101998039917078</v>
      </c>
      <c r="R1187" s="58">
        <f t="shared" si="151"/>
        <v>3.17361010226061</v>
      </c>
      <c r="S1187" s="57">
        <f>IF(K1187=0,C1215,(1/$C$59)*LN(1+$C$59/$C$58/(RodR+ABS(Calculations!K1187-RodR))))</f>
        <v>0.0321394363612668</v>
      </c>
      <c r="T1187" s="83">
        <f t="shared" si="152"/>
        <v>0.0328396849150328</v>
      </c>
      <c r="U1187" s="58">
        <f t="shared" si="153"/>
        <v>49.375</v>
      </c>
      <c r="V1187" s="58">
        <f t="shared" si="154"/>
        <v>1.01019948033673</v>
      </c>
      <c r="W1187" s="58">
        <f t="shared" si="155"/>
        <v>1.01019948033673</v>
      </c>
    </row>
    <row r="1188" spans="11:23">
      <c r="K1188" s="80">
        <v>118.6</v>
      </c>
      <c r="L1188" s="56">
        <f t="shared" si="149"/>
        <v>4.1483422587184</v>
      </c>
      <c r="M1188" s="56">
        <f t="shared" si="156"/>
        <v>0.0348075887434387</v>
      </c>
      <c r="Q1188" s="82">
        <f t="shared" si="150"/>
        <v>0.10191316836374</v>
      </c>
      <c r="R1188" s="58">
        <f t="shared" si="151"/>
        <v>3.17361010226061</v>
      </c>
      <c r="S1188" s="57">
        <f>IF(K1188=0,C1216,(1/$C$59)*LN(1+$C$59/$C$58/(RodR+ABS(Calculations!K1188-RodR))))</f>
        <v>0.032112693456309</v>
      </c>
      <c r="T1188" s="83">
        <f t="shared" si="152"/>
        <v>0.0328117654822006</v>
      </c>
      <c r="U1188" s="58">
        <f t="shared" si="153"/>
        <v>49.4166666666667</v>
      </c>
      <c r="V1188" s="58">
        <f t="shared" si="154"/>
        <v>1.01019948033673</v>
      </c>
      <c r="W1188" s="58">
        <f t="shared" si="155"/>
        <v>1.01019948033673</v>
      </c>
    </row>
    <row r="1189" spans="11:23">
      <c r="K1189" s="80">
        <v>118.7</v>
      </c>
      <c r="L1189" s="56">
        <f t="shared" si="149"/>
        <v>4.14489333458503</v>
      </c>
      <c r="M1189" s="56">
        <f t="shared" si="156"/>
        <v>0.0347494890037261</v>
      </c>
      <c r="Q1189" s="82">
        <f t="shared" si="150"/>
        <v>0.101828437942778</v>
      </c>
      <c r="R1189" s="58">
        <f t="shared" si="151"/>
        <v>3.17361010226061</v>
      </c>
      <c r="S1189" s="57">
        <f>IF(K1189=0,C1217,(1/$C$59)*LN(1+$C$59/$C$58/(RodR+ABS(Calculations!K1189-RodR))))</f>
        <v>0.0320859950219607</v>
      </c>
      <c r="T1189" s="83">
        <f t="shared" si="152"/>
        <v>0.0327838934828484</v>
      </c>
      <c r="U1189" s="58">
        <f t="shared" si="153"/>
        <v>49.4583333333333</v>
      </c>
      <c r="V1189" s="58">
        <f t="shared" si="154"/>
        <v>1.01019948033673</v>
      </c>
      <c r="W1189" s="58">
        <f t="shared" si="155"/>
        <v>1.01019948033673</v>
      </c>
    </row>
    <row r="1190" spans="11:23">
      <c r="K1190" s="80">
        <v>118.8</v>
      </c>
      <c r="L1190" s="56">
        <f t="shared" si="149"/>
        <v>4.14145014088066</v>
      </c>
      <c r="M1190" s="56">
        <f t="shared" si="156"/>
        <v>0.0346915346195065</v>
      </c>
      <c r="Q1190" s="82">
        <f t="shared" si="150"/>
        <v>0.101743848302431</v>
      </c>
      <c r="R1190" s="58">
        <f t="shared" si="151"/>
        <v>3.17361010226061</v>
      </c>
      <c r="S1190" s="57">
        <f>IF(K1190=0,C1218,(1/$C$59)*LN(1+$C$59/$C$58/(RodR+ABS(Calculations!K1190-RodR))))</f>
        <v>0.0320593409473826</v>
      </c>
      <c r="T1190" s="83">
        <f t="shared" si="152"/>
        <v>0.0327560687961958</v>
      </c>
      <c r="U1190" s="58">
        <f t="shared" si="153"/>
        <v>49.5</v>
      </c>
      <c r="V1190" s="58">
        <f t="shared" si="154"/>
        <v>1.01019948033673</v>
      </c>
      <c r="W1190" s="58">
        <f t="shared" si="155"/>
        <v>1.01019948033673</v>
      </c>
    </row>
    <row r="1191" spans="11:23">
      <c r="K1191" s="80">
        <v>118.9</v>
      </c>
      <c r="L1191" s="56">
        <f t="shared" si="149"/>
        <v>4.13801266333455</v>
      </c>
      <c r="M1191" s="56">
        <f t="shared" si="156"/>
        <v>0.0346337251062119</v>
      </c>
      <c r="Q1191" s="82">
        <f t="shared" si="150"/>
        <v>0.101659399092106</v>
      </c>
      <c r="R1191" s="58">
        <f t="shared" si="151"/>
        <v>3.17361010226061</v>
      </c>
      <c r="S1191" s="57">
        <f>IF(K1191=0,C1219,(1/$C$59)*LN(1+$C$59/$C$58/(RodR+ABS(Calculations!K1191-RodR))))</f>
        <v>0.0320327311221038</v>
      </c>
      <c r="T1191" s="83">
        <f t="shared" si="152"/>
        <v>0.0327282913018727</v>
      </c>
      <c r="U1191" s="58">
        <f t="shared" si="153"/>
        <v>49.5416666666667</v>
      </c>
      <c r="V1191" s="58">
        <f t="shared" si="154"/>
        <v>1.01019948033673</v>
      </c>
      <c r="W1191" s="58">
        <f t="shared" si="155"/>
        <v>1.01019948033673</v>
      </c>
    </row>
    <row r="1192" spans="11:23">
      <c r="K1192" s="80">
        <v>119</v>
      </c>
      <c r="L1192" s="56">
        <f t="shared" si="149"/>
        <v>4.13458088772327</v>
      </c>
      <c r="M1192" s="56">
        <f t="shared" si="156"/>
        <v>0.0345760599814691</v>
      </c>
      <c r="Q1192" s="82">
        <f t="shared" si="150"/>
        <v>0.101575089962375</v>
      </c>
      <c r="R1192" s="58">
        <f t="shared" si="151"/>
        <v>3.17361010226061</v>
      </c>
      <c r="S1192" s="57">
        <f>IF(K1192=0,C1220,(1/$C$59)*LN(1+$C$59/$C$58/(RodR+ABS(Calculations!K1192-RodR))))</f>
        <v>0.0320061654360194</v>
      </c>
      <c r="T1192" s="83">
        <f t="shared" si="152"/>
        <v>0.0327005608799166</v>
      </c>
      <c r="U1192" s="58">
        <f t="shared" si="153"/>
        <v>49.5833333333333</v>
      </c>
      <c r="V1192" s="58">
        <f t="shared" si="154"/>
        <v>1.01019948033673</v>
      </c>
      <c r="W1192" s="58">
        <f t="shared" si="155"/>
        <v>1.01019948033673</v>
      </c>
    </row>
    <row r="1193" spans="11:23">
      <c r="K1193" s="80">
        <v>119.1</v>
      </c>
      <c r="L1193" s="56">
        <f t="shared" si="149"/>
        <v>4.13115479987059</v>
      </c>
      <c r="M1193" s="56">
        <f t="shared" si="156"/>
        <v>0.0345185387647886</v>
      </c>
      <c r="Q1193" s="82">
        <f t="shared" si="150"/>
        <v>0.101490920564967</v>
      </c>
      <c r="R1193" s="58">
        <f t="shared" si="151"/>
        <v>3.17361010226061</v>
      </c>
      <c r="S1193" s="57">
        <f>IF(K1193=0,C1221,(1/$C$59)*LN(1+$C$59/$C$58/(RodR+ABS(Calculations!K1193-RodR))))</f>
        <v>0.0319796437793899</v>
      </c>
      <c r="T1193" s="83">
        <f t="shared" si="152"/>
        <v>0.0326728774107712</v>
      </c>
      <c r="U1193" s="58">
        <f t="shared" si="153"/>
        <v>49.625</v>
      </c>
      <c r="V1193" s="58">
        <f t="shared" si="154"/>
        <v>1.01019948033673</v>
      </c>
      <c r="W1193" s="58">
        <f t="shared" si="155"/>
        <v>1.01019948033673</v>
      </c>
    </row>
    <row r="1194" spans="11:23">
      <c r="K1194" s="80">
        <v>119.2</v>
      </c>
      <c r="L1194" s="56">
        <f t="shared" si="149"/>
        <v>4.12773438564723</v>
      </c>
      <c r="M1194" s="56">
        <f t="shared" si="156"/>
        <v>0.0344611609776395</v>
      </c>
      <c r="Q1194" s="82">
        <f t="shared" si="150"/>
        <v>0.101406890552765</v>
      </c>
      <c r="R1194" s="58">
        <f t="shared" si="151"/>
        <v>3.17361010226061</v>
      </c>
      <c r="S1194" s="57">
        <f>IF(K1194=0,C1222,(1/$C$59)*LN(1+$C$59/$C$58/(RodR+ABS(Calculations!K1194-RodR))))</f>
        <v>0.0319531660428392</v>
      </c>
      <c r="T1194" s="83">
        <f t="shared" si="152"/>
        <v>0.0326452407752848</v>
      </c>
      <c r="U1194" s="58">
        <f t="shared" si="153"/>
        <v>49.6666666666667</v>
      </c>
      <c r="V1194" s="58">
        <f t="shared" si="154"/>
        <v>1.01019948033673</v>
      </c>
      <c r="W1194" s="58">
        <f t="shared" si="155"/>
        <v>1.01019948033673</v>
      </c>
    </row>
    <row r="1195" spans="11:23">
      <c r="K1195" s="80">
        <v>119.3</v>
      </c>
      <c r="L1195" s="56">
        <f t="shared" si="149"/>
        <v>4.12431963097071</v>
      </c>
      <c r="M1195" s="56">
        <f t="shared" si="156"/>
        <v>0.0344039261435167</v>
      </c>
      <c r="Q1195" s="82">
        <f t="shared" si="150"/>
        <v>0.101322999579802</v>
      </c>
      <c r="R1195" s="58">
        <f t="shared" si="151"/>
        <v>3.17361010226061</v>
      </c>
      <c r="S1195" s="57">
        <f>IF(K1195=0,C1223,(1/$C$59)*LN(1+$C$59/$C$58/(RodR+ABS(Calculations!K1195-RodR))))</f>
        <v>0.0319267321173536</v>
      </c>
      <c r="T1195" s="83">
        <f t="shared" si="152"/>
        <v>0.0326176508547084</v>
      </c>
      <c r="U1195" s="58">
        <f t="shared" si="153"/>
        <v>49.7083333333333</v>
      </c>
      <c r="V1195" s="58">
        <f t="shared" si="154"/>
        <v>1.01019948033673</v>
      </c>
      <c r="W1195" s="58">
        <f t="shared" si="155"/>
        <v>1.01019948033673</v>
      </c>
    </row>
    <row r="1196" spans="11:23">
      <c r="K1196" s="80">
        <v>119.4</v>
      </c>
      <c r="L1196" s="56">
        <f t="shared" si="149"/>
        <v>4.12091052180503</v>
      </c>
      <c r="M1196" s="56">
        <f t="shared" si="156"/>
        <v>0.0343468337879731</v>
      </c>
      <c r="Q1196" s="82">
        <f t="shared" si="150"/>
        <v>0.101239247301252</v>
      </c>
      <c r="R1196" s="58">
        <f t="shared" si="151"/>
        <v>3.17361010226061</v>
      </c>
      <c r="S1196" s="57">
        <f>IF(K1196=0,C1224,(1/$C$59)*LN(1+$C$59/$C$58/(RodR+ABS(Calculations!K1196-RodR))))</f>
        <v>0.0319003418942792</v>
      </c>
      <c r="T1196" s="83">
        <f t="shared" si="152"/>
        <v>0.0325901075306945</v>
      </c>
      <c r="U1196" s="58">
        <f t="shared" si="153"/>
        <v>49.75</v>
      </c>
      <c r="V1196" s="58">
        <f t="shared" si="154"/>
        <v>1.01019948033673</v>
      </c>
      <c r="W1196" s="58">
        <f t="shared" si="155"/>
        <v>1.01019948033673</v>
      </c>
    </row>
    <row r="1197" spans="11:23">
      <c r="K1197" s="80">
        <v>119.5</v>
      </c>
      <c r="L1197" s="56">
        <f t="shared" si="149"/>
        <v>4.11750704416063</v>
      </c>
      <c r="M1197" s="56">
        <f t="shared" si="156"/>
        <v>0.0342898834384133</v>
      </c>
      <c r="Q1197" s="82">
        <f t="shared" si="150"/>
        <v>0.101155633373431</v>
      </c>
      <c r="R1197" s="58">
        <f t="shared" si="151"/>
        <v>3.17361010226061</v>
      </c>
      <c r="S1197" s="57">
        <f>IF(K1197=0,C1225,(1/$C$59)*LN(1+$C$59/$C$58/(RodR+ABS(Calculations!K1197-RodR))))</f>
        <v>0.0318739952653215</v>
      </c>
      <c r="T1197" s="83">
        <f t="shared" si="152"/>
        <v>0.0325626106852945</v>
      </c>
      <c r="U1197" s="58">
        <f t="shared" si="153"/>
        <v>49.7916666666667</v>
      </c>
      <c r="V1197" s="58">
        <f t="shared" si="154"/>
        <v>1.01019948033673</v>
      </c>
      <c r="W1197" s="58">
        <f t="shared" si="155"/>
        <v>1.01019948033673</v>
      </c>
    </row>
    <row r="1198" spans="11:23">
      <c r="K1198" s="80">
        <v>119.6</v>
      </c>
      <c r="L1198" s="56">
        <f t="shared" si="149"/>
        <v>4.11410918409412</v>
      </c>
      <c r="M1198" s="56">
        <f t="shared" si="156"/>
        <v>0.0342330746242769</v>
      </c>
      <c r="Q1198" s="82">
        <f t="shared" si="150"/>
        <v>0.10107215745379</v>
      </c>
      <c r="R1198" s="58">
        <f t="shared" si="151"/>
        <v>3.17361010226061</v>
      </c>
      <c r="S1198" s="57">
        <f>IF(K1198=0,C1226,(1/$C$59)*LN(1+$C$59/$C$58/(RodR+ABS(Calculations!K1198-RodR))))</f>
        <v>0.0318476921225435</v>
      </c>
      <c r="T1198" s="83">
        <f t="shared" si="152"/>
        <v>0.0325351602009583</v>
      </c>
      <c r="U1198" s="58">
        <f t="shared" si="153"/>
        <v>49.8333333333333</v>
      </c>
      <c r="V1198" s="58">
        <f t="shared" si="154"/>
        <v>1.01019948033673</v>
      </c>
      <c r="W1198" s="58">
        <f t="shared" si="155"/>
        <v>1.01019948033673</v>
      </c>
    </row>
    <row r="1199" spans="11:23">
      <c r="K1199" s="80">
        <v>119.7</v>
      </c>
      <c r="L1199" s="56">
        <f t="shared" si="149"/>
        <v>4.11071692770814</v>
      </c>
      <c r="M1199" s="56">
        <f t="shared" si="156"/>
        <v>0.0341764068768926</v>
      </c>
      <c r="Q1199" s="82">
        <f t="shared" si="150"/>
        <v>0.100988819200908</v>
      </c>
      <c r="R1199" s="58">
        <f t="shared" si="151"/>
        <v>3.17361010226061</v>
      </c>
      <c r="S1199" s="57">
        <f>IF(K1199=0,C1227,(1/$C$59)*LN(1+$C$59/$C$58/(RodR+ABS(Calculations!K1199-RodR))))</f>
        <v>0.0318214323583643</v>
      </c>
      <c r="T1199" s="83">
        <f t="shared" si="152"/>
        <v>0.0325077559605309</v>
      </c>
      <c r="U1199" s="58">
        <f t="shared" si="153"/>
        <v>49.875</v>
      </c>
      <c r="V1199" s="58">
        <f t="shared" si="154"/>
        <v>1.01019948033673</v>
      </c>
      <c r="W1199" s="58">
        <f t="shared" si="155"/>
        <v>1.01019948033673</v>
      </c>
    </row>
    <row r="1200" spans="11:23">
      <c r="K1200" s="80">
        <v>119.8</v>
      </c>
      <c r="L1200" s="56">
        <f t="shared" si="149"/>
        <v>4.10733026115108</v>
      </c>
      <c r="M1200" s="56">
        <f t="shared" si="156"/>
        <v>0.0341198797295768</v>
      </c>
      <c r="Q1200" s="82">
        <f t="shared" si="150"/>
        <v>0.10090561827449</v>
      </c>
      <c r="R1200" s="58">
        <f t="shared" si="151"/>
        <v>3.17361010226061</v>
      </c>
      <c r="S1200" s="57">
        <f>IF(K1200=0,C1228,(1/$C$59)*LN(1+$C$59/$C$58/(RodR+ABS(Calculations!K1200-RodR))))</f>
        <v>0.0317952158655576</v>
      </c>
      <c r="T1200" s="83">
        <f t="shared" si="152"/>
        <v>0.0324803978472524</v>
      </c>
      <c r="U1200" s="58">
        <f t="shared" si="153"/>
        <v>49.9166666666667</v>
      </c>
      <c r="V1200" s="58">
        <f t="shared" si="154"/>
        <v>1.01019948033673</v>
      </c>
      <c r="W1200" s="58">
        <f t="shared" si="155"/>
        <v>1.01019948033673</v>
      </c>
    </row>
    <row r="1201" spans="11:23">
      <c r="K1201" s="80">
        <v>119.9</v>
      </c>
      <c r="L1201" s="56">
        <f t="shared" si="149"/>
        <v>4.10394917061697</v>
      </c>
      <c r="M1201" s="56">
        <f t="shared" si="156"/>
        <v>0.0340634927175829</v>
      </c>
      <c r="Q1201" s="82">
        <f t="shared" si="150"/>
        <v>0.100822554335363</v>
      </c>
      <c r="R1201" s="58">
        <f t="shared" si="151"/>
        <v>3.17361010226061</v>
      </c>
      <c r="S1201" s="57">
        <f>IF(K1201=0,C1229,(1/$C$59)*LN(1+$C$59/$C$58/(RodR+ABS(Calculations!K1201-RodR))))</f>
        <v>0.0317690425372499</v>
      </c>
      <c r="T1201" s="83">
        <f t="shared" si="152"/>
        <v>0.032453085744756</v>
      </c>
      <c r="U1201" s="58">
        <f t="shared" si="153"/>
        <v>49.9583333333333</v>
      </c>
      <c r="V1201" s="58">
        <f t="shared" si="154"/>
        <v>1.01019948033673</v>
      </c>
      <c r="W1201" s="58">
        <f t="shared" si="155"/>
        <v>1.01019948033673</v>
      </c>
    </row>
    <row r="1202" spans="11:23">
      <c r="K1202" s="80">
        <v>120</v>
      </c>
      <c r="L1202" s="56">
        <f t="shared" si="149"/>
        <v>4.10057364234525</v>
      </c>
      <c r="M1202" s="56">
        <f t="shared" si="156"/>
        <v>0.0340072453780156</v>
      </c>
      <c r="Q1202" s="82">
        <f t="shared" si="150"/>
        <v>0.100739627045469</v>
      </c>
      <c r="R1202" s="58">
        <f t="shared" si="151"/>
        <v>3.17361010226061</v>
      </c>
      <c r="S1202" s="57">
        <f>IF(K1202=0,C1230,(1/$C$59)*LN(1+$C$59/$C$58/(RodR+ABS(Calculations!K1202-RodR))))</f>
        <v>0.0317429122669197</v>
      </c>
      <c r="T1202" s="83">
        <f t="shared" si="152"/>
        <v>0.0324258195370645</v>
      </c>
      <c r="U1202" s="58">
        <f t="shared" si="153"/>
        <v>50</v>
      </c>
      <c r="V1202" s="58">
        <f t="shared" si="154"/>
        <v>1.01019948033673</v>
      </c>
      <c r="W1202" s="58">
        <f t="shared" si="155"/>
        <v>1.01019948033673</v>
      </c>
    </row>
    <row r="1203" spans="11:23">
      <c r="K1203" s="80">
        <v>120.1</v>
      </c>
      <c r="L1203" s="56">
        <f t="shared" si="149"/>
        <v>4.09720366262068</v>
      </c>
      <c r="M1203" s="56">
        <f t="shared" si="156"/>
        <v>0.0339511372499137</v>
      </c>
      <c r="Q1203" s="82">
        <f t="shared" si="150"/>
        <v>0.10065683606786</v>
      </c>
      <c r="R1203" s="58">
        <f t="shared" si="151"/>
        <v>3.17361010226061</v>
      </c>
      <c r="S1203" s="57">
        <f>IF(K1203=0,C1231,(1/$C$59)*LN(1+$C$59/$C$58/(RodR+ABS(Calculations!K1203-RodR))))</f>
        <v>0.0317168249483958</v>
      </c>
      <c r="T1203" s="83">
        <f t="shared" si="152"/>
        <v>0.0323985991085918</v>
      </c>
      <c r="U1203" s="58">
        <f t="shared" si="153"/>
        <v>50.0416666666667</v>
      </c>
      <c r="V1203" s="58">
        <f t="shared" si="154"/>
        <v>1.01019948033673</v>
      </c>
      <c r="W1203" s="58">
        <f t="shared" si="155"/>
        <v>1.01019948033673</v>
      </c>
    </row>
    <row r="1204" spans="11:23">
      <c r="K1204" s="80">
        <v>120.2</v>
      </c>
      <c r="L1204" s="56">
        <f t="shared" si="149"/>
        <v>4.09383921777299</v>
      </c>
      <c r="M1204" s="56">
        <f t="shared" si="156"/>
        <v>0.0338951678742418</v>
      </c>
      <c r="Q1204" s="82">
        <f t="shared" si="150"/>
        <v>0.100574181066699</v>
      </c>
      <c r="R1204" s="58">
        <f t="shared" si="151"/>
        <v>3.17361010226061</v>
      </c>
      <c r="S1204" s="57">
        <f>IF(K1204=0,C1232,(1/$C$59)*LN(1+$C$59/$C$58/(RodR+ABS(Calculations!K1204-RodR))))</f>
        <v>0.0316907804758556</v>
      </c>
      <c r="T1204" s="83">
        <f t="shared" si="152"/>
        <v>0.0323714243441388</v>
      </c>
      <c r="U1204" s="58">
        <f t="shared" si="153"/>
        <v>50.0833333333333</v>
      </c>
      <c r="V1204" s="58">
        <f t="shared" si="154"/>
        <v>1.01019948033673</v>
      </c>
      <c r="W1204" s="58">
        <f t="shared" si="155"/>
        <v>1.01019948033673</v>
      </c>
    </row>
    <row r="1205" spans="11:23">
      <c r="K1205" s="80">
        <v>120.3</v>
      </c>
      <c r="L1205" s="56">
        <f t="shared" si="149"/>
        <v>4.09048029417681</v>
      </c>
      <c r="M1205" s="56">
        <f t="shared" si="156"/>
        <v>0.0338393367938954</v>
      </c>
      <c r="Q1205" s="82">
        <f t="shared" si="150"/>
        <v>0.100491661707246</v>
      </c>
      <c r="R1205" s="58">
        <f t="shared" si="151"/>
        <v>3.17361010226061</v>
      </c>
      <c r="S1205" s="57">
        <f>IF(K1205=0,C1233,(1/$C$59)*LN(1+$C$59/$C$58/(RodR+ABS(Calculations!K1205-RodR))))</f>
        <v>0.0316647787438239</v>
      </c>
      <c r="T1205" s="83">
        <f t="shared" si="152"/>
        <v>0.032344295128893</v>
      </c>
      <c r="U1205" s="58">
        <f t="shared" si="153"/>
        <v>50.125</v>
      </c>
      <c r="V1205" s="58">
        <f t="shared" si="154"/>
        <v>1.01019948033673</v>
      </c>
      <c r="W1205" s="58">
        <f t="shared" si="155"/>
        <v>1.01019948033673</v>
      </c>
    </row>
    <row r="1206" spans="11:23">
      <c r="K1206" s="80">
        <v>120.4</v>
      </c>
      <c r="L1206" s="56">
        <f t="shared" si="149"/>
        <v>4.08712687825149</v>
      </c>
      <c r="M1206" s="56">
        <f t="shared" si="156"/>
        <v>0.033783643553531</v>
      </c>
      <c r="Q1206" s="82">
        <f t="shared" si="150"/>
        <v>0.100409277655865</v>
      </c>
      <c r="R1206" s="58">
        <f t="shared" si="151"/>
        <v>3.17361010226061</v>
      </c>
      <c r="S1206" s="57">
        <f>IF(K1206=0,C1234,(1/$C$59)*LN(1+$C$59/$C$58/(RodR+ABS(Calculations!K1206-RodR))))</f>
        <v>0.0316388196471715</v>
      </c>
      <c r="T1206" s="83">
        <f t="shared" si="152"/>
        <v>0.0323172113484258</v>
      </c>
      <c r="U1206" s="58">
        <f t="shared" si="153"/>
        <v>50.1666666666667</v>
      </c>
      <c r="V1206" s="58">
        <f t="shared" si="154"/>
        <v>1.01019948033673</v>
      </c>
      <c r="W1206" s="58">
        <f t="shared" si="155"/>
        <v>1.01019948033673</v>
      </c>
    </row>
    <row r="1207" spans="11:23">
      <c r="K1207" s="80">
        <v>120.5</v>
      </c>
      <c r="L1207" s="56">
        <f t="shared" si="149"/>
        <v>4.08377895646083</v>
      </c>
      <c r="M1207" s="56">
        <f t="shared" si="156"/>
        <v>0.0337280876998021</v>
      </c>
      <c r="Q1207" s="82">
        <f t="shared" si="150"/>
        <v>0.100327028580007</v>
      </c>
      <c r="R1207" s="58">
        <f t="shared" si="151"/>
        <v>3.17361010226061</v>
      </c>
      <c r="S1207" s="57">
        <f>IF(K1207=0,C1235,(1/$C$59)*LN(1+$C$59/$C$58/(RodR+ABS(Calculations!K1207-RodR))))</f>
        <v>0.0316129030811135</v>
      </c>
      <c r="T1207" s="83">
        <f t="shared" si="152"/>
        <v>0.0322901728886925</v>
      </c>
      <c r="U1207" s="58">
        <f t="shared" si="153"/>
        <v>50.2083333333333</v>
      </c>
      <c r="V1207" s="58">
        <f t="shared" si="154"/>
        <v>1.01019948033673</v>
      </c>
      <c r="W1207" s="58">
        <f t="shared" si="155"/>
        <v>1.01019948033673</v>
      </c>
    </row>
    <row r="1208" spans="11:23">
      <c r="K1208" s="80">
        <v>120.6</v>
      </c>
      <c r="L1208" s="56">
        <f t="shared" si="149"/>
        <v>4.080436515313</v>
      </c>
      <c r="M1208" s="56">
        <f t="shared" si="156"/>
        <v>0.0336726687811266</v>
      </c>
      <c r="Q1208" s="82">
        <f t="shared" si="150"/>
        <v>0.100244914148217</v>
      </c>
      <c r="R1208" s="58">
        <f t="shared" si="151"/>
        <v>3.17361010226061</v>
      </c>
      <c r="S1208" s="57">
        <f>IF(K1208=0,C1236,(1/$C$59)*LN(1+$C$59/$C$58/(RodR+ABS(Calculations!K1208-RodR))))</f>
        <v>0.0315870289412084</v>
      </c>
      <c r="T1208" s="83">
        <f t="shared" si="152"/>
        <v>0.032263179636029</v>
      </c>
      <c r="U1208" s="58">
        <f t="shared" si="153"/>
        <v>50.25</v>
      </c>
      <c r="V1208" s="58">
        <f t="shared" si="154"/>
        <v>1.01019948033673</v>
      </c>
      <c r="W1208" s="58">
        <f t="shared" si="155"/>
        <v>1.01019948033673</v>
      </c>
    </row>
    <row r="1209" spans="11:23">
      <c r="K1209" s="80">
        <v>120.7</v>
      </c>
      <c r="L1209" s="56">
        <f t="shared" si="149"/>
        <v>4.07709954136026</v>
      </c>
      <c r="M1209" s="56">
        <f t="shared" si="156"/>
        <v>0.033617386347883</v>
      </c>
      <c r="Q1209" s="82">
        <f t="shared" si="150"/>
        <v>0.100162934030122</v>
      </c>
      <c r="R1209" s="58">
        <f t="shared" si="151"/>
        <v>3.17361010226061</v>
      </c>
      <c r="S1209" s="57">
        <f>IF(K1209=0,C1237,(1/$C$59)*LN(1+$C$59/$C$58/(RodR+ABS(Calculations!K1209-RodR))))</f>
        <v>0.0315611971233562</v>
      </c>
      <c r="T1209" s="83">
        <f t="shared" si="152"/>
        <v>0.0322362314771515</v>
      </c>
      <c r="U1209" s="58">
        <f t="shared" si="153"/>
        <v>50.2916666666667</v>
      </c>
      <c r="V1209" s="58">
        <f t="shared" si="154"/>
        <v>1.01019948033673</v>
      </c>
      <c r="W1209" s="58">
        <f t="shared" si="155"/>
        <v>1.01019948033673</v>
      </c>
    </row>
    <row r="1210" spans="11:23">
      <c r="K1210" s="80">
        <v>120.8</v>
      </c>
      <c r="L1210" s="56">
        <f t="shared" si="149"/>
        <v>4.07376802119893</v>
      </c>
      <c r="M1210" s="56">
        <f t="shared" si="156"/>
        <v>0.0335622399521558</v>
      </c>
      <c r="Q1210" s="82">
        <f t="shared" si="150"/>
        <v>0.100081087896429</v>
      </c>
      <c r="R1210" s="58">
        <f t="shared" si="151"/>
        <v>3.17361010226061</v>
      </c>
      <c r="S1210" s="57">
        <f>IF(K1210=0,C1238,(1/$C$59)*LN(1+$C$59/$C$58/(RodR+ABS(Calculations!K1210-RodR))))</f>
        <v>0.0315354075237976</v>
      </c>
      <c r="T1210" s="83">
        <f t="shared" si="152"/>
        <v>0.0322093282991538</v>
      </c>
      <c r="U1210" s="58">
        <f t="shared" si="153"/>
        <v>50.3333333333333</v>
      </c>
      <c r="V1210" s="58">
        <f t="shared" si="154"/>
        <v>1.01019948033673</v>
      </c>
      <c r="W1210" s="58">
        <f t="shared" si="155"/>
        <v>1.01019948033673</v>
      </c>
    </row>
    <row r="1211" spans="11:23">
      <c r="K1211" s="80">
        <v>120.9</v>
      </c>
      <c r="L1211" s="56">
        <f t="shared" si="149"/>
        <v>4.07044194146898</v>
      </c>
      <c r="M1211" s="56">
        <f t="shared" si="156"/>
        <v>0.0335072291479852</v>
      </c>
      <c r="Q1211" s="82">
        <f t="shared" si="150"/>
        <v>0.0999993754189217</v>
      </c>
      <c r="R1211" s="58">
        <f t="shared" si="151"/>
        <v>3.17361010226061</v>
      </c>
      <c r="S1211" s="57">
        <f>IF(K1211=0,C1239,(1/$C$59)*LN(1+$C$59/$C$58/(RodR+ABS(Calculations!K1211-RodR))))</f>
        <v>0.0315096600391115</v>
      </c>
      <c r="T1211" s="83">
        <f t="shared" si="152"/>
        <v>0.032182469989507</v>
      </c>
      <c r="U1211" s="58">
        <f t="shared" si="153"/>
        <v>50.375</v>
      </c>
      <c r="V1211" s="58">
        <f t="shared" si="154"/>
        <v>1.01019948033673</v>
      </c>
      <c r="W1211" s="58">
        <f t="shared" si="155"/>
        <v>1.01019948033673</v>
      </c>
    </row>
    <row r="1212" spans="11:23">
      <c r="K1212" s="80">
        <v>121</v>
      </c>
      <c r="L1212" s="56">
        <f t="shared" si="149"/>
        <v>4.0671212888541</v>
      </c>
      <c r="M1212" s="56">
        <f t="shared" si="156"/>
        <v>0.0334523534911506</v>
      </c>
      <c r="Q1212" s="82">
        <f t="shared" si="150"/>
        <v>0.0999177962704543</v>
      </c>
      <c r="R1212" s="58">
        <f t="shared" si="151"/>
        <v>3.17361010226061</v>
      </c>
      <c r="S1212" s="57">
        <f>IF(K1212=0,C1240,(1/$C$59)*LN(1+$C$59/$C$58/(RodR+ABS(Calculations!K1212-RodR))))</f>
        <v>0.0314839545662151</v>
      </c>
      <c r="T1212" s="83">
        <f t="shared" si="152"/>
        <v>0.0321556564360569</v>
      </c>
      <c r="U1212" s="58">
        <f t="shared" si="153"/>
        <v>50.4166666666667</v>
      </c>
      <c r="V1212" s="58">
        <f t="shared" si="154"/>
        <v>1.01019948033673</v>
      </c>
      <c r="W1212" s="58">
        <f t="shared" si="155"/>
        <v>1.01019948033673</v>
      </c>
    </row>
    <row r="1213" spans="11:23">
      <c r="K1213" s="80">
        <v>121.1</v>
      </c>
      <c r="L1213" s="56">
        <f t="shared" si="149"/>
        <v>4.06380605008135</v>
      </c>
      <c r="M1213" s="56">
        <f t="shared" si="156"/>
        <v>0.0333976125393258</v>
      </c>
      <c r="Q1213" s="82">
        <f t="shared" si="150"/>
        <v>0.099836350124948</v>
      </c>
      <c r="R1213" s="58">
        <f t="shared" si="151"/>
        <v>3.17361010226061</v>
      </c>
      <c r="S1213" s="57">
        <f>IF(K1213=0,C1241,(1/$C$59)*LN(1+$C$59/$C$58/(RodR+ABS(Calculations!K1213-RodR))))</f>
        <v>0.0314582910023614</v>
      </c>
      <c r="T1213" s="83">
        <f t="shared" si="152"/>
        <v>0.0321288875270231</v>
      </c>
      <c r="U1213" s="58">
        <f t="shared" si="153"/>
        <v>50.4583333333333</v>
      </c>
      <c r="V1213" s="58">
        <f t="shared" si="154"/>
        <v>1.01019948033673</v>
      </c>
      <c r="W1213" s="58">
        <f t="shared" si="155"/>
        <v>1.01019948033673</v>
      </c>
    </row>
    <row r="1214" spans="11:23">
      <c r="K1214" s="80">
        <v>121.2</v>
      </c>
      <c r="L1214" s="56">
        <f t="shared" si="149"/>
        <v>4.06049621192103</v>
      </c>
      <c r="M1214" s="56">
        <f t="shared" si="156"/>
        <v>0.0333430058519557</v>
      </c>
      <c r="Q1214" s="82">
        <f t="shared" si="150"/>
        <v>0.0997550366573862</v>
      </c>
      <c r="R1214" s="58">
        <f t="shared" si="151"/>
        <v>3.17361010226061</v>
      </c>
      <c r="S1214" s="57">
        <f>IF(K1214=0,C1242,(1/$C$59)*LN(1+$C$59/$C$58/(RodR+ABS(Calculations!K1214-RodR))))</f>
        <v>0.031432669245138</v>
      </c>
      <c r="T1214" s="83">
        <f t="shared" si="152"/>
        <v>0.0321021631509962</v>
      </c>
      <c r="U1214" s="58">
        <f t="shared" si="153"/>
        <v>50.5</v>
      </c>
      <c r="V1214" s="58">
        <f t="shared" si="154"/>
        <v>1.01019948033673</v>
      </c>
      <c r="W1214" s="58">
        <f t="shared" si="155"/>
        <v>1.01019948033673</v>
      </c>
    </row>
    <row r="1215" spans="11:23">
      <c r="K1215" s="80">
        <v>121.3</v>
      </c>
      <c r="L1215" s="56">
        <f t="shared" si="149"/>
        <v>4.05719176118653</v>
      </c>
      <c r="M1215" s="56">
        <f t="shared" si="156"/>
        <v>0.033288532990281</v>
      </c>
      <c r="Q1215" s="82">
        <f t="shared" si="150"/>
        <v>0.0996738555438108</v>
      </c>
      <c r="R1215" s="58">
        <f t="shared" si="151"/>
        <v>3.17361010226061</v>
      </c>
      <c r="S1215" s="57">
        <f>IF(K1215=0,C1243,(1/$C$59)*LN(1+$C$59/$C$58/(RodR+ABS(Calculations!K1215-RodR))))</f>
        <v>0.0314070891924662</v>
      </c>
      <c r="T1215" s="83">
        <f t="shared" si="152"/>
        <v>0.0320754831969383</v>
      </c>
      <c r="U1215" s="58">
        <f t="shared" si="153"/>
        <v>50.5416666666667</v>
      </c>
      <c r="V1215" s="58">
        <f t="shared" si="154"/>
        <v>1.01019948033673</v>
      </c>
      <c r="W1215" s="58">
        <f t="shared" si="155"/>
        <v>1.01019948033673</v>
      </c>
    </row>
    <row r="1216" spans="11:23">
      <c r="K1216" s="80">
        <v>121.4</v>
      </c>
      <c r="L1216" s="56">
        <f t="shared" si="149"/>
        <v>4.05389268473415</v>
      </c>
      <c r="M1216" s="56">
        <f t="shared" si="156"/>
        <v>0.0332341935173446</v>
      </c>
      <c r="Q1216" s="82">
        <f t="shared" si="150"/>
        <v>0.0995928064613177</v>
      </c>
      <c r="R1216" s="58">
        <f t="shared" si="151"/>
        <v>3.17361010226061</v>
      </c>
      <c r="S1216" s="57">
        <f>IF(K1216=0,C1244,(1/$C$59)*LN(1+$C$59/$C$58/(RodR+ABS(Calculations!K1216-RodR))))</f>
        <v>0.0313815507425995</v>
      </c>
      <c r="T1216" s="83">
        <f t="shared" si="152"/>
        <v>0.0320488475541796</v>
      </c>
      <c r="U1216" s="58">
        <f t="shared" si="153"/>
        <v>50.5833333333333</v>
      </c>
      <c r="V1216" s="58">
        <f t="shared" si="154"/>
        <v>1.01019948033673</v>
      </c>
      <c r="W1216" s="58">
        <f t="shared" si="155"/>
        <v>1.01019948033673</v>
      </c>
    </row>
    <row r="1217" spans="11:23">
      <c r="K1217" s="80">
        <v>121.5</v>
      </c>
      <c r="L1217" s="56">
        <f t="shared" si="149"/>
        <v>4.05059896946287</v>
      </c>
      <c r="M1217" s="56">
        <f t="shared" si="156"/>
        <v>0.0331799869979585</v>
      </c>
      <c r="Q1217" s="82">
        <f t="shared" si="150"/>
        <v>0.0995118890880517</v>
      </c>
      <c r="R1217" s="58">
        <f t="shared" si="151"/>
        <v>3.17361010226061</v>
      </c>
      <c r="S1217" s="57">
        <f>IF(K1217=0,C1245,(1/$C$59)*LN(1+$C$59/$C$58/(RodR+ABS(Calculations!K1217-RodR))))</f>
        <v>0.0313560537941217</v>
      </c>
      <c r="T1217" s="83">
        <f t="shared" si="152"/>
        <v>0.0320222561124186</v>
      </c>
      <c r="U1217" s="58">
        <f t="shared" si="153"/>
        <v>50.625</v>
      </c>
      <c r="V1217" s="58">
        <f t="shared" si="154"/>
        <v>1.01019948033673</v>
      </c>
      <c r="W1217" s="58">
        <f t="shared" si="155"/>
        <v>1.01019948033673</v>
      </c>
    </row>
    <row r="1218" spans="11:23">
      <c r="K1218" s="80">
        <v>121.6</v>
      </c>
      <c r="L1218" s="56">
        <f t="shared" ref="L1218:L1281" si="157">IF(K1218&lt;RodR,EPRValue,Q1218*$C$43)</f>
        <v>4.04731060231429</v>
      </c>
      <c r="M1218" s="56">
        <f t="shared" si="156"/>
        <v>0.0331259129987025</v>
      </c>
      <c r="Q1218" s="82">
        <f t="shared" si="150"/>
        <v>0.0994311031032043</v>
      </c>
      <c r="R1218" s="58">
        <f t="shared" si="151"/>
        <v>3.17361010226061</v>
      </c>
      <c r="S1218" s="57">
        <f>IF(K1218=0,C1246,(1/$C$59)*LN(1+$C$59/$C$58/(RodR+ABS(Calculations!K1218-RodR))))</f>
        <v>0.0313305982459465</v>
      </c>
      <c r="T1218" s="83">
        <f t="shared" si="152"/>
        <v>0.0319957087617184</v>
      </c>
      <c r="U1218" s="58">
        <f t="shared" si="153"/>
        <v>50.6666666666667</v>
      </c>
      <c r="V1218" s="58">
        <f t="shared" si="154"/>
        <v>1.01019948033673</v>
      </c>
      <c r="W1218" s="58">
        <f t="shared" si="155"/>
        <v>1.01019948033673</v>
      </c>
    </row>
    <row r="1219" spans="11:23">
      <c r="K1219" s="80">
        <v>121.7</v>
      </c>
      <c r="L1219" s="56">
        <f t="shared" si="157"/>
        <v>4.04402757027233</v>
      </c>
      <c r="M1219" s="56">
        <f t="shared" si="156"/>
        <v>0.0330719710879244</v>
      </c>
      <c r="Q1219" s="82">
        <f t="shared" si="150"/>
        <v>0.0993504481870067</v>
      </c>
      <c r="R1219" s="58">
        <f t="shared" si="151"/>
        <v>3.17361010226061</v>
      </c>
      <c r="S1219" s="57">
        <f>IF(K1219=0,C1247,(1/$C$59)*LN(1+$C$59/$C$58/(RodR+ABS(Calculations!K1219-RodR))))</f>
        <v>0.0313051839973152</v>
      </c>
      <c r="T1219" s="83">
        <f t="shared" si="152"/>
        <v>0.0319692053925067</v>
      </c>
      <c r="U1219" s="58">
        <f t="shared" si="153"/>
        <v>50.7083333333333</v>
      </c>
      <c r="V1219" s="58">
        <f t="shared" si="154"/>
        <v>1.01019948033673</v>
      </c>
      <c r="W1219" s="58">
        <f t="shared" si="155"/>
        <v>1.01019948033673</v>
      </c>
    </row>
    <row r="1220" spans="11:23">
      <c r="K1220" s="80">
        <v>121.8</v>
      </c>
      <c r="L1220" s="56">
        <f t="shared" si="157"/>
        <v>4.04074986036308</v>
      </c>
      <c r="M1220" s="56">
        <f t="shared" si="156"/>
        <v>0.0330181608358409</v>
      </c>
      <c r="Q1220" s="82">
        <f t="shared" ref="Q1220:Q1283" si="158">R1220*IF($C$56&lt;$C$55,S1220,T1220)</f>
        <v>0.0992699240207263</v>
      </c>
      <c r="R1220" s="58">
        <f t="shared" ref="R1220:R1283" si="159">$C$70/$C$61*W1220</f>
        <v>3.17361010226061</v>
      </c>
      <c r="S1220" s="57">
        <f>IF(K1220=0,C1248,(1/$C$59)*LN(1+$C$59/$C$58/(RodR+ABS(Calculations!K1220-RodR))))</f>
        <v>0.0312798109477957</v>
      </c>
      <c r="T1220" s="83">
        <f t="shared" ref="T1220:T1283" si="160">IF((ABS(K1220))&lt;$C$55-$C$56,($C$53/2/PI()/$C$56*LN(($C$55-$C$56)*(ABS(K1220)+$C$56)/(ABS(K1220))/$C$55)+$C$60*LN($C$55*$C$54/($C$55-$C$56)/$C$53)),$C$60*LN((((ABS(K1220))+$C$56-$C$55)*$C$53+$C$55*$C$54)/($C$53*(ABS(K1220)))))</f>
        <v>0.0319427458955748</v>
      </c>
      <c r="U1220" s="58">
        <f t="shared" ref="U1220:U1283" si="161">K1220/$C$56</f>
        <v>50.75</v>
      </c>
      <c r="V1220" s="58">
        <f t="shared" ref="V1220:V1283" si="162">IF(K1220="","",1/(1.0212-0.0178*LOG10($C$53+0.01)))</f>
        <v>1.01019948033673</v>
      </c>
      <c r="W1220" s="58">
        <f t="shared" ref="W1220:W1283" si="163">MAX(1/(-(0.21682*LOG10(3.7*U1220)-0.293)*(EXP(-3.7*U1220)-1)+1),1)*MAX(1/(-(0.1921*LOG10(U1220+0.2)+0.072)*(EXP(-150*U1220)-1)+1),1)*V1220</f>
        <v>1.01019948033673</v>
      </c>
    </row>
    <row r="1221" spans="11:23">
      <c r="K1221" s="80">
        <v>121.9</v>
      </c>
      <c r="L1221" s="56">
        <f t="shared" si="157"/>
        <v>4.03747745965481</v>
      </c>
      <c r="M1221" s="56">
        <f t="shared" si="156"/>
        <v>0.0329644818141714</v>
      </c>
      <c r="Q1221" s="82">
        <f t="shared" si="158"/>
        <v>0.0991895302866666</v>
      </c>
      <c r="R1221" s="58">
        <f t="shared" si="159"/>
        <v>3.17361010226061</v>
      </c>
      <c r="S1221" s="57">
        <f>IF(K1221=0,C1249,(1/$C$59)*LN(1+$C$59/$C$58/(RodR+ABS(Calculations!K1221-RodR))))</f>
        <v>0.0312544789972821</v>
      </c>
      <c r="T1221" s="83">
        <f t="shared" si="160"/>
        <v>0.0319163301620741</v>
      </c>
      <c r="U1221" s="58">
        <f t="shared" si="161"/>
        <v>50.7916666666667</v>
      </c>
      <c r="V1221" s="58">
        <f t="shared" si="162"/>
        <v>1.01019948033673</v>
      </c>
      <c r="W1221" s="58">
        <f t="shared" si="163"/>
        <v>1.01019948033673</v>
      </c>
    </row>
    <row r="1222" spans="11:23">
      <c r="K1222" s="80">
        <v>122</v>
      </c>
      <c r="L1222" s="56">
        <f t="shared" si="157"/>
        <v>4.0342103552575</v>
      </c>
      <c r="M1222" s="56">
        <f t="shared" si="156"/>
        <v>0.0329109335966047</v>
      </c>
      <c r="Q1222" s="82">
        <f t="shared" si="158"/>
        <v>0.099109266668156</v>
      </c>
      <c r="R1222" s="58">
        <f t="shared" si="159"/>
        <v>3.17361010226061</v>
      </c>
      <c r="S1222" s="57">
        <f>IF(K1222=0,C1250,(1/$C$59)*LN(1+$C$59/$C$58/(RodR+ABS(Calculations!K1222-RodR))))</f>
        <v>0.0312291880459919</v>
      </c>
      <c r="T1222" s="83">
        <f t="shared" si="160"/>
        <v>0.0318899580835169</v>
      </c>
      <c r="U1222" s="58">
        <f t="shared" si="161"/>
        <v>50.8333333333333</v>
      </c>
      <c r="V1222" s="58">
        <f t="shared" si="162"/>
        <v>1.01019948033673</v>
      </c>
      <c r="W1222" s="58">
        <f t="shared" si="163"/>
        <v>1.01019948033673</v>
      </c>
    </row>
    <row r="1223" spans="11:23">
      <c r="K1223" s="80">
        <v>122.1</v>
      </c>
      <c r="L1223" s="56">
        <f t="shared" si="157"/>
        <v>4.03094853432292</v>
      </c>
      <c r="M1223" s="56">
        <f t="shared" si="156"/>
        <v>0.0328575157584359</v>
      </c>
      <c r="Q1223" s="82">
        <f t="shared" si="158"/>
        <v>0.0990291328495494</v>
      </c>
      <c r="R1223" s="58">
        <f t="shared" si="159"/>
        <v>3.17361010226061</v>
      </c>
      <c r="S1223" s="57">
        <f>IF(K1223=0,C1251,(1/$C$59)*LN(1+$C$59/$C$58/(RodR+ABS(Calculations!K1223-RodR))))</f>
        <v>0.0312039379944655</v>
      </c>
      <c r="T1223" s="83">
        <f t="shared" si="160"/>
        <v>0.0318636295517728</v>
      </c>
      <c r="U1223" s="58">
        <f t="shared" si="161"/>
        <v>50.875</v>
      </c>
      <c r="V1223" s="58">
        <f t="shared" si="162"/>
        <v>1.01019948033673</v>
      </c>
      <c r="W1223" s="58">
        <f t="shared" si="163"/>
        <v>1.01019948033673</v>
      </c>
    </row>
    <row r="1224" spans="11:23">
      <c r="K1224" s="80">
        <v>122.2</v>
      </c>
      <c r="L1224" s="56">
        <f t="shared" si="157"/>
        <v>4.0276919840443</v>
      </c>
      <c r="M1224" s="56">
        <f t="shared" si="156"/>
        <v>0.0328042278767287</v>
      </c>
      <c r="Q1224" s="82">
        <f t="shared" si="158"/>
        <v>0.0989491285162204</v>
      </c>
      <c r="R1224" s="58">
        <f t="shared" si="159"/>
        <v>3.17361010226061</v>
      </c>
      <c r="S1224" s="57">
        <f>IF(K1224=0,C1252,(1/$C$59)*LN(1+$C$59/$C$58/(RodR+ABS(Calculations!K1224-RodR))))</f>
        <v>0.0311787287435648</v>
      </c>
      <c r="T1224" s="83">
        <f t="shared" si="160"/>
        <v>0.0318373444590687</v>
      </c>
      <c r="U1224" s="58">
        <f t="shared" si="161"/>
        <v>50.9166666666667</v>
      </c>
      <c r="V1224" s="58">
        <f t="shared" si="162"/>
        <v>1.01019948033673</v>
      </c>
      <c r="W1224" s="58">
        <f t="shared" si="163"/>
        <v>1.01019948033673</v>
      </c>
    </row>
    <row r="1225" spans="11:23">
      <c r="K1225" s="80">
        <v>122.3</v>
      </c>
      <c r="L1225" s="56">
        <f t="shared" si="157"/>
        <v>4.02444069165628</v>
      </c>
      <c r="M1225" s="56">
        <f t="shared" si="156"/>
        <v>0.0327510695302511</v>
      </c>
      <c r="Q1225" s="82">
        <f t="shared" si="158"/>
        <v>0.0988692533545594</v>
      </c>
      <c r="R1225" s="58">
        <f t="shared" si="159"/>
        <v>3.17361010226061</v>
      </c>
      <c r="S1225" s="57">
        <f>IF(K1225=0,C1253,(1/$C$59)*LN(1+$C$59/$C$58/(RodR+ABS(Calculations!K1225-RodR))))</f>
        <v>0.0311535601944717</v>
      </c>
      <c r="T1225" s="83">
        <f t="shared" si="160"/>
        <v>0.0318111026979868</v>
      </c>
      <c r="U1225" s="58">
        <f t="shared" si="161"/>
        <v>50.9583333333333</v>
      </c>
      <c r="V1225" s="58">
        <f t="shared" si="162"/>
        <v>1.01019948033673</v>
      </c>
      <c r="W1225" s="58">
        <f t="shared" si="163"/>
        <v>1.01019948033673</v>
      </c>
    </row>
    <row r="1226" spans="11:23">
      <c r="K1226" s="80">
        <v>122.4</v>
      </c>
      <c r="L1226" s="56">
        <f t="shared" si="157"/>
        <v>4.02119464443467</v>
      </c>
      <c r="M1226" s="56">
        <f t="shared" si="156"/>
        <v>0.0326980402994765</v>
      </c>
      <c r="Q1226" s="82">
        <f t="shared" si="158"/>
        <v>0.098789507051969</v>
      </c>
      <c r="R1226" s="58">
        <f t="shared" si="159"/>
        <v>3.17361010226061</v>
      </c>
      <c r="S1226" s="57">
        <f>IF(K1226=0,C1254,(1/$C$59)*LN(1+$C$59/$C$58/(RodR+ABS(Calculations!K1226-RodR))))</f>
        <v>0.0311284322486873</v>
      </c>
      <c r="T1226" s="83">
        <f t="shared" si="160"/>
        <v>0.0317849041614636</v>
      </c>
      <c r="U1226" s="58">
        <f t="shared" si="161"/>
        <v>51</v>
      </c>
      <c r="V1226" s="58">
        <f t="shared" si="162"/>
        <v>1.01019948033673</v>
      </c>
      <c r="W1226" s="58">
        <f t="shared" si="163"/>
        <v>1.01019948033673</v>
      </c>
    </row>
    <row r="1227" spans="11:23">
      <c r="K1227" s="80">
        <v>122.5</v>
      </c>
      <c r="L1227" s="56">
        <f t="shared" si="157"/>
        <v>4.01795382969629</v>
      </c>
      <c r="M1227" s="56">
        <f t="shared" si="156"/>
        <v>0.0326451397665846</v>
      </c>
      <c r="Q1227" s="82">
        <f t="shared" si="158"/>
        <v>0.0987098892968585</v>
      </c>
      <c r="R1227" s="58">
        <f t="shared" si="159"/>
        <v>3.17361010226061</v>
      </c>
      <c r="S1227" s="57">
        <f>IF(K1227=0,C1255,(1/$C$59)*LN(1+$C$59/$C$58/(RodR+ABS(Calculations!K1227-RodR))))</f>
        <v>0.0311033448080298</v>
      </c>
      <c r="T1227" s="83">
        <f t="shared" si="160"/>
        <v>0.0317587487427874</v>
      </c>
      <c r="U1227" s="58">
        <f t="shared" si="161"/>
        <v>51.0416666666667</v>
      </c>
      <c r="V1227" s="58">
        <f t="shared" si="162"/>
        <v>1.01019948033673</v>
      </c>
      <c r="W1227" s="58">
        <f t="shared" si="163"/>
        <v>1.01019948033673</v>
      </c>
    </row>
    <row r="1228" spans="11:23">
      <c r="K1228" s="80">
        <v>122.6</v>
      </c>
      <c r="L1228" s="56">
        <f t="shared" si="157"/>
        <v>4.01471823479887</v>
      </c>
      <c r="M1228" s="56">
        <f t="shared" si="156"/>
        <v>0.0325923675154263</v>
      </c>
      <c r="Q1228" s="82">
        <f t="shared" si="158"/>
        <v>0.0986303997786433</v>
      </c>
      <c r="R1228" s="58">
        <f t="shared" si="159"/>
        <v>3.17361010226061</v>
      </c>
      <c r="S1228" s="57">
        <f>IF(K1228=0,C1256,(1/$C$59)*LN(1+$C$59/$C$58/(RodR+ABS(Calculations!K1228-RodR))))</f>
        <v>0.0310782977746345</v>
      </c>
      <c r="T1228" s="83">
        <f t="shared" si="160"/>
        <v>0.0317326363355969</v>
      </c>
      <c r="U1228" s="58">
        <f t="shared" si="161"/>
        <v>51.0833333333333</v>
      </c>
      <c r="V1228" s="58">
        <f t="shared" si="162"/>
        <v>1.01019948033673</v>
      </c>
      <c r="W1228" s="58">
        <f t="shared" si="163"/>
        <v>1.01019948033673</v>
      </c>
    </row>
    <row r="1229" spans="11:23">
      <c r="K1229" s="80">
        <v>122.7</v>
      </c>
      <c r="L1229" s="56">
        <f t="shared" si="157"/>
        <v>4.01148784714081</v>
      </c>
      <c r="M1229" s="56">
        <f t="shared" ref="M1229:M1292" si="164">L1219-L1229</f>
        <v>0.0325397231315243</v>
      </c>
      <c r="Q1229" s="82">
        <f t="shared" si="158"/>
        <v>0.098551038187737</v>
      </c>
      <c r="R1229" s="58">
        <f t="shared" si="159"/>
        <v>3.17361010226061</v>
      </c>
      <c r="S1229" s="57">
        <f>IF(K1229=0,C1257,(1/$C$59)*LN(1+$C$59/$C$58/(RodR+ABS(Calculations!K1229-RodR))))</f>
        <v>0.031053291050951</v>
      </c>
      <c r="T1229" s="83">
        <f t="shared" si="160"/>
        <v>0.0317065668338823</v>
      </c>
      <c r="U1229" s="58">
        <f t="shared" si="161"/>
        <v>51.125</v>
      </c>
      <c r="V1229" s="58">
        <f t="shared" si="162"/>
        <v>1.01019948033673</v>
      </c>
      <c r="W1229" s="58">
        <f t="shared" si="163"/>
        <v>1.01019948033673</v>
      </c>
    </row>
    <row r="1230" spans="11:23">
      <c r="K1230" s="80">
        <v>122.8</v>
      </c>
      <c r="L1230" s="56">
        <f t="shared" si="157"/>
        <v>4.00826265416101</v>
      </c>
      <c r="M1230" s="56">
        <f t="shared" si="164"/>
        <v>0.0324872062020765</v>
      </c>
      <c r="Q1230" s="82">
        <f t="shared" si="158"/>
        <v>0.0984718042155484</v>
      </c>
      <c r="R1230" s="58">
        <f t="shared" si="159"/>
        <v>3.17361010226061</v>
      </c>
      <c r="S1230" s="57">
        <f>IF(K1230=0,C1258,(1/$C$59)*LN(1+$C$59/$C$58/(RodR+ABS(Calculations!K1230-RodR))))</f>
        <v>0.0310283245397428</v>
      </c>
      <c r="T1230" s="83">
        <f t="shared" si="160"/>
        <v>0.0316805401319805</v>
      </c>
      <c r="U1230" s="58">
        <f t="shared" si="161"/>
        <v>51.1666666666667</v>
      </c>
      <c r="V1230" s="58">
        <f t="shared" si="162"/>
        <v>1.01019948033673</v>
      </c>
      <c r="W1230" s="58">
        <f t="shared" si="163"/>
        <v>1.01019948033673</v>
      </c>
    </row>
    <row r="1231" spans="11:23">
      <c r="K1231" s="80">
        <v>122.9</v>
      </c>
      <c r="L1231" s="56">
        <f t="shared" si="157"/>
        <v>4.00504264333882</v>
      </c>
      <c r="M1231" s="56">
        <f t="shared" si="164"/>
        <v>0.0324348163159867</v>
      </c>
      <c r="Q1231" s="82">
        <f t="shared" si="158"/>
        <v>0.0983926975544804</v>
      </c>
      <c r="R1231" s="58">
        <f t="shared" si="159"/>
        <v>3.17361010226061</v>
      </c>
      <c r="S1231" s="57">
        <f>IF(K1231=0,C1259,(1/$C$59)*LN(1+$C$59/$C$58/(RodR+ABS(Calculations!K1231-RodR))))</f>
        <v>0.0310033981440864</v>
      </c>
      <c r="T1231" s="83">
        <f t="shared" si="160"/>
        <v>0.0316545561245748</v>
      </c>
      <c r="U1231" s="58">
        <f t="shared" si="161"/>
        <v>51.2083333333333</v>
      </c>
      <c r="V1231" s="58">
        <f t="shared" si="162"/>
        <v>1.01019948033673</v>
      </c>
      <c r="W1231" s="58">
        <f t="shared" si="163"/>
        <v>1.01019948033673</v>
      </c>
    </row>
    <row r="1232" spans="11:23">
      <c r="K1232" s="80">
        <v>123</v>
      </c>
      <c r="L1232" s="56">
        <f t="shared" si="157"/>
        <v>4.0018278021937</v>
      </c>
      <c r="M1232" s="56">
        <f t="shared" si="164"/>
        <v>0.0323825530638011</v>
      </c>
      <c r="Q1232" s="82">
        <f t="shared" si="158"/>
        <v>0.0983137178979206</v>
      </c>
      <c r="R1232" s="58">
        <f t="shared" si="159"/>
        <v>3.17361010226061</v>
      </c>
      <c r="S1232" s="57">
        <f>IF(K1232=0,C1260,(1/$C$59)*LN(1+$C$59/$C$58/(RodR+ABS(Calculations!K1232-RodR))))</f>
        <v>0.0309785117673688</v>
      </c>
      <c r="T1232" s="83">
        <f t="shared" si="160"/>
        <v>0.0316286147066949</v>
      </c>
      <c r="U1232" s="58">
        <f t="shared" si="161"/>
        <v>51.25</v>
      </c>
      <c r="V1232" s="58">
        <f t="shared" si="162"/>
        <v>1.01019948033673</v>
      </c>
      <c r="W1232" s="58">
        <f t="shared" si="163"/>
        <v>1.01019948033673</v>
      </c>
    </row>
    <row r="1233" spans="11:23">
      <c r="K1233" s="80">
        <v>123.1</v>
      </c>
      <c r="L1233" s="56">
        <f t="shared" si="157"/>
        <v>3.99861811828521</v>
      </c>
      <c r="M1233" s="56">
        <f t="shared" si="164"/>
        <v>0.032330416037706</v>
      </c>
      <c r="Q1233" s="82">
        <f t="shared" si="158"/>
        <v>0.0982348649402428</v>
      </c>
      <c r="R1233" s="58">
        <f t="shared" si="159"/>
        <v>3.17361010226061</v>
      </c>
      <c r="S1233" s="57">
        <f>IF(K1233=0,C1261,(1/$C$59)*LN(1+$C$59/$C$58/(RodR+ABS(Calculations!K1233-RodR))))</f>
        <v>0.0309536653132874</v>
      </c>
      <c r="T1233" s="83">
        <f t="shared" si="160"/>
        <v>0.0316027157737132</v>
      </c>
      <c r="U1233" s="58">
        <f t="shared" si="161"/>
        <v>51.2916666666667</v>
      </c>
      <c r="V1233" s="58">
        <f t="shared" si="162"/>
        <v>1.01019948033673</v>
      </c>
      <c r="W1233" s="58">
        <f t="shared" si="163"/>
        <v>1.01019948033673</v>
      </c>
    </row>
    <row r="1234" spans="11:23">
      <c r="K1234" s="80">
        <v>123.2</v>
      </c>
      <c r="L1234" s="56">
        <f t="shared" si="157"/>
        <v>3.99541357921281</v>
      </c>
      <c r="M1234" s="56">
        <f t="shared" si="164"/>
        <v>0.0322784048314926</v>
      </c>
      <c r="Q1234" s="82">
        <f t="shared" si="158"/>
        <v>0.0981561383767999</v>
      </c>
      <c r="R1234" s="58">
        <f t="shared" si="159"/>
        <v>3.17361010226061</v>
      </c>
      <c r="S1234" s="57">
        <f>IF(K1234=0,C1262,(1/$C$59)*LN(1+$C$59/$C$58/(RodR+ABS(Calculations!K1234-RodR))))</f>
        <v>0.0309288586858486</v>
      </c>
      <c r="T1234" s="83">
        <f t="shared" si="160"/>
        <v>0.0315768592213451</v>
      </c>
      <c r="U1234" s="58">
        <f t="shared" si="161"/>
        <v>51.3333333333333</v>
      </c>
      <c r="V1234" s="58">
        <f t="shared" si="162"/>
        <v>1.01019948033673</v>
      </c>
      <c r="W1234" s="58">
        <f t="shared" si="163"/>
        <v>1.01019948033673</v>
      </c>
    </row>
    <row r="1235" spans="11:23">
      <c r="K1235" s="80">
        <v>123.3</v>
      </c>
      <c r="L1235" s="56">
        <f t="shared" si="157"/>
        <v>3.99221417261568</v>
      </c>
      <c r="M1235" s="56">
        <f t="shared" si="164"/>
        <v>0.0322265190405968</v>
      </c>
      <c r="Q1235" s="82">
        <f t="shared" si="158"/>
        <v>0.0980775379039215</v>
      </c>
      <c r="R1235" s="58">
        <f t="shared" si="159"/>
        <v>3.17361010226061</v>
      </c>
      <c r="S1235" s="57">
        <f>IF(K1235=0,C1263,(1/$C$59)*LN(1+$C$59/$C$58/(RodR+ABS(Calculations!K1235-RodR))))</f>
        <v>0.0309040917893661</v>
      </c>
      <c r="T1235" s="83">
        <f t="shared" si="160"/>
        <v>0.0315510449456474</v>
      </c>
      <c r="U1235" s="58">
        <f t="shared" si="161"/>
        <v>51.375</v>
      </c>
      <c r="V1235" s="58">
        <f t="shared" si="162"/>
        <v>1.01019948033673</v>
      </c>
      <c r="W1235" s="58">
        <f t="shared" si="163"/>
        <v>1.01019948033673</v>
      </c>
    </row>
    <row r="1236" spans="11:23">
      <c r="K1236" s="80">
        <v>123.4</v>
      </c>
      <c r="L1236" s="56">
        <f t="shared" si="157"/>
        <v>3.98901988617251</v>
      </c>
      <c r="M1236" s="56">
        <f t="shared" si="164"/>
        <v>0.0321747582621645</v>
      </c>
      <c r="Q1236" s="82">
        <f t="shared" si="158"/>
        <v>0.0979990632189069</v>
      </c>
      <c r="R1236" s="58">
        <f t="shared" si="159"/>
        <v>3.17361010226061</v>
      </c>
      <c r="S1236" s="57">
        <f>IF(K1236=0,C1264,(1/$C$59)*LN(1+$C$59/$C$58/(RodR+ABS(Calculations!K1236-RodR))))</f>
        <v>0.0308793645284595</v>
      </c>
      <c r="T1236" s="83">
        <f t="shared" si="160"/>
        <v>0.0315252728430157</v>
      </c>
      <c r="U1236" s="58">
        <f t="shared" si="161"/>
        <v>51.4166666666667</v>
      </c>
      <c r="V1236" s="58">
        <f t="shared" si="162"/>
        <v>1.01019948033673</v>
      </c>
      <c r="W1236" s="58">
        <f t="shared" si="163"/>
        <v>1.01019948033673</v>
      </c>
    </row>
    <row r="1237" spans="11:23">
      <c r="K1237" s="80">
        <v>123.5</v>
      </c>
      <c r="L1237" s="56">
        <f t="shared" si="157"/>
        <v>3.98583070760147</v>
      </c>
      <c r="M1237" s="56">
        <f t="shared" si="164"/>
        <v>0.0321231220948159</v>
      </c>
      <c r="Q1237" s="82">
        <f t="shared" si="158"/>
        <v>0.0979207140200265</v>
      </c>
      <c r="R1237" s="58">
        <f t="shared" si="159"/>
        <v>3.17361010226061</v>
      </c>
      <c r="S1237" s="57">
        <f>IF(K1237=0,C1265,(1/$C$59)*LN(1+$C$59/$C$58/(RodR+ABS(Calculations!K1237-RodR))))</f>
        <v>0.0308546768080541</v>
      </c>
      <c r="T1237" s="83">
        <f t="shared" si="160"/>
        <v>0.0314995428101848</v>
      </c>
      <c r="U1237" s="58">
        <f t="shared" si="161"/>
        <v>51.4583333333333</v>
      </c>
      <c r="V1237" s="58">
        <f t="shared" si="162"/>
        <v>1.01019948033673</v>
      </c>
      <c r="W1237" s="58">
        <f t="shared" si="163"/>
        <v>1.01019948033673</v>
      </c>
    </row>
    <row r="1238" spans="11:23">
      <c r="K1238" s="80">
        <v>123.6</v>
      </c>
      <c r="L1238" s="56">
        <f t="shared" si="157"/>
        <v>3.98264662465999</v>
      </c>
      <c r="M1238" s="56">
        <f t="shared" si="164"/>
        <v>0.0320716101388796</v>
      </c>
      <c r="Q1238" s="82">
        <f t="shared" si="158"/>
        <v>0.0978424900065143</v>
      </c>
      <c r="R1238" s="58">
        <f t="shared" si="159"/>
        <v>3.17361010226061</v>
      </c>
      <c r="S1238" s="57">
        <f>IF(K1238=0,C1266,(1/$C$59)*LN(1+$C$59/$C$58/(RodR+ABS(Calculations!K1238-RodR))))</f>
        <v>0.030830028533379</v>
      </c>
      <c r="T1238" s="83">
        <f t="shared" si="160"/>
        <v>0.0314738547442255</v>
      </c>
      <c r="U1238" s="58">
        <f t="shared" si="161"/>
        <v>51.5</v>
      </c>
      <c r="V1238" s="58">
        <f t="shared" si="162"/>
        <v>1.01019948033673</v>
      </c>
      <c r="W1238" s="58">
        <f t="shared" si="163"/>
        <v>1.01019948033673</v>
      </c>
    </row>
    <row r="1239" spans="11:23">
      <c r="K1239" s="80">
        <v>123.7</v>
      </c>
      <c r="L1239" s="56">
        <f t="shared" si="157"/>
        <v>3.97946762514451</v>
      </c>
      <c r="M1239" s="56">
        <f t="shared" si="164"/>
        <v>0.0320202219962979</v>
      </c>
      <c r="Q1239" s="82">
        <f t="shared" si="158"/>
        <v>0.0977643908785631</v>
      </c>
      <c r="R1239" s="58">
        <f t="shared" si="159"/>
        <v>3.17361010226061</v>
      </c>
      <c r="S1239" s="57">
        <f>IF(K1239=0,C1267,(1/$C$59)*LN(1+$C$59/$C$58/(RodR+ABS(Calculations!K1239-RodR))))</f>
        <v>0.0308054196099653</v>
      </c>
      <c r="T1239" s="83">
        <f t="shared" si="160"/>
        <v>0.0314482085425442</v>
      </c>
      <c r="U1239" s="58">
        <f t="shared" si="161"/>
        <v>51.5416666666667</v>
      </c>
      <c r="V1239" s="58">
        <f t="shared" si="162"/>
        <v>1.01019948033673</v>
      </c>
      <c r="W1239" s="58">
        <f t="shared" si="163"/>
        <v>1.01019948033673</v>
      </c>
    </row>
    <row r="1240" spans="11:23">
      <c r="K1240" s="80">
        <v>123.8</v>
      </c>
      <c r="L1240" s="56">
        <f t="shared" si="157"/>
        <v>3.97629369689049</v>
      </c>
      <c r="M1240" s="56">
        <f t="shared" si="164"/>
        <v>0.0319689572705206</v>
      </c>
      <c r="Q1240" s="82">
        <f t="shared" si="158"/>
        <v>0.0976864163373239</v>
      </c>
      <c r="R1240" s="58">
        <f t="shared" si="159"/>
        <v>3.17361010226061</v>
      </c>
      <c r="S1240" s="57">
        <f>IF(K1240=0,C1268,(1/$C$59)*LN(1+$C$59/$C$58/(RodR+ABS(Calculations!K1240-RodR))))</f>
        <v>0.0307808499436463</v>
      </c>
      <c r="T1240" s="83">
        <f t="shared" si="160"/>
        <v>0.0314226041028818</v>
      </c>
      <c r="U1240" s="58">
        <f t="shared" si="161"/>
        <v>51.5833333333333</v>
      </c>
      <c r="V1240" s="58">
        <f t="shared" si="162"/>
        <v>1.01019948033673</v>
      </c>
      <c r="W1240" s="58">
        <f t="shared" si="163"/>
        <v>1.01019948033673</v>
      </c>
    </row>
    <row r="1241" spans="11:23">
      <c r="K1241" s="80">
        <v>123.9</v>
      </c>
      <c r="L1241" s="56">
        <f t="shared" si="157"/>
        <v>3.97312482777211</v>
      </c>
      <c r="M1241" s="56">
        <f t="shared" si="164"/>
        <v>0.0319178155667079</v>
      </c>
      <c r="Q1241" s="82">
        <f t="shared" si="158"/>
        <v>0.0976085660848997</v>
      </c>
      <c r="R1241" s="58">
        <f t="shared" si="159"/>
        <v>3.17361010226061</v>
      </c>
      <c r="S1241" s="57">
        <f>IF(K1241=0,C1269,(1/$C$59)*LN(1+$C$59/$C$58/(RodR+ABS(Calculations!K1241-RodR))))</f>
        <v>0.030756319440555</v>
      </c>
      <c r="T1241" s="83">
        <f t="shared" si="160"/>
        <v>0.0313970413233123</v>
      </c>
      <c r="U1241" s="58">
        <f t="shared" si="161"/>
        <v>51.625</v>
      </c>
      <c r="V1241" s="58">
        <f t="shared" si="162"/>
        <v>1.01019948033673</v>
      </c>
      <c r="W1241" s="58">
        <f t="shared" si="163"/>
        <v>1.01019948033673</v>
      </c>
    </row>
    <row r="1242" spans="11:23">
      <c r="K1242" s="80">
        <v>124</v>
      </c>
      <c r="L1242" s="56">
        <f t="shared" si="157"/>
        <v>3.96996100570226</v>
      </c>
      <c r="M1242" s="56">
        <f t="shared" si="164"/>
        <v>0.0318667964914336</v>
      </c>
      <c r="Q1242" s="82">
        <f t="shared" si="158"/>
        <v>0.0975308398243434</v>
      </c>
      <c r="R1242" s="58">
        <f t="shared" si="159"/>
        <v>3.17361010226061</v>
      </c>
      <c r="S1242" s="57">
        <f>IF(K1242=0,C1270,(1/$C$59)*LN(1+$C$59/$C$58/(RodR+ABS(Calculations!K1242-RodR))))</f>
        <v>0.0307318280071237</v>
      </c>
      <c r="T1242" s="83">
        <f t="shared" si="160"/>
        <v>0.0313715201022405</v>
      </c>
      <c r="U1242" s="58">
        <f t="shared" si="161"/>
        <v>51.6666666666667</v>
      </c>
      <c r="V1242" s="58">
        <f t="shared" si="162"/>
        <v>1.01019948033673</v>
      </c>
      <c r="W1242" s="58">
        <f t="shared" si="163"/>
        <v>1.01019948033673</v>
      </c>
    </row>
    <row r="1243" spans="11:23">
      <c r="K1243" s="80">
        <v>124.1</v>
      </c>
      <c r="L1243" s="56">
        <f t="shared" si="157"/>
        <v>3.96680221863223</v>
      </c>
      <c r="M1243" s="56">
        <f t="shared" si="164"/>
        <v>0.0318158996529774</v>
      </c>
      <c r="Q1243" s="82">
        <f t="shared" si="158"/>
        <v>0.0974532372596522</v>
      </c>
      <c r="R1243" s="58">
        <f t="shared" si="159"/>
        <v>3.17361010226061</v>
      </c>
      <c r="S1243" s="57">
        <f>IF(K1243=0,C1271,(1/$C$59)*LN(1+$C$59/$C$58/(RodR+ABS(Calculations!K1243-RodR))))</f>
        <v>0.0307073755500825</v>
      </c>
      <c r="T1243" s="83">
        <f t="shared" si="160"/>
        <v>0.0313460403384015</v>
      </c>
      <c r="U1243" s="58">
        <f t="shared" si="161"/>
        <v>51.7083333333333</v>
      </c>
      <c r="V1243" s="58">
        <f t="shared" si="162"/>
        <v>1.01019948033673</v>
      </c>
      <c r="W1243" s="58">
        <f t="shared" si="163"/>
        <v>1.01019948033673</v>
      </c>
    </row>
    <row r="1244" spans="11:23">
      <c r="K1244" s="80">
        <v>124.2</v>
      </c>
      <c r="L1244" s="56">
        <f t="shared" si="157"/>
        <v>3.96364845455167</v>
      </c>
      <c r="M1244" s="56">
        <f t="shared" si="164"/>
        <v>0.0317651246611401</v>
      </c>
      <c r="Q1244" s="82">
        <f t="shared" si="158"/>
        <v>0.0973757580957654</v>
      </c>
      <c r="R1244" s="58">
        <f t="shared" si="159"/>
        <v>3.17361010226061</v>
      </c>
      <c r="S1244" s="57">
        <f>IF(K1244=0,C1272,(1/$C$59)*LN(1+$C$59/$C$58/(RodR+ABS(Calculations!K1244-RodR))))</f>
        <v>0.030682961976458</v>
      </c>
      <c r="T1244" s="83">
        <f t="shared" si="160"/>
        <v>0.0313206019308591</v>
      </c>
      <c r="U1244" s="58">
        <f t="shared" si="161"/>
        <v>51.75</v>
      </c>
      <c r="V1244" s="58">
        <f t="shared" si="162"/>
        <v>1.01019948033673</v>
      </c>
      <c r="W1244" s="58">
        <f t="shared" si="163"/>
        <v>1.01019948033673</v>
      </c>
    </row>
    <row r="1245" spans="11:23">
      <c r="K1245" s="80">
        <v>124.3</v>
      </c>
      <c r="L1245" s="56">
        <f t="shared" si="157"/>
        <v>3.96049970148839</v>
      </c>
      <c r="M1245" s="56">
        <f t="shared" si="164"/>
        <v>0.0317144711272923</v>
      </c>
      <c r="Q1245" s="82">
        <f t="shared" si="158"/>
        <v>0.0972984020385599</v>
      </c>
      <c r="R1245" s="58">
        <f t="shared" si="159"/>
        <v>3.17361010226061</v>
      </c>
      <c r="S1245" s="57">
        <f>IF(K1245=0,C1273,(1/$C$59)*LN(1+$C$59/$C$58/(RodR+ABS(Calculations!K1245-RodR))))</f>
        <v>0.0306585871935726</v>
      </c>
      <c r="T1245" s="83">
        <f t="shared" si="160"/>
        <v>0.0312952047790045</v>
      </c>
      <c r="U1245" s="58">
        <f t="shared" si="161"/>
        <v>51.7916666666667</v>
      </c>
      <c r="V1245" s="58">
        <f t="shared" si="162"/>
        <v>1.01019948033673</v>
      </c>
      <c r="W1245" s="58">
        <f t="shared" si="163"/>
        <v>1.01019948033673</v>
      </c>
    </row>
    <row r="1246" spans="11:23">
      <c r="K1246" s="80">
        <v>124.4</v>
      </c>
      <c r="L1246" s="56">
        <f t="shared" si="157"/>
        <v>3.95735594750825</v>
      </c>
      <c r="M1246" s="56">
        <f t="shared" si="164"/>
        <v>0.031663938664257</v>
      </c>
      <c r="Q1246" s="82">
        <f t="shared" si="158"/>
        <v>0.0972211687948469</v>
      </c>
      <c r="R1246" s="58">
        <f t="shared" si="159"/>
        <v>3.17361010226061</v>
      </c>
      <c r="S1246" s="57">
        <f>IF(K1246=0,C1274,(1/$C$59)*LN(1+$C$59/$C$58/(RodR+ABS(Calculations!K1246-RodR))))</f>
        <v>0.0306342511090429</v>
      </c>
      <c r="T1246" s="83">
        <f t="shared" si="160"/>
        <v>0.031269848782555</v>
      </c>
      <c r="U1246" s="58">
        <f t="shared" si="161"/>
        <v>51.8333333333333</v>
      </c>
      <c r="V1246" s="58">
        <f t="shared" si="162"/>
        <v>1.01019948033673</v>
      </c>
      <c r="W1246" s="58">
        <f t="shared" si="163"/>
        <v>1.01019948033673</v>
      </c>
    </row>
    <row r="1247" spans="11:23">
      <c r="K1247" s="80">
        <v>124.5</v>
      </c>
      <c r="L1247" s="56">
        <f t="shared" si="157"/>
        <v>3.9542171807149</v>
      </c>
      <c r="M1247" s="56">
        <f t="shared" si="164"/>
        <v>0.0316135268865652</v>
      </c>
      <c r="Q1247" s="82">
        <f t="shared" si="158"/>
        <v>0.0971440580723667</v>
      </c>
      <c r="R1247" s="58">
        <f t="shared" si="159"/>
        <v>3.17361010226061</v>
      </c>
      <c r="S1247" s="57">
        <f>IF(K1247=0,C1275,(1/$C$59)*LN(1+$C$59/$C$58/(RodR+ABS(Calculations!K1247-RodR))))</f>
        <v>0.0306099536307783</v>
      </c>
      <c r="T1247" s="83">
        <f t="shared" si="160"/>
        <v>0.0312445338415527</v>
      </c>
      <c r="U1247" s="58">
        <f t="shared" si="161"/>
        <v>51.875</v>
      </c>
      <c r="V1247" s="58">
        <f t="shared" si="162"/>
        <v>1.01019948033673</v>
      </c>
      <c r="W1247" s="58">
        <f t="shared" si="163"/>
        <v>1.01019948033673</v>
      </c>
    </row>
    <row r="1248" spans="11:23">
      <c r="K1248" s="80">
        <v>124.6</v>
      </c>
      <c r="L1248" s="56">
        <f t="shared" si="157"/>
        <v>3.95108338924982</v>
      </c>
      <c r="M1248" s="56">
        <f t="shared" si="164"/>
        <v>0.0315632354101654</v>
      </c>
      <c r="Q1248" s="82">
        <f t="shared" si="158"/>
        <v>0.0970670695797884</v>
      </c>
      <c r="R1248" s="58">
        <f t="shared" si="159"/>
        <v>3.17361010226061</v>
      </c>
      <c r="S1248" s="57">
        <f>IF(K1248=0,C1276,(1/$C$59)*LN(1+$C$59/$C$58/(RodR+ABS(Calculations!K1248-RodR))))</f>
        <v>0.0305856946669807</v>
      </c>
      <c r="T1248" s="83">
        <f t="shared" si="160"/>
        <v>0.0312192598563631</v>
      </c>
      <c r="U1248" s="58">
        <f t="shared" si="161"/>
        <v>51.9166666666667</v>
      </c>
      <c r="V1248" s="58">
        <f t="shared" si="162"/>
        <v>1.01019948033673</v>
      </c>
      <c r="W1248" s="58">
        <f t="shared" si="163"/>
        <v>1.01019948033673</v>
      </c>
    </row>
    <row r="1249" spans="11:23">
      <c r="K1249" s="80">
        <v>124.7</v>
      </c>
      <c r="L1249" s="56">
        <f t="shared" si="157"/>
        <v>3.94795456129193</v>
      </c>
      <c r="M1249" s="56">
        <f t="shared" si="164"/>
        <v>0.0315130638525822</v>
      </c>
      <c r="Q1249" s="82">
        <f t="shared" si="158"/>
        <v>0.0969902030267011</v>
      </c>
      <c r="R1249" s="58">
        <f t="shared" si="159"/>
        <v>3.17361010226061</v>
      </c>
      <c r="S1249" s="57">
        <f>IF(K1249=0,C1277,(1/$C$59)*LN(1+$C$59/$C$58/(RodR+ABS(Calculations!K1249-RodR))))</f>
        <v>0.0305614741261422</v>
      </c>
      <c r="T1249" s="83">
        <f t="shared" si="160"/>
        <v>0.031194026727674</v>
      </c>
      <c r="U1249" s="58">
        <f t="shared" si="161"/>
        <v>51.9583333333333</v>
      </c>
      <c r="V1249" s="58">
        <f t="shared" si="162"/>
        <v>1.01019948033673</v>
      </c>
      <c r="W1249" s="58">
        <f t="shared" si="163"/>
        <v>1.01019948033673</v>
      </c>
    </row>
    <row r="1250" spans="11:23">
      <c r="K1250" s="80">
        <v>124.8</v>
      </c>
      <c r="L1250" s="56">
        <f t="shared" si="157"/>
        <v>3.9448306850577</v>
      </c>
      <c r="M1250" s="56">
        <f t="shared" si="164"/>
        <v>0.0314630118327894</v>
      </c>
      <c r="Q1250" s="82">
        <f t="shared" si="158"/>
        <v>0.0969134581236166</v>
      </c>
      <c r="R1250" s="58">
        <f t="shared" si="159"/>
        <v>3.17361010226061</v>
      </c>
      <c r="S1250" s="57">
        <f>IF(K1250=0,C1278,(1/$C$59)*LN(1+$C$59/$C$58/(RodR+ABS(Calculations!K1250-RodR))))</f>
        <v>0.0305372919170454</v>
      </c>
      <c r="T1250" s="83">
        <f t="shared" si="160"/>
        <v>0.0311688343564937</v>
      </c>
      <c r="U1250" s="58">
        <f t="shared" si="161"/>
        <v>52</v>
      </c>
      <c r="V1250" s="58">
        <f t="shared" si="162"/>
        <v>1.01019948033673</v>
      </c>
      <c r="W1250" s="58">
        <f t="shared" si="163"/>
        <v>1.01019948033673</v>
      </c>
    </row>
    <row r="1251" spans="11:23">
      <c r="K1251" s="80">
        <v>124.9</v>
      </c>
      <c r="L1251" s="56">
        <f t="shared" si="157"/>
        <v>3.94171174880077</v>
      </c>
      <c r="M1251" s="56">
        <f t="shared" si="164"/>
        <v>0.0314130789713447</v>
      </c>
      <c r="Q1251" s="82">
        <f t="shared" si="158"/>
        <v>0.0968368345819597</v>
      </c>
      <c r="R1251" s="58">
        <f t="shared" si="159"/>
        <v>3.17361010226061</v>
      </c>
      <c r="S1251" s="57">
        <f>IF(K1251=0,C1279,(1/$C$59)*LN(1+$C$59/$C$58/(RodR+ABS(Calculations!K1251-RodR))))</f>
        <v>0.0305131479487607</v>
      </c>
      <c r="T1251" s="83">
        <f t="shared" si="160"/>
        <v>0.0311436826441505</v>
      </c>
      <c r="U1251" s="58">
        <f t="shared" si="161"/>
        <v>52.0416666666667</v>
      </c>
      <c r="V1251" s="58">
        <f t="shared" si="162"/>
        <v>1.01019948033673</v>
      </c>
      <c r="W1251" s="58">
        <f t="shared" si="163"/>
        <v>1.01019948033673</v>
      </c>
    </row>
    <row r="1252" spans="11:23">
      <c r="K1252" s="80">
        <v>125</v>
      </c>
      <c r="L1252" s="56">
        <f t="shared" si="157"/>
        <v>3.93859774081198</v>
      </c>
      <c r="M1252" s="56">
        <f t="shared" si="164"/>
        <v>0.0313632648902815</v>
      </c>
      <c r="Q1252" s="82">
        <f t="shared" si="158"/>
        <v>0.096760332114069</v>
      </c>
      <c r="R1252" s="58">
        <f t="shared" si="159"/>
        <v>3.17361010226061</v>
      </c>
      <c r="S1252" s="57">
        <f>IF(K1252=0,C1280,(1/$C$59)*LN(1+$C$59/$C$58/(RodR+ABS(Calculations!K1252-RodR))))</f>
        <v>0.0304890421306465</v>
      </c>
      <c r="T1252" s="83">
        <f t="shared" si="160"/>
        <v>0.0311185714922907</v>
      </c>
      <c r="U1252" s="58">
        <f t="shared" si="161"/>
        <v>52.0833333333333</v>
      </c>
      <c r="V1252" s="58">
        <f t="shared" si="162"/>
        <v>1.01019948033673</v>
      </c>
      <c r="W1252" s="58">
        <f t="shared" si="163"/>
        <v>1.01019948033673</v>
      </c>
    </row>
    <row r="1253" spans="11:23">
      <c r="K1253" s="80">
        <v>125.1</v>
      </c>
      <c r="L1253" s="56">
        <f t="shared" si="157"/>
        <v>3.93548864941908</v>
      </c>
      <c r="M1253" s="56">
        <f t="shared" si="164"/>
        <v>0.0313135692131525</v>
      </c>
      <c r="Q1253" s="82">
        <f t="shared" si="158"/>
        <v>0.0966839504331898</v>
      </c>
      <c r="R1253" s="58">
        <f t="shared" si="159"/>
        <v>3.17361010226061</v>
      </c>
      <c r="S1253" s="57">
        <f>IF(K1253=0,C1281,(1/$C$59)*LN(1+$C$59/$C$58/(RodR+ABS(Calculations!K1253-RodR))))</f>
        <v>0.0304649743723466</v>
      </c>
      <c r="T1253" s="83">
        <f t="shared" si="160"/>
        <v>0.0310935008028771</v>
      </c>
      <c r="U1253" s="58">
        <f t="shared" si="161"/>
        <v>52.125</v>
      </c>
      <c r="V1253" s="58">
        <f t="shared" si="162"/>
        <v>1.01019948033673</v>
      </c>
      <c r="W1253" s="58">
        <f t="shared" si="163"/>
        <v>1.01019948033673</v>
      </c>
    </row>
    <row r="1254" spans="11:23">
      <c r="K1254" s="80">
        <v>125.2</v>
      </c>
      <c r="L1254" s="56">
        <f t="shared" si="157"/>
        <v>3.93238446298671</v>
      </c>
      <c r="M1254" s="56">
        <f t="shared" si="164"/>
        <v>0.0312639915649564</v>
      </c>
      <c r="Q1254" s="82">
        <f t="shared" si="158"/>
        <v>0.0966076892534741</v>
      </c>
      <c r="R1254" s="58">
        <f t="shared" si="159"/>
        <v>3.17361010226061</v>
      </c>
      <c r="S1254" s="57">
        <f>IF(K1254=0,C1282,(1/$C$59)*LN(1+$C$59/$C$58/(RodR+ABS(Calculations!K1254-RodR))))</f>
        <v>0.0304409445837909</v>
      </c>
      <c r="T1254" s="83">
        <f t="shared" si="160"/>
        <v>0.031068470478189</v>
      </c>
      <c r="U1254" s="58">
        <f t="shared" si="161"/>
        <v>52.1666666666667</v>
      </c>
      <c r="V1254" s="58">
        <f t="shared" si="162"/>
        <v>1.01019948033673</v>
      </c>
      <c r="W1254" s="58">
        <f t="shared" si="163"/>
        <v>1.01019948033673</v>
      </c>
    </row>
    <row r="1255" spans="11:23">
      <c r="K1255" s="80">
        <v>125.3</v>
      </c>
      <c r="L1255" s="56">
        <f t="shared" si="157"/>
        <v>3.92928516991615</v>
      </c>
      <c r="M1255" s="56">
        <f t="shared" si="164"/>
        <v>0.0312145315722434</v>
      </c>
      <c r="Q1255" s="82">
        <f t="shared" si="158"/>
        <v>0.0965315482899735</v>
      </c>
      <c r="R1255" s="58">
        <f t="shared" si="159"/>
        <v>3.17361010226061</v>
      </c>
      <c r="S1255" s="57">
        <f>IF(K1255=0,C1283,(1/$C$59)*LN(1+$C$59/$C$58/(RodR+ABS(Calculations!K1255-RodR))))</f>
        <v>0.0304169526751924</v>
      </c>
      <c r="T1255" s="83">
        <f t="shared" si="160"/>
        <v>0.0310434804208201</v>
      </c>
      <c r="U1255" s="58">
        <f t="shared" si="161"/>
        <v>52.2083333333333</v>
      </c>
      <c r="V1255" s="58">
        <f t="shared" si="162"/>
        <v>1.01019948033673</v>
      </c>
      <c r="W1255" s="58">
        <f t="shared" si="163"/>
        <v>1.01019948033673</v>
      </c>
    </row>
    <row r="1256" spans="11:23">
      <c r="K1256" s="80">
        <v>125.4</v>
      </c>
      <c r="L1256" s="56">
        <f t="shared" si="157"/>
        <v>3.92619075864527</v>
      </c>
      <c r="M1256" s="56">
        <f t="shared" si="164"/>
        <v>0.0311651888629765</v>
      </c>
      <c r="Q1256" s="82">
        <f t="shared" si="158"/>
        <v>0.0964555272586393</v>
      </c>
      <c r="R1256" s="58">
        <f t="shared" si="159"/>
        <v>3.17361010226061</v>
      </c>
      <c r="S1256" s="57">
        <f>IF(K1256=0,C1284,(1/$C$59)*LN(1+$C$59/$C$58/(RodR+ABS(Calculations!K1256-RodR))))</f>
        <v>0.0303929985570479</v>
      </c>
      <c r="T1256" s="83">
        <f t="shared" si="160"/>
        <v>0.0310185305336766</v>
      </c>
      <c r="U1256" s="58">
        <f t="shared" si="161"/>
        <v>52.25</v>
      </c>
      <c r="V1256" s="58">
        <f t="shared" si="162"/>
        <v>1.01019948033673</v>
      </c>
      <c r="W1256" s="58">
        <f t="shared" si="163"/>
        <v>1.01019948033673</v>
      </c>
    </row>
    <row r="1257" spans="11:23">
      <c r="K1257" s="80">
        <v>125.5</v>
      </c>
      <c r="L1257" s="56">
        <f t="shared" si="157"/>
        <v>3.9231012176483</v>
      </c>
      <c r="M1257" s="56">
        <f t="shared" si="164"/>
        <v>0.0311159630666045</v>
      </c>
      <c r="Q1257" s="82">
        <f t="shared" si="158"/>
        <v>0.0963796258763149</v>
      </c>
      <c r="R1257" s="58">
        <f t="shared" si="159"/>
        <v>3.17361010226061</v>
      </c>
      <c r="S1257" s="57">
        <f>IF(K1257=0,C1285,(1/$C$59)*LN(1+$C$59/$C$58/(RodR+ABS(Calculations!K1257-RodR))))</f>
        <v>0.0303690821401351</v>
      </c>
      <c r="T1257" s="83">
        <f t="shared" si="160"/>
        <v>0.0309936207199768</v>
      </c>
      <c r="U1257" s="58">
        <f t="shared" si="161"/>
        <v>52.2916666666667</v>
      </c>
      <c r="V1257" s="58">
        <f t="shared" si="162"/>
        <v>1.01019948033673</v>
      </c>
      <c r="W1257" s="58">
        <f t="shared" si="163"/>
        <v>1.01019948033673</v>
      </c>
    </row>
    <row r="1258" spans="11:23">
      <c r="K1258" s="80">
        <v>125.6</v>
      </c>
      <c r="L1258" s="56">
        <f t="shared" si="157"/>
        <v>3.92001653543573</v>
      </c>
      <c r="M1258" s="56">
        <f t="shared" si="164"/>
        <v>0.0310668538140924</v>
      </c>
      <c r="Q1258" s="82">
        <f t="shared" si="158"/>
        <v>0.0963038438607356</v>
      </c>
      <c r="R1258" s="58">
        <f t="shared" si="159"/>
        <v>3.17361010226061</v>
      </c>
      <c r="S1258" s="57">
        <f>IF(K1258=0,C1286,(1/$C$59)*LN(1+$C$59/$C$58/(RodR+ABS(Calculations!K1258-RodR))))</f>
        <v>0.0303452033355128</v>
      </c>
      <c r="T1258" s="83">
        <f t="shared" si="160"/>
        <v>0.0309687508832506</v>
      </c>
      <c r="U1258" s="58">
        <f t="shared" si="161"/>
        <v>52.3333333333333</v>
      </c>
      <c r="V1258" s="58">
        <f t="shared" si="162"/>
        <v>1.01019948033673</v>
      </c>
      <c r="W1258" s="58">
        <f t="shared" si="163"/>
        <v>1.01019948033673</v>
      </c>
    </row>
    <row r="1259" spans="11:23">
      <c r="K1259" s="80">
        <v>125.7</v>
      </c>
      <c r="L1259" s="56">
        <f t="shared" si="157"/>
        <v>3.91693670055421</v>
      </c>
      <c r="M1259" s="56">
        <f t="shared" si="164"/>
        <v>0.0310178607377201</v>
      </c>
      <c r="Q1259" s="82">
        <f t="shared" si="158"/>
        <v>0.0962281809305246</v>
      </c>
      <c r="R1259" s="58">
        <f t="shared" si="159"/>
        <v>3.17361010226061</v>
      </c>
      <c r="S1259" s="57">
        <f>IF(K1259=0,C1287,(1/$C$59)*LN(1+$C$59/$C$58/(RodR+ABS(Calculations!K1259-RodR))))</f>
        <v>0.0303213620545195</v>
      </c>
      <c r="T1259" s="83">
        <f t="shared" si="160"/>
        <v>0.0309439209273358</v>
      </c>
      <c r="U1259" s="58">
        <f t="shared" si="161"/>
        <v>52.375</v>
      </c>
      <c r="V1259" s="58">
        <f t="shared" si="162"/>
        <v>1.01019948033673</v>
      </c>
      <c r="W1259" s="58">
        <f t="shared" si="163"/>
        <v>1.01019948033673</v>
      </c>
    </row>
    <row r="1260" spans="11:23">
      <c r="K1260" s="80">
        <v>125.8</v>
      </c>
      <c r="L1260" s="56">
        <f t="shared" si="157"/>
        <v>3.91386170158631</v>
      </c>
      <c r="M1260" s="56">
        <f t="shared" si="164"/>
        <v>0.0309689834713875</v>
      </c>
      <c r="Q1260" s="82">
        <f t="shared" si="158"/>
        <v>0.0961526368051875</v>
      </c>
      <c r="R1260" s="58">
        <f t="shared" si="159"/>
        <v>3.17361010226061</v>
      </c>
      <c r="S1260" s="57">
        <f>IF(K1260=0,C1288,(1/$C$59)*LN(1+$C$59/$C$58/(RodR+ABS(Calculations!K1260-RodR))))</f>
        <v>0.0302975582087719</v>
      </c>
      <c r="T1260" s="83">
        <f t="shared" si="160"/>
        <v>0.0309191307563794</v>
      </c>
      <c r="U1260" s="58">
        <f t="shared" si="161"/>
        <v>52.4166666666667</v>
      </c>
      <c r="V1260" s="58">
        <f t="shared" si="162"/>
        <v>1.01019948033673</v>
      </c>
      <c r="W1260" s="58">
        <f t="shared" si="163"/>
        <v>1.01019948033673</v>
      </c>
    </row>
    <row r="1261" spans="11:23">
      <c r="K1261" s="80">
        <v>125.9</v>
      </c>
      <c r="L1261" s="56">
        <f t="shared" si="157"/>
        <v>3.91079152715043</v>
      </c>
      <c r="M1261" s="56">
        <f t="shared" si="164"/>
        <v>0.0309202216503426</v>
      </c>
      <c r="Q1261" s="82">
        <f t="shared" si="158"/>
        <v>0.0960772112051101</v>
      </c>
      <c r="R1261" s="58">
        <f t="shared" si="159"/>
        <v>3.17361010226061</v>
      </c>
      <c r="S1261" s="57">
        <f>IF(K1261=0,C1289,(1/$C$59)*LN(1+$C$59/$C$58/(RodR+ABS(Calculations!K1261-RodR))))</f>
        <v>0.030273791710164</v>
      </c>
      <c r="T1261" s="83">
        <f t="shared" si="160"/>
        <v>0.0308943802748348</v>
      </c>
      <c r="U1261" s="58">
        <f t="shared" si="161"/>
        <v>52.4583333333333</v>
      </c>
      <c r="V1261" s="58">
        <f t="shared" si="162"/>
        <v>1.01019948033673</v>
      </c>
      <c r="W1261" s="58">
        <f t="shared" si="163"/>
        <v>1.01019948033673</v>
      </c>
    </row>
    <row r="1262" spans="11:23">
      <c r="K1262" s="80">
        <v>126</v>
      </c>
      <c r="L1262" s="56">
        <f t="shared" si="157"/>
        <v>3.90772616590069</v>
      </c>
      <c r="M1262" s="56">
        <f t="shared" si="164"/>
        <v>0.0308715749112873</v>
      </c>
      <c r="Q1262" s="82">
        <f t="shared" si="158"/>
        <v>0.0960019038515563</v>
      </c>
      <c r="R1262" s="58">
        <f t="shared" si="159"/>
        <v>3.17361010226061</v>
      </c>
      <c r="S1262" s="57">
        <f>IF(K1262=0,C1290,(1/$C$59)*LN(1+$C$59/$C$58/(RodR+ABS(Calculations!K1262-RodR))))</f>
        <v>0.0302500624708664</v>
      </c>
      <c r="T1262" s="83">
        <f t="shared" si="160"/>
        <v>0.0308696693874617</v>
      </c>
      <c r="U1262" s="58">
        <f t="shared" si="161"/>
        <v>52.5</v>
      </c>
      <c r="V1262" s="58">
        <f t="shared" si="162"/>
        <v>1.01019948033673</v>
      </c>
      <c r="W1262" s="58">
        <f t="shared" si="163"/>
        <v>1.01019948033673</v>
      </c>
    </row>
    <row r="1263" spans="11:23">
      <c r="K1263" s="80">
        <v>126.1</v>
      </c>
      <c r="L1263" s="56">
        <f t="shared" si="157"/>
        <v>3.90466560652674</v>
      </c>
      <c r="M1263" s="56">
        <f t="shared" si="164"/>
        <v>0.0308230428923411</v>
      </c>
      <c r="Q1263" s="82">
        <f t="shared" si="158"/>
        <v>0.0959267144666617</v>
      </c>
      <c r="R1263" s="58">
        <f t="shared" si="159"/>
        <v>3.17361010226061</v>
      </c>
      <c r="S1263" s="57">
        <f>IF(K1263=0,C1291,(1/$C$59)*LN(1+$C$59/$C$58/(RodR+ABS(Calculations!K1263-RodR))))</f>
        <v>0.0302263704033245</v>
      </c>
      <c r="T1263" s="83">
        <f t="shared" si="160"/>
        <v>0.0308449979993243</v>
      </c>
      <c r="U1263" s="58">
        <f t="shared" si="161"/>
        <v>52.5416666666667</v>
      </c>
      <c r="V1263" s="58">
        <f t="shared" si="162"/>
        <v>1.01019948033673</v>
      </c>
      <c r="W1263" s="58">
        <f t="shared" si="163"/>
        <v>1.01019948033673</v>
      </c>
    </row>
    <row r="1264" spans="11:23">
      <c r="K1264" s="80">
        <v>126.2</v>
      </c>
      <c r="L1264" s="56">
        <f t="shared" si="157"/>
        <v>3.90160983775367</v>
      </c>
      <c r="M1264" s="56">
        <f t="shared" si="164"/>
        <v>0.0307746252330388</v>
      </c>
      <c r="Q1264" s="82">
        <f t="shared" si="158"/>
        <v>0.095851642773434</v>
      </c>
      <c r="R1264" s="58">
        <f t="shared" si="159"/>
        <v>3.17361010226061</v>
      </c>
      <c r="S1264" s="57">
        <f>IF(K1264=0,C1292,(1/$C$59)*LN(1+$C$59/$C$58/(RodR+ABS(Calculations!K1264-RodR))))</f>
        <v>0.0302027154202583</v>
      </c>
      <c r="T1264" s="83">
        <f t="shared" si="160"/>
        <v>0.0308203660157889</v>
      </c>
      <c r="U1264" s="58">
        <f t="shared" si="161"/>
        <v>52.5833333333333</v>
      </c>
      <c r="V1264" s="58">
        <f t="shared" si="162"/>
        <v>1.01019948033673</v>
      </c>
      <c r="W1264" s="58">
        <f t="shared" si="163"/>
        <v>1.01019948033673</v>
      </c>
    </row>
    <row r="1265" spans="11:23">
      <c r="K1265" s="80">
        <v>126.3</v>
      </c>
      <c r="L1265" s="56">
        <f t="shared" si="157"/>
        <v>3.89855884834181</v>
      </c>
      <c r="M1265" s="56">
        <f t="shared" si="164"/>
        <v>0.0307263215743401</v>
      </c>
      <c r="Q1265" s="82">
        <f t="shared" si="158"/>
        <v>0.0957766884957454</v>
      </c>
      <c r="R1265" s="58">
        <f t="shared" si="159"/>
        <v>3.17361010226061</v>
      </c>
      <c r="S1265" s="57">
        <f>IF(K1265=0,C1293,(1/$C$59)*LN(1+$C$59/$C$58/(RodR+ABS(Calculations!K1265-RodR))))</f>
        <v>0.0301790974346604</v>
      </c>
      <c r="T1265" s="83">
        <f t="shared" si="160"/>
        <v>0.030795773342525</v>
      </c>
      <c r="U1265" s="58">
        <f t="shared" si="161"/>
        <v>52.625</v>
      </c>
      <c r="V1265" s="58">
        <f t="shared" si="162"/>
        <v>1.01019948033673</v>
      </c>
      <c r="W1265" s="58">
        <f t="shared" si="163"/>
        <v>1.01019948033673</v>
      </c>
    </row>
    <row r="1266" spans="11:23">
      <c r="K1266" s="80">
        <v>126.4</v>
      </c>
      <c r="L1266" s="56">
        <f t="shared" si="157"/>
        <v>3.89551262708662</v>
      </c>
      <c r="M1266" s="56">
        <f t="shared" si="164"/>
        <v>0.0306781315586537</v>
      </c>
      <c r="Q1266" s="82">
        <f t="shared" si="158"/>
        <v>0.095701851358332</v>
      </c>
      <c r="R1266" s="58">
        <f t="shared" si="159"/>
        <v>3.17361010226061</v>
      </c>
      <c r="S1266" s="57">
        <f>IF(K1266=0,C1294,(1/$C$59)*LN(1+$C$59/$C$58/(RodR+ABS(Calculations!K1266-RodR))))</f>
        <v>0.0301555163597955</v>
      </c>
      <c r="T1266" s="83">
        <f t="shared" si="160"/>
        <v>0.0307712198855024</v>
      </c>
      <c r="U1266" s="58">
        <f t="shared" si="161"/>
        <v>52.6666666666667</v>
      </c>
      <c r="V1266" s="58">
        <f t="shared" si="162"/>
        <v>1.01019948033673</v>
      </c>
      <c r="W1266" s="58">
        <f t="shared" si="163"/>
        <v>1.01019948033673</v>
      </c>
    </row>
    <row r="1267" spans="11:23">
      <c r="K1267" s="80">
        <v>126.5</v>
      </c>
      <c r="L1267" s="56">
        <f t="shared" si="157"/>
        <v>3.89247116281859</v>
      </c>
      <c r="M1267" s="56">
        <f t="shared" si="164"/>
        <v>0.030630054829706</v>
      </c>
      <c r="Q1267" s="82">
        <f t="shared" si="158"/>
        <v>0.0956271310867903</v>
      </c>
      <c r="R1267" s="58">
        <f t="shared" si="159"/>
        <v>3.17361010226061</v>
      </c>
      <c r="S1267" s="57">
        <f>IF(K1267=0,C1295,(1/$C$59)*LN(1+$C$59/$C$58/(RodR+ABS(Calculations!K1267-RodR))))</f>
        <v>0.0301319721091994</v>
      </c>
      <c r="T1267" s="83">
        <f t="shared" si="160"/>
        <v>0.0307467055509915</v>
      </c>
      <c r="U1267" s="58">
        <f t="shared" si="161"/>
        <v>52.7083333333333</v>
      </c>
      <c r="V1267" s="58">
        <f t="shared" si="162"/>
        <v>1.01019948033673</v>
      </c>
      <c r="W1267" s="58">
        <f t="shared" si="163"/>
        <v>1.01019948033673</v>
      </c>
    </row>
    <row r="1268" spans="11:23">
      <c r="K1268" s="80">
        <v>126.6</v>
      </c>
      <c r="L1268" s="56">
        <f t="shared" si="157"/>
        <v>3.88943444440305</v>
      </c>
      <c r="M1268" s="56">
        <f t="shared" si="164"/>
        <v>0.0305820910326799</v>
      </c>
      <c r="Q1268" s="82">
        <f t="shared" si="158"/>
        <v>0.0955525274075721</v>
      </c>
      <c r="R1268" s="58">
        <f t="shared" si="159"/>
        <v>3.17361010226061</v>
      </c>
      <c r="S1268" s="57">
        <f>IF(K1268=0,C1296,(1/$C$59)*LN(1+$C$59/$C$58/(RodR+ABS(Calculations!K1268-RodR))))</f>
        <v>0.0301084645966777</v>
      </c>
      <c r="T1268" s="83">
        <f t="shared" si="160"/>
        <v>0.0307222302455599</v>
      </c>
      <c r="U1268" s="58">
        <f t="shared" si="161"/>
        <v>52.75</v>
      </c>
      <c r="V1268" s="58">
        <f t="shared" si="162"/>
        <v>1.01019948033673</v>
      </c>
      <c r="W1268" s="58">
        <f t="shared" si="163"/>
        <v>1.01019948033673</v>
      </c>
    </row>
    <row r="1269" spans="11:23">
      <c r="K1269" s="80">
        <v>126.7</v>
      </c>
      <c r="L1269" s="56">
        <f t="shared" si="157"/>
        <v>3.88640246074007</v>
      </c>
      <c r="M1269" s="56">
        <f t="shared" si="164"/>
        <v>0.0305342398141413</v>
      </c>
      <c r="Q1269" s="82">
        <f t="shared" si="158"/>
        <v>0.0954780400479835</v>
      </c>
      <c r="R1269" s="58">
        <f t="shared" si="159"/>
        <v>3.17361010226061</v>
      </c>
      <c r="S1269" s="57">
        <f>IF(K1269=0,C1297,(1/$C$59)*LN(1+$C$59/$C$58/(RodR+ABS(Calculations!K1269-RodR))))</f>
        <v>0.0300849937363046</v>
      </c>
      <c r="T1269" s="83">
        <f t="shared" si="160"/>
        <v>0.0306977938760735</v>
      </c>
      <c r="U1269" s="58">
        <f t="shared" si="161"/>
        <v>52.7916666666667</v>
      </c>
      <c r="V1269" s="58">
        <f t="shared" si="162"/>
        <v>1.01019948033673</v>
      </c>
      <c r="W1269" s="58">
        <f t="shared" si="163"/>
        <v>1.01019948033673</v>
      </c>
    </row>
    <row r="1270" spans="11:23">
      <c r="K1270" s="80">
        <v>126.8</v>
      </c>
      <c r="L1270" s="56">
        <f t="shared" si="157"/>
        <v>3.88337520076426</v>
      </c>
      <c r="M1270" s="56">
        <f t="shared" si="164"/>
        <v>0.0304865008220494</v>
      </c>
      <c r="Q1270" s="82">
        <f t="shared" si="158"/>
        <v>0.0954036687361789</v>
      </c>
      <c r="R1270" s="58">
        <f t="shared" si="159"/>
        <v>3.17361010226061</v>
      </c>
      <c r="S1270" s="57">
        <f>IF(K1270=0,C1298,(1/$C$59)*LN(1+$C$59/$C$58/(RodR+ABS(Calculations!K1270-RodR))))</f>
        <v>0.0300615594424222</v>
      </c>
      <c r="T1270" s="83">
        <f t="shared" si="160"/>
        <v>0.0306733963496934</v>
      </c>
      <c r="U1270" s="58">
        <f t="shared" si="161"/>
        <v>52.8333333333333</v>
      </c>
      <c r="V1270" s="58">
        <f t="shared" si="162"/>
        <v>1.01019948033673</v>
      </c>
      <c r="W1270" s="58">
        <f t="shared" si="163"/>
        <v>1.01019948033673</v>
      </c>
    </row>
    <row r="1271" spans="11:23">
      <c r="K1271" s="80">
        <v>126.9</v>
      </c>
      <c r="L1271" s="56">
        <f t="shared" si="157"/>
        <v>3.88035265344478</v>
      </c>
      <c r="M1271" s="56">
        <f t="shared" si="164"/>
        <v>0.0304388737056445</v>
      </c>
      <c r="Q1271" s="82">
        <f t="shared" si="158"/>
        <v>0.0953294132011613</v>
      </c>
      <c r="R1271" s="58">
        <f t="shared" si="159"/>
        <v>3.17361010226061</v>
      </c>
      <c r="S1271" s="57">
        <f>IF(K1271=0,C1299,(1/$C$59)*LN(1+$C$59/$C$58/(RodR+ABS(Calculations!K1271-RodR))))</f>
        <v>0.0300381616296396</v>
      </c>
      <c r="T1271" s="83">
        <f t="shared" si="160"/>
        <v>0.0306490375738757</v>
      </c>
      <c r="U1271" s="58">
        <f t="shared" si="161"/>
        <v>52.875</v>
      </c>
      <c r="V1271" s="58">
        <f t="shared" si="162"/>
        <v>1.01019948033673</v>
      </c>
      <c r="W1271" s="58">
        <f t="shared" si="163"/>
        <v>1.01019948033673</v>
      </c>
    </row>
    <row r="1272" spans="11:23">
      <c r="K1272" s="80">
        <v>127</v>
      </c>
      <c r="L1272" s="56">
        <f t="shared" si="157"/>
        <v>3.87733480778504</v>
      </c>
      <c r="M1272" s="56">
        <f t="shared" si="164"/>
        <v>0.0303913581156561</v>
      </c>
      <c r="Q1272" s="82">
        <f t="shared" si="158"/>
        <v>0.0952552731727751</v>
      </c>
      <c r="R1272" s="58">
        <f t="shared" si="159"/>
        <v>3.17361010226061</v>
      </c>
      <c r="S1272" s="57">
        <f>IF(K1272=0,C1300,(1/$C$59)*LN(1+$C$59/$C$58/(RodR+ABS(Calculations!K1272-RodR))))</f>
        <v>0.0300148002128312</v>
      </c>
      <c r="T1272" s="83">
        <f t="shared" si="160"/>
        <v>0.0306247174563717</v>
      </c>
      <c r="U1272" s="58">
        <f t="shared" si="161"/>
        <v>52.9166666666667</v>
      </c>
      <c r="V1272" s="58">
        <f t="shared" si="162"/>
        <v>1.01019948033673</v>
      </c>
      <c r="W1272" s="58">
        <f t="shared" si="163"/>
        <v>1.01019948033673</v>
      </c>
    </row>
    <row r="1273" spans="11:23">
      <c r="K1273" s="80">
        <v>127.1</v>
      </c>
      <c r="L1273" s="56">
        <f t="shared" si="157"/>
        <v>3.87432165282264</v>
      </c>
      <c r="M1273" s="56">
        <f t="shared" si="164"/>
        <v>0.0303439537041035</v>
      </c>
      <c r="Q1273" s="82">
        <f t="shared" si="158"/>
        <v>0.0951812483817048</v>
      </c>
      <c r="R1273" s="58">
        <f t="shared" si="159"/>
        <v>3.17361010226061</v>
      </c>
      <c r="S1273" s="57">
        <f>IF(K1273=0,C1301,(1/$C$59)*LN(1+$C$59/$C$58/(RodR+ABS(Calculations!K1273-RodR))))</f>
        <v>0.0299914751071361</v>
      </c>
      <c r="T1273" s="83">
        <f t="shared" si="160"/>
        <v>0.0306004359052236</v>
      </c>
      <c r="U1273" s="58">
        <f t="shared" si="161"/>
        <v>52.9583333333333</v>
      </c>
      <c r="V1273" s="58">
        <f t="shared" si="162"/>
        <v>1.01019948033673</v>
      </c>
      <c r="W1273" s="58">
        <f t="shared" si="163"/>
        <v>1.01019948033673</v>
      </c>
    </row>
    <row r="1274" spans="11:23">
      <c r="K1274" s="80">
        <v>127.2</v>
      </c>
      <c r="L1274" s="56">
        <f t="shared" si="157"/>
        <v>3.87131317762925</v>
      </c>
      <c r="M1274" s="56">
        <f t="shared" si="164"/>
        <v>0.0302966601244274</v>
      </c>
      <c r="Q1274" s="82">
        <f t="shared" si="158"/>
        <v>0.0951073385594722</v>
      </c>
      <c r="R1274" s="58">
        <f t="shared" si="159"/>
        <v>3.17361010226061</v>
      </c>
      <c r="S1274" s="57">
        <f>IF(K1274=0,C1302,(1/$C$59)*LN(1+$C$59/$C$58/(RodR+ABS(Calculations!K1274-RodR))))</f>
        <v>0.0299681862279572</v>
      </c>
      <c r="T1274" s="83">
        <f t="shared" si="160"/>
        <v>0.0305761928287657</v>
      </c>
      <c r="U1274" s="58">
        <f t="shared" si="161"/>
        <v>53</v>
      </c>
      <c r="V1274" s="58">
        <f t="shared" si="162"/>
        <v>1.01019948033673</v>
      </c>
      <c r="W1274" s="58">
        <f t="shared" si="163"/>
        <v>1.01019948033673</v>
      </c>
    </row>
    <row r="1275" spans="11:23">
      <c r="K1275" s="80">
        <v>127.3</v>
      </c>
      <c r="L1275" s="56">
        <f t="shared" si="157"/>
        <v>3.86830937131045</v>
      </c>
      <c r="M1275" s="56">
        <f t="shared" si="164"/>
        <v>0.0302494770313548</v>
      </c>
      <c r="Q1275" s="82">
        <f t="shared" si="158"/>
        <v>0.0950335434384318</v>
      </c>
      <c r="R1275" s="58">
        <f t="shared" si="159"/>
        <v>3.17361010226061</v>
      </c>
      <c r="S1275" s="57">
        <f>IF(K1275=0,C1303,(1/$C$59)*LN(1+$C$59/$C$58/(RodR+ABS(Calculations!K1275-RodR))))</f>
        <v>0.0299449334909597</v>
      </c>
      <c r="T1275" s="83">
        <f t="shared" si="160"/>
        <v>0.0305519881356225</v>
      </c>
      <c r="U1275" s="58">
        <f t="shared" si="161"/>
        <v>53.0416666666667</v>
      </c>
      <c r="V1275" s="58">
        <f t="shared" si="162"/>
        <v>1.01019948033673</v>
      </c>
      <c r="W1275" s="58">
        <f t="shared" si="163"/>
        <v>1.01019948033673</v>
      </c>
    </row>
    <row r="1276" spans="11:23">
      <c r="K1276" s="80">
        <v>127.4</v>
      </c>
      <c r="L1276" s="56">
        <f t="shared" si="157"/>
        <v>3.86531022300565</v>
      </c>
      <c r="M1276" s="56">
        <f t="shared" si="164"/>
        <v>0.0302024040809705</v>
      </c>
      <c r="Q1276" s="82">
        <f t="shared" si="158"/>
        <v>0.0949598627517689</v>
      </c>
      <c r="R1276" s="58">
        <f t="shared" si="159"/>
        <v>3.17361010226061</v>
      </c>
      <c r="S1276" s="57">
        <f>IF(K1276=0,C1304,(1/$C$59)*LN(1+$C$59/$C$58/(RodR+ABS(Calculations!K1276-RodR))))</f>
        <v>0.0299217168120708</v>
      </c>
      <c r="T1276" s="83">
        <f t="shared" si="160"/>
        <v>0.0305278217347071</v>
      </c>
      <c r="U1276" s="58">
        <f t="shared" si="161"/>
        <v>53.0833333333333</v>
      </c>
      <c r="V1276" s="58">
        <f t="shared" si="162"/>
        <v>1.01019948033673</v>
      </c>
      <c r="W1276" s="58">
        <f t="shared" si="163"/>
        <v>1.01019948033673</v>
      </c>
    </row>
    <row r="1277" spans="11:23">
      <c r="K1277" s="80">
        <v>127.5</v>
      </c>
      <c r="L1277" s="56">
        <f t="shared" si="157"/>
        <v>3.86231572188788</v>
      </c>
      <c r="M1277" s="56">
        <f t="shared" si="164"/>
        <v>0.030155440930713</v>
      </c>
      <c r="Q1277" s="82">
        <f t="shared" si="158"/>
        <v>0.0948862962334954</v>
      </c>
      <c r="R1277" s="58">
        <f t="shared" si="159"/>
        <v>3.17361010226061</v>
      </c>
      <c r="S1277" s="57">
        <f>IF(K1277=0,C1305,(1/$C$59)*LN(1+$C$59/$C$58/(RodR+ABS(Calculations!K1277-RodR))))</f>
        <v>0.0298985361074779</v>
      </c>
      <c r="T1277" s="83">
        <f t="shared" si="160"/>
        <v>0.0305036935352223</v>
      </c>
      <c r="U1277" s="58">
        <f t="shared" si="161"/>
        <v>53.125</v>
      </c>
      <c r="V1277" s="58">
        <f t="shared" si="162"/>
        <v>1.01019948033673</v>
      </c>
      <c r="W1277" s="58">
        <f t="shared" si="163"/>
        <v>1.01019948033673</v>
      </c>
    </row>
    <row r="1278" spans="11:23">
      <c r="K1278" s="80">
        <v>127.6</v>
      </c>
      <c r="L1278" s="56">
        <f t="shared" si="157"/>
        <v>3.85932585716374</v>
      </c>
      <c r="M1278" s="56">
        <f t="shared" si="164"/>
        <v>0.0301085872393112</v>
      </c>
      <c r="Q1278" s="82">
        <f t="shared" si="158"/>
        <v>0.0948128436184476</v>
      </c>
      <c r="R1278" s="58">
        <f t="shared" si="159"/>
        <v>3.17361010226061</v>
      </c>
      <c r="S1278" s="57">
        <f>IF(K1278=0,C1306,(1/$C$59)*LN(1+$C$59/$C$58/(RodR+ABS(Calculations!K1278-RodR))))</f>
        <v>0.0298753912936283</v>
      </c>
      <c r="T1278" s="83">
        <f t="shared" si="160"/>
        <v>0.0304796034466553</v>
      </c>
      <c r="U1278" s="58">
        <f t="shared" si="161"/>
        <v>53.1666666666667</v>
      </c>
      <c r="V1278" s="58">
        <f t="shared" si="162"/>
        <v>1.01019948033673</v>
      </c>
      <c r="W1278" s="58">
        <f t="shared" si="163"/>
        <v>1.01019948033673</v>
      </c>
    </row>
    <row r="1279" spans="11:23">
      <c r="K1279" s="80">
        <v>127.7</v>
      </c>
      <c r="L1279" s="56">
        <f t="shared" si="157"/>
        <v>3.85634061807318</v>
      </c>
      <c r="M1279" s="56">
        <f t="shared" si="164"/>
        <v>0.0300618426668864</v>
      </c>
      <c r="Q1279" s="82">
        <f t="shared" si="158"/>
        <v>0.0947395046422812</v>
      </c>
      <c r="R1279" s="58">
        <f t="shared" si="159"/>
        <v>3.17361010226061</v>
      </c>
      <c r="S1279" s="57">
        <f>IF(K1279=0,C1307,(1/$C$59)*LN(1+$C$59/$C$58/(RodR+ABS(Calculations!K1279-RodR))))</f>
        <v>0.0298522822872277</v>
      </c>
      <c r="T1279" s="83">
        <f t="shared" si="160"/>
        <v>0.0304555513787815</v>
      </c>
      <c r="U1279" s="58">
        <f t="shared" si="161"/>
        <v>53.2083333333333</v>
      </c>
      <c r="V1279" s="58">
        <f t="shared" si="162"/>
        <v>1.01019948033673</v>
      </c>
      <c r="W1279" s="58">
        <f t="shared" si="163"/>
        <v>1.01019948033673</v>
      </c>
    </row>
    <row r="1280" spans="11:23">
      <c r="K1280" s="80">
        <v>127.8</v>
      </c>
      <c r="L1280" s="56">
        <f t="shared" si="157"/>
        <v>3.85335999388945</v>
      </c>
      <c r="M1280" s="56">
        <f t="shared" si="164"/>
        <v>0.0300152068748099</v>
      </c>
      <c r="Q1280" s="82">
        <f t="shared" si="158"/>
        <v>0.0946662790414699</v>
      </c>
      <c r="R1280" s="58">
        <f t="shared" si="159"/>
        <v>3.17361010226061</v>
      </c>
      <c r="S1280" s="57">
        <f>IF(K1280=0,C1308,(1/$C$59)*LN(1+$C$59/$C$58/(RodR+ABS(Calculations!K1280-RodR))))</f>
        <v>0.0298292090052391</v>
      </c>
      <c r="T1280" s="83">
        <f t="shared" si="160"/>
        <v>0.0304315372416589</v>
      </c>
      <c r="U1280" s="58">
        <f t="shared" si="161"/>
        <v>53.25</v>
      </c>
      <c r="V1280" s="58">
        <f t="shared" si="162"/>
        <v>1.01019948033673</v>
      </c>
      <c r="W1280" s="58">
        <f t="shared" si="163"/>
        <v>1.01019948033673</v>
      </c>
    </row>
    <row r="1281" spans="11:23">
      <c r="K1281" s="80">
        <v>127.9</v>
      </c>
      <c r="L1281" s="56">
        <f t="shared" si="157"/>
        <v>3.85038397391893</v>
      </c>
      <c r="M1281" s="56">
        <f t="shared" si="164"/>
        <v>0.0299686795258496</v>
      </c>
      <c r="Q1281" s="82">
        <f t="shared" si="158"/>
        <v>0.0945931665533014</v>
      </c>
      <c r="R1281" s="58">
        <f t="shared" si="159"/>
        <v>3.17361010226061</v>
      </c>
      <c r="S1281" s="57">
        <f>IF(K1281=0,C1309,(1/$C$59)*LN(1+$C$59/$C$58/(RodR+ABS(Calculations!K1281-RodR))))</f>
        <v>0.0298061713648823</v>
      </c>
      <c r="T1281" s="83">
        <f t="shared" si="160"/>
        <v>0.0304075609456295</v>
      </c>
      <c r="U1281" s="58">
        <f t="shared" si="161"/>
        <v>53.2916666666667</v>
      </c>
      <c r="V1281" s="58">
        <f t="shared" si="162"/>
        <v>1.01019948033673</v>
      </c>
      <c r="W1281" s="58">
        <f t="shared" si="163"/>
        <v>1.01019948033673</v>
      </c>
    </row>
    <row r="1282" spans="11:23">
      <c r="K1282" s="80">
        <v>128</v>
      </c>
      <c r="L1282" s="56">
        <f t="shared" ref="L1282:L1345" si="165">IF(K1282&lt;RodR,EPRValue,Q1282*$C$43)</f>
        <v>3.84741254750101</v>
      </c>
      <c r="M1282" s="56">
        <f t="shared" si="164"/>
        <v>0.0299222602840277</v>
      </c>
      <c r="Q1282" s="82">
        <f t="shared" si="158"/>
        <v>0.0945201669158743</v>
      </c>
      <c r="R1282" s="58">
        <f t="shared" si="159"/>
        <v>3.17361010226061</v>
      </c>
      <c r="S1282" s="57">
        <f>IF(K1282=0,C1310,(1/$C$59)*LN(1+$C$59/$C$58/(RodR+ABS(Calculations!K1282-RodR))))</f>
        <v>0.0297831692836326</v>
      </c>
      <c r="T1282" s="83">
        <f t="shared" si="160"/>
        <v>0.0303836224013187</v>
      </c>
      <c r="U1282" s="58">
        <f t="shared" si="161"/>
        <v>53.3333333333333</v>
      </c>
      <c r="V1282" s="58">
        <f t="shared" si="162"/>
        <v>1.01019948033673</v>
      </c>
      <c r="W1282" s="58">
        <f t="shared" si="163"/>
        <v>1.01019948033673</v>
      </c>
    </row>
    <row r="1283" spans="11:23">
      <c r="K1283" s="80">
        <v>128.1</v>
      </c>
      <c r="L1283" s="56">
        <f t="shared" si="165"/>
        <v>3.84444570400804</v>
      </c>
      <c r="M1283" s="56">
        <f t="shared" si="164"/>
        <v>0.029875948814591</v>
      </c>
      <c r="Q1283" s="82">
        <f t="shared" si="158"/>
        <v>0.094447279868097</v>
      </c>
      <c r="R1283" s="58">
        <f t="shared" si="159"/>
        <v>3.17361010226061</v>
      </c>
      <c r="S1283" s="57">
        <f>IF(K1283=0,C1311,(1/$C$59)*LN(1+$C$59/$C$58/(RodR+ABS(Calculations!K1283-RodR))))</f>
        <v>0.0297602026792204</v>
      </c>
      <c r="T1283" s="83">
        <f t="shared" si="160"/>
        <v>0.0303597215196317</v>
      </c>
      <c r="U1283" s="58">
        <f t="shared" si="161"/>
        <v>53.375</v>
      </c>
      <c r="V1283" s="58">
        <f t="shared" si="162"/>
        <v>1.01019948033673</v>
      </c>
      <c r="W1283" s="58">
        <f t="shared" si="163"/>
        <v>1.01019948033673</v>
      </c>
    </row>
    <row r="1284" spans="11:23">
      <c r="K1284" s="80">
        <v>128.2</v>
      </c>
      <c r="L1284" s="56">
        <f t="shared" si="165"/>
        <v>3.84148343284504</v>
      </c>
      <c r="M1284" s="56">
        <f t="shared" si="164"/>
        <v>0.0298297447842111</v>
      </c>
      <c r="Q1284" s="82">
        <f t="shared" ref="Q1284:Q1347" si="166">R1284*IF($C$56&lt;$C$55,S1284,T1284)</f>
        <v>0.0943745051496802</v>
      </c>
      <c r="R1284" s="58">
        <f t="shared" ref="R1284:R1347" si="167">$C$70/$C$61*W1284</f>
        <v>3.17361010226061</v>
      </c>
      <c r="S1284" s="57">
        <f>IF(K1284=0,C1312,(1/$C$59)*LN(1+$C$59/$C$58/(RodR+ABS(Calculations!K1284-RodR))))</f>
        <v>0.0297372714696288</v>
      </c>
      <c r="T1284" s="83">
        <f t="shared" ref="T1284:T1347" si="168">IF((ABS(K1284))&lt;$C$55-$C$56,($C$53/2/PI()/$C$56*LN(($C$55-$C$56)*(ABS(K1284)+$C$56)/(ABS(K1284))/$C$55)+$C$60*LN($C$55*$C$54/($C$55-$C$56)/$C$53)),$C$60*LN((((ABS(K1284))+$C$56-$C$55)*$C$53+$C$55*$C$54)/($C$53*(ABS(K1284)))))</f>
        <v>0.0303358582117549</v>
      </c>
      <c r="U1284" s="58">
        <f t="shared" ref="U1284:U1347" si="169">K1284/$C$56</f>
        <v>53.4166666666667</v>
      </c>
      <c r="V1284" s="58">
        <f t="shared" ref="V1284:V1347" si="170">IF(K1284="","",1/(1.0212-0.0178*LOG10($C$53+0.01)))</f>
        <v>1.01019948033673</v>
      </c>
      <c r="W1284" s="58">
        <f t="shared" ref="W1284:W1347" si="171">MAX(1/(-(0.21682*LOG10(3.7*U1284)-0.293)*(EXP(-3.7*U1284)-1)+1),1)*MAX(1/(-(0.1921*LOG10(U1284+0.2)+0.072)*(EXP(-150*U1284)-1)+1),1)*V1284</f>
        <v>1.01019948033673</v>
      </c>
    </row>
    <row r="1285" spans="11:23">
      <c r="K1285" s="80">
        <v>128.3</v>
      </c>
      <c r="L1285" s="56">
        <f t="shared" si="165"/>
        <v>3.83852572344967</v>
      </c>
      <c r="M1285" s="56">
        <f t="shared" si="164"/>
        <v>0.0297836478607829</v>
      </c>
      <c r="Q1285" s="82">
        <f t="shared" si="166"/>
        <v>0.0943018425011374</v>
      </c>
      <c r="R1285" s="58">
        <f t="shared" si="167"/>
        <v>3.17361010226061</v>
      </c>
      <c r="S1285" s="57">
        <f>IF(K1285=0,C1313,(1/$C$59)*LN(1+$C$59/$C$58/(RodR+ABS(Calculations!K1285-RodR))))</f>
        <v>0.0297143755730941</v>
      </c>
      <c r="T1285" s="83">
        <f t="shared" si="168"/>
        <v>0.030312032389153</v>
      </c>
      <c r="U1285" s="58">
        <f t="shared" si="169"/>
        <v>53.4583333333333</v>
      </c>
      <c r="V1285" s="58">
        <f t="shared" si="170"/>
        <v>1.01019948033673</v>
      </c>
      <c r="W1285" s="58">
        <f t="shared" si="171"/>
        <v>1.01019948033673</v>
      </c>
    </row>
    <row r="1286" spans="11:23">
      <c r="K1286" s="80">
        <v>128.4</v>
      </c>
      <c r="L1286" s="56">
        <f t="shared" si="165"/>
        <v>3.83557256529219</v>
      </c>
      <c r="M1286" s="56">
        <f t="shared" si="164"/>
        <v>0.0297376577134592</v>
      </c>
      <c r="Q1286" s="82">
        <f t="shared" si="166"/>
        <v>0.0942292916637817</v>
      </c>
      <c r="R1286" s="58">
        <f t="shared" si="167"/>
        <v>3.17361010226061</v>
      </c>
      <c r="S1286" s="57">
        <f>IF(K1286=0,C1314,(1/$C$59)*LN(1+$C$59/$C$58/(RodR+ABS(Calculations!K1286-RodR))))</f>
        <v>0.0296915149081044</v>
      </c>
      <c r="T1286" s="83">
        <f t="shared" si="168"/>
        <v>0.030288243963569</v>
      </c>
      <c r="U1286" s="58">
        <f t="shared" si="169"/>
        <v>53.5</v>
      </c>
      <c r="V1286" s="58">
        <f t="shared" si="170"/>
        <v>1.01019948033673</v>
      </c>
      <c r="W1286" s="58">
        <f t="shared" si="171"/>
        <v>1.01019948033673</v>
      </c>
    </row>
    <row r="1287" spans="11:23">
      <c r="K1287" s="80">
        <v>128.5</v>
      </c>
      <c r="L1287" s="56">
        <f t="shared" si="165"/>
        <v>3.83262394787512</v>
      </c>
      <c r="M1287" s="56">
        <f t="shared" si="164"/>
        <v>0.0296917740127571</v>
      </c>
      <c r="Q1287" s="82">
        <f t="shared" si="166"/>
        <v>0.0941568523797197</v>
      </c>
      <c r="R1287" s="58">
        <f t="shared" si="167"/>
        <v>3.17361010226061</v>
      </c>
      <c r="S1287" s="57">
        <f>IF(K1287=0,C1315,(1/$C$59)*LN(1+$C$59/$C$58/(RodR+ABS(Calculations!K1287-RodR))))</f>
        <v>0.0296686893933979</v>
      </c>
      <c r="T1287" s="83">
        <f t="shared" si="168"/>
        <v>0.0302644928470227</v>
      </c>
      <c r="U1287" s="58">
        <f t="shared" si="169"/>
        <v>53.5416666666667</v>
      </c>
      <c r="V1287" s="58">
        <f t="shared" si="170"/>
        <v>1.01019948033673</v>
      </c>
      <c r="W1287" s="58">
        <f t="shared" si="171"/>
        <v>1.01019948033673</v>
      </c>
    </row>
    <row r="1288" spans="11:23">
      <c r="K1288" s="80">
        <v>128.6</v>
      </c>
      <c r="L1288" s="56">
        <f t="shared" si="165"/>
        <v>3.82967986073333</v>
      </c>
      <c r="M1288" s="56">
        <f t="shared" si="164"/>
        <v>0.0296459964304092</v>
      </c>
      <c r="Q1288" s="82">
        <f t="shared" si="166"/>
        <v>0.0940845243918521</v>
      </c>
      <c r="R1288" s="58">
        <f t="shared" si="167"/>
        <v>3.17361010226061</v>
      </c>
      <c r="S1288" s="57">
        <f>IF(K1288=0,C1316,(1/$C$59)*LN(1+$C$59/$C$58/(RodR+ABS(Calculations!K1288-RodR))))</f>
        <v>0.0296458989479629</v>
      </c>
      <c r="T1288" s="83">
        <f t="shared" si="168"/>
        <v>0.0302407789518099</v>
      </c>
      <c r="U1288" s="58">
        <f t="shared" si="169"/>
        <v>53.5833333333333</v>
      </c>
      <c r="V1288" s="58">
        <f t="shared" si="170"/>
        <v>1.01019948033673</v>
      </c>
      <c r="W1288" s="58">
        <f t="shared" si="171"/>
        <v>1.01019948033673</v>
      </c>
    </row>
    <row r="1289" spans="11:23">
      <c r="K1289" s="80">
        <v>128.7</v>
      </c>
      <c r="L1289" s="56">
        <f t="shared" si="165"/>
        <v>3.8267402934338</v>
      </c>
      <c r="M1289" s="56">
        <f t="shared" si="164"/>
        <v>0.0296003246393828</v>
      </c>
      <c r="Q1289" s="82">
        <f t="shared" si="166"/>
        <v>0.094012307443869</v>
      </c>
      <c r="R1289" s="58">
        <f t="shared" si="167"/>
        <v>3.17361010226061</v>
      </c>
      <c r="S1289" s="57">
        <f>IF(K1289=0,C1317,(1/$C$59)*LN(1+$C$59/$C$58/(RodR+ABS(Calculations!K1289-RodR))))</f>
        <v>0.0296231434910365</v>
      </c>
      <c r="T1289" s="83">
        <f t="shared" si="168"/>
        <v>0.0302171021905</v>
      </c>
      <c r="U1289" s="58">
        <f t="shared" si="169"/>
        <v>53.625</v>
      </c>
      <c r="V1289" s="58">
        <f t="shared" si="170"/>
        <v>1.01019948033673</v>
      </c>
      <c r="W1289" s="58">
        <f t="shared" si="171"/>
        <v>1.01019948033673</v>
      </c>
    </row>
    <row r="1290" spans="11:23">
      <c r="K1290" s="80">
        <v>128.8</v>
      </c>
      <c r="L1290" s="56">
        <f t="shared" si="165"/>
        <v>3.82380523557548</v>
      </c>
      <c r="M1290" s="56">
        <f t="shared" si="164"/>
        <v>0.0295547583139668</v>
      </c>
      <c r="Q1290" s="82">
        <f t="shared" si="166"/>
        <v>0.093940201280246</v>
      </c>
      <c r="R1290" s="58">
        <f t="shared" si="167"/>
        <v>3.17361010226061</v>
      </c>
      <c r="S1290" s="57">
        <f>IF(K1290=0,C1318,(1/$C$59)*LN(1+$C$59/$C$58/(RodR+ABS(Calculations!K1290-RodR))))</f>
        <v>0.0296004229421034</v>
      </c>
      <c r="T1290" s="83">
        <f t="shared" si="168"/>
        <v>0.0301934624759382</v>
      </c>
      <c r="U1290" s="58">
        <f t="shared" si="169"/>
        <v>53.6666666666667</v>
      </c>
      <c r="V1290" s="58">
        <f t="shared" si="170"/>
        <v>1.01019948033673</v>
      </c>
      <c r="W1290" s="58">
        <f t="shared" si="171"/>
        <v>1.01019948033673</v>
      </c>
    </row>
    <row r="1291" spans="11:23">
      <c r="K1291" s="80">
        <v>128.9</v>
      </c>
      <c r="L1291" s="56">
        <f t="shared" si="165"/>
        <v>3.82087467678932</v>
      </c>
      <c r="M1291" s="56">
        <f t="shared" si="164"/>
        <v>0.0295092971296094</v>
      </c>
      <c r="Q1291" s="82">
        <f t="shared" si="166"/>
        <v>0.0938682056462439</v>
      </c>
      <c r="R1291" s="58">
        <f t="shared" si="167"/>
        <v>3.17361010226061</v>
      </c>
      <c r="S1291" s="57">
        <f>IF(K1291=0,C1319,(1/$C$59)*LN(1+$C$59/$C$58/(RodR+ABS(Calculations!K1291-RodR))))</f>
        <v>0.0295777372208956</v>
      </c>
      <c r="T1291" s="83">
        <f t="shared" si="168"/>
        <v>0.0301698597212394</v>
      </c>
      <c r="U1291" s="58">
        <f t="shared" si="169"/>
        <v>53.7083333333333</v>
      </c>
      <c r="V1291" s="58">
        <f t="shared" si="170"/>
        <v>1.01019948033673</v>
      </c>
      <c r="W1291" s="58">
        <f t="shared" si="171"/>
        <v>1.01019948033673</v>
      </c>
    </row>
    <row r="1292" spans="11:23">
      <c r="K1292" s="80">
        <v>129</v>
      </c>
      <c r="L1292" s="56">
        <f t="shared" si="165"/>
        <v>3.81794860673792</v>
      </c>
      <c r="M1292" s="56">
        <f t="shared" si="164"/>
        <v>0.0294639407630881</v>
      </c>
      <c r="Q1292" s="82">
        <f t="shared" si="166"/>
        <v>0.0937963202879021</v>
      </c>
      <c r="R1292" s="58">
        <f t="shared" si="167"/>
        <v>3.17361010226061</v>
      </c>
      <c r="S1292" s="57">
        <f>IF(K1292=0,C1320,(1/$C$59)*LN(1+$C$59/$C$58/(RodR+ABS(Calculations!K1292-RodR))))</f>
        <v>0.0295550862473905</v>
      </c>
      <c r="T1292" s="83">
        <f t="shared" si="168"/>
        <v>0.0301462938397925</v>
      </c>
      <c r="U1292" s="58">
        <f t="shared" si="169"/>
        <v>53.75</v>
      </c>
      <c r="V1292" s="58">
        <f t="shared" si="170"/>
        <v>1.01019948033673</v>
      </c>
      <c r="W1292" s="58">
        <f t="shared" si="171"/>
        <v>1.01019948033673</v>
      </c>
    </row>
    <row r="1293" spans="11:23">
      <c r="K1293" s="80">
        <v>129.1</v>
      </c>
      <c r="L1293" s="56">
        <f t="shared" si="165"/>
        <v>3.81502701511557</v>
      </c>
      <c r="M1293" s="56">
        <f t="shared" ref="M1293:M1356" si="172">L1283-L1293</f>
        <v>0.0294186888924717</v>
      </c>
      <c r="Q1293" s="82">
        <f t="shared" si="166"/>
        <v>0.093724544952038</v>
      </c>
      <c r="R1293" s="58">
        <f t="shared" si="167"/>
        <v>3.17361010226061</v>
      </c>
      <c r="S1293" s="57">
        <f>IF(K1293=0,C1321,(1/$C$59)*LN(1+$C$59/$C$58/(RodR+ABS(Calculations!K1293-RodR))))</f>
        <v>0.0295324699418106</v>
      </c>
      <c r="T1293" s="83">
        <f t="shared" si="168"/>
        <v>0.0301227647452556</v>
      </c>
      <c r="U1293" s="58">
        <f t="shared" si="169"/>
        <v>53.7916666666667</v>
      </c>
      <c r="V1293" s="58">
        <f t="shared" si="170"/>
        <v>1.01019948033673</v>
      </c>
      <c r="W1293" s="58">
        <f t="shared" si="171"/>
        <v>1.01019948033673</v>
      </c>
    </row>
    <row r="1294" spans="11:23">
      <c r="K1294" s="80">
        <v>129.2</v>
      </c>
      <c r="L1294" s="56">
        <f t="shared" si="165"/>
        <v>3.81210989164811</v>
      </c>
      <c r="M1294" s="56">
        <f t="shared" si="172"/>
        <v>0.0293735411969225</v>
      </c>
      <c r="Q1294" s="82">
        <f t="shared" si="166"/>
        <v>0.0936528793862443</v>
      </c>
      <c r="R1294" s="58">
        <f t="shared" si="167"/>
        <v>3.17361010226061</v>
      </c>
      <c r="S1294" s="57">
        <f>IF(K1294=0,C1322,(1/$C$59)*LN(1+$C$59/$C$58/(RodR+ABS(Calculations!K1294-RodR))))</f>
        <v>0.0295098882246228</v>
      </c>
      <c r="T1294" s="83">
        <f t="shared" si="168"/>
        <v>0.0300992723515561</v>
      </c>
      <c r="U1294" s="58">
        <f t="shared" si="169"/>
        <v>53.8333333333333</v>
      </c>
      <c r="V1294" s="58">
        <f t="shared" si="170"/>
        <v>1.01019948033673</v>
      </c>
      <c r="W1294" s="58">
        <f t="shared" si="171"/>
        <v>1.01019948033673</v>
      </c>
    </row>
    <row r="1295" spans="11:23">
      <c r="K1295" s="80">
        <v>129.3</v>
      </c>
      <c r="L1295" s="56">
        <f t="shared" si="165"/>
        <v>3.80919722609274</v>
      </c>
      <c r="M1295" s="56">
        <f t="shared" si="172"/>
        <v>0.0293284973569308</v>
      </c>
      <c r="Q1295" s="82">
        <f t="shared" si="166"/>
        <v>0.0935813233388839</v>
      </c>
      <c r="R1295" s="58">
        <f t="shared" si="167"/>
        <v>3.17361010226061</v>
      </c>
      <c r="S1295" s="57">
        <f>IF(K1295=0,C1323,(1/$C$59)*LN(1+$C$59/$C$58/(RodR+ABS(Calculations!K1295-RodR))))</f>
        <v>0.0294873410165365</v>
      </c>
      <c r="T1295" s="83">
        <f t="shared" si="168"/>
        <v>0.0300758165728904</v>
      </c>
      <c r="U1295" s="58">
        <f t="shared" si="169"/>
        <v>53.875</v>
      </c>
      <c r="V1295" s="58">
        <f t="shared" si="170"/>
        <v>1.01019948033673</v>
      </c>
      <c r="W1295" s="58">
        <f t="shared" si="171"/>
        <v>1.01019948033673</v>
      </c>
    </row>
    <row r="1296" spans="11:23">
      <c r="K1296" s="80">
        <v>129.4</v>
      </c>
      <c r="L1296" s="56">
        <f t="shared" si="165"/>
        <v>3.80628900823801</v>
      </c>
      <c r="M1296" s="56">
        <f t="shared" si="172"/>
        <v>0.0292835570541814</v>
      </c>
      <c r="Q1296" s="82">
        <f t="shared" si="166"/>
        <v>0.0935098765590902</v>
      </c>
      <c r="R1296" s="58">
        <f t="shared" si="167"/>
        <v>3.17361010226061</v>
      </c>
      <c r="S1296" s="57">
        <f>IF(K1296=0,C1324,(1/$C$59)*LN(1+$C$59/$C$58/(RodR+ABS(Calculations!K1296-RodR))))</f>
        <v>0.0294648282385041</v>
      </c>
      <c r="T1296" s="83">
        <f t="shared" si="168"/>
        <v>0.0300523973237211</v>
      </c>
      <c r="U1296" s="58">
        <f t="shared" si="169"/>
        <v>53.9166666666667</v>
      </c>
      <c r="V1296" s="58">
        <f t="shared" si="170"/>
        <v>1.01019948033673</v>
      </c>
      <c r="W1296" s="58">
        <f t="shared" si="171"/>
        <v>1.01019948033673</v>
      </c>
    </row>
    <row r="1297" spans="11:23">
      <c r="K1297" s="80">
        <v>129.5</v>
      </c>
      <c r="L1297" s="56">
        <f t="shared" si="165"/>
        <v>3.80338522790357</v>
      </c>
      <c r="M1297" s="56">
        <f t="shared" si="172"/>
        <v>0.0292387199715511</v>
      </c>
      <c r="Q1297" s="82">
        <f t="shared" si="166"/>
        <v>0.0934385387967605</v>
      </c>
      <c r="R1297" s="58">
        <f t="shared" si="167"/>
        <v>3.17361010226061</v>
      </c>
      <c r="S1297" s="57">
        <f>IF(K1297=0,C1325,(1/$C$59)*LN(1+$C$59/$C$58/(RodR+ABS(Calculations!K1297-RodR))))</f>
        <v>0.0294423498117185</v>
      </c>
      <c r="T1297" s="83">
        <f t="shared" si="168"/>
        <v>0.0300290145187784</v>
      </c>
      <c r="U1297" s="58">
        <f t="shared" si="169"/>
        <v>53.9583333333333</v>
      </c>
      <c r="V1297" s="58">
        <f t="shared" si="170"/>
        <v>1.01019948033673</v>
      </c>
      <c r="W1297" s="58">
        <f t="shared" si="171"/>
        <v>1.01019948033673</v>
      </c>
    </row>
    <row r="1298" spans="11:23">
      <c r="K1298" s="80">
        <v>129.6</v>
      </c>
      <c r="L1298" s="56">
        <f t="shared" si="165"/>
        <v>3.80048587494011</v>
      </c>
      <c r="M1298" s="56">
        <f t="shared" si="172"/>
        <v>0.029193985793218</v>
      </c>
      <c r="Q1298" s="82">
        <f t="shared" si="166"/>
        <v>0.0933673098025544</v>
      </c>
      <c r="R1298" s="58">
        <f t="shared" si="167"/>
        <v>3.17361010226061</v>
      </c>
      <c r="S1298" s="57">
        <f>IF(K1298=0,C1326,(1/$C$59)*LN(1+$C$59/$C$58/(RodR+ABS(Calculations!K1298-RodR))))</f>
        <v>0.0294199056576129</v>
      </c>
      <c r="T1298" s="83">
        <f t="shared" si="168"/>
        <v>0.0300056680730563</v>
      </c>
      <c r="U1298" s="58">
        <f t="shared" si="169"/>
        <v>54</v>
      </c>
      <c r="V1298" s="58">
        <f t="shared" si="170"/>
        <v>1.01019948033673</v>
      </c>
      <c r="W1298" s="58">
        <f t="shared" si="171"/>
        <v>1.01019948033673</v>
      </c>
    </row>
    <row r="1299" spans="11:23">
      <c r="K1299" s="80">
        <v>129.7</v>
      </c>
      <c r="L1299" s="56">
        <f t="shared" si="165"/>
        <v>3.79759093922935</v>
      </c>
      <c r="M1299" s="56">
        <f t="shared" si="172"/>
        <v>0.0291493542044461</v>
      </c>
      <c r="Q1299" s="82">
        <f t="shared" si="166"/>
        <v>0.0932961893278942</v>
      </c>
      <c r="R1299" s="58">
        <f t="shared" si="167"/>
        <v>3.17361010226061</v>
      </c>
      <c r="S1299" s="57">
        <f>IF(K1299=0,C1327,(1/$C$59)*LN(1+$C$59/$C$58/(RodR+ABS(Calculations!K1299-RodR))))</f>
        <v>0.0293974956978609</v>
      </c>
      <c r="T1299" s="83">
        <f t="shared" si="168"/>
        <v>0.0299823579018137</v>
      </c>
      <c r="U1299" s="58">
        <f t="shared" si="169"/>
        <v>54.0416666666667</v>
      </c>
      <c r="V1299" s="58">
        <f t="shared" si="170"/>
        <v>1.01019948033673</v>
      </c>
      <c r="W1299" s="58">
        <f t="shared" si="171"/>
        <v>1.01019948033673</v>
      </c>
    </row>
    <row r="1300" spans="11:23">
      <c r="K1300" s="80">
        <v>129.8</v>
      </c>
      <c r="L1300" s="56">
        <f t="shared" si="165"/>
        <v>3.79470041068368</v>
      </c>
      <c r="M1300" s="56">
        <f t="shared" si="172"/>
        <v>0.0291048248918004</v>
      </c>
      <c r="Q1300" s="82">
        <f t="shared" si="166"/>
        <v>0.0932251771249556</v>
      </c>
      <c r="R1300" s="58">
        <f t="shared" si="167"/>
        <v>3.17361010226061</v>
      </c>
      <c r="S1300" s="57">
        <f>IF(K1300=0,C1328,(1/$C$59)*LN(1+$C$59/$C$58/(RodR+ABS(Calculations!K1300-RodR))))</f>
        <v>0.0293751198543734</v>
      </c>
      <c r="T1300" s="83">
        <f t="shared" si="168"/>
        <v>0.0299590839205729</v>
      </c>
      <c r="U1300" s="58">
        <f t="shared" si="169"/>
        <v>54.0833333333333</v>
      </c>
      <c r="V1300" s="58">
        <f t="shared" si="170"/>
        <v>1.01019948033673</v>
      </c>
      <c r="W1300" s="58">
        <f t="shared" si="171"/>
        <v>1.01019948033673</v>
      </c>
    </row>
    <row r="1301" spans="11:23">
      <c r="K1301" s="80">
        <v>129.9</v>
      </c>
      <c r="L1301" s="56">
        <f t="shared" si="165"/>
        <v>3.79181427924632</v>
      </c>
      <c r="M1301" s="56">
        <f t="shared" si="172"/>
        <v>0.0290603975430082</v>
      </c>
      <c r="Q1301" s="82">
        <f t="shared" si="166"/>
        <v>0.0931542729466713</v>
      </c>
      <c r="R1301" s="58">
        <f t="shared" si="167"/>
        <v>3.17361010226061</v>
      </c>
      <c r="S1301" s="57">
        <f>IF(K1301=0,C1329,(1/$C$59)*LN(1+$C$59/$C$58/(RodR+ABS(Calculations!K1301-RodR))))</f>
        <v>0.0293527780492998</v>
      </c>
      <c r="T1301" s="83">
        <f t="shared" si="168"/>
        <v>0.0299358460451181</v>
      </c>
      <c r="U1301" s="58">
        <f t="shared" si="169"/>
        <v>54.125</v>
      </c>
      <c r="V1301" s="58">
        <f t="shared" si="170"/>
        <v>1.01019948033673</v>
      </c>
      <c r="W1301" s="58">
        <f t="shared" si="171"/>
        <v>1.01019948033673</v>
      </c>
    </row>
    <row r="1302" spans="11:23">
      <c r="K1302" s="80">
        <v>130</v>
      </c>
      <c r="L1302" s="56">
        <f t="shared" si="165"/>
        <v>3.78893253489093</v>
      </c>
      <c r="M1302" s="56">
        <f t="shared" si="172"/>
        <v>0.0290160718469883</v>
      </c>
      <c r="Q1302" s="82">
        <f t="shared" si="166"/>
        <v>0.0930834765467229</v>
      </c>
      <c r="R1302" s="58">
        <f t="shared" si="167"/>
        <v>3.17361010226061</v>
      </c>
      <c r="S1302" s="57">
        <f>IF(K1302=0,C1330,(1/$C$59)*LN(1+$C$59/$C$58/(RodR+ABS(Calculations!K1302-RodR))))</f>
        <v>0.0293304702050256</v>
      </c>
      <c r="T1302" s="83">
        <f t="shared" si="168"/>
        <v>0.0299126441914941</v>
      </c>
      <c r="U1302" s="58">
        <f t="shared" si="169"/>
        <v>54.1666666666667</v>
      </c>
      <c r="V1302" s="58">
        <f t="shared" si="170"/>
        <v>1.01019948033673</v>
      </c>
      <c r="W1302" s="58">
        <f t="shared" si="171"/>
        <v>1.01019948033673</v>
      </c>
    </row>
    <row r="1303" spans="11:23">
      <c r="K1303" s="80">
        <v>130.1</v>
      </c>
      <c r="L1303" s="56">
        <f t="shared" si="165"/>
        <v>3.78605516762178</v>
      </c>
      <c r="M1303" s="56">
        <f t="shared" si="172"/>
        <v>0.0289718474937923</v>
      </c>
      <c r="Q1303" s="82">
        <f t="shared" si="166"/>
        <v>0.0930127876795425</v>
      </c>
      <c r="R1303" s="58">
        <f t="shared" si="167"/>
        <v>3.17361010226061</v>
      </c>
      <c r="S1303" s="57">
        <f>IF(K1303=0,C1331,(1/$C$59)*LN(1+$C$59/$C$58/(RodR+ABS(Calculations!K1303-RodR))))</f>
        <v>0.0293081962441726</v>
      </c>
      <c r="T1303" s="83">
        <f t="shared" si="168"/>
        <v>0.0298894782760058</v>
      </c>
      <c r="U1303" s="58">
        <f t="shared" si="169"/>
        <v>54.2083333333333</v>
      </c>
      <c r="V1303" s="58">
        <f t="shared" si="170"/>
        <v>1.01019948033673</v>
      </c>
      <c r="W1303" s="58">
        <f t="shared" si="171"/>
        <v>1.01019948033673</v>
      </c>
    </row>
    <row r="1304" spans="11:23">
      <c r="K1304" s="80">
        <v>130.2</v>
      </c>
      <c r="L1304" s="56">
        <f t="shared" si="165"/>
        <v>3.78318216747335</v>
      </c>
      <c r="M1304" s="56">
        <f t="shared" si="172"/>
        <v>0.0289277241747663</v>
      </c>
      <c r="Q1304" s="82">
        <f t="shared" si="166"/>
        <v>0.0929422061003053</v>
      </c>
      <c r="R1304" s="58">
        <f t="shared" si="167"/>
        <v>3.17361010226061</v>
      </c>
      <c r="S1304" s="57">
        <f>IF(K1304=0,C1332,(1/$C$59)*LN(1+$C$59/$C$58/(RodR+ABS(Calculations!K1304-RodR))))</f>
        <v>0.0292859560895969</v>
      </c>
      <c r="T1304" s="83">
        <f t="shared" si="168"/>
        <v>0.0298663482152184</v>
      </c>
      <c r="U1304" s="58">
        <f t="shared" si="169"/>
        <v>54.25</v>
      </c>
      <c r="V1304" s="58">
        <f t="shared" si="170"/>
        <v>1.01019948033673</v>
      </c>
      <c r="W1304" s="58">
        <f t="shared" si="171"/>
        <v>1.01019948033673</v>
      </c>
    </row>
    <row r="1305" spans="11:23">
      <c r="K1305" s="80">
        <v>130.3</v>
      </c>
      <c r="L1305" s="56">
        <f t="shared" si="165"/>
        <v>3.78031352451042</v>
      </c>
      <c r="M1305" s="56">
        <f t="shared" si="172"/>
        <v>0.0288837015823229</v>
      </c>
      <c r="Q1305" s="82">
        <f t="shared" si="166"/>
        <v>0.0928717315649311</v>
      </c>
      <c r="R1305" s="58">
        <f t="shared" si="167"/>
        <v>3.17361010226061</v>
      </c>
      <c r="S1305" s="57">
        <f>IF(K1305=0,C1333,(1/$C$59)*LN(1+$C$59/$C$58/(RodR+ABS(Calculations!K1305-RodR))))</f>
        <v>0.0292637496643892</v>
      </c>
      <c r="T1305" s="83">
        <f t="shared" si="168"/>
        <v>0.0298432539259538</v>
      </c>
      <c r="U1305" s="58">
        <f t="shared" si="169"/>
        <v>54.2916666666667</v>
      </c>
      <c r="V1305" s="58">
        <f t="shared" si="170"/>
        <v>1.01019948033673</v>
      </c>
      <c r="W1305" s="58">
        <f t="shared" si="171"/>
        <v>1.01019948033673</v>
      </c>
    </row>
    <row r="1306" spans="11:23">
      <c r="K1306" s="80">
        <v>130.4</v>
      </c>
      <c r="L1306" s="56">
        <f t="shared" si="165"/>
        <v>3.77744922882788</v>
      </c>
      <c r="M1306" s="56">
        <f t="shared" si="172"/>
        <v>0.0288397794101307</v>
      </c>
      <c r="Q1306" s="82">
        <f t="shared" si="166"/>
        <v>0.0928013638300788</v>
      </c>
      <c r="R1306" s="58">
        <f t="shared" si="167"/>
        <v>3.17361010226061</v>
      </c>
      <c r="S1306" s="57">
        <f>IF(K1306=0,C1334,(1/$C$59)*LN(1+$C$59/$C$58/(RodR+ABS(Calculations!K1306-RodR))))</f>
        <v>0.0292415768918731</v>
      </c>
      <c r="T1306" s="83">
        <f t="shared" si="168"/>
        <v>0.0298201953252918</v>
      </c>
      <c r="U1306" s="58">
        <f t="shared" si="169"/>
        <v>54.3333333333333</v>
      </c>
      <c r="V1306" s="58">
        <f t="shared" si="170"/>
        <v>1.01019948033673</v>
      </c>
      <c r="W1306" s="58">
        <f t="shared" si="171"/>
        <v>1.01019948033673</v>
      </c>
    </row>
    <row r="1307" spans="11:23">
      <c r="K1307" s="80">
        <v>130.5</v>
      </c>
      <c r="L1307" s="56">
        <f t="shared" si="165"/>
        <v>3.77458927055061</v>
      </c>
      <c r="M1307" s="56">
        <f t="shared" si="172"/>
        <v>0.0287959573529628</v>
      </c>
      <c r="Q1307" s="82">
        <f t="shared" si="166"/>
        <v>0.0927311026531444</v>
      </c>
      <c r="R1307" s="58">
        <f t="shared" si="167"/>
        <v>3.17361010226061</v>
      </c>
      <c r="S1307" s="57">
        <f>IF(K1307=0,C1335,(1/$C$59)*LN(1+$C$59/$C$58/(RodR+ABS(Calculations!K1307-RodR))))</f>
        <v>0.0292194376956043</v>
      </c>
      <c r="T1307" s="83">
        <f t="shared" si="168"/>
        <v>0.0297971723305677</v>
      </c>
      <c r="U1307" s="58">
        <f t="shared" si="169"/>
        <v>54.375</v>
      </c>
      <c r="V1307" s="58">
        <f t="shared" si="170"/>
        <v>1.01019948033673</v>
      </c>
      <c r="W1307" s="58">
        <f t="shared" si="171"/>
        <v>1.01019948033673</v>
      </c>
    </row>
    <row r="1308" spans="11:23">
      <c r="K1308" s="80">
        <v>130.6</v>
      </c>
      <c r="L1308" s="56">
        <f t="shared" si="165"/>
        <v>3.7717336398334</v>
      </c>
      <c r="M1308" s="56">
        <f t="shared" si="172"/>
        <v>0.0287522351067171</v>
      </c>
      <c r="Q1308" s="82">
        <f t="shared" si="166"/>
        <v>0.0926609477922583</v>
      </c>
      <c r="R1308" s="58">
        <f t="shared" si="167"/>
        <v>3.17361010226061</v>
      </c>
      <c r="S1308" s="57">
        <f>IF(K1308=0,C1336,(1/$C$59)*LN(1+$C$59/$C$58/(RodR+ABS(Calculations!K1308-RodR))))</f>
        <v>0.0291973319993702</v>
      </c>
      <c r="T1308" s="83">
        <f t="shared" si="168"/>
        <v>0.0297741848593726</v>
      </c>
      <c r="U1308" s="58">
        <f t="shared" si="169"/>
        <v>54.4166666666667</v>
      </c>
      <c r="V1308" s="58">
        <f t="shared" si="170"/>
        <v>1.01019948033673</v>
      </c>
      <c r="W1308" s="58">
        <f t="shared" si="171"/>
        <v>1.01019948033673</v>
      </c>
    </row>
    <row r="1309" spans="11:23">
      <c r="K1309" s="80">
        <v>130.7</v>
      </c>
      <c r="L1309" s="56">
        <f t="shared" si="165"/>
        <v>3.76888232686076</v>
      </c>
      <c r="M1309" s="56">
        <f t="shared" si="172"/>
        <v>0.0287086123685936</v>
      </c>
      <c r="Q1309" s="82">
        <f t="shared" si="166"/>
        <v>0.0925908990062818</v>
      </c>
      <c r="R1309" s="58">
        <f t="shared" si="167"/>
        <v>3.17361010226061</v>
      </c>
      <c r="S1309" s="57">
        <f>IF(K1309=0,C1337,(1/$C$59)*LN(1+$C$59/$C$58/(RodR+ABS(Calculations!K1309-RodR))))</f>
        <v>0.0291752597271883</v>
      </c>
      <c r="T1309" s="83">
        <f t="shared" si="168"/>
        <v>0.029751232829551</v>
      </c>
      <c r="U1309" s="58">
        <f t="shared" si="169"/>
        <v>54.4583333333333</v>
      </c>
      <c r="V1309" s="58">
        <f t="shared" si="170"/>
        <v>1.01019948033673</v>
      </c>
      <c r="W1309" s="58">
        <f t="shared" si="171"/>
        <v>1.01019948033673</v>
      </c>
    </row>
    <row r="1310" spans="11:23">
      <c r="K1310" s="80">
        <v>130.8</v>
      </c>
      <c r="L1310" s="56">
        <f t="shared" si="165"/>
        <v>3.76603532184693</v>
      </c>
      <c r="M1310" s="56">
        <f t="shared" si="172"/>
        <v>0.0286650888367523</v>
      </c>
      <c r="Q1310" s="82">
        <f t="shared" si="166"/>
        <v>0.092520956054806</v>
      </c>
      <c r="R1310" s="58">
        <f t="shared" si="167"/>
        <v>3.17361010226061</v>
      </c>
      <c r="S1310" s="57">
        <f>IF(K1310=0,C1338,(1/$C$59)*LN(1+$C$59/$C$58/(RodR+ABS(Calculations!K1310-RodR))))</f>
        <v>0.029153220803306</v>
      </c>
      <c r="T1310" s="83">
        <f t="shared" si="168"/>
        <v>0.029728316159201</v>
      </c>
      <c r="U1310" s="58">
        <f t="shared" si="169"/>
        <v>54.5</v>
      </c>
      <c r="V1310" s="58">
        <f t="shared" si="170"/>
        <v>1.01019948033673</v>
      </c>
      <c r="W1310" s="58">
        <f t="shared" si="171"/>
        <v>1.01019948033673</v>
      </c>
    </row>
    <row r="1311" spans="11:23">
      <c r="K1311" s="80">
        <v>130.9</v>
      </c>
      <c r="L1311" s="56">
        <f t="shared" si="165"/>
        <v>3.76319261503566</v>
      </c>
      <c r="M1311" s="56">
        <f t="shared" si="172"/>
        <v>0.0286216642106525</v>
      </c>
      <c r="Q1311" s="82">
        <f t="shared" si="166"/>
        <v>0.0924511186981471</v>
      </c>
      <c r="R1311" s="58">
        <f t="shared" si="167"/>
        <v>3.17361010226061</v>
      </c>
      <c r="S1311" s="57">
        <f>IF(K1311=0,C1339,(1/$C$59)*LN(1+$C$59/$C$58/(RodR+ABS(Calculations!K1311-RodR))))</f>
        <v>0.0291312151521993</v>
      </c>
      <c r="T1311" s="83">
        <f t="shared" si="168"/>
        <v>0.0297054347666727</v>
      </c>
      <c r="U1311" s="58">
        <f t="shared" si="169"/>
        <v>54.5416666666667</v>
      </c>
      <c r="V1311" s="58">
        <f t="shared" si="170"/>
        <v>1.01019948033673</v>
      </c>
      <c r="W1311" s="58">
        <f t="shared" si="171"/>
        <v>1.01019948033673</v>
      </c>
    </row>
    <row r="1312" spans="11:23">
      <c r="K1312" s="80">
        <v>131</v>
      </c>
      <c r="L1312" s="56">
        <f t="shared" si="165"/>
        <v>3.76035419670018</v>
      </c>
      <c r="M1312" s="56">
        <f t="shared" si="172"/>
        <v>0.0285783381907527</v>
      </c>
      <c r="Q1312" s="82">
        <f t="shared" si="166"/>
        <v>0.0923813866973454</v>
      </c>
      <c r="R1312" s="58">
        <f t="shared" si="167"/>
        <v>3.17361010226061</v>
      </c>
      <c r="S1312" s="57">
        <f>IF(K1312=0,C1340,(1/$C$59)*LN(1+$C$59/$C$58/(RodR+ABS(Calculations!K1312-RodR))))</f>
        <v>0.0291092426985724</v>
      </c>
      <c r="T1312" s="83">
        <f t="shared" si="168"/>
        <v>0.0296825885705676</v>
      </c>
      <c r="U1312" s="58">
        <f t="shared" si="169"/>
        <v>54.5833333333333</v>
      </c>
      <c r="V1312" s="58">
        <f t="shared" si="170"/>
        <v>1.01019948033673</v>
      </c>
      <c r="W1312" s="58">
        <f t="shared" si="171"/>
        <v>1.01019948033673</v>
      </c>
    </row>
    <row r="1313" spans="11:23">
      <c r="K1313" s="80">
        <v>131.1</v>
      </c>
      <c r="L1313" s="56">
        <f t="shared" si="165"/>
        <v>3.75752005714297</v>
      </c>
      <c r="M1313" s="56">
        <f t="shared" si="172"/>
        <v>0.028535110478809</v>
      </c>
      <c r="Q1313" s="82">
        <f t="shared" si="166"/>
        <v>0.0923117598141601</v>
      </c>
      <c r="R1313" s="58">
        <f t="shared" si="167"/>
        <v>3.17361010226061</v>
      </c>
      <c r="S1313" s="57">
        <f>IF(K1313=0,C1341,(1/$C$59)*LN(1+$C$59/$C$58/(RodR+ABS(Calculations!K1313-RodR))))</f>
        <v>0.029087303367356</v>
      </c>
      <c r="T1313" s="83">
        <f t="shared" si="168"/>
        <v>0.0296597774897375</v>
      </c>
      <c r="U1313" s="58">
        <f t="shared" si="169"/>
        <v>54.625</v>
      </c>
      <c r="V1313" s="58">
        <f t="shared" si="170"/>
        <v>1.01019948033673</v>
      </c>
      <c r="W1313" s="58">
        <f t="shared" si="171"/>
        <v>1.01019948033673</v>
      </c>
    </row>
    <row r="1314" spans="11:23">
      <c r="K1314" s="80">
        <v>131.2</v>
      </c>
      <c r="L1314" s="56">
        <f t="shared" si="165"/>
        <v>3.75469018669581</v>
      </c>
      <c r="M1314" s="56">
        <f t="shared" si="172"/>
        <v>0.0284919807775394</v>
      </c>
      <c r="Q1314" s="82">
        <f t="shared" si="166"/>
        <v>0.09224223781107</v>
      </c>
      <c r="R1314" s="58">
        <f t="shared" si="167"/>
        <v>3.17361010226061</v>
      </c>
      <c r="S1314" s="57">
        <f>IF(K1314=0,C1342,(1/$C$59)*LN(1+$C$59/$C$58/(RodR+ABS(Calculations!K1314-RodR))))</f>
        <v>0.0290653970837074</v>
      </c>
      <c r="T1314" s="83">
        <f t="shared" si="168"/>
        <v>0.0296370014432825</v>
      </c>
      <c r="U1314" s="58">
        <f t="shared" si="169"/>
        <v>54.6666666666667</v>
      </c>
      <c r="V1314" s="58">
        <f t="shared" si="170"/>
        <v>1.01019948033673</v>
      </c>
      <c r="W1314" s="58">
        <f t="shared" si="171"/>
        <v>1.01019948033673</v>
      </c>
    </row>
    <row r="1315" spans="11:23">
      <c r="K1315" s="80">
        <v>131.3</v>
      </c>
      <c r="L1315" s="56">
        <f t="shared" si="165"/>
        <v>3.75186457571952</v>
      </c>
      <c r="M1315" s="56">
        <f t="shared" si="172"/>
        <v>0.0284489487908988</v>
      </c>
      <c r="Q1315" s="82">
        <f t="shared" si="166"/>
        <v>0.0921728204512676</v>
      </c>
      <c r="R1315" s="58">
        <f t="shared" si="167"/>
        <v>3.17361010226061</v>
      </c>
      <c r="S1315" s="57">
        <f>IF(K1315=0,C1343,(1/$C$59)*LN(1+$C$59/$C$58/(RodR+ABS(Calculations!K1315-RodR))))</f>
        <v>0.029043523773009</v>
      </c>
      <c r="T1315" s="83">
        <f t="shared" si="168"/>
        <v>0.0296142603505527</v>
      </c>
      <c r="U1315" s="58">
        <f t="shared" si="169"/>
        <v>54.7083333333333</v>
      </c>
      <c r="V1315" s="58">
        <f t="shared" si="170"/>
        <v>1.01019948033673</v>
      </c>
      <c r="W1315" s="58">
        <f t="shared" si="171"/>
        <v>1.01019948033673</v>
      </c>
    </row>
    <row r="1316" spans="11:23">
      <c r="K1316" s="80">
        <v>131.4</v>
      </c>
      <c r="L1316" s="56">
        <f t="shared" si="165"/>
        <v>3.74904321460401</v>
      </c>
      <c r="M1316" s="56">
        <f t="shared" si="172"/>
        <v>0.0284060142238722</v>
      </c>
      <c r="Q1316" s="82">
        <f t="shared" si="166"/>
        <v>0.0921035074986597</v>
      </c>
      <c r="R1316" s="58">
        <f t="shared" si="167"/>
        <v>3.17361010226061</v>
      </c>
      <c r="S1316" s="57">
        <f>IF(K1316=0,C1344,(1/$C$59)*LN(1+$C$59/$C$58/(RodR+ABS(Calculations!K1316-RodR))))</f>
        <v>0.0290216833608681</v>
      </c>
      <c r="T1316" s="83">
        <f t="shared" si="168"/>
        <v>0.0295915541311436</v>
      </c>
      <c r="U1316" s="58">
        <f t="shared" si="169"/>
        <v>54.75</v>
      </c>
      <c r="V1316" s="58">
        <f t="shared" si="170"/>
        <v>1.01019948033673</v>
      </c>
      <c r="W1316" s="58">
        <f t="shared" si="171"/>
        <v>1.01019948033673</v>
      </c>
    </row>
    <row r="1317" spans="11:23">
      <c r="K1317" s="80">
        <v>131.5</v>
      </c>
      <c r="L1317" s="56">
        <f t="shared" si="165"/>
        <v>3.74622609376797</v>
      </c>
      <c r="M1317" s="56">
        <f t="shared" si="172"/>
        <v>0.0283631767826433</v>
      </c>
      <c r="Q1317" s="82">
        <f t="shared" si="166"/>
        <v>0.0920342987178603</v>
      </c>
      <c r="R1317" s="58">
        <f t="shared" si="167"/>
        <v>3.17361010226061</v>
      </c>
      <c r="S1317" s="57">
        <f>IF(K1317=0,C1345,(1/$C$59)*LN(1+$C$59/$C$58/(RodR+ABS(Calculations!K1317-RodR))))</f>
        <v>0.028999875773115</v>
      </c>
      <c r="T1317" s="83">
        <f t="shared" si="168"/>
        <v>0.029568882704899</v>
      </c>
      <c r="U1317" s="58">
        <f t="shared" si="169"/>
        <v>54.7916666666667</v>
      </c>
      <c r="V1317" s="58">
        <f t="shared" si="170"/>
        <v>1.01019948033673</v>
      </c>
      <c r="W1317" s="58">
        <f t="shared" si="171"/>
        <v>1.01019948033673</v>
      </c>
    </row>
    <row r="1318" spans="11:23">
      <c r="K1318" s="80">
        <v>131.6</v>
      </c>
      <c r="L1318" s="56">
        <f t="shared" si="165"/>
        <v>3.74341320365893</v>
      </c>
      <c r="M1318" s="56">
        <f t="shared" si="172"/>
        <v>0.0283204361744618</v>
      </c>
      <c r="Q1318" s="82">
        <f t="shared" si="166"/>
        <v>0.0919651938741922</v>
      </c>
      <c r="R1318" s="58">
        <f t="shared" si="167"/>
        <v>3.17361010226061</v>
      </c>
      <c r="S1318" s="57">
        <f>IF(K1318=0,C1346,(1/$C$59)*LN(1+$C$59/$C$58/(RodR+ABS(Calculations!K1318-RodR))))</f>
        <v>0.0289781009358031</v>
      </c>
      <c r="T1318" s="83">
        <f t="shared" si="168"/>
        <v>0.0295462459919071</v>
      </c>
      <c r="U1318" s="58">
        <f t="shared" si="169"/>
        <v>54.8333333333333</v>
      </c>
      <c r="V1318" s="58">
        <f t="shared" si="170"/>
        <v>1.01019948033673</v>
      </c>
      <c r="W1318" s="58">
        <f t="shared" si="171"/>
        <v>1.01019948033673</v>
      </c>
    </row>
    <row r="1319" spans="11:23">
      <c r="K1319" s="80">
        <v>131.7</v>
      </c>
      <c r="L1319" s="56">
        <f t="shared" si="165"/>
        <v>3.74060453475311</v>
      </c>
      <c r="M1319" s="56">
        <f t="shared" si="172"/>
        <v>0.0282777921076445</v>
      </c>
      <c r="Q1319" s="82">
        <f t="shared" si="166"/>
        <v>0.0918961927336823</v>
      </c>
      <c r="R1319" s="58">
        <f t="shared" si="167"/>
        <v>3.17361010226061</v>
      </c>
      <c r="S1319" s="57">
        <f>IF(K1319=0,C1347,(1/$C$59)*LN(1+$C$59/$C$58/(RodR+ABS(Calculations!K1319-RodR))))</f>
        <v>0.0289563587752079</v>
      </c>
      <c r="T1319" s="83">
        <f t="shared" si="168"/>
        <v>0.0295236439125008</v>
      </c>
      <c r="U1319" s="58">
        <f t="shared" si="169"/>
        <v>54.875</v>
      </c>
      <c r="V1319" s="58">
        <f t="shared" si="170"/>
        <v>1.01019948033673</v>
      </c>
      <c r="W1319" s="58">
        <f t="shared" si="171"/>
        <v>1.01019948033673</v>
      </c>
    </row>
    <row r="1320" spans="11:23">
      <c r="K1320" s="80">
        <v>131.8</v>
      </c>
      <c r="L1320" s="56">
        <f t="shared" si="165"/>
        <v>3.73780007755523</v>
      </c>
      <c r="M1320" s="56">
        <f t="shared" si="172"/>
        <v>0.0282352442917051</v>
      </c>
      <c r="Q1320" s="82">
        <f t="shared" si="166"/>
        <v>0.0918272950630582</v>
      </c>
      <c r="R1320" s="58">
        <f t="shared" si="167"/>
        <v>3.17361010226061</v>
      </c>
      <c r="S1320" s="57">
        <f>IF(K1320=0,C1348,(1/$C$59)*LN(1+$C$59/$C$58/(RodR+ABS(Calculations!K1320-RodR))))</f>
        <v>0.0289346492178256</v>
      </c>
      <c r="T1320" s="83">
        <f t="shared" si="168"/>
        <v>0.0295010763872567</v>
      </c>
      <c r="U1320" s="58">
        <f t="shared" si="169"/>
        <v>54.9166666666667</v>
      </c>
      <c r="V1320" s="58">
        <f t="shared" si="170"/>
        <v>1.01019948033673</v>
      </c>
      <c r="W1320" s="58">
        <f t="shared" si="171"/>
        <v>1.01019948033673</v>
      </c>
    </row>
    <row r="1321" spans="11:23">
      <c r="K1321" s="80">
        <v>131.9</v>
      </c>
      <c r="L1321" s="56">
        <f t="shared" si="165"/>
        <v>3.73499982259857</v>
      </c>
      <c r="M1321" s="56">
        <f t="shared" si="172"/>
        <v>0.0281927924370953</v>
      </c>
      <c r="Q1321" s="82">
        <f t="shared" si="166"/>
        <v>0.0917585006297495</v>
      </c>
      <c r="R1321" s="58">
        <f t="shared" si="167"/>
        <v>3.17361010226061</v>
      </c>
      <c r="S1321" s="57">
        <f>IF(K1321=0,C1349,(1/$C$59)*LN(1+$C$59/$C$58/(RodR+ABS(Calculations!K1321-RodR))))</f>
        <v>0.0289129721903735</v>
      </c>
      <c r="T1321" s="83">
        <f t="shared" si="168"/>
        <v>0.0294785433369939</v>
      </c>
      <c r="U1321" s="58">
        <f t="shared" si="169"/>
        <v>54.9583333333333</v>
      </c>
      <c r="V1321" s="58">
        <f t="shared" si="170"/>
        <v>1.01019948033673</v>
      </c>
      <c r="W1321" s="58">
        <f t="shared" si="171"/>
        <v>1.01019948033673</v>
      </c>
    </row>
    <row r="1322" spans="11:23">
      <c r="K1322" s="80">
        <v>132</v>
      </c>
      <c r="L1322" s="56">
        <f t="shared" si="165"/>
        <v>3.73220376044465</v>
      </c>
      <c r="M1322" s="56">
        <f t="shared" si="172"/>
        <v>0.02815043625553</v>
      </c>
      <c r="Q1322" s="82">
        <f t="shared" si="166"/>
        <v>0.0916898092018788</v>
      </c>
      <c r="R1322" s="58">
        <f t="shared" si="167"/>
        <v>3.17361010226061</v>
      </c>
      <c r="S1322" s="57">
        <f>IF(K1322=0,C1350,(1/$C$59)*LN(1+$C$59/$C$58/(RodR+ABS(Calculations!K1322-RodR))))</f>
        <v>0.0288913276197876</v>
      </c>
      <c r="T1322" s="83">
        <f t="shared" si="168"/>
        <v>0.0294560446827735</v>
      </c>
      <c r="U1322" s="58">
        <f t="shared" si="169"/>
        <v>55</v>
      </c>
      <c r="V1322" s="58">
        <f t="shared" si="170"/>
        <v>1.01019948033673</v>
      </c>
      <c r="W1322" s="58">
        <f t="shared" si="171"/>
        <v>1.01019948033673</v>
      </c>
    </row>
    <row r="1323" spans="11:23">
      <c r="K1323" s="80">
        <v>132.1</v>
      </c>
      <c r="L1323" s="56">
        <f t="shared" si="165"/>
        <v>3.72941188168328</v>
      </c>
      <c r="M1323" s="56">
        <f t="shared" si="172"/>
        <v>0.0281081754596917</v>
      </c>
      <c r="Q1323" s="82">
        <f t="shared" si="166"/>
        <v>0.091621220548264</v>
      </c>
      <c r="R1323" s="58">
        <f t="shared" si="167"/>
        <v>3.17361010226061</v>
      </c>
      <c r="S1323" s="57">
        <f>IF(K1323=0,C1351,(1/$C$59)*LN(1+$C$59/$C$58/(RodR+ABS(Calculations!K1323-RodR))))</f>
        <v>0.0288697154332225</v>
      </c>
      <c r="T1323" s="83">
        <f t="shared" si="168"/>
        <v>0.0294335803458974</v>
      </c>
      <c r="U1323" s="58">
        <f t="shared" si="169"/>
        <v>55.0416666666667</v>
      </c>
      <c r="V1323" s="58">
        <f t="shared" si="170"/>
        <v>1.01019948033673</v>
      </c>
      <c r="W1323" s="58">
        <f t="shared" si="171"/>
        <v>1.01019948033673</v>
      </c>
    </row>
    <row r="1324" spans="11:23">
      <c r="K1324" s="80">
        <v>132.2</v>
      </c>
      <c r="L1324" s="56">
        <f t="shared" si="165"/>
        <v>3.72662417693244</v>
      </c>
      <c r="M1324" s="56">
        <f t="shared" si="172"/>
        <v>0.0280660097633665</v>
      </c>
      <c r="Q1324" s="82">
        <f t="shared" si="166"/>
        <v>0.0915527344384153</v>
      </c>
      <c r="R1324" s="58">
        <f t="shared" si="167"/>
        <v>3.17361010226061</v>
      </c>
      <c r="S1324" s="57">
        <f>IF(K1324=0,C1352,(1/$C$59)*LN(1+$C$59/$C$58/(RodR+ABS(Calculations!K1324-RodR))))</f>
        <v>0.0288481355580514</v>
      </c>
      <c r="T1324" s="83">
        <f t="shared" si="168"/>
        <v>0.029411150247907</v>
      </c>
      <c r="U1324" s="58">
        <f t="shared" si="169"/>
        <v>55.0833333333333</v>
      </c>
      <c r="V1324" s="58">
        <f t="shared" si="170"/>
        <v>1.01019948033673</v>
      </c>
      <c r="W1324" s="58">
        <f t="shared" si="171"/>
        <v>1.01019948033673</v>
      </c>
    </row>
    <row r="1325" spans="11:23">
      <c r="K1325" s="80">
        <v>132.3</v>
      </c>
      <c r="L1325" s="56">
        <f t="shared" si="165"/>
        <v>3.72384063683815</v>
      </c>
      <c r="M1325" s="56">
        <f t="shared" si="172"/>
        <v>0.028023938881367</v>
      </c>
      <c r="Q1325" s="82">
        <f t="shared" si="166"/>
        <v>0.0914843506425315</v>
      </c>
      <c r="R1325" s="58">
        <f t="shared" si="167"/>
        <v>3.17361010226061</v>
      </c>
      <c r="S1325" s="57">
        <f>IF(K1325=0,C1353,(1/$C$59)*LN(1+$C$59/$C$58/(RodR+ABS(Calculations!K1325-RodR))))</f>
        <v>0.0288265879218641</v>
      </c>
      <c r="T1325" s="83">
        <f t="shared" si="168"/>
        <v>0.0293887543105831</v>
      </c>
      <c r="U1325" s="58">
        <f t="shared" si="169"/>
        <v>55.125</v>
      </c>
      <c r="V1325" s="58">
        <f t="shared" si="170"/>
        <v>1.01019948033673</v>
      </c>
      <c r="W1325" s="58">
        <f t="shared" si="171"/>
        <v>1.01019948033673</v>
      </c>
    </row>
    <row r="1326" spans="11:23">
      <c r="K1326" s="80">
        <v>132.4</v>
      </c>
      <c r="L1326" s="56">
        <f t="shared" si="165"/>
        <v>3.72106125207426</v>
      </c>
      <c r="M1326" s="56">
        <f t="shared" si="172"/>
        <v>0.0279819625297502</v>
      </c>
      <c r="Q1326" s="82">
        <f t="shared" si="166"/>
        <v>0.0914160689314949</v>
      </c>
      <c r="R1326" s="58">
        <f t="shared" si="167"/>
        <v>3.17361010226061</v>
      </c>
      <c r="S1326" s="57">
        <f>IF(K1326=0,C1354,(1/$C$59)*LN(1+$C$59/$C$58/(RodR+ABS(Calculations!K1326-RodR))))</f>
        <v>0.028805072452466</v>
      </c>
      <c r="T1326" s="83">
        <f t="shared" si="168"/>
        <v>0.0293663924559448</v>
      </c>
      <c r="U1326" s="58">
        <f t="shared" si="169"/>
        <v>55.1666666666667</v>
      </c>
      <c r="V1326" s="58">
        <f t="shared" si="170"/>
        <v>1.01019948033673</v>
      </c>
      <c r="W1326" s="58">
        <f t="shared" si="171"/>
        <v>1.01019948033673</v>
      </c>
    </row>
    <row r="1327" spans="11:23">
      <c r="K1327" s="80">
        <v>132.5</v>
      </c>
      <c r="L1327" s="56">
        <f t="shared" si="165"/>
        <v>3.71828601334257</v>
      </c>
      <c r="M1327" s="56">
        <f t="shared" si="172"/>
        <v>0.0279400804253993</v>
      </c>
      <c r="Q1327" s="82">
        <f t="shared" si="166"/>
        <v>0.0913478890768752</v>
      </c>
      <c r="R1327" s="58">
        <f t="shared" si="167"/>
        <v>3.17361010226061</v>
      </c>
      <c r="S1327" s="57">
        <f>IF(K1327=0,C1355,(1/$C$59)*LN(1+$C$59/$C$58/(RodR+ABS(Calculations!K1327-RodR))))</f>
        <v>0.0287835890778791</v>
      </c>
      <c r="T1327" s="83">
        <f t="shared" si="168"/>
        <v>0.0293440646062477</v>
      </c>
      <c r="U1327" s="58">
        <f t="shared" si="169"/>
        <v>55.2083333333333</v>
      </c>
      <c r="V1327" s="58">
        <f t="shared" si="170"/>
        <v>1.01019948033673</v>
      </c>
      <c r="W1327" s="58">
        <f t="shared" si="171"/>
        <v>1.01019948033673</v>
      </c>
    </row>
    <row r="1328" spans="11:23">
      <c r="K1328" s="80">
        <v>132.6</v>
      </c>
      <c r="L1328" s="56">
        <f t="shared" si="165"/>
        <v>3.71551491137256</v>
      </c>
      <c r="M1328" s="56">
        <f t="shared" si="172"/>
        <v>0.0278982922863698</v>
      </c>
      <c r="Q1328" s="82">
        <f t="shared" si="166"/>
        <v>0.0912798108509216</v>
      </c>
      <c r="R1328" s="58">
        <f t="shared" si="167"/>
        <v>3.17361010226061</v>
      </c>
      <c r="S1328" s="57">
        <f>IF(K1328=0,C1356,(1/$C$59)*LN(1+$C$59/$C$58/(RodR+ABS(Calculations!K1328-RodR))))</f>
        <v>0.0287621377263394</v>
      </c>
      <c r="T1328" s="83">
        <f t="shared" si="168"/>
        <v>0.0293217706839838</v>
      </c>
      <c r="U1328" s="58">
        <f t="shared" si="169"/>
        <v>55.25</v>
      </c>
      <c r="V1328" s="58">
        <f t="shared" si="170"/>
        <v>1.01019948033673</v>
      </c>
      <c r="W1328" s="58">
        <f t="shared" si="171"/>
        <v>1.01019948033673</v>
      </c>
    </row>
    <row r="1329" spans="11:23">
      <c r="K1329" s="80">
        <v>132.7</v>
      </c>
      <c r="L1329" s="56">
        <f t="shared" si="165"/>
        <v>3.7127479369213</v>
      </c>
      <c r="M1329" s="56">
        <f t="shared" si="172"/>
        <v>0.0278565978318177</v>
      </c>
      <c r="Q1329" s="82">
        <f t="shared" si="166"/>
        <v>0.0912118340265606</v>
      </c>
      <c r="R1329" s="58">
        <f t="shared" si="167"/>
        <v>3.17361010226061</v>
      </c>
      <c r="S1329" s="57">
        <f>IF(K1329=0,C1357,(1/$C$59)*LN(1+$C$59/$C$58/(RodR+ABS(Calculations!K1329-RodR))))</f>
        <v>0.0287407183262963</v>
      </c>
      <c r="T1329" s="83">
        <f t="shared" si="168"/>
        <v>0.0292995106118811</v>
      </c>
      <c r="U1329" s="58">
        <f t="shared" si="169"/>
        <v>55.2916666666667</v>
      </c>
      <c r="V1329" s="58">
        <f t="shared" si="170"/>
        <v>1.01019948033673</v>
      </c>
      <c r="W1329" s="58">
        <f t="shared" si="171"/>
        <v>1.01019948033673</v>
      </c>
    </row>
    <row r="1330" spans="11:23">
      <c r="K1330" s="80">
        <v>132.8</v>
      </c>
      <c r="L1330" s="56">
        <f t="shared" si="165"/>
        <v>3.70998508077336</v>
      </c>
      <c r="M1330" s="56">
        <f t="shared" si="172"/>
        <v>0.0278149967818688</v>
      </c>
      <c r="Q1330" s="82">
        <f t="shared" si="166"/>
        <v>0.0911439583773954</v>
      </c>
      <c r="R1330" s="58">
        <f t="shared" si="167"/>
        <v>3.17361010226061</v>
      </c>
      <c r="S1330" s="57">
        <f>IF(K1330=0,C1358,(1/$C$59)*LN(1+$C$59/$C$58/(RodR+ABS(Calculations!K1330-RodR))))</f>
        <v>0.0287193308064126</v>
      </c>
      <c r="T1330" s="83">
        <f t="shared" si="168"/>
        <v>0.0292772843129017</v>
      </c>
      <c r="U1330" s="58">
        <f t="shared" si="169"/>
        <v>55.3333333333333</v>
      </c>
      <c r="V1330" s="58">
        <f t="shared" si="170"/>
        <v>1.01019948033673</v>
      </c>
      <c r="W1330" s="58">
        <f t="shared" si="171"/>
        <v>1.01019948033673</v>
      </c>
    </row>
    <row r="1331" spans="11:23">
      <c r="K1331" s="80">
        <v>132.9</v>
      </c>
      <c r="L1331" s="56">
        <f t="shared" si="165"/>
        <v>3.70722633374082</v>
      </c>
      <c r="M1331" s="56">
        <f t="shared" si="172"/>
        <v>0.0277734888577474</v>
      </c>
      <c r="Q1331" s="82">
        <f t="shared" si="166"/>
        <v>0.0910761836777045</v>
      </c>
      <c r="R1331" s="58">
        <f t="shared" si="167"/>
        <v>3.17361010226061</v>
      </c>
      <c r="S1331" s="57">
        <f>IF(K1331=0,C1359,(1/$C$59)*LN(1+$C$59/$C$58/(RodR+ABS(Calculations!K1331-RodR))))</f>
        <v>0.0286979750955638</v>
      </c>
      <c r="T1331" s="83">
        <f t="shared" si="168"/>
        <v>0.0292550917102412</v>
      </c>
      <c r="U1331" s="58">
        <f t="shared" si="169"/>
        <v>55.375</v>
      </c>
      <c r="V1331" s="58">
        <f t="shared" si="170"/>
        <v>1.01019948033673</v>
      </c>
      <c r="W1331" s="58">
        <f t="shared" si="171"/>
        <v>1.01019948033673</v>
      </c>
    </row>
    <row r="1332" spans="11:23">
      <c r="K1332" s="80">
        <v>133</v>
      </c>
      <c r="L1332" s="56">
        <f t="shared" si="165"/>
        <v>3.70447168666297</v>
      </c>
      <c r="M1332" s="56">
        <f t="shared" si="172"/>
        <v>0.0277320737816837</v>
      </c>
      <c r="Q1332" s="82">
        <f t="shared" si="166"/>
        <v>0.0910085097024345</v>
      </c>
      <c r="R1332" s="58">
        <f t="shared" si="167"/>
        <v>3.17361010226061</v>
      </c>
      <c r="S1332" s="57">
        <f>IF(K1332=0,C1360,(1/$C$59)*LN(1+$C$59/$C$58/(RodR+ABS(Calculations!K1332-RodR))))</f>
        <v>0.0286766511228357</v>
      </c>
      <c r="T1332" s="83">
        <f t="shared" si="168"/>
        <v>0.0292329327273277</v>
      </c>
      <c r="U1332" s="58">
        <f t="shared" si="169"/>
        <v>55.4166666666667</v>
      </c>
      <c r="V1332" s="58">
        <f t="shared" si="170"/>
        <v>1.01019948033673</v>
      </c>
      <c r="W1332" s="58">
        <f t="shared" si="171"/>
        <v>1.01019948033673</v>
      </c>
    </row>
    <row r="1333" spans="11:23">
      <c r="K1333" s="80">
        <v>133.1</v>
      </c>
      <c r="L1333" s="56">
        <f t="shared" si="165"/>
        <v>3.70172113040637</v>
      </c>
      <c r="M1333" s="56">
        <f t="shared" si="172"/>
        <v>0.027690751276908</v>
      </c>
      <c r="Q1333" s="82">
        <f t="shared" si="166"/>
        <v>0.0909409362272028</v>
      </c>
      <c r="R1333" s="58">
        <f t="shared" si="167"/>
        <v>3.17361010226061</v>
      </c>
      <c r="S1333" s="57">
        <f>IF(K1333=0,C1361,(1/$C$59)*LN(1+$C$59/$C$58/(RodR+ABS(Calculations!K1333-RodR))))</f>
        <v>0.0286553588175259</v>
      </c>
      <c r="T1333" s="83">
        <f t="shared" si="168"/>
        <v>0.0292108072878219</v>
      </c>
      <c r="U1333" s="58">
        <f t="shared" si="169"/>
        <v>55.4583333333333</v>
      </c>
      <c r="V1333" s="58">
        <f t="shared" si="170"/>
        <v>1.01019948033673</v>
      </c>
      <c r="W1333" s="58">
        <f t="shared" si="171"/>
        <v>1.01019948033673</v>
      </c>
    </row>
    <row r="1334" spans="11:23">
      <c r="K1334" s="80">
        <v>133.2</v>
      </c>
      <c r="L1334" s="56">
        <f t="shared" si="165"/>
        <v>3.69897465586469</v>
      </c>
      <c r="M1334" s="56">
        <f t="shared" si="172"/>
        <v>0.0276495210677532</v>
      </c>
      <c r="Q1334" s="82">
        <f t="shared" si="166"/>
        <v>0.0908734630282918</v>
      </c>
      <c r="R1334" s="58">
        <f t="shared" si="167"/>
        <v>3.17361010226061</v>
      </c>
      <c r="S1334" s="57">
        <f>IF(K1334=0,C1362,(1/$C$59)*LN(1+$C$59/$C$58/(RodR+ABS(Calculations!K1334-RodR))))</f>
        <v>0.0286340981091411</v>
      </c>
      <c r="T1334" s="83">
        <f t="shared" si="168"/>
        <v>0.0291887153156147</v>
      </c>
      <c r="U1334" s="58">
        <f t="shared" si="169"/>
        <v>55.5</v>
      </c>
      <c r="V1334" s="58">
        <f t="shared" si="170"/>
        <v>1.01019948033673</v>
      </c>
      <c r="W1334" s="58">
        <f t="shared" si="171"/>
        <v>1.01019948033673</v>
      </c>
    </row>
    <row r="1335" spans="11:23">
      <c r="K1335" s="80">
        <v>133.3</v>
      </c>
      <c r="L1335" s="56">
        <f t="shared" si="165"/>
        <v>3.69623225395859</v>
      </c>
      <c r="M1335" s="56">
        <f t="shared" si="172"/>
        <v>0.0276083828795577</v>
      </c>
      <c r="Q1335" s="82">
        <f t="shared" si="166"/>
        <v>0.090806089882648</v>
      </c>
      <c r="R1335" s="58">
        <f t="shared" si="167"/>
        <v>3.17361010226061</v>
      </c>
      <c r="S1335" s="57">
        <f>IF(K1335=0,C1363,(1/$C$59)*LN(1+$C$59/$C$58/(RodR+ABS(Calculations!K1335-RodR))))</f>
        <v>0.0286128689273977</v>
      </c>
      <c r="T1335" s="83">
        <f t="shared" si="168"/>
        <v>0.0291666567348273</v>
      </c>
      <c r="U1335" s="58">
        <f t="shared" si="169"/>
        <v>55.5416666666667</v>
      </c>
      <c r="V1335" s="58">
        <f t="shared" si="170"/>
        <v>1.01019948033673</v>
      </c>
      <c r="W1335" s="58">
        <f t="shared" si="171"/>
        <v>1.01019948033673</v>
      </c>
    </row>
    <row r="1336" spans="11:23">
      <c r="K1336" s="80">
        <v>133.4</v>
      </c>
      <c r="L1336" s="56">
        <f t="shared" si="165"/>
        <v>3.69349391563563</v>
      </c>
      <c r="M1336" s="56">
        <f t="shared" si="172"/>
        <v>0.0275673364386257</v>
      </c>
      <c r="Q1336" s="82">
        <f t="shared" si="166"/>
        <v>0.0907388165678779</v>
      </c>
      <c r="R1336" s="58">
        <f t="shared" si="167"/>
        <v>3.17361010226061</v>
      </c>
      <c r="S1336" s="57">
        <f>IF(K1336=0,C1364,(1/$C$59)*LN(1+$C$59/$C$58/(RodR+ABS(Calculations!K1336-RodR))))</f>
        <v>0.0285916712022196</v>
      </c>
      <c r="T1336" s="83">
        <f t="shared" si="168"/>
        <v>0.0291446314698103</v>
      </c>
      <c r="U1336" s="58">
        <f t="shared" si="169"/>
        <v>55.5833333333333</v>
      </c>
      <c r="V1336" s="58">
        <f t="shared" si="170"/>
        <v>1.01019948033673</v>
      </c>
      <c r="W1336" s="58">
        <f t="shared" si="171"/>
        <v>1.01019948033673</v>
      </c>
    </row>
    <row r="1337" spans="11:23">
      <c r="K1337" s="80">
        <v>133.5</v>
      </c>
      <c r="L1337" s="56">
        <f t="shared" si="165"/>
        <v>3.69075963187017</v>
      </c>
      <c r="M1337" s="56">
        <f t="shared" si="172"/>
        <v>0.0275263814724012</v>
      </c>
      <c r="Q1337" s="82">
        <f t="shared" si="166"/>
        <v>0.0906716428622468</v>
      </c>
      <c r="R1337" s="58">
        <f t="shared" si="167"/>
        <v>3.17361010226061</v>
      </c>
      <c r="S1337" s="57">
        <f>IF(K1337=0,C1365,(1/$C$59)*LN(1+$C$59/$C$58/(RodR+ABS(Calculations!K1337-RodR))))</f>
        <v>0.0285705048637386</v>
      </c>
      <c r="T1337" s="83">
        <f t="shared" si="168"/>
        <v>0.0291226394451423</v>
      </c>
      <c r="U1337" s="58">
        <f t="shared" si="169"/>
        <v>55.625</v>
      </c>
      <c r="V1337" s="58">
        <f t="shared" si="170"/>
        <v>1.01019948033673</v>
      </c>
      <c r="W1337" s="58">
        <f t="shared" si="171"/>
        <v>1.01019948033673</v>
      </c>
    </row>
    <row r="1338" spans="11:23">
      <c r="K1338" s="80">
        <v>133.6</v>
      </c>
      <c r="L1338" s="56">
        <f t="shared" si="165"/>
        <v>3.68802939366334</v>
      </c>
      <c r="M1338" s="56">
        <f t="shared" si="172"/>
        <v>0.0274855177092284</v>
      </c>
      <c r="Q1338" s="82">
        <f t="shared" si="166"/>
        <v>0.0906045685446779</v>
      </c>
      <c r="R1338" s="58">
        <f t="shared" si="167"/>
        <v>3.17361010226061</v>
      </c>
      <c r="S1338" s="57">
        <f>IF(K1338=0,C1366,(1/$C$59)*LN(1+$C$59/$C$58/(RodR+ABS(Calculations!K1338-RodR))))</f>
        <v>0.0285493698422938</v>
      </c>
      <c r="T1338" s="83">
        <f t="shared" si="168"/>
        <v>0.0291006805856302</v>
      </c>
      <c r="U1338" s="58">
        <f t="shared" si="169"/>
        <v>55.6666666666667</v>
      </c>
      <c r="V1338" s="58">
        <f t="shared" si="170"/>
        <v>1.01019948033673</v>
      </c>
      <c r="W1338" s="58">
        <f t="shared" si="171"/>
        <v>1.01019948033673</v>
      </c>
    </row>
    <row r="1339" spans="11:23">
      <c r="K1339" s="80">
        <v>133.7</v>
      </c>
      <c r="L1339" s="56">
        <f t="shared" si="165"/>
        <v>3.68530319204281</v>
      </c>
      <c r="M1339" s="56">
        <f t="shared" si="172"/>
        <v>0.02744474487849</v>
      </c>
      <c r="Q1339" s="82">
        <f t="shared" si="166"/>
        <v>0.090537593394746</v>
      </c>
      <c r="R1339" s="58">
        <f t="shared" si="167"/>
        <v>3.17361010226061</v>
      </c>
      <c r="S1339" s="57">
        <f>IF(K1339=0,C1367,(1/$C$59)*LN(1+$C$59/$C$58/(RodR+ABS(Calculations!K1339-RodR))))</f>
        <v>0.0285282660684294</v>
      </c>
      <c r="T1339" s="83">
        <f t="shared" si="168"/>
        <v>0.029078754816306</v>
      </c>
      <c r="U1339" s="58">
        <f t="shared" si="169"/>
        <v>55.7083333333333</v>
      </c>
      <c r="V1339" s="58">
        <f t="shared" si="170"/>
        <v>1.01019948033673</v>
      </c>
      <c r="W1339" s="58">
        <f t="shared" si="171"/>
        <v>1.01019948033673</v>
      </c>
    </row>
    <row r="1340" spans="11:23">
      <c r="K1340" s="80">
        <v>133.8</v>
      </c>
      <c r="L1340" s="56">
        <f t="shared" si="165"/>
        <v>3.68258101806282</v>
      </c>
      <c r="M1340" s="56">
        <f t="shared" si="172"/>
        <v>0.0274040627105396</v>
      </c>
      <c r="Q1340" s="82">
        <f t="shared" si="166"/>
        <v>0.0904707171926788</v>
      </c>
      <c r="R1340" s="58">
        <f t="shared" si="167"/>
        <v>3.17361010226061</v>
      </c>
      <c r="S1340" s="57">
        <f>IF(K1340=0,C1368,(1/$C$59)*LN(1+$C$59/$C$58/(RodR+ABS(Calculations!K1340-RodR))))</f>
        <v>0.0285071934728955</v>
      </c>
      <c r="T1340" s="83">
        <f t="shared" si="168"/>
        <v>0.0290568620624291</v>
      </c>
      <c r="U1340" s="58">
        <f t="shared" si="169"/>
        <v>55.75</v>
      </c>
      <c r="V1340" s="58">
        <f t="shared" si="170"/>
        <v>1.01019948033673</v>
      </c>
      <c r="W1340" s="58">
        <f t="shared" si="171"/>
        <v>1.01019948033673</v>
      </c>
    </row>
    <row r="1341" spans="11:23">
      <c r="K1341" s="80">
        <v>133.9</v>
      </c>
      <c r="L1341" s="56">
        <f t="shared" si="165"/>
        <v>3.67986286280402</v>
      </c>
      <c r="M1341" s="56">
        <f t="shared" si="172"/>
        <v>0.0273634709368005</v>
      </c>
      <c r="Q1341" s="82">
        <f t="shared" si="166"/>
        <v>0.0904039397193528</v>
      </c>
      <c r="R1341" s="58">
        <f t="shared" si="167"/>
        <v>3.17361010226061</v>
      </c>
      <c r="S1341" s="57">
        <f>IF(K1341=0,C1369,(1/$C$59)*LN(1+$C$59/$C$58/(RodR+ABS(Calculations!K1341-RodR))))</f>
        <v>0.0284861519866466</v>
      </c>
      <c r="T1341" s="83">
        <f t="shared" si="168"/>
        <v>0.0290350022494828</v>
      </c>
      <c r="U1341" s="58">
        <f t="shared" si="169"/>
        <v>55.7916666666667</v>
      </c>
      <c r="V1341" s="58">
        <f t="shared" si="170"/>
        <v>1.01019948033673</v>
      </c>
      <c r="W1341" s="58">
        <f t="shared" si="171"/>
        <v>1.01019948033673</v>
      </c>
    </row>
    <row r="1342" spans="11:23">
      <c r="K1342" s="80">
        <v>134</v>
      </c>
      <c r="L1342" s="56">
        <f t="shared" si="165"/>
        <v>3.67714871737334</v>
      </c>
      <c r="M1342" s="56">
        <f t="shared" si="172"/>
        <v>0.0273229692896333</v>
      </c>
      <c r="Q1342" s="82">
        <f t="shared" si="166"/>
        <v>0.09033726075629</v>
      </c>
      <c r="R1342" s="58">
        <f t="shared" si="167"/>
        <v>3.17361010226061</v>
      </c>
      <c r="S1342" s="57">
        <f>IF(K1342=0,C1370,(1/$C$59)*LN(1+$C$59/$C$58/(RodR+ABS(Calculations!K1342-RodR))))</f>
        <v>0.0284651415408406</v>
      </c>
      <c r="T1342" s="83">
        <f t="shared" si="168"/>
        <v>0.0290131753031751</v>
      </c>
      <c r="U1342" s="58">
        <f t="shared" si="169"/>
        <v>55.8333333333333</v>
      </c>
      <c r="V1342" s="58">
        <f t="shared" si="170"/>
        <v>1.01019948033673</v>
      </c>
      <c r="W1342" s="58">
        <f t="shared" si="171"/>
        <v>1.01019948033673</v>
      </c>
    </row>
    <row r="1343" spans="11:23">
      <c r="K1343" s="80">
        <v>134.1</v>
      </c>
      <c r="L1343" s="56">
        <f t="shared" si="165"/>
        <v>3.67443857290393</v>
      </c>
      <c r="M1343" s="56">
        <f t="shared" si="172"/>
        <v>0.0272825575024376</v>
      </c>
      <c r="Q1343" s="82">
        <f t="shared" si="166"/>
        <v>0.0902706800856571</v>
      </c>
      <c r="R1343" s="58">
        <f t="shared" si="167"/>
        <v>3.17361010226061</v>
      </c>
      <c r="S1343" s="57">
        <f>IF(K1343=0,C1371,(1/$C$59)*LN(1+$C$59/$C$58/(RodR+ABS(Calculations!K1343-RodR))))</f>
        <v>0.0284441620668386</v>
      </c>
      <c r="T1343" s="83">
        <f t="shared" si="168"/>
        <v>0.0289913811494367</v>
      </c>
      <c r="U1343" s="58">
        <f t="shared" si="169"/>
        <v>55.875</v>
      </c>
      <c r="V1343" s="58">
        <f t="shared" si="170"/>
        <v>1.01019948033673</v>
      </c>
      <c r="W1343" s="58">
        <f t="shared" si="171"/>
        <v>1.01019948033673</v>
      </c>
    </row>
    <row r="1344" spans="11:23">
      <c r="K1344" s="80">
        <v>134.2</v>
      </c>
      <c r="L1344" s="56">
        <f t="shared" si="165"/>
        <v>3.6717324205551</v>
      </c>
      <c r="M1344" s="56">
        <f t="shared" si="172"/>
        <v>0.0272422353095831</v>
      </c>
      <c r="Q1344" s="82">
        <f t="shared" si="166"/>
        <v>0.0902041974902626</v>
      </c>
      <c r="R1344" s="58">
        <f t="shared" si="167"/>
        <v>3.17361010226061</v>
      </c>
      <c r="S1344" s="57">
        <f>IF(K1344=0,C1372,(1/$C$59)*LN(1+$C$59/$C$58/(RodR+ABS(Calculations!K1344-RodR))))</f>
        <v>0.0284232134962038</v>
      </c>
      <c r="T1344" s="83">
        <f t="shared" si="168"/>
        <v>0.0289696197144212</v>
      </c>
      <c r="U1344" s="58">
        <f t="shared" si="169"/>
        <v>55.9166666666667</v>
      </c>
      <c r="V1344" s="58">
        <f t="shared" si="170"/>
        <v>1.01019948033673</v>
      </c>
      <c r="W1344" s="58">
        <f t="shared" si="171"/>
        <v>1.01019948033673</v>
      </c>
    </row>
    <row r="1345" spans="11:23">
      <c r="K1345" s="80">
        <v>134.3</v>
      </c>
      <c r="L1345" s="56">
        <f t="shared" si="165"/>
        <v>3.66903025151222</v>
      </c>
      <c r="M1345" s="56">
        <f t="shared" si="172"/>
        <v>0.0272020024463751</v>
      </c>
      <c r="Q1345" s="82">
        <f t="shared" si="166"/>
        <v>0.0901378127535558</v>
      </c>
      <c r="R1345" s="58">
        <f t="shared" si="167"/>
        <v>3.17361010226061</v>
      </c>
      <c r="S1345" s="57">
        <f>IF(K1345=0,C1373,(1/$C$59)*LN(1+$C$59/$C$58/(RodR+ABS(Calculations!K1345-RodR))))</f>
        <v>0.0284022957607014</v>
      </c>
      <c r="T1345" s="83">
        <f t="shared" si="168"/>
        <v>0.0289478909245034</v>
      </c>
      <c r="U1345" s="58">
        <f t="shared" si="169"/>
        <v>55.9583333333333</v>
      </c>
      <c r="V1345" s="58">
        <f t="shared" si="170"/>
        <v>1.01019948033673</v>
      </c>
      <c r="W1345" s="58">
        <f t="shared" si="171"/>
        <v>1.01019948033673</v>
      </c>
    </row>
    <row r="1346" spans="11:23">
      <c r="K1346" s="80">
        <v>134.4</v>
      </c>
      <c r="L1346" s="56">
        <f t="shared" ref="L1346:L1409" si="173">IF(K1346&lt;RodR,EPRValue,Q1346*$C$43)</f>
        <v>3.6663320569865</v>
      </c>
      <c r="M1346" s="56">
        <f t="shared" si="172"/>
        <v>0.0271618586491278</v>
      </c>
      <c r="Q1346" s="82">
        <f t="shared" si="166"/>
        <v>0.090071525659621</v>
      </c>
      <c r="R1346" s="58">
        <f t="shared" si="167"/>
        <v>3.17361010226061</v>
      </c>
      <c r="S1346" s="57">
        <f>IF(K1346=0,C1374,(1/$C$59)*LN(1+$C$59/$C$58/(RodR+ABS(Calculations!K1346-RodR))))</f>
        <v>0.0283814087922967</v>
      </c>
      <c r="T1346" s="83">
        <f t="shared" si="168"/>
        <v>0.0289261947062789</v>
      </c>
      <c r="U1346" s="58">
        <f t="shared" si="169"/>
        <v>56</v>
      </c>
      <c r="V1346" s="58">
        <f t="shared" si="170"/>
        <v>1.01019948033673</v>
      </c>
      <c r="W1346" s="58">
        <f t="shared" si="171"/>
        <v>1.01019948033673</v>
      </c>
    </row>
    <row r="1347" spans="11:23">
      <c r="K1347" s="80">
        <v>134.5</v>
      </c>
      <c r="L1347" s="56">
        <f t="shared" si="173"/>
        <v>3.66363782821508</v>
      </c>
      <c r="M1347" s="56">
        <f t="shared" si="172"/>
        <v>0.0271218036550898</v>
      </c>
      <c r="Q1347" s="82">
        <f t="shared" si="166"/>
        <v>0.0900053359931787</v>
      </c>
      <c r="R1347" s="58">
        <f t="shared" si="167"/>
        <v>3.17361010226061</v>
      </c>
      <c r="S1347" s="57">
        <f>IF(K1347=0,C1375,(1/$C$59)*LN(1+$C$59/$C$58/(RodR+ABS(Calculations!K1347-RodR))))</f>
        <v>0.0283605525231554</v>
      </c>
      <c r="T1347" s="83">
        <f t="shared" si="168"/>
        <v>0.0289045309865635</v>
      </c>
      <c r="U1347" s="58">
        <f t="shared" si="169"/>
        <v>56.0416666666667</v>
      </c>
      <c r="V1347" s="58">
        <f t="shared" si="170"/>
        <v>1.01019948033673</v>
      </c>
      <c r="W1347" s="58">
        <f t="shared" si="171"/>
        <v>1.01019948033673</v>
      </c>
    </row>
    <row r="1348" spans="11:23">
      <c r="K1348" s="80">
        <v>134.6</v>
      </c>
      <c r="L1348" s="56">
        <f t="shared" si="173"/>
        <v>3.66094755646072</v>
      </c>
      <c r="M1348" s="56">
        <f t="shared" si="172"/>
        <v>0.02708183720262</v>
      </c>
      <c r="Q1348" s="82">
        <f t="shared" ref="Q1348:Q1411" si="174">R1348*IF($C$56&lt;$C$55,S1348,T1348)</f>
        <v>0.0899392435395799</v>
      </c>
      <c r="R1348" s="58">
        <f t="shared" ref="R1348:R1411" si="175">$C$70/$C$61*W1348</f>
        <v>3.17361010226061</v>
      </c>
      <c r="S1348" s="57">
        <f>IF(K1348=0,C1376,(1/$C$59)*LN(1+$C$59/$C$58/(RodR+ABS(Calculations!K1348-RodR))))</f>
        <v>0.028339726885642</v>
      </c>
      <c r="T1348" s="83">
        <f t="shared" ref="T1348:T1411" si="176">IF((ABS(K1348))&lt;$C$55-$C$56,($C$53/2/PI()/$C$56*LN(($C$55-$C$56)*(ABS(K1348)+$C$56)/(ABS(K1348))/$C$55)+$C$60*LN($C$55*$C$54/($C$55-$C$56)/$C$53)),$C$60*LN((((ABS(K1348))+$C$56-$C$55)*$C$53+$C$55*$C$54)/($C$53*(ABS(K1348)))))</f>
        <v>0.0288828996923915</v>
      </c>
      <c r="U1348" s="58">
        <f t="shared" ref="U1348:U1411" si="177">K1348/$C$56</f>
        <v>56.0833333333333</v>
      </c>
      <c r="V1348" s="58">
        <f t="shared" ref="V1348:V1411" si="178">IF(K1348="","",1/(1.0212-0.0178*LOG10($C$53+0.01)))</f>
        <v>1.01019948033673</v>
      </c>
      <c r="W1348" s="58">
        <f t="shared" ref="W1348:W1411" si="179">MAX(1/(-(0.21682*LOG10(3.7*U1348)-0.293)*(EXP(-3.7*U1348)-1)+1),1)*MAX(1/(-(0.1921*LOG10(U1348+0.2)+0.072)*(EXP(-150*U1348)-1)+1),1)*V1348</f>
        <v>1.01019948033673</v>
      </c>
    </row>
    <row r="1349" spans="11:23">
      <c r="K1349" s="80">
        <v>134.7</v>
      </c>
      <c r="L1349" s="56">
        <f t="shared" si="173"/>
        <v>3.658261233012</v>
      </c>
      <c r="M1349" s="56">
        <f t="shared" si="172"/>
        <v>0.02704195903081</v>
      </c>
      <c r="Q1349" s="82">
        <f t="shared" si="174"/>
        <v>0.0898732480848092</v>
      </c>
      <c r="R1349" s="58">
        <f t="shared" si="175"/>
        <v>3.17361010226061</v>
      </c>
      <c r="S1349" s="57">
        <f>IF(K1349=0,C1377,(1/$C$59)*LN(1+$C$59/$C$58/(RodR+ABS(Calculations!K1349-RodR))))</f>
        <v>0.0283189318123203</v>
      </c>
      <c r="T1349" s="83">
        <f t="shared" si="176"/>
        <v>0.028861300751016</v>
      </c>
      <c r="U1349" s="58">
        <f t="shared" si="177"/>
        <v>56.125</v>
      </c>
      <c r="V1349" s="58">
        <f t="shared" si="178"/>
        <v>1.01019948033673</v>
      </c>
      <c r="W1349" s="58">
        <f t="shared" si="179"/>
        <v>1.01019948033673</v>
      </c>
    </row>
    <row r="1350" spans="11:23">
      <c r="K1350" s="80">
        <v>134.8</v>
      </c>
      <c r="L1350" s="56">
        <f t="shared" si="173"/>
        <v>3.65557884918286</v>
      </c>
      <c r="M1350" s="56">
        <f t="shared" si="172"/>
        <v>0.0270021688799629</v>
      </c>
      <c r="Q1350" s="82">
        <f t="shared" si="174"/>
        <v>0.0898073494154742</v>
      </c>
      <c r="R1350" s="58">
        <f t="shared" si="175"/>
        <v>3.17361010226061</v>
      </c>
      <c r="S1350" s="57">
        <f>IF(K1350=0,C1378,(1/$C$59)*LN(1+$C$59/$C$58/(RodR+ABS(Calculations!K1350-RodR))))</f>
        <v>0.028298167235951</v>
      </c>
      <c r="T1350" s="83">
        <f t="shared" si="176"/>
        <v>0.0288397340899076</v>
      </c>
      <c r="U1350" s="58">
        <f t="shared" si="177"/>
        <v>56.1666666666667</v>
      </c>
      <c r="V1350" s="58">
        <f t="shared" si="178"/>
        <v>1.01019948033673</v>
      </c>
      <c r="W1350" s="58">
        <f t="shared" si="179"/>
        <v>1.01019948033673</v>
      </c>
    </row>
    <row r="1351" spans="11:23">
      <c r="K1351" s="80">
        <v>134.9</v>
      </c>
      <c r="L1351" s="56">
        <f t="shared" si="173"/>
        <v>3.65290039631291</v>
      </c>
      <c r="M1351" s="56">
        <f t="shared" si="172"/>
        <v>0.0269624664911139</v>
      </c>
      <c r="Q1351" s="82">
        <f t="shared" si="174"/>
        <v>0.0897415473188136</v>
      </c>
      <c r="R1351" s="58">
        <f t="shared" si="175"/>
        <v>3.17361010226061</v>
      </c>
      <c r="S1351" s="57">
        <f>IF(K1351=0,C1379,(1/$C$59)*LN(1+$C$59/$C$58/(RodR+ABS(Calculations!K1351-RodR))))</f>
        <v>0.0282774330894931</v>
      </c>
      <c r="T1351" s="83">
        <f t="shared" si="176"/>
        <v>0.0288181996367529</v>
      </c>
      <c r="U1351" s="58">
        <f t="shared" si="177"/>
        <v>56.2083333333333</v>
      </c>
      <c r="V1351" s="58">
        <f t="shared" si="178"/>
        <v>1.01019948033673</v>
      </c>
      <c r="W1351" s="58">
        <f t="shared" si="179"/>
        <v>1.01019948033673</v>
      </c>
    </row>
    <row r="1352" spans="11:23">
      <c r="K1352" s="80">
        <v>135</v>
      </c>
      <c r="L1352" s="56">
        <f t="shared" si="173"/>
        <v>3.65022586576693</v>
      </c>
      <c r="M1352" s="56">
        <f t="shared" si="172"/>
        <v>0.0269228516064093</v>
      </c>
      <c r="Q1352" s="82">
        <f t="shared" si="174"/>
        <v>0.0896758415826841</v>
      </c>
      <c r="R1352" s="58">
        <f t="shared" si="175"/>
        <v>3.17361010226061</v>
      </c>
      <c r="S1352" s="57">
        <f>IF(K1352=0,C1380,(1/$C$59)*LN(1+$C$59/$C$58/(RodR+ABS(Calculations!K1352-RodR))))</f>
        <v>0.0282567293061005</v>
      </c>
      <c r="T1352" s="83">
        <f t="shared" si="176"/>
        <v>0.0287966973194555</v>
      </c>
      <c r="U1352" s="58">
        <f t="shared" si="177"/>
        <v>56.25</v>
      </c>
      <c r="V1352" s="58">
        <f t="shared" si="178"/>
        <v>1.01019948033673</v>
      </c>
      <c r="W1352" s="58">
        <f t="shared" si="179"/>
        <v>1.01019948033673</v>
      </c>
    </row>
    <row r="1353" spans="11:23">
      <c r="K1353" s="80">
        <v>135.1</v>
      </c>
      <c r="L1353" s="56">
        <f t="shared" si="173"/>
        <v>3.6475552489351</v>
      </c>
      <c r="M1353" s="56">
        <f t="shared" si="172"/>
        <v>0.0268833239688342</v>
      </c>
      <c r="Q1353" s="82">
        <f t="shared" si="174"/>
        <v>0.0896102319955665</v>
      </c>
      <c r="R1353" s="58">
        <f t="shared" si="175"/>
        <v>3.17361010226061</v>
      </c>
      <c r="S1353" s="57">
        <f>IF(K1353=0,C1381,(1/$C$59)*LN(1+$C$59/$C$58/(RodR+ABS(Calculations!K1353-RodR))))</f>
        <v>0.028236055819124</v>
      </c>
      <c r="T1353" s="83">
        <f t="shared" si="176"/>
        <v>0.0287752270661321</v>
      </c>
      <c r="U1353" s="58">
        <f t="shared" si="177"/>
        <v>56.2916666666667</v>
      </c>
      <c r="V1353" s="58">
        <f t="shared" si="178"/>
        <v>1.01019948033673</v>
      </c>
      <c r="W1353" s="58">
        <f t="shared" si="179"/>
        <v>1.01019948033673</v>
      </c>
    </row>
    <row r="1354" spans="11:23">
      <c r="K1354" s="80">
        <v>135.2</v>
      </c>
      <c r="L1354" s="56">
        <f t="shared" si="173"/>
        <v>3.64488853723276</v>
      </c>
      <c r="M1354" s="56">
        <f t="shared" si="172"/>
        <v>0.0268438833223432</v>
      </c>
      <c r="Q1354" s="82">
        <f t="shared" si="174"/>
        <v>0.0895447183465596</v>
      </c>
      <c r="R1354" s="58">
        <f t="shared" si="175"/>
        <v>3.17361010226061</v>
      </c>
      <c r="S1354" s="57">
        <f>IF(K1354=0,C1382,(1/$C$59)*LN(1+$C$59/$C$58/(RodR+ABS(Calculations!K1354-RodR))))</f>
        <v>0.0282154125621089</v>
      </c>
      <c r="T1354" s="83">
        <f t="shared" si="176"/>
        <v>0.0287537888051158</v>
      </c>
      <c r="U1354" s="58">
        <f t="shared" si="177"/>
        <v>56.3333333333333</v>
      </c>
      <c r="V1354" s="58">
        <f t="shared" si="178"/>
        <v>1.01019948033673</v>
      </c>
      <c r="W1354" s="58">
        <f t="shared" si="179"/>
        <v>1.01019948033673</v>
      </c>
    </row>
    <row r="1355" spans="11:23">
      <c r="K1355" s="80">
        <v>135.3</v>
      </c>
      <c r="L1355" s="56">
        <f t="shared" si="173"/>
        <v>3.64222572210028</v>
      </c>
      <c r="M1355" s="56">
        <f t="shared" si="172"/>
        <v>0.0268045294119363</v>
      </c>
      <c r="Q1355" s="82">
        <f t="shared" si="174"/>
        <v>0.0894793004253774</v>
      </c>
      <c r="R1355" s="58">
        <f t="shared" si="175"/>
        <v>3.17361010226061</v>
      </c>
      <c r="S1355" s="57">
        <f>IF(K1355=0,C1383,(1/$C$59)*LN(1+$C$59/$C$58/(RodR+ABS(Calculations!K1355-RodR))))</f>
        <v>0.0281947994687942</v>
      </c>
      <c r="T1355" s="83">
        <f t="shared" si="176"/>
        <v>0.0287323824649518</v>
      </c>
      <c r="U1355" s="58">
        <f t="shared" si="177"/>
        <v>56.375</v>
      </c>
      <c r="V1355" s="58">
        <f t="shared" si="178"/>
        <v>1.01019948033673</v>
      </c>
      <c r="W1355" s="58">
        <f t="shared" si="179"/>
        <v>1.01019948033673</v>
      </c>
    </row>
    <row r="1356" spans="11:23">
      <c r="K1356" s="80">
        <v>135.4</v>
      </c>
      <c r="L1356" s="56">
        <f t="shared" si="173"/>
        <v>3.63956679500312</v>
      </c>
      <c r="M1356" s="56">
        <f t="shared" si="172"/>
        <v>0.02676526198338</v>
      </c>
      <c r="Q1356" s="82">
        <f t="shared" si="174"/>
        <v>0.08941397802235</v>
      </c>
      <c r="R1356" s="58">
        <f t="shared" si="175"/>
        <v>3.17361010226061</v>
      </c>
      <c r="S1356" s="57">
        <f>IF(K1356=0,C1384,(1/$C$59)*LN(1+$C$59/$C$58/(RodR+ABS(Calculations!K1356-RodR))))</f>
        <v>0.0281742164731134</v>
      </c>
      <c r="T1356" s="83">
        <f t="shared" si="176"/>
        <v>0.0287110079743982</v>
      </c>
      <c r="U1356" s="58">
        <f t="shared" si="177"/>
        <v>56.4166666666667</v>
      </c>
      <c r="V1356" s="58">
        <f t="shared" si="178"/>
        <v>1.01019948033673</v>
      </c>
      <c r="W1356" s="58">
        <f t="shared" si="179"/>
        <v>1.01019948033673</v>
      </c>
    </row>
    <row r="1357" spans="11:23">
      <c r="K1357" s="80">
        <v>135.5</v>
      </c>
      <c r="L1357" s="56">
        <f t="shared" si="173"/>
        <v>3.63691174743156</v>
      </c>
      <c r="M1357" s="56">
        <f t="shared" ref="M1357:M1420" si="180">L1347-L1357</f>
        <v>0.0267260807835203</v>
      </c>
      <c r="Q1357" s="82">
        <f t="shared" si="174"/>
        <v>0.0893487509284172</v>
      </c>
      <c r="R1357" s="58">
        <f t="shared" si="175"/>
        <v>3.17361010226061</v>
      </c>
      <c r="S1357" s="57">
        <f>IF(K1357=0,C1385,(1/$C$59)*LN(1+$C$59/$C$58/(RodR+ABS(Calculations!K1357-RodR))))</f>
        <v>0.0281536635091919</v>
      </c>
      <c r="T1357" s="83">
        <f t="shared" si="176"/>
        <v>0.0286896652624252</v>
      </c>
      <c r="U1357" s="58">
        <f t="shared" si="177"/>
        <v>56.4583333333333</v>
      </c>
      <c r="V1357" s="58">
        <f t="shared" si="178"/>
        <v>1.01019948033673</v>
      </c>
      <c r="W1357" s="58">
        <f t="shared" si="179"/>
        <v>1.01019948033673</v>
      </c>
    </row>
    <row r="1358" spans="11:23">
      <c r="K1358" s="80">
        <v>135.6</v>
      </c>
      <c r="L1358" s="56">
        <f t="shared" si="173"/>
        <v>3.63426057090074</v>
      </c>
      <c r="M1358" s="56">
        <f t="shared" si="180"/>
        <v>0.0266869855599721</v>
      </c>
      <c r="Q1358" s="82">
        <f t="shared" si="174"/>
        <v>0.0892836189351302</v>
      </c>
      <c r="R1358" s="58">
        <f t="shared" si="175"/>
        <v>3.17361010226061</v>
      </c>
      <c r="S1358" s="57">
        <f>IF(K1358=0,C1386,(1/$C$59)*LN(1+$C$59/$C$58/(RodR+ABS(Calculations!K1358-RodR))))</f>
        <v>0.0281331405113477</v>
      </c>
      <c r="T1358" s="83">
        <f t="shared" si="176"/>
        <v>0.0286683542582138</v>
      </c>
      <c r="U1358" s="58">
        <f t="shared" si="177"/>
        <v>56.5</v>
      </c>
      <c r="V1358" s="58">
        <f t="shared" si="178"/>
        <v>1.01019948033673</v>
      </c>
      <c r="W1358" s="58">
        <f t="shared" si="179"/>
        <v>1.01019948033673</v>
      </c>
    </row>
    <row r="1359" spans="11:23">
      <c r="K1359" s="80">
        <v>135.7</v>
      </c>
      <c r="L1359" s="56">
        <f t="shared" si="173"/>
        <v>3.63161325695057</v>
      </c>
      <c r="M1359" s="56">
        <f t="shared" si="180"/>
        <v>0.0266479760614264</v>
      </c>
      <c r="Q1359" s="82">
        <f t="shared" si="174"/>
        <v>0.0892185818346478</v>
      </c>
      <c r="R1359" s="58">
        <f t="shared" si="175"/>
        <v>3.17361010226061</v>
      </c>
      <c r="S1359" s="57">
        <f>IF(K1359=0,C1387,(1/$C$59)*LN(1+$C$59/$C$58/(RodR+ABS(Calculations!K1359-RodR))))</f>
        <v>0.0281126474140904</v>
      </c>
      <c r="T1359" s="83">
        <f t="shared" si="176"/>
        <v>0.0286470748911554</v>
      </c>
      <c r="U1359" s="58">
        <f t="shared" si="177"/>
        <v>56.5416666666667</v>
      </c>
      <c r="V1359" s="58">
        <f t="shared" si="178"/>
        <v>1.01019948033673</v>
      </c>
      <c r="W1359" s="58">
        <f t="shared" si="179"/>
        <v>1.01019948033673</v>
      </c>
    </row>
    <row r="1360" spans="11:23">
      <c r="K1360" s="80">
        <v>135.8</v>
      </c>
      <c r="L1360" s="56">
        <f t="shared" si="173"/>
        <v>3.62896979714548</v>
      </c>
      <c r="M1360" s="56">
        <f t="shared" si="180"/>
        <v>0.026609052037379</v>
      </c>
      <c r="Q1360" s="82">
        <f t="shared" si="174"/>
        <v>0.0891536394197318</v>
      </c>
      <c r="R1360" s="58">
        <f t="shared" si="175"/>
        <v>3.17361010226061</v>
      </c>
      <c r="S1360" s="57">
        <f>IF(K1360=0,C1388,(1/$C$59)*LN(1+$C$59/$C$58/(RodR+ABS(Calculations!K1360-RodR))))</f>
        <v>0.0280921841521195</v>
      </c>
      <c r="T1360" s="83">
        <f t="shared" si="176"/>
        <v>0.0286258270908509</v>
      </c>
      <c r="U1360" s="58">
        <f t="shared" si="177"/>
        <v>56.5833333333333</v>
      </c>
      <c r="V1360" s="58">
        <f t="shared" si="178"/>
        <v>1.01019948033673</v>
      </c>
      <c r="W1360" s="58">
        <f t="shared" si="179"/>
        <v>1.01019948033673</v>
      </c>
    </row>
    <row r="1361" spans="11:23">
      <c r="K1361" s="80">
        <v>135.9</v>
      </c>
      <c r="L1361" s="56">
        <f t="shared" si="173"/>
        <v>3.62633018307457</v>
      </c>
      <c r="M1361" s="56">
        <f t="shared" si="180"/>
        <v>0.0265702132383381</v>
      </c>
      <c r="Q1361" s="82">
        <f t="shared" si="174"/>
        <v>0.0890887914837501</v>
      </c>
      <c r="R1361" s="58">
        <f t="shared" si="175"/>
        <v>3.17361010226061</v>
      </c>
      <c r="S1361" s="57">
        <f>IF(K1361=0,C1389,(1/$C$59)*LN(1+$C$59/$C$58/(RodR+ABS(Calculations!K1361-RodR))))</f>
        <v>0.0280717506603255</v>
      </c>
      <c r="T1361" s="83">
        <f t="shared" si="176"/>
        <v>0.0286046107871098</v>
      </c>
      <c r="U1361" s="58">
        <f t="shared" si="177"/>
        <v>56.625</v>
      </c>
      <c r="V1361" s="58">
        <f t="shared" si="178"/>
        <v>1.01019948033673</v>
      </c>
      <c r="W1361" s="58">
        <f t="shared" si="179"/>
        <v>1.01019948033673</v>
      </c>
    </row>
    <row r="1362" spans="11:23">
      <c r="K1362" s="80">
        <v>136</v>
      </c>
      <c r="L1362" s="56">
        <f t="shared" si="173"/>
        <v>3.62369440635131</v>
      </c>
      <c r="M1362" s="56">
        <f t="shared" si="180"/>
        <v>0.0265314594156134</v>
      </c>
      <c r="Q1362" s="82">
        <f t="shared" si="174"/>
        <v>0.0890240378206689</v>
      </c>
      <c r="R1362" s="58">
        <f t="shared" si="175"/>
        <v>3.17361010226061</v>
      </c>
      <c r="S1362" s="57">
        <f>IF(K1362=0,C1390,(1/$C$59)*LN(1+$C$59/$C$58/(RodR+ABS(Calculations!K1362-RodR))))</f>
        <v>0.0280513468737876</v>
      </c>
      <c r="T1362" s="83">
        <f t="shared" si="176"/>
        <v>0.0285834259099494</v>
      </c>
      <c r="U1362" s="58">
        <f t="shared" si="177"/>
        <v>56.6666666666667</v>
      </c>
      <c r="V1362" s="58">
        <f t="shared" si="178"/>
        <v>1.01019948033673</v>
      </c>
      <c r="W1362" s="58">
        <f t="shared" si="179"/>
        <v>1.01019948033673</v>
      </c>
    </row>
    <row r="1363" spans="11:23">
      <c r="K1363" s="80">
        <v>136.1</v>
      </c>
      <c r="L1363" s="56">
        <f t="shared" si="173"/>
        <v>3.62106245861358</v>
      </c>
      <c r="M1363" s="56">
        <f t="shared" si="180"/>
        <v>0.0264927903215235</v>
      </c>
      <c r="Q1363" s="82">
        <f t="shared" si="174"/>
        <v>0.0889593782250541</v>
      </c>
      <c r="R1363" s="58">
        <f t="shared" si="175"/>
        <v>3.17361010226061</v>
      </c>
      <c r="S1363" s="57">
        <f>IF(K1363=0,C1391,(1/$C$59)*LN(1+$C$59/$C$58/(RodR+ABS(Calculations!K1363-RodR))))</f>
        <v>0.0280309727277737</v>
      </c>
      <c r="T1363" s="83">
        <f t="shared" si="176"/>
        <v>0.0285622723895948</v>
      </c>
      <c r="U1363" s="58">
        <f t="shared" si="177"/>
        <v>56.7083333333333</v>
      </c>
      <c r="V1363" s="58">
        <f t="shared" si="178"/>
        <v>1.01019948033673</v>
      </c>
      <c r="W1363" s="58">
        <f t="shared" si="179"/>
        <v>1.01019948033673</v>
      </c>
    </row>
    <row r="1364" spans="11:23">
      <c r="K1364" s="80">
        <v>136.2</v>
      </c>
      <c r="L1364" s="56">
        <f t="shared" si="173"/>
        <v>3.61843433152349</v>
      </c>
      <c r="M1364" s="56">
        <f t="shared" si="180"/>
        <v>0.0264542057092685</v>
      </c>
      <c r="Q1364" s="82">
        <f t="shared" si="174"/>
        <v>0.0888948124920676</v>
      </c>
      <c r="R1364" s="58">
        <f t="shared" si="175"/>
        <v>3.17361010226061</v>
      </c>
      <c r="S1364" s="57">
        <f>IF(K1364=0,C1392,(1/$C$59)*LN(1+$C$59/$C$58/(RodR+ABS(Calculations!K1364-RodR))))</f>
        <v>0.0280106281577395</v>
      </c>
      <c r="T1364" s="83">
        <f t="shared" si="176"/>
        <v>0.028541150156477</v>
      </c>
      <c r="U1364" s="58">
        <f t="shared" si="177"/>
        <v>56.75</v>
      </c>
      <c r="V1364" s="58">
        <f t="shared" si="178"/>
        <v>1.01019948033673</v>
      </c>
      <c r="W1364" s="58">
        <f t="shared" si="179"/>
        <v>1.01019948033673</v>
      </c>
    </row>
    <row r="1365" spans="11:23">
      <c r="K1365" s="80">
        <v>136.3</v>
      </c>
      <c r="L1365" s="56">
        <f t="shared" si="173"/>
        <v>3.61581001676747</v>
      </c>
      <c r="M1365" s="56">
        <f t="shared" si="180"/>
        <v>0.0264157053328113</v>
      </c>
      <c r="Q1365" s="82">
        <f t="shared" si="174"/>
        <v>0.0888303404174677</v>
      </c>
      <c r="R1365" s="58">
        <f t="shared" si="175"/>
        <v>3.17361010226061</v>
      </c>
      <c r="S1365" s="57">
        <f>IF(K1365=0,C1393,(1/$C$59)*LN(1+$C$59/$C$58/(RodR+ABS(Calculations!K1365-RodR))))</f>
        <v>0.0279903130993289</v>
      </c>
      <c r="T1365" s="83">
        <f t="shared" si="176"/>
        <v>0.0285200591412324</v>
      </c>
      <c r="U1365" s="58">
        <f t="shared" si="177"/>
        <v>56.7916666666667</v>
      </c>
      <c r="V1365" s="58">
        <f t="shared" si="178"/>
        <v>1.01019948033673</v>
      </c>
      <c r="W1365" s="58">
        <f t="shared" si="179"/>
        <v>1.01019948033673</v>
      </c>
    </row>
    <row r="1366" spans="11:23">
      <c r="K1366" s="80">
        <v>136.4</v>
      </c>
      <c r="L1366" s="56">
        <f t="shared" si="173"/>
        <v>3.61318950605589</v>
      </c>
      <c r="M1366" s="56">
        <f t="shared" si="180"/>
        <v>0.0263772889472333</v>
      </c>
      <c r="Q1366" s="82">
        <f t="shared" si="174"/>
        <v>0.0887659617976017</v>
      </c>
      <c r="R1366" s="58">
        <f t="shared" si="175"/>
        <v>3.17361010226061</v>
      </c>
      <c r="S1366" s="57">
        <f>IF(K1366=0,C1394,(1/$C$59)*LN(1+$C$59/$C$58/(RodR+ABS(Calculations!K1366-RodR))))</f>
        <v>0.0279700274883712</v>
      </c>
      <c r="T1366" s="83">
        <f t="shared" si="176"/>
        <v>0.0284989992747028</v>
      </c>
      <c r="U1366" s="58">
        <f t="shared" si="177"/>
        <v>56.8333333333333</v>
      </c>
      <c r="V1366" s="58">
        <f t="shared" si="178"/>
        <v>1.01019948033673</v>
      </c>
      <c r="W1366" s="58">
        <f t="shared" si="179"/>
        <v>1.01019948033673</v>
      </c>
    </row>
    <row r="1367" spans="11:23">
      <c r="K1367" s="80">
        <v>136.5</v>
      </c>
      <c r="L1367" s="56">
        <f t="shared" si="173"/>
        <v>3.6105727911232</v>
      </c>
      <c r="M1367" s="56">
        <f t="shared" si="180"/>
        <v>0.026338956308352</v>
      </c>
      <c r="Q1367" s="82">
        <f t="shared" si="174"/>
        <v>0.0887016764294081</v>
      </c>
      <c r="R1367" s="58">
        <f t="shared" si="175"/>
        <v>3.17361010226061</v>
      </c>
      <c r="S1367" s="57">
        <f>IF(K1367=0,C1395,(1/$C$59)*LN(1+$C$59/$C$58/(RodR+ABS(Calculations!K1367-RodR))))</f>
        <v>0.0279497712608819</v>
      </c>
      <c r="T1367" s="83">
        <f t="shared" si="176"/>
        <v>0.0284779704879341</v>
      </c>
      <c r="U1367" s="58">
        <f t="shared" si="177"/>
        <v>56.875</v>
      </c>
      <c r="V1367" s="58">
        <f t="shared" si="178"/>
        <v>1.01019948033673</v>
      </c>
      <c r="W1367" s="58">
        <f t="shared" si="179"/>
        <v>1.01019948033673</v>
      </c>
    </row>
    <row r="1368" spans="11:23">
      <c r="K1368" s="80">
        <v>136.6</v>
      </c>
      <c r="L1368" s="56">
        <f t="shared" si="173"/>
        <v>3.60795986372788</v>
      </c>
      <c r="M1368" s="56">
        <f t="shared" si="180"/>
        <v>0.0263007071728603</v>
      </c>
      <c r="Q1368" s="82">
        <f t="shared" si="174"/>
        <v>0.0886374841104156</v>
      </c>
      <c r="R1368" s="58">
        <f t="shared" si="175"/>
        <v>3.17361010226061</v>
      </c>
      <c r="S1368" s="57">
        <f>IF(K1368=0,C1396,(1/$C$59)*LN(1+$C$59/$C$58/(RodR+ABS(Calculations!K1368-RodR))))</f>
        <v>0.0279295443530627</v>
      </c>
      <c r="T1368" s="83">
        <f t="shared" si="176"/>
        <v>0.0284569727121755</v>
      </c>
      <c r="U1368" s="58">
        <f t="shared" si="177"/>
        <v>56.9166666666667</v>
      </c>
      <c r="V1368" s="58">
        <f t="shared" si="178"/>
        <v>1.01019948033673</v>
      </c>
      <c r="W1368" s="58">
        <f t="shared" si="179"/>
        <v>1.01019948033673</v>
      </c>
    </row>
    <row r="1369" spans="11:23">
      <c r="K1369" s="80">
        <v>136.7</v>
      </c>
      <c r="L1369" s="56">
        <f t="shared" si="173"/>
        <v>3.60535071565207</v>
      </c>
      <c r="M1369" s="56">
        <f t="shared" si="180"/>
        <v>0.0262625412984967</v>
      </c>
      <c r="Q1369" s="82">
        <f t="shared" si="174"/>
        <v>0.0885733846387346</v>
      </c>
      <c r="R1369" s="58">
        <f t="shared" si="175"/>
        <v>3.17361010226061</v>
      </c>
      <c r="S1369" s="57">
        <f>IF(K1369=0,C1397,(1/$C$59)*LN(1+$C$59/$C$58/(RodR+ABS(Calculations!K1369-RodR))))</f>
        <v>0.0279093467012985</v>
      </c>
      <c r="T1369" s="83">
        <f t="shared" si="176"/>
        <v>0.0284360058788787</v>
      </c>
      <c r="U1369" s="58">
        <f t="shared" si="177"/>
        <v>56.9583333333333</v>
      </c>
      <c r="V1369" s="58">
        <f t="shared" si="178"/>
        <v>1.01019948033673</v>
      </c>
      <c r="W1369" s="58">
        <f t="shared" si="179"/>
        <v>1.01019948033673</v>
      </c>
    </row>
    <row r="1370" spans="11:23">
      <c r="K1370" s="80">
        <v>136.8</v>
      </c>
      <c r="L1370" s="56">
        <f t="shared" si="173"/>
        <v>3.60274533870184</v>
      </c>
      <c r="M1370" s="56">
        <f t="shared" si="180"/>
        <v>0.026224458443636</v>
      </c>
      <c r="Q1370" s="82">
        <f t="shared" si="174"/>
        <v>0.088509377813063</v>
      </c>
      <c r="R1370" s="58">
        <f t="shared" si="175"/>
        <v>3.17361010226061</v>
      </c>
      <c r="S1370" s="57">
        <f>IF(K1370=0,C1398,(1/$C$59)*LN(1+$C$59/$C$58/(RodR+ABS(Calculations!K1370-RodR))))</f>
        <v>0.0278891782421591</v>
      </c>
      <c r="T1370" s="83">
        <f t="shared" si="176"/>
        <v>0.0284150699196974</v>
      </c>
      <c r="U1370" s="58">
        <f t="shared" si="177"/>
        <v>57</v>
      </c>
      <c r="V1370" s="58">
        <f t="shared" si="178"/>
        <v>1.01019948033673</v>
      </c>
      <c r="W1370" s="58">
        <f t="shared" si="179"/>
        <v>1.01019948033673</v>
      </c>
    </row>
    <row r="1371" spans="11:23">
      <c r="K1371" s="80">
        <v>136.9</v>
      </c>
      <c r="L1371" s="56">
        <f t="shared" si="173"/>
        <v>3.6001437247068</v>
      </c>
      <c r="M1371" s="56">
        <f t="shared" si="180"/>
        <v>0.0261864583677673</v>
      </c>
      <c r="Q1371" s="82">
        <f t="shared" si="174"/>
        <v>0.0884454634326772</v>
      </c>
      <c r="R1371" s="58">
        <f t="shared" si="175"/>
        <v>3.17361010226061</v>
      </c>
      <c r="S1371" s="57">
        <f>IF(K1371=0,C1399,(1/$C$59)*LN(1+$C$59/$C$58/(RodR+ABS(Calculations!K1371-RodR))))</f>
        <v>0.027869038912397</v>
      </c>
      <c r="T1371" s="83">
        <f t="shared" si="176"/>
        <v>0.0283941647664863</v>
      </c>
      <c r="U1371" s="58">
        <f t="shared" si="177"/>
        <v>57.0416666666667</v>
      </c>
      <c r="V1371" s="58">
        <f t="shared" si="178"/>
        <v>1.01019948033673</v>
      </c>
      <c r="W1371" s="58">
        <f t="shared" si="179"/>
        <v>1.01019948033673</v>
      </c>
    </row>
    <row r="1372" spans="11:23">
      <c r="K1372" s="80">
        <v>137</v>
      </c>
      <c r="L1372" s="56">
        <f t="shared" si="173"/>
        <v>3.59754586552023</v>
      </c>
      <c r="M1372" s="56">
        <f t="shared" si="180"/>
        <v>0.0261485408310862</v>
      </c>
      <c r="Q1372" s="82">
        <f t="shared" si="174"/>
        <v>0.0883816412974351</v>
      </c>
      <c r="R1372" s="58">
        <f t="shared" si="175"/>
        <v>3.17361010226061</v>
      </c>
      <c r="S1372" s="57">
        <f>IF(K1372=0,C1400,(1/$C$59)*LN(1+$C$59/$C$58/(RodR+ABS(Calculations!K1372-RodR))))</f>
        <v>0.0278489286489476</v>
      </c>
      <c r="T1372" s="83">
        <f t="shared" si="176"/>
        <v>0.0283732903513008</v>
      </c>
      <c r="U1372" s="58">
        <f t="shared" si="177"/>
        <v>57.0833333333333</v>
      </c>
      <c r="V1372" s="58">
        <f t="shared" si="178"/>
        <v>1.01019948033673</v>
      </c>
      <c r="W1372" s="58">
        <f t="shared" si="179"/>
        <v>1.01019948033673</v>
      </c>
    </row>
    <row r="1373" spans="11:23">
      <c r="K1373" s="80">
        <v>137.1</v>
      </c>
      <c r="L1373" s="56">
        <f t="shared" si="173"/>
        <v>3.59495175301885</v>
      </c>
      <c r="M1373" s="56">
        <f t="shared" si="180"/>
        <v>0.0261107055947312</v>
      </c>
      <c r="Q1373" s="82">
        <f t="shared" si="174"/>
        <v>0.0883179112077704</v>
      </c>
      <c r="R1373" s="58">
        <f t="shared" si="175"/>
        <v>3.17361010226061</v>
      </c>
      <c r="S1373" s="57">
        <f>IF(K1373=0,C1401,(1/$C$59)*LN(1+$C$59/$C$58/(RodR+ABS(Calculations!K1373-RodR))))</f>
        <v>0.0278288473889279</v>
      </c>
      <c r="T1373" s="83">
        <f t="shared" si="176"/>
        <v>0.0283524466063955</v>
      </c>
      <c r="U1373" s="58">
        <f t="shared" si="177"/>
        <v>57.125</v>
      </c>
      <c r="V1373" s="58">
        <f t="shared" si="178"/>
        <v>1.01019948033673</v>
      </c>
      <c r="W1373" s="58">
        <f t="shared" si="179"/>
        <v>1.01019948033673</v>
      </c>
    </row>
    <row r="1374" spans="11:23">
      <c r="K1374" s="80">
        <v>137.2</v>
      </c>
      <c r="L1374" s="56">
        <f t="shared" si="173"/>
        <v>3.59236137910284</v>
      </c>
      <c r="M1374" s="56">
        <f t="shared" si="180"/>
        <v>0.0260729524206482</v>
      </c>
      <c r="Q1374" s="82">
        <f t="shared" si="174"/>
        <v>0.0882542729646936</v>
      </c>
      <c r="R1374" s="58">
        <f t="shared" si="175"/>
        <v>3.17361010226061</v>
      </c>
      <c r="S1374" s="57">
        <f>IF(K1374=0,C1402,(1/$C$59)*LN(1+$C$59/$C$58/(RodR+ABS(Calculations!K1374-RodR))))</f>
        <v>0.0278087950696365</v>
      </c>
      <c r="T1374" s="83">
        <f t="shared" si="176"/>
        <v>0.0283316334642243</v>
      </c>
      <c r="U1374" s="58">
        <f t="shared" si="177"/>
        <v>57.1666666666667</v>
      </c>
      <c r="V1374" s="58">
        <f t="shared" si="178"/>
        <v>1.01019948033673</v>
      </c>
      <c r="W1374" s="58">
        <f t="shared" si="179"/>
        <v>1.01019948033673</v>
      </c>
    </row>
    <row r="1375" spans="11:23">
      <c r="K1375" s="80">
        <v>137.3</v>
      </c>
      <c r="L1375" s="56">
        <f t="shared" si="173"/>
        <v>3.58977473569571</v>
      </c>
      <c r="M1375" s="56">
        <f t="shared" si="180"/>
        <v>0.0260352810717648</v>
      </c>
      <c r="Q1375" s="82">
        <f t="shared" si="174"/>
        <v>0.088190726369787</v>
      </c>
      <c r="R1375" s="58">
        <f t="shared" si="175"/>
        <v>3.17361010226061</v>
      </c>
      <c r="S1375" s="57">
        <f>IF(K1375=0,C1403,(1/$C$59)*LN(1+$C$59/$C$58/(RodR+ABS(Calculations!K1375-RodR))))</f>
        <v>0.0277887716285524</v>
      </c>
      <c r="T1375" s="83">
        <f t="shared" si="176"/>
        <v>0.0283108508574394</v>
      </c>
      <c r="U1375" s="58">
        <f t="shared" si="177"/>
        <v>57.2083333333333</v>
      </c>
      <c r="V1375" s="58">
        <f t="shared" si="178"/>
        <v>1.01019948033673</v>
      </c>
      <c r="W1375" s="58">
        <f t="shared" si="179"/>
        <v>1.01019948033673</v>
      </c>
    </row>
    <row r="1376" spans="11:23">
      <c r="K1376" s="80">
        <v>137.4</v>
      </c>
      <c r="L1376" s="56">
        <f t="shared" si="173"/>
        <v>3.58719181474418</v>
      </c>
      <c r="M1376" s="56">
        <f t="shared" si="180"/>
        <v>0.0259976913117135</v>
      </c>
      <c r="Q1376" s="82">
        <f t="shared" si="174"/>
        <v>0.0881272712252048</v>
      </c>
      <c r="R1376" s="58">
        <f t="shared" si="175"/>
        <v>3.17361010226061</v>
      </c>
      <c r="S1376" s="57">
        <f>IF(K1376=0,C1404,(1/$C$59)*LN(1+$C$59/$C$58/(RodR+ABS(Calculations!K1376-RodR))))</f>
        <v>0.0277687770033346</v>
      </c>
      <c r="T1376" s="83">
        <f t="shared" si="176"/>
        <v>0.0282900987188901</v>
      </c>
      <c r="U1376" s="58">
        <f t="shared" si="177"/>
        <v>57.25</v>
      </c>
      <c r="V1376" s="58">
        <f t="shared" si="178"/>
        <v>1.01019948033673</v>
      </c>
      <c r="W1376" s="58">
        <f t="shared" si="179"/>
        <v>1.01019948033673</v>
      </c>
    </row>
    <row r="1377" spans="11:23">
      <c r="K1377" s="80">
        <v>137.5</v>
      </c>
      <c r="L1377" s="56">
        <f t="shared" si="173"/>
        <v>3.5846126082182</v>
      </c>
      <c r="M1377" s="56">
        <f t="shared" si="180"/>
        <v>0.025960182905</v>
      </c>
      <c r="Q1377" s="82">
        <f t="shared" si="174"/>
        <v>0.088063907333671</v>
      </c>
      <c r="R1377" s="58">
        <f t="shared" si="175"/>
        <v>3.17361010226061</v>
      </c>
      <c r="S1377" s="57">
        <f>IF(K1377=0,C1405,(1/$C$59)*LN(1+$C$59/$C$58/(RodR+ABS(Calculations!K1377-RodR))))</f>
        <v>0.0277488111318217</v>
      </c>
      <c r="T1377" s="83">
        <f t="shared" si="176"/>
        <v>0.0282693769816231</v>
      </c>
      <c r="U1377" s="58">
        <f t="shared" si="177"/>
        <v>57.2916666666667</v>
      </c>
      <c r="V1377" s="58">
        <f t="shared" si="178"/>
        <v>1.01019948033673</v>
      </c>
      <c r="W1377" s="58">
        <f t="shared" si="179"/>
        <v>1.01019948033673</v>
      </c>
    </row>
    <row r="1378" spans="11:23">
      <c r="K1378" s="80">
        <v>137.6</v>
      </c>
      <c r="L1378" s="56">
        <f t="shared" si="173"/>
        <v>3.58203710811077</v>
      </c>
      <c r="M1378" s="56">
        <f t="shared" si="180"/>
        <v>0.0259227556171169</v>
      </c>
      <c r="Q1378" s="82">
        <f t="shared" si="174"/>
        <v>0.0880006344984756</v>
      </c>
      <c r="R1378" s="58">
        <f t="shared" si="175"/>
        <v>3.17361010226061</v>
      </c>
      <c r="S1378" s="57">
        <f>IF(K1378=0,C1406,(1/$C$59)*LN(1+$C$59/$C$58/(RodR+ABS(Calculations!K1378-RodR))))</f>
        <v>0.0277288739520307</v>
      </c>
      <c r="T1378" s="83">
        <f t="shared" si="176"/>
        <v>0.0282486855788797</v>
      </c>
      <c r="U1378" s="58">
        <f t="shared" si="177"/>
        <v>57.3333333333333</v>
      </c>
      <c r="V1378" s="58">
        <f t="shared" si="178"/>
        <v>1.01019948033673</v>
      </c>
      <c r="W1378" s="58">
        <f t="shared" si="179"/>
        <v>1.01019948033673</v>
      </c>
    </row>
    <row r="1379" spans="11:23">
      <c r="K1379" s="80">
        <v>137.7</v>
      </c>
      <c r="L1379" s="56">
        <f t="shared" si="173"/>
        <v>3.57946530643782</v>
      </c>
      <c r="M1379" s="56">
        <f t="shared" si="180"/>
        <v>0.0258854092142569</v>
      </c>
      <c r="Q1379" s="82">
        <f t="shared" si="174"/>
        <v>0.0879374525234728</v>
      </c>
      <c r="R1379" s="58">
        <f t="shared" si="175"/>
        <v>3.17361010226061</v>
      </c>
      <c r="S1379" s="57">
        <f>IF(K1379=0,C1407,(1/$C$59)*LN(1+$C$59/$C$58/(RodR+ABS(Calculations!K1379-RodR))))</f>
        <v>0.0277089654021562</v>
      </c>
      <c r="T1379" s="83">
        <f t="shared" si="176"/>
        <v>0.0282280244440982</v>
      </c>
      <c r="U1379" s="58">
        <f t="shared" si="177"/>
        <v>57.375</v>
      </c>
      <c r="V1379" s="58">
        <f t="shared" si="178"/>
        <v>1.01019948033673</v>
      </c>
      <c r="W1379" s="58">
        <f t="shared" si="179"/>
        <v>1.01019948033673</v>
      </c>
    </row>
    <row r="1380" spans="11:23">
      <c r="K1380" s="80">
        <v>137.8</v>
      </c>
      <c r="L1380" s="56">
        <f t="shared" si="173"/>
        <v>3.57689719523828</v>
      </c>
      <c r="M1380" s="56">
        <f t="shared" si="180"/>
        <v>0.0258481434635622</v>
      </c>
      <c r="Q1380" s="82">
        <f t="shared" si="174"/>
        <v>0.0878743612130812</v>
      </c>
      <c r="R1380" s="58">
        <f t="shared" si="175"/>
        <v>3.17361010226061</v>
      </c>
      <c r="S1380" s="57">
        <f>IF(K1380=0,C1408,(1/$C$59)*LN(1+$C$59/$C$58/(RodR+ABS(Calculations!K1380-RodR))))</f>
        <v>0.027689085420571</v>
      </c>
      <c r="T1380" s="83">
        <f t="shared" si="176"/>
        <v>0.0282073935109108</v>
      </c>
      <c r="U1380" s="58">
        <f t="shared" si="177"/>
        <v>57.4166666666667</v>
      </c>
      <c r="V1380" s="58">
        <f t="shared" si="178"/>
        <v>1.01019948033673</v>
      </c>
      <c r="W1380" s="58">
        <f t="shared" si="179"/>
        <v>1.01019948033673</v>
      </c>
    </row>
    <row r="1381" spans="11:23">
      <c r="K1381" s="80">
        <v>137.9</v>
      </c>
      <c r="L1381" s="56">
        <f t="shared" si="173"/>
        <v>3.57433276657392</v>
      </c>
      <c r="M1381" s="56">
        <f t="shared" si="180"/>
        <v>0.0258109581328831</v>
      </c>
      <c r="Q1381" s="82">
        <f t="shared" si="174"/>
        <v>0.0878113603722806</v>
      </c>
      <c r="R1381" s="58">
        <f t="shared" si="175"/>
        <v>3.17361010226061</v>
      </c>
      <c r="S1381" s="57">
        <f>IF(K1381=0,C1409,(1/$C$59)*LN(1+$C$59/$C$58/(RodR+ABS(Calculations!K1381-RodR))))</f>
        <v>0.0276692339458244</v>
      </c>
      <c r="T1381" s="83">
        <f t="shared" si="176"/>
        <v>0.0281867927131435</v>
      </c>
      <c r="U1381" s="58">
        <f t="shared" si="177"/>
        <v>57.4583333333333</v>
      </c>
      <c r="V1381" s="58">
        <f t="shared" si="178"/>
        <v>1.01019948033673</v>
      </c>
      <c r="W1381" s="58">
        <f t="shared" si="179"/>
        <v>1.01019948033673</v>
      </c>
    </row>
    <row r="1382" spans="11:23">
      <c r="K1382" s="80">
        <v>138</v>
      </c>
      <c r="L1382" s="56">
        <f t="shared" si="173"/>
        <v>3.57177201252918</v>
      </c>
      <c r="M1382" s="56">
        <f t="shared" si="180"/>
        <v>0.0257738529910485</v>
      </c>
      <c r="Q1382" s="82">
        <f t="shared" si="174"/>
        <v>0.087748449806608</v>
      </c>
      <c r="R1382" s="58">
        <f t="shared" si="175"/>
        <v>3.17361010226061</v>
      </c>
      <c r="S1382" s="57">
        <f>IF(K1382=0,C1410,(1/$C$59)*LN(1+$C$59/$C$58/(RodR+ABS(Calculations!K1382-RodR))))</f>
        <v>0.0276494109166414</v>
      </c>
      <c r="T1382" s="83">
        <f t="shared" si="176"/>
        <v>0.0281662219848154</v>
      </c>
      <c r="U1382" s="58">
        <f t="shared" si="177"/>
        <v>57.5</v>
      </c>
      <c r="V1382" s="58">
        <f t="shared" si="178"/>
        <v>1.01019948033673</v>
      </c>
      <c r="W1382" s="58">
        <f t="shared" si="179"/>
        <v>1.01019948033673</v>
      </c>
    </row>
    <row r="1383" spans="11:23">
      <c r="K1383" s="80">
        <v>138.1</v>
      </c>
      <c r="L1383" s="56">
        <f t="shared" si="173"/>
        <v>3.56921492521128</v>
      </c>
      <c r="M1383" s="56">
        <f t="shared" si="180"/>
        <v>0.0257368278075618</v>
      </c>
      <c r="Q1383" s="82">
        <f t="shared" si="174"/>
        <v>0.0876856293221598</v>
      </c>
      <c r="R1383" s="58">
        <f t="shared" si="175"/>
        <v>3.17361010226061</v>
      </c>
      <c r="S1383" s="57">
        <f>IF(K1383=0,C1411,(1/$C$59)*LN(1+$C$59/$C$58/(RodR+ABS(Calculations!K1383-RodR))))</f>
        <v>0.0276296162719233</v>
      </c>
      <c r="T1383" s="83">
        <f t="shared" si="176"/>
        <v>0.0281456812601385</v>
      </c>
      <c r="U1383" s="58">
        <f t="shared" si="177"/>
        <v>57.5416666666667</v>
      </c>
      <c r="V1383" s="58">
        <f t="shared" si="178"/>
        <v>1.01019948033673</v>
      </c>
      <c r="W1383" s="58">
        <f t="shared" si="179"/>
        <v>1.01019948033673</v>
      </c>
    </row>
    <row r="1384" spans="11:23">
      <c r="K1384" s="80">
        <v>138.2</v>
      </c>
      <c r="L1384" s="56">
        <f t="shared" si="173"/>
        <v>3.56666149674994</v>
      </c>
      <c r="M1384" s="56">
        <f t="shared" si="180"/>
        <v>0.0256998823529053</v>
      </c>
      <c r="Q1384" s="82">
        <f t="shared" si="174"/>
        <v>0.0876228987255851</v>
      </c>
      <c r="R1384" s="58">
        <f t="shared" si="175"/>
        <v>3.17361010226061</v>
      </c>
      <c r="S1384" s="57">
        <f>IF(K1384=0,C1412,(1/$C$59)*LN(1+$C$59/$C$58/(RodR+ABS(Calculations!K1384-RodR))))</f>
        <v>0.0276098499507454</v>
      </c>
      <c r="T1384" s="83">
        <f t="shared" si="176"/>
        <v>0.0281251704735159</v>
      </c>
      <c r="U1384" s="58">
        <f t="shared" si="177"/>
        <v>57.5833333333333</v>
      </c>
      <c r="V1384" s="58">
        <f t="shared" si="178"/>
        <v>1.01019948033673</v>
      </c>
      <c r="W1384" s="58">
        <f t="shared" si="179"/>
        <v>1.01019948033673</v>
      </c>
    </row>
    <row r="1385" spans="11:23">
      <c r="K1385" s="80">
        <v>138.3</v>
      </c>
      <c r="L1385" s="56">
        <f t="shared" si="173"/>
        <v>3.5641117192974</v>
      </c>
      <c r="M1385" s="56">
        <f t="shared" si="180"/>
        <v>0.0256630163983065</v>
      </c>
      <c r="Q1385" s="82">
        <f t="shared" si="174"/>
        <v>0.0875602578240865</v>
      </c>
      <c r="R1385" s="58">
        <f t="shared" si="175"/>
        <v>3.17361010226061</v>
      </c>
      <c r="S1385" s="57">
        <f>IF(K1385=0,C1413,(1/$C$59)*LN(1+$C$59/$C$58/(RodR+ABS(Calculations!K1385-RodR))))</f>
        <v>0.0275901118923575</v>
      </c>
      <c r="T1385" s="83">
        <f t="shared" si="176"/>
        <v>0.0281046895595429</v>
      </c>
      <c r="U1385" s="58">
        <f t="shared" si="177"/>
        <v>57.625</v>
      </c>
      <c r="V1385" s="58">
        <f t="shared" si="178"/>
        <v>1.01019948033673</v>
      </c>
      <c r="W1385" s="58">
        <f t="shared" si="179"/>
        <v>1.01019948033673</v>
      </c>
    </row>
    <row r="1386" spans="11:23">
      <c r="K1386" s="80">
        <v>138.4</v>
      </c>
      <c r="L1386" s="56">
        <f t="shared" si="173"/>
        <v>3.56156558502837</v>
      </c>
      <c r="M1386" s="56">
        <f t="shared" si="180"/>
        <v>0.0256262297158032</v>
      </c>
      <c r="Q1386" s="82">
        <f t="shared" si="174"/>
        <v>0.0874977064254186</v>
      </c>
      <c r="R1386" s="58">
        <f t="shared" si="175"/>
        <v>3.17361010226061</v>
      </c>
      <c r="S1386" s="57">
        <f>IF(K1386=0,C1414,(1/$C$59)*LN(1+$C$59/$C$58/(RodR+ABS(Calculations!K1386-RodR))))</f>
        <v>0.0275704020361836</v>
      </c>
      <c r="T1386" s="83">
        <f t="shared" si="176"/>
        <v>0.0280842384530041</v>
      </c>
      <c r="U1386" s="58">
        <f t="shared" si="177"/>
        <v>57.6666666666667</v>
      </c>
      <c r="V1386" s="58">
        <f t="shared" si="178"/>
        <v>1.01019948033673</v>
      </c>
      <c r="W1386" s="58">
        <f t="shared" si="179"/>
        <v>1.01019948033673</v>
      </c>
    </row>
    <row r="1387" spans="11:23">
      <c r="K1387" s="80">
        <v>138.5</v>
      </c>
      <c r="L1387" s="56">
        <f t="shared" si="173"/>
        <v>3.55902308613989</v>
      </c>
      <c r="M1387" s="56">
        <f t="shared" si="180"/>
        <v>0.0255895220783127</v>
      </c>
      <c r="Q1387" s="82">
        <f t="shared" si="174"/>
        <v>0.0874352443378843</v>
      </c>
      <c r="R1387" s="58">
        <f t="shared" si="175"/>
        <v>3.17361010226061</v>
      </c>
      <c r="S1387" s="57">
        <f>IF(K1387=0,C1415,(1/$C$59)*LN(1+$C$59/$C$58/(RodR+ABS(Calculations!K1387-RodR))))</f>
        <v>0.0275507203218199</v>
      </c>
      <c r="T1387" s="83">
        <f t="shared" si="176"/>
        <v>0.0280638170888742</v>
      </c>
      <c r="U1387" s="58">
        <f t="shared" si="177"/>
        <v>57.7083333333333</v>
      </c>
      <c r="V1387" s="58">
        <f t="shared" si="178"/>
        <v>1.01019948033673</v>
      </c>
      <c r="W1387" s="58">
        <f t="shared" si="179"/>
        <v>1.01019948033673</v>
      </c>
    </row>
    <row r="1388" spans="11:23">
      <c r="K1388" s="80">
        <v>138.6</v>
      </c>
      <c r="L1388" s="56">
        <f t="shared" si="173"/>
        <v>3.55648421485124</v>
      </c>
      <c r="M1388" s="56">
        <f t="shared" si="180"/>
        <v>0.0255528932595261</v>
      </c>
      <c r="Q1388" s="82">
        <f t="shared" si="174"/>
        <v>0.0873728713703331</v>
      </c>
      <c r="R1388" s="58">
        <f t="shared" si="175"/>
        <v>3.17361010226061</v>
      </c>
      <c r="S1388" s="57">
        <f>IF(K1388=0,C1416,(1/$C$59)*LN(1+$C$59/$C$58/(RodR+ABS(Calculations!K1388-RodR))))</f>
        <v>0.0275310666890353</v>
      </c>
      <c r="T1388" s="83">
        <f t="shared" si="176"/>
        <v>0.0280434254023167</v>
      </c>
      <c r="U1388" s="58">
        <f t="shared" si="177"/>
        <v>57.75</v>
      </c>
      <c r="V1388" s="58">
        <f t="shared" si="178"/>
        <v>1.01019948033673</v>
      </c>
      <c r="W1388" s="58">
        <f t="shared" si="179"/>
        <v>1.01019948033673</v>
      </c>
    </row>
    <row r="1389" spans="11:23">
      <c r="K1389" s="80">
        <v>138.7</v>
      </c>
      <c r="L1389" s="56">
        <f t="shared" si="173"/>
        <v>3.55394896340397</v>
      </c>
      <c r="M1389" s="56">
        <f t="shared" si="180"/>
        <v>0.0255163430338494</v>
      </c>
      <c r="Q1389" s="82">
        <f t="shared" si="174"/>
        <v>0.0873105873321616</v>
      </c>
      <c r="R1389" s="58">
        <f t="shared" si="175"/>
        <v>3.17361010226061</v>
      </c>
      <c r="S1389" s="57">
        <f>IF(K1389=0,C1417,(1/$C$59)*LN(1+$C$59/$C$58/(RodR+ABS(Calculations!K1389-RodR))))</f>
        <v>0.027511441077771</v>
      </c>
      <c r="T1389" s="83">
        <f t="shared" si="176"/>
        <v>0.0280230633286843</v>
      </c>
      <c r="U1389" s="58">
        <f t="shared" si="177"/>
        <v>57.7916666666667</v>
      </c>
      <c r="V1389" s="58">
        <f t="shared" si="178"/>
        <v>1.01019948033673</v>
      </c>
      <c r="W1389" s="58">
        <f t="shared" si="179"/>
        <v>1.01019948033673</v>
      </c>
    </row>
    <row r="1390" spans="11:23">
      <c r="K1390" s="80">
        <v>138.8</v>
      </c>
      <c r="L1390" s="56">
        <f t="shared" si="173"/>
        <v>3.55141732406161</v>
      </c>
      <c r="M1390" s="56">
        <f t="shared" si="180"/>
        <v>0.0254798711766675</v>
      </c>
      <c r="Q1390" s="82">
        <f t="shared" si="174"/>
        <v>0.0872483920333066</v>
      </c>
      <c r="R1390" s="58">
        <f t="shared" si="175"/>
        <v>3.17361010226061</v>
      </c>
      <c r="S1390" s="57">
        <f>IF(K1390=0,C1418,(1/$C$59)*LN(1+$C$59/$C$58/(RodR+ABS(Calculations!K1390-RodR))))</f>
        <v>0.0274918434281383</v>
      </c>
      <c r="T1390" s="83">
        <f t="shared" si="176"/>
        <v>0.0280027308035157</v>
      </c>
      <c r="U1390" s="58">
        <f t="shared" si="177"/>
        <v>57.8333333333333</v>
      </c>
      <c r="V1390" s="58">
        <f t="shared" si="178"/>
        <v>1.01019948033673</v>
      </c>
      <c r="W1390" s="58">
        <f t="shared" si="179"/>
        <v>1.01019948033673</v>
      </c>
    </row>
    <row r="1391" spans="11:23">
      <c r="K1391" s="80">
        <v>138.9</v>
      </c>
      <c r="L1391" s="56">
        <f t="shared" si="173"/>
        <v>3.54888928910981</v>
      </c>
      <c r="M1391" s="56">
        <f t="shared" si="180"/>
        <v>0.0254434774641079</v>
      </c>
      <c r="Q1391" s="82">
        <f t="shared" si="174"/>
        <v>0.0871862852842478</v>
      </c>
      <c r="R1391" s="58">
        <f t="shared" si="175"/>
        <v>3.17361010226061</v>
      </c>
      <c r="S1391" s="57">
        <f>IF(K1391=0,C1419,(1/$C$59)*LN(1+$C$59/$C$58/(RodR+ABS(Calculations!K1391-RodR))))</f>
        <v>0.0274722736804196</v>
      </c>
      <c r="T1391" s="83">
        <f t="shared" si="176"/>
        <v>0.0279824277625379</v>
      </c>
      <c r="U1391" s="58">
        <f t="shared" si="177"/>
        <v>57.875</v>
      </c>
      <c r="V1391" s="58">
        <f t="shared" si="178"/>
        <v>1.01019948033673</v>
      </c>
      <c r="W1391" s="58">
        <f t="shared" si="179"/>
        <v>1.01019948033673</v>
      </c>
    </row>
    <row r="1392" spans="11:23">
      <c r="K1392" s="80">
        <v>139</v>
      </c>
      <c r="L1392" s="56">
        <f t="shared" si="173"/>
        <v>3.5463648508562</v>
      </c>
      <c r="M1392" s="56">
        <f t="shared" si="180"/>
        <v>0.0254071616729754</v>
      </c>
      <c r="Q1392" s="82">
        <f t="shared" si="174"/>
        <v>0.0871242668960053</v>
      </c>
      <c r="R1392" s="58">
        <f t="shared" si="175"/>
        <v>3.17361010226061</v>
      </c>
      <c r="S1392" s="57">
        <f>IF(K1392=0,C1420,(1/$C$59)*LN(1+$C$59/$C$58/(RodR+ABS(Calculations!K1392-RodR))))</f>
        <v>0.0274527317750676</v>
      </c>
      <c r="T1392" s="83">
        <f t="shared" si="176"/>
        <v>0.0279621541416642</v>
      </c>
      <c r="U1392" s="58">
        <f t="shared" si="177"/>
        <v>57.9166666666667</v>
      </c>
      <c r="V1392" s="58">
        <f t="shared" si="178"/>
        <v>1.01019948033673</v>
      </c>
      <c r="W1392" s="58">
        <f t="shared" si="179"/>
        <v>1.01019948033673</v>
      </c>
    </row>
    <row r="1393" spans="11:23">
      <c r="K1393" s="80">
        <v>139.1</v>
      </c>
      <c r="L1393" s="56">
        <f t="shared" si="173"/>
        <v>3.54384400163019</v>
      </c>
      <c r="M1393" s="56">
        <f t="shared" si="180"/>
        <v>0.0253709235810922</v>
      </c>
      <c r="Q1393" s="82">
        <f t="shared" si="174"/>
        <v>0.0870623366801341</v>
      </c>
      <c r="R1393" s="58">
        <f t="shared" si="175"/>
        <v>3.17361010226061</v>
      </c>
      <c r="S1393" s="57">
        <f>IF(K1393=0,C1421,(1/$C$59)*LN(1+$C$59/$C$58/(RodR+ABS(Calculations!K1393-RodR))))</f>
        <v>0.0274332176527036</v>
      </c>
      <c r="T1393" s="83">
        <f t="shared" si="176"/>
        <v>0.0279419098769925</v>
      </c>
      <c r="U1393" s="58">
        <f t="shared" si="177"/>
        <v>57.9583333333333</v>
      </c>
      <c r="V1393" s="58">
        <f t="shared" si="178"/>
        <v>1.01019948033673</v>
      </c>
      <c r="W1393" s="58">
        <f t="shared" si="179"/>
        <v>1.01019948033673</v>
      </c>
    </row>
    <row r="1394" spans="11:23">
      <c r="K1394" s="80">
        <v>139.2</v>
      </c>
      <c r="L1394" s="56">
        <f t="shared" si="173"/>
        <v>3.54132673378308</v>
      </c>
      <c r="M1394" s="56">
        <f t="shared" si="180"/>
        <v>0.0253347629668554</v>
      </c>
      <c r="Q1394" s="82">
        <f t="shared" si="174"/>
        <v>0.0870004944487272</v>
      </c>
      <c r="R1394" s="58">
        <f t="shared" si="175"/>
        <v>3.17361010226061</v>
      </c>
      <c r="S1394" s="57">
        <f>IF(K1394=0,C1422,(1/$C$59)*LN(1+$C$59/$C$58/(RodR+ABS(Calculations!K1394-RodR))))</f>
        <v>0.0274137312541183</v>
      </c>
      <c r="T1394" s="83">
        <f t="shared" si="176"/>
        <v>0.0279216949048067</v>
      </c>
      <c r="U1394" s="58">
        <f t="shared" si="177"/>
        <v>58</v>
      </c>
      <c r="V1394" s="58">
        <f t="shared" si="178"/>
        <v>1.01019948033673</v>
      </c>
      <c r="W1394" s="58">
        <f t="shared" si="179"/>
        <v>1.01019948033673</v>
      </c>
    </row>
    <row r="1395" spans="11:23">
      <c r="K1395" s="80">
        <v>139.3</v>
      </c>
      <c r="L1395" s="56">
        <f t="shared" si="173"/>
        <v>3.53881303968779</v>
      </c>
      <c r="M1395" s="56">
        <f t="shared" si="180"/>
        <v>0.025298679609608</v>
      </c>
      <c r="Q1395" s="82">
        <f t="shared" si="174"/>
        <v>0.0869387400144083</v>
      </c>
      <c r="R1395" s="58">
        <f t="shared" si="175"/>
        <v>3.17361010226061</v>
      </c>
      <c r="S1395" s="57">
        <f>IF(K1395=0,C1423,(1/$C$59)*LN(1+$C$59/$C$58/(RodR+ABS(Calculations!K1395-RodR))))</f>
        <v>0.0273942725202697</v>
      </c>
      <c r="T1395" s="83">
        <f t="shared" si="176"/>
        <v>0.027901509161574</v>
      </c>
      <c r="U1395" s="58">
        <f t="shared" si="177"/>
        <v>58.0416666666667</v>
      </c>
      <c r="V1395" s="58">
        <f t="shared" si="178"/>
        <v>1.01019948033673</v>
      </c>
      <c r="W1395" s="58">
        <f t="shared" si="179"/>
        <v>1.01019948033673</v>
      </c>
    </row>
    <row r="1396" spans="11:23">
      <c r="K1396" s="80">
        <v>139.4</v>
      </c>
      <c r="L1396" s="56">
        <f t="shared" si="173"/>
        <v>3.536302911739</v>
      </c>
      <c r="M1396" s="56">
        <f t="shared" si="180"/>
        <v>0.0252626732893706</v>
      </c>
      <c r="Q1396" s="82">
        <f t="shared" si="174"/>
        <v>0.0868770731903361</v>
      </c>
      <c r="R1396" s="58">
        <f t="shared" si="175"/>
        <v>3.17361010226061</v>
      </c>
      <c r="S1396" s="57">
        <f>IF(K1396=0,C1424,(1/$C$59)*LN(1+$C$59/$C$58/(RodR+ABS(Calculations!K1396-RodR))))</f>
        <v>0.0273748413922845</v>
      </c>
      <c r="T1396" s="83">
        <f t="shared" si="176"/>
        <v>0.027881352583946</v>
      </c>
      <c r="U1396" s="58">
        <f t="shared" si="177"/>
        <v>58.0833333333333</v>
      </c>
      <c r="V1396" s="58">
        <f t="shared" si="178"/>
        <v>1.01019948033673</v>
      </c>
      <c r="W1396" s="58">
        <f t="shared" si="179"/>
        <v>1.01019948033673</v>
      </c>
    </row>
    <row r="1397" spans="11:23">
      <c r="K1397" s="80">
        <v>139.5</v>
      </c>
      <c r="L1397" s="56">
        <f t="shared" si="173"/>
        <v>3.53379634235288</v>
      </c>
      <c r="M1397" s="56">
        <f t="shared" si="180"/>
        <v>0.0252267437870151</v>
      </c>
      <c r="Q1397" s="82">
        <f t="shared" si="174"/>
        <v>0.086815493790197</v>
      </c>
      <c r="R1397" s="58">
        <f t="shared" si="175"/>
        <v>3.17361010226061</v>
      </c>
      <c r="S1397" s="57">
        <f>IF(K1397=0,C1425,(1/$C$59)*LN(1+$C$59/$C$58/(RodR+ABS(Calculations!K1397-RodR))))</f>
        <v>0.0273554378114555</v>
      </c>
      <c r="T1397" s="83">
        <f t="shared" si="176"/>
        <v>0.0278612251087566</v>
      </c>
      <c r="U1397" s="58">
        <f t="shared" si="177"/>
        <v>58.125</v>
      </c>
      <c r="V1397" s="58">
        <f t="shared" si="178"/>
        <v>1.01019948033673</v>
      </c>
      <c r="W1397" s="58">
        <f t="shared" si="179"/>
        <v>1.01019948033673</v>
      </c>
    </row>
    <row r="1398" spans="11:23">
      <c r="K1398" s="80">
        <v>139.6</v>
      </c>
      <c r="L1398" s="56">
        <f t="shared" si="173"/>
        <v>3.53129332396709</v>
      </c>
      <c r="M1398" s="56">
        <f t="shared" si="180"/>
        <v>0.0251908908841525</v>
      </c>
      <c r="Q1398" s="82">
        <f t="shared" si="174"/>
        <v>0.0867540016282057</v>
      </c>
      <c r="R1398" s="58">
        <f t="shared" si="175"/>
        <v>3.17361010226061</v>
      </c>
      <c r="S1398" s="57">
        <f>IF(K1398=0,C1426,(1/$C$59)*LN(1+$C$59/$C$58/(RodR+ABS(Calculations!K1398-RodR))))</f>
        <v>0.0273360617192419</v>
      </c>
      <c r="T1398" s="83">
        <f t="shared" si="176"/>
        <v>0.0278411266730227</v>
      </c>
      <c r="U1398" s="58">
        <f t="shared" si="177"/>
        <v>58.1666666666667</v>
      </c>
      <c r="V1398" s="58">
        <f t="shared" si="178"/>
        <v>1.01019948033673</v>
      </c>
      <c r="W1398" s="58">
        <f t="shared" si="179"/>
        <v>1.01019948033673</v>
      </c>
    </row>
    <row r="1399" spans="11:23">
      <c r="K1399" s="80">
        <v>139.7</v>
      </c>
      <c r="L1399" s="56">
        <f t="shared" si="173"/>
        <v>3.52879384904069</v>
      </c>
      <c r="M1399" s="56">
        <f t="shared" si="180"/>
        <v>0.0251551143632796</v>
      </c>
      <c r="Q1399" s="82">
        <f t="shared" si="174"/>
        <v>0.0866925965191022</v>
      </c>
      <c r="R1399" s="58">
        <f t="shared" si="175"/>
        <v>3.17361010226061</v>
      </c>
      <c r="S1399" s="57">
        <f>IF(K1399=0,C1427,(1/$C$59)*LN(1+$C$59/$C$58/(RodR+ABS(Calculations!K1399-RodR))))</f>
        <v>0.0273167130572687</v>
      </c>
      <c r="T1399" s="83">
        <f t="shared" si="176"/>
        <v>0.027821057213942</v>
      </c>
      <c r="U1399" s="58">
        <f t="shared" si="177"/>
        <v>58.2083333333333</v>
      </c>
      <c r="V1399" s="58">
        <f t="shared" si="178"/>
        <v>1.01019948033673</v>
      </c>
      <c r="W1399" s="58">
        <f t="shared" si="179"/>
        <v>1.01019948033673</v>
      </c>
    </row>
    <row r="1400" spans="11:23">
      <c r="K1400" s="80">
        <v>139.8</v>
      </c>
      <c r="L1400" s="56">
        <f t="shared" si="173"/>
        <v>3.52629791005418</v>
      </c>
      <c r="M1400" s="56">
        <f t="shared" si="180"/>
        <v>0.0251194140074329</v>
      </c>
      <c r="Q1400" s="82">
        <f t="shared" si="174"/>
        <v>0.0866312782781535</v>
      </c>
      <c r="R1400" s="58">
        <f t="shared" si="175"/>
        <v>3.17361010226061</v>
      </c>
      <c r="S1400" s="57">
        <f>IF(K1400=0,C1428,(1/$C$59)*LN(1+$C$59/$C$58/(RodR+ABS(Calculations!K1400-RodR))))</f>
        <v>0.0272973917673267</v>
      </c>
      <c r="T1400" s="83">
        <f t="shared" si="176"/>
        <v>0.0278010166688938</v>
      </c>
      <c r="U1400" s="58">
        <f t="shared" si="177"/>
        <v>58.25</v>
      </c>
      <c r="V1400" s="58">
        <f t="shared" si="178"/>
        <v>1.01019948033673</v>
      </c>
      <c r="W1400" s="58">
        <f t="shared" si="179"/>
        <v>1.01019948033673</v>
      </c>
    </row>
    <row r="1401" spans="11:23">
      <c r="K1401" s="80">
        <v>139.9</v>
      </c>
      <c r="L1401" s="56">
        <f t="shared" si="173"/>
        <v>3.52380549950918</v>
      </c>
      <c r="M1401" s="56">
        <f t="shared" si="180"/>
        <v>0.0250837896006342</v>
      </c>
      <c r="Q1401" s="82">
        <f t="shared" si="174"/>
        <v>0.0865700467211453</v>
      </c>
      <c r="R1401" s="58">
        <f t="shared" si="175"/>
        <v>3.17361010226061</v>
      </c>
      <c r="S1401" s="57">
        <f>IF(K1401=0,C1429,(1/$C$59)*LN(1+$C$59/$C$58/(RodR+ABS(Calculations!K1401-RodR))))</f>
        <v>0.0272780977913702</v>
      </c>
      <c r="T1401" s="83">
        <f t="shared" si="176"/>
        <v>0.0277810049754376</v>
      </c>
      <c r="U1401" s="58">
        <f t="shared" si="177"/>
        <v>58.2916666666667</v>
      </c>
      <c r="V1401" s="58">
        <f t="shared" si="178"/>
        <v>1.01019948033673</v>
      </c>
      <c r="W1401" s="58">
        <f t="shared" si="179"/>
        <v>1.01019948033673</v>
      </c>
    </row>
    <row r="1402" spans="11:23">
      <c r="K1402" s="80">
        <v>140</v>
      </c>
      <c r="L1402" s="56">
        <f t="shared" si="173"/>
        <v>3.52131660992859</v>
      </c>
      <c r="M1402" s="56">
        <f t="shared" si="180"/>
        <v>0.0250482409276156</v>
      </c>
      <c r="Q1402" s="82">
        <f t="shared" si="174"/>
        <v>0.0865089016643862</v>
      </c>
      <c r="R1402" s="58">
        <f t="shared" si="175"/>
        <v>3.17361010226061</v>
      </c>
      <c r="S1402" s="57">
        <f>IF(K1402=0,C1430,(1/$C$59)*LN(1+$C$59/$C$58/(RodR+ABS(Calculations!K1402-RodR))))</f>
        <v>0.0272588310715184</v>
      </c>
      <c r="T1402" s="83">
        <f t="shared" si="176"/>
        <v>0.0277610220713122</v>
      </c>
      <c r="U1402" s="58">
        <f t="shared" si="177"/>
        <v>58.3333333333333</v>
      </c>
      <c r="V1402" s="58">
        <f t="shared" si="178"/>
        <v>1.01019948033673</v>
      </c>
      <c r="W1402" s="58">
        <f t="shared" si="179"/>
        <v>1.01019948033673</v>
      </c>
    </row>
    <row r="1403" spans="11:23">
      <c r="K1403" s="80">
        <v>140.1</v>
      </c>
      <c r="L1403" s="56">
        <f t="shared" si="173"/>
        <v>3.51883123385643</v>
      </c>
      <c r="M1403" s="56">
        <f t="shared" si="180"/>
        <v>0.0250127677737568</v>
      </c>
      <c r="Q1403" s="82">
        <f t="shared" si="174"/>
        <v>0.0864478429247039</v>
      </c>
      <c r="R1403" s="58">
        <f t="shared" si="175"/>
        <v>3.17361010226061</v>
      </c>
      <c r="S1403" s="57">
        <f>IF(K1403=0,C1431,(1/$C$59)*LN(1+$C$59/$C$58/(RodR+ABS(Calculations!K1403-RodR))))</f>
        <v>0.0272395915500539</v>
      </c>
      <c r="T1403" s="83">
        <f t="shared" si="176"/>
        <v>0.0277410678944354</v>
      </c>
      <c r="U1403" s="58">
        <f t="shared" si="177"/>
        <v>58.375</v>
      </c>
      <c r="V1403" s="58">
        <f t="shared" si="178"/>
        <v>1.01019948033673</v>
      </c>
      <c r="W1403" s="58">
        <f t="shared" si="179"/>
        <v>1.01019948033673</v>
      </c>
    </row>
    <row r="1404" spans="11:23">
      <c r="K1404" s="80">
        <v>140.2</v>
      </c>
      <c r="L1404" s="56">
        <f t="shared" si="173"/>
        <v>3.51634936385767</v>
      </c>
      <c r="M1404" s="56">
        <f t="shared" si="180"/>
        <v>0.0249773699254154</v>
      </c>
      <c r="Q1404" s="82">
        <f t="shared" si="174"/>
        <v>0.0863868703194398</v>
      </c>
      <c r="R1404" s="58">
        <f t="shared" si="175"/>
        <v>3.17361010226061</v>
      </c>
      <c r="S1404" s="57">
        <f>IF(K1404=0,C1432,(1/$C$59)*LN(1+$C$59/$C$58/(RodR+ABS(Calculations!K1404-RodR))))</f>
        <v>0.0272203791694213</v>
      </c>
      <c r="T1404" s="83">
        <f t="shared" si="176"/>
        <v>0.027721142382904</v>
      </c>
      <c r="U1404" s="58">
        <f t="shared" si="177"/>
        <v>58.4166666666667</v>
      </c>
      <c r="V1404" s="58">
        <f t="shared" si="178"/>
        <v>1.01019948033673</v>
      </c>
      <c r="W1404" s="58">
        <f t="shared" si="179"/>
        <v>1.01019948033673</v>
      </c>
    </row>
    <row r="1405" spans="11:23">
      <c r="K1405" s="80">
        <v>140.3</v>
      </c>
      <c r="L1405" s="56">
        <f t="shared" si="173"/>
        <v>3.51387099251836</v>
      </c>
      <c r="M1405" s="56">
        <f t="shared" si="180"/>
        <v>0.0249420471694322</v>
      </c>
      <c r="Q1405" s="82">
        <f t="shared" si="174"/>
        <v>0.0863259836664545</v>
      </c>
      <c r="R1405" s="58">
        <f t="shared" si="175"/>
        <v>3.17361010226061</v>
      </c>
      <c r="S1405" s="57">
        <f>IF(K1405=0,C1433,(1/$C$59)*LN(1+$C$59/$C$58/(RodR+ABS(Calculations!K1405-RodR))))</f>
        <v>0.0272011938722287</v>
      </c>
      <c r="T1405" s="83">
        <f t="shared" si="176"/>
        <v>0.0277012454749922</v>
      </c>
      <c r="U1405" s="58">
        <f t="shared" si="177"/>
        <v>58.4583333333333</v>
      </c>
      <c r="V1405" s="58">
        <f t="shared" si="178"/>
        <v>1.01019948033673</v>
      </c>
      <c r="W1405" s="58">
        <f t="shared" si="179"/>
        <v>1.01019948033673</v>
      </c>
    </row>
    <row r="1406" spans="11:23">
      <c r="K1406" s="80">
        <v>140.4</v>
      </c>
      <c r="L1406" s="56">
        <f t="shared" si="173"/>
        <v>3.51139611244531</v>
      </c>
      <c r="M1406" s="56">
        <f t="shared" si="180"/>
        <v>0.0249067992936949</v>
      </c>
      <c r="Q1406" s="82">
        <f t="shared" si="174"/>
        <v>0.0862651827841177</v>
      </c>
      <c r="R1406" s="58">
        <f t="shared" si="175"/>
        <v>3.17361010226061</v>
      </c>
      <c r="S1406" s="57">
        <f>IF(K1406=0,C1434,(1/$C$59)*LN(1+$C$59/$C$58/(RodR+ABS(Calculations!K1406-RodR))))</f>
        <v>0.0271820356012447</v>
      </c>
      <c r="T1406" s="83">
        <f t="shared" si="176"/>
        <v>0.0276813771091509</v>
      </c>
      <c r="U1406" s="58">
        <f t="shared" si="177"/>
        <v>58.5</v>
      </c>
      <c r="V1406" s="58">
        <f t="shared" si="178"/>
        <v>1.01019948033673</v>
      </c>
      <c r="W1406" s="58">
        <f t="shared" si="179"/>
        <v>1.01019948033673</v>
      </c>
    </row>
    <row r="1407" spans="11:23">
      <c r="K1407" s="80">
        <v>140.5</v>
      </c>
      <c r="L1407" s="56">
        <f t="shared" si="173"/>
        <v>3.50892471626628</v>
      </c>
      <c r="M1407" s="56">
        <f t="shared" si="180"/>
        <v>0.0248716260866009</v>
      </c>
      <c r="Q1407" s="82">
        <f t="shared" si="174"/>
        <v>0.0862044674913142</v>
      </c>
      <c r="R1407" s="58">
        <f t="shared" si="175"/>
        <v>3.17361010226061</v>
      </c>
      <c r="S1407" s="57">
        <f>IF(K1407=0,C1435,(1/$C$59)*LN(1+$C$59/$C$58/(RodR+ABS(Calculations!K1407-RodR))))</f>
        <v>0.0271629042994001</v>
      </c>
      <c r="T1407" s="83">
        <f t="shared" si="176"/>
        <v>0.0276615372240083</v>
      </c>
      <c r="U1407" s="58">
        <f t="shared" si="177"/>
        <v>58.5416666666667</v>
      </c>
      <c r="V1407" s="58">
        <f t="shared" si="178"/>
        <v>1.01019948033673</v>
      </c>
      <c r="W1407" s="58">
        <f t="shared" si="179"/>
        <v>1.01019948033673</v>
      </c>
    </row>
    <row r="1408" spans="11:23">
      <c r="K1408" s="80">
        <v>140.6</v>
      </c>
      <c r="L1408" s="56">
        <f t="shared" si="173"/>
        <v>3.50645679662965</v>
      </c>
      <c r="M1408" s="56">
        <f t="shared" si="180"/>
        <v>0.0248365273374334</v>
      </c>
      <c r="Q1408" s="82">
        <f t="shared" si="174"/>
        <v>0.0861438376074355</v>
      </c>
      <c r="R1408" s="58">
        <f t="shared" si="175"/>
        <v>3.17361010226061</v>
      </c>
      <c r="S1408" s="57">
        <f>IF(K1408=0,C1436,(1/$C$59)*LN(1+$C$59/$C$58/(RodR+ABS(Calculations!K1408-RodR))))</f>
        <v>0.0271437999097854</v>
      </c>
      <c r="T1408" s="83">
        <f t="shared" si="176"/>
        <v>0.0276417257583677</v>
      </c>
      <c r="U1408" s="58">
        <f t="shared" si="177"/>
        <v>58.5833333333333</v>
      </c>
      <c r="V1408" s="58">
        <f t="shared" si="178"/>
        <v>1.01019948033673</v>
      </c>
      <c r="W1408" s="58">
        <f t="shared" si="179"/>
        <v>1.01019948033673</v>
      </c>
    </row>
    <row r="1409" spans="11:23">
      <c r="K1409" s="80">
        <v>140.7</v>
      </c>
      <c r="L1409" s="56">
        <f t="shared" si="173"/>
        <v>3.5039923462046</v>
      </c>
      <c r="M1409" s="56">
        <f t="shared" si="180"/>
        <v>0.0248015028360853</v>
      </c>
      <c r="Q1409" s="82">
        <f t="shared" si="174"/>
        <v>0.0860832929523833</v>
      </c>
      <c r="R1409" s="58">
        <f t="shared" si="175"/>
        <v>3.17361010226061</v>
      </c>
      <c r="S1409" s="57">
        <f>IF(K1409=0,C1437,(1/$C$59)*LN(1+$C$59/$C$58/(RodR+ABS(Calculations!K1409-RodR))))</f>
        <v>0.0271247223756519</v>
      </c>
      <c r="T1409" s="83">
        <f t="shared" si="176"/>
        <v>0.0276219426512076</v>
      </c>
      <c r="U1409" s="58">
        <f t="shared" si="177"/>
        <v>58.625</v>
      </c>
      <c r="V1409" s="58">
        <f t="shared" si="178"/>
        <v>1.01019948033673</v>
      </c>
      <c r="W1409" s="58">
        <f t="shared" si="179"/>
        <v>1.01019948033673</v>
      </c>
    </row>
    <row r="1410" spans="11:23">
      <c r="K1410" s="80">
        <v>140.8</v>
      </c>
      <c r="L1410" s="56">
        <f t="shared" ref="L1410:L1473" si="181">IF(K1410&lt;RodR,EPRValue,Q1410*$C$43)</f>
        <v>3.50153135768078</v>
      </c>
      <c r="M1410" s="56">
        <f t="shared" si="180"/>
        <v>0.0247665523733995</v>
      </c>
      <c r="Q1410" s="82">
        <f t="shared" si="174"/>
        <v>0.086022833346563</v>
      </c>
      <c r="R1410" s="58">
        <f t="shared" si="175"/>
        <v>3.17361010226061</v>
      </c>
      <c r="S1410" s="57">
        <f>IF(K1410=0,C1438,(1/$C$59)*LN(1+$C$59/$C$58/(RodR+ABS(Calculations!K1410-RodR))))</f>
        <v>0.0271056716404097</v>
      </c>
      <c r="T1410" s="83">
        <f t="shared" si="176"/>
        <v>0.0276021878416818</v>
      </c>
      <c r="U1410" s="58">
        <f t="shared" si="177"/>
        <v>58.6666666666667</v>
      </c>
      <c r="V1410" s="58">
        <f t="shared" si="178"/>
        <v>1.01019948033673</v>
      </c>
      <c r="W1410" s="58">
        <f t="shared" si="179"/>
        <v>1.01019948033673</v>
      </c>
    </row>
    <row r="1411" spans="11:23">
      <c r="K1411" s="80">
        <v>140.9</v>
      </c>
      <c r="L1411" s="56">
        <f t="shared" si="181"/>
        <v>3.49907382376841</v>
      </c>
      <c r="M1411" s="56">
        <f t="shared" si="180"/>
        <v>0.0247316757407656</v>
      </c>
      <c r="Q1411" s="82">
        <f t="shared" si="174"/>
        <v>0.0859624586108853</v>
      </c>
      <c r="R1411" s="58">
        <f t="shared" si="175"/>
        <v>3.17361010226061</v>
      </c>
      <c r="S1411" s="57">
        <f>IF(K1411=0,C1439,(1/$C$59)*LN(1+$C$59/$C$58/(RodR+ABS(Calculations!K1411-RodR))))</f>
        <v>0.0270866476476279</v>
      </c>
      <c r="T1411" s="83">
        <f t="shared" si="176"/>
        <v>0.0275824612691173</v>
      </c>
      <c r="U1411" s="58">
        <f t="shared" si="177"/>
        <v>58.7083333333333</v>
      </c>
      <c r="V1411" s="58">
        <f t="shared" si="178"/>
        <v>1.01019948033673</v>
      </c>
      <c r="W1411" s="58">
        <f t="shared" si="179"/>
        <v>1.01019948033673</v>
      </c>
    </row>
    <row r="1412" spans="11:23">
      <c r="K1412" s="80">
        <v>141</v>
      </c>
      <c r="L1412" s="56">
        <f t="shared" si="181"/>
        <v>3.49661973719823</v>
      </c>
      <c r="M1412" s="56">
        <f t="shared" si="180"/>
        <v>0.0246968727303543</v>
      </c>
      <c r="Q1412" s="82">
        <f t="shared" ref="Q1412:Q1475" si="182">R1412*IF($C$56&lt;$C$55,S1412,T1412)</f>
        <v>0.0859021685667647</v>
      </c>
      <c r="R1412" s="58">
        <f t="shared" ref="R1412:R1475" si="183">$C$70/$C$61*W1412</f>
        <v>3.17361010226061</v>
      </c>
      <c r="S1412" s="57">
        <f>IF(K1412=0,C1440,(1/$C$59)*LN(1+$C$59/$C$58/(RodR+ABS(Calculations!K1412-RodR))))</f>
        <v>0.0270676503410344</v>
      </c>
      <c r="T1412" s="83">
        <f t="shared" ref="T1412:T1475" si="184">IF((ABS(K1412))&lt;$C$55-$C$56,($C$53/2/PI()/$C$56*LN(($C$55-$C$56)*(ABS(K1412)+$C$56)/(ABS(K1412))/$C$55)+$C$60*LN($C$55*$C$54/($C$55-$C$56)/$C$53)),$C$60*LN((((ABS(K1412))+$C$56-$C$55)*$C$53+$C$55*$C$54)/($C$53*(ABS(K1412)))))</f>
        <v>0.0275627628730145</v>
      </c>
      <c r="U1412" s="58">
        <f t="shared" ref="U1412:U1475" si="185">K1412/$C$56</f>
        <v>58.75</v>
      </c>
      <c r="V1412" s="58">
        <f t="shared" ref="V1412:V1475" si="186">IF(K1412="","",1/(1.0212-0.0178*LOG10($C$53+0.01)))</f>
        <v>1.01019948033673</v>
      </c>
      <c r="W1412" s="58">
        <f t="shared" ref="W1412:W1475" si="187">MAX(1/(-(0.21682*LOG10(3.7*U1412)-0.293)*(EXP(-3.7*U1412)-1)+1),1)*MAX(1/(-(0.1921*LOG10(U1412+0.2)+0.072)*(EXP(-150*U1412)-1)+1),1)*V1412</f>
        <v>1.01019948033673</v>
      </c>
    </row>
    <row r="1413" spans="11:23">
      <c r="K1413" s="80">
        <v>141.1</v>
      </c>
      <c r="L1413" s="56">
        <f t="shared" si="181"/>
        <v>3.49416909072128</v>
      </c>
      <c r="M1413" s="56">
        <f t="shared" si="180"/>
        <v>0.024662143135151</v>
      </c>
      <c r="Q1413" s="82">
        <f t="shared" si="182"/>
        <v>0.0858419630361144</v>
      </c>
      <c r="R1413" s="58">
        <f t="shared" si="183"/>
        <v>3.17361010226061</v>
      </c>
      <c r="S1413" s="57">
        <f>IF(K1413=0,C1441,(1/$C$59)*LN(1+$C$59/$C$58/(RodR+ABS(Calculations!K1413-RodR))))</f>
        <v>0.0270486796645145</v>
      </c>
      <c r="T1413" s="83">
        <f t="shared" si="184"/>
        <v>0.0275430925930473</v>
      </c>
      <c r="U1413" s="58">
        <f t="shared" si="185"/>
        <v>58.7916666666667</v>
      </c>
      <c r="V1413" s="58">
        <f t="shared" si="186"/>
        <v>1.01019948033673</v>
      </c>
      <c r="W1413" s="58">
        <f t="shared" si="187"/>
        <v>1.01019948033673</v>
      </c>
    </row>
    <row r="1414" spans="11:23">
      <c r="K1414" s="80">
        <v>141.2</v>
      </c>
      <c r="L1414" s="56">
        <f t="shared" si="181"/>
        <v>3.49172187710895</v>
      </c>
      <c r="M1414" s="56">
        <f t="shared" si="180"/>
        <v>0.0246274867487224</v>
      </c>
      <c r="Q1414" s="82">
        <f t="shared" si="182"/>
        <v>0.0857818418413475</v>
      </c>
      <c r="R1414" s="58">
        <f t="shared" si="183"/>
        <v>3.17361010226061</v>
      </c>
      <c r="S1414" s="57">
        <f>IF(K1414=0,C1442,(1/$C$59)*LN(1+$C$59/$C$58/(RodR+ABS(Calculations!K1414-RodR))))</f>
        <v>0.0270297355621107</v>
      </c>
      <c r="T1414" s="83">
        <f t="shared" si="184"/>
        <v>0.027523450369061</v>
      </c>
      <c r="U1414" s="58">
        <f t="shared" si="185"/>
        <v>58.8333333333333</v>
      </c>
      <c r="V1414" s="58">
        <f t="shared" si="186"/>
        <v>1.01019948033673</v>
      </c>
      <c r="W1414" s="58">
        <f t="shared" si="187"/>
        <v>1.01019948033673</v>
      </c>
    </row>
    <row r="1415" spans="11:23">
      <c r="K1415" s="80">
        <v>141.3</v>
      </c>
      <c r="L1415" s="56">
        <f t="shared" si="181"/>
        <v>3.48927808915285</v>
      </c>
      <c r="M1415" s="56">
        <f t="shared" si="180"/>
        <v>0.0245929033655146</v>
      </c>
      <c r="Q1415" s="82">
        <f t="shared" si="182"/>
        <v>0.0857218048053744</v>
      </c>
      <c r="R1415" s="58">
        <f t="shared" si="183"/>
        <v>3.17361010226061</v>
      </c>
      <c r="S1415" s="57">
        <f>IF(K1415=0,C1443,(1/$C$59)*LN(1+$C$59/$C$58/(RodR+ABS(Calculations!K1415-RodR))))</f>
        <v>0.0270108179780224</v>
      </c>
      <c r="T1415" s="83">
        <f t="shared" si="184"/>
        <v>0.027503836141072</v>
      </c>
      <c r="U1415" s="58">
        <f t="shared" si="185"/>
        <v>58.875</v>
      </c>
      <c r="V1415" s="58">
        <f t="shared" si="186"/>
        <v>1.01019948033673</v>
      </c>
      <c r="W1415" s="58">
        <f t="shared" si="187"/>
        <v>1.01019948033673</v>
      </c>
    </row>
    <row r="1416" spans="11:23">
      <c r="K1416" s="80">
        <v>141.4</v>
      </c>
      <c r="L1416" s="56">
        <f t="shared" si="181"/>
        <v>3.48683771966472</v>
      </c>
      <c r="M1416" s="56">
        <f t="shared" si="180"/>
        <v>0.024558392780591</v>
      </c>
      <c r="Q1416" s="82">
        <f t="shared" si="182"/>
        <v>0.0856618517515995</v>
      </c>
      <c r="R1416" s="58">
        <f t="shared" si="183"/>
        <v>3.17361010226061</v>
      </c>
      <c r="S1416" s="57">
        <f>IF(K1416=0,C1444,(1/$C$59)*LN(1+$C$59/$C$58/(RodR+ABS(Calculations!K1416-RodR))))</f>
        <v>0.0269919268566045</v>
      </c>
      <c r="T1416" s="83">
        <f t="shared" si="184"/>
        <v>0.0274842498492681</v>
      </c>
      <c r="U1416" s="58">
        <f t="shared" si="185"/>
        <v>58.9166666666667</v>
      </c>
      <c r="V1416" s="58">
        <f t="shared" si="186"/>
        <v>1.01019948033673</v>
      </c>
      <c r="W1416" s="58">
        <f t="shared" si="187"/>
        <v>1.01019948033673</v>
      </c>
    </row>
    <row r="1417" spans="11:23">
      <c r="K1417" s="80">
        <v>141.5</v>
      </c>
      <c r="L1417" s="56">
        <f t="shared" si="181"/>
        <v>3.48440076147651</v>
      </c>
      <c r="M1417" s="56">
        <f t="shared" si="180"/>
        <v>0.0245239547897627</v>
      </c>
      <c r="Q1417" s="82">
        <f t="shared" si="182"/>
        <v>0.0856019825039241</v>
      </c>
      <c r="R1417" s="58">
        <f t="shared" si="183"/>
        <v>3.17361010226061</v>
      </c>
      <c r="S1417" s="57">
        <f>IF(K1417=0,C1445,(1/$C$59)*LN(1+$C$59/$C$58/(RodR+ABS(Calculations!K1417-RodR))))</f>
        <v>0.0269730621423686</v>
      </c>
      <c r="T1417" s="83">
        <f t="shared" si="184"/>
        <v>0.0274646914340076</v>
      </c>
      <c r="U1417" s="58">
        <f t="shared" si="185"/>
        <v>58.9583333333333</v>
      </c>
      <c r="V1417" s="58">
        <f t="shared" si="186"/>
        <v>1.01019948033673</v>
      </c>
      <c r="W1417" s="58">
        <f t="shared" si="187"/>
        <v>1.01019948033673</v>
      </c>
    </row>
    <row r="1418" spans="11:23">
      <c r="K1418" s="80">
        <v>141.6</v>
      </c>
      <c r="L1418" s="56">
        <f t="shared" si="181"/>
        <v>3.4819672074401</v>
      </c>
      <c r="M1418" s="56">
        <f t="shared" si="180"/>
        <v>0.0244895891895545</v>
      </c>
      <c r="Q1418" s="82">
        <f t="shared" si="182"/>
        <v>0.0855421968867383</v>
      </c>
      <c r="R1418" s="58">
        <f t="shared" si="183"/>
        <v>3.17361010226061</v>
      </c>
      <c r="S1418" s="57">
        <f>IF(K1418=0,C1446,(1/$C$59)*LN(1+$C$59/$C$58/(RodR+ABS(Calculations!K1418-RodR))))</f>
        <v>0.0269542237799802</v>
      </c>
      <c r="T1418" s="83">
        <f t="shared" si="184"/>
        <v>0.0274451608358185</v>
      </c>
      <c r="U1418" s="58">
        <f t="shared" si="185"/>
        <v>59</v>
      </c>
      <c r="V1418" s="58">
        <f t="shared" si="186"/>
        <v>1.01019948033673</v>
      </c>
      <c r="W1418" s="58">
        <f t="shared" si="187"/>
        <v>1.01019948033673</v>
      </c>
    </row>
    <row r="1419" spans="11:23">
      <c r="K1419" s="80">
        <v>141.7</v>
      </c>
      <c r="L1419" s="56">
        <f t="shared" si="181"/>
        <v>3.47953705042739</v>
      </c>
      <c r="M1419" s="56">
        <f t="shared" si="180"/>
        <v>0.0244552957772073</v>
      </c>
      <c r="Q1419" s="82">
        <f t="shared" si="182"/>
        <v>0.0854824947249252</v>
      </c>
      <c r="R1419" s="58">
        <f t="shared" si="183"/>
        <v>3.17361010226061</v>
      </c>
      <c r="S1419" s="57">
        <f>IF(K1419=0,C1447,(1/$C$59)*LN(1+$C$59/$C$58/(RodR+ABS(Calculations!K1419-RodR))))</f>
        <v>0.0269354117142603</v>
      </c>
      <c r="T1419" s="83">
        <f t="shared" si="184"/>
        <v>0.027425657995397</v>
      </c>
      <c r="U1419" s="58">
        <f t="shared" si="185"/>
        <v>59.0416666666667</v>
      </c>
      <c r="V1419" s="58">
        <f t="shared" si="186"/>
        <v>1.01019948033673</v>
      </c>
      <c r="W1419" s="58">
        <f t="shared" si="187"/>
        <v>1.01019948033673</v>
      </c>
    </row>
    <row r="1420" spans="11:23">
      <c r="K1420" s="80">
        <v>141.8</v>
      </c>
      <c r="L1420" s="56">
        <f t="shared" si="181"/>
        <v>3.47711028333007</v>
      </c>
      <c r="M1420" s="56">
        <f t="shared" si="180"/>
        <v>0.0244210743507121</v>
      </c>
      <c r="Q1420" s="82">
        <f t="shared" si="182"/>
        <v>0.0854228758438529</v>
      </c>
      <c r="R1420" s="58">
        <f t="shared" si="183"/>
        <v>3.17361010226061</v>
      </c>
      <c r="S1420" s="57">
        <f>IF(K1420=0,C1448,(1/$C$59)*LN(1+$C$59/$C$58/(RodR+ABS(Calculations!K1420-RodR))))</f>
        <v>0.0269166258901826</v>
      </c>
      <c r="T1420" s="83">
        <f t="shared" si="184"/>
        <v>0.0274061828536085</v>
      </c>
      <c r="U1420" s="58">
        <f t="shared" si="185"/>
        <v>59.0833333333333</v>
      </c>
      <c r="V1420" s="58">
        <f t="shared" si="186"/>
        <v>1.01019948033673</v>
      </c>
      <c r="W1420" s="58">
        <f t="shared" si="187"/>
        <v>1.01019948033673</v>
      </c>
    </row>
    <row r="1421" spans="11:23">
      <c r="K1421" s="80">
        <v>141.9</v>
      </c>
      <c r="L1421" s="56">
        <f t="shared" si="181"/>
        <v>3.47468689905977</v>
      </c>
      <c r="M1421" s="56">
        <f t="shared" ref="M1421:M1484" si="188">L1411-L1421</f>
        <v>0.0243869247086379</v>
      </c>
      <c r="Q1421" s="82">
        <f t="shared" si="182"/>
        <v>0.0853633400693807</v>
      </c>
      <c r="R1421" s="58">
        <f t="shared" si="183"/>
        <v>3.17361010226061</v>
      </c>
      <c r="S1421" s="57">
        <f>IF(K1421=0,C1449,(1/$C$59)*LN(1+$C$59/$C$58/(RodR+ABS(Calculations!K1421-RodR))))</f>
        <v>0.0268978662528756</v>
      </c>
      <c r="T1421" s="83">
        <f t="shared" si="184"/>
        <v>0.027386735351486</v>
      </c>
      <c r="U1421" s="58">
        <f t="shared" si="185"/>
        <v>59.125</v>
      </c>
      <c r="V1421" s="58">
        <f t="shared" si="186"/>
        <v>1.01019948033673</v>
      </c>
      <c r="W1421" s="58">
        <f t="shared" si="187"/>
        <v>1.01019948033673</v>
      </c>
    </row>
    <row r="1422" spans="11:23">
      <c r="K1422" s="80">
        <v>142</v>
      </c>
      <c r="L1422" s="56">
        <f t="shared" si="181"/>
        <v>3.47226689054783</v>
      </c>
      <c r="M1422" s="56">
        <f t="shared" si="188"/>
        <v>0.0243528466504057</v>
      </c>
      <c r="Q1422" s="82">
        <f t="shared" si="182"/>
        <v>0.0853038872278508</v>
      </c>
      <c r="R1422" s="58">
        <f t="shared" si="183"/>
        <v>3.17361010226061</v>
      </c>
      <c r="S1422" s="57">
        <f>IF(K1422=0,C1450,(1/$C$59)*LN(1+$C$59/$C$58/(RodR+ABS(Calculations!K1422-RodR))))</f>
        <v>0.02687913274762</v>
      </c>
      <c r="T1422" s="83">
        <f t="shared" si="184"/>
        <v>0.0273673154302299</v>
      </c>
      <c r="U1422" s="58">
        <f t="shared" si="185"/>
        <v>59.1666666666667</v>
      </c>
      <c r="V1422" s="58">
        <f t="shared" si="186"/>
        <v>1.01019948033673</v>
      </c>
      <c r="W1422" s="58">
        <f t="shared" si="187"/>
        <v>1.01019948033673</v>
      </c>
    </row>
    <row r="1423" spans="11:23">
      <c r="K1423" s="80">
        <v>142.1</v>
      </c>
      <c r="L1423" s="56">
        <f t="shared" si="181"/>
        <v>3.4698502507452</v>
      </c>
      <c r="M1423" s="56">
        <f t="shared" si="188"/>
        <v>0.0243188399760847</v>
      </c>
      <c r="Q1423" s="82">
        <f t="shared" si="182"/>
        <v>0.0852445171460881</v>
      </c>
      <c r="R1423" s="58">
        <f t="shared" si="183"/>
        <v>3.17361010226061</v>
      </c>
      <c r="S1423" s="57">
        <f>IF(K1423=0,C1451,(1/$C$59)*LN(1+$C$59/$C$58/(RodR+ABS(Calculations!K1423-RodR))))</f>
        <v>0.0268604253198486</v>
      </c>
      <c r="T1423" s="83">
        <f t="shared" si="184"/>
        <v>0.0273479230312072</v>
      </c>
      <c r="U1423" s="58">
        <f t="shared" si="185"/>
        <v>59.2083333333333</v>
      </c>
      <c r="V1423" s="58">
        <f t="shared" si="186"/>
        <v>1.01019948033673</v>
      </c>
      <c r="W1423" s="58">
        <f t="shared" si="187"/>
        <v>1.01019948033673</v>
      </c>
    </row>
    <row r="1424" spans="11:23">
      <c r="K1424" s="80">
        <v>142.2</v>
      </c>
      <c r="L1424" s="56">
        <f t="shared" si="181"/>
        <v>3.46743697262252</v>
      </c>
      <c r="M1424" s="56">
        <f t="shared" si="188"/>
        <v>0.0242849044864264</v>
      </c>
      <c r="Q1424" s="82">
        <f t="shared" si="182"/>
        <v>0.0851852296514007</v>
      </c>
      <c r="R1424" s="58">
        <f t="shared" si="183"/>
        <v>3.17361010226061</v>
      </c>
      <c r="S1424" s="57">
        <f>IF(K1424=0,C1452,(1/$C$59)*LN(1+$C$59/$C$58/(RodR+ABS(Calculations!K1424-RodR))))</f>
        <v>0.0268417439151464</v>
      </c>
      <c r="T1424" s="83">
        <f t="shared" si="184"/>
        <v>0.0273285580959508</v>
      </c>
      <c r="U1424" s="58">
        <f t="shared" si="185"/>
        <v>59.25</v>
      </c>
      <c r="V1424" s="58">
        <f t="shared" si="186"/>
        <v>1.01019948033673</v>
      </c>
      <c r="W1424" s="58">
        <f t="shared" si="187"/>
        <v>1.01019948033673</v>
      </c>
    </row>
    <row r="1425" spans="11:23">
      <c r="K1425" s="80">
        <v>142.3</v>
      </c>
      <c r="L1425" s="56">
        <f t="shared" si="181"/>
        <v>3.46502704916998</v>
      </c>
      <c r="M1425" s="56">
        <f t="shared" si="188"/>
        <v>0.0242510399828655</v>
      </c>
      <c r="Q1425" s="82">
        <f t="shared" si="182"/>
        <v>0.0851260245715773</v>
      </c>
      <c r="R1425" s="58">
        <f t="shared" si="183"/>
        <v>3.17361010226061</v>
      </c>
      <c r="S1425" s="57">
        <f>IF(K1425=0,C1453,(1/$C$59)*LN(1+$C$59/$C$58/(RodR+ABS(Calculations!K1425-RodR))))</f>
        <v>0.0268230884792498</v>
      </c>
      <c r="T1425" s="83">
        <f t="shared" si="184"/>
        <v>0.0273092205661596</v>
      </c>
      <c r="U1425" s="58">
        <f t="shared" si="185"/>
        <v>59.2916666666667</v>
      </c>
      <c r="V1425" s="58">
        <f t="shared" si="186"/>
        <v>1.01019948033673</v>
      </c>
      <c r="W1425" s="58">
        <f t="shared" si="187"/>
        <v>1.01019948033673</v>
      </c>
    </row>
    <row r="1426" spans="11:23">
      <c r="K1426" s="80">
        <v>142.4</v>
      </c>
      <c r="L1426" s="56">
        <f t="shared" si="181"/>
        <v>3.4626204733972</v>
      </c>
      <c r="M1426" s="56">
        <f t="shared" si="188"/>
        <v>0.0242172462675159</v>
      </c>
      <c r="Q1426" s="82">
        <f t="shared" si="182"/>
        <v>0.0850669017348837</v>
      </c>
      <c r="R1426" s="58">
        <f t="shared" si="183"/>
        <v>3.17361010226061</v>
      </c>
      <c r="S1426" s="57">
        <f>IF(K1426=0,C1454,(1/$C$59)*LN(1+$C$59/$C$58/(RodR+ABS(Calculations!K1426-RodR))))</f>
        <v>0.0268044589580457</v>
      </c>
      <c r="T1426" s="83">
        <f t="shared" si="184"/>
        <v>0.0272899103836965</v>
      </c>
      <c r="U1426" s="58">
        <f t="shared" si="185"/>
        <v>59.3333333333333</v>
      </c>
      <c r="V1426" s="58">
        <f t="shared" si="186"/>
        <v>1.01019948033673</v>
      </c>
      <c r="W1426" s="58">
        <f t="shared" si="187"/>
        <v>1.01019948033673</v>
      </c>
    </row>
    <row r="1427" spans="11:23">
      <c r="K1427" s="80">
        <v>142.5</v>
      </c>
      <c r="L1427" s="56">
        <f t="shared" si="181"/>
        <v>3.46021723833323</v>
      </c>
      <c r="M1427" s="56">
        <f t="shared" si="188"/>
        <v>0.0241835231432788</v>
      </c>
      <c r="Q1427" s="82">
        <f t="shared" si="182"/>
        <v>0.0850078609700633</v>
      </c>
      <c r="R1427" s="58">
        <f t="shared" si="183"/>
        <v>3.17361010226061</v>
      </c>
      <c r="S1427" s="57">
        <f>IF(K1427=0,C1455,(1/$C$59)*LN(1+$C$59/$C$58/(RodR+ABS(Calculations!K1427-RodR))))</f>
        <v>0.0267858552975713</v>
      </c>
      <c r="T1427" s="83">
        <f t="shared" si="184"/>
        <v>0.0272706274905901</v>
      </c>
      <c r="U1427" s="58">
        <f t="shared" si="185"/>
        <v>59.375</v>
      </c>
      <c r="V1427" s="58">
        <f t="shared" si="186"/>
        <v>1.01019948033673</v>
      </c>
      <c r="W1427" s="58">
        <f t="shared" si="187"/>
        <v>1.01019948033673</v>
      </c>
    </row>
    <row r="1428" spans="11:23">
      <c r="K1428" s="80">
        <v>142.6</v>
      </c>
      <c r="L1428" s="56">
        <f t="shared" si="181"/>
        <v>3.45781733702646</v>
      </c>
      <c r="M1428" s="56">
        <f t="shared" si="188"/>
        <v>0.0241498704136358</v>
      </c>
      <c r="Q1428" s="82">
        <f t="shared" si="182"/>
        <v>0.0849489021063342</v>
      </c>
      <c r="R1428" s="58">
        <f t="shared" si="183"/>
        <v>3.17361010226061</v>
      </c>
      <c r="S1428" s="57">
        <f>IF(K1428=0,C1456,(1/$C$59)*LN(1+$C$59/$C$58/(RodR+ABS(Calculations!K1428-RodR))))</f>
        <v>0.0267672774440136</v>
      </c>
      <c r="T1428" s="83">
        <f t="shared" si="184"/>
        <v>0.0272513718290307</v>
      </c>
      <c r="U1428" s="58">
        <f t="shared" si="185"/>
        <v>59.4166666666667</v>
      </c>
      <c r="V1428" s="58">
        <f t="shared" si="186"/>
        <v>1.01019948033673</v>
      </c>
      <c r="W1428" s="58">
        <f t="shared" si="187"/>
        <v>1.01019948033673</v>
      </c>
    </row>
    <row r="1429" spans="11:23">
      <c r="K1429" s="80">
        <v>142.7</v>
      </c>
      <c r="L1429" s="56">
        <f t="shared" si="181"/>
        <v>3.45542076254458</v>
      </c>
      <c r="M1429" s="56">
        <f t="shared" si="188"/>
        <v>0.0241162878828174</v>
      </c>
      <c r="Q1429" s="82">
        <f t="shared" si="182"/>
        <v>0.084890024973389</v>
      </c>
      <c r="R1429" s="58">
        <f t="shared" si="183"/>
        <v>3.17361010226061</v>
      </c>
      <c r="S1429" s="57">
        <f>IF(K1429=0,C1457,(1/$C$59)*LN(1+$C$59/$C$58/(RodR+ABS(Calculations!K1429-RodR))))</f>
        <v>0.0267487253437089</v>
      </c>
      <c r="T1429" s="83">
        <f t="shared" si="184"/>
        <v>0.0272321433413739</v>
      </c>
      <c r="U1429" s="58">
        <f t="shared" si="185"/>
        <v>59.4583333333333</v>
      </c>
      <c r="V1429" s="58">
        <f t="shared" si="186"/>
        <v>1.01019948033673</v>
      </c>
      <c r="W1429" s="58">
        <f t="shared" si="187"/>
        <v>1.01019948033673</v>
      </c>
    </row>
    <row r="1430" spans="11:23">
      <c r="K1430" s="80">
        <v>142.8</v>
      </c>
      <c r="L1430" s="56">
        <f t="shared" si="181"/>
        <v>3.45302750797443</v>
      </c>
      <c r="M1430" s="56">
        <f t="shared" si="188"/>
        <v>0.0240827753556365</v>
      </c>
      <c r="Q1430" s="82">
        <f t="shared" si="182"/>
        <v>0.084831229401391</v>
      </c>
      <c r="R1430" s="58">
        <f t="shared" si="183"/>
        <v>3.17361010226061</v>
      </c>
      <c r="S1430" s="57">
        <f>IF(K1430=0,C1458,(1/$C$59)*LN(1+$C$59/$C$58/(RodR+ABS(Calculations!K1430-RodR))))</f>
        <v>0.0267301989431419</v>
      </c>
      <c r="T1430" s="83">
        <f t="shared" si="184"/>
        <v>0.0272129419701369</v>
      </c>
      <c r="U1430" s="58">
        <f t="shared" si="185"/>
        <v>59.5</v>
      </c>
      <c r="V1430" s="58">
        <f t="shared" si="186"/>
        <v>1.01019948033673</v>
      </c>
      <c r="W1430" s="58">
        <f t="shared" si="187"/>
        <v>1.01019948033673</v>
      </c>
    </row>
    <row r="1431" spans="11:23">
      <c r="K1431" s="80">
        <v>142.9</v>
      </c>
      <c r="L1431" s="56">
        <f t="shared" si="181"/>
        <v>3.45063756642201</v>
      </c>
      <c r="M1431" s="56">
        <f t="shared" si="188"/>
        <v>0.0240493326377607</v>
      </c>
      <c r="Q1431" s="82">
        <f t="shared" si="182"/>
        <v>0.0847725152209737</v>
      </c>
      <c r="R1431" s="58">
        <f t="shared" si="183"/>
        <v>3.17361010226061</v>
      </c>
      <c r="S1431" s="57">
        <f>IF(K1431=0,C1459,(1/$C$59)*LN(1+$C$59/$C$58/(RodR+ABS(Calculations!K1431-RodR))))</f>
        <v>0.0267116981889455</v>
      </c>
      <c r="T1431" s="83">
        <f t="shared" si="184"/>
        <v>0.027193767657999</v>
      </c>
      <c r="U1431" s="58">
        <f t="shared" si="185"/>
        <v>59.5416666666667</v>
      </c>
      <c r="V1431" s="58">
        <f t="shared" si="186"/>
        <v>1.01019948033673</v>
      </c>
      <c r="W1431" s="58">
        <f t="shared" si="187"/>
        <v>1.01019948033673</v>
      </c>
    </row>
    <row r="1432" spans="11:23">
      <c r="K1432" s="80">
        <v>143</v>
      </c>
      <c r="L1432" s="56">
        <f t="shared" si="181"/>
        <v>3.44825093101249</v>
      </c>
      <c r="M1432" s="56">
        <f t="shared" si="188"/>
        <v>0.0240159595353351</v>
      </c>
      <c r="Q1432" s="82">
        <f t="shared" si="182"/>
        <v>0.0847138822632418</v>
      </c>
      <c r="R1432" s="58">
        <f t="shared" si="183"/>
        <v>3.17361010226061</v>
      </c>
      <c r="S1432" s="57">
        <f>IF(K1432=0,C1460,(1/$C$59)*LN(1+$C$59/$C$58/(RodR+ABS(Calculations!K1432-RodR))))</f>
        <v>0.0266932230279009</v>
      </c>
      <c r="T1432" s="83">
        <f t="shared" si="184"/>
        <v>0.0271746203478007</v>
      </c>
      <c r="U1432" s="58">
        <f t="shared" si="185"/>
        <v>59.5833333333333</v>
      </c>
      <c r="V1432" s="58">
        <f t="shared" si="186"/>
        <v>1.01019948033673</v>
      </c>
      <c r="W1432" s="58">
        <f t="shared" si="187"/>
        <v>1.01019948033673</v>
      </c>
    </row>
    <row r="1433" spans="11:23">
      <c r="K1433" s="80">
        <v>143.1</v>
      </c>
      <c r="L1433" s="56">
        <f t="shared" si="181"/>
        <v>3.44586759488988</v>
      </c>
      <c r="M1433" s="56">
        <f t="shared" si="188"/>
        <v>0.0239826558553227</v>
      </c>
      <c r="Q1433" s="82">
        <f t="shared" si="182"/>
        <v>0.0846553303597625</v>
      </c>
      <c r="R1433" s="58">
        <f t="shared" si="183"/>
        <v>3.17361010226061</v>
      </c>
      <c r="S1433" s="57">
        <f>IF(K1433=0,C1461,(1/$C$59)*LN(1+$C$59/$C$58/(RodR+ABS(Calculations!K1433-RodR))))</f>
        <v>0.0266747734069353</v>
      </c>
      <c r="T1433" s="83">
        <f t="shared" si="184"/>
        <v>0.027155499982544</v>
      </c>
      <c r="U1433" s="58">
        <f t="shared" si="185"/>
        <v>59.625</v>
      </c>
      <c r="V1433" s="58">
        <f t="shared" si="186"/>
        <v>1.01019948033673</v>
      </c>
      <c r="W1433" s="58">
        <f t="shared" si="187"/>
        <v>1.01019948033673</v>
      </c>
    </row>
    <row r="1434" spans="11:23">
      <c r="K1434" s="80">
        <v>143.2</v>
      </c>
      <c r="L1434" s="56">
        <f t="shared" si="181"/>
        <v>3.44348755121728</v>
      </c>
      <c r="M1434" s="56">
        <f t="shared" si="188"/>
        <v>0.0239494214052383</v>
      </c>
      <c r="Q1434" s="82">
        <f t="shared" si="182"/>
        <v>0.0845968593425728</v>
      </c>
      <c r="R1434" s="58">
        <f t="shared" si="183"/>
        <v>3.17361010226061</v>
      </c>
      <c r="S1434" s="57">
        <f>IF(K1434=0,C1462,(1/$C$59)*LN(1+$C$59/$C$58/(RodR+ABS(Calculations!K1434-RodR))))</f>
        <v>0.0266563492731238</v>
      </c>
      <c r="T1434" s="83">
        <f t="shared" si="184"/>
        <v>0.0271364065053903</v>
      </c>
      <c r="U1434" s="58">
        <f t="shared" si="185"/>
        <v>59.6666666666667</v>
      </c>
      <c r="V1434" s="58">
        <f t="shared" si="186"/>
        <v>1.01019948033673</v>
      </c>
      <c r="W1434" s="58">
        <f t="shared" si="187"/>
        <v>1.01019948033673</v>
      </c>
    </row>
    <row r="1435" spans="11:23">
      <c r="K1435" s="80">
        <v>143.3</v>
      </c>
      <c r="L1435" s="56">
        <f t="shared" si="181"/>
        <v>3.4411107931766</v>
      </c>
      <c r="M1435" s="56">
        <f t="shared" si="188"/>
        <v>0.0239162559933774</v>
      </c>
      <c r="Q1435" s="82">
        <f t="shared" si="182"/>
        <v>0.0845384690441709</v>
      </c>
      <c r="R1435" s="58">
        <f t="shared" si="183"/>
        <v>3.17361010226061</v>
      </c>
      <c r="S1435" s="57">
        <f>IF(K1435=0,C1463,(1/$C$59)*LN(1+$C$59/$C$58/(RodR+ABS(Calculations!K1435-RodR))))</f>
        <v>0.0266379505736867</v>
      </c>
      <c r="T1435" s="83">
        <f t="shared" si="184"/>
        <v>0.0271173398596618</v>
      </c>
      <c r="U1435" s="58">
        <f t="shared" si="185"/>
        <v>59.7083333333333</v>
      </c>
      <c r="V1435" s="58">
        <f t="shared" si="186"/>
        <v>1.01019948033673</v>
      </c>
      <c r="W1435" s="58">
        <f t="shared" si="187"/>
        <v>1.01019948033673</v>
      </c>
    </row>
    <row r="1436" spans="11:23">
      <c r="K1436" s="80">
        <v>143.4</v>
      </c>
      <c r="L1436" s="56">
        <f t="shared" si="181"/>
        <v>3.43873731396858</v>
      </c>
      <c r="M1436" s="56">
        <f t="shared" si="188"/>
        <v>0.0238831594286237</v>
      </c>
      <c r="Q1436" s="82">
        <f t="shared" si="182"/>
        <v>0.0844801592975181</v>
      </c>
      <c r="R1436" s="58">
        <f t="shared" si="183"/>
        <v>3.17361010226061</v>
      </c>
      <c r="S1436" s="57">
        <f>IF(K1436=0,C1464,(1/$C$59)*LN(1+$C$59/$C$58/(RodR+ABS(Calculations!K1436-RodR))))</f>
        <v>0.0266195772559905</v>
      </c>
      <c r="T1436" s="83">
        <f t="shared" si="184"/>
        <v>0.027098299988839</v>
      </c>
      <c r="U1436" s="58">
        <f t="shared" si="185"/>
        <v>59.75</v>
      </c>
      <c r="V1436" s="58">
        <f t="shared" si="186"/>
        <v>1.01019948033673</v>
      </c>
      <c r="W1436" s="58">
        <f t="shared" si="187"/>
        <v>1.01019948033673</v>
      </c>
    </row>
    <row r="1437" spans="11:23">
      <c r="K1437" s="80">
        <v>143.5</v>
      </c>
      <c r="L1437" s="56">
        <f t="shared" si="181"/>
        <v>3.43636710681269</v>
      </c>
      <c r="M1437" s="56">
        <f t="shared" si="188"/>
        <v>0.0238501315205402</v>
      </c>
      <c r="Q1437" s="82">
        <f t="shared" si="182"/>
        <v>0.0844219299360359</v>
      </c>
      <c r="R1437" s="58">
        <f t="shared" si="183"/>
        <v>3.17361010226061</v>
      </c>
      <c r="S1437" s="57">
        <f>IF(K1437=0,C1465,(1/$C$59)*LN(1+$C$59/$C$58/(RodR+ABS(Calculations!K1437-RodR))))</f>
        <v>0.0266012292675464</v>
      </c>
      <c r="T1437" s="83">
        <f t="shared" si="184"/>
        <v>0.0270792868365617</v>
      </c>
      <c r="U1437" s="58">
        <f t="shared" si="185"/>
        <v>59.7916666666667</v>
      </c>
      <c r="V1437" s="58">
        <f t="shared" si="186"/>
        <v>1.01019948033673</v>
      </c>
      <c r="W1437" s="58">
        <f t="shared" si="187"/>
        <v>1.01019948033673</v>
      </c>
    </row>
    <row r="1438" spans="11:23">
      <c r="K1438" s="80">
        <v>143.6</v>
      </c>
      <c r="L1438" s="56">
        <f t="shared" si="181"/>
        <v>3.43400016494709</v>
      </c>
      <c r="M1438" s="56">
        <f t="shared" si="188"/>
        <v>0.0238171720793736</v>
      </c>
      <c r="Q1438" s="82">
        <f t="shared" si="182"/>
        <v>0.0843637807936045</v>
      </c>
      <c r="R1438" s="58">
        <f t="shared" si="183"/>
        <v>3.17361010226061</v>
      </c>
      <c r="S1438" s="57">
        <f>IF(K1438=0,C1466,(1/$C$59)*LN(1+$C$59/$C$58/(RodR+ABS(Calculations!K1438-RodR))))</f>
        <v>0.0265829065560104</v>
      </c>
      <c r="T1438" s="83">
        <f t="shared" si="184"/>
        <v>0.0270603003466273</v>
      </c>
      <c r="U1438" s="58">
        <f t="shared" si="185"/>
        <v>59.8333333333333</v>
      </c>
      <c r="V1438" s="58">
        <f t="shared" si="186"/>
        <v>1.01019948033673</v>
      </c>
      <c r="W1438" s="58">
        <f t="shared" si="187"/>
        <v>1.01019948033673</v>
      </c>
    </row>
    <row r="1439" spans="11:23">
      <c r="K1439" s="80">
        <v>143.7</v>
      </c>
      <c r="L1439" s="56">
        <f t="shared" si="181"/>
        <v>3.43163648162859</v>
      </c>
      <c r="M1439" s="56">
        <f t="shared" si="188"/>
        <v>0.0237842809159914</v>
      </c>
      <c r="Q1439" s="82">
        <f t="shared" si="182"/>
        <v>0.0843057117045627</v>
      </c>
      <c r="R1439" s="58">
        <f t="shared" si="183"/>
        <v>3.17361010226061</v>
      </c>
      <c r="S1439" s="57">
        <f>IF(K1439=0,C1467,(1/$C$59)*LN(1+$C$59/$C$58/(RodR+ABS(Calculations!K1439-RodR))))</f>
        <v>0.0265646090691829</v>
      </c>
      <c r="T1439" s="83">
        <f t="shared" si="184"/>
        <v>0.027041340462991</v>
      </c>
      <c r="U1439" s="58">
        <f t="shared" si="185"/>
        <v>59.875</v>
      </c>
      <c r="V1439" s="58">
        <f t="shared" si="186"/>
        <v>1.01019948033673</v>
      </c>
      <c r="W1439" s="58">
        <f t="shared" si="187"/>
        <v>1.01019948033673</v>
      </c>
    </row>
    <row r="1440" spans="11:23">
      <c r="K1440" s="80">
        <v>143.8</v>
      </c>
      <c r="L1440" s="56">
        <f t="shared" si="181"/>
        <v>3.42927605013249</v>
      </c>
      <c r="M1440" s="56">
        <f t="shared" si="188"/>
        <v>0.0237514578419438</v>
      </c>
      <c r="Q1440" s="82">
        <f t="shared" si="182"/>
        <v>0.0842477225037036</v>
      </c>
      <c r="R1440" s="58">
        <f t="shared" si="183"/>
        <v>3.17361010226061</v>
      </c>
      <c r="S1440" s="57">
        <f>IF(K1440=0,C1468,(1/$C$59)*LN(1+$C$59/$C$58/(RodR+ABS(Calculations!K1440-RodR))))</f>
        <v>0.0265463367550074</v>
      </c>
      <c r="T1440" s="83">
        <f t="shared" si="184"/>
        <v>0.0270224071297648</v>
      </c>
      <c r="U1440" s="58">
        <f t="shared" si="185"/>
        <v>59.9166666666667</v>
      </c>
      <c r="V1440" s="58">
        <f t="shared" si="186"/>
        <v>1.01019948033673</v>
      </c>
      <c r="W1440" s="58">
        <f t="shared" si="187"/>
        <v>1.01019948033673</v>
      </c>
    </row>
    <row r="1441" spans="11:23">
      <c r="K1441" s="80">
        <v>143.9</v>
      </c>
      <c r="L1441" s="56">
        <f t="shared" si="181"/>
        <v>3.42691886375268</v>
      </c>
      <c r="M1441" s="56">
        <f t="shared" si="188"/>
        <v>0.0237187026693273</v>
      </c>
      <c r="Q1441" s="82">
        <f t="shared" si="182"/>
        <v>0.0841898130262769</v>
      </c>
      <c r="R1441" s="58">
        <f t="shared" si="183"/>
        <v>3.17361010226061</v>
      </c>
      <c r="S1441" s="57">
        <f>IF(K1441=0,C1469,(1/$C$59)*LN(1+$C$59/$C$58/(RodR+ABS(Calculations!K1441-RodR))))</f>
        <v>0.0265280895615713</v>
      </c>
      <c r="T1441" s="83">
        <f t="shared" si="184"/>
        <v>0.0270035002912171</v>
      </c>
      <c r="U1441" s="58">
        <f t="shared" si="185"/>
        <v>59.9583333333333</v>
      </c>
      <c r="V1441" s="58">
        <f t="shared" si="186"/>
        <v>1.01019948033673</v>
      </c>
      <c r="W1441" s="58">
        <f t="shared" si="187"/>
        <v>1.01019948033673</v>
      </c>
    </row>
    <row r="1442" spans="11:23">
      <c r="K1442" s="80">
        <v>144</v>
      </c>
      <c r="L1442" s="56">
        <f t="shared" si="181"/>
        <v>3.4245649158014</v>
      </c>
      <c r="M1442" s="56">
        <f t="shared" si="188"/>
        <v>0.023686015211096</v>
      </c>
      <c r="Q1442" s="82">
        <f t="shared" si="182"/>
        <v>0.0841319831079825</v>
      </c>
      <c r="R1442" s="58">
        <f t="shared" si="183"/>
        <v>3.17361010226061</v>
      </c>
      <c r="S1442" s="57">
        <f>IF(K1442=0,C1470,(1/$C$59)*LN(1+$C$59/$C$58/(RodR+ABS(Calculations!K1442-RodR))))</f>
        <v>0.0265098674371039</v>
      </c>
      <c r="T1442" s="83">
        <f t="shared" si="184"/>
        <v>0.0269846198917724</v>
      </c>
      <c r="U1442" s="58">
        <f t="shared" si="185"/>
        <v>60</v>
      </c>
      <c r="V1442" s="58">
        <f t="shared" si="186"/>
        <v>1.01019948033673</v>
      </c>
      <c r="W1442" s="58">
        <f t="shared" si="187"/>
        <v>1.01019948033673</v>
      </c>
    </row>
    <row r="1443" spans="11:23">
      <c r="K1443" s="80">
        <v>144.1</v>
      </c>
      <c r="L1443" s="56">
        <f t="shared" si="181"/>
        <v>3.42221419960922</v>
      </c>
      <c r="M1443" s="56">
        <f t="shared" si="188"/>
        <v>0.0236533952806512</v>
      </c>
      <c r="Q1443" s="82">
        <f t="shared" si="182"/>
        <v>0.0840742325849719</v>
      </c>
      <c r="R1443" s="58">
        <f t="shared" si="183"/>
        <v>3.17361010226061</v>
      </c>
      <c r="S1443" s="57">
        <f>IF(K1443=0,C1471,(1/$C$59)*LN(1+$C$59/$C$58/(RodR+ABS(Calculations!K1443-RodR))))</f>
        <v>0.0264916703299767</v>
      </c>
      <c r="T1443" s="83">
        <f t="shared" si="184"/>
        <v>0.0269657658760106</v>
      </c>
      <c r="U1443" s="58">
        <f t="shared" si="185"/>
        <v>60.0416666666667</v>
      </c>
      <c r="V1443" s="58">
        <f t="shared" si="186"/>
        <v>1.01019948033673</v>
      </c>
      <c r="W1443" s="58">
        <f t="shared" si="187"/>
        <v>1.01019948033673</v>
      </c>
    </row>
    <row r="1444" spans="11:23">
      <c r="K1444" s="80">
        <v>144.2</v>
      </c>
      <c r="L1444" s="56">
        <f t="shared" si="181"/>
        <v>3.41986670852517</v>
      </c>
      <c r="M1444" s="56">
        <f t="shared" si="188"/>
        <v>0.023620842692111</v>
      </c>
      <c r="Q1444" s="82">
        <f t="shared" si="182"/>
        <v>0.0840165612938486</v>
      </c>
      <c r="R1444" s="58">
        <f t="shared" si="183"/>
        <v>3.17361010226061</v>
      </c>
      <c r="S1444" s="57">
        <f>IF(K1444=0,C1472,(1/$C$59)*LN(1+$C$59/$C$58/(RodR+ABS(Calculations!K1444-RodR))))</f>
        <v>0.0264734981887039</v>
      </c>
      <c r="T1444" s="83">
        <f t="shared" si="184"/>
        <v>0.026946938188666</v>
      </c>
      <c r="U1444" s="58">
        <f t="shared" si="185"/>
        <v>60.0833333333333</v>
      </c>
      <c r="V1444" s="58">
        <f t="shared" si="186"/>
        <v>1.01019948033673</v>
      </c>
      <c r="W1444" s="58">
        <f t="shared" si="187"/>
        <v>1.01019948033673</v>
      </c>
    </row>
    <row r="1445" spans="11:23">
      <c r="K1445" s="80">
        <v>144.3</v>
      </c>
      <c r="L1445" s="56">
        <f t="shared" si="181"/>
        <v>3.41752243591635</v>
      </c>
      <c r="M1445" s="56">
        <f t="shared" si="188"/>
        <v>0.0235883572602482</v>
      </c>
      <c r="Q1445" s="82">
        <f t="shared" si="182"/>
        <v>0.0839589690716613</v>
      </c>
      <c r="R1445" s="58">
        <f t="shared" si="183"/>
        <v>3.17361010226061</v>
      </c>
      <c r="S1445" s="57">
        <f>IF(K1445=0,C1473,(1/$C$59)*LN(1+$C$59/$C$58/(RodR+ABS(Calculations!K1445-RodR))))</f>
        <v>0.0264553509619396</v>
      </c>
      <c r="T1445" s="83">
        <f t="shared" si="184"/>
        <v>0.0269281367746272</v>
      </c>
      <c r="U1445" s="58">
        <f t="shared" si="185"/>
        <v>60.125</v>
      </c>
      <c r="V1445" s="58">
        <f t="shared" si="186"/>
        <v>1.01019948033673</v>
      </c>
      <c r="W1445" s="58">
        <f t="shared" si="187"/>
        <v>1.01019948033673</v>
      </c>
    </row>
    <row r="1446" spans="11:23">
      <c r="K1446" s="80">
        <v>144.4</v>
      </c>
      <c r="L1446" s="56">
        <f t="shared" si="181"/>
        <v>3.41518137516813</v>
      </c>
      <c r="M1446" s="56">
        <f t="shared" si="188"/>
        <v>0.0235559388004489</v>
      </c>
      <c r="Q1446" s="82">
        <f t="shared" si="182"/>
        <v>0.0839014557559068</v>
      </c>
      <c r="R1446" s="58">
        <f t="shared" si="183"/>
        <v>3.17361010226061</v>
      </c>
      <c r="S1446" s="57">
        <f>IF(K1446=0,C1474,(1/$C$59)*LN(1+$C$59/$C$58/(RodR+ABS(Calculations!K1446-RodR))))</f>
        <v>0.0264372285984792</v>
      </c>
      <c r="T1446" s="83">
        <f t="shared" si="184"/>
        <v>0.0269093615789372</v>
      </c>
      <c r="U1446" s="58">
        <f t="shared" si="185"/>
        <v>60.1666666666667</v>
      </c>
      <c r="V1446" s="58">
        <f t="shared" si="186"/>
        <v>1.01019948033673</v>
      </c>
      <c r="W1446" s="58">
        <f t="shared" si="187"/>
        <v>1.01019948033673</v>
      </c>
    </row>
    <row r="1447" spans="11:23">
      <c r="K1447" s="80">
        <v>144.5</v>
      </c>
      <c r="L1447" s="56">
        <f t="shared" si="181"/>
        <v>3.41284351968394</v>
      </c>
      <c r="M1447" s="56">
        <f t="shared" si="188"/>
        <v>0.023523587128754</v>
      </c>
      <c r="Q1447" s="82">
        <f t="shared" si="182"/>
        <v>0.083844021184526</v>
      </c>
      <c r="R1447" s="58">
        <f t="shared" si="183"/>
        <v>3.17361010226061</v>
      </c>
      <c r="S1447" s="57">
        <f>IF(K1447=0,C1475,(1/$C$59)*LN(1+$C$59/$C$58/(RodR+ABS(Calculations!K1447-RodR))))</f>
        <v>0.0264191310472583</v>
      </c>
      <c r="T1447" s="83">
        <f t="shared" si="184"/>
        <v>0.0268906125467909</v>
      </c>
      <c r="U1447" s="58">
        <f t="shared" si="185"/>
        <v>60.2083333333333</v>
      </c>
      <c r="V1447" s="58">
        <f t="shared" si="186"/>
        <v>1.01019948033673</v>
      </c>
      <c r="W1447" s="58">
        <f t="shared" si="187"/>
        <v>1.01019948033673</v>
      </c>
    </row>
    <row r="1448" spans="11:23">
      <c r="K1448" s="80">
        <v>144.6</v>
      </c>
      <c r="L1448" s="56">
        <f t="shared" si="181"/>
        <v>3.41050886288534</v>
      </c>
      <c r="M1448" s="56">
        <f t="shared" si="188"/>
        <v>0.0234913020617546</v>
      </c>
      <c r="Q1448" s="82">
        <f t="shared" si="182"/>
        <v>0.0837866651959049</v>
      </c>
      <c r="R1448" s="58">
        <f t="shared" si="183"/>
        <v>3.17361010226061</v>
      </c>
      <c r="S1448" s="57">
        <f>IF(K1448=0,C1476,(1/$C$59)*LN(1+$C$59/$C$58/(RodR+ABS(Calculations!K1448-RodR))))</f>
        <v>0.0264010582573525</v>
      </c>
      <c r="T1448" s="83">
        <f t="shared" si="184"/>
        <v>0.0268718896235367</v>
      </c>
      <c r="U1448" s="58">
        <f t="shared" si="185"/>
        <v>60.25</v>
      </c>
      <c r="V1448" s="58">
        <f t="shared" si="186"/>
        <v>1.01019948033673</v>
      </c>
      <c r="W1448" s="58">
        <f t="shared" si="187"/>
        <v>1.01019948033673</v>
      </c>
    </row>
    <row r="1449" spans="11:23">
      <c r="K1449" s="80">
        <v>144.7</v>
      </c>
      <c r="L1449" s="56">
        <f t="shared" si="181"/>
        <v>3.40817739821176</v>
      </c>
      <c r="M1449" s="56">
        <f t="shared" si="188"/>
        <v>0.0234590834168271</v>
      </c>
      <c r="Q1449" s="82">
        <f t="shared" si="182"/>
        <v>0.0837293876288688</v>
      </c>
      <c r="R1449" s="58">
        <f t="shared" si="183"/>
        <v>3.17361010226061</v>
      </c>
      <c r="S1449" s="57">
        <f>IF(K1449=0,C1477,(1/$C$59)*LN(1+$C$59/$C$58/(RodR+ABS(Calculations!K1449-RodR))))</f>
        <v>0.0263830101779759</v>
      </c>
      <c r="T1449" s="83">
        <f t="shared" si="184"/>
        <v>0.0268531927546749</v>
      </c>
      <c r="U1449" s="58">
        <f t="shared" si="185"/>
        <v>60.2916666666667</v>
      </c>
      <c r="V1449" s="58">
        <f t="shared" si="186"/>
        <v>1.01019948033673</v>
      </c>
      <c r="W1449" s="58">
        <f t="shared" si="187"/>
        <v>1.01019948033673</v>
      </c>
    </row>
    <row r="1450" spans="11:23">
      <c r="K1450" s="80">
        <v>144.8</v>
      </c>
      <c r="L1450" s="56">
        <f t="shared" si="181"/>
        <v>3.40584911912069</v>
      </c>
      <c r="M1450" s="56">
        <f t="shared" si="188"/>
        <v>0.0234269310117967</v>
      </c>
      <c r="Q1450" s="82">
        <f t="shared" si="182"/>
        <v>0.0836721883226863</v>
      </c>
      <c r="R1450" s="58">
        <f t="shared" si="183"/>
        <v>3.17361010226061</v>
      </c>
      <c r="S1450" s="57">
        <f>IF(K1450=0,C1478,(1/$C$59)*LN(1+$C$59/$C$58/(RodR+ABS(Calculations!K1450-RodR))))</f>
        <v>0.0263649867584822</v>
      </c>
      <c r="T1450" s="83">
        <f t="shared" si="184"/>
        <v>0.0268345218858577</v>
      </c>
      <c r="U1450" s="58">
        <f t="shared" si="185"/>
        <v>60.3333333333333</v>
      </c>
      <c r="V1450" s="58">
        <f t="shared" si="186"/>
        <v>1.01019948033673</v>
      </c>
      <c r="W1450" s="58">
        <f t="shared" si="187"/>
        <v>1.01019948033673</v>
      </c>
    </row>
    <row r="1451" spans="11:23">
      <c r="K1451" s="80">
        <v>144.9</v>
      </c>
      <c r="L1451" s="56">
        <f t="shared" si="181"/>
        <v>3.40352401908741</v>
      </c>
      <c r="M1451" s="56">
        <f t="shared" si="188"/>
        <v>0.0233948446652787</v>
      </c>
      <c r="Q1451" s="82">
        <f t="shared" si="182"/>
        <v>0.0836150671170634</v>
      </c>
      <c r="R1451" s="58">
        <f t="shared" si="183"/>
        <v>3.17361010226061</v>
      </c>
      <c r="S1451" s="57">
        <f>IF(K1451=0,C1479,(1/$C$59)*LN(1+$C$59/$C$58/(RodR+ABS(Calculations!K1451-RodR))))</f>
        <v>0.026346987948363</v>
      </c>
      <c r="T1451" s="83">
        <f t="shared" si="184"/>
        <v>0.0268158769628881</v>
      </c>
      <c r="U1451" s="58">
        <f t="shared" si="185"/>
        <v>60.375</v>
      </c>
      <c r="V1451" s="58">
        <f t="shared" si="186"/>
        <v>1.01019948033673</v>
      </c>
      <c r="W1451" s="58">
        <f t="shared" si="187"/>
        <v>1.01019948033673</v>
      </c>
    </row>
    <row r="1452" spans="11:23">
      <c r="K1452" s="80">
        <v>145</v>
      </c>
      <c r="L1452" s="56">
        <f t="shared" si="181"/>
        <v>3.40120209160499</v>
      </c>
      <c r="M1452" s="56">
        <f t="shared" si="188"/>
        <v>0.0233628241964037</v>
      </c>
      <c r="Q1452" s="82">
        <f t="shared" si="182"/>
        <v>0.0835580238521432</v>
      </c>
      <c r="R1452" s="58">
        <f t="shared" si="183"/>
        <v>3.17361010226061</v>
      </c>
      <c r="S1452" s="57">
        <f>IF(K1452=0,C1480,(1/$C$59)*LN(1+$C$59/$C$58/(RodR+ABS(Calculations!K1452-RodR))))</f>
        <v>0.0263290136972477</v>
      </c>
      <c r="T1452" s="83">
        <f t="shared" si="184"/>
        <v>0.0267972579317194</v>
      </c>
      <c r="U1452" s="58">
        <f t="shared" si="185"/>
        <v>60.4166666666667</v>
      </c>
      <c r="V1452" s="58">
        <f t="shared" si="186"/>
        <v>1.01019948033673</v>
      </c>
      <c r="W1452" s="58">
        <f t="shared" si="187"/>
        <v>1.01019948033673</v>
      </c>
    </row>
    <row r="1453" spans="11:23">
      <c r="K1453" s="80">
        <v>145.1</v>
      </c>
      <c r="L1453" s="56">
        <f t="shared" si="181"/>
        <v>3.39888333018434</v>
      </c>
      <c r="M1453" s="56">
        <f t="shared" si="188"/>
        <v>0.0233308694248859</v>
      </c>
      <c r="Q1453" s="82">
        <f t="shared" si="182"/>
        <v>0.0835010583685065</v>
      </c>
      <c r="R1453" s="58">
        <f t="shared" si="183"/>
        <v>3.17361010226061</v>
      </c>
      <c r="S1453" s="57">
        <f>IF(K1453=0,C1481,(1/$C$59)*LN(1+$C$59/$C$58/(RodR+ABS(Calculations!K1453-RodR))))</f>
        <v>0.0263110639549034</v>
      </c>
      <c r="T1453" s="83">
        <f t="shared" si="184"/>
        <v>0.0267786647384552</v>
      </c>
      <c r="U1453" s="58">
        <f t="shared" si="185"/>
        <v>60.4583333333333</v>
      </c>
      <c r="V1453" s="58">
        <f t="shared" si="186"/>
        <v>1.01019948033673</v>
      </c>
      <c r="W1453" s="58">
        <f t="shared" si="187"/>
        <v>1.01019948033673</v>
      </c>
    </row>
    <row r="1454" spans="11:23">
      <c r="K1454" s="80">
        <v>145.2</v>
      </c>
      <c r="L1454" s="56">
        <f t="shared" si="181"/>
        <v>3.39656772835398</v>
      </c>
      <c r="M1454" s="56">
        <f t="shared" si="188"/>
        <v>0.0232989801711945</v>
      </c>
      <c r="Q1454" s="82">
        <f t="shared" si="182"/>
        <v>0.0834441705071674</v>
      </c>
      <c r="R1454" s="58">
        <f t="shared" si="183"/>
        <v>3.17361010226061</v>
      </c>
      <c r="S1454" s="57">
        <f>IF(K1454=0,C1482,(1/$C$59)*LN(1+$C$59/$C$58/(RodR+ABS(Calculations!K1454-RodR))))</f>
        <v>0.026293138671234</v>
      </c>
      <c r="T1454" s="83">
        <f t="shared" si="184"/>
        <v>0.026760097329349</v>
      </c>
      <c r="U1454" s="58">
        <f t="shared" si="185"/>
        <v>60.5</v>
      </c>
      <c r="V1454" s="58">
        <f t="shared" si="186"/>
        <v>1.01019948033673</v>
      </c>
      <c r="W1454" s="58">
        <f t="shared" si="187"/>
        <v>1.01019948033673</v>
      </c>
    </row>
    <row r="1455" spans="11:23">
      <c r="K1455" s="80">
        <v>145.3</v>
      </c>
      <c r="L1455" s="56">
        <f t="shared" si="181"/>
        <v>3.39425527966004</v>
      </c>
      <c r="M1455" s="56">
        <f t="shared" si="188"/>
        <v>0.0232671562563156</v>
      </c>
      <c r="Q1455" s="82">
        <f t="shared" si="182"/>
        <v>0.0833873601095725</v>
      </c>
      <c r="R1455" s="58">
        <f t="shared" si="183"/>
        <v>3.17361010226061</v>
      </c>
      <c r="S1455" s="57">
        <f>IF(K1455=0,C1483,(1/$C$59)*LN(1+$C$59/$C$58/(RodR+ABS(Calculations!K1455-RodR))))</f>
        <v>0.0262752377962795</v>
      </c>
      <c r="T1455" s="83">
        <f t="shared" si="184"/>
        <v>0.026741555650802</v>
      </c>
      <c r="U1455" s="58">
        <f t="shared" si="185"/>
        <v>60.5416666666667</v>
      </c>
      <c r="V1455" s="58">
        <f t="shared" si="186"/>
        <v>1.01019948033673</v>
      </c>
      <c r="W1455" s="58">
        <f t="shared" si="187"/>
        <v>1.01019948033673</v>
      </c>
    </row>
    <row r="1456" spans="11:23">
      <c r="K1456" s="80">
        <v>145.4</v>
      </c>
      <c r="L1456" s="56">
        <f t="shared" si="181"/>
        <v>3.39194597766631</v>
      </c>
      <c r="M1456" s="56">
        <f t="shared" si="188"/>
        <v>0.0232353975018214</v>
      </c>
      <c r="Q1456" s="82">
        <f t="shared" si="182"/>
        <v>0.0833306270176018</v>
      </c>
      <c r="R1456" s="58">
        <f t="shared" si="183"/>
        <v>3.17361010226061</v>
      </c>
      <c r="S1456" s="57">
        <f>IF(K1456=0,C1484,(1/$C$59)*LN(1+$C$59/$C$58/(RodR+ABS(Calculations!K1456-RodR))))</f>
        <v>0.0262573612802165</v>
      </c>
      <c r="T1456" s="83">
        <f t="shared" si="184"/>
        <v>0.026723039649365</v>
      </c>
      <c r="U1456" s="58">
        <f t="shared" si="185"/>
        <v>60.5833333333333</v>
      </c>
      <c r="V1456" s="58">
        <f t="shared" si="186"/>
        <v>1.01019948033673</v>
      </c>
      <c r="W1456" s="58">
        <f t="shared" si="187"/>
        <v>1.01019948033673</v>
      </c>
    </row>
    <row r="1457" spans="11:23">
      <c r="K1457" s="80">
        <v>145.5</v>
      </c>
      <c r="L1457" s="56">
        <f t="shared" si="181"/>
        <v>3.38963981595394</v>
      </c>
      <c r="M1457" s="56">
        <f t="shared" si="188"/>
        <v>0.0232037037300037</v>
      </c>
      <c r="Q1457" s="82">
        <f t="shared" si="182"/>
        <v>0.0832739710735622</v>
      </c>
      <c r="R1457" s="58">
        <f t="shared" si="183"/>
        <v>3.17361010226061</v>
      </c>
      <c r="S1457" s="57">
        <f>IF(K1457=0,C1485,(1/$C$59)*LN(1+$C$59/$C$58/(RodR+ABS(Calculations!K1457-RodR))))</f>
        <v>0.0262395090733562</v>
      </c>
      <c r="T1457" s="83">
        <f t="shared" si="184"/>
        <v>0.0267045492717365</v>
      </c>
      <c r="U1457" s="58">
        <f t="shared" si="185"/>
        <v>60.625</v>
      </c>
      <c r="V1457" s="58">
        <f t="shared" si="186"/>
        <v>1.01019948033673</v>
      </c>
      <c r="W1457" s="58">
        <f t="shared" si="187"/>
        <v>1.01019948033673</v>
      </c>
    </row>
    <row r="1458" spans="11:23">
      <c r="K1458" s="80">
        <v>145.6</v>
      </c>
      <c r="L1458" s="56">
        <f t="shared" si="181"/>
        <v>3.3873367881217</v>
      </c>
      <c r="M1458" s="56">
        <f t="shared" si="188"/>
        <v>0.0231720747636377</v>
      </c>
      <c r="Q1458" s="82">
        <f t="shared" si="182"/>
        <v>0.0832173921201936</v>
      </c>
      <c r="R1458" s="58">
        <f t="shared" si="183"/>
        <v>3.17361010226061</v>
      </c>
      <c r="S1458" s="57">
        <f>IF(K1458=0,C1486,(1/$C$59)*LN(1+$C$59/$C$58/(RodR+ABS(Calculations!K1458-RodR))))</f>
        <v>0.0262216811261461</v>
      </c>
      <c r="T1458" s="83">
        <f t="shared" si="184"/>
        <v>0.0266860844647623</v>
      </c>
      <c r="U1458" s="58">
        <f t="shared" si="185"/>
        <v>60.6666666666667</v>
      </c>
      <c r="V1458" s="58">
        <f t="shared" si="186"/>
        <v>1.01019948033673</v>
      </c>
      <c r="W1458" s="58">
        <f t="shared" si="187"/>
        <v>1.01019948033673</v>
      </c>
    </row>
    <row r="1459" spans="11:23">
      <c r="K1459" s="80">
        <v>145.7</v>
      </c>
      <c r="L1459" s="56">
        <f t="shared" si="181"/>
        <v>3.38503688778561</v>
      </c>
      <c r="M1459" s="56">
        <f t="shared" si="188"/>
        <v>0.0231405104261526</v>
      </c>
      <c r="Q1459" s="82">
        <f t="shared" si="182"/>
        <v>0.0831608900006591</v>
      </c>
      <c r="R1459" s="58">
        <f t="shared" si="183"/>
        <v>3.17361010226061</v>
      </c>
      <c r="S1459" s="57">
        <f>IF(K1459=0,C1487,(1/$C$59)*LN(1+$C$59/$C$58/(RodR+ABS(Calculations!K1459-RodR))))</f>
        <v>0.0262038773891671</v>
      </c>
      <c r="T1459" s="83">
        <f t="shared" si="184"/>
        <v>0.0266676451754347</v>
      </c>
      <c r="U1459" s="58">
        <f t="shared" si="185"/>
        <v>60.7083333333333</v>
      </c>
      <c r="V1459" s="58">
        <f t="shared" si="186"/>
        <v>1.01019948033673</v>
      </c>
      <c r="W1459" s="58">
        <f t="shared" si="187"/>
        <v>1.01019948033673</v>
      </c>
    </row>
    <row r="1460" spans="11:23">
      <c r="K1460" s="80">
        <v>145.8</v>
      </c>
      <c r="L1460" s="56">
        <f t="shared" si="181"/>
        <v>3.38274010857906</v>
      </c>
      <c r="M1460" s="56">
        <f t="shared" si="188"/>
        <v>0.0231090105416323</v>
      </c>
      <c r="Q1460" s="82">
        <f t="shared" si="182"/>
        <v>0.0831044645585492</v>
      </c>
      <c r="R1460" s="58">
        <f t="shared" si="183"/>
        <v>3.17361010226061</v>
      </c>
      <c r="S1460" s="57">
        <f>IF(K1460=0,C1488,(1/$C$59)*LN(1+$C$59/$C$58/(RodR+ABS(Calculations!K1460-RodR))))</f>
        <v>0.0261860978131348</v>
      </c>
      <c r="T1460" s="83">
        <f t="shared" si="184"/>
        <v>0.0266492313508933</v>
      </c>
      <c r="U1460" s="58">
        <f t="shared" si="185"/>
        <v>60.75</v>
      </c>
      <c r="V1460" s="58">
        <f t="shared" si="186"/>
        <v>1.01019948033673</v>
      </c>
      <c r="W1460" s="58">
        <f t="shared" si="187"/>
        <v>1.01019948033673</v>
      </c>
    </row>
    <row r="1461" spans="11:23">
      <c r="K1461" s="80">
        <v>145.9</v>
      </c>
      <c r="L1461" s="56">
        <f t="shared" si="181"/>
        <v>3.38044644415277</v>
      </c>
      <c r="M1461" s="56">
        <f t="shared" si="188"/>
        <v>0.0230775749346392</v>
      </c>
      <c r="Q1461" s="82">
        <f t="shared" si="182"/>
        <v>0.0830481156378797</v>
      </c>
      <c r="R1461" s="58">
        <f t="shared" si="183"/>
        <v>3.17361010226061</v>
      </c>
      <c r="S1461" s="57">
        <f>IF(K1461=0,C1489,(1/$C$59)*LN(1+$C$59/$C$58/(RodR+ABS(Calculations!K1461-RodR))))</f>
        <v>0.0261683423488989</v>
      </c>
      <c r="T1461" s="83">
        <f t="shared" si="184"/>
        <v>0.0266308429384231</v>
      </c>
      <c r="U1461" s="58">
        <f t="shared" si="185"/>
        <v>60.7916666666667</v>
      </c>
      <c r="V1461" s="58">
        <f t="shared" si="186"/>
        <v>1.01019948033673</v>
      </c>
      <c r="W1461" s="58">
        <f t="shared" si="187"/>
        <v>1.01019948033673</v>
      </c>
    </row>
    <row r="1462" spans="11:23">
      <c r="K1462" s="80">
        <v>146</v>
      </c>
      <c r="L1462" s="56">
        <f t="shared" si="181"/>
        <v>3.37815588817453</v>
      </c>
      <c r="M1462" s="56">
        <f t="shared" si="188"/>
        <v>0.0230462034304626</v>
      </c>
      <c r="Q1462" s="82">
        <f t="shared" si="182"/>
        <v>0.082991843083086</v>
      </c>
      <c r="R1462" s="58">
        <f t="shared" si="183"/>
        <v>3.17361010226061</v>
      </c>
      <c r="S1462" s="57">
        <f>IF(K1462=0,C1490,(1/$C$59)*LN(1+$C$59/$C$58/(RodR+ABS(Calculations!K1462-RodR))))</f>
        <v>0.0261506109474411</v>
      </c>
      <c r="T1462" s="83">
        <f t="shared" si="184"/>
        <v>0.0266124798854545</v>
      </c>
      <c r="U1462" s="58">
        <f t="shared" si="185"/>
        <v>60.8333333333333</v>
      </c>
      <c r="V1462" s="58">
        <f t="shared" si="186"/>
        <v>1.01019948033673</v>
      </c>
      <c r="W1462" s="58">
        <f t="shared" si="187"/>
        <v>1.01019948033673</v>
      </c>
    </row>
    <row r="1463" spans="11:23">
      <c r="K1463" s="80">
        <v>146.1</v>
      </c>
      <c r="L1463" s="56">
        <f t="shared" si="181"/>
        <v>3.37586843432947</v>
      </c>
      <c r="M1463" s="56">
        <f t="shared" si="188"/>
        <v>0.0230148958548728</v>
      </c>
      <c r="Q1463" s="82">
        <f t="shared" si="182"/>
        <v>0.0829356467390292</v>
      </c>
      <c r="R1463" s="58">
        <f t="shared" si="183"/>
        <v>3.17361010226061</v>
      </c>
      <c r="S1463" s="57">
        <f>IF(K1463=0,C1491,(1/$C$59)*LN(1+$C$59/$C$58/(RodR+ABS(Calculations!K1463-RodR))))</f>
        <v>0.0261329035598774</v>
      </c>
      <c r="T1463" s="83">
        <f t="shared" si="184"/>
        <v>0.0265941421395624</v>
      </c>
      <c r="U1463" s="58">
        <f t="shared" si="185"/>
        <v>60.875</v>
      </c>
      <c r="V1463" s="58">
        <f t="shared" si="186"/>
        <v>1.01019948033673</v>
      </c>
      <c r="W1463" s="58">
        <f t="shared" si="187"/>
        <v>1.01019948033673</v>
      </c>
    </row>
    <row r="1464" spans="11:23">
      <c r="K1464" s="80">
        <v>146.2</v>
      </c>
      <c r="L1464" s="56">
        <f t="shared" si="181"/>
        <v>3.37358407631964</v>
      </c>
      <c r="M1464" s="56">
        <f t="shared" si="188"/>
        <v>0.0229836520343314</v>
      </c>
      <c r="Q1464" s="82">
        <f t="shared" si="182"/>
        <v>0.0828795264509868</v>
      </c>
      <c r="R1464" s="58">
        <f t="shared" si="183"/>
        <v>3.17361010226061</v>
      </c>
      <c r="S1464" s="57">
        <f>IF(K1464=0,C1492,(1/$C$59)*LN(1+$C$59/$C$58/(RodR+ABS(Calculations!K1464-RodR))))</f>
        <v>0.026115220137455</v>
      </c>
      <c r="T1464" s="83">
        <f t="shared" si="184"/>
        <v>0.0265758296484674</v>
      </c>
      <c r="U1464" s="58">
        <f t="shared" si="185"/>
        <v>60.9166666666667</v>
      </c>
      <c r="V1464" s="58">
        <f t="shared" si="186"/>
        <v>1.01019948033673</v>
      </c>
      <c r="W1464" s="58">
        <f t="shared" si="187"/>
        <v>1.01019948033673</v>
      </c>
    </row>
    <row r="1465" spans="11:23">
      <c r="K1465" s="80">
        <v>146.3</v>
      </c>
      <c r="L1465" s="56">
        <f t="shared" si="181"/>
        <v>3.37130280786422</v>
      </c>
      <c r="M1465" s="56">
        <f t="shared" si="188"/>
        <v>0.0229524717958172</v>
      </c>
      <c r="Q1465" s="82">
        <f t="shared" si="182"/>
        <v>0.0828234820646559</v>
      </c>
      <c r="R1465" s="58">
        <f t="shared" si="183"/>
        <v>3.17361010226061</v>
      </c>
      <c r="S1465" s="57">
        <f>IF(K1465=0,C1493,(1/$C$59)*LN(1+$C$59/$C$58/(RodR+ABS(Calculations!K1465-RodR))))</f>
        <v>0.0260975606315532</v>
      </c>
      <c r="T1465" s="83">
        <f t="shared" si="184"/>
        <v>0.0265575423600322</v>
      </c>
      <c r="U1465" s="58">
        <f t="shared" si="185"/>
        <v>60.9583333333333</v>
      </c>
      <c r="V1465" s="58">
        <f t="shared" si="186"/>
        <v>1.01019948033673</v>
      </c>
      <c r="W1465" s="58">
        <f t="shared" si="187"/>
        <v>1.01019948033673</v>
      </c>
    </row>
    <row r="1466" spans="11:23">
      <c r="K1466" s="80">
        <v>146.4</v>
      </c>
      <c r="L1466" s="56">
        <f t="shared" si="181"/>
        <v>3.36902462269935</v>
      </c>
      <c r="M1466" s="56">
        <f t="shared" si="188"/>
        <v>0.0229213549669574</v>
      </c>
      <c r="Q1466" s="82">
        <f t="shared" si="182"/>
        <v>0.0827675134261513</v>
      </c>
      <c r="R1466" s="58">
        <f t="shared" si="183"/>
        <v>3.17361010226061</v>
      </c>
      <c r="S1466" s="57">
        <f>IF(K1466=0,C1494,(1/$C$59)*LN(1+$C$59/$C$58/(RodR+ABS(Calculations!K1466-RodR))))</f>
        <v>0.026079924993683</v>
      </c>
      <c r="T1466" s="83">
        <f t="shared" si="184"/>
        <v>0.0265392802222647</v>
      </c>
      <c r="U1466" s="58">
        <f t="shared" si="185"/>
        <v>61</v>
      </c>
      <c r="V1466" s="58">
        <f t="shared" si="186"/>
        <v>1.01019948033673</v>
      </c>
      <c r="W1466" s="58">
        <f t="shared" si="187"/>
        <v>1.01019948033673</v>
      </c>
    </row>
    <row r="1467" spans="11:23">
      <c r="K1467" s="80">
        <v>146.5</v>
      </c>
      <c r="L1467" s="56">
        <f t="shared" si="181"/>
        <v>3.36674951457813</v>
      </c>
      <c r="M1467" s="56">
        <f t="shared" si="188"/>
        <v>0.0228903013758028</v>
      </c>
      <c r="Q1467" s="82">
        <f t="shared" si="182"/>
        <v>0.0827116203820044</v>
      </c>
      <c r="R1467" s="58">
        <f t="shared" si="183"/>
        <v>3.17361010226061</v>
      </c>
      <c r="S1467" s="57">
        <f>IF(K1467=0,C1495,(1/$C$59)*LN(1+$C$59/$C$58/(RodR+ABS(Calculations!K1467-RodR))))</f>
        <v>0.0260623131754867</v>
      </c>
      <c r="T1467" s="83">
        <f t="shared" si="184"/>
        <v>0.026521043183314</v>
      </c>
      <c r="U1467" s="58">
        <f t="shared" si="185"/>
        <v>61.0416666666667</v>
      </c>
      <c r="V1467" s="58">
        <f t="shared" si="186"/>
        <v>1.01019948033673</v>
      </c>
      <c r="W1467" s="58">
        <f t="shared" si="187"/>
        <v>1.01019948033673</v>
      </c>
    </row>
    <row r="1468" spans="11:23">
      <c r="K1468" s="80">
        <v>146.6</v>
      </c>
      <c r="L1468" s="56">
        <f t="shared" si="181"/>
        <v>3.36447747727044</v>
      </c>
      <c r="M1468" s="56">
        <f t="shared" si="188"/>
        <v>0.0228593108512629</v>
      </c>
      <c r="Q1468" s="82">
        <f t="shared" si="182"/>
        <v>0.0826558027791579</v>
      </c>
      <c r="R1468" s="58">
        <f t="shared" si="183"/>
        <v>3.17361010226061</v>
      </c>
      <c r="S1468" s="57">
        <f>IF(K1468=0,C1496,(1/$C$59)*LN(1+$C$59/$C$58/(RodR+ABS(Calculations!K1468-RodR))))</f>
        <v>0.0260447251287362</v>
      </c>
      <c r="T1468" s="83">
        <f t="shared" si="184"/>
        <v>0.0265028311914734</v>
      </c>
      <c r="U1468" s="58">
        <f t="shared" si="185"/>
        <v>61.0833333333333</v>
      </c>
      <c r="V1468" s="58">
        <f t="shared" si="186"/>
        <v>1.01019948033673</v>
      </c>
      <c r="W1468" s="58">
        <f t="shared" si="187"/>
        <v>1.01019948033673</v>
      </c>
    </row>
    <row r="1469" spans="11:23">
      <c r="K1469" s="80">
        <v>146.7</v>
      </c>
      <c r="L1469" s="56">
        <f t="shared" si="181"/>
        <v>3.36220850456302</v>
      </c>
      <c r="M1469" s="56">
        <f t="shared" si="188"/>
        <v>0.0228283832225875</v>
      </c>
      <c r="Q1469" s="82">
        <f t="shared" si="182"/>
        <v>0.0826000604649702</v>
      </c>
      <c r="R1469" s="58">
        <f t="shared" si="183"/>
        <v>3.17361010226061</v>
      </c>
      <c r="S1469" s="57">
        <f>IF(K1469=0,C1497,(1/$C$59)*LN(1+$C$59/$C$58/(RodR+ABS(Calculations!K1469-RodR))))</f>
        <v>0.0260271608053343</v>
      </c>
      <c r="T1469" s="83">
        <f t="shared" si="184"/>
        <v>0.026484644195177</v>
      </c>
      <c r="U1469" s="58">
        <f t="shared" si="185"/>
        <v>61.125</v>
      </c>
      <c r="V1469" s="58">
        <f t="shared" si="186"/>
        <v>1.01019948033673</v>
      </c>
      <c r="W1469" s="58">
        <f t="shared" si="187"/>
        <v>1.01019948033673</v>
      </c>
    </row>
    <row r="1470" spans="11:23">
      <c r="K1470" s="80">
        <v>146.8</v>
      </c>
      <c r="L1470" s="56">
        <f t="shared" si="181"/>
        <v>3.3599425902594</v>
      </c>
      <c r="M1470" s="56">
        <f t="shared" si="188"/>
        <v>0.0227975183196576</v>
      </c>
      <c r="Q1470" s="82">
        <f t="shared" si="182"/>
        <v>0.0825443932872109</v>
      </c>
      <c r="R1470" s="58">
        <f t="shared" si="183"/>
        <v>3.17361010226061</v>
      </c>
      <c r="S1470" s="57">
        <f>IF(K1470=0,C1498,(1/$C$59)*LN(1+$C$59/$C$58/(RodR+ABS(Calculations!K1470-RodR))))</f>
        <v>0.0260096201573134</v>
      </c>
      <c r="T1470" s="83">
        <f t="shared" si="184"/>
        <v>0.0264664821430004</v>
      </c>
      <c r="U1470" s="58">
        <f t="shared" si="185"/>
        <v>61.1666666666667</v>
      </c>
      <c r="V1470" s="58">
        <f t="shared" si="186"/>
        <v>1.01019948033673</v>
      </c>
      <c r="W1470" s="58">
        <f t="shared" si="187"/>
        <v>1.01019948033673</v>
      </c>
    </row>
    <row r="1471" spans="11:23">
      <c r="K1471" s="80">
        <v>146.9</v>
      </c>
      <c r="L1471" s="56">
        <f t="shared" si="181"/>
        <v>3.35767972817973</v>
      </c>
      <c r="M1471" s="56">
        <f t="shared" si="188"/>
        <v>0.0227667159730358</v>
      </c>
      <c r="Q1471" s="82">
        <f t="shared" si="182"/>
        <v>0.0824888010940584</v>
      </c>
      <c r="R1471" s="58">
        <f t="shared" si="183"/>
        <v>3.17361010226061</v>
      </c>
      <c r="S1471" s="57">
        <f>IF(K1471=0,C1499,(1/$C$59)*LN(1+$C$59/$C$58/(RodR+ABS(Calculations!K1471-RodR))))</f>
        <v>0.0259921031368347</v>
      </c>
      <c r="T1471" s="83">
        <f t="shared" si="184"/>
        <v>0.026448344983661</v>
      </c>
      <c r="U1471" s="58">
        <f t="shared" si="185"/>
        <v>61.2083333333333</v>
      </c>
      <c r="V1471" s="58">
        <f t="shared" si="186"/>
        <v>1.01019948033673</v>
      </c>
      <c r="W1471" s="58">
        <f t="shared" si="187"/>
        <v>1.01019948033673</v>
      </c>
    </row>
    <row r="1472" spans="11:23">
      <c r="K1472" s="80">
        <v>147</v>
      </c>
      <c r="L1472" s="56">
        <f t="shared" si="181"/>
        <v>3.35541991216082</v>
      </c>
      <c r="M1472" s="56">
        <f t="shared" si="188"/>
        <v>0.0227359760137058</v>
      </c>
      <c r="Q1472" s="82">
        <f t="shared" si="182"/>
        <v>0.0824332837341005</v>
      </c>
      <c r="R1472" s="58">
        <f t="shared" si="183"/>
        <v>3.17361010226061</v>
      </c>
      <c r="S1472" s="57">
        <f>IF(K1472=0,C1500,(1/$C$59)*LN(1+$C$59/$C$58/(RodR+ABS(Calculations!K1472-RodR))))</f>
        <v>0.0259746096961886</v>
      </c>
      <c r="T1472" s="83">
        <f t="shared" si="184"/>
        <v>0.026430232666015</v>
      </c>
      <c r="U1472" s="58">
        <f t="shared" si="185"/>
        <v>61.25</v>
      </c>
      <c r="V1472" s="58">
        <f t="shared" si="186"/>
        <v>1.01019948033673</v>
      </c>
      <c r="W1472" s="58">
        <f t="shared" si="187"/>
        <v>1.01019948033673</v>
      </c>
    </row>
    <row r="1473" spans="11:23">
      <c r="K1473" s="80">
        <v>147.1</v>
      </c>
      <c r="L1473" s="56">
        <f t="shared" si="181"/>
        <v>3.35316313605606</v>
      </c>
      <c r="M1473" s="56">
        <f t="shared" si="188"/>
        <v>0.0227052982734075</v>
      </c>
      <c r="Q1473" s="82">
        <f t="shared" si="182"/>
        <v>0.0823778410563319</v>
      </c>
      <c r="R1473" s="58">
        <f t="shared" si="183"/>
        <v>3.17361010226061</v>
      </c>
      <c r="S1473" s="57">
        <f>IF(K1473=0,C1501,(1/$C$59)*LN(1+$C$59/$C$58/(RodR+ABS(Calculations!K1473-RodR))))</f>
        <v>0.0259571397877934</v>
      </c>
      <c r="T1473" s="83">
        <f t="shared" si="184"/>
        <v>0.0264121451390603</v>
      </c>
      <c r="U1473" s="58">
        <f t="shared" si="185"/>
        <v>61.2916666666667</v>
      </c>
      <c r="V1473" s="58">
        <f t="shared" si="186"/>
        <v>1.01019948033673</v>
      </c>
      <c r="W1473" s="58">
        <f t="shared" si="187"/>
        <v>1.01019948033673</v>
      </c>
    </row>
    <row r="1474" spans="11:23">
      <c r="K1474" s="80">
        <v>147.2</v>
      </c>
      <c r="L1474" s="56">
        <f t="shared" ref="L1474:L1537" si="189">IF(K1474&lt;RodR,EPRValue,Q1474*$C$43)</f>
        <v>3.35090939373545</v>
      </c>
      <c r="M1474" s="56">
        <f t="shared" si="188"/>
        <v>0.0226746825841939</v>
      </c>
      <c r="Q1474" s="82">
        <f t="shared" si="182"/>
        <v>0.0823224729101559</v>
      </c>
      <c r="R1474" s="58">
        <f t="shared" si="183"/>
        <v>3.17361010226061</v>
      </c>
      <c r="S1474" s="57">
        <f>IF(K1474=0,C1502,(1/$C$59)*LN(1+$C$59/$C$58/(RodR+ABS(Calculations!K1474-RodR))))</f>
        <v>0.0259396933641963</v>
      </c>
      <c r="T1474" s="83">
        <f t="shared" si="184"/>
        <v>0.0263940823519336</v>
      </c>
      <c r="U1474" s="58">
        <f t="shared" si="185"/>
        <v>61.3333333333333</v>
      </c>
      <c r="V1474" s="58">
        <f t="shared" si="186"/>
        <v>1.01019948033673</v>
      </c>
      <c r="W1474" s="58">
        <f t="shared" si="187"/>
        <v>1.01019948033673</v>
      </c>
    </row>
    <row r="1475" spans="11:23">
      <c r="K1475" s="80">
        <v>147.3</v>
      </c>
      <c r="L1475" s="56">
        <f t="shared" si="189"/>
        <v>3.34865867908531</v>
      </c>
      <c r="M1475" s="56">
        <f t="shared" si="188"/>
        <v>0.0226441287789108</v>
      </c>
      <c r="Q1475" s="82">
        <f t="shared" si="182"/>
        <v>0.0822671791453764</v>
      </c>
      <c r="R1475" s="58">
        <f t="shared" si="183"/>
        <v>3.17361010226061</v>
      </c>
      <c r="S1475" s="57">
        <f>IF(K1475=0,C1503,(1/$C$59)*LN(1+$C$59/$C$58/(RodR+ABS(Calculations!K1475-RodR))))</f>
        <v>0.0259222703780708</v>
      </c>
      <c r="T1475" s="83">
        <f t="shared" si="184"/>
        <v>0.0263760442539105</v>
      </c>
      <c r="U1475" s="58">
        <f t="shared" si="185"/>
        <v>61.375</v>
      </c>
      <c r="V1475" s="58">
        <f t="shared" si="186"/>
        <v>1.01019948033673</v>
      </c>
      <c r="W1475" s="58">
        <f t="shared" si="187"/>
        <v>1.01019948033673</v>
      </c>
    </row>
    <row r="1476" spans="11:23">
      <c r="K1476" s="80">
        <v>147.4</v>
      </c>
      <c r="L1476" s="56">
        <f t="shared" si="189"/>
        <v>3.34641098600852</v>
      </c>
      <c r="M1476" s="56">
        <f t="shared" si="188"/>
        <v>0.0226136366908256</v>
      </c>
      <c r="Q1476" s="82">
        <f t="shared" ref="Q1476:Q1539" si="190">R1476*IF($C$56&lt;$C$55,S1476,T1476)</f>
        <v>0.0822119596122043</v>
      </c>
      <c r="R1476" s="58">
        <f t="shared" ref="R1476:R1539" si="191">$C$70/$C$61*W1476</f>
        <v>3.17361010226061</v>
      </c>
      <c r="S1476" s="57">
        <f>IF(K1476=0,C1504,(1/$C$59)*LN(1+$C$59/$C$58/(RodR+ABS(Calculations!K1476-RodR))))</f>
        <v>0.0259048707822185</v>
      </c>
      <c r="T1476" s="83">
        <f t="shared" ref="T1476:T1539" si="192">IF((ABS(K1476))&lt;$C$55-$C$56,($C$53/2/PI()/$C$56*LN(($C$55-$C$56)*(ABS(K1476)+$C$56)/(ABS(K1476))/$C$55)+$C$60*LN($C$55*$C$54/($C$55-$C$56)/$C$53)),$C$60*LN((((ABS(K1476))+$C$56-$C$55)*$C$53+$C$55*$C$54)/($C$53*(ABS(K1476)))))</f>
        <v>0.026358030794406</v>
      </c>
      <c r="U1476" s="58">
        <f t="shared" ref="U1476:U1539" si="193">K1476/$C$56</f>
        <v>61.4166666666667</v>
      </c>
      <c r="V1476" s="58">
        <f t="shared" ref="V1476:V1539" si="194">IF(K1476="","",1/(1.0212-0.0178*LOG10($C$53+0.01)))</f>
        <v>1.01019948033673</v>
      </c>
      <c r="W1476" s="58">
        <f t="shared" ref="W1476:W1539" si="195">MAX(1/(-(0.21682*LOG10(3.7*U1476)-0.293)*(EXP(-3.7*U1476)-1)+1),1)*MAX(1/(-(0.1921*LOG10(U1476+0.2)+0.072)*(EXP(-150*U1476)-1)+1),1)*V1476</f>
        <v>1.01019948033673</v>
      </c>
    </row>
    <row r="1477" spans="11:23">
      <c r="K1477" s="80">
        <v>147.5</v>
      </c>
      <c r="L1477" s="56">
        <f t="shared" si="189"/>
        <v>3.34416630842425</v>
      </c>
      <c r="M1477" s="56">
        <f t="shared" si="188"/>
        <v>0.0225832061538878</v>
      </c>
      <c r="Q1477" s="82">
        <f t="shared" si="190"/>
        <v>0.0821568141612502</v>
      </c>
      <c r="R1477" s="58">
        <f t="shared" si="191"/>
        <v>3.17361010226061</v>
      </c>
      <c r="S1477" s="57">
        <f>IF(K1477=0,C1505,(1/$C$59)*LN(1+$C$59/$C$58/(RodR+ABS(Calculations!K1477-RodR))))</f>
        <v>0.025887494529567</v>
      </c>
      <c r="T1477" s="83">
        <f t="shared" si="192"/>
        <v>0.026340041922972</v>
      </c>
      <c r="U1477" s="58">
        <f t="shared" si="193"/>
        <v>61.4583333333333</v>
      </c>
      <c r="V1477" s="58">
        <f t="shared" si="194"/>
        <v>1.01019948033673</v>
      </c>
      <c r="W1477" s="58">
        <f t="shared" si="195"/>
        <v>1.01019948033673</v>
      </c>
    </row>
    <row r="1478" spans="11:23">
      <c r="K1478" s="80">
        <v>147.6</v>
      </c>
      <c r="L1478" s="56">
        <f t="shared" si="189"/>
        <v>3.34192464026793</v>
      </c>
      <c r="M1478" s="56">
        <f t="shared" si="188"/>
        <v>0.0225528370025017</v>
      </c>
      <c r="Q1478" s="82">
        <f t="shared" si="190"/>
        <v>0.0821017426435253</v>
      </c>
      <c r="R1478" s="58">
        <f t="shared" si="191"/>
        <v>3.17361010226061</v>
      </c>
      <c r="S1478" s="57">
        <f>IF(K1478=0,C1506,(1/$C$59)*LN(1+$C$59/$C$58/(RodR+ABS(Calculations!K1478-RodR))))</f>
        <v>0.0258701415731703</v>
      </c>
      <c r="T1478" s="83">
        <f t="shared" si="192"/>
        <v>0.0263220775892989</v>
      </c>
      <c r="U1478" s="58">
        <f t="shared" si="193"/>
        <v>61.5</v>
      </c>
      <c r="V1478" s="58">
        <f t="shared" si="194"/>
        <v>1.01019948033673</v>
      </c>
      <c r="W1478" s="58">
        <f t="shared" si="195"/>
        <v>1.01019948033673</v>
      </c>
    </row>
    <row r="1479" spans="11:23">
      <c r="K1479" s="80">
        <v>147.7</v>
      </c>
      <c r="L1479" s="56">
        <f t="shared" si="189"/>
        <v>3.33968597549139</v>
      </c>
      <c r="M1479" s="56">
        <f t="shared" si="188"/>
        <v>0.0225225290716322</v>
      </c>
      <c r="Q1479" s="82">
        <f t="shared" si="190"/>
        <v>0.0820467449104423</v>
      </c>
      <c r="R1479" s="58">
        <f t="shared" si="191"/>
        <v>3.17361010226061</v>
      </c>
      <c r="S1479" s="57">
        <f>IF(K1479=0,C1507,(1/$C$59)*LN(1+$C$59/$C$58/(RodR+ABS(Calculations!K1479-RodR))))</f>
        <v>0.0258528118662085</v>
      </c>
      <c r="T1479" s="83">
        <f t="shared" si="192"/>
        <v>0.0263041377432139</v>
      </c>
      <c r="U1479" s="58">
        <f t="shared" si="193"/>
        <v>61.5416666666667</v>
      </c>
      <c r="V1479" s="58">
        <f t="shared" si="194"/>
        <v>1.01019948033673</v>
      </c>
      <c r="W1479" s="58">
        <f t="shared" si="195"/>
        <v>1.01019948033673</v>
      </c>
    </row>
    <row r="1480" spans="11:23">
      <c r="K1480" s="80">
        <v>147.8</v>
      </c>
      <c r="L1480" s="56">
        <f t="shared" si="189"/>
        <v>3.33745030806248</v>
      </c>
      <c r="M1480" s="56">
        <f t="shared" si="188"/>
        <v>0.0224922821969225</v>
      </c>
      <c r="Q1480" s="82">
        <f t="shared" si="190"/>
        <v>0.0819918208138085</v>
      </c>
      <c r="R1480" s="58">
        <f t="shared" si="191"/>
        <v>3.17361010226061</v>
      </c>
      <c r="S1480" s="57">
        <f>IF(K1480=0,C1508,(1/$C$59)*LN(1+$C$59/$C$58/(RodR+ABS(Calculations!K1480-RodR))))</f>
        <v>0.0258355053619865</v>
      </c>
      <c r="T1480" s="83">
        <f t="shared" si="192"/>
        <v>0.0262862223346813</v>
      </c>
      <c r="U1480" s="58">
        <f t="shared" si="193"/>
        <v>61.5833333333333</v>
      </c>
      <c r="V1480" s="58">
        <f t="shared" si="194"/>
        <v>1.01019948033673</v>
      </c>
      <c r="W1480" s="58">
        <f t="shared" si="195"/>
        <v>1.01019948033673</v>
      </c>
    </row>
    <row r="1481" spans="11:23">
      <c r="K1481" s="80">
        <v>147.9</v>
      </c>
      <c r="L1481" s="56">
        <f t="shared" si="189"/>
        <v>3.33521763196529</v>
      </c>
      <c r="M1481" s="56">
        <f t="shared" si="188"/>
        <v>0.0224620962144426</v>
      </c>
      <c r="Q1481" s="82">
        <f t="shared" si="190"/>
        <v>0.0819369702058298</v>
      </c>
      <c r="R1481" s="58">
        <f t="shared" si="191"/>
        <v>3.17361010226061</v>
      </c>
      <c r="S1481" s="57">
        <f>IF(K1481=0,C1509,(1/$C$59)*LN(1+$C$59/$C$58/(RodR+ABS(Calculations!K1481-RodR))))</f>
        <v>0.0258182220139345</v>
      </c>
      <c r="T1481" s="83">
        <f t="shared" si="192"/>
        <v>0.0262683313138009</v>
      </c>
      <c r="U1481" s="58">
        <f t="shared" si="193"/>
        <v>61.625</v>
      </c>
      <c r="V1481" s="58">
        <f t="shared" si="194"/>
        <v>1.01019948033673</v>
      </c>
      <c r="W1481" s="58">
        <f t="shared" si="195"/>
        <v>1.01019948033673</v>
      </c>
    </row>
    <row r="1482" spans="11:23">
      <c r="K1482" s="80">
        <v>148</v>
      </c>
      <c r="L1482" s="56">
        <f t="shared" si="189"/>
        <v>3.33298794120004</v>
      </c>
      <c r="M1482" s="56">
        <f t="shared" si="188"/>
        <v>0.022431970960779</v>
      </c>
      <c r="Q1482" s="82">
        <f t="shared" si="190"/>
        <v>0.0818821929391084</v>
      </c>
      <c r="R1482" s="58">
        <f t="shared" si="191"/>
        <v>3.17361010226061</v>
      </c>
      <c r="S1482" s="57">
        <f>IF(K1482=0,C1510,(1/$C$59)*LN(1+$C$59/$C$58/(RodR+ABS(Calculations!K1482-RodR))))</f>
        <v>0.0258009617756077</v>
      </c>
      <c r="T1482" s="83">
        <f t="shared" si="192"/>
        <v>0.0262504646308092</v>
      </c>
      <c r="U1482" s="58">
        <f t="shared" si="193"/>
        <v>61.6666666666667</v>
      </c>
      <c r="V1482" s="58">
        <f t="shared" si="194"/>
        <v>1.01019948033673</v>
      </c>
      <c r="W1482" s="58">
        <f t="shared" si="195"/>
        <v>1.01019948033673</v>
      </c>
    </row>
    <row r="1483" spans="11:23">
      <c r="K1483" s="80">
        <v>148.1</v>
      </c>
      <c r="L1483" s="56">
        <f t="shared" si="189"/>
        <v>3.33076122978288</v>
      </c>
      <c r="M1483" s="56">
        <f t="shared" si="188"/>
        <v>0.0224019062731773</v>
      </c>
      <c r="Q1483" s="82">
        <f t="shared" si="190"/>
        <v>0.0818274888666376</v>
      </c>
      <c r="R1483" s="58">
        <f t="shared" si="191"/>
        <v>3.17361010226061</v>
      </c>
      <c r="S1483" s="57">
        <f>IF(K1483=0,C1511,(1/$C$59)*LN(1+$C$59/$C$58/(RodR+ABS(Calculations!K1483-RodR))))</f>
        <v>0.0257837246006845</v>
      </c>
      <c r="T1483" s="83">
        <f t="shared" si="192"/>
        <v>0.0262326222360769</v>
      </c>
      <c r="U1483" s="58">
        <f t="shared" si="193"/>
        <v>61.7083333333333</v>
      </c>
      <c r="V1483" s="58">
        <f t="shared" si="194"/>
        <v>1.01019948033673</v>
      </c>
      <c r="W1483" s="58">
        <f t="shared" si="195"/>
        <v>1.01019948033673</v>
      </c>
    </row>
    <row r="1484" spans="11:23">
      <c r="K1484" s="80">
        <v>148.2</v>
      </c>
      <c r="L1484" s="56">
        <f t="shared" si="189"/>
        <v>3.32853749174602</v>
      </c>
      <c r="M1484" s="56">
        <f t="shared" si="188"/>
        <v>0.0223719019894353</v>
      </c>
      <c r="Q1484" s="82">
        <f t="shared" si="190"/>
        <v>0.0817728578418055</v>
      </c>
      <c r="R1484" s="58">
        <f t="shared" si="191"/>
        <v>3.17361010226061</v>
      </c>
      <c r="S1484" s="57">
        <f>IF(K1484=0,C1512,(1/$C$59)*LN(1+$C$59/$C$58/(RodR+ABS(Calculations!K1484-RodR))))</f>
        <v>0.0257665104429676</v>
      </c>
      <c r="T1484" s="83">
        <f t="shared" si="192"/>
        <v>0.0262148040801102</v>
      </c>
      <c r="U1484" s="58">
        <f t="shared" si="193"/>
        <v>61.75</v>
      </c>
      <c r="V1484" s="58">
        <f t="shared" si="194"/>
        <v>1.01019948033673</v>
      </c>
      <c r="W1484" s="58">
        <f t="shared" si="195"/>
        <v>1.01019948033673</v>
      </c>
    </row>
    <row r="1485" spans="11:23">
      <c r="K1485" s="80">
        <v>148.3</v>
      </c>
      <c r="L1485" s="56">
        <f t="shared" si="189"/>
        <v>3.32631672113754</v>
      </c>
      <c r="M1485" s="56">
        <f t="shared" ref="M1485:M1548" si="196">L1475-L1485</f>
        <v>0.0223419579477686</v>
      </c>
      <c r="Q1485" s="82">
        <f t="shared" si="190"/>
        <v>0.0817182997183906</v>
      </c>
      <c r="R1485" s="58">
        <f t="shared" si="191"/>
        <v>3.17361010226061</v>
      </c>
      <c r="S1485" s="57">
        <f>IF(K1485=0,C1513,(1/$C$59)*LN(1+$C$59/$C$58/(RodR+ABS(Calculations!K1485-RodR))))</f>
        <v>0.0257493192563829</v>
      </c>
      <c r="T1485" s="83">
        <f t="shared" si="192"/>
        <v>0.0261970101135507</v>
      </c>
      <c r="U1485" s="58">
        <f t="shared" si="193"/>
        <v>61.7916666666667</v>
      </c>
      <c r="V1485" s="58">
        <f t="shared" si="194"/>
        <v>1.01019948033673</v>
      </c>
      <c r="W1485" s="58">
        <f t="shared" si="195"/>
        <v>1.01019948033673</v>
      </c>
    </row>
    <row r="1486" spans="11:23">
      <c r="K1486" s="80">
        <v>148.4</v>
      </c>
      <c r="L1486" s="56">
        <f t="shared" si="189"/>
        <v>3.32409891202147</v>
      </c>
      <c r="M1486" s="56">
        <f t="shared" si="196"/>
        <v>0.0223120739870515</v>
      </c>
      <c r="Q1486" s="82">
        <f t="shared" si="190"/>
        <v>0.0816638143505621</v>
      </c>
      <c r="R1486" s="58">
        <f t="shared" si="191"/>
        <v>3.17361010226061</v>
      </c>
      <c r="S1486" s="57">
        <f>IF(K1486=0,C1514,(1/$C$59)*LN(1+$C$59/$C$58/(RodR+ABS(Calculations!K1486-RodR))))</f>
        <v>0.0257321509949794</v>
      </c>
      <c r="T1486" s="83">
        <f t="shared" si="192"/>
        <v>0.0261792402871711</v>
      </c>
      <c r="U1486" s="58">
        <f t="shared" si="193"/>
        <v>61.8333333333333</v>
      </c>
      <c r="V1486" s="58">
        <f t="shared" si="194"/>
        <v>1.01019948033673</v>
      </c>
      <c r="W1486" s="58">
        <f t="shared" si="195"/>
        <v>1.01019948033673</v>
      </c>
    </row>
    <row r="1487" spans="11:23">
      <c r="K1487" s="80">
        <v>148.5</v>
      </c>
      <c r="L1487" s="56">
        <f t="shared" si="189"/>
        <v>3.32188405847763</v>
      </c>
      <c r="M1487" s="56">
        <f t="shared" si="196"/>
        <v>0.0222822499466129</v>
      </c>
      <c r="Q1487" s="82">
        <f t="shared" si="190"/>
        <v>0.081609401592878</v>
      </c>
      <c r="R1487" s="58">
        <f t="shared" si="191"/>
        <v>3.17361010226061</v>
      </c>
      <c r="S1487" s="57">
        <f>IF(K1487=0,C1515,(1/$C$59)*LN(1+$C$59/$C$58/(RodR+ABS(Calculations!K1487-RodR))))</f>
        <v>0.0257150056129284</v>
      </c>
      <c r="T1487" s="83">
        <f t="shared" si="192"/>
        <v>0.0261614945518805</v>
      </c>
      <c r="U1487" s="58">
        <f t="shared" si="193"/>
        <v>61.875</v>
      </c>
      <c r="V1487" s="58">
        <f t="shared" si="194"/>
        <v>1.01019948033673</v>
      </c>
      <c r="W1487" s="58">
        <f t="shared" si="195"/>
        <v>1.01019948033673</v>
      </c>
    </row>
    <row r="1488" spans="11:23">
      <c r="K1488" s="80">
        <v>148.6</v>
      </c>
      <c r="L1488" s="56">
        <f t="shared" si="189"/>
        <v>3.31967215460153</v>
      </c>
      <c r="M1488" s="56">
        <f t="shared" si="196"/>
        <v>0.0222524856664021</v>
      </c>
      <c r="Q1488" s="82">
        <f t="shared" si="190"/>
        <v>0.0815550613002814</v>
      </c>
      <c r="R1488" s="58">
        <f t="shared" si="191"/>
        <v>3.17361010226061</v>
      </c>
      <c r="S1488" s="57">
        <f>IF(K1488=0,C1516,(1/$C$59)*LN(1+$C$59/$C$58/(RodR+ABS(Calculations!K1488-RodR))))</f>
        <v>0.0256978830645228</v>
      </c>
      <c r="T1488" s="83">
        <f t="shared" si="192"/>
        <v>0.0261437728587199</v>
      </c>
      <c r="U1488" s="58">
        <f t="shared" si="193"/>
        <v>61.9166666666667</v>
      </c>
      <c r="V1488" s="58">
        <f t="shared" si="194"/>
        <v>1.01019948033673</v>
      </c>
      <c r="W1488" s="58">
        <f t="shared" si="195"/>
        <v>1.01019948033673</v>
      </c>
    </row>
    <row r="1489" spans="11:23">
      <c r="K1489" s="80">
        <v>148.7</v>
      </c>
      <c r="L1489" s="56">
        <f t="shared" si="189"/>
        <v>3.31746319450453</v>
      </c>
      <c r="M1489" s="56">
        <f t="shared" si="196"/>
        <v>0.0222227809868536</v>
      </c>
      <c r="Q1489" s="82">
        <f t="shared" si="190"/>
        <v>0.081500793328105</v>
      </c>
      <c r="R1489" s="58">
        <f t="shared" si="191"/>
        <v>3.17361010226061</v>
      </c>
      <c r="S1489" s="57">
        <f>IF(K1489=0,C1517,(1/$C$59)*LN(1+$C$59/$C$58/(RodR+ABS(Calculations!K1489-RodR))))</f>
        <v>0.025680783304178</v>
      </c>
      <c r="T1489" s="83">
        <f t="shared" si="192"/>
        <v>0.0261260751588623</v>
      </c>
      <c r="U1489" s="58">
        <f t="shared" si="193"/>
        <v>61.9583333333333</v>
      </c>
      <c r="V1489" s="58">
        <f t="shared" si="194"/>
        <v>1.01019948033673</v>
      </c>
      <c r="W1489" s="58">
        <f t="shared" si="195"/>
        <v>1.01019948033673</v>
      </c>
    </row>
    <row r="1490" spans="11:23">
      <c r="K1490" s="80">
        <v>148.8</v>
      </c>
      <c r="L1490" s="56">
        <f t="shared" si="189"/>
        <v>3.31525717231355</v>
      </c>
      <c r="M1490" s="56">
        <f t="shared" si="196"/>
        <v>0.0221931357489265</v>
      </c>
      <c r="Q1490" s="82">
        <f t="shared" si="190"/>
        <v>0.0814465975320636</v>
      </c>
      <c r="R1490" s="58">
        <f t="shared" si="191"/>
        <v>3.17361010226061</v>
      </c>
      <c r="S1490" s="57">
        <f>IF(K1490=0,C1518,(1/$C$59)*LN(1+$C$59/$C$58/(RodR+ABS(Calculations!K1490-RodR))))</f>
        <v>0.0256637062864301</v>
      </c>
      <c r="T1490" s="83">
        <f t="shared" si="192"/>
        <v>0.0261084014036137</v>
      </c>
      <c r="U1490" s="58">
        <f t="shared" si="193"/>
        <v>62</v>
      </c>
      <c r="V1490" s="58">
        <f t="shared" si="194"/>
        <v>1.01019948033673</v>
      </c>
      <c r="W1490" s="58">
        <f t="shared" si="195"/>
        <v>1.01019948033673</v>
      </c>
    </row>
    <row r="1491" spans="11:23">
      <c r="K1491" s="80">
        <v>148.9</v>
      </c>
      <c r="L1491" s="56">
        <f t="shared" si="189"/>
        <v>3.31305408217122</v>
      </c>
      <c r="M1491" s="56">
        <f t="shared" si="196"/>
        <v>0.0221635497940675</v>
      </c>
      <c r="Q1491" s="82">
        <f t="shared" si="190"/>
        <v>0.0813924737682579</v>
      </c>
      <c r="R1491" s="58">
        <f t="shared" si="191"/>
        <v>3.17361010226061</v>
      </c>
      <c r="S1491" s="57">
        <f>IF(K1491=0,C1519,(1/$C$59)*LN(1+$C$59/$C$58/(RodR+ABS(Calculations!K1491-RodR))))</f>
        <v>0.0256466519659365</v>
      </c>
      <c r="T1491" s="83">
        <f t="shared" si="192"/>
        <v>0.0260907515444114</v>
      </c>
      <c r="U1491" s="58">
        <f t="shared" si="193"/>
        <v>62.0416666666667</v>
      </c>
      <c r="V1491" s="58">
        <f t="shared" si="194"/>
        <v>1.01019948033673</v>
      </c>
      <c r="W1491" s="58">
        <f t="shared" si="195"/>
        <v>1.01019948033673</v>
      </c>
    </row>
    <row r="1492" spans="11:23">
      <c r="K1492" s="80">
        <v>149</v>
      </c>
      <c r="L1492" s="56">
        <f t="shared" si="189"/>
        <v>3.31085391823563</v>
      </c>
      <c r="M1492" s="56">
        <f t="shared" si="196"/>
        <v>0.0221340229644125</v>
      </c>
      <c r="Q1492" s="82">
        <f t="shared" si="190"/>
        <v>0.0813384218931687</v>
      </c>
      <c r="R1492" s="58">
        <f t="shared" si="191"/>
        <v>3.17361010226061</v>
      </c>
      <c r="S1492" s="57">
        <f>IF(K1492=0,C1520,(1/$C$59)*LN(1+$C$59/$C$58/(RodR+ABS(Calculations!K1492-RodR))))</f>
        <v>0.0256296202974745</v>
      </c>
      <c r="T1492" s="83">
        <f t="shared" si="192"/>
        <v>0.0260731255328239</v>
      </c>
      <c r="U1492" s="58">
        <f t="shared" si="193"/>
        <v>62.0833333333333</v>
      </c>
      <c r="V1492" s="58">
        <f t="shared" si="194"/>
        <v>1.01019948033673</v>
      </c>
      <c r="W1492" s="58">
        <f t="shared" si="195"/>
        <v>1.01019948033673</v>
      </c>
    </row>
    <row r="1493" spans="11:23">
      <c r="K1493" s="80">
        <v>149.1</v>
      </c>
      <c r="L1493" s="56">
        <f t="shared" si="189"/>
        <v>3.30865667468043</v>
      </c>
      <c r="M1493" s="56">
        <f t="shared" si="196"/>
        <v>0.0221045551024486</v>
      </c>
      <c r="Q1493" s="82">
        <f t="shared" si="190"/>
        <v>0.0812844417636588</v>
      </c>
      <c r="R1493" s="58">
        <f t="shared" si="191"/>
        <v>3.17361010226061</v>
      </c>
      <c r="S1493" s="57">
        <f>IF(K1493=0,C1521,(1/$C$59)*LN(1+$C$59/$C$58/(RodR+ABS(Calculations!K1493-RodR))))</f>
        <v>0.0256126112359419</v>
      </c>
      <c r="T1493" s="83">
        <f t="shared" si="192"/>
        <v>0.0260555233205505</v>
      </c>
      <c r="U1493" s="58">
        <f t="shared" si="193"/>
        <v>62.125</v>
      </c>
      <c r="V1493" s="58">
        <f t="shared" si="194"/>
        <v>1.01019948033673</v>
      </c>
      <c r="W1493" s="58">
        <f t="shared" si="195"/>
        <v>1.01019948033673</v>
      </c>
    </row>
    <row r="1494" spans="11:23">
      <c r="K1494" s="80">
        <v>149.2</v>
      </c>
      <c r="L1494" s="56">
        <f t="shared" si="189"/>
        <v>3.30646234569473</v>
      </c>
      <c r="M1494" s="56">
        <f t="shared" si="196"/>
        <v>0.0220751460512894</v>
      </c>
      <c r="Q1494" s="82">
        <f t="shared" si="190"/>
        <v>0.0812305332369706</v>
      </c>
      <c r="R1494" s="58">
        <f t="shared" si="191"/>
        <v>3.17361010226061</v>
      </c>
      <c r="S1494" s="57">
        <f>IF(K1494=0,C1522,(1/$C$59)*LN(1+$C$59/$C$58/(RodR+ABS(Calculations!K1494-RodR))))</f>
        <v>0.0255956247363559</v>
      </c>
      <c r="T1494" s="83">
        <f t="shared" si="192"/>
        <v>0.0260379448594211</v>
      </c>
      <c r="U1494" s="58">
        <f t="shared" si="193"/>
        <v>62.1666666666667</v>
      </c>
      <c r="V1494" s="58">
        <f t="shared" si="194"/>
        <v>1.01019948033673</v>
      </c>
      <c r="W1494" s="58">
        <f t="shared" si="195"/>
        <v>1.01019948033673</v>
      </c>
    </row>
    <row r="1495" spans="11:23">
      <c r="K1495" s="80">
        <v>149.3</v>
      </c>
      <c r="L1495" s="56">
        <f t="shared" si="189"/>
        <v>3.30427092548304</v>
      </c>
      <c r="M1495" s="56">
        <f t="shared" si="196"/>
        <v>0.0220457956545017</v>
      </c>
      <c r="Q1495" s="82">
        <f t="shared" si="190"/>
        <v>0.0811766961707257</v>
      </c>
      <c r="R1495" s="58">
        <f t="shared" si="191"/>
        <v>3.17361010226061</v>
      </c>
      <c r="S1495" s="57">
        <f>IF(K1495=0,C1523,(1/$C$59)*LN(1+$C$59/$C$58/(RodR+ABS(Calculations!K1495-RodR))))</f>
        <v>0.0255786607538533</v>
      </c>
      <c r="T1495" s="83">
        <f t="shared" si="192"/>
        <v>0.0260203901013953</v>
      </c>
      <c r="U1495" s="58">
        <f t="shared" si="193"/>
        <v>62.2083333333333</v>
      </c>
      <c r="V1495" s="58">
        <f t="shared" si="194"/>
        <v>1.01019948033673</v>
      </c>
      <c r="W1495" s="58">
        <f t="shared" si="195"/>
        <v>1.01019948033673</v>
      </c>
    </row>
    <row r="1496" spans="11:23">
      <c r="K1496" s="80">
        <v>149.4</v>
      </c>
      <c r="L1496" s="56">
        <f t="shared" si="189"/>
        <v>3.30208240826527</v>
      </c>
      <c r="M1496" s="56">
        <f t="shared" si="196"/>
        <v>0.0220165037562059</v>
      </c>
      <c r="Q1496" s="82">
        <f t="shared" si="190"/>
        <v>0.0811229304229229</v>
      </c>
      <c r="R1496" s="58">
        <f t="shared" si="191"/>
        <v>3.17361010226061</v>
      </c>
      <c r="S1496" s="57">
        <f>IF(K1496=0,C1524,(1/$C$59)*LN(1+$C$59/$C$58/(RodR+ABS(Calculations!K1496-RodR))))</f>
        <v>0.0255617192436897</v>
      </c>
      <c r="T1496" s="83">
        <f t="shared" si="192"/>
        <v>0.0260028589985623</v>
      </c>
      <c r="U1496" s="58">
        <f t="shared" si="193"/>
        <v>62.25</v>
      </c>
      <c r="V1496" s="58">
        <f t="shared" si="194"/>
        <v>1.01019948033673</v>
      </c>
      <c r="W1496" s="58">
        <f t="shared" si="195"/>
        <v>1.01019948033673</v>
      </c>
    </row>
    <row r="1497" spans="11:23">
      <c r="K1497" s="80">
        <v>149.5</v>
      </c>
      <c r="L1497" s="56">
        <f t="shared" si="189"/>
        <v>3.29989678827652</v>
      </c>
      <c r="M1497" s="56">
        <f t="shared" si="196"/>
        <v>0.0219872702011137</v>
      </c>
      <c r="Q1497" s="82">
        <f t="shared" si="190"/>
        <v>0.0810692358519352</v>
      </c>
      <c r="R1497" s="58">
        <f t="shared" si="191"/>
        <v>3.17361010226061</v>
      </c>
      <c r="S1497" s="57">
        <f>IF(K1497=0,C1525,(1/$C$59)*LN(1+$C$59/$C$58/(RodR+ABS(Calculations!K1497-RodR))))</f>
        <v>0.0255448001612386</v>
      </c>
      <c r="T1497" s="83">
        <f t="shared" si="192"/>
        <v>0.0259853515031398</v>
      </c>
      <c r="U1497" s="58">
        <f t="shared" si="193"/>
        <v>62.2916666666667</v>
      </c>
      <c r="V1497" s="58">
        <f t="shared" si="194"/>
        <v>1.01019948033673</v>
      </c>
      <c r="W1497" s="58">
        <f t="shared" si="195"/>
        <v>1.01019948033673</v>
      </c>
    </row>
    <row r="1498" spans="11:23">
      <c r="K1498" s="80">
        <v>149.6</v>
      </c>
      <c r="L1498" s="56">
        <f t="shared" si="189"/>
        <v>3.29771405976724</v>
      </c>
      <c r="M1498" s="56">
        <f t="shared" si="196"/>
        <v>0.021958094834289</v>
      </c>
      <c r="Q1498" s="82">
        <f t="shared" si="190"/>
        <v>0.0810156123165119</v>
      </c>
      <c r="R1498" s="58">
        <f t="shared" si="191"/>
        <v>3.17361010226061</v>
      </c>
      <c r="S1498" s="57">
        <f>IF(K1498=0,C1526,(1/$C$59)*LN(1+$C$59/$C$58/(RodR+ABS(Calculations!K1498-RodR))))</f>
        <v>0.0255279034619922</v>
      </c>
      <c r="T1498" s="83">
        <f t="shared" si="192"/>
        <v>0.0259678675674748</v>
      </c>
      <c r="U1498" s="58">
        <f t="shared" si="193"/>
        <v>62.3333333333333</v>
      </c>
      <c r="V1498" s="58">
        <f t="shared" si="194"/>
        <v>1.01019948033673</v>
      </c>
      <c r="W1498" s="58">
        <f t="shared" si="195"/>
        <v>1.01019948033673</v>
      </c>
    </row>
    <row r="1499" spans="11:23">
      <c r="K1499" s="80">
        <v>149.7</v>
      </c>
      <c r="L1499" s="56">
        <f t="shared" si="189"/>
        <v>3.29553421700308</v>
      </c>
      <c r="M1499" s="56">
        <f t="shared" si="196"/>
        <v>0.0219289775014544</v>
      </c>
      <c r="Q1499" s="82">
        <f t="shared" si="190"/>
        <v>0.080962059675776</v>
      </c>
      <c r="R1499" s="58">
        <f t="shared" si="191"/>
        <v>3.17361010226061</v>
      </c>
      <c r="S1499" s="57">
        <f>IF(K1499=0,C1527,(1/$C$59)*LN(1+$C$59/$C$58/(RodR+ABS(Calculations!K1499-RodR))))</f>
        <v>0.0255110291015602</v>
      </c>
      <c r="T1499" s="83">
        <f t="shared" si="192"/>
        <v>0.0259504071440421</v>
      </c>
      <c r="U1499" s="58">
        <f t="shared" si="193"/>
        <v>62.375</v>
      </c>
      <c r="V1499" s="58">
        <f t="shared" si="194"/>
        <v>1.01019948033673</v>
      </c>
      <c r="W1499" s="58">
        <f t="shared" si="195"/>
        <v>1.01019948033673</v>
      </c>
    </row>
    <row r="1500" spans="11:23">
      <c r="K1500" s="80">
        <v>149.8</v>
      </c>
      <c r="L1500" s="56">
        <f t="shared" si="189"/>
        <v>3.2933572542648</v>
      </c>
      <c r="M1500" s="56">
        <f t="shared" si="196"/>
        <v>0.0218999180487516</v>
      </c>
      <c r="Q1500" s="82">
        <f t="shared" si="190"/>
        <v>0.080908577789222</v>
      </c>
      <c r="R1500" s="58">
        <f t="shared" si="191"/>
        <v>3.17361010226061</v>
      </c>
      <c r="S1500" s="57">
        <f>IF(K1500=0,C1528,(1/$C$59)*LN(1+$C$59/$C$58/(RodR+ABS(Calculations!K1500-RodR))))</f>
        <v>0.0254941770356698</v>
      </c>
      <c r="T1500" s="83">
        <f t="shared" si="192"/>
        <v>0.0259329701854445</v>
      </c>
      <c r="U1500" s="58">
        <f t="shared" si="193"/>
        <v>62.4166666666667</v>
      </c>
      <c r="V1500" s="58">
        <f t="shared" si="194"/>
        <v>1.01019948033673</v>
      </c>
      <c r="W1500" s="58">
        <f t="shared" si="195"/>
        <v>1.01019948033673</v>
      </c>
    </row>
    <row r="1501" spans="11:23">
      <c r="K1501" s="80">
        <v>149.9</v>
      </c>
      <c r="L1501" s="56">
        <f t="shared" si="189"/>
        <v>3.29118316584834</v>
      </c>
      <c r="M1501" s="56">
        <f t="shared" si="196"/>
        <v>0.0218709163228801</v>
      </c>
      <c r="Q1501" s="82">
        <f t="shared" si="190"/>
        <v>0.080855166516717</v>
      </c>
      <c r="R1501" s="58">
        <f t="shared" si="191"/>
        <v>3.17361010226061</v>
      </c>
      <c r="S1501" s="57">
        <f>IF(K1501=0,C1529,(1/$C$59)*LN(1+$C$59/$C$58/(RodR+ABS(Calculations!K1501-RodR))))</f>
        <v>0.025477347220165</v>
      </c>
      <c r="T1501" s="83">
        <f t="shared" si="192"/>
        <v>0.025915556644412</v>
      </c>
      <c r="U1501" s="58">
        <f t="shared" si="193"/>
        <v>62.4583333333333</v>
      </c>
      <c r="V1501" s="58">
        <f t="shared" si="194"/>
        <v>1.01019948033673</v>
      </c>
      <c r="W1501" s="58">
        <f t="shared" si="195"/>
        <v>1.01019948033673</v>
      </c>
    </row>
    <row r="1502" spans="11:23">
      <c r="K1502" s="80">
        <v>150</v>
      </c>
      <c r="L1502" s="56">
        <f t="shared" si="189"/>
        <v>3.28901194606457</v>
      </c>
      <c r="M1502" s="56">
        <f t="shared" si="196"/>
        <v>0.0218419721710621</v>
      </c>
      <c r="Q1502" s="82">
        <f t="shared" si="190"/>
        <v>0.080801825718495</v>
      </c>
      <c r="R1502" s="58">
        <f t="shared" si="191"/>
        <v>3.17361010226061</v>
      </c>
      <c r="S1502" s="57">
        <f>IF(K1502=0,C1530,(1/$C$59)*LN(1+$C$59/$C$58/(RodR+ABS(Calculations!K1502-RodR))))</f>
        <v>0.025460539611006</v>
      </c>
      <c r="T1502" s="83">
        <f t="shared" si="192"/>
        <v>0.0258981664738013</v>
      </c>
      <c r="U1502" s="58">
        <f t="shared" si="193"/>
        <v>62.5</v>
      </c>
      <c r="V1502" s="58">
        <f t="shared" si="194"/>
        <v>1.01019948033673</v>
      </c>
      <c r="W1502" s="58">
        <f t="shared" si="195"/>
        <v>1.01019948033673</v>
      </c>
    </row>
    <row r="1503" spans="11:23">
      <c r="K1503" s="80">
        <v>150.1</v>
      </c>
      <c r="L1503" s="56">
        <f t="shared" si="189"/>
        <v>3.28684358923946</v>
      </c>
      <c r="M1503" s="56">
        <f t="shared" si="196"/>
        <v>0.0218130854409733</v>
      </c>
      <c r="Q1503" s="82">
        <f t="shared" si="190"/>
        <v>0.080748555255161</v>
      </c>
      <c r="R1503" s="58">
        <f t="shared" si="191"/>
        <v>3.17361010226061</v>
      </c>
      <c r="S1503" s="57">
        <f>IF(K1503=0,C1531,(1/$C$59)*LN(1+$C$59/$C$58/(RodR+ABS(Calculations!K1503-RodR))))</f>
        <v>0.0254437541642695</v>
      </c>
      <c r="T1503" s="83">
        <f t="shared" si="192"/>
        <v>0.0258807996265958</v>
      </c>
      <c r="U1503" s="58">
        <f t="shared" si="193"/>
        <v>62.5416666666667</v>
      </c>
      <c r="V1503" s="58">
        <f t="shared" si="194"/>
        <v>1.01019948033673</v>
      </c>
      <c r="W1503" s="58">
        <f t="shared" si="195"/>
        <v>1.01019948033673</v>
      </c>
    </row>
    <row r="1504" spans="11:23">
      <c r="K1504" s="80">
        <v>150.2</v>
      </c>
      <c r="L1504" s="56">
        <f t="shared" si="189"/>
        <v>3.28467808971392</v>
      </c>
      <c r="M1504" s="56">
        <f t="shared" si="196"/>
        <v>0.0217842559808097</v>
      </c>
      <c r="Q1504" s="82">
        <f t="shared" si="190"/>
        <v>0.0806953549876868</v>
      </c>
      <c r="R1504" s="58">
        <f t="shared" si="191"/>
        <v>3.17361010226061</v>
      </c>
      <c r="S1504" s="57">
        <f>IF(K1504=0,C1532,(1/$C$59)*LN(1+$C$59/$C$58/(RodR+ABS(Calculations!K1504-RodR))))</f>
        <v>0.0254269908361479</v>
      </c>
      <c r="T1504" s="83">
        <f t="shared" si="192"/>
        <v>0.0258634560559049</v>
      </c>
      <c r="U1504" s="58">
        <f t="shared" si="193"/>
        <v>62.5833333333333</v>
      </c>
      <c r="V1504" s="58">
        <f t="shared" si="194"/>
        <v>1.01019948033673</v>
      </c>
      <c r="W1504" s="58">
        <f t="shared" si="195"/>
        <v>1.01019948033673</v>
      </c>
    </row>
    <row r="1505" spans="11:23">
      <c r="K1505" s="80">
        <v>150.3</v>
      </c>
      <c r="L1505" s="56">
        <f t="shared" si="189"/>
        <v>3.28251544184378</v>
      </c>
      <c r="M1505" s="56">
        <f t="shared" si="196"/>
        <v>0.0217554836392639</v>
      </c>
      <c r="Q1505" s="82">
        <f t="shared" si="190"/>
        <v>0.0806422247774112</v>
      </c>
      <c r="R1505" s="58">
        <f t="shared" si="191"/>
        <v>3.17361010226061</v>
      </c>
      <c r="S1505" s="57">
        <f>IF(K1505=0,C1533,(1/$C$59)*LN(1+$C$59/$C$58/(RodR+ABS(Calculations!K1505-RodR))))</f>
        <v>0.0254102495829492</v>
      </c>
      <c r="T1505" s="83">
        <f t="shared" si="192"/>
        <v>0.0258461357149633</v>
      </c>
      <c r="U1505" s="58">
        <f t="shared" si="193"/>
        <v>62.625</v>
      </c>
      <c r="V1505" s="58">
        <f t="shared" si="194"/>
        <v>1.01019948033673</v>
      </c>
      <c r="W1505" s="58">
        <f t="shared" si="195"/>
        <v>1.01019948033673</v>
      </c>
    </row>
    <row r="1506" spans="11:23">
      <c r="K1506" s="80">
        <v>150.4</v>
      </c>
      <c r="L1506" s="56">
        <f t="shared" si="189"/>
        <v>3.28035563999966</v>
      </c>
      <c r="M1506" s="56">
        <f t="shared" si="196"/>
        <v>0.0217267682656104</v>
      </c>
      <c r="Q1506" s="82">
        <f t="shared" si="190"/>
        <v>0.0805891644860358</v>
      </c>
      <c r="R1506" s="58">
        <f t="shared" si="191"/>
        <v>3.17361010226061</v>
      </c>
      <c r="S1506" s="57">
        <f>IF(K1506=0,C1534,(1/$C$59)*LN(1+$C$59/$C$58/(RodR+ABS(Calculations!K1506-RodR))))</f>
        <v>0.025393530361096</v>
      </c>
      <c r="T1506" s="83">
        <f t="shared" si="192"/>
        <v>0.0258288385571316</v>
      </c>
      <c r="U1506" s="58">
        <f t="shared" si="193"/>
        <v>62.6666666666667</v>
      </c>
      <c r="V1506" s="58">
        <f t="shared" si="194"/>
        <v>1.01019948033673</v>
      </c>
      <c r="W1506" s="58">
        <f t="shared" si="195"/>
        <v>1.01019948033673</v>
      </c>
    </row>
    <row r="1507" spans="11:23">
      <c r="K1507" s="80">
        <v>150.5</v>
      </c>
      <c r="L1507" s="56">
        <f t="shared" si="189"/>
        <v>3.27819867856703</v>
      </c>
      <c r="M1507" s="56">
        <f t="shared" si="196"/>
        <v>0.0216981097094844</v>
      </c>
      <c r="Q1507" s="82">
        <f t="shared" si="190"/>
        <v>0.0805361739756278</v>
      </c>
      <c r="R1507" s="58">
        <f t="shared" si="191"/>
        <v>3.17361010226061</v>
      </c>
      <c r="S1507" s="57">
        <f>IF(K1507=0,C1535,(1/$C$59)*LN(1+$C$59/$C$58/(RodR+ABS(Calculations!K1507-RodR))))</f>
        <v>0.0253768331271257</v>
      </c>
      <c r="T1507" s="83">
        <f t="shared" si="192"/>
        <v>0.0258115645358943</v>
      </c>
      <c r="U1507" s="58">
        <f t="shared" si="193"/>
        <v>62.7083333333333</v>
      </c>
      <c r="V1507" s="58">
        <f t="shared" si="194"/>
        <v>1.01019948033673</v>
      </c>
      <c r="W1507" s="58">
        <f t="shared" si="195"/>
        <v>1.01019948033673</v>
      </c>
    </row>
    <row r="1508" spans="11:23">
      <c r="K1508" s="80">
        <v>150.6</v>
      </c>
      <c r="L1508" s="56">
        <f t="shared" si="189"/>
        <v>3.27604455194614</v>
      </c>
      <c r="M1508" s="56">
        <f t="shared" si="196"/>
        <v>0.0216695078211053</v>
      </c>
      <c r="Q1508" s="82">
        <f t="shared" si="190"/>
        <v>0.0804832531086161</v>
      </c>
      <c r="R1508" s="58">
        <f t="shared" si="191"/>
        <v>3.17361010226061</v>
      </c>
      <c r="S1508" s="57">
        <f>IF(K1508=0,C1536,(1/$C$59)*LN(1+$C$59/$C$58/(RodR+ABS(Calculations!K1508-RodR))))</f>
        <v>0.0253601578376899</v>
      </c>
      <c r="T1508" s="83">
        <f t="shared" si="192"/>
        <v>0.0257943136048606</v>
      </c>
      <c r="U1508" s="58">
        <f t="shared" si="193"/>
        <v>62.75</v>
      </c>
      <c r="V1508" s="58">
        <f t="shared" si="194"/>
        <v>1.01019948033673</v>
      </c>
      <c r="W1508" s="58">
        <f t="shared" si="195"/>
        <v>1.01019948033673</v>
      </c>
    </row>
    <row r="1509" spans="11:23">
      <c r="K1509" s="80">
        <v>150.7</v>
      </c>
      <c r="L1509" s="56">
        <f t="shared" si="189"/>
        <v>3.27389325455193</v>
      </c>
      <c r="M1509" s="56">
        <f t="shared" si="196"/>
        <v>0.0216409624511531</v>
      </c>
      <c r="Q1509" s="82">
        <f t="shared" si="190"/>
        <v>0.0804304017477922</v>
      </c>
      <c r="R1509" s="58">
        <f t="shared" si="191"/>
        <v>3.17361010226061</v>
      </c>
      <c r="S1509" s="57">
        <f>IF(K1509=0,C1537,(1/$C$59)*LN(1+$C$59/$C$58/(RodR+ABS(Calculations!K1509-RodR))))</f>
        <v>0.0253435044495543</v>
      </c>
      <c r="T1509" s="83">
        <f t="shared" si="192"/>
        <v>0.0257770857177638</v>
      </c>
      <c r="U1509" s="58">
        <f t="shared" si="193"/>
        <v>62.7916666666667</v>
      </c>
      <c r="V1509" s="58">
        <f t="shared" si="194"/>
        <v>1.01019948033673</v>
      </c>
      <c r="W1509" s="58">
        <f t="shared" si="195"/>
        <v>1.01019948033673</v>
      </c>
    </row>
    <row r="1510" spans="11:23">
      <c r="K1510" s="80">
        <v>150.8</v>
      </c>
      <c r="L1510" s="56">
        <f t="shared" si="189"/>
        <v>3.271744780814</v>
      </c>
      <c r="M1510" s="56">
        <f t="shared" si="196"/>
        <v>0.0216124734507974</v>
      </c>
      <c r="Q1510" s="82">
        <f t="shared" si="190"/>
        <v>0.0803776197563068</v>
      </c>
      <c r="R1510" s="58">
        <f t="shared" si="191"/>
        <v>3.17361010226061</v>
      </c>
      <c r="S1510" s="57">
        <f>IF(K1510=0,C1538,(1/$C$59)*LN(1+$C$59/$C$58/(RodR+ABS(Calculations!K1510-RodR))))</f>
        <v>0.025326872919598</v>
      </c>
      <c r="T1510" s="83">
        <f t="shared" si="192"/>
        <v>0.0257598808284616</v>
      </c>
      <c r="U1510" s="58">
        <f t="shared" si="193"/>
        <v>62.8333333333333</v>
      </c>
      <c r="V1510" s="58">
        <f t="shared" si="194"/>
        <v>1.01019948033673</v>
      </c>
      <c r="W1510" s="58">
        <f t="shared" si="195"/>
        <v>1.01019948033673</v>
      </c>
    </row>
    <row r="1511" spans="11:23">
      <c r="K1511" s="80">
        <v>150.9</v>
      </c>
      <c r="L1511" s="56">
        <f t="shared" si="189"/>
        <v>3.26959912517654</v>
      </c>
      <c r="M1511" s="56">
        <f t="shared" si="196"/>
        <v>0.0215840406717951</v>
      </c>
      <c r="Q1511" s="82">
        <f t="shared" si="190"/>
        <v>0.080324906997669</v>
      </c>
      <c r="R1511" s="58">
        <f t="shared" si="191"/>
        <v>3.17361010226061</v>
      </c>
      <c r="S1511" s="57">
        <f>IF(K1511=0,C1539,(1/$C$59)*LN(1+$C$59/$C$58/(RodR+ABS(Calculations!K1511-RodR))))</f>
        <v>0.0253102632048128</v>
      </c>
      <c r="T1511" s="83">
        <f t="shared" si="192"/>
        <v>0.0257426988909322</v>
      </c>
      <c r="U1511" s="58">
        <f t="shared" si="193"/>
        <v>62.875</v>
      </c>
      <c r="V1511" s="58">
        <f t="shared" si="194"/>
        <v>1.01019948033673</v>
      </c>
      <c r="W1511" s="58">
        <f t="shared" si="195"/>
        <v>1.01019948033673</v>
      </c>
    </row>
    <row r="1512" spans="11:23">
      <c r="K1512" s="80">
        <v>151</v>
      </c>
      <c r="L1512" s="56">
        <f t="shared" si="189"/>
        <v>3.26745628209838</v>
      </c>
      <c r="M1512" s="56">
        <f t="shared" si="196"/>
        <v>0.0215556639661907</v>
      </c>
      <c r="Q1512" s="82">
        <f t="shared" si="190"/>
        <v>0.0802722633357476</v>
      </c>
      <c r="R1512" s="58">
        <f t="shared" si="191"/>
        <v>3.17361010226061</v>
      </c>
      <c r="S1512" s="57">
        <f>IF(K1512=0,C1540,(1/$C$59)*LN(1+$C$59/$C$58/(RodR+ABS(Calculations!K1512-RodR))))</f>
        <v>0.0252936752623041</v>
      </c>
      <c r="T1512" s="83">
        <f t="shared" si="192"/>
        <v>0.0257255398592793</v>
      </c>
      <c r="U1512" s="58">
        <f t="shared" si="193"/>
        <v>62.9166666666667</v>
      </c>
      <c r="V1512" s="58">
        <f t="shared" si="194"/>
        <v>1.01019948033673</v>
      </c>
      <c r="W1512" s="58">
        <f t="shared" si="195"/>
        <v>1.01019948033673</v>
      </c>
    </row>
    <row r="1513" spans="11:23">
      <c r="K1513" s="80">
        <v>151.1</v>
      </c>
      <c r="L1513" s="56">
        <f t="shared" si="189"/>
        <v>3.26531624605277</v>
      </c>
      <c r="M1513" s="56">
        <f t="shared" si="196"/>
        <v>0.0215273431866878</v>
      </c>
      <c r="Q1513" s="82">
        <f t="shared" si="190"/>
        <v>0.0802196886347663</v>
      </c>
      <c r="R1513" s="58">
        <f t="shared" si="191"/>
        <v>3.17361010226061</v>
      </c>
      <c r="S1513" s="57">
        <f>IF(K1513=0,C1541,(1/$C$59)*LN(1+$C$59/$C$58/(RodR+ABS(Calculations!K1513-RodR))))</f>
        <v>0.0252771090492889</v>
      </c>
      <c r="T1513" s="83">
        <f t="shared" si="192"/>
        <v>0.0257084036877277</v>
      </c>
      <c r="U1513" s="58">
        <f t="shared" si="193"/>
        <v>62.9583333333333</v>
      </c>
      <c r="V1513" s="58">
        <f t="shared" si="194"/>
        <v>1.01019948033673</v>
      </c>
      <c r="W1513" s="58">
        <f t="shared" si="195"/>
        <v>1.01019948033673</v>
      </c>
    </row>
    <row r="1514" spans="11:23">
      <c r="K1514" s="80">
        <v>151.2</v>
      </c>
      <c r="L1514" s="56">
        <f t="shared" si="189"/>
        <v>3.26317901152753</v>
      </c>
      <c r="M1514" s="56">
        <f t="shared" si="196"/>
        <v>0.021499078186384</v>
      </c>
      <c r="Q1514" s="82">
        <f t="shared" si="190"/>
        <v>0.0801671827593058</v>
      </c>
      <c r="R1514" s="58">
        <f t="shared" si="191"/>
        <v>3.17361010226061</v>
      </c>
      <c r="S1514" s="57">
        <f>IF(K1514=0,C1542,(1/$C$59)*LN(1+$C$59/$C$58/(RodR+ABS(Calculations!K1514-RodR))))</f>
        <v>0.0252605645230968</v>
      </c>
      <c r="T1514" s="83">
        <f t="shared" si="192"/>
        <v>0.0256912903306238</v>
      </c>
      <c r="U1514" s="58">
        <f t="shared" si="193"/>
        <v>63</v>
      </c>
      <c r="V1514" s="58">
        <f t="shared" si="194"/>
        <v>1.01019948033673</v>
      </c>
      <c r="W1514" s="58">
        <f t="shared" si="195"/>
        <v>1.01019948033673</v>
      </c>
    </row>
    <row r="1515" spans="11:23">
      <c r="K1515" s="80">
        <v>151.3</v>
      </c>
      <c r="L1515" s="56">
        <f t="shared" si="189"/>
        <v>3.26104457302482</v>
      </c>
      <c r="M1515" s="56">
        <f t="shared" si="196"/>
        <v>0.0214708688189558</v>
      </c>
      <c r="Q1515" s="82">
        <f t="shared" si="190"/>
        <v>0.0801147455742998</v>
      </c>
      <c r="R1515" s="58">
        <f t="shared" si="191"/>
        <v>3.17361010226061</v>
      </c>
      <c r="S1515" s="57">
        <f>IF(K1515=0,C1543,(1/$C$59)*LN(1+$C$59/$C$58/(RodR+ABS(Calculations!K1515-RodR))))</f>
        <v>0.0252440416411685</v>
      </c>
      <c r="T1515" s="83">
        <f t="shared" si="192"/>
        <v>0.0256741997424361</v>
      </c>
      <c r="U1515" s="58">
        <f t="shared" si="193"/>
        <v>63.0416666666667</v>
      </c>
      <c r="V1515" s="58">
        <f t="shared" si="194"/>
        <v>1.01019948033673</v>
      </c>
      <c r="W1515" s="58">
        <f t="shared" si="195"/>
        <v>1.01019948033673</v>
      </c>
    </row>
    <row r="1516" spans="11:23">
      <c r="K1516" s="80">
        <v>151.4</v>
      </c>
      <c r="L1516" s="56">
        <f t="shared" si="189"/>
        <v>3.25891292506124</v>
      </c>
      <c r="M1516" s="56">
        <f t="shared" si="196"/>
        <v>0.0214427149384124</v>
      </c>
      <c r="Q1516" s="82">
        <f t="shared" si="190"/>
        <v>0.0800623769450365</v>
      </c>
      <c r="R1516" s="58">
        <f t="shared" si="191"/>
        <v>3.17361010226061</v>
      </c>
      <c r="S1516" s="57">
        <f>IF(K1516=0,C1544,(1/$C$59)*LN(1+$C$59/$C$58/(RodR+ABS(Calculations!K1516-RodR))))</f>
        <v>0.0252275403610566</v>
      </c>
      <c r="T1516" s="83">
        <f t="shared" si="192"/>
        <v>0.0256571318777538</v>
      </c>
      <c r="U1516" s="58">
        <f t="shared" si="193"/>
        <v>63.0833333333333</v>
      </c>
      <c r="V1516" s="58">
        <f t="shared" si="194"/>
        <v>1.01019948033673</v>
      </c>
      <c r="W1516" s="58">
        <f t="shared" si="195"/>
        <v>1.01019948033673</v>
      </c>
    </row>
    <row r="1517" spans="11:23">
      <c r="K1517" s="80">
        <v>151.5</v>
      </c>
      <c r="L1517" s="56">
        <f t="shared" si="189"/>
        <v>3.25678406216765</v>
      </c>
      <c r="M1517" s="56">
        <f t="shared" si="196"/>
        <v>0.0214146163993814</v>
      </c>
      <c r="Q1517" s="82">
        <f t="shared" si="190"/>
        <v>0.0800100767371542</v>
      </c>
      <c r="R1517" s="58">
        <f t="shared" si="191"/>
        <v>3.17361010226061</v>
      </c>
      <c r="S1517" s="57">
        <f>IF(K1517=0,C1545,(1/$C$59)*LN(1+$C$59/$C$58/(RodR+ABS(Calculations!K1517-RodR))))</f>
        <v>0.0252110606404239</v>
      </c>
      <c r="T1517" s="83">
        <f t="shared" si="192"/>
        <v>0.0256400866912868</v>
      </c>
      <c r="U1517" s="58">
        <f t="shared" si="193"/>
        <v>63.125</v>
      </c>
      <c r="V1517" s="58">
        <f t="shared" si="194"/>
        <v>1.01019948033673</v>
      </c>
      <c r="W1517" s="58">
        <f t="shared" si="195"/>
        <v>1.01019948033673</v>
      </c>
    </row>
    <row r="1518" spans="11:23">
      <c r="K1518" s="80">
        <v>151.6</v>
      </c>
      <c r="L1518" s="56">
        <f t="shared" si="189"/>
        <v>3.25465797888929</v>
      </c>
      <c r="M1518" s="56">
        <f t="shared" si="196"/>
        <v>0.0213865730568497</v>
      </c>
      <c r="Q1518" s="82">
        <f t="shared" si="190"/>
        <v>0.0799578448166447</v>
      </c>
      <c r="R1518" s="58">
        <f t="shared" si="191"/>
        <v>3.17361010226061</v>
      </c>
      <c r="S1518" s="57">
        <f>IF(K1518=0,C1546,(1/$C$59)*LN(1+$C$59/$C$58/(RodR+ABS(Calculations!K1518-RodR))))</f>
        <v>0.0251946024370447</v>
      </c>
      <c r="T1518" s="83">
        <f t="shared" si="192"/>
        <v>0.0256230641378656</v>
      </c>
      <c r="U1518" s="58">
        <f t="shared" si="193"/>
        <v>63.1666666666667</v>
      </c>
      <c r="V1518" s="58">
        <f t="shared" si="194"/>
        <v>1.01019948033673</v>
      </c>
      <c r="W1518" s="58">
        <f t="shared" si="195"/>
        <v>1.01019948033673</v>
      </c>
    </row>
    <row r="1519" spans="11:23">
      <c r="K1519" s="80">
        <v>151.7</v>
      </c>
      <c r="L1519" s="56">
        <f t="shared" si="189"/>
        <v>3.25253466978553</v>
      </c>
      <c r="M1519" s="56">
        <f t="shared" si="196"/>
        <v>0.0213585847663937</v>
      </c>
      <c r="Q1519" s="82">
        <f t="shared" si="190"/>
        <v>0.0799056810498474</v>
      </c>
      <c r="R1519" s="58">
        <f t="shared" si="191"/>
        <v>3.17361010226061</v>
      </c>
      <c r="S1519" s="57">
        <f>IF(K1519=0,C1547,(1/$C$59)*LN(1+$C$59/$C$58/(RodR+ABS(Calculations!K1519-RodR))))</f>
        <v>0.0251781657088025</v>
      </c>
      <c r="T1519" s="83">
        <f t="shared" si="192"/>
        <v>0.0256060641724403</v>
      </c>
      <c r="U1519" s="58">
        <f t="shared" si="193"/>
        <v>63.2083333333333</v>
      </c>
      <c r="V1519" s="58">
        <f t="shared" si="194"/>
        <v>1.01019948033673</v>
      </c>
      <c r="W1519" s="58">
        <f t="shared" si="195"/>
        <v>1.01019948033673</v>
      </c>
    </row>
    <row r="1520" spans="11:23">
      <c r="K1520" s="80">
        <v>151.8</v>
      </c>
      <c r="L1520" s="56">
        <f t="shared" si="189"/>
        <v>3.25041412943003</v>
      </c>
      <c r="M1520" s="56">
        <f t="shared" si="196"/>
        <v>0.0213306513839746</v>
      </c>
      <c r="Q1520" s="82">
        <f t="shared" si="190"/>
        <v>0.0798535853034517</v>
      </c>
      <c r="R1520" s="58">
        <f t="shared" si="191"/>
        <v>3.17361010226061</v>
      </c>
      <c r="S1520" s="57">
        <f>IF(K1520=0,C1548,(1/$C$59)*LN(1+$C$59/$C$58/(RodR+ABS(Calculations!K1520-RodR))))</f>
        <v>0.0251617504136916</v>
      </c>
      <c r="T1520" s="83">
        <f t="shared" si="192"/>
        <v>0.0255890867500803</v>
      </c>
      <c r="U1520" s="58">
        <f t="shared" si="193"/>
        <v>63.25</v>
      </c>
      <c r="V1520" s="58">
        <f t="shared" si="194"/>
        <v>1.01019948033673</v>
      </c>
      <c r="W1520" s="58">
        <f t="shared" si="195"/>
        <v>1.01019948033673</v>
      </c>
    </row>
    <row r="1521" spans="11:23">
      <c r="K1521" s="80">
        <v>151.9</v>
      </c>
      <c r="L1521" s="56">
        <f t="shared" si="189"/>
        <v>3.24829635241049</v>
      </c>
      <c r="M1521" s="56">
        <f t="shared" si="196"/>
        <v>0.0213027727660524</v>
      </c>
      <c r="Q1521" s="82">
        <f t="shared" si="190"/>
        <v>0.0798015574444931</v>
      </c>
      <c r="R1521" s="58">
        <f t="shared" si="191"/>
        <v>3.17361010226061</v>
      </c>
      <c r="S1521" s="57">
        <f>IF(K1521=0,C1549,(1/$C$59)*LN(1+$C$59/$C$58/(RodR+ABS(Calculations!K1521-RodR))))</f>
        <v>0.0251453565098149</v>
      </c>
      <c r="T1521" s="83">
        <f t="shared" si="192"/>
        <v>0.0255721318259752</v>
      </c>
      <c r="U1521" s="58">
        <f t="shared" si="193"/>
        <v>63.2916666666667</v>
      </c>
      <c r="V1521" s="58">
        <f t="shared" si="194"/>
        <v>1.01019948033673</v>
      </c>
      <c r="W1521" s="58">
        <f t="shared" si="195"/>
        <v>1.01019948033673</v>
      </c>
    </row>
    <row r="1522" spans="11:23">
      <c r="K1522" s="80">
        <v>152</v>
      </c>
      <c r="L1522" s="56">
        <f t="shared" si="189"/>
        <v>3.24618133332877</v>
      </c>
      <c r="M1522" s="56">
        <f t="shared" si="196"/>
        <v>0.0212749487696047</v>
      </c>
      <c r="Q1522" s="82">
        <f t="shared" si="190"/>
        <v>0.079749597340354</v>
      </c>
      <c r="R1522" s="58">
        <f t="shared" si="191"/>
        <v>3.17361010226061</v>
      </c>
      <c r="S1522" s="57">
        <f>IF(K1522=0,C1550,(1/$C$59)*LN(1+$C$59/$C$58/(RodR+ABS(Calculations!K1522-RodR))))</f>
        <v>0.0251289839553848</v>
      </c>
      <c r="T1522" s="83">
        <f t="shared" si="192"/>
        <v>0.025555199355431</v>
      </c>
      <c r="U1522" s="58">
        <f t="shared" si="193"/>
        <v>63.3333333333333</v>
      </c>
      <c r="V1522" s="58">
        <f t="shared" si="194"/>
        <v>1.01019948033673</v>
      </c>
      <c r="W1522" s="58">
        <f t="shared" si="195"/>
        <v>1.01019948033673</v>
      </c>
    </row>
    <row r="1523" spans="11:23">
      <c r="K1523" s="80">
        <v>152.1</v>
      </c>
      <c r="L1523" s="56">
        <f t="shared" si="189"/>
        <v>3.24406906680084</v>
      </c>
      <c r="M1523" s="56">
        <f t="shared" si="196"/>
        <v>0.0212471792519358</v>
      </c>
      <c r="Q1523" s="82">
        <f t="shared" si="190"/>
        <v>0.0796977048587637</v>
      </c>
      <c r="R1523" s="58">
        <f t="shared" si="191"/>
        <v>3.17361010226061</v>
      </c>
      <c r="S1523" s="57">
        <f>IF(K1523=0,C1551,(1/$C$59)*LN(1+$C$59/$C$58/(RodR+ABS(Calculations!K1523-RodR))))</f>
        <v>0.025112632708723</v>
      </c>
      <c r="T1523" s="83">
        <f t="shared" si="192"/>
        <v>0.0255382892938742</v>
      </c>
      <c r="U1523" s="58">
        <f t="shared" si="193"/>
        <v>63.375</v>
      </c>
      <c r="V1523" s="58">
        <f t="shared" si="194"/>
        <v>1.01019948033673</v>
      </c>
      <c r="W1523" s="58">
        <f t="shared" si="195"/>
        <v>1.01019948033673</v>
      </c>
    </row>
    <row r="1524" spans="11:23">
      <c r="K1524" s="80">
        <v>152.2</v>
      </c>
      <c r="L1524" s="56">
        <f t="shared" si="189"/>
        <v>3.24195954745653</v>
      </c>
      <c r="M1524" s="56">
        <f t="shared" si="196"/>
        <v>0.0212194640710011</v>
      </c>
      <c r="Q1524" s="82">
        <f t="shared" si="190"/>
        <v>0.0796458798677926</v>
      </c>
      <c r="R1524" s="58">
        <f t="shared" si="191"/>
        <v>3.17361010226061</v>
      </c>
      <c r="S1524" s="57">
        <f>IF(K1524=0,C1552,(1/$C$59)*LN(1+$C$59/$C$58/(RodR+ABS(Calculations!K1524-RodR))))</f>
        <v>0.0250963027282588</v>
      </c>
      <c r="T1524" s="83">
        <f t="shared" si="192"/>
        <v>0.0255214015968485</v>
      </c>
      <c r="U1524" s="58">
        <f t="shared" si="193"/>
        <v>63.4166666666667</v>
      </c>
      <c r="V1524" s="58">
        <f t="shared" si="194"/>
        <v>1.01019948033673</v>
      </c>
      <c r="W1524" s="58">
        <f t="shared" si="195"/>
        <v>1.01019948033673</v>
      </c>
    </row>
    <row r="1525" spans="11:23">
      <c r="K1525" s="80">
        <v>152.3</v>
      </c>
      <c r="L1525" s="56">
        <f t="shared" si="189"/>
        <v>3.23985276993977</v>
      </c>
      <c r="M1525" s="56">
        <f t="shared" si="196"/>
        <v>0.021191803085054</v>
      </c>
      <c r="Q1525" s="82">
        <f t="shared" si="190"/>
        <v>0.0795941222358567</v>
      </c>
      <c r="R1525" s="58">
        <f t="shared" si="191"/>
        <v>3.17361010226061</v>
      </c>
      <c r="S1525" s="57">
        <f>IF(K1525=0,C1553,(1/$C$59)*LN(1+$C$59/$C$58/(RodR+ABS(Calculations!K1525-RodR))))</f>
        <v>0.0250799939725301</v>
      </c>
      <c r="T1525" s="83">
        <f t="shared" si="192"/>
        <v>0.025504536220015</v>
      </c>
      <c r="U1525" s="58">
        <f t="shared" si="193"/>
        <v>63.4583333333333</v>
      </c>
      <c r="V1525" s="58">
        <f t="shared" si="194"/>
        <v>1.01019948033673</v>
      </c>
      <c r="W1525" s="58">
        <f t="shared" si="195"/>
        <v>1.01019948033673</v>
      </c>
    </row>
    <row r="1526" spans="11:23">
      <c r="K1526" s="80">
        <v>152.4</v>
      </c>
      <c r="L1526" s="56">
        <f t="shared" si="189"/>
        <v>3.23774872890827</v>
      </c>
      <c r="M1526" s="56">
        <f t="shared" si="196"/>
        <v>0.0211641961529692</v>
      </c>
      <c r="Q1526" s="82">
        <f t="shared" si="190"/>
        <v>0.0795424318317113</v>
      </c>
      <c r="R1526" s="58">
        <f t="shared" si="191"/>
        <v>3.17361010226061</v>
      </c>
      <c r="S1526" s="57">
        <f>IF(K1526=0,C1554,(1/$C$59)*LN(1+$C$59/$C$58/(RodR+ABS(Calculations!K1526-RodR))))</f>
        <v>0.0250637064001819</v>
      </c>
      <c r="T1526" s="83">
        <f t="shared" si="192"/>
        <v>0.0254876931191518</v>
      </c>
      <c r="U1526" s="58">
        <f t="shared" si="193"/>
        <v>63.5</v>
      </c>
      <c r="V1526" s="58">
        <f t="shared" si="194"/>
        <v>1.01019948033673</v>
      </c>
      <c r="W1526" s="58">
        <f t="shared" si="195"/>
        <v>1.01019948033673</v>
      </c>
    </row>
    <row r="1527" spans="11:23">
      <c r="K1527" s="80">
        <v>152.5</v>
      </c>
      <c r="L1527" s="56">
        <f t="shared" si="189"/>
        <v>3.23564741903378</v>
      </c>
      <c r="M1527" s="56">
        <f t="shared" si="196"/>
        <v>0.0211366431338735</v>
      </c>
      <c r="Q1527" s="82">
        <f t="shared" si="190"/>
        <v>0.0794908085244556</v>
      </c>
      <c r="R1527" s="58">
        <f t="shared" si="191"/>
        <v>3.17361010226061</v>
      </c>
      <c r="S1527" s="57">
        <f>IF(K1527=0,C1555,(1/$C$59)*LN(1+$C$59/$C$58/(RodR+ABS(Calculations!K1527-RodR))))</f>
        <v>0.0250474399699677</v>
      </c>
      <c r="T1527" s="83">
        <f t="shared" si="192"/>
        <v>0.0254708722501539</v>
      </c>
      <c r="U1527" s="58">
        <f t="shared" si="193"/>
        <v>63.5416666666667</v>
      </c>
      <c r="V1527" s="58">
        <f t="shared" si="194"/>
        <v>1.01019948033673</v>
      </c>
      <c r="W1527" s="58">
        <f t="shared" si="195"/>
        <v>1.01019948033673</v>
      </c>
    </row>
    <row r="1528" spans="11:23">
      <c r="K1528" s="80">
        <v>152.6</v>
      </c>
      <c r="L1528" s="56">
        <f t="shared" si="189"/>
        <v>3.2335488350017</v>
      </c>
      <c r="M1528" s="56">
        <f t="shared" si="196"/>
        <v>0.0211091438875917</v>
      </c>
      <c r="Q1528" s="82">
        <f t="shared" si="190"/>
        <v>0.079439252183525</v>
      </c>
      <c r="R1528" s="58">
        <f t="shared" si="191"/>
        <v>3.17361010226061</v>
      </c>
      <c r="S1528" s="57">
        <f>IF(K1528=0,C1556,(1/$C$59)*LN(1+$C$59/$C$58/(RodR+ABS(Calculations!K1528-RodR))))</f>
        <v>0.0250311946407466</v>
      </c>
      <c r="T1528" s="83">
        <f t="shared" si="192"/>
        <v>0.0254540735690326</v>
      </c>
      <c r="U1528" s="58">
        <f t="shared" si="193"/>
        <v>63.5833333333333</v>
      </c>
      <c r="V1528" s="58">
        <f t="shared" si="194"/>
        <v>1.01019948033673</v>
      </c>
      <c r="W1528" s="58">
        <f t="shared" si="195"/>
        <v>1.01019948033673</v>
      </c>
    </row>
    <row r="1529" spans="11:23">
      <c r="K1529" s="80">
        <v>152.7</v>
      </c>
      <c r="L1529" s="56">
        <f t="shared" si="189"/>
        <v>3.23145297151133</v>
      </c>
      <c r="M1529" s="56">
        <f t="shared" si="196"/>
        <v>0.0210816982741995</v>
      </c>
      <c r="Q1529" s="82">
        <f t="shared" si="190"/>
        <v>0.0793877626786964</v>
      </c>
      <c r="R1529" s="58">
        <f t="shared" si="191"/>
        <v>3.17361010226061</v>
      </c>
      <c r="S1529" s="57">
        <f>IF(K1529=0,C1557,(1/$C$59)*LN(1+$C$59/$C$58/(RodR+ABS(Calculations!K1529-RodR))))</f>
        <v>0.0250149703714856</v>
      </c>
      <c r="T1529" s="83">
        <f t="shared" si="192"/>
        <v>0.0254372970319157</v>
      </c>
      <c r="U1529" s="58">
        <f t="shared" si="193"/>
        <v>63.625</v>
      </c>
      <c r="V1529" s="58">
        <f t="shared" si="194"/>
        <v>1.01019948033673</v>
      </c>
      <c r="W1529" s="58">
        <f t="shared" si="195"/>
        <v>1.01019948033673</v>
      </c>
    </row>
    <row r="1530" spans="11:23">
      <c r="K1530" s="80">
        <v>152.8</v>
      </c>
      <c r="L1530" s="56">
        <f t="shared" si="189"/>
        <v>3.22935982327566</v>
      </c>
      <c r="M1530" s="56">
        <f t="shared" si="196"/>
        <v>0.0210543061543693</v>
      </c>
      <c r="Q1530" s="82">
        <f t="shared" si="190"/>
        <v>0.0793363398800823</v>
      </c>
      <c r="R1530" s="58">
        <f t="shared" si="191"/>
        <v>3.17361010226061</v>
      </c>
      <c r="S1530" s="57">
        <f>IF(K1530=0,C1558,(1/$C$59)*LN(1+$C$59/$C$58/(RodR+ABS(Calculations!K1530-RodR))))</f>
        <v>0.0249987671212572</v>
      </c>
      <c r="T1530" s="83">
        <f t="shared" si="192"/>
        <v>0.0254205425950456</v>
      </c>
      <c r="U1530" s="58">
        <f t="shared" si="193"/>
        <v>63.6666666666667</v>
      </c>
      <c r="V1530" s="58">
        <f t="shared" si="194"/>
        <v>1.01019948033673</v>
      </c>
      <c r="W1530" s="58">
        <f t="shared" si="195"/>
        <v>1.01019948033673</v>
      </c>
    </row>
    <row r="1531" spans="11:23">
      <c r="K1531" s="80">
        <v>152.9</v>
      </c>
      <c r="L1531" s="56">
        <f t="shared" si="189"/>
        <v>3.22726938502137</v>
      </c>
      <c r="M1531" s="56">
        <f t="shared" si="196"/>
        <v>0.0210269673891248</v>
      </c>
      <c r="Q1531" s="82">
        <f t="shared" si="190"/>
        <v>0.0792849836581323</v>
      </c>
      <c r="R1531" s="58">
        <f t="shared" si="191"/>
        <v>3.17361010226061</v>
      </c>
      <c r="S1531" s="57">
        <f>IF(K1531=0,C1559,(1/$C$59)*LN(1+$C$59/$C$58/(RodR+ABS(Calculations!K1531-RodR))))</f>
        <v>0.0249825848492404</v>
      </c>
      <c r="T1531" s="83">
        <f t="shared" si="192"/>
        <v>0.0254038102147807</v>
      </c>
      <c r="U1531" s="58">
        <f t="shared" si="193"/>
        <v>63.7083333333333</v>
      </c>
      <c r="V1531" s="58">
        <f t="shared" si="194"/>
        <v>1.01019948033673</v>
      </c>
      <c r="W1531" s="58">
        <f t="shared" si="195"/>
        <v>1.01019948033673</v>
      </c>
    </row>
    <row r="1532" spans="11:23">
      <c r="K1532" s="80">
        <v>153</v>
      </c>
      <c r="L1532" s="56">
        <f t="shared" si="189"/>
        <v>3.22518165148883</v>
      </c>
      <c r="M1532" s="56">
        <f t="shared" si="196"/>
        <v>0.0209996818399492</v>
      </c>
      <c r="Q1532" s="82">
        <f t="shared" si="190"/>
        <v>0.0792336938836317</v>
      </c>
      <c r="R1532" s="58">
        <f t="shared" si="191"/>
        <v>3.17361010226061</v>
      </c>
      <c r="S1532" s="57">
        <f>IF(K1532=0,C1560,(1/$C$59)*LN(1+$C$59/$C$58/(RodR+ABS(Calculations!K1532-RodR))))</f>
        <v>0.0249664235147199</v>
      </c>
      <c r="T1532" s="83">
        <f t="shared" si="192"/>
        <v>0.0253870998475941</v>
      </c>
      <c r="U1532" s="58">
        <f t="shared" si="193"/>
        <v>63.75</v>
      </c>
      <c r="V1532" s="58">
        <f t="shared" si="194"/>
        <v>1.01019948033673</v>
      </c>
      <c r="W1532" s="58">
        <f t="shared" si="195"/>
        <v>1.01019948033673</v>
      </c>
    </row>
    <row r="1533" spans="11:23">
      <c r="K1533" s="80">
        <v>153.1</v>
      </c>
      <c r="L1533" s="56">
        <f t="shared" si="189"/>
        <v>3.22309661743188</v>
      </c>
      <c r="M1533" s="56">
        <f t="shared" si="196"/>
        <v>0.0209724493689523</v>
      </c>
      <c r="Q1533" s="82">
        <f t="shared" si="190"/>
        <v>0.0791824704276976</v>
      </c>
      <c r="R1533" s="58">
        <f t="shared" si="191"/>
        <v>3.17361010226061</v>
      </c>
      <c r="S1533" s="57">
        <f>IF(K1533=0,C1561,(1/$C$59)*LN(1+$C$59/$C$58/(RodR+ABS(Calculations!K1533-RodR))))</f>
        <v>0.0249502830770846</v>
      </c>
      <c r="T1533" s="83">
        <f t="shared" si="192"/>
        <v>0.0253704114500731</v>
      </c>
      <c r="U1533" s="58">
        <f t="shared" si="193"/>
        <v>63.7916666666667</v>
      </c>
      <c r="V1533" s="58">
        <f t="shared" si="194"/>
        <v>1.01019948033673</v>
      </c>
      <c r="W1533" s="58">
        <f t="shared" si="195"/>
        <v>1.01019948033673</v>
      </c>
    </row>
    <row r="1534" spans="11:23">
      <c r="K1534" s="80">
        <v>153.2</v>
      </c>
      <c r="L1534" s="56">
        <f t="shared" si="189"/>
        <v>3.22101427761813</v>
      </c>
      <c r="M1534" s="56">
        <f t="shared" si="196"/>
        <v>0.0209452698384012</v>
      </c>
      <c r="Q1534" s="82">
        <f t="shared" si="190"/>
        <v>0.0791313131617841</v>
      </c>
      <c r="R1534" s="58">
        <f t="shared" si="191"/>
        <v>3.17361010226061</v>
      </c>
      <c r="S1534" s="57">
        <f>IF(K1534=0,C1562,(1/$C$59)*LN(1+$C$59/$C$58/(RodR+ABS(Calculations!K1534-RodR))))</f>
        <v>0.0249341634958301</v>
      </c>
      <c r="T1534" s="83">
        <f t="shared" si="192"/>
        <v>0.0253537449789187</v>
      </c>
      <c r="U1534" s="58">
        <f t="shared" si="193"/>
        <v>63.8333333333333</v>
      </c>
      <c r="V1534" s="58">
        <f t="shared" si="194"/>
        <v>1.01019948033673</v>
      </c>
      <c r="W1534" s="58">
        <f t="shared" si="195"/>
        <v>1.01019948033673</v>
      </c>
    </row>
    <row r="1535" spans="11:23">
      <c r="K1535" s="80">
        <v>153.3</v>
      </c>
      <c r="L1535" s="56">
        <f t="shared" si="189"/>
        <v>3.21893462682852</v>
      </c>
      <c r="M1535" s="56">
        <f t="shared" si="196"/>
        <v>0.0209181431112486</v>
      </c>
      <c r="Q1535" s="82">
        <f t="shared" si="190"/>
        <v>0.0790802219576738</v>
      </c>
      <c r="R1535" s="58">
        <f t="shared" si="191"/>
        <v>3.17361010226061</v>
      </c>
      <c r="S1535" s="57">
        <f>IF(K1535=0,C1563,(1/$C$59)*LN(1+$C$59/$C$58/(RodR+ABS(Calculations!K1535-RodR))))</f>
        <v>0.0249180647305552</v>
      </c>
      <c r="T1535" s="83">
        <f t="shared" si="192"/>
        <v>0.0253371003909476</v>
      </c>
      <c r="U1535" s="58">
        <f t="shared" si="193"/>
        <v>63.875</v>
      </c>
      <c r="V1535" s="58">
        <f t="shared" si="194"/>
        <v>1.01019948033673</v>
      </c>
      <c r="W1535" s="58">
        <f t="shared" si="195"/>
        <v>1.01019948033673</v>
      </c>
    </row>
    <row r="1536" spans="11:23">
      <c r="K1536" s="80">
        <v>153.4</v>
      </c>
      <c r="L1536" s="56">
        <f t="shared" si="189"/>
        <v>3.21685765985753</v>
      </c>
      <c r="M1536" s="56">
        <f t="shared" si="196"/>
        <v>0.0208910690507427</v>
      </c>
      <c r="Q1536" s="82">
        <f t="shared" si="190"/>
        <v>0.0790291966874818</v>
      </c>
      <c r="R1536" s="58">
        <f t="shared" si="191"/>
        <v>3.17361010226061</v>
      </c>
      <c r="S1536" s="57">
        <f>IF(K1536=0,C1564,(1/$C$59)*LN(1+$C$59/$C$58/(RodR+ABS(Calculations!K1536-RodR))))</f>
        <v>0.0249019867409636</v>
      </c>
      <c r="T1536" s="83">
        <f t="shared" si="192"/>
        <v>0.0253204776430866</v>
      </c>
      <c r="U1536" s="58">
        <f t="shared" si="193"/>
        <v>63.9166666666667</v>
      </c>
      <c r="V1536" s="58">
        <f t="shared" si="194"/>
        <v>1.01019948033673</v>
      </c>
      <c r="W1536" s="58">
        <f t="shared" si="195"/>
        <v>1.01019948033673</v>
      </c>
    </row>
    <row r="1537" spans="11:23">
      <c r="K1537" s="80">
        <v>153.5</v>
      </c>
      <c r="L1537" s="56">
        <f t="shared" si="189"/>
        <v>3.21478337151312</v>
      </c>
      <c r="M1537" s="56">
        <f t="shared" si="196"/>
        <v>0.0208640475206558</v>
      </c>
      <c r="Q1537" s="82">
        <f t="shared" si="190"/>
        <v>0.0789782372236539</v>
      </c>
      <c r="R1537" s="58">
        <f t="shared" si="191"/>
        <v>3.17361010226061</v>
      </c>
      <c r="S1537" s="57">
        <f>IF(K1537=0,C1565,(1/$C$59)*LN(1+$C$59/$C$58/(RodR+ABS(Calculations!K1537-RodR))))</f>
        <v>0.0248859294868631</v>
      </c>
      <c r="T1537" s="83">
        <f t="shared" si="192"/>
        <v>0.0253038766923783</v>
      </c>
      <c r="U1537" s="58">
        <f t="shared" si="193"/>
        <v>63.9583333333333</v>
      </c>
      <c r="V1537" s="58">
        <f t="shared" si="194"/>
        <v>1.01019948033673</v>
      </c>
      <c r="W1537" s="58">
        <f t="shared" si="195"/>
        <v>1.01019948033673</v>
      </c>
    </row>
    <row r="1538" spans="11:23">
      <c r="K1538" s="80">
        <v>153.6</v>
      </c>
      <c r="L1538" s="56">
        <f t="shared" ref="L1538:L1601" si="197">IF(K1538&lt;RodR,EPRValue,Q1538*$C$43)</f>
        <v>3.21271175661651</v>
      </c>
      <c r="M1538" s="56">
        <f t="shared" si="196"/>
        <v>0.0208370783851821</v>
      </c>
      <c r="Q1538" s="82">
        <f t="shared" si="190"/>
        <v>0.0789273434389622</v>
      </c>
      <c r="R1538" s="58">
        <f t="shared" si="191"/>
        <v>3.17361010226061</v>
      </c>
      <c r="S1538" s="57">
        <f>IF(K1538=0,C1566,(1/$C$59)*LN(1+$C$59/$C$58/(RodR+ABS(Calculations!K1538-RodR))))</f>
        <v>0.0248698929281644</v>
      </c>
      <c r="T1538" s="83">
        <f t="shared" si="192"/>
        <v>0.0252872974959766</v>
      </c>
      <c r="U1538" s="58">
        <f t="shared" si="193"/>
        <v>64</v>
      </c>
      <c r="V1538" s="58">
        <f t="shared" si="194"/>
        <v>1.01019948033673</v>
      </c>
      <c r="W1538" s="58">
        <f t="shared" si="195"/>
        <v>1.01019948033673</v>
      </c>
    </row>
    <row r="1539" spans="11:23">
      <c r="K1539" s="80">
        <v>153.7</v>
      </c>
      <c r="L1539" s="56">
        <f t="shared" si="197"/>
        <v>3.21064281000242</v>
      </c>
      <c r="M1539" s="56">
        <f t="shared" si="196"/>
        <v>0.0208101615089107</v>
      </c>
      <c r="Q1539" s="82">
        <f t="shared" si="190"/>
        <v>0.0788765152065099</v>
      </c>
      <c r="R1539" s="58">
        <f t="shared" si="191"/>
        <v>3.17361010226061</v>
      </c>
      <c r="S1539" s="57">
        <f>IF(K1539=0,C1567,(1/$C$59)*LN(1+$C$59/$C$58/(RodR+ABS(Calculations!K1539-RodR))))</f>
        <v>0.0248538770248825</v>
      </c>
      <c r="T1539" s="83">
        <f t="shared" si="192"/>
        <v>0.0252707400111478</v>
      </c>
      <c r="U1539" s="58">
        <f t="shared" si="193"/>
        <v>64.0416666666667</v>
      </c>
      <c r="V1539" s="58">
        <f t="shared" si="194"/>
        <v>1.01019948033673</v>
      </c>
      <c r="W1539" s="58">
        <f t="shared" si="195"/>
        <v>1.01019948033673</v>
      </c>
    </row>
    <row r="1540" spans="11:23">
      <c r="K1540" s="80">
        <v>153.8</v>
      </c>
      <c r="L1540" s="56">
        <f t="shared" si="197"/>
        <v>3.2085765265187</v>
      </c>
      <c r="M1540" s="56">
        <f t="shared" si="196"/>
        <v>0.020783296756953</v>
      </c>
      <c r="Q1540" s="82">
        <f t="shared" ref="Q1540:Q1603" si="198">R1540*IF($C$56&lt;$C$55,S1540,T1540)</f>
        <v>0.0788257523997235</v>
      </c>
      <c r="R1540" s="58">
        <f t="shared" ref="R1540:R1603" si="199">$C$70/$C$61*W1540</f>
        <v>3.17361010226061</v>
      </c>
      <c r="S1540" s="57">
        <f>IF(K1540=0,C1568,(1/$C$59)*LN(1+$C$59/$C$58/(RodR+ABS(Calculations!K1540-RodR))))</f>
        <v>0.0248378817371342</v>
      </c>
      <c r="T1540" s="83">
        <f t="shared" ref="T1540:T1603" si="200">IF((ABS(K1540))&lt;$C$55-$C$56,($C$53/2/PI()/$C$56*LN(($C$55-$C$56)*(ABS(K1540)+$C$56)/(ABS(K1540))/$C$55)+$C$60*LN($C$55*$C$54/($C$55-$C$56)/$C$53)),$C$60*LN((((ABS(K1540))+$C$56-$C$55)*$C$53+$C$55*$C$54)/($C$53*(ABS(K1540)))))</f>
        <v>0.02525420419527</v>
      </c>
      <c r="U1540" s="58">
        <f t="shared" ref="U1540:U1603" si="201">K1540/$C$56</f>
        <v>64.0833333333333</v>
      </c>
      <c r="V1540" s="58">
        <f t="shared" ref="V1540:V1603" si="202">IF(K1540="","",1/(1.0212-0.0178*LOG10($C$53+0.01)))</f>
        <v>1.01019948033673</v>
      </c>
      <c r="W1540" s="58">
        <f t="shared" ref="W1540:W1603" si="203">MAX(1/(-(0.21682*LOG10(3.7*U1540)-0.293)*(EXP(-3.7*U1540)-1)+1),1)*MAX(1/(-(0.1921*LOG10(U1540+0.2)+0.072)*(EXP(-150*U1540)-1)+1),1)*V1540</f>
        <v>1.01019948033673</v>
      </c>
    </row>
    <row r="1541" spans="11:23">
      <c r="K1541" s="80">
        <v>153.9</v>
      </c>
      <c r="L1541" s="56">
        <f t="shared" si="197"/>
        <v>3.20651290102659</v>
      </c>
      <c r="M1541" s="56">
        <f t="shared" si="196"/>
        <v>0.0207564839947767</v>
      </c>
      <c r="Q1541" s="82">
        <f t="shared" si="198"/>
        <v>0.0787750548923576</v>
      </c>
      <c r="R1541" s="58">
        <f t="shared" si="199"/>
        <v>3.17361010226061</v>
      </c>
      <c r="S1541" s="57">
        <f>IF(K1541=0,C1569,(1/$C$59)*LN(1+$C$59/$C$58/(RodR+ABS(Calculations!K1541-RodR))))</f>
        <v>0.0248219070251399</v>
      </c>
      <c r="T1541" s="83">
        <f t="shared" si="200"/>
        <v>0.0252376900058328</v>
      </c>
      <c r="U1541" s="58">
        <f t="shared" si="201"/>
        <v>64.125</v>
      </c>
      <c r="V1541" s="58">
        <f t="shared" si="202"/>
        <v>1.01019948033673</v>
      </c>
      <c r="W1541" s="58">
        <f t="shared" si="203"/>
        <v>1.01019948033673</v>
      </c>
    </row>
    <row r="1542" spans="11:23">
      <c r="K1542" s="80">
        <v>154</v>
      </c>
      <c r="L1542" s="56">
        <f t="shared" si="197"/>
        <v>3.20445192840048</v>
      </c>
      <c r="M1542" s="56">
        <f t="shared" si="196"/>
        <v>0.0207297230883436</v>
      </c>
      <c r="Q1542" s="82">
        <f t="shared" si="198"/>
        <v>0.0787244225584907</v>
      </c>
      <c r="R1542" s="58">
        <f t="shared" si="199"/>
        <v>3.17361010226061</v>
      </c>
      <c r="S1542" s="57">
        <f>IF(K1542=0,C1570,(1/$C$59)*LN(1+$C$59/$C$58/(RodR+ABS(Calculations!K1542-RodR))))</f>
        <v>0.0248059528492218</v>
      </c>
      <c r="T1542" s="83">
        <f t="shared" si="200"/>
        <v>0.0252211974004373</v>
      </c>
      <c r="U1542" s="58">
        <f t="shared" si="201"/>
        <v>64.1666666666667</v>
      </c>
      <c r="V1542" s="58">
        <f t="shared" si="202"/>
        <v>1.01019948033673</v>
      </c>
      <c r="W1542" s="58">
        <f t="shared" si="203"/>
        <v>1.01019948033673</v>
      </c>
    </row>
    <row r="1543" spans="11:23">
      <c r="K1543" s="80">
        <v>154.1</v>
      </c>
      <c r="L1543" s="56">
        <f t="shared" si="197"/>
        <v>3.20239360352795</v>
      </c>
      <c r="M1543" s="56">
        <f t="shared" si="196"/>
        <v>0.0207030139039373</v>
      </c>
      <c r="Q1543" s="82">
        <f t="shared" si="198"/>
        <v>0.0786738552725246</v>
      </c>
      <c r="R1543" s="58">
        <f t="shared" si="199"/>
        <v>3.17361010226061</v>
      </c>
      <c r="S1543" s="57">
        <f>IF(K1543=0,C1571,(1/$C$59)*LN(1+$C$59/$C$58/(RodR+ABS(Calculations!K1543-RodR))))</f>
        <v>0.0247900191698041</v>
      </c>
      <c r="T1543" s="83">
        <f t="shared" si="200"/>
        <v>0.0252047263367948</v>
      </c>
      <c r="U1543" s="58">
        <f t="shared" si="201"/>
        <v>64.2083333333333</v>
      </c>
      <c r="V1543" s="58">
        <f t="shared" si="202"/>
        <v>1.01019948033673</v>
      </c>
      <c r="W1543" s="58">
        <f t="shared" si="203"/>
        <v>1.01019948033673</v>
      </c>
    </row>
    <row r="1544" spans="11:23">
      <c r="K1544" s="80">
        <v>154.2</v>
      </c>
      <c r="L1544" s="56">
        <f t="shared" si="197"/>
        <v>3.2003379213097</v>
      </c>
      <c r="M1544" s="56">
        <f t="shared" si="196"/>
        <v>0.0206763563084347</v>
      </c>
      <c r="Q1544" s="82">
        <f t="shared" si="198"/>
        <v>0.078623352909184</v>
      </c>
      <c r="R1544" s="58">
        <f t="shared" si="199"/>
        <v>3.17361010226061</v>
      </c>
      <c r="S1544" s="57">
        <f>IF(K1544=0,C1572,(1/$C$59)*LN(1+$C$59/$C$58/(RodR+ABS(Calculations!K1544-RodR))))</f>
        <v>0.0247741059474128</v>
      </c>
      <c r="T1544" s="83">
        <f t="shared" si="200"/>
        <v>0.0251882767727275</v>
      </c>
      <c r="U1544" s="58">
        <f t="shared" si="201"/>
        <v>64.25</v>
      </c>
      <c r="V1544" s="58">
        <f t="shared" si="202"/>
        <v>1.01019948033673</v>
      </c>
      <c r="W1544" s="58">
        <f t="shared" si="203"/>
        <v>1.01019948033673</v>
      </c>
    </row>
    <row r="1545" spans="11:23">
      <c r="K1545" s="80">
        <v>154.3</v>
      </c>
      <c r="L1545" s="56">
        <f t="shared" si="197"/>
        <v>3.19828487665951</v>
      </c>
      <c r="M1545" s="56">
        <f t="shared" si="196"/>
        <v>0.0206497501690035</v>
      </c>
      <c r="Q1545" s="82">
        <f t="shared" si="198"/>
        <v>0.0785729153435148</v>
      </c>
      <c r="R1545" s="58">
        <f t="shared" si="199"/>
        <v>3.17361010226061</v>
      </c>
      <c r="S1545" s="57">
        <f>IF(K1545=0,C1573,(1/$C$59)*LN(1+$C$59/$C$58/(RodR+ABS(Calculations!K1545-RodR))))</f>
        <v>0.024758213142675</v>
      </c>
      <c r="T1545" s="83">
        <f t="shared" si="200"/>
        <v>0.0251718486661671</v>
      </c>
      <c r="U1545" s="58">
        <f t="shared" si="201"/>
        <v>64.2916666666667</v>
      </c>
      <c r="V1545" s="58">
        <f t="shared" si="202"/>
        <v>1.01019948033673</v>
      </c>
      <c r="W1545" s="58">
        <f t="shared" si="203"/>
        <v>1.01019948033673</v>
      </c>
    </row>
    <row r="1546" spans="11:23">
      <c r="K1546" s="80">
        <v>154.4</v>
      </c>
      <c r="L1546" s="56">
        <f t="shared" si="197"/>
        <v>3.19623446450423</v>
      </c>
      <c r="M1546" s="56">
        <f t="shared" si="196"/>
        <v>0.0206231953533056</v>
      </c>
      <c r="Q1546" s="82">
        <f t="shared" si="198"/>
        <v>0.0785225424508834</v>
      </c>
      <c r="R1546" s="58">
        <f t="shared" si="199"/>
        <v>3.17361010226061</v>
      </c>
      <c r="S1546" s="57">
        <f>IF(K1546=0,C1574,(1/$C$59)*LN(1+$C$59/$C$58/(RodR+ABS(Calculations!K1546-RodR))))</f>
        <v>0.0247423407163188</v>
      </c>
      <c r="T1546" s="83">
        <f t="shared" si="200"/>
        <v>0.0251554419751555</v>
      </c>
      <c r="U1546" s="58">
        <f t="shared" si="201"/>
        <v>64.3333333333333</v>
      </c>
      <c r="V1546" s="58">
        <f t="shared" si="202"/>
        <v>1.01019948033673</v>
      </c>
      <c r="W1546" s="58">
        <f t="shared" si="203"/>
        <v>1.01019948033673</v>
      </c>
    </row>
    <row r="1547" spans="11:23">
      <c r="K1547" s="80">
        <v>154.5</v>
      </c>
      <c r="L1547" s="56">
        <f t="shared" si="197"/>
        <v>3.19418667978363</v>
      </c>
      <c r="M1547" s="56">
        <f t="shared" si="196"/>
        <v>0.0205966917294904</v>
      </c>
      <c r="Q1547" s="82">
        <f t="shared" si="198"/>
        <v>0.0784722341069747</v>
      </c>
      <c r="R1547" s="58">
        <f t="shared" si="199"/>
        <v>3.17361010226061</v>
      </c>
      <c r="S1547" s="57">
        <f>IF(K1547=0,C1575,(1/$C$59)*LN(1+$C$59/$C$58/(RodR+ABS(Calculations!K1547-RodR))))</f>
        <v>0.0247264886291728</v>
      </c>
      <c r="T1547" s="83">
        <f t="shared" si="200"/>
        <v>0.0251390566578441</v>
      </c>
      <c r="U1547" s="58">
        <f t="shared" si="201"/>
        <v>64.375</v>
      </c>
      <c r="V1547" s="58">
        <f t="shared" si="202"/>
        <v>1.01019948033673</v>
      </c>
      <c r="W1547" s="58">
        <f t="shared" si="203"/>
        <v>1.01019948033673</v>
      </c>
    </row>
    <row r="1548" spans="11:23">
      <c r="K1548" s="80">
        <v>154.6</v>
      </c>
      <c r="L1548" s="56">
        <f t="shared" si="197"/>
        <v>3.19214151745061</v>
      </c>
      <c r="M1548" s="56">
        <f t="shared" si="196"/>
        <v>0.0205702391658988</v>
      </c>
      <c r="Q1548" s="82">
        <f t="shared" si="198"/>
        <v>0.0784219901877952</v>
      </c>
      <c r="R1548" s="58">
        <f t="shared" si="199"/>
        <v>3.17361010226061</v>
      </c>
      <c r="S1548" s="57">
        <f>IF(K1548=0,C1576,(1/$C$59)*LN(1+$C$59/$C$58/(RodR+ABS(Calculations!K1548-RodR))))</f>
        <v>0.0247106568421666</v>
      </c>
      <c r="T1548" s="83">
        <f t="shared" si="200"/>
        <v>0.0251226926724921</v>
      </c>
      <c r="U1548" s="58">
        <f t="shared" si="201"/>
        <v>64.4166666666667</v>
      </c>
      <c r="V1548" s="58">
        <f t="shared" si="202"/>
        <v>1.01019948033673</v>
      </c>
      <c r="W1548" s="58">
        <f t="shared" si="203"/>
        <v>1.01019948033673</v>
      </c>
    </row>
    <row r="1549" spans="11:23">
      <c r="K1549" s="80">
        <v>154.7</v>
      </c>
      <c r="L1549" s="56">
        <f t="shared" si="197"/>
        <v>3.19009897247082</v>
      </c>
      <c r="M1549" s="56">
        <f t="shared" ref="M1549:M1612" si="204">L1539-L1549</f>
        <v>0.0205438375315996</v>
      </c>
      <c r="Q1549" s="82">
        <f t="shared" si="198"/>
        <v>0.0783718105696649</v>
      </c>
      <c r="R1549" s="58">
        <f t="shared" si="199"/>
        <v>3.17361010226061</v>
      </c>
      <c r="S1549" s="57">
        <f>IF(K1549=0,C1577,(1/$C$59)*LN(1+$C$59/$C$58/(RodR+ABS(Calculations!K1549-RodR))))</f>
        <v>0.024694845316329</v>
      </c>
      <c r="T1549" s="83">
        <f t="shared" si="200"/>
        <v>0.0251063499774684</v>
      </c>
      <c r="U1549" s="58">
        <f t="shared" si="201"/>
        <v>64.4583333333333</v>
      </c>
      <c r="V1549" s="58">
        <f t="shared" si="202"/>
        <v>1.01019948033673</v>
      </c>
      <c r="W1549" s="58">
        <f t="shared" si="203"/>
        <v>1.01019948033673</v>
      </c>
    </row>
    <row r="1550" spans="11:23">
      <c r="K1550" s="80">
        <v>154.8</v>
      </c>
      <c r="L1550" s="56">
        <f t="shared" si="197"/>
        <v>3.18805903982285</v>
      </c>
      <c r="M1550" s="56">
        <f t="shared" si="204"/>
        <v>0.0205174866958502</v>
      </c>
      <c r="Q1550" s="82">
        <f t="shared" si="198"/>
        <v>0.0783216951292221</v>
      </c>
      <c r="R1550" s="58">
        <f t="shared" si="199"/>
        <v>3.17361010226061</v>
      </c>
      <c r="S1550" s="57">
        <f>IF(K1550=0,C1578,(1/$C$59)*LN(1+$C$59/$C$58/(RodR+ABS(Calculations!K1550-RodR))))</f>
        <v>0.0246790540127889</v>
      </c>
      <c r="T1550" s="83">
        <f t="shared" si="200"/>
        <v>0.0250900285312498</v>
      </c>
      <c r="U1550" s="58">
        <f t="shared" si="201"/>
        <v>64.5</v>
      </c>
      <c r="V1550" s="58">
        <f t="shared" si="202"/>
        <v>1.01019948033673</v>
      </c>
      <c r="W1550" s="58">
        <f t="shared" si="203"/>
        <v>1.01019948033673</v>
      </c>
    </row>
    <row r="1551" spans="11:23">
      <c r="K1551" s="80">
        <v>154.9</v>
      </c>
      <c r="L1551" s="56">
        <f t="shared" si="197"/>
        <v>3.18602171449815</v>
      </c>
      <c r="M1551" s="56">
        <f t="shared" si="204"/>
        <v>0.0204911865284365</v>
      </c>
      <c r="Q1551" s="82">
        <f t="shared" si="198"/>
        <v>0.0782716437434206</v>
      </c>
      <c r="R1551" s="58">
        <f t="shared" si="199"/>
        <v>3.17361010226061</v>
      </c>
      <c r="S1551" s="57">
        <f>IF(K1551=0,C1579,(1/$C$59)*LN(1+$C$59/$C$58/(RodR+ABS(Calculations!K1551-RodR))))</f>
        <v>0.0246632828927746</v>
      </c>
      <c r="T1551" s="83">
        <f t="shared" si="200"/>
        <v>0.0250737282924209</v>
      </c>
      <c r="U1551" s="58">
        <f t="shared" si="201"/>
        <v>64.5416666666667</v>
      </c>
      <c r="V1551" s="58">
        <f t="shared" si="202"/>
        <v>1.01019948033673</v>
      </c>
      <c r="W1551" s="58">
        <f t="shared" si="203"/>
        <v>1.01019948033673</v>
      </c>
    </row>
    <row r="1552" spans="11:23">
      <c r="K1552" s="80">
        <v>155</v>
      </c>
      <c r="L1552" s="56">
        <f t="shared" si="197"/>
        <v>3.18398699150095</v>
      </c>
      <c r="M1552" s="56">
        <f t="shared" si="204"/>
        <v>0.0204649368995344</v>
      </c>
      <c r="Q1552" s="82">
        <f t="shared" si="198"/>
        <v>0.0782216562895282</v>
      </c>
      <c r="R1552" s="58">
        <f t="shared" si="199"/>
        <v>3.17361010226061</v>
      </c>
      <c r="S1552" s="57">
        <f>IF(K1552=0,C1580,(1/$C$59)*LN(1+$C$59/$C$58/(RodR+ABS(Calculations!K1552-RodR))))</f>
        <v>0.0246475319176132</v>
      </c>
      <c r="T1552" s="83">
        <f t="shared" si="200"/>
        <v>0.0250574492196746</v>
      </c>
      <c r="U1552" s="58">
        <f t="shared" si="201"/>
        <v>64.5833333333333</v>
      </c>
      <c r="V1552" s="58">
        <f t="shared" si="202"/>
        <v>1.01019948033673</v>
      </c>
      <c r="W1552" s="58">
        <f t="shared" si="203"/>
        <v>1.01019948033673</v>
      </c>
    </row>
    <row r="1553" spans="11:23">
      <c r="K1553" s="80">
        <v>155.1</v>
      </c>
      <c r="L1553" s="56">
        <f t="shared" si="197"/>
        <v>3.1819548658482</v>
      </c>
      <c r="M1553" s="56">
        <f t="shared" si="204"/>
        <v>0.020438737679743</v>
      </c>
      <c r="Q1553" s="82">
        <f t="shared" si="198"/>
        <v>0.0781717326451256</v>
      </c>
      <c r="R1553" s="58">
        <f t="shared" si="199"/>
        <v>3.17361010226061</v>
      </c>
      <c r="S1553" s="57">
        <f>IF(K1553=0,C1581,(1/$C$59)*LN(1+$C$59/$C$58/(RodR+ABS(Calculations!K1553-RodR))))</f>
        <v>0.0246318010487308</v>
      </c>
      <c r="T1553" s="83">
        <f t="shared" si="200"/>
        <v>0.0250411912718099</v>
      </c>
      <c r="U1553" s="58">
        <f t="shared" si="201"/>
        <v>64.625</v>
      </c>
      <c r="V1553" s="58">
        <f t="shared" si="202"/>
        <v>1.01019948033673</v>
      </c>
      <c r="W1553" s="58">
        <f t="shared" si="203"/>
        <v>1.01019948033673</v>
      </c>
    </row>
    <row r="1554" spans="11:23">
      <c r="K1554" s="80">
        <v>155.2</v>
      </c>
      <c r="L1554" s="56">
        <f t="shared" si="197"/>
        <v>3.17992533256967</v>
      </c>
      <c r="M1554" s="56">
        <f t="shared" si="204"/>
        <v>0.0204125887400219</v>
      </c>
      <c r="Q1554" s="82">
        <f t="shared" si="198"/>
        <v>0.0781218726881078</v>
      </c>
      <c r="R1554" s="58">
        <f t="shared" si="199"/>
        <v>3.17361010226061</v>
      </c>
      <c r="S1554" s="57">
        <f>IF(K1554=0,C1582,(1/$C$59)*LN(1+$C$59/$C$58/(RodR+ABS(Calculations!K1554-RodR))))</f>
        <v>0.0246160902476522</v>
      </c>
      <c r="T1554" s="83">
        <f t="shared" si="200"/>
        <v>0.0250249544077336</v>
      </c>
      <c r="U1554" s="58">
        <f t="shared" si="201"/>
        <v>64.6666666666667</v>
      </c>
      <c r="V1554" s="58">
        <f t="shared" si="202"/>
        <v>1.01019948033673</v>
      </c>
      <c r="W1554" s="58">
        <f t="shared" si="203"/>
        <v>1.01019948033673</v>
      </c>
    </row>
    <row r="1555" spans="11:23">
      <c r="K1555" s="80">
        <v>155.3</v>
      </c>
      <c r="L1555" s="56">
        <f t="shared" si="197"/>
        <v>3.17789838670766</v>
      </c>
      <c r="M1555" s="56">
        <f t="shared" si="204"/>
        <v>0.0203864899518589</v>
      </c>
      <c r="Q1555" s="82">
        <f t="shared" si="198"/>
        <v>0.078072076296678</v>
      </c>
      <c r="R1555" s="58">
        <f t="shared" si="199"/>
        <v>3.17361010226061</v>
      </c>
      <c r="S1555" s="57">
        <f>IF(K1555=0,C1583,(1/$C$59)*LN(1+$C$59/$C$58/(RodR+ABS(Calculations!K1555-RodR))))</f>
        <v>0.0246003994759993</v>
      </c>
      <c r="T1555" s="83">
        <f t="shared" si="200"/>
        <v>0.0250087385864582</v>
      </c>
      <c r="U1555" s="58">
        <f t="shared" si="201"/>
        <v>64.7083333333333</v>
      </c>
      <c r="V1555" s="58">
        <f t="shared" si="202"/>
        <v>1.01019948033673</v>
      </c>
      <c r="W1555" s="58">
        <f t="shared" si="203"/>
        <v>1.01019948033673</v>
      </c>
    </row>
    <row r="1556" spans="11:23">
      <c r="K1556" s="80">
        <v>155.4</v>
      </c>
      <c r="L1556" s="56">
        <f t="shared" si="197"/>
        <v>3.17587402331717</v>
      </c>
      <c r="M1556" s="56">
        <f t="shared" si="204"/>
        <v>0.020360441187059</v>
      </c>
      <c r="Q1556" s="82">
        <f t="shared" si="198"/>
        <v>0.0780223433493517</v>
      </c>
      <c r="R1556" s="58">
        <f t="shared" si="199"/>
        <v>3.17361010226061</v>
      </c>
      <c r="S1556" s="57">
        <f>IF(K1556=0,C1584,(1/$C$59)*LN(1+$C$59/$C$58/(RodR+ABS(Calculations!K1556-RodR))))</f>
        <v>0.0245847286954926</v>
      </c>
      <c r="T1556" s="83">
        <f t="shared" si="200"/>
        <v>0.0249925437671031</v>
      </c>
      <c r="U1556" s="58">
        <f t="shared" si="201"/>
        <v>64.75</v>
      </c>
      <c r="V1556" s="58">
        <f t="shared" si="202"/>
        <v>1.01019948033673</v>
      </c>
      <c r="W1556" s="58">
        <f t="shared" si="203"/>
        <v>1.01019948033673</v>
      </c>
    </row>
    <row r="1557" spans="11:23">
      <c r="K1557" s="80">
        <v>155.5</v>
      </c>
      <c r="L1557" s="56">
        <f t="shared" si="197"/>
        <v>3.17385223746584</v>
      </c>
      <c r="M1557" s="56">
        <f t="shared" si="204"/>
        <v>0.0203344423177918</v>
      </c>
      <c r="Q1557" s="82">
        <f t="shared" si="198"/>
        <v>0.0779726737249545</v>
      </c>
      <c r="R1557" s="58">
        <f t="shared" si="199"/>
        <v>3.17361010226061</v>
      </c>
      <c r="S1557" s="57">
        <f>IF(K1557=0,C1585,(1/$C$59)*LN(1+$C$59/$C$58/(RodR+ABS(Calculations!K1557-RodR))))</f>
        <v>0.0245690778679503</v>
      </c>
      <c r="T1557" s="83">
        <f t="shared" si="200"/>
        <v>0.0249763699088932</v>
      </c>
      <c r="U1557" s="58">
        <f t="shared" si="201"/>
        <v>64.7916666666667</v>
      </c>
      <c r="V1557" s="58">
        <f t="shared" si="202"/>
        <v>1.01019948033673</v>
      </c>
      <c r="W1557" s="58">
        <f t="shared" si="203"/>
        <v>1.01019948033673</v>
      </c>
    </row>
    <row r="1558" spans="11:23">
      <c r="K1558" s="80">
        <v>155.6</v>
      </c>
      <c r="L1558" s="56">
        <f t="shared" si="197"/>
        <v>3.17183302423383</v>
      </c>
      <c r="M1558" s="56">
        <f t="shared" si="204"/>
        <v>0.0203084932167874</v>
      </c>
      <c r="Q1558" s="82">
        <f t="shared" si="198"/>
        <v>0.0779230673026194</v>
      </c>
      <c r="R1558" s="58">
        <f t="shared" si="199"/>
        <v>3.17361010226061</v>
      </c>
      <c r="S1558" s="57">
        <f>IF(K1558=0,C1586,(1/$C$59)*LN(1+$C$59/$C$58/(RodR+ABS(Calculations!K1558-RodR))))</f>
        <v>0.0245534469552872</v>
      </c>
      <c r="T1558" s="83">
        <f t="shared" si="200"/>
        <v>0.0249602169711587</v>
      </c>
      <c r="U1558" s="58">
        <f t="shared" si="201"/>
        <v>64.8333333333333</v>
      </c>
      <c r="V1558" s="58">
        <f t="shared" si="202"/>
        <v>1.01019948033673</v>
      </c>
      <c r="W1558" s="58">
        <f t="shared" si="203"/>
        <v>1.01019948033673</v>
      </c>
    </row>
    <row r="1559" spans="11:23">
      <c r="K1559" s="80">
        <v>155.7</v>
      </c>
      <c r="L1559" s="56">
        <f t="shared" si="197"/>
        <v>3.16981637871373</v>
      </c>
      <c r="M1559" s="56">
        <f t="shared" si="204"/>
        <v>0.0202825937570963</v>
      </c>
      <c r="Q1559" s="82">
        <f t="shared" si="198"/>
        <v>0.0778735239617853</v>
      </c>
      <c r="R1559" s="58">
        <f t="shared" si="199"/>
        <v>3.17361010226061</v>
      </c>
      <c r="S1559" s="57">
        <f>IF(K1559=0,C1587,(1/$C$59)*LN(1+$C$59/$C$58/(RodR+ABS(Calculations!K1559-RodR))))</f>
        <v>0.0245378359195148</v>
      </c>
      <c r="T1559" s="83">
        <f t="shared" si="200"/>
        <v>0.0249440849133348</v>
      </c>
      <c r="U1559" s="58">
        <f t="shared" si="201"/>
        <v>64.875</v>
      </c>
      <c r="V1559" s="58">
        <f t="shared" si="202"/>
        <v>1.01019948033673</v>
      </c>
      <c r="W1559" s="58">
        <f t="shared" si="203"/>
        <v>1.01019948033673</v>
      </c>
    </row>
    <row r="1560" spans="11:23">
      <c r="K1560" s="80">
        <v>155.8</v>
      </c>
      <c r="L1560" s="56">
        <f t="shared" si="197"/>
        <v>3.16780229601076</v>
      </c>
      <c r="M1560" s="56">
        <f t="shared" si="204"/>
        <v>0.0202567438120971</v>
      </c>
      <c r="Q1560" s="82">
        <f t="shared" si="198"/>
        <v>0.0778240435822012</v>
      </c>
      <c r="R1560" s="58">
        <f t="shared" si="199"/>
        <v>3.17361010226061</v>
      </c>
      <c r="S1560" s="57">
        <f>IF(K1560=0,C1588,(1/$C$59)*LN(1+$C$59/$C$58/(RodR+ABS(Calculations!K1560-RodR))))</f>
        <v>0.0245222447227421</v>
      </c>
      <c r="T1560" s="83">
        <f t="shared" si="200"/>
        <v>0.0249279736949631</v>
      </c>
      <c r="U1560" s="58">
        <f t="shared" si="201"/>
        <v>64.9166666666667</v>
      </c>
      <c r="V1560" s="58">
        <f t="shared" si="202"/>
        <v>1.01019948033673</v>
      </c>
      <c r="W1560" s="58">
        <f t="shared" si="203"/>
        <v>1.01019948033673</v>
      </c>
    </row>
    <row r="1561" spans="11:23">
      <c r="K1561" s="80">
        <v>155.9</v>
      </c>
      <c r="L1561" s="56">
        <f t="shared" si="197"/>
        <v>3.16579077124243</v>
      </c>
      <c r="M1561" s="56">
        <f t="shared" si="204"/>
        <v>0.0202309432557248</v>
      </c>
      <c r="Q1561" s="82">
        <f t="shared" si="198"/>
        <v>0.077774626043918</v>
      </c>
      <c r="R1561" s="58">
        <f t="shared" si="199"/>
        <v>3.17361010226061</v>
      </c>
      <c r="S1561" s="57">
        <f>IF(K1561=0,C1589,(1/$C$59)*LN(1+$C$59/$C$58/(RodR+ABS(Calculations!K1561-RodR))))</f>
        <v>0.0245066733271733</v>
      </c>
      <c r="T1561" s="83">
        <f t="shared" si="200"/>
        <v>0.0249118832756869</v>
      </c>
      <c r="U1561" s="58">
        <f t="shared" si="201"/>
        <v>64.9583333333333</v>
      </c>
      <c r="V1561" s="58">
        <f t="shared" si="202"/>
        <v>1.01019948033673</v>
      </c>
      <c r="W1561" s="58">
        <f t="shared" si="203"/>
        <v>1.01019948033673</v>
      </c>
    </row>
    <row r="1562" spans="11:23">
      <c r="K1562" s="80">
        <v>156</v>
      </c>
      <c r="L1562" s="56">
        <f t="shared" si="197"/>
        <v>3.16378179953877</v>
      </c>
      <c r="M1562" s="56">
        <f t="shared" si="204"/>
        <v>0.0202051919621766</v>
      </c>
      <c r="Q1562" s="82">
        <f t="shared" si="198"/>
        <v>0.0777252712272939</v>
      </c>
      <c r="R1562" s="58">
        <f t="shared" si="199"/>
        <v>3.17361010226061</v>
      </c>
      <c r="S1562" s="57">
        <f>IF(K1562=0,C1590,(1/$C$59)*LN(1+$C$59/$C$58/(RodR+ABS(Calculations!K1562-RodR))))</f>
        <v>0.0244911216951096</v>
      </c>
      <c r="T1562" s="83">
        <f t="shared" si="200"/>
        <v>0.0248958136152563</v>
      </c>
      <c r="U1562" s="58">
        <f t="shared" si="201"/>
        <v>65</v>
      </c>
      <c r="V1562" s="58">
        <f t="shared" si="202"/>
        <v>1.01019948033673</v>
      </c>
      <c r="W1562" s="58">
        <f t="shared" si="203"/>
        <v>1.01019948033673</v>
      </c>
    </row>
    <row r="1563" spans="11:23">
      <c r="K1563" s="80">
        <v>156.1</v>
      </c>
      <c r="L1563" s="56">
        <f t="shared" si="197"/>
        <v>3.16177537604203</v>
      </c>
      <c r="M1563" s="56">
        <f t="shared" si="204"/>
        <v>0.020179489806174</v>
      </c>
      <c r="Q1563" s="82">
        <f t="shared" si="198"/>
        <v>0.0776759790129876</v>
      </c>
      <c r="R1563" s="58">
        <f t="shared" si="199"/>
        <v>3.17361010226061</v>
      </c>
      <c r="S1563" s="57">
        <f>IF(K1563=0,C1591,(1/$C$59)*LN(1+$C$59/$C$58/(RodR+ABS(Calculations!K1563-RodR))))</f>
        <v>0.0244755897889466</v>
      </c>
      <c r="T1563" s="83">
        <f t="shared" si="200"/>
        <v>0.0248797646735236</v>
      </c>
      <c r="U1563" s="58">
        <f t="shared" si="201"/>
        <v>65.0416666666667</v>
      </c>
      <c r="V1563" s="58">
        <f t="shared" si="202"/>
        <v>1.01019948033673</v>
      </c>
      <c r="W1563" s="58">
        <f t="shared" si="203"/>
        <v>1.01019948033673</v>
      </c>
    </row>
    <row r="1564" spans="11:23">
      <c r="K1564" s="80">
        <v>156.2</v>
      </c>
      <c r="L1564" s="56">
        <f t="shared" si="197"/>
        <v>3.15977149590691</v>
      </c>
      <c r="M1564" s="56">
        <f t="shared" si="204"/>
        <v>0.0201538366627654</v>
      </c>
      <c r="Q1564" s="82">
        <f t="shared" si="198"/>
        <v>0.0776267492819638</v>
      </c>
      <c r="R1564" s="58">
        <f t="shared" si="199"/>
        <v>3.17361010226061</v>
      </c>
      <c r="S1564" s="57">
        <f>IF(K1564=0,C1592,(1/$C$59)*LN(1+$C$59/$C$58/(RodR+ABS(Calculations!K1564-RodR))))</f>
        <v>0.0244600775711765</v>
      </c>
      <c r="T1564" s="83">
        <f t="shared" si="200"/>
        <v>0.0248637364104448</v>
      </c>
      <c r="U1564" s="58">
        <f t="shared" si="201"/>
        <v>65.0833333333333</v>
      </c>
      <c r="V1564" s="58">
        <f t="shared" si="202"/>
        <v>1.01019948033673</v>
      </c>
      <c r="W1564" s="58">
        <f t="shared" si="203"/>
        <v>1.01019948033673</v>
      </c>
    </row>
    <row r="1565" spans="11:23">
      <c r="K1565" s="80">
        <v>156.3</v>
      </c>
      <c r="L1565" s="56">
        <f t="shared" si="197"/>
        <v>3.1577701543003</v>
      </c>
      <c r="M1565" s="56">
        <f t="shared" si="204"/>
        <v>0.0201282324073522</v>
      </c>
      <c r="Q1565" s="82">
        <f t="shared" si="198"/>
        <v>0.0775775819154866</v>
      </c>
      <c r="R1565" s="58">
        <f t="shared" si="199"/>
        <v>3.17361010226061</v>
      </c>
      <c r="S1565" s="57">
        <f>IF(K1565=0,C1593,(1/$C$59)*LN(1+$C$59/$C$58/(RodR+ABS(Calculations!K1565-RodR))))</f>
        <v>0.0244445850043857</v>
      </c>
      <c r="T1565" s="83">
        <f t="shared" si="200"/>
        <v>0.0248477287860796</v>
      </c>
      <c r="U1565" s="58">
        <f t="shared" si="201"/>
        <v>65.125</v>
      </c>
      <c r="V1565" s="58">
        <f t="shared" si="202"/>
        <v>1.01019948033673</v>
      </c>
      <c r="W1565" s="58">
        <f t="shared" si="203"/>
        <v>1.01019948033673</v>
      </c>
    </row>
    <row r="1566" spans="11:23">
      <c r="K1566" s="80">
        <v>156.4</v>
      </c>
      <c r="L1566" s="56">
        <f t="shared" si="197"/>
        <v>3.15577134640133</v>
      </c>
      <c r="M1566" s="56">
        <f t="shared" si="204"/>
        <v>0.0201026769158372</v>
      </c>
      <c r="Q1566" s="82">
        <f t="shared" si="198"/>
        <v>0.0775284767951204</v>
      </c>
      <c r="R1566" s="58">
        <f t="shared" si="199"/>
        <v>3.17361010226061</v>
      </c>
      <c r="S1566" s="57">
        <f>IF(K1566=0,C1594,(1/$C$59)*LN(1+$C$59/$C$58/(RodR+ABS(Calculations!K1566-RodR))))</f>
        <v>0.0244291120512553</v>
      </c>
      <c r="T1566" s="83">
        <f t="shared" si="200"/>
        <v>0.02483174176059</v>
      </c>
      <c r="U1566" s="58">
        <f t="shared" si="201"/>
        <v>65.1666666666667</v>
      </c>
      <c r="V1566" s="58">
        <f t="shared" si="202"/>
        <v>1.01019948033673</v>
      </c>
      <c r="W1566" s="58">
        <f t="shared" si="203"/>
        <v>1.01019948033673</v>
      </c>
    </row>
    <row r="1567" spans="11:23">
      <c r="K1567" s="80">
        <v>156.5</v>
      </c>
      <c r="L1567" s="56">
        <f t="shared" si="197"/>
        <v>3.1537750674014</v>
      </c>
      <c r="M1567" s="56">
        <f t="shared" si="204"/>
        <v>0.0200771700644427</v>
      </c>
      <c r="Q1567" s="82">
        <f t="shared" si="198"/>
        <v>0.0774794338027315</v>
      </c>
      <c r="R1567" s="58">
        <f t="shared" si="199"/>
        <v>3.17361010226061</v>
      </c>
      <c r="S1567" s="57">
        <f>IF(K1567=0,C1595,(1/$C$59)*LN(1+$C$59/$C$58/(RodR+ABS(Calculations!K1567-RodR))))</f>
        <v>0.0244136586745617</v>
      </c>
      <c r="T1567" s="83">
        <f t="shared" si="200"/>
        <v>0.0248157752942406</v>
      </c>
      <c r="U1567" s="58">
        <f t="shared" si="201"/>
        <v>65.2083333333333</v>
      </c>
      <c r="V1567" s="58">
        <f t="shared" si="202"/>
        <v>1.01019948033673</v>
      </c>
      <c r="W1567" s="58">
        <f t="shared" si="203"/>
        <v>1.01019948033673</v>
      </c>
    </row>
    <row r="1568" spans="11:23">
      <c r="K1568" s="80">
        <v>156.6</v>
      </c>
      <c r="L1568" s="56">
        <f t="shared" si="197"/>
        <v>3.15178131250397</v>
      </c>
      <c r="M1568" s="56">
        <f t="shared" si="204"/>
        <v>0.0200517117298538</v>
      </c>
      <c r="Q1568" s="82">
        <f t="shared" si="198"/>
        <v>0.0774304528204824</v>
      </c>
      <c r="R1568" s="58">
        <f t="shared" si="199"/>
        <v>3.17361010226061</v>
      </c>
      <c r="S1568" s="57">
        <f>IF(K1568=0,C1596,(1/$C$59)*LN(1+$C$59/$C$58/(RodR+ABS(Calculations!K1568-RodR))))</f>
        <v>0.0243982248371744</v>
      </c>
      <c r="T1568" s="83">
        <f t="shared" si="200"/>
        <v>0.0247998293473979</v>
      </c>
      <c r="U1568" s="58">
        <f t="shared" si="201"/>
        <v>65.25</v>
      </c>
      <c r="V1568" s="58">
        <f t="shared" si="202"/>
        <v>1.01019948033673</v>
      </c>
      <c r="W1568" s="58">
        <f t="shared" si="203"/>
        <v>1.01019948033673</v>
      </c>
    </row>
    <row r="1569" spans="11:23">
      <c r="K1569" s="80">
        <v>156.7</v>
      </c>
      <c r="L1569" s="56">
        <f t="shared" si="197"/>
        <v>3.14979007692472</v>
      </c>
      <c r="M1569" s="56">
        <f t="shared" si="204"/>
        <v>0.0200263017890094</v>
      </c>
      <c r="Q1569" s="82">
        <f t="shared" si="198"/>
        <v>0.0773815337308354</v>
      </c>
      <c r="R1569" s="58">
        <f t="shared" si="199"/>
        <v>3.17361010226061</v>
      </c>
      <c r="S1569" s="57">
        <f>IF(K1569=0,C1597,(1/$C$59)*LN(1+$C$59/$C$58/(RodR+ABS(Calculations!K1569-RodR))))</f>
        <v>0.0243828105020574</v>
      </c>
      <c r="T1569" s="83">
        <f t="shared" si="200"/>
        <v>0.0247839038805306</v>
      </c>
      <c r="U1569" s="58">
        <f t="shared" si="201"/>
        <v>65.2916666666667</v>
      </c>
      <c r="V1569" s="58">
        <f t="shared" si="202"/>
        <v>1.01019948033673</v>
      </c>
      <c r="W1569" s="58">
        <f t="shared" si="203"/>
        <v>1.01019948033673</v>
      </c>
    </row>
    <row r="1570" spans="11:23">
      <c r="K1570" s="80">
        <v>156.8</v>
      </c>
      <c r="L1570" s="56">
        <f t="shared" si="197"/>
        <v>3.14780135589134</v>
      </c>
      <c r="M1570" s="56">
        <f t="shared" si="204"/>
        <v>0.020000940119413</v>
      </c>
      <c r="Q1570" s="82">
        <f t="shared" si="198"/>
        <v>0.0773326764165488</v>
      </c>
      <c r="R1570" s="58">
        <f t="shared" si="199"/>
        <v>3.17361010226061</v>
      </c>
      <c r="S1570" s="57">
        <f>IF(K1570=0,C1598,(1/$C$59)*LN(1+$C$59/$C$58/(RodR+ABS(Calculations!K1570-RodR))))</f>
        <v>0.024367415632268</v>
      </c>
      <c r="T1570" s="83">
        <f t="shared" si="200"/>
        <v>0.0247679988542088</v>
      </c>
      <c r="U1570" s="58">
        <f t="shared" si="201"/>
        <v>65.3333333333333</v>
      </c>
      <c r="V1570" s="58">
        <f t="shared" si="202"/>
        <v>1.01019948033673</v>
      </c>
      <c r="W1570" s="58">
        <f t="shared" si="203"/>
        <v>1.01019948033673</v>
      </c>
    </row>
    <row r="1571" spans="11:23">
      <c r="K1571" s="80">
        <v>156.9</v>
      </c>
      <c r="L1571" s="56">
        <f t="shared" si="197"/>
        <v>3.14581514464364</v>
      </c>
      <c r="M1571" s="56">
        <f t="shared" si="204"/>
        <v>0.0199756265987929</v>
      </c>
      <c r="Q1571" s="82">
        <f t="shared" si="198"/>
        <v>0.0772838807606773</v>
      </c>
      <c r="R1571" s="58">
        <f t="shared" si="199"/>
        <v>3.17361010226061</v>
      </c>
      <c r="S1571" s="57">
        <f>IF(K1571=0,C1599,(1/$C$59)*LN(1+$C$59/$C$58/(RodR+ABS(Calculations!K1571-RodR))))</f>
        <v>0.0243520401909569</v>
      </c>
      <c r="T1571" s="83">
        <f t="shared" si="200"/>
        <v>0.0247521142291035</v>
      </c>
      <c r="U1571" s="58">
        <f t="shared" si="201"/>
        <v>65.375</v>
      </c>
      <c r="V1571" s="58">
        <f t="shared" si="202"/>
        <v>1.01019948033673</v>
      </c>
      <c r="W1571" s="58">
        <f t="shared" si="203"/>
        <v>1.01019948033673</v>
      </c>
    </row>
    <row r="1572" spans="11:23">
      <c r="K1572" s="80">
        <v>157</v>
      </c>
      <c r="L1572" s="56">
        <f t="shared" si="197"/>
        <v>3.14383143843333</v>
      </c>
      <c r="M1572" s="56">
        <f t="shared" si="204"/>
        <v>0.0199503611054368</v>
      </c>
      <c r="Q1572" s="82">
        <f t="shared" si="198"/>
        <v>0.0772351466465694</v>
      </c>
      <c r="R1572" s="58">
        <f t="shared" si="199"/>
        <v>3.17361010226061</v>
      </c>
      <c r="S1572" s="57">
        <f>IF(K1572=0,C1600,(1/$C$59)*LN(1+$C$59/$C$58/(RodR+ABS(Calculations!K1572-RodR))))</f>
        <v>0.0243366841413675</v>
      </c>
      <c r="T1572" s="83">
        <f t="shared" si="200"/>
        <v>0.0247362499659874</v>
      </c>
      <c r="U1572" s="58">
        <f t="shared" si="201"/>
        <v>65.4166666666667</v>
      </c>
      <c r="V1572" s="58">
        <f t="shared" si="202"/>
        <v>1.01019948033673</v>
      </c>
      <c r="W1572" s="58">
        <f t="shared" si="203"/>
        <v>1.01019948033673</v>
      </c>
    </row>
    <row r="1573" spans="11:23">
      <c r="K1573" s="80">
        <v>157.1</v>
      </c>
      <c r="L1573" s="56">
        <f t="shared" si="197"/>
        <v>3.14185023252421</v>
      </c>
      <c r="M1573" s="56">
        <f t="shared" si="204"/>
        <v>0.0199251435178232</v>
      </c>
      <c r="Q1573" s="82">
        <f t="shared" si="198"/>
        <v>0.0771864739578693</v>
      </c>
      <c r="R1573" s="58">
        <f t="shared" si="199"/>
        <v>3.17361010226061</v>
      </c>
      <c r="S1573" s="57">
        <f>IF(K1573=0,C1601,(1/$C$59)*LN(1+$C$59/$C$58/(RodR+ABS(Calculations!K1573-RodR))))</f>
        <v>0.0243213474468361</v>
      </c>
      <c r="T1573" s="83">
        <f t="shared" si="200"/>
        <v>0.0247204060257318</v>
      </c>
      <c r="U1573" s="58">
        <f t="shared" si="201"/>
        <v>65.4583333333333</v>
      </c>
      <c r="V1573" s="58">
        <f t="shared" si="202"/>
        <v>1.01019948033673</v>
      </c>
      <c r="W1573" s="58">
        <f t="shared" si="203"/>
        <v>1.01019948033673</v>
      </c>
    </row>
    <row r="1574" spans="11:23">
      <c r="K1574" s="80">
        <v>157.2</v>
      </c>
      <c r="L1574" s="56">
        <f t="shared" si="197"/>
        <v>3.13987152219195</v>
      </c>
      <c r="M1574" s="56">
        <f t="shared" si="204"/>
        <v>0.019899973714955</v>
      </c>
      <c r="Q1574" s="82">
        <f t="shared" si="198"/>
        <v>0.0771378625785141</v>
      </c>
      <c r="R1574" s="58">
        <f t="shared" si="199"/>
        <v>3.17361010226061</v>
      </c>
      <c r="S1574" s="57">
        <f>IF(K1574=0,C1602,(1/$C$59)*LN(1+$C$59/$C$58/(RodR+ABS(Calculations!K1574-RodR))))</f>
        <v>0.0243060300707915</v>
      </c>
      <c r="T1574" s="83">
        <f t="shared" si="200"/>
        <v>0.02470458236931</v>
      </c>
      <c r="U1574" s="58">
        <f t="shared" si="201"/>
        <v>65.5</v>
      </c>
      <c r="V1574" s="58">
        <f t="shared" si="202"/>
        <v>1.01019948033673</v>
      </c>
      <c r="W1574" s="58">
        <f t="shared" si="203"/>
        <v>1.01019948033673</v>
      </c>
    </row>
    <row r="1575" spans="11:23">
      <c r="K1575" s="80">
        <v>157.3</v>
      </c>
      <c r="L1575" s="56">
        <f t="shared" si="197"/>
        <v>3.13789530272407</v>
      </c>
      <c r="M1575" s="56">
        <f t="shared" si="204"/>
        <v>0.0198748515762373</v>
      </c>
      <c r="Q1575" s="82">
        <f t="shared" si="198"/>
        <v>0.0770893123927305</v>
      </c>
      <c r="R1575" s="58">
        <f t="shared" si="199"/>
        <v>3.17361010226061</v>
      </c>
      <c r="S1575" s="57">
        <f>IF(K1575=0,C1603,(1/$C$59)*LN(1+$C$59/$C$58/(RodR+ABS(Calculations!K1575-RodR))))</f>
        <v>0.0242907319767538</v>
      </c>
      <c r="T1575" s="83">
        <f t="shared" si="200"/>
        <v>0.0246887789577947</v>
      </c>
      <c r="U1575" s="58">
        <f t="shared" si="201"/>
        <v>65.5416666666667</v>
      </c>
      <c r="V1575" s="58">
        <f t="shared" si="202"/>
        <v>1.01019948033673</v>
      </c>
      <c r="W1575" s="58">
        <f t="shared" si="203"/>
        <v>1.01019948033673</v>
      </c>
    </row>
    <row r="1576" spans="11:23">
      <c r="K1576" s="80">
        <v>157.4</v>
      </c>
      <c r="L1576" s="56">
        <f t="shared" si="197"/>
        <v>3.13592156942008</v>
      </c>
      <c r="M1576" s="56">
        <f t="shared" si="204"/>
        <v>0.0198497769812533</v>
      </c>
      <c r="Q1576" s="82">
        <f t="shared" si="198"/>
        <v>0.0770408232850413</v>
      </c>
      <c r="R1576" s="58">
        <f t="shared" si="199"/>
        <v>3.17361010226061</v>
      </c>
      <c r="S1576" s="57">
        <f>IF(K1576=0,C1604,(1/$C$59)*LN(1+$C$59/$C$58/(RodR+ABS(Calculations!K1576-RodR))))</f>
        <v>0.0242754531283361</v>
      </c>
      <c r="T1576" s="83">
        <f t="shared" si="200"/>
        <v>0.0246729957523577</v>
      </c>
      <c r="U1576" s="58">
        <f t="shared" si="201"/>
        <v>65.5833333333333</v>
      </c>
      <c r="V1576" s="58">
        <f t="shared" si="202"/>
        <v>1.01019948033673</v>
      </c>
      <c r="W1576" s="58">
        <f t="shared" si="203"/>
        <v>1.01019948033673</v>
      </c>
    </row>
    <row r="1577" spans="11:23">
      <c r="K1577" s="80">
        <v>157.5</v>
      </c>
      <c r="L1577" s="56">
        <f t="shared" si="197"/>
        <v>3.13395031759117</v>
      </c>
      <c r="M1577" s="56">
        <f t="shared" si="204"/>
        <v>0.019824749810228</v>
      </c>
      <c r="Q1577" s="82">
        <f t="shared" si="198"/>
        <v>0.0769923951402555</v>
      </c>
      <c r="R1577" s="58">
        <f t="shared" si="199"/>
        <v>3.17361010226061</v>
      </c>
      <c r="S1577" s="57">
        <f>IF(K1577=0,C1605,(1/$C$59)*LN(1+$C$59/$C$58/(RodR+ABS(Calculations!K1577-RodR))))</f>
        <v>0.024260193489242</v>
      </c>
      <c r="T1577" s="83">
        <f t="shared" si="200"/>
        <v>0.0246572327142705</v>
      </c>
      <c r="U1577" s="58">
        <f t="shared" si="201"/>
        <v>65.625</v>
      </c>
      <c r="V1577" s="58">
        <f t="shared" si="202"/>
        <v>1.01019948033673</v>
      </c>
      <c r="W1577" s="58">
        <f t="shared" si="203"/>
        <v>1.01019948033673</v>
      </c>
    </row>
    <row r="1578" spans="11:23">
      <c r="K1578" s="80">
        <v>157.6</v>
      </c>
      <c r="L1578" s="56">
        <f t="shared" si="197"/>
        <v>3.13198154256041</v>
      </c>
      <c r="M1578" s="56">
        <f t="shared" si="204"/>
        <v>0.0197997699435661</v>
      </c>
      <c r="Q1578" s="82">
        <f t="shared" si="198"/>
        <v>0.0769440278434735</v>
      </c>
      <c r="R1578" s="58">
        <f t="shared" si="199"/>
        <v>3.17361010226061</v>
      </c>
      <c r="S1578" s="57">
        <f>IF(K1578=0,C1606,(1/$C$59)*LN(1+$C$59/$C$58/(RodR+ABS(Calculations!K1578-RodR))))</f>
        <v>0.0242449530232668</v>
      </c>
      <c r="T1578" s="83">
        <f t="shared" si="200"/>
        <v>0.0246414898049035</v>
      </c>
      <c r="U1578" s="58">
        <f t="shared" si="201"/>
        <v>65.6666666666667</v>
      </c>
      <c r="V1578" s="58">
        <f t="shared" si="202"/>
        <v>1.01019948033673</v>
      </c>
      <c r="W1578" s="58">
        <f t="shared" si="203"/>
        <v>1.01019948033673</v>
      </c>
    </row>
    <row r="1579" spans="11:23">
      <c r="K1579" s="80">
        <v>157.7</v>
      </c>
      <c r="L1579" s="56">
        <f t="shared" si="197"/>
        <v>3.13001523966258</v>
      </c>
      <c r="M1579" s="56">
        <f t="shared" si="204"/>
        <v>0.0197748372621409</v>
      </c>
      <c r="Q1579" s="82">
        <f t="shared" si="198"/>
        <v>0.0768957212800843</v>
      </c>
      <c r="R1579" s="58">
        <f t="shared" si="199"/>
        <v>3.17361010226061</v>
      </c>
      <c r="S1579" s="57">
        <f>IF(K1579=0,C1607,(1/$C$59)*LN(1+$C$59/$C$58/(RodR+ABS(Calculations!K1579-RodR))))</f>
        <v>0.0242297316942968</v>
      </c>
      <c r="T1579" s="83">
        <f t="shared" si="200"/>
        <v>0.0246257669857252</v>
      </c>
      <c r="U1579" s="58">
        <f t="shared" si="201"/>
        <v>65.7083333333333</v>
      </c>
      <c r="V1579" s="58">
        <f t="shared" si="202"/>
        <v>1.01019948033673</v>
      </c>
      <c r="W1579" s="58">
        <f t="shared" si="203"/>
        <v>1.01019948033673</v>
      </c>
    </row>
    <row r="1580" spans="11:23">
      <c r="K1580" s="80">
        <v>157.8</v>
      </c>
      <c r="L1580" s="56">
        <f t="shared" si="197"/>
        <v>3.12805140424413</v>
      </c>
      <c r="M1580" s="56">
        <f t="shared" si="204"/>
        <v>0.0197499516472144</v>
      </c>
      <c r="Q1580" s="82">
        <f t="shared" si="198"/>
        <v>0.0768474753357633</v>
      </c>
      <c r="R1580" s="58">
        <f t="shared" si="199"/>
        <v>3.17361010226061</v>
      </c>
      <c r="S1580" s="57">
        <f>IF(K1580=0,C1608,(1/$C$59)*LN(1+$C$59/$C$58/(RodR+ABS(Calculations!K1580-RodR))))</f>
        <v>0.0242145294663083</v>
      </c>
      <c r="T1580" s="83">
        <f t="shared" si="200"/>
        <v>0.024610064218303</v>
      </c>
      <c r="U1580" s="58">
        <f t="shared" si="201"/>
        <v>65.75</v>
      </c>
      <c r="V1580" s="58">
        <f t="shared" si="202"/>
        <v>1.01019948033673</v>
      </c>
      <c r="W1580" s="58">
        <f t="shared" si="203"/>
        <v>1.01019948033673</v>
      </c>
    </row>
    <row r="1581" spans="11:23">
      <c r="K1581" s="80">
        <v>157.9</v>
      </c>
      <c r="L1581" s="56">
        <f t="shared" si="197"/>
        <v>3.12609003166326</v>
      </c>
      <c r="M1581" s="56">
        <f t="shared" si="204"/>
        <v>0.0197251129803764</v>
      </c>
      <c r="Q1581" s="82">
        <f t="shared" si="198"/>
        <v>0.0767992898964741</v>
      </c>
      <c r="R1581" s="58">
        <f t="shared" si="199"/>
        <v>3.17361010226061</v>
      </c>
      <c r="S1581" s="57">
        <f>IF(K1581=0,C1609,(1/$C$59)*LN(1+$C$59/$C$58/(RodR+ABS(Calculations!K1581-RodR))))</f>
        <v>0.0241993463033688</v>
      </c>
      <c r="T1581" s="83">
        <f t="shared" si="200"/>
        <v>0.0245943814643019</v>
      </c>
      <c r="U1581" s="58">
        <f t="shared" si="201"/>
        <v>65.7916666666667</v>
      </c>
      <c r="V1581" s="58">
        <f t="shared" si="202"/>
        <v>1.01019948033673</v>
      </c>
      <c r="W1581" s="58">
        <f t="shared" si="203"/>
        <v>1.01019948033673</v>
      </c>
    </row>
    <row r="1582" spans="11:23">
      <c r="K1582" s="80">
        <v>158</v>
      </c>
      <c r="L1582" s="56">
        <f t="shared" si="197"/>
        <v>3.12413111728976</v>
      </c>
      <c r="M1582" s="56">
        <f t="shared" si="204"/>
        <v>0.0197003211435751</v>
      </c>
      <c r="Q1582" s="82">
        <f t="shared" si="198"/>
        <v>0.0767511648484655</v>
      </c>
      <c r="R1582" s="58">
        <f t="shared" si="199"/>
        <v>3.17361010226061</v>
      </c>
      <c r="S1582" s="57">
        <f>IF(K1582=0,C1610,(1/$C$59)*LN(1+$C$59/$C$58/(RodR+ABS(Calculations!K1582-RodR))))</f>
        <v>0.0241841821696353</v>
      </c>
      <c r="T1582" s="83">
        <f t="shared" si="200"/>
        <v>0.0245787186854846</v>
      </c>
      <c r="U1582" s="58">
        <f t="shared" si="201"/>
        <v>65.8333333333333</v>
      </c>
      <c r="V1582" s="58">
        <f t="shared" si="202"/>
        <v>1.01019948033673</v>
      </c>
      <c r="W1582" s="58">
        <f t="shared" si="203"/>
        <v>1.01019948033673</v>
      </c>
    </row>
    <row r="1583" spans="11:23">
      <c r="K1583" s="80">
        <v>158.1</v>
      </c>
      <c r="L1583" s="56">
        <f t="shared" si="197"/>
        <v>3.12217465650502</v>
      </c>
      <c r="M1583" s="56">
        <f t="shared" si="204"/>
        <v>0.019675576019186</v>
      </c>
      <c r="Q1583" s="82">
        <f t="shared" si="198"/>
        <v>0.0767031000782714</v>
      </c>
      <c r="R1583" s="58">
        <f t="shared" si="199"/>
        <v>3.17361010226061</v>
      </c>
      <c r="S1583" s="57">
        <f>IF(K1583=0,C1611,(1/$C$59)*LN(1+$C$59/$C$58/(RodR+ABS(Calculations!K1583-RodR))))</f>
        <v>0.0241690370293549</v>
      </c>
      <c r="T1583" s="83">
        <f t="shared" si="200"/>
        <v>0.0245630758437113</v>
      </c>
      <c r="U1583" s="58">
        <f t="shared" si="201"/>
        <v>65.875</v>
      </c>
      <c r="V1583" s="58">
        <f t="shared" si="202"/>
        <v>1.01019948033673</v>
      </c>
      <c r="W1583" s="58">
        <f t="shared" si="203"/>
        <v>1.01019948033673</v>
      </c>
    </row>
    <row r="1584" spans="11:23">
      <c r="K1584" s="80">
        <v>158.2</v>
      </c>
      <c r="L1584" s="56">
        <f t="shared" si="197"/>
        <v>3.12022064470201</v>
      </c>
      <c r="M1584" s="56">
        <f t="shared" si="204"/>
        <v>0.0196508774899464</v>
      </c>
      <c r="Q1584" s="82">
        <f t="shared" si="198"/>
        <v>0.0766550954727095</v>
      </c>
      <c r="R1584" s="58">
        <f t="shared" si="199"/>
        <v>3.17361010226061</v>
      </c>
      <c r="S1584" s="57">
        <f>IF(K1584=0,C1612,(1/$C$59)*LN(1+$C$59/$C$58/(RodR+ABS(Calculations!K1584-RodR))))</f>
        <v>0.0241539108468639</v>
      </c>
      <c r="T1584" s="83">
        <f t="shared" si="200"/>
        <v>0.0245474529009388</v>
      </c>
      <c r="U1584" s="58">
        <f t="shared" si="201"/>
        <v>65.9166666666667</v>
      </c>
      <c r="V1584" s="58">
        <f t="shared" si="202"/>
        <v>1.01019948033673</v>
      </c>
      <c r="W1584" s="58">
        <f t="shared" si="203"/>
        <v>1.01019948033673</v>
      </c>
    </row>
    <row r="1585" spans="11:23">
      <c r="K1585" s="80">
        <v>158.3</v>
      </c>
      <c r="L1585" s="56">
        <f t="shared" si="197"/>
        <v>3.11826907728518</v>
      </c>
      <c r="M1585" s="56">
        <f t="shared" si="204"/>
        <v>0.0196262254388824</v>
      </c>
      <c r="Q1585" s="82">
        <f t="shared" si="198"/>
        <v>0.0766071509188806</v>
      </c>
      <c r="R1585" s="58">
        <f t="shared" si="199"/>
        <v>3.17361010226061</v>
      </c>
      <c r="S1585" s="57">
        <f>IF(K1585=0,C1613,(1/$C$59)*LN(1+$C$59/$C$58/(RodR+ABS(Calculations!K1585-RodR))))</f>
        <v>0.0241388035865881</v>
      </c>
      <c r="T1585" s="83">
        <f t="shared" si="200"/>
        <v>0.0245318498192221</v>
      </c>
      <c r="U1585" s="58">
        <f t="shared" si="201"/>
        <v>65.9583333333333</v>
      </c>
      <c r="V1585" s="58">
        <f t="shared" si="202"/>
        <v>1.01019948033673</v>
      </c>
      <c r="W1585" s="58">
        <f t="shared" si="203"/>
        <v>1.01019948033673</v>
      </c>
    </row>
    <row r="1586" spans="11:23">
      <c r="K1586" s="80">
        <v>158.4</v>
      </c>
      <c r="L1586" s="56">
        <f t="shared" si="197"/>
        <v>3.11631994967059</v>
      </c>
      <c r="M1586" s="56">
        <f t="shared" si="204"/>
        <v>0.0196016197494848</v>
      </c>
      <c r="Q1586" s="82">
        <f t="shared" si="198"/>
        <v>0.0765592663041696</v>
      </c>
      <c r="R1586" s="58">
        <f t="shared" si="199"/>
        <v>3.17361010226061</v>
      </c>
      <c r="S1586" s="57">
        <f>IF(K1586=0,C1614,(1/$C$59)*LN(1+$C$59/$C$58/(RodR+ABS(Calculations!K1586-RodR))))</f>
        <v>0.0241237152130425</v>
      </c>
      <c r="T1586" s="83">
        <f t="shared" si="200"/>
        <v>0.0245162665607098</v>
      </c>
      <c r="U1586" s="58">
        <f t="shared" si="201"/>
        <v>66</v>
      </c>
      <c r="V1586" s="58">
        <f t="shared" si="202"/>
        <v>1.01019948033673</v>
      </c>
      <c r="W1586" s="58">
        <f t="shared" si="203"/>
        <v>1.01019948033673</v>
      </c>
    </row>
    <row r="1587" spans="11:23">
      <c r="K1587" s="80">
        <v>158.5</v>
      </c>
      <c r="L1587" s="56">
        <f t="shared" si="197"/>
        <v>3.1143732572856</v>
      </c>
      <c r="M1587" s="56">
        <f t="shared" si="204"/>
        <v>0.0195770603055667</v>
      </c>
      <c r="Q1587" s="82">
        <f t="shared" si="198"/>
        <v>0.0765114415162397</v>
      </c>
      <c r="R1587" s="58">
        <f t="shared" si="199"/>
        <v>3.17361010226061</v>
      </c>
      <c r="S1587" s="57">
        <f>IF(K1587=0,C1615,(1/$C$59)*LN(1+$C$59/$C$58/(RodR+ABS(Calculations!K1587-RodR))))</f>
        <v>0.02410864569083</v>
      </c>
      <c r="T1587" s="83">
        <f t="shared" si="200"/>
        <v>0.0245007030876496</v>
      </c>
      <c r="U1587" s="58">
        <f t="shared" si="201"/>
        <v>66.0416666666667</v>
      </c>
      <c r="V1587" s="58">
        <f t="shared" si="202"/>
        <v>1.01019948033673</v>
      </c>
      <c r="W1587" s="58">
        <f t="shared" si="203"/>
        <v>1.01019948033673</v>
      </c>
    </row>
    <row r="1588" spans="11:23">
      <c r="K1588" s="80">
        <v>158.6</v>
      </c>
      <c r="L1588" s="56">
        <f t="shared" si="197"/>
        <v>3.1124289955691</v>
      </c>
      <c r="M1588" s="56">
        <f t="shared" si="204"/>
        <v>0.0195525469913029</v>
      </c>
      <c r="Q1588" s="82">
        <f t="shared" si="198"/>
        <v>0.0764636764430372</v>
      </c>
      <c r="R1588" s="58">
        <f t="shared" si="199"/>
        <v>3.17361010226061</v>
      </c>
      <c r="S1588" s="57">
        <f>IF(K1588=0,C1616,(1/$C$59)*LN(1+$C$59/$C$58/(RodR+ABS(Calculations!K1588-RodR))))</f>
        <v>0.0240935949846426</v>
      </c>
      <c r="T1588" s="83">
        <f t="shared" si="200"/>
        <v>0.024485159362383</v>
      </c>
      <c r="U1588" s="58">
        <f t="shared" si="201"/>
        <v>66.0833333333333</v>
      </c>
      <c r="V1588" s="58">
        <f t="shared" si="202"/>
        <v>1.01019948033673</v>
      </c>
      <c r="W1588" s="58">
        <f t="shared" si="203"/>
        <v>1.01019948033673</v>
      </c>
    </row>
    <row r="1589" spans="11:23">
      <c r="K1589" s="80">
        <v>158.7</v>
      </c>
      <c r="L1589" s="56">
        <f t="shared" si="197"/>
        <v>3.11048715997134</v>
      </c>
      <c r="M1589" s="56">
        <f t="shared" si="204"/>
        <v>0.0195280796912303</v>
      </c>
      <c r="Q1589" s="82">
        <f t="shared" si="198"/>
        <v>0.0764159709727874</v>
      </c>
      <c r="R1589" s="58">
        <f t="shared" si="199"/>
        <v>3.17361010226061</v>
      </c>
      <c r="S1589" s="57">
        <f>IF(K1589=0,C1617,(1/$C$59)*LN(1+$C$59/$C$58/(RodR+ABS(Calculations!K1589-RodR))))</f>
        <v>0.0240785630592602</v>
      </c>
      <c r="T1589" s="83">
        <f t="shared" si="200"/>
        <v>0.0244696353473482</v>
      </c>
      <c r="U1589" s="58">
        <f t="shared" si="201"/>
        <v>66.125</v>
      </c>
      <c r="V1589" s="58">
        <f t="shared" si="202"/>
        <v>1.01019948033673</v>
      </c>
      <c r="W1589" s="58">
        <f t="shared" si="203"/>
        <v>1.01019948033673</v>
      </c>
    </row>
    <row r="1590" spans="11:23">
      <c r="K1590" s="80">
        <v>158.8</v>
      </c>
      <c r="L1590" s="56">
        <f t="shared" si="197"/>
        <v>3.10854774595389</v>
      </c>
      <c r="M1590" s="56">
        <f t="shared" si="204"/>
        <v>0.0195036582902421</v>
      </c>
      <c r="Q1590" s="82">
        <f t="shared" si="198"/>
        <v>0.0763683249939937</v>
      </c>
      <c r="R1590" s="58">
        <f t="shared" si="199"/>
        <v>3.17361010226061</v>
      </c>
      <c r="S1590" s="57">
        <f>IF(K1590=0,C1618,(1/$C$59)*LN(1+$C$59/$C$58/(RodR+ABS(Calculations!K1590-RodR))))</f>
        <v>0.0240635498795505</v>
      </c>
      <c r="T1590" s="83">
        <f t="shared" si="200"/>
        <v>0.0244541310050781</v>
      </c>
      <c r="U1590" s="58">
        <f t="shared" si="201"/>
        <v>66.1666666666667</v>
      </c>
      <c r="V1590" s="58">
        <f t="shared" si="202"/>
        <v>1.01019948033673</v>
      </c>
      <c r="W1590" s="58">
        <f t="shared" si="203"/>
        <v>1.01019948033673</v>
      </c>
    </row>
    <row r="1591" spans="11:23">
      <c r="K1591" s="80">
        <v>158.9</v>
      </c>
      <c r="L1591" s="56">
        <f t="shared" si="197"/>
        <v>3.10661074898963</v>
      </c>
      <c r="M1591" s="56">
        <f t="shared" si="204"/>
        <v>0.0194792826736285</v>
      </c>
      <c r="Q1591" s="82">
        <f t="shared" si="198"/>
        <v>0.0763207383954377</v>
      </c>
      <c r="R1591" s="58">
        <f t="shared" si="199"/>
        <v>3.17361010226061</v>
      </c>
      <c r="S1591" s="57">
        <f>IF(K1591=0,C1619,(1/$C$59)*LN(1+$C$59/$C$58/(RodR+ABS(Calculations!K1591-RodR))))</f>
        <v>0.0240485554104688</v>
      </c>
      <c r="T1591" s="83">
        <f t="shared" si="200"/>
        <v>0.0244386462982002</v>
      </c>
      <c r="U1591" s="58">
        <f t="shared" si="201"/>
        <v>66.2083333333333</v>
      </c>
      <c r="V1591" s="58">
        <f t="shared" si="202"/>
        <v>1.01019948033673</v>
      </c>
      <c r="W1591" s="58">
        <f t="shared" si="203"/>
        <v>1.01019948033673</v>
      </c>
    </row>
    <row r="1592" spans="11:23">
      <c r="K1592" s="80">
        <v>159</v>
      </c>
      <c r="L1592" s="56">
        <f t="shared" si="197"/>
        <v>3.10467616456276</v>
      </c>
      <c r="M1592" s="56">
        <f t="shared" si="204"/>
        <v>0.0194549527270031</v>
      </c>
      <c r="Q1592" s="82">
        <f t="shared" si="198"/>
        <v>0.0762732110661785</v>
      </c>
      <c r="R1592" s="58">
        <f t="shared" si="199"/>
        <v>3.17361010226061</v>
      </c>
      <c r="S1592" s="57">
        <f>IF(K1592=0,C1620,(1/$C$59)*LN(1+$C$59/$C$58/(RodR+ABS(Calculations!K1592-RodR))))</f>
        <v>0.0240335796170575</v>
      </c>
      <c r="T1592" s="83">
        <f t="shared" si="200"/>
        <v>0.024423181189437</v>
      </c>
      <c r="U1592" s="58">
        <f t="shared" si="201"/>
        <v>66.25</v>
      </c>
      <c r="V1592" s="58">
        <f t="shared" si="202"/>
        <v>1.01019948033673</v>
      </c>
      <c r="W1592" s="58">
        <f t="shared" si="203"/>
        <v>1.01019948033673</v>
      </c>
    </row>
    <row r="1593" spans="11:23">
      <c r="K1593" s="80">
        <v>159.1</v>
      </c>
      <c r="L1593" s="56">
        <f t="shared" si="197"/>
        <v>3.10274398816871</v>
      </c>
      <c r="M1593" s="56">
        <f t="shared" si="204"/>
        <v>0.0194306683363079</v>
      </c>
      <c r="Q1593" s="82">
        <f t="shared" si="198"/>
        <v>0.0762257428955518</v>
      </c>
      <c r="R1593" s="58">
        <f t="shared" si="199"/>
        <v>3.17361010226061</v>
      </c>
      <c r="S1593" s="57">
        <f>IF(K1593=0,C1621,(1/$C$59)*LN(1+$C$59/$C$58/(RodR+ABS(Calculations!K1593-RodR))))</f>
        <v>0.0240186224644468</v>
      </c>
      <c r="T1593" s="83">
        <f t="shared" si="200"/>
        <v>0.0244077356416052</v>
      </c>
      <c r="U1593" s="58">
        <f t="shared" si="201"/>
        <v>66.2916666666667</v>
      </c>
      <c r="V1593" s="58">
        <f t="shared" si="202"/>
        <v>1.01019948033673</v>
      </c>
      <c r="W1593" s="58">
        <f t="shared" si="203"/>
        <v>1.01019948033673</v>
      </c>
    </row>
    <row r="1594" spans="11:23">
      <c r="K1594" s="80">
        <v>159.2</v>
      </c>
      <c r="L1594" s="56">
        <f t="shared" si="197"/>
        <v>3.10081421531409</v>
      </c>
      <c r="M1594" s="56">
        <f t="shared" si="204"/>
        <v>0.0194064293879141</v>
      </c>
      <c r="Q1594" s="82">
        <f t="shared" si="198"/>
        <v>0.0761783337731673</v>
      </c>
      <c r="R1594" s="58">
        <f t="shared" si="199"/>
        <v>3.17361010226061</v>
      </c>
      <c r="S1594" s="57">
        <f>IF(K1594=0,C1622,(1/$C$59)*LN(1+$C$59/$C$58/(RodR+ABS(Calculations!K1594-RodR))))</f>
        <v>0.0240036839178525</v>
      </c>
      <c r="T1594" s="83">
        <f t="shared" si="200"/>
        <v>0.0243923096176159</v>
      </c>
      <c r="U1594" s="58">
        <f t="shared" si="201"/>
        <v>66.3333333333333</v>
      </c>
      <c r="V1594" s="58">
        <f t="shared" si="202"/>
        <v>1.01019948033673</v>
      </c>
      <c r="W1594" s="58">
        <f t="shared" si="203"/>
        <v>1.01019948033673</v>
      </c>
    </row>
    <row r="1595" spans="11:23">
      <c r="K1595" s="80">
        <v>159.3</v>
      </c>
      <c r="L1595" s="56">
        <f t="shared" si="197"/>
        <v>3.09888684151667</v>
      </c>
      <c r="M1595" s="56">
        <f t="shared" si="204"/>
        <v>0.0193822357685161</v>
      </c>
      <c r="Q1595" s="82">
        <f t="shared" si="198"/>
        <v>0.076130983588909</v>
      </c>
      <c r="R1595" s="58">
        <f t="shared" si="199"/>
        <v>3.17361010226061</v>
      </c>
      <c r="S1595" s="57">
        <f>IF(K1595=0,C1623,(1/$C$59)*LN(1+$C$59/$C$58/(RodR+ABS(Calculations!K1595-RodR))))</f>
        <v>0.0239887639425775</v>
      </c>
      <c r="T1595" s="83">
        <f t="shared" si="200"/>
        <v>0.0243769030804729</v>
      </c>
      <c r="U1595" s="58">
        <f t="shared" si="201"/>
        <v>66.375</v>
      </c>
      <c r="V1595" s="58">
        <f t="shared" si="202"/>
        <v>1.01019948033673</v>
      </c>
      <c r="W1595" s="58">
        <f t="shared" si="203"/>
        <v>1.01019948033673</v>
      </c>
    </row>
    <row r="1596" spans="11:23">
      <c r="K1596" s="80">
        <v>159.4</v>
      </c>
      <c r="L1596" s="56">
        <f t="shared" si="197"/>
        <v>3.09696186230546</v>
      </c>
      <c r="M1596" s="56">
        <f t="shared" si="204"/>
        <v>0.019358087365136</v>
      </c>
      <c r="Q1596" s="82">
        <f t="shared" si="198"/>
        <v>0.0760836922329374</v>
      </c>
      <c r="R1596" s="58">
        <f t="shared" si="199"/>
        <v>3.17361010226061</v>
      </c>
      <c r="S1596" s="57">
        <f>IF(K1596=0,C1624,(1/$C$59)*LN(1+$C$59/$C$58/(RodR+ABS(Calculations!K1596-RodR))))</f>
        <v>0.0239738625040114</v>
      </c>
      <c r="T1596" s="83">
        <f t="shared" si="200"/>
        <v>0.0243615159932747</v>
      </c>
      <c r="U1596" s="58">
        <f t="shared" si="201"/>
        <v>66.4166666666667</v>
      </c>
      <c r="V1596" s="58">
        <f t="shared" si="202"/>
        <v>1.01019948033673</v>
      </c>
      <c r="W1596" s="58">
        <f t="shared" si="203"/>
        <v>1.01019948033673</v>
      </c>
    </row>
    <row r="1597" spans="11:23">
      <c r="K1597" s="80">
        <v>159.5</v>
      </c>
      <c r="L1597" s="56">
        <f t="shared" si="197"/>
        <v>3.09503927322048</v>
      </c>
      <c r="M1597" s="56">
        <f t="shared" si="204"/>
        <v>0.0193339840651237</v>
      </c>
      <c r="Q1597" s="82">
        <f t="shared" si="198"/>
        <v>0.0760364595956834</v>
      </c>
      <c r="R1597" s="58">
        <f t="shared" si="199"/>
        <v>3.17361010226061</v>
      </c>
      <c r="S1597" s="57">
        <f>IF(K1597=0,C1625,(1/$C$59)*LN(1+$C$59/$C$58/(RodR+ABS(Calculations!K1597-RodR))))</f>
        <v>0.0239589795676292</v>
      </c>
      <c r="T1597" s="83">
        <f t="shared" si="200"/>
        <v>0.0243461483192125</v>
      </c>
      <c r="U1597" s="58">
        <f t="shared" si="201"/>
        <v>66.4583333333333</v>
      </c>
      <c r="V1597" s="58">
        <f t="shared" si="202"/>
        <v>1.01019948033673</v>
      </c>
      <c r="W1597" s="58">
        <f t="shared" si="203"/>
        <v>1.01019948033673</v>
      </c>
    </row>
    <row r="1598" spans="11:23">
      <c r="K1598" s="80">
        <v>159.6</v>
      </c>
      <c r="L1598" s="56">
        <f t="shared" si="197"/>
        <v>3.09311906981282</v>
      </c>
      <c r="M1598" s="56">
        <f t="shared" si="204"/>
        <v>0.0193099257562896</v>
      </c>
      <c r="Q1598" s="82">
        <f t="shared" si="198"/>
        <v>0.0759892855678494</v>
      </c>
      <c r="R1598" s="58">
        <f t="shared" si="199"/>
        <v>3.17361010226061</v>
      </c>
      <c r="S1598" s="57">
        <f>IF(K1598=0,C1626,(1/$C$59)*LN(1+$C$59/$C$58/(RodR+ABS(Calculations!K1598-RodR))))</f>
        <v>0.0239441150989912</v>
      </c>
      <c r="T1598" s="83">
        <f t="shared" si="200"/>
        <v>0.0243308000215691</v>
      </c>
      <c r="U1598" s="58">
        <f t="shared" si="201"/>
        <v>66.5</v>
      </c>
      <c r="V1598" s="58">
        <f t="shared" si="202"/>
        <v>1.01019948033673</v>
      </c>
      <c r="W1598" s="58">
        <f t="shared" si="203"/>
        <v>1.01019948033673</v>
      </c>
    </row>
    <row r="1599" spans="11:23">
      <c r="K1599" s="80">
        <v>159.7</v>
      </c>
      <c r="L1599" s="56">
        <f t="shared" si="197"/>
        <v>3.09120124764461</v>
      </c>
      <c r="M1599" s="56">
        <f t="shared" si="204"/>
        <v>0.0192859123267395</v>
      </c>
      <c r="Q1599" s="82">
        <f t="shared" si="198"/>
        <v>0.0759421700404095</v>
      </c>
      <c r="R1599" s="58">
        <f t="shared" si="199"/>
        <v>3.17361010226061</v>
      </c>
      <c r="S1599" s="57">
        <f>IF(K1599=0,C1627,(1/$C$59)*LN(1+$C$59/$C$58/(RodR+ABS(Calculations!K1599-RodR))))</f>
        <v>0.0239292690637438</v>
      </c>
      <c r="T1599" s="83">
        <f t="shared" si="200"/>
        <v>0.0243154710637212</v>
      </c>
      <c r="U1599" s="58">
        <f t="shared" si="201"/>
        <v>66.5416666666667</v>
      </c>
      <c r="V1599" s="58">
        <f t="shared" si="202"/>
        <v>1.01019948033673</v>
      </c>
      <c r="W1599" s="58">
        <f t="shared" si="203"/>
        <v>1.01019948033673</v>
      </c>
    </row>
    <row r="1600" spans="11:23">
      <c r="K1600" s="80">
        <v>159.8</v>
      </c>
      <c r="L1600" s="56">
        <f t="shared" si="197"/>
        <v>3.08928580228902</v>
      </c>
      <c r="M1600" s="56">
        <f t="shared" si="204"/>
        <v>0.0192619436648704</v>
      </c>
      <c r="Q1600" s="82">
        <f t="shared" si="198"/>
        <v>0.075895112904609</v>
      </c>
      <c r="R1600" s="58">
        <f t="shared" si="199"/>
        <v>3.17361010226061</v>
      </c>
      <c r="S1600" s="57">
        <f>IF(K1600=0,C1628,(1/$C$59)*LN(1+$C$59/$C$58/(RodR+ABS(Calculations!K1600-RodR))))</f>
        <v>0.0239144414276183</v>
      </c>
      <c r="T1600" s="83">
        <f t="shared" si="200"/>
        <v>0.0243001614091376</v>
      </c>
      <c r="U1600" s="58">
        <f t="shared" si="201"/>
        <v>66.5833333333333</v>
      </c>
      <c r="V1600" s="58">
        <f t="shared" si="202"/>
        <v>1.01019948033673</v>
      </c>
      <c r="W1600" s="58">
        <f t="shared" si="203"/>
        <v>1.01019948033673</v>
      </c>
    </row>
    <row r="1601" spans="11:23">
      <c r="K1601" s="80">
        <v>159.9</v>
      </c>
      <c r="L1601" s="56">
        <f t="shared" si="197"/>
        <v>3.08737272933019</v>
      </c>
      <c r="M1601" s="56">
        <f t="shared" si="204"/>
        <v>0.0192380196594373</v>
      </c>
      <c r="Q1601" s="82">
        <f t="shared" si="198"/>
        <v>0.0758481140519625</v>
      </c>
      <c r="R1601" s="58">
        <f t="shared" si="199"/>
        <v>3.17361010226061</v>
      </c>
      <c r="S1601" s="57">
        <f>IF(K1601=0,C1629,(1/$C$59)*LN(1+$C$59/$C$58/(RodR+ABS(Calculations!K1601-RodR))))</f>
        <v>0.0238996321564312</v>
      </c>
      <c r="T1601" s="83">
        <f t="shared" si="200"/>
        <v>0.0242848710213787</v>
      </c>
      <c r="U1601" s="58">
        <f t="shared" si="201"/>
        <v>66.625</v>
      </c>
      <c r="V1601" s="58">
        <f t="shared" si="202"/>
        <v>1.01019948033673</v>
      </c>
      <c r="W1601" s="58">
        <f t="shared" si="203"/>
        <v>1.01019948033673</v>
      </c>
    </row>
    <row r="1602" spans="11:23">
      <c r="K1602" s="80">
        <v>160</v>
      </c>
      <c r="L1602" s="56">
        <f t="shared" ref="L1602:L1665" si="205">IF(K1602&lt;RodR,EPRValue,Q1602*$C$43)</f>
        <v>3.08546202436313</v>
      </c>
      <c r="M1602" s="56">
        <f t="shared" si="204"/>
        <v>0.0192141401996282</v>
      </c>
      <c r="Q1602" s="82">
        <f t="shared" si="198"/>
        <v>0.0758011733742514</v>
      </c>
      <c r="R1602" s="58">
        <f t="shared" si="199"/>
        <v>3.17361010226061</v>
      </c>
      <c r="S1602" s="57">
        <f>IF(K1602=0,C1630,(1/$C$59)*LN(1+$C$59/$C$58/(RodR+ABS(Calculations!K1602-RodR))))</f>
        <v>0.0238848412160829</v>
      </c>
      <c r="T1602" s="83">
        <f t="shared" si="200"/>
        <v>0.0242695998640966</v>
      </c>
      <c r="U1602" s="58">
        <f t="shared" si="201"/>
        <v>66.6666666666667</v>
      </c>
      <c r="V1602" s="58">
        <f t="shared" si="202"/>
        <v>1.01019948033673</v>
      </c>
      <c r="W1602" s="58">
        <f t="shared" si="203"/>
        <v>1.01019948033673</v>
      </c>
    </row>
    <row r="1603" spans="11:23">
      <c r="K1603" s="80">
        <v>160.1</v>
      </c>
      <c r="L1603" s="56">
        <f t="shared" si="205"/>
        <v>3.08355368299382</v>
      </c>
      <c r="M1603" s="56">
        <f t="shared" si="204"/>
        <v>0.0191903051748885</v>
      </c>
      <c r="Q1603" s="82">
        <f t="shared" si="198"/>
        <v>0.0757542907635274</v>
      </c>
      <c r="R1603" s="58">
        <f t="shared" si="199"/>
        <v>3.17361010226061</v>
      </c>
      <c r="S1603" s="57">
        <f>IF(K1603=0,C1631,(1/$C$59)*LN(1+$C$59/$C$58/(RodR+ABS(Calculations!K1603-RodR))))</f>
        <v>0.0238700685725592</v>
      </c>
      <c r="T1603" s="83">
        <f t="shared" si="200"/>
        <v>0.0242543479010349</v>
      </c>
      <c r="U1603" s="58">
        <f t="shared" si="201"/>
        <v>66.7083333333333</v>
      </c>
      <c r="V1603" s="58">
        <f t="shared" si="202"/>
        <v>1.01019948033673</v>
      </c>
      <c r="W1603" s="58">
        <f t="shared" si="203"/>
        <v>1.01019948033673</v>
      </c>
    </row>
    <row r="1604" spans="11:23">
      <c r="K1604" s="80">
        <v>160.2</v>
      </c>
      <c r="L1604" s="56">
        <f t="shared" si="205"/>
        <v>3.08164770083903</v>
      </c>
      <c r="M1604" s="56">
        <f t="shared" si="204"/>
        <v>0.0191665144750575</v>
      </c>
      <c r="Q1604" s="82">
        <f t="shared" ref="Q1604:Q1667" si="206">R1604*IF($C$56&lt;$C$55,S1604,T1604)</f>
        <v>0.0757074661121064</v>
      </c>
      <c r="R1604" s="58">
        <f t="shared" ref="R1604:R1667" si="207">$C$70/$C$61*W1604</f>
        <v>3.17361010226061</v>
      </c>
      <c r="S1604" s="57">
        <f>IF(K1604=0,C1632,(1/$C$59)*LN(1+$C$59/$C$58/(RodR+ABS(Calculations!K1604-RodR))))</f>
        <v>0.0238553141919289</v>
      </c>
      <c r="T1604" s="83">
        <f t="shared" ref="T1604:T1667" si="208">IF((ABS(K1604))&lt;$C$55-$C$56,($C$53/2/PI()/$C$56*LN(($C$55-$C$56)*(ABS(K1604)+$C$56)/(ABS(K1604))/$C$55)+$C$60*LN($C$55*$C$54/($C$55-$C$56)/$C$53)),$C$60*LN((((ABS(K1604))+$C$56-$C$55)*$C$53+$C$55*$C$54)/($C$53*(ABS(K1604)))))</f>
        <v>0.0242391150960285</v>
      </c>
      <c r="U1604" s="58">
        <f t="shared" ref="U1604:U1667" si="209">K1604/$C$56</f>
        <v>66.75</v>
      </c>
      <c r="V1604" s="58">
        <f t="shared" ref="V1604:V1667" si="210">IF(K1604="","",1/(1.0212-0.0178*LOG10($C$53+0.01)))</f>
        <v>1.01019948033673</v>
      </c>
      <c r="W1604" s="58">
        <f t="shared" ref="W1604:W1667" si="211">MAX(1/(-(0.21682*LOG10(3.7*U1604)-0.293)*(EXP(-3.7*U1604)-1)+1),1)*MAX(1/(-(0.1921*LOG10(U1604+0.2)+0.072)*(EXP(-150*U1604)-1)+1),1)*V1604</f>
        <v>1.01019948033673</v>
      </c>
    </row>
    <row r="1605" spans="11:23">
      <c r="K1605" s="80">
        <v>160.3</v>
      </c>
      <c r="L1605" s="56">
        <f t="shared" si="205"/>
        <v>3.07974407352643</v>
      </c>
      <c r="M1605" s="56">
        <f t="shared" si="204"/>
        <v>0.0191427679902341</v>
      </c>
      <c r="Q1605" s="82">
        <f t="shared" si="206"/>
        <v>0.0756606993125727</v>
      </c>
      <c r="R1605" s="58">
        <f t="shared" si="207"/>
        <v>3.17361010226061</v>
      </c>
      <c r="S1605" s="57">
        <f>IF(K1605=0,C1633,(1/$C$59)*LN(1+$C$59/$C$58/(RodR+ABS(Calculations!K1605-RodR))))</f>
        <v>0.0238405780403454</v>
      </c>
      <c r="T1605" s="83">
        <f t="shared" si="208"/>
        <v>0.0242239014130024</v>
      </c>
      <c r="U1605" s="58">
        <f t="shared" si="209"/>
        <v>66.7916666666667</v>
      </c>
      <c r="V1605" s="58">
        <f t="shared" si="210"/>
        <v>1.01019948033673</v>
      </c>
      <c r="W1605" s="58">
        <f t="shared" si="211"/>
        <v>1.01019948033673</v>
      </c>
    </row>
    <row r="1606" spans="11:23">
      <c r="K1606" s="80">
        <v>160.4</v>
      </c>
      <c r="L1606" s="56">
        <f t="shared" si="205"/>
        <v>3.07784279669444</v>
      </c>
      <c r="M1606" s="56">
        <f t="shared" si="204"/>
        <v>0.0191190656110156</v>
      </c>
      <c r="Q1606" s="82">
        <f t="shared" si="206"/>
        <v>0.0756139902577743</v>
      </c>
      <c r="R1606" s="58">
        <f t="shared" si="207"/>
        <v>3.17361010226061</v>
      </c>
      <c r="S1606" s="57">
        <f>IF(K1606=0,C1634,(1/$C$59)*LN(1+$C$59/$C$58/(RodR+ABS(Calculations!K1606-RodR))))</f>
        <v>0.0238258600840454</v>
      </c>
      <c r="T1606" s="83">
        <f t="shared" si="208"/>
        <v>0.024208706815973</v>
      </c>
      <c r="U1606" s="58">
        <f t="shared" si="209"/>
        <v>66.8333333333333</v>
      </c>
      <c r="V1606" s="58">
        <f t="shared" si="210"/>
        <v>1.01019948033673</v>
      </c>
      <c r="W1606" s="58">
        <f t="shared" si="211"/>
        <v>1.01019948033673</v>
      </c>
    </row>
    <row r="1607" spans="11:23">
      <c r="K1607" s="80">
        <v>160.5</v>
      </c>
      <c r="L1607" s="56">
        <f t="shared" si="205"/>
        <v>3.07594386599226</v>
      </c>
      <c r="M1607" s="56">
        <f t="shared" si="204"/>
        <v>0.0190954072282223</v>
      </c>
      <c r="Q1607" s="82">
        <f t="shared" si="206"/>
        <v>0.0755673388408243</v>
      </c>
      <c r="R1607" s="58">
        <f t="shared" si="207"/>
        <v>3.17361010226061</v>
      </c>
      <c r="S1607" s="57">
        <f>IF(K1607=0,C1635,(1/$C$59)*LN(1+$C$59/$C$58/(RodR+ABS(Calculations!K1607-RodR))))</f>
        <v>0.0238111602893489</v>
      </c>
      <c r="T1607" s="83">
        <f t="shared" si="208"/>
        <v>0.0241935312690462</v>
      </c>
      <c r="U1607" s="58">
        <f t="shared" si="209"/>
        <v>66.875</v>
      </c>
      <c r="V1607" s="58">
        <f t="shared" si="210"/>
        <v>1.01019948033673</v>
      </c>
      <c r="W1607" s="58">
        <f t="shared" si="211"/>
        <v>1.01019948033673</v>
      </c>
    </row>
    <row r="1608" spans="11:23">
      <c r="K1608" s="80">
        <v>160.6</v>
      </c>
      <c r="L1608" s="56">
        <f t="shared" si="205"/>
        <v>3.07404727707988</v>
      </c>
      <c r="M1608" s="56">
        <f t="shared" si="204"/>
        <v>0.0190717927329369</v>
      </c>
      <c r="Q1608" s="82">
        <f t="shared" si="206"/>
        <v>0.0755207449551009</v>
      </c>
      <c r="R1608" s="58">
        <f t="shared" si="207"/>
        <v>3.17361010226061</v>
      </c>
      <c r="S1608" s="57">
        <f>IF(K1608=0,C1636,(1/$C$59)*LN(1+$C$59/$C$58/(RodR+ABS(Calculations!K1608-RodR))))</f>
        <v>0.0237964786226595</v>
      </c>
      <c r="T1608" s="83">
        <f t="shared" si="208"/>
        <v>0.0241783747364181</v>
      </c>
      <c r="U1608" s="58">
        <f t="shared" si="209"/>
        <v>66.9166666666667</v>
      </c>
      <c r="V1608" s="58">
        <f t="shared" si="210"/>
        <v>1.01019948033673</v>
      </c>
      <c r="W1608" s="58">
        <f t="shared" si="211"/>
        <v>1.01019948033673</v>
      </c>
    </row>
    <row r="1609" spans="11:23">
      <c r="K1609" s="80">
        <v>160.7</v>
      </c>
      <c r="L1609" s="56">
        <f t="shared" si="205"/>
        <v>3.07215302562787</v>
      </c>
      <c r="M1609" s="56">
        <f t="shared" si="204"/>
        <v>0.0190482220167323</v>
      </c>
      <c r="Q1609" s="82">
        <f t="shared" si="206"/>
        <v>0.0754742084942422</v>
      </c>
      <c r="R1609" s="58">
        <f t="shared" si="207"/>
        <v>3.17361010226061</v>
      </c>
      <c r="S1609" s="57">
        <f>IF(K1609=0,C1637,(1/$C$59)*LN(1+$C$59/$C$58/(RodR+ABS(Calculations!K1609-RodR))))</f>
        <v>0.0237818150504628</v>
      </c>
      <c r="T1609" s="83">
        <f t="shared" si="208"/>
        <v>0.0241632371823742</v>
      </c>
      <c r="U1609" s="58">
        <f t="shared" si="209"/>
        <v>66.9583333333333</v>
      </c>
      <c r="V1609" s="58">
        <f t="shared" si="210"/>
        <v>1.01019948033673</v>
      </c>
      <c r="W1609" s="58">
        <f t="shared" si="211"/>
        <v>1.01019948033673</v>
      </c>
    </row>
    <row r="1610" spans="11:23">
      <c r="K1610" s="80">
        <v>160.8</v>
      </c>
      <c r="L1610" s="56">
        <f t="shared" si="205"/>
        <v>3.07026110731757</v>
      </c>
      <c r="M1610" s="56">
        <f t="shared" si="204"/>
        <v>0.0190246949714492</v>
      </c>
      <c r="Q1610" s="82">
        <f t="shared" si="206"/>
        <v>0.0754277293521503</v>
      </c>
      <c r="R1610" s="58">
        <f t="shared" si="207"/>
        <v>3.17361010226061</v>
      </c>
      <c r="S1610" s="57">
        <f>IF(K1610=0,C1638,(1/$C$59)*LN(1+$C$59/$C$58/(RodR+ABS(Calculations!K1610-RodR))))</f>
        <v>0.0237671695393275</v>
      </c>
      <c r="T1610" s="83">
        <f t="shared" si="208"/>
        <v>0.0241481185712908</v>
      </c>
      <c r="U1610" s="58">
        <f t="shared" si="209"/>
        <v>67</v>
      </c>
      <c r="V1610" s="58">
        <f t="shared" si="210"/>
        <v>1.01019948033673</v>
      </c>
      <c r="W1610" s="58">
        <f t="shared" si="211"/>
        <v>1.01019948033673</v>
      </c>
    </row>
    <row r="1611" spans="11:23">
      <c r="K1611" s="80">
        <v>160.9</v>
      </c>
      <c r="L1611" s="56">
        <f t="shared" si="205"/>
        <v>3.06837151784088</v>
      </c>
      <c r="M1611" s="56">
        <f t="shared" si="204"/>
        <v>0.0190012114893188</v>
      </c>
      <c r="Q1611" s="82">
        <f t="shared" si="206"/>
        <v>0.0753813074229877</v>
      </c>
      <c r="R1611" s="58">
        <f t="shared" si="207"/>
        <v>3.17361010226061</v>
      </c>
      <c r="S1611" s="57">
        <f>IF(K1611=0,C1639,(1/$C$59)*LN(1+$C$59/$C$58/(RodR+ABS(Calculations!K1611-RodR))))</f>
        <v>0.0237525420559043</v>
      </c>
      <c r="T1611" s="83">
        <f t="shared" si="208"/>
        <v>0.0241330188676309</v>
      </c>
      <c r="U1611" s="58">
        <f t="shared" si="209"/>
        <v>67.0416666666667</v>
      </c>
      <c r="V1611" s="58">
        <f t="shared" si="210"/>
        <v>1.01019948033673</v>
      </c>
      <c r="W1611" s="58">
        <f t="shared" si="211"/>
        <v>1.01019948033673</v>
      </c>
    </row>
    <row r="1612" spans="11:23">
      <c r="K1612" s="80">
        <v>161</v>
      </c>
      <c r="L1612" s="56">
        <f t="shared" si="205"/>
        <v>3.06648425290036</v>
      </c>
      <c r="M1612" s="56">
        <f t="shared" si="204"/>
        <v>0.0189777714627652</v>
      </c>
      <c r="Q1612" s="82">
        <f t="shared" si="206"/>
        <v>0.0753349426011784</v>
      </c>
      <c r="R1612" s="58">
        <f t="shared" si="207"/>
        <v>3.17361010226061</v>
      </c>
      <c r="S1612" s="57">
        <f>IF(K1612=0,C1640,(1/$C$59)*LN(1+$C$59/$C$58/(RodR+ABS(Calculations!K1612-RodR))))</f>
        <v>0.0237379325669263</v>
      </c>
      <c r="T1612" s="83">
        <f t="shared" si="208"/>
        <v>0.0241179380359485</v>
      </c>
      <c r="U1612" s="58">
        <f t="shared" si="209"/>
        <v>67.0833333333333</v>
      </c>
      <c r="V1612" s="58">
        <f t="shared" si="210"/>
        <v>1.01019948033673</v>
      </c>
      <c r="W1612" s="58">
        <f t="shared" si="211"/>
        <v>1.01019948033673</v>
      </c>
    </row>
    <row r="1613" spans="11:23">
      <c r="K1613" s="80">
        <v>161.1</v>
      </c>
      <c r="L1613" s="56">
        <f t="shared" si="205"/>
        <v>3.06459930820911</v>
      </c>
      <c r="M1613" s="56">
        <f t="shared" ref="M1613:M1676" si="212">L1603-L1613</f>
        <v>0.0189543747847098</v>
      </c>
      <c r="Q1613" s="82">
        <f t="shared" si="206"/>
        <v>0.0752886347814049</v>
      </c>
      <c r="R1613" s="58">
        <f t="shared" si="207"/>
        <v>3.17361010226061</v>
      </c>
      <c r="S1613" s="57">
        <f>IF(K1613=0,C1641,(1/$C$59)*LN(1+$C$59/$C$58/(RodR+ABS(Calculations!K1613-RodR))))</f>
        <v>0.0237233410392082</v>
      </c>
      <c r="T1613" s="83">
        <f t="shared" si="208"/>
        <v>0.0241028760408848</v>
      </c>
      <c r="U1613" s="58">
        <f t="shared" si="209"/>
        <v>67.125</v>
      </c>
      <c r="V1613" s="58">
        <f t="shared" si="210"/>
        <v>1.01019948033673</v>
      </c>
      <c r="W1613" s="58">
        <f t="shared" si="211"/>
        <v>1.01019948033673</v>
      </c>
    </row>
    <row r="1614" spans="11:23">
      <c r="K1614" s="80">
        <v>161.2</v>
      </c>
      <c r="L1614" s="56">
        <f t="shared" si="205"/>
        <v>3.06271667949077</v>
      </c>
      <c r="M1614" s="56">
        <f t="shared" si="212"/>
        <v>0.0189310213482639</v>
      </c>
      <c r="Q1614" s="82">
        <f t="shared" si="206"/>
        <v>0.075242383858609</v>
      </c>
      <c r="R1614" s="58">
        <f t="shared" si="207"/>
        <v>3.17361010226061</v>
      </c>
      <c r="S1614" s="57">
        <f>IF(K1614=0,C1642,(1/$C$59)*LN(1+$C$59/$C$58/(RodR+ABS(Calculations!K1614-RodR))))</f>
        <v>0.0237087674396463</v>
      </c>
      <c r="T1614" s="83">
        <f t="shared" si="208"/>
        <v>0.0240878328471703</v>
      </c>
      <c r="U1614" s="58">
        <f t="shared" si="209"/>
        <v>67.1666666666667</v>
      </c>
      <c r="V1614" s="58">
        <f t="shared" si="210"/>
        <v>1.01019948033673</v>
      </c>
      <c r="W1614" s="58">
        <f t="shared" si="211"/>
        <v>1.01019948033673</v>
      </c>
    </row>
    <row r="1615" spans="11:23">
      <c r="K1615" s="80">
        <v>161.3</v>
      </c>
      <c r="L1615" s="56">
        <f t="shared" si="205"/>
        <v>3.06083636247946</v>
      </c>
      <c r="M1615" s="56">
        <f t="shared" si="212"/>
        <v>0.0189077110469702</v>
      </c>
      <c r="Q1615" s="82">
        <f t="shared" si="206"/>
        <v>0.0751961897279903</v>
      </c>
      <c r="R1615" s="58">
        <f t="shared" si="207"/>
        <v>3.17361010226061</v>
      </c>
      <c r="S1615" s="57">
        <f>IF(K1615=0,C1643,(1/$C$59)*LN(1+$C$59/$C$58/(RodR+ABS(Calculations!K1615-RodR))))</f>
        <v>0.0236942117352182</v>
      </c>
      <c r="T1615" s="83">
        <f t="shared" si="208"/>
        <v>0.0240728084196223</v>
      </c>
      <c r="U1615" s="58">
        <f t="shared" si="209"/>
        <v>67.2083333333333</v>
      </c>
      <c r="V1615" s="58">
        <f t="shared" si="210"/>
        <v>1.01019948033673</v>
      </c>
      <c r="W1615" s="58">
        <f t="shared" si="211"/>
        <v>1.01019948033673</v>
      </c>
    </row>
    <row r="1616" spans="11:23">
      <c r="K1616" s="80">
        <v>161.4</v>
      </c>
      <c r="L1616" s="56">
        <f t="shared" si="205"/>
        <v>3.05895835291981</v>
      </c>
      <c r="M1616" s="56">
        <f t="shared" si="212"/>
        <v>0.0188844437746321</v>
      </c>
      <c r="Q1616" s="82">
        <f t="shared" si="206"/>
        <v>0.0751500522850058</v>
      </c>
      <c r="R1616" s="58">
        <f t="shared" si="207"/>
        <v>3.17361010226061</v>
      </c>
      <c r="S1616" s="57">
        <f>IF(K1616=0,C1644,(1/$C$59)*LN(1+$C$59/$C$58/(RodR+ABS(Calculations!K1616-RodR))))</f>
        <v>0.0236796738929824</v>
      </c>
      <c r="T1616" s="83">
        <f t="shared" si="208"/>
        <v>0.0240578027231469</v>
      </c>
      <c r="U1616" s="58">
        <f t="shared" si="209"/>
        <v>67.25</v>
      </c>
      <c r="V1616" s="58">
        <f t="shared" si="210"/>
        <v>1.01019948033673</v>
      </c>
      <c r="W1616" s="58">
        <f t="shared" si="211"/>
        <v>1.01019948033673</v>
      </c>
    </row>
    <row r="1617" spans="11:23">
      <c r="K1617" s="80">
        <v>161.5</v>
      </c>
      <c r="L1617" s="56">
        <f t="shared" si="205"/>
        <v>3.05708264656685</v>
      </c>
      <c r="M1617" s="56">
        <f t="shared" si="212"/>
        <v>0.0188612194254114</v>
      </c>
      <c r="Q1617" s="82">
        <f t="shared" si="206"/>
        <v>0.0751039714253688</v>
      </c>
      <c r="R1617" s="58">
        <f t="shared" si="207"/>
        <v>3.17361010226061</v>
      </c>
      <c r="S1617" s="57">
        <f>IF(K1617=0,C1645,(1/$C$59)*LN(1+$C$59/$C$58/(RodR+ABS(Calculations!K1617-RodR))))</f>
        <v>0.0236651538800784</v>
      </c>
      <c r="T1617" s="83">
        <f t="shared" si="208"/>
        <v>0.024042815722737</v>
      </c>
      <c r="U1617" s="58">
        <f t="shared" si="209"/>
        <v>67.2916666666667</v>
      </c>
      <c r="V1617" s="58">
        <f t="shared" si="210"/>
        <v>1.01019948033673</v>
      </c>
      <c r="W1617" s="58">
        <f t="shared" si="211"/>
        <v>1.01019948033673</v>
      </c>
    </row>
    <row r="1618" spans="11:23">
      <c r="K1618" s="80">
        <v>161.6</v>
      </c>
      <c r="L1618" s="56">
        <f t="shared" si="205"/>
        <v>3.05520923918604</v>
      </c>
      <c r="M1618" s="56">
        <f t="shared" si="212"/>
        <v>0.018838037893834</v>
      </c>
      <c r="Q1618" s="82">
        <f t="shared" si="206"/>
        <v>0.0750579470450485</v>
      </c>
      <c r="R1618" s="58">
        <f t="shared" si="207"/>
        <v>3.17361010226061</v>
      </c>
      <c r="S1618" s="57">
        <f>IF(K1618=0,C1646,(1/$C$59)*LN(1+$C$59/$C$58/(RodR+ABS(Calculations!K1618-RodR))))</f>
        <v>0.0236506516637263</v>
      </c>
      <c r="T1618" s="83">
        <f t="shared" si="208"/>
        <v>0.0240278473834731</v>
      </c>
      <c r="U1618" s="58">
        <f t="shared" si="209"/>
        <v>67.3333333333333</v>
      </c>
      <c r="V1618" s="58">
        <f t="shared" si="210"/>
        <v>1.01019948033673</v>
      </c>
      <c r="W1618" s="58">
        <f t="shared" si="211"/>
        <v>1.01019948033673</v>
      </c>
    </row>
    <row r="1619" spans="11:23">
      <c r="K1619" s="80">
        <v>161.7</v>
      </c>
      <c r="L1619" s="56">
        <f t="shared" si="205"/>
        <v>3.05333812655322</v>
      </c>
      <c r="M1619" s="56">
        <f t="shared" si="212"/>
        <v>0.0188148990746519</v>
      </c>
      <c r="Q1619" s="82">
        <f t="shared" si="206"/>
        <v>0.0750119790402689</v>
      </c>
      <c r="R1619" s="58">
        <f t="shared" si="207"/>
        <v>3.17361010226061</v>
      </c>
      <c r="S1619" s="57">
        <f>IF(K1619=0,C1647,(1/$C$59)*LN(1+$C$59/$C$58/(RodR+ABS(Calculations!K1619-RodR))))</f>
        <v>0.0236361672112263</v>
      </c>
      <c r="T1619" s="83">
        <f t="shared" si="208"/>
        <v>0.0240128976705225</v>
      </c>
      <c r="U1619" s="58">
        <f t="shared" si="209"/>
        <v>67.375</v>
      </c>
      <c r="V1619" s="58">
        <f t="shared" si="210"/>
        <v>1.01019948033673</v>
      </c>
      <c r="W1619" s="58">
        <f t="shared" si="211"/>
        <v>1.01019948033673</v>
      </c>
    </row>
    <row r="1620" spans="11:23">
      <c r="K1620" s="80">
        <v>161.8</v>
      </c>
      <c r="L1620" s="56">
        <f t="shared" si="205"/>
        <v>3.05146930445456</v>
      </c>
      <c r="M1620" s="56">
        <f t="shared" si="212"/>
        <v>0.0187918028630114</v>
      </c>
      <c r="Q1620" s="82">
        <f t="shared" si="206"/>
        <v>0.074966067307508</v>
      </c>
      <c r="R1620" s="58">
        <f t="shared" si="207"/>
        <v>3.17361010226061</v>
      </c>
      <c r="S1620" s="57">
        <f>IF(K1620=0,C1648,(1/$C$59)*LN(1+$C$59/$C$58/(RodR+ABS(Calculations!K1620-RodR))))</f>
        <v>0.0236217004899589</v>
      </c>
      <c r="T1620" s="83">
        <f t="shared" si="208"/>
        <v>0.0239979665491386</v>
      </c>
      <c r="U1620" s="58">
        <f t="shared" si="209"/>
        <v>67.4166666666667</v>
      </c>
      <c r="V1620" s="58">
        <f t="shared" si="210"/>
        <v>1.01019948033673</v>
      </c>
      <c r="W1620" s="58">
        <f t="shared" si="211"/>
        <v>1.01019948033673</v>
      </c>
    </row>
    <row r="1621" spans="11:23">
      <c r="K1621" s="80">
        <v>161.9</v>
      </c>
      <c r="L1621" s="56">
        <f t="shared" si="205"/>
        <v>3.04960276868649</v>
      </c>
      <c r="M1621" s="56">
        <f t="shared" si="212"/>
        <v>0.0187687491543871</v>
      </c>
      <c r="Q1621" s="82">
        <f t="shared" si="206"/>
        <v>0.074920211743496</v>
      </c>
      <c r="R1621" s="58">
        <f t="shared" si="207"/>
        <v>3.17361010226061</v>
      </c>
      <c r="S1621" s="57">
        <f>IF(K1621=0,C1649,(1/$C$59)*LN(1+$C$59/$C$58/(RodR+ABS(Calculations!K1621-RodR))))</f>
        <v>0.0236072514673839</v>
      </c>
      <c r="T1621" s="83">
        <f t="shared" si="208"/>
        <v>0.0239830539846621</v>
      </c>
      <c r="U1621" s="58">
        <f t="shared" si="209"/>
        <v>67.4583333333333</v>
      </c>
      <c r="V1621" s="58">
        <f t="shared" si="210"/>
        <v>1.01019948033673</v>
      </c>
      <c r="W1621" s="58">
        <f t="shared" si="211"/>
        <v>1.01019948033673</v>
      </c>
    </row>
    <row r="1622" spans="11:23">
      <c r="K1622" s="80">
        <v>162</v>
      </c>
      <c r="L1622" s="56">
        <f t="shared" si="205"/>
        <v>3.04773851505585</v>
      </c>
      <c r="M1622" s="56">
        <f t="shared" si="212"/>
        <v>0.0187457378445153</v>
      </c>
      <c r="Q1622" s="82">
        <f t="shared" si="206"/>
        <v>0.0748744122452186</v>
      </c>
      <c r="R1622" s="58">
        <f t="shared" si="207"/>
        <v>3.17361010226061</v>
      </c>
      <c r="S1622" s="57">
        <f>IF(K1622=0,C1650,(1/$C$59)*LN(1+$C$59/$C$58/(RodR+ABS(Calculations!K1622-RodR))))</f>
        <v>0.0235928201110415</v>
      </c>
      <c r="T1622" s="83">
        <f t="shared" si="208"/>
        <v>0.0239681599425194</v>
      </c>
      <c r="U1622" s="58">
        <f t="shared" si="209"/>
        <v>67.5</v>
      </c>
      <c r="V1622" s="58">
        <f t="shared" si="210"/>
        <v>1.01019948033673</v>
      </c>
      <c r="W1622" s="58">
        <f t="shared" si="211"/>
        <v>1.01019948033673</v>
      </c>
    </row>
    <row r="1623" spans="11:23">
      <c r="K1623" s="80">
        <v>162.1</v>
      </c>
      <c r="L1623" s="56">
        <f t="shared" si="205"/>
        <v>3.04587653937962</v>
      </c>
      <c r="M1623" s="56">
        <f t="shared" si="212"/>
        <v>0.0187227688294906</v>
      </c>
      <c r="Q1623" s="82">
        <f t="shared" si="206"/>
        <v>0.0748286687099109</v>
      </c>
      <c r="R1623" s="58">
        <f t="shared" si="207"/>
        <v>3.17361010226061</v>
      </c>
      <c r="S1623" s="57">
        <f>IF(K1623=0,C1651,(1/$C$59)*LN(1+$C$59/$C$58/(RodR+ABS(Calculations!K1623-RodR))))</f>
        <v>0.0235784063885508</v>
      </c>
      <c r="T1623" s="83">
        <f t="shared" si="208"/>
        <v>0.023953284388222</v>
      </c>
      <c r="U1623" s="58">
        <f t="shared" si="209"/>
        <v>67.5416666666667</v>
      </c>
      <c r="V1623" s="58">
        <f t="shared" si="210"/>
        <v>1.01019948033673</v>
      </c>
      <c r="W1623" s="58">
        <f t="shared" si="211"/>
        <v>1.01019948033673</v>
      </c>
    </row>
    <row r="1624" spans="11:23">
      <c r="K1624" s="80">
        <v>162.2</v>
      </c>
      <c r="L1624" s="56">
        <f t="shared" si="205"/>
        <v>3.044016837485</v>
      </c>
      <c r="M1624" s="56">
        <f t="shared" si="212"/>
        <v>0.0186998420057747</v>
      </c>
      <c r="Q1624" s="82">
        <f t="shared" si="206"/>
        <v>0.0747829810350584</v>
      </c>
      <c r="R1624" s="58">
        <f t="shared" si="207"/>
        <v>3.17361010226061</v>
      </c>
      <c r="S1624" s="57">
        <f>IF(K1624=0,C1652,(1/$C$59)*LN(1+$C$59/$C$58/(RodR+ABS(Calculations!K1624-RodR))))</f>
        <v>0.0235640102676095</v>
      </c>
      <c r="T1624" s="83">
        <f t="shared" si="208"/>
        <v>0.023938427287368</v>
      </c>
      <c r="U1624" s="58">
        <f t="shared" si="209"/>
        <v>67.5833333333333</v>
      </c>
      <c r="V1624" s="58">
        <f t="shared" si="210"/>
        <v>1.01019948033673</v>
      </c>
      <c r="W1624" s="58">
        <f t="shared" si="211"/>
        <v>1.01019948033673</v>
      </c>
    </row>
    <row r="1625" spans="11:23">
      <c r="K1625" s="80">
        <v>162.3</v>
      </c>
      <c r="L1625" s="56">
        <f t="shared" si="205"/>
        <v>3.04215940520941</v>
      </c>
      <c r="M1625" s="56">
        <f t="shared" si="212"/>
        <v>0.0186769572700523</v>
      </c>
      <c r="Q1625" s="82">
        <f t="shared" si="206"/>
        <v>0.0747373491183986</v>
      </c>
      <c r="R1625" s="58">
        <f t="shared" si="207"/>
        <v>3.17361010226061</v>
      </c>
      <c r="S1625" s="57">
        <f>IF(K1625=0,C1653,(1/$C$59)*LN(1+$C$59/$C$58/(RodR+ABS(Calculations!K1625-RodR))))</f>
        <v>0.023549631715995</v>
      </c>
      <c r="T1625" s="83">
        <f t="shared" si="208"/>
        <v>0.0239235886056406</v>
      </c>
      <c r="U1625" s="58">
        <f t="shared" si="209"/>
        <v>67.625</v>
      </c>
      <c r="V1625" s="58">
        <f t="shared" si="210"/>
        <v>1.01019948033673</v>
      </c>
      <c r="W1625" s="58">
        <f t="shared" si="211"/>
        <v>1.01019948033673</v>
      </c>
    </row>
    <row r="1626" spans="11:23">
      <c r="K1626" s="80">
        <v>162.4</v>
      </c>
      <c r="L1626" s="56">
        <f t="shared" si="205"/>
        <v>3.04030423840047</v>
      </c>
      <c r="M1626" s="56">
        <f t="shared" si="212"/>
        <v>0.0186541145193355</v>
      </c>
      <c r="Q1626" s="82">
        <f t="shared" si="206"/>
        <v>0.0746917728579189</v>
      </c>
      <c r="R1626" s="58">
        <f t="shared" si="207"/>
        <v>3.17361010226061</v>
      </c>
      <c r="S1626" s="57">
        <f>IF(K1626=0,C1654,(1/$C$59)*LN(1+$C$59/$C$58/(RodR+ABS(Calculations!K1626-RodR))))</f>
        <v>0.0235352707015631</v>
      </c>
      <c r="T1626" s="83">
        <f t="shared" si="208"/>
        <v>0.0239087683088077</v>
      </c>
      <c r="U1626" s="58">
        <f t="shared" si="209"/>
        <v>67.6666666666667</v>
      </c>
      <c r="V1626" s="58">
        <f t="shared" si="210"/>
        <v>1.01019948033673</v>
      </c>
      <c r="W1626" s="58">
        <f t="shared" si="211"/>
        <v>1.01019948033673</v>
      </c>
    </row>
    <row r="1627" spans="11:23">
      <c r="K1627" s="80">
        <v>162.5</v>
      </c>
      <c r="L1627" s="56">
        <f t="shared" si="205"/>
        <v>3.03845133291581</v>
      </c>
      <c r="M1627" s="56">
        <f t="shared" si="212"/>
        <v>0.0186313136510359</v>
      </c>
      <c r="Q1627" s="82">
        <f t="shared" si="206"/>
        <v>0.0746462521518529</v>
      </c>
      <c r="R1627" s="58">
        <f t="shared" si="207"/>
        <v>3.17361010226061</v>
      </c>
      <c r="S1627" s="57">
        <f>IF(K1627=0,C1655,(1/$C$59)*LN(1+$C$59/$C$58/(RodR+ABS(Calculations!K1627-RodR))))</f>
        <v>0.0235209271922475</v>
      </c>
      <c r="T1627" s="83">
        <f t="shared" si="208"/>
        <v>0.023893966362722</v>
      </c>
      <c r="U1627" s="58">
        <f t="shared" si="209"/>
        <v>67.7083333333333</v>
      </c>
      <c r="V1627" s="58">
        <f t="shared" si="210"/>
        <v>1.01019948033673</v>
      </c>
      <c r="W1627" s="58">
        <f t="shared" si="211"/>
        <v>1.01019948033673</v>
      </c>
    </row>
    <row r="1628" spans="11:23">
      <c r="K1628" s="80">
        <v>162.6</v>
      </c>
      <c r="L1628" s="56">
        <f t="shared" si="205"/>
        <v>3.03660068462326</v>
      </c>
      <c r="M1628" s="56">
        <f t="shared" si="212"/>
        <v>0.0186085545627876</v>
      </c>
      <c r="Q1628" s="82">
        <f t="shared" si="206"/>
        <v>0.0746007868986847</v>
      </c>
      <c r="R1628" s="58">
        <f t="shared" si="207"/>
        <v>3.17361010226061</v>
      </c>
      <c r="S1628" s="57">
        <f>IF(K1628=0,C1656,(1/$C$59)*LN(1+$C$59/$C$58/(RodR+ABS(Calculations!K1628-RodR))))</f>
        <v>0.0235066011560605</v>
      </c>
      <c r="T1628" s="83">
        <f t="shared" si="208"/>
        <v>0.0238791827333213</v>
      </c>
      <c r="U1628" s="58">
        <f t="shared" si="209"/>
        <v>67.75</v>
      </c>
      <c r="V1628" s="58">
        <f t="shared" si="210"/>
        <v>1.01019948033673</v>
      </c>
      <c r="W1628" s="58">
        <f t="shared" si="211"/>
        <v>1.01019948033673</v>
      </c>
    </row>
    <row r="1629" spans="11:23">
      <c r="K1629" s="80">
        <v>162.7</v>
      </c>
      <c r="L1629" s="56">
        <f t="shared" si="205"/>
        <v>3.0347522894006</v>
      </c>
      <c r="M1629" s="56">
        <f t="shared" si="212"/>
        <v>0.0185858371526244</v>
      </c>
      <c r="Q1629" s="82">
        <f t="shared" si="206"/>
        <v>0.074555376997143</v>
      </c>
      <c r="R1629" s="58">
        <f t="shared" si="207"/>
        <v>3.17361010226061</v>
      </c>
      <c r="S1629" s="57">
        <f>IF(K1629=0,C1657,(1/$C$59)*LN(1+$C$59/$C$58/(RodR+ABS(Calculations!K1629-RodR))))</f>
        <v>0.0234922925610919</v>
      </c>
      <c r="T1629" s="83">
        <f t="shared" si="208"/>
        <v>0.0238644173866268</v>
      </c>
      <c r="U1629" s="58">
        <f t="shared" si="209"/>
        <v>67.7916666666667</v>
      </c>
      <c r="V1629" s="58">
        <f t="shared" si="210"/>
        <v>1.01019948033673</v>
      </c>
      <c r="W1629" s="58">
        <f t="shared" si="211"/>
        <v>1.01019948033673</v>
      </c>
    </row>
    <row r="1630" spans="11:23">
      <c r="K1630" s="80">
        <v>162.8</v>
      </c>
      <c r="L1630" s="56">
        <f t="shared" si="205"/>
        <v>3.03290614313579</v>
      </c>
      <c r="M1630" s="56">
        <f t="shared" si="212"/>
        <v>0.0185631613187711</v>
      </c>
      <c r="Q1630" s="82">
        <f t="shared" si="206"/>
        <v>0.0745100223462063</v>
      </c>
      <c r="R1630" s="58">
        <f t="shared" si="207"/>
        <v>3.17361010226061</v>
      </c>
      <c r="S1630" s="57">
        <f>IF(K1630=0,C1658,(1/$C$59)*LN(1+$C$59/$C$58/(RodR+ABS(Calculations!K1630-RodR))))</f>
        <v>0.0234780013755098</v>
      </c>
      <c r="T1630" s="83">
        <f t="shared" si="208"/>
        <v>0.0238496702887443</v>
      </c>
      <c r="U1630" s="58">
        <f t="shared" si="209"/>
        <v>67.8333333333333</v>
      </c>
      <c r="V1630" s="58">
        <f t="shared" si="210"/>
        <v>1.01019948033673</v>
      </c>
      <c r="W1630" s="58">
        <f t="shared" si="211"/>
        <v>1.01019948033673</v>
      </c>
    </row>
    <row r="1631" spans="11:23">
      <c r="K1631" s="80">
        <v>162.9</v>
      </c>
      <c r="L1631" s="56">
        <f t="shared" si="205"/>
        <v>3.03106224172664</v>
      </c>
      <c r="M1631" s="56">
        <f t="shared" si="212"/>
        <v>0.018540526959848</v>
      </c>
      <c r="Q1631" s="82">
        <f t="shared" si="206"/>
        <v>0.0744647228450957</v>
      </c>
      <c r="R1631" s="58">
        <f t="shared" si="207"/>
        <v>3.17361010226061</v>
      </c>
      <c r="S1631" s="57">
        <f>IF(K1631=0,C1659,(1/$C$59)*LN(1+$C$59/$C$58/(RodR+ABS(Calculations!K1631-RodR))))</f>
        <v>0.0234637275675589</v>
      </c>
      <c r="T1631" s="83">
        <f t="shared" si="208"/>
        <v>0.0238349414058631</v>
      </c>
      <c r="U1631" s="58">
        <f t="shared" si="209"/>
        <v>67.875</v>
      </c>
      <c r="V1631" s="58">
        <f t="shared" si="210"/>
        <v>1.01019948033673</v>
      </c>
      <c r="W1631" s="58">
        <f t="shared" si="211"/>
        <v>1.01019948033673</v>
      </c>
    </row>
    <row r="1632" spans="11:23">
      <c r="K1632" s="80">
        <v>163</v>
      </c>
      <c r="L1632" s="56">
        <f t="shared" si="205"/>
        <v>3.02922058108108</v>
      </c>
      <c r="M1632" s="56">
        <f t="shared" si="212"/>
        <v>0.0185179339747705</v>
      </c>
      <c r="Q1632" s="82">
        <f t="shared" si="206"/>
        <v>0.0744194783932798</v>
      </c>
      <c r="R1632" s="58">
        <f t="shared" si="207"/>
        <v>3.17361010226061</v>
      </c>
      <c r="S1632" s="57">
        <f>IF(K1632=0,C1660,(1/$C$59)*LN(1+$C$59/$C$58/(RodR+ABS(Calculations!K1632-RodR))))</f>
        <v>0.023449471105562</v>
      </c>
      <c r="T1632" s="83">
        <f t="shared" si="208"/>
        <v>0.023820230704256</v>
      </c>
      <c r="U1632" s="58">
        <f t="shared" si="209"/>
        <v>67.9166666666667</v>
      </c>
      <c r="V1632" s="58">
        <f t="shared" si="210"/>
        <v>1.01019948033673</v>
      </c>
      <c r="W1632" s="58">
        <f t="shared" si="211"/>
        <v>1.01019948033673</v>
      </c>
    </row>
    <row r="1633" spans="11:23">
      <c r="K1633" s="80">
        <v>163.1</v>
      </c>
      <c r="L1633" s="56">
        <f t="shared" si="205"/>
        <v>3.0273811571168</v>
      </c>
      <c r="M1633" s="56">
        <f t="shared" si="212"/>
        <v>0.0184953822628198</v>
      </c>
      <c r="Q1633" s="82">
        <f t="shared" si="206"/>
        <v>0.0743742888904683</v>
      </c>
      <c r="R1633" s="58">
        <f t="shared" si="207"/>
        <v>3.17361010226061</v>
      </c>
      <c r="S1633" s="57">
        <f>IF(K1633=0,C1661,(1/$C$59)*LN(1+$C$59/$C$58/(RodR+ABS(Calculations!K1633-RodR))))</f>
        <v>0.0234352319579177</v>
      </c>
      <c r="T1633" s="83">
        <f t="shared" si="208"/>
        <v>0.0238055381502791</v>
      </c>
      <c r="U1633" s="58">
        <f t="shared" si="209"/>
        <v>67.9583333333333</v>
      </c>
      <c r="V1633" s="58">
        <f t="shared" si="210"/>
        <v>1.01019948033673</v>
      </c>
      <c r="W1633" s="58">
        <f t="shared" si="211"/>
        <v>1.01019948033673</v>
      </c>
    </row>
    <row r="1634" spans="11:23">
      <c r="K1634" s="80">
        <v>163.2</v>
      </c>
      <c r="L1634" s="56">
        <f t="shared" si="205"/>
        <v>3.02554396576157</v>
      </c>
      <c r="M1634" s="56">
        <f t="shared" si="212"/>
        <v>0.0184728717234299</v>
      </c>
      <c r="Q1634" s="82">
        <f t="shared" si="206"/>
        <v>0.0743291542366173</v>
      </c>
      <c r="R1634" s="58">
        <f t="shared" si="207"/>
        <v>3.17361010226061</v>
      </c>
      <c r="S1634" s="57">
        <f>IF(K1634=0,C1662,(1/$C$59)*LN(1+$C$59/$C$58/(RodR+ABS(Calculations!K1634-RodR))))</f>
        <v>0.0234210100931024</v>
      </c>
      <c r="T1634" s="83">
        <f t="shared" si="208"/>
        <v>0.0237908637103707</v>
      </c>
      <c r="U1634" s="58">
        <f t="shared" si="209"/>
        <v>68</v>
      </c>
      <c r="V1634" s="58">
        <f t="shared" si="210"/>
        <v>1.01019948033673</v>
      </c>
      <c r="W1634" s="58">
        <f t="shared" si="211"/>
        <v>1.01019948033673</v>
      </c>
    </row>
    <row r="1635" spans="11:23">
      <c r="K1635" s="80">
        <v>163.3</v>
      </c>
      <c r="L1635" s="56">
        <f t="shared" si="205"/>
        <v>3.02370900295294</v>
      </c>
      <c r="M1635" s="56">
        <f t="shared" si="212"/>
        <v>0.0184504022564713</v>
      </c>
      <c r="Q1635" s="82">
        <f t="shared" si="206"/>
        <v>0.0742840743319244</v>
      </c>
      <c r="R1635" s="58">
        <f t="shared" si="207"/>
        <v>3.17361010226061</v>
      </c>
      <c r="S1635" s="57">
        <f>IF(K1635=0,C1663,(1/$C$59)*LN(1+$C$59/$C$58/(RodR+ABS(Calculations!K1635-RodR))))</f>
        <v>0.0234068054796683</v>
      </c>
      <c r="T1635" s="83">
        <f t="shared" si="208"/>
        <v>0.0237762073510539</v>
      </c>
      <c r="U1635" s="58">
        <f t="shared" si="209"/>
        <v>68.0416666666667</v>
      </c>
      <c r="V1635" s="58">
        <f t="shared" si="210"/>
        <v>1.01019948033673</v>
      </c>
      <c r="W1635" s="58">
        <f t="shared" si="211"/>
        <v>1.01019948033673</v>
      </c>
    </row>
    <row r="1636" spans="11:23">
      <c r="K1636" s="80">
        <v>163.4</v>
      </c>
      <c r="L1636" s="56">
        <f t="shared" si="205"/>
        <v>3.02187626463834</v>
      </c>
      <c r="M1636" s="56">
        <f t="shared" si="212"/>
        <v>0.0184279737621376</v>
      </c>
      <c r="Q1636" s="82">
        <f t="shared" si="206"/>
        <v>0.0742390490768287</v>
      </c>
      <c r="R1636" s="58">
        <f t="shared" si="207"/>
        <v>3.17361010226061</v>
      </c>
      <c r="S1636" s="57">
        <f>IF(K1636=0,C1664,(1/$C$59)*LN(1+$C$59/$C$58/(RodR+ABS(Calculations!K1636-RodR))))</f>
        <v>0.0233926180862442</v>
      </c>
      <c r="T1636" s="83">
        <f t="shared" si="208"/>
        <v>0.0237615690389315</v>
      </c>
      <c r="U1636" s="58">
        <f t="shared" si="209"/>
        <v>68.0833333333333</v>
      </c>
      <c r="V1636" s="58">
        <f t="shared" si="210"/>
        <v>1.01019948033673</v>
      </c>
      <c r="W1636" s="58">
        <f t="shared" si="211"/>
        <v>1.01019948033673</v>
      </c>
    </row>
    <row r="1637" spans="11:23">
      <c r="K1637" s="80">
        <v>163.5</v>
      </c>
      <c r="L1637" s="56">
        <f t="shared" si="205"/>
        <v>3.02004574677503</v>
      </c>
      <c r="M1637" s="56">
        <f t="shared" si="212"/>
        <v>0.0184055861407852</v>
      </c>
      <c r="Q1637" s="82">
        <f t="shared" si="206"/>
        <v>0.0741940783720118</v>
      </c>
      <c r="R1637" s="58">
        <f t="shared" si="207"/>
        <v>3.17361010226061</v>
      </c>
      <c r="S1637" s="57">
        <f>IF(K1637=0,C1665,(1/$C$59)*LN(1+$C$59/$C$58/(RodR+ABS(Calculations!K1637-RodR))))</f>
        <v>0.0233784478815348</v>
      </c>
      <c r="T1637" s="83">
        <f t="shared" si="208"/>
        <v>0.0237469487406907</v>
      </c>
      <c r="U1637" s="58">
        <f t="shared" si="209"/>
        <v>68.125</v>
      </c>
      <c r="V1637" s="58">
        <f t="shared" si="210"/>
        <v>1.01019948033673</v>
      </c>
      <c r="W1637" s="58">
        <f t="shared" si="211"/>
        <v>1.01019948033673</v>
      </c>
    </row>
    <row r="1638" spans="11:23">
      <c r="K1638" s="80">
        <v>163.6</v>
      </c>
      <c r="L1638" s="56">
        <f t="shared" si="205"/>
        <v>3.01821744533006</v>
      </c>
      <c r="M1638" s="56">
        <f t="shared" si="212"/>
        <v>0.0183832392932013</v>
      </c>
      <c r="Q1638" s="82">
        <f t="shared" si="206"/>
        <v>0.0741491621183952</v>
      </c>
      <c r="R1638" s="58">
        <f t="shared" si="207"/>
        <v>3.17361010226061</v>
      </c>
      <c r="S1638" s="57">
        <f>IF(K1638=0,C1666,(1/$C$59)*LN(1+$C$59/$C$58/(RodR+ABS(Calculations!K1638-RodR))))</f>
        <v>0.0233642948343206</v>
      </c>
      <c r="T1638" s="83">
        <f t="shared" si="208"/>
        <v>0.0237323464230993</v>
      </c>
      <c r="U1638" s="58">
        <f t="shared" si="209"/>
        <v>68.1666666666667</v>
      </c>
      <c r="V1638" s="58">
        <f t="shared" si="210"/>
        <v>1.01019948033673</v>
      </c>
      <c r="W1638" s="58">
        <f t="shared" si="211"/>
        <v>1.01019948033673</v>
      </c>
    </row>
    <row r="1639" spans="11:23">
      <c r="K1639" s="80">
        <v>163.7</v>
      </c>
      <c r="L1639" s="56">
        <f t="shared" si="205"/>
        <v>3.01639135628023</v>
      </c>
      <c r="M1639" s="56">
        <f t="shared" si="212"/>
        <v>0.018360933120364</v>
      </c>
      <c r="Q1639" s="82">
        <f t="shared" si="206"/>
        <v>0.0741043002171404</v>
      </c>
      <c r="R1639" s="58">
        <f t="shared" si="207"/>
        <v>3.17361010226061</v>
      </c>
      <c r="S1639" s="57">
        <f>IF(K1639=0,C1667,(1/$C$59)*LN(1+$C$59/$C$58/(RodR+ABS(Calculations!K1639-RodR))))</f>
        <v>0.0233501589134579</v>
      </c>
      <c r="T1639" s="83">
        <f t="shared" si="208"/>
        <v>0.0237177620530074</v>
      </c>
      <c r="U1639" s="58">
        <f t="shared" si="209"/>
        <v>68.2083333333333</v>
      </c>
      <c r="V1639" s="58">
        <f t="shared" si="210"/>
        <v>1.01019948033673</v>
      </c>
      <c r="W1639" s="58">
        <f t="shared" si="211"/>
        <v>1.01019948033673</v>
      </c>
    </row>
    <row r="1640" spans="11:23">
      <c r="K1640" s="80">
        <v>163.8</v>
      </c>
      <c r="L1640" s="56">
        <f t="shared" si="205"/>
        <v>3.01456747561207</v>
      </c>
      <c r="M1640" s="56">
        <f t="shared" si="212"/>
        <v>0.0183386675237158</v>
      </c>
      <c r="Q1640" s="82">
        <f t="shared" si="206"/>
        <v>0.0740594925696472</v>
      </c>
      <c r="R1640" s="58">
        <f t="shared" si="207"/>
        <v>3.17361010226061</v>
      </c>
      <c r="S1640" s="57">
        <f>IF(K1640=0,C1668,(1/$C$59)*LN(1+$C$59/$C$58/(RodR+ABS(Calculations!K1640-RodR))))</f>
        <v>0.0233360400878777</v>
      </c>
      <c r="T1640" s="83">
        <f t="shared" si="208"/>
        <v>0.0237031955973463</v>
      </c>
      <c r="U1640" s="58">
        <f t="shared" si="209"/>
        <v>68.25</v>
      </c>
      <c r="V1640" s="58">
        <f t="shared" si="210"/>
        <v>1.01019948033673</v>
      </c>
      <c r="W1640" s="58">
        <f t="shared" si="211"/>
        <v>1.01019948033673</v>
      </c>
    </row>
    <row r="1641" spans="11:23">
      <c r="K1641" s="80">
        <v>163.9</v>
      </c>
      <c r="L1641" s="56">
        <f t="shared" si="205"/>
        <v>3.01274579932181</v>
      </c>
      <c r="M1641" s="56">
        <f t="shared" si="212"/>
        <v>0.0183164424048292</v>
      </c>
      <c r="Q1641" s="82">
        <f t="shared" si="206"/>
        <v>0.0740147390775545</v>
      </c>
      <c r="R1641" s="58">
        <f t="shared" si="207"/>
        <v>3.17361010226061</v>
      </c>
      <c r="S1641" s="57">
        <f>IF(K1641=0,C1669,(1/$C$59)*LN(1+$C$59/$C$58/(RodR+ABS(Calculations!K1641-RodR))))</f>
        <v>0.0233219383265867</v>
      </c>
      <c r="T1641" s="83">
        <f t="shared" si="208"/>
        <v>0.023688647023129</v>
      </c>
      <c r="U1641" s="58">
        <f t="shared" si="209"/>
        <v>68.2916666666667</v>
      </c>
      <c r="V1641" s="58">
        <f t="shared" si="210"/>
        <v>1.01019948033673</v>
      </c>
      <c r="W1641" s="58">
        <f t="shared" si="211"/>
        <v>1.01019948033673</v>
      </c>
    </row>
    <row r="1642" spans="11:23">
      <c r="K1642" s="80">
        <v>164</v>
      </c>
      <c r="L1642" s="56">
        <f t="shared" si="205"/>
        <v>3.01092632341534</v>
      </c>
      <c r="M1642" s="56">
        <f t="shared" si="212"/>
        <v>0.018294257665735</v>
      </c>
      <c r="Q1642" s="82">
        <f t="shared" si="206"/>
        <v>0.0739700396427381</v>
      </c>
      <c r="R1642" s="58">
        <f t="shared" si="207"/>
        <v>3.17361010226061</v>
      </c>
      <c r="S1642" s="57">
        <f>IF(K1642=0,C1670,(1/$C$59)*LN(1+$C$59/$C$58/(RodR+ABS(Calculations!K1642-RodR))))</f>
        <v>0.0233078535986661</v>
      </c>
      <c r="T1642" s="83">
        <f t="shared" si="208"/>
        <v>0.0236741162974486</v>
      </c>
      <c r="U1642" s="58">
        <f t="shared" si="209"/>
        <v>68.3333333333333</v>
      </c>
      <c r="V1642" s="58">
        <f t="shared" si="210"/>
        <v>1.01019948033673</v>
      </c>
      <c r="W1642" s="58">
        <f t="shared" si="211"/>
        <v>1.01019948033673</v>
      </c>
    </row>
    <row r="1643" spans="11:23">
      <c r="K1643" s="80">
        <v>164.1</v>
      </c>
      <c r="L1643" s="56">
        <f t="shared" si="205"/>
        <v>3.00910904390824</v>
      </c>
      <c r="M1643" s="56">
        <f t="shared" si="212"/>
        <v>0.0182721132085604</v>
      </c>
      <c r="Q1643" s="82">
        <f t="shared" si="206"/>
        <v>0.0739253941673119</v>
      </c>
      <c r="R1643" s="58">
        <f t="shared" si="207"/>
        <v>3.17361010226061</v>
      </c>
      <c r="S1643" s="57">
        <f>IF(K1643=0,C1671,(1/$C$59)*LN(1+$C$59/$C$58/(RodR+ABS(Calculations!K1643-RodR))))</f>
        <v>0.0232937858732721</v>
      </c>
      <c r="T1643" s="83">
        <f t="shared" si="208"/>
        <v>0.0236596033874795</v>
      </c>
      <c r="U1643" s="58">
        <f t="shared" si="209"/>
        <v>68.375</v>
      </c>
      <c r="V1643" s="58">
        <f t="shared" si="210"/>
        <v>1.01019948033673</v>
      </c>
      <c r="W1643" s="58">
        <f t="shared" si="211"/>
        <v>1.01019948033673</v>
      </c>
    </row>
    <row r="1644" spans="11:23">
      <c r="K1644" s="80">
        <v>164.2</v>
      </c>
      <c r="L1644" s="56">
        <f t="shared" si="205"/>
        <v>3.0072939568257</v>
      </c>
      <c r="M1644" s="56">
        <f t="shared" si="212"/>
        <v>0.0182500089358615</v>
      </c>
      <c r="Q1644" s="82">
        <f t="shared" si="206"/>
        <v>0.0738808025536261</v>
      </c>
      <c r="R1644" s="58">
        <f t="shared" si="207"/>
        <v>3.17361010226061</v>
      </c>
      <c r="S1644" s="57">
        <f>IF(K1644=0,C1672,(1/$C$59)*LN(1+$C$59/$C$58/(RodR+ABS(Calculations!K1644-RodR))))</f>
        <v>0.0232797351196354</v>
      </c>
      <c r="T1644" s="83">
        <f t="shared" si="208"/>
        <v>0.0236451082604765</v>
      </c>
      <c r="U1644" s="58">
        <f t="shared" si="209"/>
        <v>68.4166666666667</v>
      </c>
      <c r="V1644" s="58">
        <f t="shared" si="210"/>
        <v>1.01019948033673</v>
      </c>
      <c r="W1644" s="58">
        <f t="shared" si="211"/>
        <v>1.01019948033673</v>
      </c>
    </row>
    <row r="1645" spans="11:23">
      <c r="K1645" s="80">
        <v>164.3</v>
      </c>
      <c r="L1645" s="56">
        <f t="shared" si="205"/>
        <v>3.00548105820242</v>
      </c>
      <c r="M1645" s="56">
        <f t="shared" si="212"/>
        <v>0.0182279447505209</v>
      </c>
      <c r="Q1645" s="82">
        <f t="shared" si="206"/>
        <v>0.073836264704264</v>
      </c>
      <c r="R1645" s="58">
        <f t="shared" si="207"/>
        <v>3.17361010226061</v>
      </c>
      <c r="S1645" s="57">
        <f>IF(K1645=0,C1673,(1/$C$59)*LN(1+$C$59/$C$58/(RodR+ABS(Calculations!K1645-RodR))))</f>
        <v>0.0232657013070601</v>
      </c>
      <c r="T1645" s="83">
        <f t="shared" si="208"/>
        <v>0.023630630883774</v>
      </c>
      <c r="U1645" s="58">
        <f t="shared" si="209"/>
        <v>68.4583333333333</v>
      </c>
      <c r="V1645" s="58">
        <f t="shared" si="210"/>
        <v>1.01019948033673</v>
      </c>
      <c r="W1645" s="58">
        <f t="shared" si="211"/>
        <v>1.01019948033673</v>
      </c>
    </row>
    <row r="1646" spans="11:23">
      <c r="K1646" s="80">
        <v>164.4</v>
      </c>
      <c r="L1646" s="56">
        <f t="shared" si="205"/>
        <v>3.00367034408275</v>
      </c>
      <c r="M1646" s="56">
        <f t="shared" si="212"/>
        <v>0.0182059205555869</v>
      </c>
      <c r="Q1646" s="82">
        <f t="shared" si="206"/>
        <v>0.0737917805220466</v>
      </c>
      <c r="R1646" s="58">
        <f t="shared" si="207"/>
        <v>3.17361010226061</v>
      </c>
      <c r="S1646" s="57">
        <f>IF(K1646=0,C1674,(1/$C$59)*LN(1+$C$59/$C$58/(RodR+ABS(Calculations!K1646-RodR))))</f>
        <v>0.0232516844049254</v>
      </c>
      <c r="T1646" s="83">
        <f t="shared" si="208"/>
        <v>0.0236161712247875</v>
      </c>
      <c r="U1646" s="58">
        <f t="shared" si="209"/>
        <v>68.5</v>
      </c>
      <c r="V1646" s="58">
        <f t="shared" si="210"/>
        <v>1.01019948033673</v>
      </c>
      <c r="W1646" s="58">
        <f t="shared" si="211"/>
        <v>1.01019948033673</v>
      </c>
    </row>
    <row r="1647" spans="11:23">
      <c r="K1647" s="80">
        <v>164.5</v>
      </c>
      <c r="L1647" s="56">
        <f t="shared" si="205"/>
        <v>3.00186181052049</v>
      </c>
      <c r="M1647" s="56">
        <f t="shared" si="212"/>
        <v>0.018183936254534</v>
      </c>
      <c r="Q1647" s="82">
        <f t="shared" si="206"/>
        <v>0.073747349910027</v>
      </c>
      <c r="R1647" s="58">
        <f t="shared" si="207"/>
        <v>3.17361010226061</v>
      </c>
      <c r="S1647" s="57">
        <f>IF(K1647=0,C1675,(1/$C$59)*LN(1+$C$59/$C$58/(RodR+ABS(Calculations!K1647-RodR))))</f>
        <v>0.0232376843826832</v>
      </c>
      <c r="T1647" s="83">
        <f t="shared" si="208"/>
        <v>0.0236017292510115</v>
      </c>
      <c r="U1647" s="58">
        <f t="shared" si="209"/>
        <v>68.5416666666667</v>
      </c>
      <c r="V1647" s="58">
        <f t="shared" si="210"/>
        <v>1.01019948033673</v>
      </c>
      <c r="W1647" s="58">
        <f t="shared" si="211"/>
        <v>1.01019948033673</v>
      </c>
    </row>
    <row r="1648" spans="11:23">
      <c r="K1648" s="80">
        <v>164.6</v>
      </c>
      <c r="L1648" s="56">
        <f t="shared" si="205"/>
        <v>3.00005545357902</v>
      </c>
      <c r="M1648" s="56">
        <f t="shared" si="212"/>
        <v>0.0181619917510316</v>
      </c>
      <c r="Q1648" s="82">
        <f t="shared" si="206"/>
        <v>0.0737029727714932</v>
      </c>
      <c r="R1648" s="58">
        <f t="shared" si="207"/>
        <v>3.17361010226061</v>
      </c>
      <c r="S1648" s="57">
        <f>IF(K1648=0,C1676,(1/$C$59)*LN(1+$C$59/$C$58/(RodR+ABS(Calculations!K1648-RodR))))</f>
        <v>0.0232237012098599</v>
      </c>
      <c r="T1648" s="83">
        <f t="shared" si="208"/>
        <v>0.0235873049300192</v>
      </c>
      <c r="U1648" s="58">
        <f t="shared" si="209"/>
        <v>68.5833333333333</v>
      </c>
      <c r="V1648" s="58">
        <f t="shared" si="210"/>
        <v>1.01019948033673</v>
      </c>
      <c r="W1648" s="58">
        <f t="shared" si="211"/>
        <v>1.01019948033673</v>
      </c>
    </row>
    <row r="1649" spans="11:23">
      <c r="K1649" s="80">
        <v>164.7</v>
      </c>
      <c r="L1649" s="56">
        <f t="shared" si="205"/>
        <v>2.99825126933112</v>
      </c>
      <c r="M1649" s="56">
        <f t="shared" si="212"/>
        <v>0.0181400869491117</v>
      </c>
      <c r="Q1649" s="82">
        <f t="shared" si="206"/>
        <v>0.0736586490099643</v>
      </c>
      <c r="R1649" s="58">
        <f t="shared" si="207"/>
        <v>3.17361010226061</v>
      </c>
      <c r="S1649" s="57">
        <f>IF(K1649=0,C1677,(1/$C$59)*LN(1+$C$59/$C$58/(RodR+ABS(Calculations!K1649-RodR))))</f>
        <v>0.0232097348560544</v>
      </c>
      <c r="T1649" s="83">
        <f t="shared" si="208"/>
        <v>0.0235728982294644</v>
      </c>
      <c r="U1649" s="58">
        <f t="shared" si="209"/>
        <v>68.625</v>
      </c>
      <c r="V1649" s="58">
        <f t="shared" si="210"/>
        <v>1.01019948033673</v>
      </c>
      <c r="W1649" s="58">
        <f t="shared" si="211"/>
        <v>1.01019948033673</v>
      </c>
    </row>
    <row r="1650" spans="11:23">
      <c r="K1650" s="80">
        <v>164.8</v>
      </c>
      <c r="L1650" s="56">
        <f t="shared" si="205"/>
        <v>2.99644925385903</v>
      </c>
      <c r="M1650" s="56">
        <f t="shared" si="212"/>
        <v>0.0181182217530367</v>
      </c>
      <c r="Q1650" s="82">
        <f t="shared" si="206"/>
        <v>0.0736143785291921</v>
      </c>
      <c r="R1650" s="58">
        <f t="shared" si="207"/>
        <v>3.17361010226061</v>
      </c>
      <c r="S1650" s="57">
        <f>IF(K1650=0,C1678,(1/$C$59)*LN(1+$C$59/$C$58/(RodR+ABS(Calculations!K1650-RodR))))</f>
        <v>0.023195785290939</v>
      </c>
      <c r="T1650" s="83">
        <f t="shared" si="208"/>
        <v>0.0235585091170794</v>
      </c>
      <c r="U1650" s="58">
        <f t="shared" si="209"/>
        <v>68.6666666666667</v>
      </c>
      <c r="V1650" s="58">
        <f t="shared" si="210"/>
        <v>1.01019948033673</v>
      </c>
      <c r="W1650" s="58">
        <f t="shared" si="211"/>
        <v>1.01019948033673</v>
      </c>
    </row>
    <row r="1651" spans="11:23">
      <c r="K1651" s="80">
        <v>164.9</v>
      </c>
      <c r="L1651" s="56">
        <f t="shared" si="205"/>
        <v>2.99464940325445</v>
      </c>
      <c r="M1651" s="56">
        <f t="shared" si="212"/>
        <v>0.0180963960673601</v>
      </c>
      <c r="Q1651" s="82">
        <f t="shared" si="206"/>
        <v>0.0735701612331605</v>
      </c>
      <c r="R1651" s="58">
        <f t="shared" si="207"/>
        <v>3.17361010226061</v>
      </c>
      <c r="S1651" s="57">
        <f>IF(K1651=0,C1679,(1/$C$59)*LN(1+$C$59/$C$58/(RodR+ABS(Calculations!K1651-RodR))))</f>
        <v>0.0231818524842593</v>
      </c>
      <c r="T1651" s="83">
        <f t="shared" si="208"/>
        <v>0.0235441375606749</v>
      </c>
      <c r="U1651" s="58">
        <f t="shared" si="209"/>
        <v>68.7083333333333</v>
      </c>
      <c r="V1651" s="58">
        <f t="shared" si="210"/>
        <v>1.01019948033673</v>
      </c>
      <c r="W1651" s="58">
        <f t="shared" si="211"/>
        <v>1.01019948033673</v>
      </c>
    </row>
    <row r="1652" spans="11:23">
      <c r="K1652" s="80">
        <v>165</v>
      </c>
      <c r="L1652" s="56">
        <f t="shared" si="205"/>
        <v>2.99285171361837</v>
      </c>
      <c r="M1652" s="56">
        <f t="shared" si="212"/>
        <v>0.0180746097969697</v>
      </c>
      <c r="Q1652" s="82">
        <f t="shared" si="206"/>
        <v>0.0735259970260817</v>
      </c>
      <c r="R1652" s="58">
        <f t="shared" si="207"/>
        <v>3.17361010226061</v>
      </c>
      <c r="S1652" s="57">
        <f>IF(K1652=0,C1680,(1/$C$59)*LN(1+$C$59/$C$58/(RodR+ABS(Calculations!K1652-RodR))))</f>
        <v>0.0231679364058326</v>
      </c>
      <c r="T1652" s="83">
        <f t="shared" si="208"/>
        <v>0.0235297835281407</v>
      </c>
      <c r="U1652" s="58">
        <f t="shared" si="209"/>
        <v>68.75</v>
      </c>
      <c r="V1652" s="58">
        <f t="shared" si="210"/>
        <v>1.01019948033673</v>
      </c>
      <c r="W1652" s="58">
        <f t="shared" si="211"/>
        <v>1.01019948033673</v>
      </c>
    </row>
    <row r="1653" spans="11:23">
      <c r="K1653" s="80">
        <v>165.1</v>
      </c>
      <c r="L1653" s="56">
        <f t="shared" si="205"/>
        <v>2.99105618106127</v>
      </c>
      <c r="M1653" s="56">
        <f t="shared" si="212"/>
        <v>0.0180528628469738</v>
      </c>
      <c r="Q1653" s="82">
        <f t="shared" si="206"/>
        <v>0.0734818858124011</v>
      </c>
      <c r="R1653" s="58">
        <f t="shared" si="207"/>
        <v>3.17361010226061</v>
      </c>
      <c r="S1653" s="57">
        <f>IF(K1653=0,C1681,(1/$C$59)*LN(1+$C$59/$C$58/(RodR+ABS(Calculations!K1653-RodR))))</f>
        <v>0.0231540370255498</v>
      </c>
      <c r="T1653" s="83">
        <f t="shared" si="208"/>
        <v>0.0235154469874441</v>
      </c>
      <c r="U1653" s="58">
        <f t="shared" si="209"/>
        <v>68.7916666666667</v>
      </c>
      <c r="V1653" s="58">
        <f t="shared" si="210"/>
        <v>1.01019948033673</v>
      </c>
      <c r="W1653" s="58">
        <f t="shared" si="211"/>
        <v>1.01019948033673</v>
      </c>
    </row>
    <row r="1654" spans="11:23">
      <c r="K1654" s="80">
        <v>165.2</v>
      </c>
      <c r="L1654" s="56">
        <f t="shared" si="205"/>
        <v>2.98926280170282</v>
      </c>
      <c r="M1654" s="56">
        <f t="shared" si="212"/>
        <v>0.0180311551228867</v>
      </c>
      <c r="Q1654" s="82">
        <f t="shared" si="206"/>
        <v>0.07343782749679</v>
      </c>
      <c r="R1654" s="58">
        <f t="shared" si="207"/>
        <v>3.17361010226061</v>
      </c>
      <c r="S1654" s="57">
        <f>IF(K1654=0,C1682,(1/$C$59)*LN(1+$C$59/$C$58/(RodR+ABS(Calculations!K1654-RodR))))</f>
        <v>0.023140154313373</v>
      </c>
      <c r="T1654" s="83">
        <f t="shared" si="208"/>
        <v>0.023501127906631</v>
      </c>
      <c r="U1654" s="58">
        <f t="shared" si="209"/>
        <v>68.8333333333333</v>
      </c>
      <c r="V1654" s="58">
        <f t="shared" si="210"/>
        <v>1.01019948033673</v>
      </c>
      <c r="W1654" s="58">
        <f t="shared" si="211"/>
        <v>1.01019948033673</v>
      </c>
    </row>
    <row r="1655" spans="11:23">
      <c r="K1655" s="80">
        <v>165.3</v>
      </c>
      <c r="L1655" s="56">
        <f t="shared" si="205"/>
        <v>2.98747157167208</v>
      </c>
      <c r="M1655" s="56">
        <f t="shared" si="212"/>
        <v>0.0180094865303442</v>
      </c>
      <c r="Q1655" s="82">
        <f t="shared" si="206"/>
        <v>0.0733938219841499</v>
      </c>
      <c r="R1655" s="58">
        <f t="shared" si="207"/>
        <v>3.17361010226061</v>
      </c>
      <c r="S1655" s="57">
        <f>IF(K1655=0,C1683,(1/$C$59)*LN(1+$C$59/$C$58/(RodR+ABS(Calculations!K1655-RodR))))</f>
        <v>0.0231262882393368</v>
      </c>
      <c r="T1655" s="83">
        <f t="shared" si="208"/>
        <v>0.0234868262538251</v>
      </c>
      <c r="U1655" s="58">
        <f t="shared" si="209"/>
        <v>68.875</v>
      </c>
      <c r="V1655" s="58">
        <f t="shared" si="210"/>
        <v>1.01019948033673</v>
      </c>
      <c r="W1655" s="58">
        <f t="shared" si="211"/>
        <v>1.01019948033673</v>
      </c>
    </row>
    <row r="1656" spans="11:23">
      <c r="K1656" s="80">
        <v>165.4</v>
      </c>
      <c r="L1656" s="56">
        <f t="shared" si="205"/>
        <v>2.98568248710737</v>
      </c>
      <c r="M1656" s="56">
        <f t="shared" si="212"/>
        <v>0.0179878569753789</v>
      </c>
      <c r="Q1656" s="82">
        <f t="shared" si="206"/>
        <v>0.0733498691796105</v>
      </c>
      <c r="R1656" s="58">
        <f t="shared" si="207"/>
        <v>3.17361010226061</v>
      </c>
      <c r="S1656" s="57">
        <f>IF(K1656=0,C1684,(1/$C$59)*LN(1+$C$59/$C$58/(RodR+ABS(Calculations!K1656-RodR))))</f>
        <v>0.0231124387735476</v>
      </c>
      <c r="T1656" s="83">
        <f t="shared" si="208"/>
        <v>0.0234725419972273</v>
      </c>
      <c r="U1656" s="58">
        <f t="shared" si="209"/>
        <v>68.9166666666667</v>
      </c>
      <c r="V1656" s="58">
        <f t="shared" si="210"/>
        <v>1.01019948033673</v>
      </c>
      <c r="W1656" s="58">
        <f t="shared" si="211"/>
        <v>1.01019948033673</v>
      </c>
    </row>
    <row r="1657" spans="11:23">
      <c r="K1657" s="80">
        <v>165.5</v>
      </c>
      <c r="L1657" s="56">
        <f t="shared" si="205"/>
        <v>2.98389554415624</v>
      </c>
      <c r="M1657" s="56">
        <f t="shared" si="212"/>
        <v>0.0179662663642537</v>
      </c>
      <c r="Q1657" s="82">
        <f t="shared" si="206"/>
        <v>0.0733059689885276</v>
      </c>
      <c r="R1657" s="58">
        <f t="shared" si="207"/>
        <v>3.17361010226061</v>
      </c>
      <c r="S1657" s="57">
        <f>IF(K1657=0,C1685,(1/$C$59)*LN(1+$C$59/$C$58/(RodR+ABS(Calculations!K1657-RodR))))</f>
        <v>0.0230986058861833</v>
      </c>
      <c r="T1657" s="83">
        <f t="shared" si="208"/>
        <v>0.023458275105116</v>
      </c>
      <c r="U1657" s="58">
        <f t="shared" si="209"/>
        <v>68.9583333333333</v>
      </c>
      <c r="V1657" s="58">
        <f t="shared" si="210"/>
        <v>1.01019948033673</v>
      </c>
      <c r="W1657" s="58">
        <f t="shared" si="211"/>
        <v>1.01019948033673</v>
      </c>
    </row>
    <row r="1658" spans="11:23">
      <c r="K1658" s="80">
        <v>165.6</v>
      </c>
      <c r="L1658" s="56">
        <f t="shared" si="205"/>
        <v>2.98211073897546</v>
      </c>
      <c r="M1658" s="56">
        <f t="shared" si="212"/>
        <v>0.017944714603559</v>
      </c>
      <c r="Q1658" s="82">
        <f t="shared" si="206"/>
        <v>0.0732621213164841</v>
      </c>
      <c r="R1658" s="58">
        <f t="shared" si="207"/>
        <v>3.17361010226061</v>
      </c>
      <c r="S1658" s="57">
        <f>IF(K1658=0,C1686,(1/$C$59)*LN(1+$C$59/$C$58/(RodR+ABS(Calculations!K1658-RodR))))</f>
        <v>0.0230847895474931</v>
      </c>
      <c r="T1658" s="83">
        <f t="shared" si="208"/>
        <v>0.0234440255458467</v>
      </c>
      <c r="U1658" s="58">
        <f t="shared" si="209"/>
        <v>69</v>
      </c>
      <c r="V1658" s="58">
        <f t="shared" si="210"/>
        <v>1.01019948033673</v>
      </c>
      <c r="W1658" s="58">
        <f t="shared" si="211"/>
        <v>1.01019948033673</v>
      </c>
    </row>
    <row r="1659" spans="11:23">
      <c r="K1659" s="80">
        <v>165.7</v>
      </c>
      <c r="L1659" s="56">
        <f t="shared" si="205"/>
        <v>2.98032806773101</v>
      </c>
      <c r="M1659" s="56">
        <f t="shared" si="212"/>
        <v>0.017923201600115</v>
      </c>
      <c r="Q1659" s="82">
        <f t="shared" si="206"/>
        <v>0.0732183260692882</v>
      </c>
      <c r="R1659" s="58">
        <f t="shared" si="207"/>
        <v>3.17361010226061</v>
      </c>
      <c r="S1659" s="57">
        <f>IF(K1659=0,C1687,(1/$C$59)*LN(1+$C$59/$C$58/(RodR+ABS(Calculations!K1659-RodR))))</f>
        <v>0.0230709897277973</v>
      </c>
      <c r="T1659" s="83">
        <f t="shared" si="208"/>
        <v>0.0234297932878513</v>
      </c>
      <c r="U1659" s="58">
        <f t="shared" si="209"/>
        <v>69.0416666666667</v>
      </c>
      <c r="V1659" s="58">
        <f t="shared" si="210"/>
        <v>1.01019948033673</v>
      </c>
      <c r="W1659" s="58">
        <f t="shared" si="211"/>
        <v>1.01019948033673</v>
      </c>
    </row>
    <row r="1660" spans="11:23">
      <c r="K1660" s="80">
        <v>165.8</v>
      </c>
      <c r="L1660" s="56">
        <f t="shared" si="205"/>
        <v>2.978547526598</v>
      </c>
      <c r="M1660" s="56">
        <f t="shared" si="212"/>
        <v>0.017901727261036</v>
      </c>
      <c r="Q1660" s="82">
        <f t="shared" si="206"/>
        <v>0.0731745831529737</v>
      </c>
      <c r="R1660" s="58">
        <f t="shared" si="207"/>
        <v>3.17361010226061</v>
      </c>
      <c r="S1660" s="57">
        <f>IF(K1660=0,C1688,(1/$C$59)*LN(1+$C$59/$C$58/(RodR+ABS(Calculations!K1660-RodR))))</f>
        <v>0.0230572063974873</v>
      </c>
      <c r="T1660" s="83">
        <f t="shared" si="208"/>
        <v>0.02341557829964</v>
      </c>
      <c r="U1660" s="58">
        <f t="shared" si="209"/>
        <v>69.0833333333333</v>
      </c>
      <c r="V1660" s="58">
        <f t="shared" si="210"/>
        <v>1.01019948033673</v>
      </c>
      <c r="W1660" s="58">
        <f t="shared" si="211"/>
        <v>1.01019948033673</v>
      </c>
    </row>
    <row r="1661" spans="11:23">
      <c r="K1661" s="80">
        <v>165.9</v>
      </c>
      <c r="L1661" s="56">
        <f t="shared" si="205"/>
        <v>2.97676911176068</v>
      </c>
      <c r="M1661" s="56">
        <f t="shared" si="212"/>
        <v>0.0178802914937672</v>
      </c>
      <c r="Q1661" s="82">
        <f t="shared" si="206"/>
        <v>0.0731308924737983</v>
      </c>
      <c r="R1661" s="58">
        <f t="shared" si="207"/>
        <v>3.17361010226061</v>
      </c>
      <c r="S1661" s="57">
        <f>IF(K1661=0,C1689,(1/$C$59)*LN(1+$C$59/$C$58/(RodR+ABS(Calculations!K1661-RodR))))</f>
        <v>0.0230434395270251</v>
      </c>
      <c r="T1661" s="83">
        <f t="shared" si="208"/>
        <v>0.0234013805497964</v>
      </c>
      <c r="U1661" s="58">
        <f t="shared" si="209"/>
        <v>69.125</v>
      </c>
      <c r="V1661" s="58">
        <f t="shared" si="210"/>
        <v>1.01019948033673</v>
      </c>
      <c r="W1661" s="58">
        <f t="shared" si="211"/>
        <v>1.01019948033673</v>
      </c>
    </row>
    <row r="1662" spans="11:23">
      <c r="K1662" s="80">
        <v>166</v>
      </c>
      <c r="L1662" s="56">
        <f t="shared" si="205"/>
        <v>2.97499281941246</v>
      </c>
      <c r="M1662" s="56">
        <f t="shared" si="212"/>
        <v>0.017858894205915</v>
      </c>
      <c r="Q1662" s="82">
        <f t="shared" si="206"/>
        <v>0.0730872539382441</v>
      </c>
      <c r="R1662" s="58">
        <f t="shared" si="207"/>
        <v>3.17361010226061</v>
      </c>
      <c r="S1662" s="57">
        <f>IF(K1662=0,C1690,(1/$C$59)*LN(1+$C$59/$C$58/(RodR+ABS(Calculations!K1662-RodR))))</f>
        <v>0.0230296890869433</v>
      </c>
      <c r="T1662" s="83">
        <f t="shared" si="208"/>
        <v>0.0233872000069833</v>
      </c>
      <c r="U1662" s="58">
        <f t="shared" si="209"/>
        <v>69.1666666666667</v>
      </c>
      <c r="V1662" s="58">
        <f t="shared" si="210"/>
        <v>1.01019948033673</v>
      </c>
      <c r="W1662" s="58">
        <f t="shared" si="211"/>
        <v>1.01019948033673</v>
      </c>
    </row>
    <row r="1663" spans="11:23">
      <c r="K1663" s="80">
        <v>166.1</v>
      </c>
      <c r="L1663" s="56">
        <f t="shared" si="205"/>
        <v>2.97321864575575</v>
      </c>
      <c r="M1663" s="56">
        <f t="shared" si="212"/>
        <v>0.0178375353055187</v>
      </c>
      <c r="Q1663" s="82">
        <f t="shared" si="206"/>
        <v>0.0730436674530156</v>
      </c>
      <c r="R1663" s="58">
        <f t="shared" si="207"/>
        <v>3.17361010226061</v>
      </c>
      <c r="S1663" s="57">
        <f>IF(K1663=0,C1691,(1/$C$59)*LN(1+$C$59/$C$58/(RodR+ABS(Calculations!K1663-RodR))))</f>
        <v>0.0230159550478446</v>
      </c>
      <c r="T1663" s="83">
        <f t="shared" si="208"/>
        <v>0.0233730366399374</v>
      </c>
      <c r="U1663" s="58">
        <f t="shared" si="209"/>
        <v>69.2083333333333</v>
      </c>
      <c r="V1663" s="58">
        <f t="shared" si="210"/>
        <v>1.01019948033673</v>
      </c>
      <c r="W1663" s="58">
        <f t="shared" si="211"/>
        <v>1.01019948033673</v>
      </c>
    </row>
    <row r="1664" spans="11:23">
      <c r="K1664" s="80">
        <v>166.2</v>
      </c>
      <c r="L1664" s="56">
        <f t="shared" si="205"/>
        <v>2.97144658700212</v>
      </c>
      <c r="M1664" s="56">
        <f t="shared" si="212"/>
        <v>0.0178162147007024</v>
      </c>
      <c r="Q1664" s="82">
        <f t="shared" si="206"/>
        <v>0.0730001329250411</v>
      </c>
      <c r="R1664" s="58">
        <f t="shared" si="207"/>
        <v>3.17361010226061</v>
      </c>
      <c r="S1664" s="57">
        <f>IF(K1664=0,C1692,(1/$C$59)*LN(1+$C$59/$C$58/(RodR+ABS(Calculations!K1664-RodR))))</f>
        <v>0.0230022373804022</v>
      </c>
      <c r="T1664" s="83">
        <f t="shared" si="208"/>
        <v>0.0233588904174723</v>
      </c>
      <c r="U1664" s="58">
        <f t="shared" si="209"/>
        <v>69.25</v>
      </c>
      <c r="V1664" s="58">
        <f t="shared" si="210"/>
        <v>1.01019948033673</v>
      </c>
      <c r="W1664" s="58">
        <f t="shared" si="211"/>
        <v>1.01019948033673</v>
      </c>
    </row>
    <row r="1665" spans="11:23">
      <c r="K1665" s="80">
        <v>166.3</v>
      </c>
      <c r="L1665" s="56">
        <f t="shared" si="205"/>
        <v>2.96967663937204</v>
      </c>
      <c r="M1665" s="56">
        <f t="shared" si="212"/>
        <v>0.0177949323000313</v>
      </c>
      <c r="Q1665" s="82">
        <f t="shared" si="206"/>
        <v>0.0729566502614689</v>
      </c>
      <c r="R1665" s="58">
        <f t="shared" si="207"/>
        <v>3.17361010226061</v>
      </c>
      <c r="S1665" s="57">
        <f>IF(K1665=0,C1693,(1/$C$59)*LN(1+$C$59/$C$58/(RodR+ABS(Calculations!K1665-RodR))))</f>
        <v>0.0229885360553588</v>
      </c>
      <c r="T1665" s="83">
        <f t="shared" si="208"/>
        <v>0.0233447613084758</v>
      </c>
      <c r="U1665" s="58">
        <f t="shared" si="209"/>
        <v>69.2916666666667</v>
      </c>
      <c r="V1665" s="58">
        <f t="shared" si="210"/>
        <v>1.01019948033673</v>
      </c>
      <c r="W1665" s="58">
        <f t="shared" si="211"/>
        <v>1.01019948033673</v>
      </c>
    </row>
    <row r="1666" spans="11:23">
      <c r="K1666" s="80">
        <v>166.4</v>
      </c>
      <c r="L1666" s="56">
        <f t="shared" ref="L1666:L1729" si="213">IF(K1666&lt;RodR,EPRValue,Q1666*$C$43)</f>
        <v>2.96790879909511</v>
      </c>
      <c r="M1666" s="56">
        <f t="shared" si="212"/>
        <v>0.0177736880122601</v>
      </c>
      <c r="Q1666" s="82">
        <f t="shared" si="206"/>
        <v>0.0729132193696699</v>
      </c>
      <c r="R1666" s="58">
        <f t="shared" si="207"/>
        <v>3.17361010226061</v>
      </c>
      <c r="S1666" s="57">
        <f>IF(K1666=0,C1694,(1/$C$59)*LN(1+$C$59/$C$58/(RodR+ABS(Calculations!K1666-RodR))))</f>
        <v>0.022974851043527</v>
      </c>
      <c r="T1666" s="83">
        <f t="shared" si="208"/>
        <v>0.0233306492819122</v>
      </c>
      <c r="U1666" s="58">
        <f t="shared" si="209"/>
        <v>69.3333333333333</v>
      </c>
      <c r="V1666" s="58">
        <f t="shared" si="210"/>
        <v>1.01019948033673</v>
      </c>
      <c r="W1666" s="58">
        <f t="shared" si="211"/>
        <v>1.01019948033673</v>
      </c>
    </row>
    <row r="1667" spans="11:23">
      <c r="K1667" s="80">
        <v>166.5</v>
      </c>
      <c r="L1667" s="56">
        <f t="shared" si="213"/>
        <v>2.96614306240976</v>
      </c>
      <c r="M1667" s="56">
        <f t="shared" si="212"/>
        <v>0.0177524817464758</v>
      </c>
      <c r="Q1667" s="82">
        <f t="shared" si="206"/>
        <v>0.0728698401572335</v>
      </c>
      <c r="R1667" s="58">
        <f t="shared" si="207"/>
        <v>3.17361010226061</v>
      </c>
      <c r="S1667" s="57">
        <f>IF(K1667=0,C1695,(1/$C$59)*LN(1+$C$59/$C$58/(RodR+ABS(Calculations!K1667-RodR))))</f>
        <v>0.0229611823157883</v>
      </c>
      <c r="T1667" s="83">
        <f t="shared" si="208"/>
        <v>0.0233165543068199</v>
      </c>
      <c r="U1667" s="58">
        <f t="shared" si="209"/>
        <v>69.375</v>
      </c>
      <c r="V1667" s="58">
        <f t="shared" si="210"/>
        <v>1.01019948033673</v>
      </c>
      <c r="W1667" s="58">
        <f t="shared" si="211"/>
        <v>1.01019948033673</v>
      </c>
    </row>
    <row r="1668" spans="11:23">
      <c r="K1668" s="80">
        <v>166.6</v>
      </c>
      <c r="L1668" s="56">
        <f t="shared" si="213"/>
        <v>2.96437942556351</v>
      </c>
      <c r="M1668" s="56">
        <f t="shared" si="212"/>
        <v>0.0177313134119577</v>
      </c>
      <c r="Q1668" s="82">
        <f t="shared" ref="Q1668:Q1731" si="214">R1668*IF($C$56&lt;$C$55,S1668,T1668)</f>
        <v>0.0728265125319714</v>
      </c>
      <c r="R1668" s="58">
        <f t="shared" ref="R1668:R1731" si="215">$C$70/$C$61*W1668</f>
        <v>3.17361010226061</v>
      </c>
      <c r="S1668" s="57">
        <f>IF(K1668=0,C1696,(1/$C$59)*LN(1+$C$59/$C$58/(RodR+ABS(Calculations!K1668-RodR))))</f>
        <v>0.0229475298430944</v>
      </c>
      <c r="T1668" s="83">
        <f t="shared" ref="T1668:T1731" si="216">IF((ABS(K1668))&lt;$C$55-$C$56,($C$53/2/PI()/$C$56*LN(($C$55-$C$56)*(ABS(K1668)+$C$56)/(ABS(K1668))/$C$55)+$C$60*LN($C$55*$C$54/($C$55-$C$56)/$C$53)),$C$60*LN((((ABS(K1668))+$C$56-$C$55)*$C$53+$C$55*$C$54)/($C$53*(ABS(K1668)))))</f>
        <v>0.0233024763523127</v>
      </c>
      <c r="U1668" s="58">
        <f t="shared" ref="U1668:U1731" si="217">K1668/$C$56</f>
        <v>69.4166666666667</v>
      </c>
      <c r="V1668" s="58">
        <f t="shared" ref="V1668:V1731" si="218">IF(K1668="","",1/(1.0212-0.0178*LOG10($C$53+0.01)))</f>
        <v>1.01019948033673</v>
      </c>
      <c r="W1668" s="58">
        <f t="shared" ref="W1668:W1731" si="219">MAX(1/(-(0.21682*LOG10(3.7*U1668)-0.293)*(EXP(-3.7*U1668)-1)+1),1)*MAX(1/(-(0.1921*LOG10(U1668+0.2)+0.072)*(EXP(-150*U1668)-1)+1),1)*V1668</f>
        <v>1.01019948033673</v>
      </c>
    </row>
    <row r="1669" spans="11:23">
      <c r="K1669" s="80">
        <v>166.7</v>
      </c>
      <c r="L1669" s="56">
        <f t="shared" si="213"/>
        <v>2.96261788481272</v>
      </c>
      <c r="M1669" s="56">
        <f t="shared" si="212"/>
        <v>0.0177101829182837</v>
      </c>
      <c r="Q1669" s="82">
        <f t="shared" si="214"/>
        <v>0.0727832364019131</v>
      </c>
      <c r="R1669" s="58">
        <f t="shared" si="215"/>
        <v>3.17361010226061</v>
      </c>
      <c r="S1669" s="57">
        <f>IF(K1669=0,C1697,(1/$C$59)*LN(1+$C$59/$C$58/(RodR+ABS(Calculations!K1669-RodR))))</f>
        <v>0.0229338935964656</v>
      </c>
      <c r="T1669" s="83">
        <f t="shared" si="216"/>
        <v>0.0232884153875785</v>
      </c>
      <c r="U1669" s="58">
        <f t="shared" si="217"/>
        <v>69.4583333333333</v>
      </c>
      <c r="V1669" s="58">
        <f t="shared" si="218"/>
        <v>1.01019948033673</v>
      </c>
      <c r="W1669" s="58">
        <f t="shared" si="219"/>
        <v>1.01019948033673</v>
      </c>
    </row>
    <row r="1670" spans="11:23">
      <c r="K1670" s="80">
        <v>166.8</v>
      </c>
      <c r="L1670" s="56">
        <f t="shared" si="213"/>
        <v>2.96085843642264</v>
      </c>
      <c r="M1670" s="56">
        <f t="shared" si="212"/>
        <v>0.0176890901753581</v>
      </c>
      <c r="Q1670" s="82">
        <f t="shared" si="214"/>
        <v>0.072740011675306</v>
      </c>
      <c r="R1670" s="58">
        <f t="shared" si="215"/>
        <v>3.17361010226061</v>
      </c>
      <c r="S1670" s="57">
        <f>IF(K1670=0,C1698,(1/$C$59)*LN(1+$C$59/$C$58/(RodR+ABS(Calculations!K1670-RodR))))</f>
        <v>0.0229202735469906</v>
      </c>
      <c r="T1670" s="83">
        <f t="shared" si="216"/>
        <v>0.0232743713818798</v>
      </c>
      <c r="U1670" s="58">
        <f t="shared" si="217"/>
        <v>69.5</v>
      </c>
      <c r="V1670" s="58">
        <f t="shared" si="218"/>
        <v>1.01019948033673</v>
      </c>
      <c r="W1670" s="58">
        <f t="shared" si="219"/>
        <v>1.01019948033673</v>
      </c>
    </row>
    <row r="1671" spans="11:23">
      <c r="K1671" s="80">
        <v>166.9</v>
      </c>
      <c r="L1671" s="56">
        <f t="shared" si="213"/>
        <v>2.95910107666743</v>
      </c>
      <c r="M1671" s="56">
        <f t="shared" si="212"/>
        <v>0.017668035093251</v>
      </c>
      <c r="Q1671" s="82">
        <f t="shared" si="214"/>
        <v>0.0726968382606169</v>
      </c>
      <c r="R1671" s="58">
        <f t="shared" si="215"/>
        <v>3.17361010226061</v>
      </c>
      <c r="S1671" s="57">
        <f>IF(K1671=0,C1699,(1/$C$59)*LN(1+$C$59/$C$58/(RodR+ABS(Calculations!K1671-RodR))))</f>
        <v>0.0229066696658275</v>
      </c>
      <c r="T1671" s="83">
        <f t="shared" si="216"/>
        <v>0.023260344304553</v>
      </c>
      <c r="U1671" s="58">
        <f t="shared" si="217"/>
        <v>69.5416666666667</v>
      </c>
      <c r="V1671" s="58">
        <f t="shared" si="218"/>
        <v>1.01019948033673</v>
      </c>
      <c r="W1671" s="58">
        <f t="shared" si="219"/>
        <v>1.01019948033673</v>
      </c>
    </row>
    <row r="1672" spans="11:23">
      <c r="K1672" s="80">
        <v>167</v>
      </c>
      <c r="L1672" s="56">
        <f t="shared" si="213"/>
        <v>2.95734580183006</v>
      </c>
      <c r="M1672" s="56">
        <f t="shared" si="212"/>
        <v>0.0176470175823926</v>
      </c>
      <c r="Q1672" s="82">
        <f t="shared" si="214"/>
        <v>0.0726537160665286</v>
      </c>
      <c r="R1672" s="58">
        <f t="shared" si="215"/>
        <v>3.17361010226061</v>
      </c>
      <c r="S1672" s="57">
        <f>IF(K1672=0,C1700,(1/$C$59)*LN(1+$C$59/$C$58/(RodR+ABS(Calculations!K1672-RodR))))</f>
        <v>0.0228930819242024</v>
      </c>
      <c r="T1672" s="83">
        <f t="shared" si="216"/>
        <v>0.023246334125009</v>
      </c>
      <c r="U1672" s="58">
        <f t="shared" si="217"/>
        <v>69.5833333333333</v>
      </c>
      <c r="V1672" s="58">
        <f t="shared" si="218"/>
        <v>1.01019948033673</v>
      </c>
      <c r="W1672" s="58">
        <f t="shared" si="219"/>
        <v>1.01019948033673</v>
      </c>
    </row>
    <row r="1673" spans="11:23">
      <c r="K1673" s="80">
        <v>167.1</v>
      </c>
      <c r="L1673" s="56">
        <f t="shared" si="213"/>
        <v>2.95559260820231</v>
      </c>
      <c r="M1673" s="56">
        <f t="shared" si="212"/>
        <v>0.0176260375534434</v>
      </c>
      <c r="Q1673" s="82">
        <f t="shared" si="214"/>
        <v>0.0726106450019402</v>
      </c>
      <c r="R1673" s="58">
        <f t="shared" si="215"/>
        <v>3.17361010226061</v>
      </c>
      <c r="S1673" s="57">
        <f>IF(K1673=0,C1701,(1/$C$59)*LN(1+$C$59/$C$58/(RodR+ABS(Calculations!K1673-RodR))))</f>
        <v>0.0228795102934096</v>
      </c>
      <c r="T1673" s="83">
        <f t="shared" si="216"/>
        <v>0.0232323408127312</v>
      </c>
      <c r="U1673" s="58">
        <f t="shared" si="217"/>
        <v>69.625</v>
      </c>
      <c r="V1673" s="58">
        <f t="shared" si="218"/>
        <v>1.01019948033673</v>
      </c>
      <c r="W1673" s="58">
        <f t="shared" si="219"/>
        <v>1.01019948033673</v>
      </c>
    </row>
    <row r="1674" spans="11:23">
      <c r="K1674" s="80">
        <v>167.2</v>
      </c>
      <c r="L1674" s="56">
        <f t="shared" si="213"/>
        <v>2.95384149208479</v>
      </c>
      <c r="M1674" s="56">
        <f t="shared" si="212"/>
        <v>0.0176050949173274</v>
      </c>
      <c r="Q1674" s="82">
        <f t="shared" si="214"/>
        <v>0.0725676249759686</v>
      </c>
      <c r="R1674" s="58">
        <f t="shared" si="215"/>
        <v>3.17361010226061</v>
      </c>
      <c r="S1674" s="57">
        <f>IF(K1674=0,C1702,(1/$C$59)*LN(1+$C$59/$C$58/(RodR+ABS(Calculations!K1674-RodR))))</f>
        <v>0.0228659547448118</v>
      </c>
      <c r="T1674" s="83">
        <f t="shared" si="216"/>
        <v>0.023218364337277</v>
      </c>
      <c r="U1674" s="58">
        <f t="shared" si="217"/>
        <v>69.6666666666667</v>
      </c>
      <c r="V1674" s="58">
        <f t="shared" si="218"/>
        <v>1.01019948033673</v>
      </c>
      <c r="W1674" s="58">
        <f t="shared" si="219"/>
        <v>1.01019948033673</v>
      </c>
    </row>
    <row r="1675" spans="11:23">
      <c r="K1675" s="80">
        <v>167.3</v>
      </c>
      <c r="L1675" s="56">
        <f t="shared" si="213"/>
        <v>2.95209244978685</v>
      </c>
      <c r="M1675" s="56">
        <f t="shared" si="212"/>
        <v>0.0175841895851945</v>
      </c>
      <c r="Q1675" s="82">
        <f t="shared" si="214"/>
        <v>0.0725246558979446</v>
      </c>
      <c r="R1675" s="58">
        <f t="shared" si="215"/>
        <v>3.17361010226061</v>
      </c>
      <c r="S1675" s="57">
        <f>IF(K1675=0,C1703,(1/$C$59)*LN(1+$C$59/$C$58/(RodR+ABS(Calculations!K1675-RodR))))</f>
        <v>0.0228524152498394</v>
      </c>
      <c r="T1675" s="83">
        <f t="shared" si="216"/>
        <v>0.0232044046682775</v>
      </c>
      <c r="U1675" s="58">
        <f t="shared" si="217"/>
        <v>69.7083333333333</v>
      </c>
      <c r="V1675" s="58">
        <f t="shared" si="218"/>
        <v>1.01019948033673</v>
      </c>
      <c r="W1675" s="58">
        <f t="shared" si="219"/>
        <v>1.01019948033673</v>
      </c>
    </row>
    <row r="1676" spans="11:23">
      <c r="K1676" s="80">
        <v>167.4</v>
      </c>
      <c r="L1676" s="56">
        <f t="shared" si="213"/>
        <v>2.95034547762655</v>
      </c>
      <c r="M1676" s="56">
        <f t="shared" si="212"/>
        <v>0.0175633214685633</v>
      </c>
      <c r="Q1676" s="82">
        <f t="shared" si="214"/>
        <v>0.0724817376774131</v>
      </c>
      <c r="R1676" s="58">
        <f t="shared" si="215"/>
        <v>3.17361010226061</v>
      </c>
      <c r="S1676" s="57">
        <f>IF(K1676=0,C1704,(1/$C$59)*LN(1+$C$59/$C$58/(RodR+ABS(Calculations!K1676-RodR))))</f>
        <v>0.02283889177999</v>
      </c>
      <c r="T1676" s="83">
        <f t="shared" si="216"/>
        <v>0.0231904617754364</v>
      </c>
      <c r="U1676" s="58">
        <f t="shared" si="217"/>
        <v>69.75</v>
      </c>
      <c r="V1676" s="58">
        <f t="shared" si="218"/>
        <v>1.01019948033673</v>
      </c>
      <c r="W1676" s="58">
        <f t="shared" si="219"/>
        <v>1.01019948033673</v>
      </c>
    </row>
    <row r="1677" spans="11:23">
      <c r="K1677" s="80">
        <v>167.5</v>
      </c>
      <c r="L1677" s="56">
        <f t="shared" si="213"/>
        <v>2.94860057193069</v>
      </c>
      <c r="M1677" s="56">
        <f t="shared" ref="M1677:M1740" si="220">L1667-L1677</f>
        <v>0.0175424904790726</v>
      </c>
      <c r="Q1677" s="82">
        <f t="shared" si="214"/>
        <v>0.0724388702241342</v>
      </c>
      <c r="R1677" s="58">
        <f t="shared" si="215"/>
        <v>3.17361010226061</v>
      </c>
      <c r="S1677" s="57">
        <f>IF(K1677=0,C1705,(1/$C$59)*LN(1+$C$59/$C$58/(RodR+ABS(Calculations!K1677-RodR))))</f>
        <v>0.0228253843068293</v>
      </c>
      <c r="T1677" s="83">
        <f t="shared" si="216"/>
        <v>0.0231765356285301</v>
      </c>
      <c r="U1677" s="58">
        <f t="shared" si="217"/>
        <v>69.7916666666667</v>
      </c>
      <c r="V1677" s="58">
        <f t="shared" si="218"/>
        <v>1.01019948033673</v>
      </c>
      <c r="W1677" s="58">
        <f t="shared" si="219"/>
        <v>1.01019948033673</v>
      </c>
    </row>
    <row r="1678" spans="11:23">
      <c r="K1678" s="80">
        <v>167.6</v>
      </c>
      <c r="L1678" s="56">
        <f t="shared" si="213"/>
        <v>2.94685772903474</v>
      </c>
      <c r="M1678" s="56">
        <f t="shared" si="220"/>
        <v>0.0175216965287679</v>
      </c>
      <c r="Q1678" s="82">
        <f t="shared" si="214"/>
        <v>0.0723960534480803</v>
      </c>
      <c r="R1678" s="58">
        <f t="shared" si="215"/>
        <v>3.17361010226061</v>
      </c>
      <c r="S1678" s="57">
        <f>IF(K1678=0,C1706,(1/$C$59)*LN(1+$C$59/$C$58/(RodR+ABS(Calculations!K1678-RodR))))</f>
        <v>0.0228118928019896</v>
      </c>
      <c r="T1678" s="83">
        <f t="shared" si="216"/>
        <v>0.0231626261974075</v>
      </c>
      <c r="U1678" s="58">
        <f t="shared" si="217"/>
        <v>69.8333333333333</v>
      </c>
      <c r="V1678" s="58">
        <f t="shared" si="218"/>
        <v>1.01019948033673</v>
      </c>
      <c r="W1678" s="58">
        <f t="shared" si="219"/>
        <v>1.01019948033673</v>
      </c>
    </row>
    <row r="1679" spans="11:23">
      <c r="K1679" s="80">
        <v>167.7</v>
      </c>
      <c r="L1679" s="56">
        <f t="shared" si="213"/>
        <v>2.94511694528287</v>
      </c>
      <c r="M1679" s="56">
        <f t="shared" si="220"/>
        <v>0.0175009395298482</v>
      </c>
      <c r="Q1679" s="82">
        <f t="shared" si="214"/>
        <v>0.0723532872594381</v>
      </c>
      <c r="R1679" s="58">
        <f t="shared" si="215"/>
        <v>3.17361010226061</v>
      </c>
      <c r="S1679" s="57">
        <f>IF(K1679=0,C1707,(1/$C$59)*LN(1+$C$59/$C$58/(RodR+ABS(Calculations!K1679-RodR))))</f>
        <v>0.0227984172371709</v>
      </c>
      <c r="T1679" s="83">
        <f t="shared" si="216"/>
        <v>0.0231487334519901</v>
      </c>
      <c r="U1679" s="58">
        <f t="shared" si="217"/>
        <v>69.875</v>
      </c>
      <c r="V1679" s="58">
        <f t="shared" si="218"/>
        <v>1.01019948033673</v>
      </c>
      <c r="W1679" s="58">
        <f t="shared" si="219"/>
        <v>1.01019948033673</v>
      </c>
    </row>
    <row r="1680" spans="11:23">
      <c r="K1680" s="80">
        <v>167.8</v>
      </c>
      <c r="L1680" s="56">
        <f t="shared" si="213"/>
        <v>2.94337821702782</v>
      </c>
      <c r="M1680" s="56">
        <f t="shared" si="220"/>
        <v>0.0174802193948151</v>
      </c>
      <c r="Q1680" s="82">
        <f t="shared" si="214"/>
        <v>0.0723105715686044</v>
      </c>
      <c r="R1680" s="58">
        <f t="shared" si="215"/>
        <v>3.17361010226061</v>
      </c>
      <c r="S1680" s="57">
        <f>IF(K1680=0,C1708,(1/$C$59)*LN(1+$C$59/$C$58/(RodR+ABS(Calculations!K1680-RodR))))</f>
        <v>0.0227849575841394</v>
      </c>
      <c r="T1680" s="83">
        <f t="shared" si="216"/>
        <v>0.0231348573622712</v>
      </c>
      <c r="U1680" s="58">
        <f t="shared" si="217"/>
        <v>69.9166666666667</v>
      </c>
      <c r="V1680" s="58">
        <f t="shared" si="218"/>
        <v>1.01019948033673</v>
      </c>
      <c r="W1680" s="58">
        <f t="shared" si="219"/>
        <v>1.01019948033673</v>
      </c>
    </row>
    <row r="1681" spans="11:23">
      <c r="K1681" s="80">
        <v>167.9</v>
      </c>
      <c r="L1681" s="56">
        <f t="shared" si="213"/>
        <v>2.941641540631</v>
      </c>
      <c r="M1681" s="56">
        <f t="shared" si="220"/>
        <v>0.0174595360364309</v>
      </c>
      <c r="Q1681" s="82">
        <f t="shared" si="214"/>
        <v>0.0722679062861893</v>
      </c>
      <c r="R1681" s="58">
        <f t="shared" si="215"/>
        <v>3.17361010226061</v>
      </c>
      <c r="S1681" s="57">
        <f>IF(K1681=0,C1709,(1/$C$59)*LN(1+$C$59/$C$58/(RodR+ABS(Calculations!K1681-RodR))))</f>
        <v>0.0227715138147285</v>
      </c>
      <c r="T1681" s="83">
        <f t="shared" si="216"/>
        <v>0.0231209978983166</v>
      </c>
      <c r="U1681" s="58">
        <f t="shared" si="217"/>
        <v>69.9583333333333</v>
      </c>
      <c r="V1681" s="58">
        <f t="shared" si="218"/>
        <v>1.01019948033673</v>
      </c>
      <c r="W1681" s="58">
        <f t="shared" si="219"/>
        <v>1.01019948033673</v>
      </c>
    </row>
    <row r="1682" spans="11:23">
      <c r="K1682" s="80">
        <v>168</v>
      </c>
      <c r="L1682" s="56">
        <f t="shared" si="213"/>
        <v>2.93990691246235</v>
      </c>
      <c r="M1682" s="56">
        <f t="shared" si="220"/>
        <v>0.0174388893677162</v>
      </c>
      <c r="Q1682" s="82">
        <f t="shared" si="214"/>
        <v>0.0722252913230124</v>
      </c>
      <c r="R1682" s="58">
        <f t="shared" si="215"/>
        <v>3.17361010226061</v>
      </c>
      <c r="S1682" s="57">
        <f>IF(K1682=0,C1710,(1/$C$59)*LN(1+$C$59/$C$58/(RodR+ABS(Calculations!K1682-RodR))))</f>
        <v>0.0227580859008374</v>
      </c>
      <c r="T1682" s="83">
        <f t="shared" si="216"/>
        <v>0.0231071550302629</v>
      </c>
      <c r="U1682" s="58">
        <f t="shared" si="217"/>
        <v>70</v>
      </c>
      <c r="V1682" s="58">
        <f t="shared" si="218"/>
        <v>1.01019948033673</v>
      </c>
      <c r="W1682" s="58">
        <f t="shared" si="219"/>
        <v>1.01019948033673</v>
      </c>
    </row>
    <row r="1683" spans="11:23">
      <c r="K1683" s="80">
        <v>168.1</v>
      </c>
      <c r="L1683" s="56">
        <f t="shared" si="213"/>
        <v>2.93817432890038</v>
      </c>
      <c r="M1683" s="56">
        <f t="shared" si="220"/>
        <v>0.0174182793019275</v>
      </c>
      <c r="Q1683" s="82">
        <f t="shared" si="214"/>
        <v>0.072182726590104</v>
      </c>
      <c r="R1683" s="58">
        <f t="shared" si="215"/>
        <v>3.17361010226061</v>
      </c>
      <c r="S1683" s="57">
        <f>IF(K1683=0,C1711,(1/$C$59)*LN(1+$C$59/$C$58/(RodR+ABS(Calculations!K1683-RodR))))</f>
        <v>0.0227446738144321</v>
      </c>
      <c r="T1683" s="83">
        <f t="shared" si="216"/>
        <v>0.0230933287283188</v>
      </c>
      <c r="U1683" s="58">
        <f t="shared" si="217"/>
        <v>70.0416666666667</v>
      </c>
      <c r="V1683" s="58">
        <f t="shared" si="218"/>
        <v>1.01019948033673</v>
      </c>
      <c r="W1683" s="58">
        <f t="shared" si="219"/>
        <v>1.01019948033673</v>
      </c>
    </row>
    <row r="1684" spans="11:23">
      <c r="K1684" s="80">
        <v>168.2</v>
      </c>
      <c r="L1684" s="56">
        <f t="shared" si="213"/>
        <v>2.93644378633217</v>
      </c>
      <c r="M1684" s="56">
        <f t="shared" si="220"/>
        <v>0.0173977057526158</v>
      </c>
      <c r="Q1684" s="82">
        <f t="shared" si="214"/>
        <v>0.0721402119987045</v>
      </c>
      <c r="R1684" s="58">
        <f t="shared" si="215"/>
        <v>3.17361010226061</v>
      </c>
      <c r="S1684" s="57">
        <f>IF(K1684=0,C1712,(1/$C$59)*LN(1+$C$59/$C$58/(RodR+ABS(Calculations!K1684-RodR))))</f>
        <v>0.0227312775275444</v>
      </c>
      <c r="T1684" s="83">
        <f t="shared" si="216"/>
        <v>0.0230795189627643</v>
      </c>
      <c r="U1684" s="58">
        <f t="shared" si="217"/>
        <v>70.0833333333333</v>
      </c>
      <c r="V1684" s="58">
        <f t="shared" si="218"/>
        <v>1.01019948033673</v>
      </c>
      <c r="W1684" s="58">
        <f t="shared" si="219"/>
        <v>1.01019948033673</v>
      </c>
    </row>
    <row r="1685" spans="11:23">
      <c r="K1685" s="80">
        <v>168.3</v>
      </c>
      <c r="L1685" s="56">
        <f t="shared" si="213"/>
        <v>2.93471528115332</v>
      </c>
      <c r="M1685" s="56">
        <f t="shared" si="220"/>
        <v>0.0173771686335273</v>
      </c>
      <c r="Q1685" s="82">
        <f t="shared" si="214"/>
        <v>0.072097747460264</v>
      </c>
      <c r="R1685" s="58">
        <f t="shared" si="215"/>
        <v>3.17361010226061</v>
      </c>
      <c r="S1685" s="57">
        <f>IF(K1685=0,C1713,(1/$C$59)*LN(1+$C$59/$C$58/(RodR+ABS(Calculations!K1685-RodR))))</f>
        <v>0.0227178970122725</v>
      </c>
      <c r="T1685" s="83">
        <f t="shared" si="216"/>
        <v>0.0230657257039503</v>
      </c>
      <c r="U1685" s="58">
        <f t="shared" si="217"/>
        <v>70.125</v>
      </c>
      <c r="V1685" s="58">
        <f t="shared" si="218"/>
        <v>1.01019948033673</v>
      </c>
      <c r="W1685" s="58">
        <f t="shared" si="219"/>
        <v>1.01019948033673</v>
      </c>
    </row>
    <row r="1686" spans="11:23">
      <c r="K1686" s="80">
        <v>168.4</v>
      </c>
      <c r="L1686" s="56">
        <f t="shared" si="213"/>
        <v>2.93298880976781</v>
      </c>
      <c r="M1686" s="56">
        <f t="shared" si="220"/>
        <v>0.0173566678587367</v>
      </c>
      <c r="Q1686" s="82">
        <f t="shared" si="214"/>
        <v>0.0720553328864383</v>
      </c>
      <c r="R1686" s="58">
        <f t="shared" si="215"/>
        <v>3.17361010226061</v>
      </c>
      <c r="S1686" s="57">
        <f>IF(K1686=0,C1714,(1/$C$59)*LN(1+$C$59/$C$58/(RodR+ABS(Calculations!K1686-RodR))))</f>
        <v>0.0227045322407791</v>
      </c>
      <c r="T1686" s="83">
        <f t="shared" si="216"/>
        <v>0.023051948922298</v>
      </c>
      <c r="U1686" s="58">
        <f t="shared" si="217"/>
        <v>70.1666666666667</v>
      </c>
      <c r="V1686" s="58">
        <f t="shared" si="218"/>
        <v>1.01019948033673</v>
      </c>
      <c r="W1686" s="58">
        <f t="shared" si="219"/>
        <v>1.01019948033673</v>
      </c>
    </row>
    <row r="1687" spans="11:23">
      <c r="K1687" s="80">
        <v>168.5</v>
      </c>
      <c r="L1687" s="56">
        <f t="shared" si="213"/>
        <v>2.93126436858814</v>
      </c>
      <c r="M1687" s="56">
        <f t="shared" si="220"/>
        <v>0.0173362033425501</v>
      </c>
      <c r="Q1687" s="82">
        <f t="shared" si="214"/>
        <v>0.0720129681890926</v>
      </c>
      <c r="R1687" s="58">
        <f t="shared" si="215"/>
        <v>3.17361010226061</v>
      </c>
      <c r="S1687" s="57">
        <f>IF(K1687=0,C1715,(1/$C$59)*LN(1+$C$59/$C$58/(RodR+ABS(Calculations!K1687-RodR))))</f>
        <v>0.0226911831852932</v>
      </c>
      <c r="T1687" s="83">
        <f t="shared" si="216"/>
        <v>0.0230381885883005</v>
      </c>
      <c r="U1687" s="58">
        <f t="shared" si="217"/>
        <v>70.2083333333333</v>
      </c>
      <c r="V1687" s="58">
        <f t="shared" si="218"/>
        <v>1.01019948033673</v>
      </c>
      <c r="W1687" s="58">
        <f t="shared" si="219"/>
        <v>1.01019948033673</v>
      </c>
    </row>
    <row r="1688" spans="11:23">
      <c r="K1688" s="80">
        <v>168.6</v>
      </c>
      <c r="L1688" s="56">
        <f t="shared" si="213"/>
        <v>2.92954195403531</v>
      </c>
      <c r="M1688" s="56">
        <f t="shared" si="220"/>
        <v>0.0173157749994339</v>
      </c>
      <c r="Q1688" s="82">
        <f t="shared" si="214"/>
        <v>0.0719706532803007</v>
      </c>
      <c r="R1688" s="58">
        <f t="shared" si="215"/>
        <v>3.17361010226061</v>
      </c>
      <c r="S1688" s="57">
        <f>IF(K1688=0,C1716,(1/$C$59)*LN(1+$C$59/$C$58/(RodR+ABS(Calculations!K1688-RodR))))</f>
        <v>0.0226778498181093</v>
      </c>
      <c r="T1688" s="83">
        <f t="shared" si="216"/>
        <v>0.0230244446725201</v>
      </c>
      <c r="U1688" s="58">
        <f t="shared" si="217"/>
        <v>70.25</v>
      </c>
      <c r="V1688" s="58">
        <f t="shared" si="218"/>
        <v>1.01019948033673</v>
      </c>
      <c r="W1688" s="58">
        <f t="shared" si="219"/>
        <v>1.01019948033673</v>
      </c>
    </row>
    <row r="1689" spans="11:23">
      <c r="K1689" s="80">
        <v>168.7</v>
      </c>
      <c r="L1689" s="56">
        <f t="shared" si="213"/>
        <v>2.92782156253862</v>
      </c>
      <c r="M1689" s="56">
        <f t="shared" si="220"/>
        <v>0.0172953827442566</v>
      </c>
      <c r="Q1689" s="82">
        <f t="shared" si="214"/>
        <v>0.0719283880723408</v>
      </c>
      <c r="R1689" s="58">
        <f t="shared" si="215"/>
        <v>3.17361010226061</v>
      </c>
      <c r="S1689" s="57">
        <f>IF(K1689=0,C1717,(1/$C$59)*LN(1+$C$59/$C$58/(RodR+ABS(Calculations!K1689-RodR))))</f>
        <v>0.0226645321115865</v>
      </c>
      <c r="T1689" s="83">
        <f t="shared" si="216"/>
        <v>0.02301071714559</v>
      </c>
      <c r="U1689" s="58">
        <f t="shared" si="217"/>
        <v>70.2916666666667</v>
      </c>
      <c r="V1689" s="58">
        <f t="shared" si="218"/>
        <v>1.01019948033673</v>
      </c>
      <c r="W1689" s="58">
        <f t="shared" si="219"/>
        <v>1.01019948033673</v>
      </c>
    </row>
    <row r="1690" spans="11:23">
      <c r="K1690" s="80">
        <v>168.8</v>
      </c>
      <c r="L1690" s="56">
        <f t="shared" si="213"/>
        <v>2.92610319053581</v>
      </c>
      <c r="M1690" s="56">
        <f t="shared" si="220"/>
        <v>0.0172750264920096</v>
      </c>
      <c r="Q1690" s="82">
        <f t="shared" si="214"/>
        <v>0.0718861724776981</v>
      </c>
      <c r="R1690" s="58">
        <f t="shared" si="215"/>
        <v>3.17361010226061</v>
      </c>
      <c r="S1690" s="57">
        <f>IF(K1690=0,C1718,(1/$C$59)*LN(1+$C$59/$C$58/(RodR+ABS(Calculations!K1690-RodR))))</f>
        <v>0.0226512300381488</v>
      </c>
      <c r="T1690" s="83">
        <f t="shared" si="216"/>
        <v>0.0229970059782127</v>
      </c>
      <c r="U1690" s="58">
        <f t="shared" si="217"/>
        <v>70.3333333333333</v>
      </c>
      <c r="V1690" s="58">
        <f t="shared" si="218"/>
        <v>1.01019948033673</v>
      </c>
      <c r="W1690" s="58">
        <f t="shared" si="219"/>
        <v>1.01019948033673</v>
      </c>
    </row>
    <row r="1691" spans="11:23">
      <c r="K1691" s="80">
        <v>168.9</v>
      </c>
      <c r="L1691" s="56">
        <f t="shared" si="213"/>
        <v>2.92438683447295</v>
      </c>
      <c r="M1691" s="56">
        <f t="shared" si="220"/>
        <v>0.0172547061580497</v>
      </c>
      <c r="Q1691" s="82">
        <f t="shared" si="214"/>
        <v>0.0718440064090621</v>
      </c>
      <c r="R1691" s="58">
        <f t="shared" si="215"/>
        <v>3.17361010226061</v>
      </c>
      <c r="S1691" s="57">
        <f>IF(K1691=0,C1719,(1/$C$59)*LN(1+$C$59/$C$58/(RodR+ABS(Calculations!K1691-RodR))))</f>
        <v>0.022637943570285</v>
      </c>
      <c r="T1691" s="83">
        <f t="shared" si="216"/>
        <v>0.0229833111411616</v>
      </c>
      <c r="U1691" s="58">
        <f t="shared" si="217"/>
        <v>70.375</v>
      </c>
      <c r="V1691" s="58">
        <f t="shared" si="218"/>
        <v>1.01019948033673</v>
      </c>
      <c r="W1691" s="58">
        <f t="shared" si="219"/>
        <v>1.01019948033673</v>
      </c>
    </row>
    <row r="1692" spans="11:23">
      <c r="K1692" s="80">
        <v>169</v>
      </c>
      <c r="L1692" s="56">
        <f t="shared" si="213"/>
        <v>2.92267249080448</v>
      </c>
      <c r="M1692" s="56">
        <f t="shared" si="220"/>
        <v>0.017234421657867</v>
      </c>
      <c r="Q1692" s="82">
        <f t="shared" si="214"/>
        <v>0.0718018897793286</v>
      </c>
      <c r="R1692" s="58">
        <f t="shared" si="215"/>
        <v>3.17361010226061</v>
      </c>
      <c r="S1692" s="57">
        <f>IF(K1692=0,C1720,(1/$C$59)*LN(1+$C$59/$C$58/(RodR+ABS(Calculations!K1692-RodR))))</f>
        <v>0.0226246726805486</v>
      </c>
      <c r="T1692" s="83">
        <f t="shared" si="216"/>
        <v>0.0229696326052787</v>
      </c>
      <c r="U1692" s="58">
        <f t="shared" si="217"/>
        <v>70.4166666666667</v>
      </c>
      <c r="V1692" s="58">
        <f t="shared" si="218"/>
        <v>1.01019948033673</v>
      </c>
      <c r="W1692" s="58">
        <f t="shared" si="219"/>
        <v>1.01019948033673</v>
      </c>
    </row>
    <row r="1693" spans="11:23">
      <c r="K1693" s="80">
        <v>169.1</v>
      </c>
      <c r="L1693" s="56">
        <f t="shared" si="213"/>
        <v>2.92096015599314</v>
      </c>
      <c r="M1693" s="56">
        <f t="shared" si="220"/>
        <v>0.0172141729072428</v>
      </c>
      <c r="Q1693" s="82">
        <f t="shared" si="214"/>
        <v>0.071759822501597</v>
      </c>
      <c r="R1693" s="58">
        <f t="shared" si="215"/>
        <v>3.17361010226061</v>
      </c>
      <c r="S1693" s="57">
        <f>IF(K1693=0,C1721,(1/$C$59)*LN(1+$C$59/$C$58/(RodR+ABS(Calculations!K1693-RodR))))</f>
        <v>0.0226114173415573</v>
      </c>
      <c r="T1693" s="83">
        <f t="shared" si="216"/>
        <v>0.0229559703414756</v>
      </c>
      <c r="U1693" s="58">
        <f t="shared" si="217"/>
        <v>70.4583333333333</v>
      </c>
      <c r="V1693" s="58">
        <f t="shared" si="218"/>
        <v>1.01019948033673</v>
      </c>
      <c r="W1693" s="58">
        <f t="shared" si="219"/>
        <v>1.01019948033673</v>
      </c>
    </row>
    <row r="1694" spans="11:23">
      <c r="K1694" s="80">
        <v>169.2</v>
      </c>
      <c r="L1694" s="56">
        <f t="shared" si="213"/>
        <v>2.91924982650992</v>
      </c>
      <c r="M1694" s="56">
        <f t="shared" si="220"/>
        <v>0.0171939598222552</v>
      </c>
      <c r="Q1694" s="82">
        <f t="shared" si="214"/>
        <v>0.0717178044891693</v>
      </c>
      <c r="R1694" s="58">
        <f t="shared" si="215"/>
        <v>3.17361010226061</v>
      </c>
      <c r="S1694" s="57">
        <f>IF(K1694=0,C1722,(1/$C$59)*LN(1+$C$59/$C$58/(RodR+ABS(Calculations!K1694-RodR))))</f>
        <v>0.0225981775259928</v>
      </c>
      <c r="T1694" s="83">
        <f t="shared" si="216"/>
        <v>0.0229423243207333</v>
      </c>
      <c r="U1694" s="58">
        <f t="shared" si="217"/>
        <v>70.5</v>
      </c>
      <c r="V1694" s="58">
        <f t="shared" si="218"/>
        <v>1.01019948033673</v>
      </c>
      <c r="W1694" s="58">
        <f t="shared" si="219"/>
        <v>1.01019948033673</v>
      </c>
    </row>
    <row r="1695" spans="11:23">
      <c r="K1695" s="80">
        <v>169.3</v>
      </c>
      <c r="L1695" s="56">
        <f t="shared" si="213"/>
        <v>2.91754149883411</v>
      </c>
      <c r="M1695" s="56">
        <f t="shared" si="220"/>
        <v>0.0171737823192153</v>
      </c>
      <c r="Q1695" s="82">
        <f t="shared" si="214"/>
        <v>0.0716758356555517</v>
      </c>
      <c r="R1695" s="58">
        <f t="shared" si="215"/>
        <v>3.17361010226061</v>
      </c>
      <c r="S1695" s="57">
        <f>IF(K1695=0,C1723,(1/$C$59)*LN(1+$C$59/$C$58/(RodR+ABS(Calculations!K1695-RodR))))</f>
        <v>0.0225849532066009</v>
      </c>
      <c r="T1695" s="83">
        <f t="shared" si="216"/>
        <v>0.0229286945141016</v>
      </c>
      <c r="U1695" s="58">
        <f t="shared" si="217"/>
        <v>70.5416666666667</v>
      </c>
      <c r="V1695" s="58">
        <f t="shared" si="218"/>
        <v>1.01019948033673</v>
      </c>
      <c r="W1695" s="58">
        <f t="shared" si="219"/>
        <v>1.01019948033673</v>
      </c>
    </row>
    <row r="1696" spans="11:23">
      <c r="K1696" s="80">
        <v>169.4</v>
      </c>
      <c r="L1696" s="56">
        <f t="shared" si="213"/>
        <v>2.91583516945321</v>
      </c>
      <c r="M1696" s="56">
        <f t="shared" si="220"/>
        <v>0.0171536403145964</v>
      </c>
      <c r="Q1696" s="82">
        <f t="shared" si="214"/>
        <v>0.0716339159144518</v>
      </c>
      <c r="R1696" s="58">
        <f t="shared" si="215"/>
        <v>3.17361010226061</v>
      </c>
      <c r="S1696" s="57">
        <f>IF(K1696=0,C1724,(1/$C$59)*LN(1+$C$59/$C$58/(RodR+ABS(Calculations!K1696-RodR))))</f>
        <v>0.0225717443561911</v>
      </c>
      <c r="T1696" s="83">
        <f t="shared" si="216"/>
        <v>0.022915080892699</v>
      </c>
      <c r="U1696" s="58">
        <f t="shared" si="217"/>
        <v>70.5833333333333</v>
      </c>
      <c r="V1696" s="58">
        <f t="shared" si="218"/>
        <v>1.01019948033673</v>
      </c>
      <c r="W1696" s="58">
        <f t="shared" si="219"/>
        <v>1.01019948033673</v>
      </c>
    </row>
    <row r="1697" spans="11:23">
      <c r="K1697" s="80">
        <v>169.5</v>
      </c>
      <c r="L1697" s="56">
        <f t="shared" si="213"/>
        <v>2.91413083486297</v>
      </c>
      <c r="M1697" s="56">
        <f t="shared" si="220"/>
        <v>0.0171335337251652</v>
      </c>
      <c r="Q1697" s="82">
        <f t="shared" si="214"/>
        <v>0.0715920451797799</v>
      </c>
      <c r="R1697" s="58">
        <f t="shared" si="215"/>
        <v>3.17361010226061</v>
      </c>
      <c r="S1697" s="57">
        <f>IF(K1697=0,C1725,(1/$C$59)*LN(1+$C$59/$C$58/(RodR+ABS(Calculations!K1697-RodR))))</f>
        <v>0.0225585509476365</v>
      </c>
      <c r="T1697" s="83">
        <f t="shared" si="216"/>
        <v>0.0229014834277135</v>
      </c>
      <c r="U1697" s="58">
        <f t="shared" si="217"/>
        <v>70.625</v>
      </c>
      <c r="V1697" s="58">
        <f t="shared" si="218"/>
        <v>1.01019948033673</v>
      </c>
      <c r="W1697" s="58">
        <f t="shared" si="219"/>
        <v>1.01019948033673</v>
      </c>
    </row>
    <row r="1698" spans="11:23">
      <c r="K1698" s="80">
        <v>169.6</v>
      </c>
      <c r="L1698" s="56">
        <f t="shared" si="213"/>
        <v>2.91242849156728</v>
      </c>
      <c r="M1698" s="56">
        <f t="shared" si="220"/>
        <v>0.0171134624680218</v>
      </c>
      <c r="Q1698" s="82">
        <f t="shared" si="214"/>
        <v>0.0715502233656463</v>
      </c>
      <c r="R1698" s="58">
        <f t="shared" si="215"/>
        <v>3.17361010226061</v>
      </c>
      <c r="S1698" s="57">
        <f>IF(K1698=0,C1726,(1/$C$59)*LN(1+$C$59/$C$58/(RodR+ABS(Calculations!K1698-RodR))))</f>
        <v>0.0225453729538736</v>
      </c>
      <c r="T1698" s="83">
        <f t="shared" si="216"/>
        <v>0.022887902090399</v>
      </c>
      <c r="U1698" s="58">
        <f t="shared" si="217"/>
        <v>70.6666666666667</v>
      </c>
      <c r="V1698" s="58">
        <f t="shared" si="218"/>
        <v>1.01019948033673</v>
      </c>
      <c r="W1698" s="58">
        <f t="shared" si="219"/>
        <v>1.01019948033673</v>
      </c>
    </row>
    <row r="1699" spans="11:23">
      <c r="K1699" s="80">
        <v>169.7</v>
      </c>
      <c r="L1699" s="56">
        <f t="shared" si="213"/>
        <v>2.91072813607826</v>
      </c>
      <c r="M1699" s="56">
        <f t="shared" si="220"/>
        <v>0.0170934264603613</v>
      </c>
      <c r="Q1699" s="82">
        <f t="shared" si="214"/>
        <v>0.0715084503863635</v>
      </c>
      <c r="R1699" s="58">
        <f t="shared" si="215"/>
        <v>3.17361010226061</v>
      </c>
      <c r="S1699" s="57">
        <f>IF(K1699=0,C1727,(1/$C$59)*LN(1+$C$59/$C$58/(RodR+ABS(Calculations!K1699-RodR))))</f>
        <v>0.0225322103479022</v>
      </c>
      <c r="T1699" s="83">
        <f t="shared" si="216"/>
        <v>0.0228743368520802</v>
      </c>
      <c r="U1699" s="58">
        <f t="shared" si="217"/>
        <v>70.7083333333333</v>
      </c>
      <c r="V1699" s="58">
        <f t="shared" si="218"/>
        <v>1.01019948033673</v>
      </c>
      <c r="W1699" s="58">
        <f t="shared" si="219"/>
        <v>1.01019948033673</v>
      </c>
    </row>
    <row r="1700" spans="11:23">
      <c r="K1700" s="80">
        <v>169.8</v>
      </c>
      <c r="L1700" s="56">
        <f t="shared" si="213"/>
        <v>2.90902976491611</v>
      </c>
      <c r="M1700" s="56">
        <f t="shared" si="220"/>
        <v>0.0170734256197083</v>
      </c>
      <c r="Q1700" s="82">
        <f t="shared" si="214"/>
        <v>0.0714667261564428</v>
      </c>
      <c r="R1700" s="58">
        <f t="shared" si="215"/>
        <v>3.17361010226061</v>
      </c>
      <c r="S1700" s="57">
        <f>IF(K1700=0,C1728,(1/$C$59)*LN(1+$C$59/$C$58/(RodR+ABS(Calculations!K1700-RodR))))</f>
        <v>0.0225190631027851</v>
      </c>
      <c r="T1700" s="83">
        <f t="shared" si="216"/>
        <v>0.0228607876841486</v>
      </c>
      <c r="U1700" s="58">
        <f t="shared" si="217"/>
        <v>70.75</v>
      </c>
      <c r="V1700" s="58">
        <f t="shared" si="218"/>
        <v>1.01019948033673</v>
      </c>
      <c r="W1700" s="58">
        <f t="shared" si="219"/>
        <v>1.01019948033673</v>
      </c>
    </row>
    <row r="1701" spans="11:23">
      <c r="K1701" s="80">
        <v>169.9</v>
      </c>
      <c r="L1701" s="56">
        <f t="shared" si="213"/>
        <v>2.90733337460917</v>
      </c>
      <c r="M1701" s="56">
        <f t="shared" si="220"/>
        <v>0.0170534598637846</v>
      </c>
      <c r="Q1701" s="82">
        <f t="shared" si="214"/>
        <v>0.0714250505905952</v>
      </c>
      <c r="R1701" s="58">
        <f t="shared" si="215"/>
        <v>3.17361010226061</v>
      </c>
      <c r="S1701" s="57">
        <f>IF(K1701=0,C1729,(1/$C$59)*LN(1+$C$59/$C$58/(RodR+ABS(Calculations!K1701-RodR))))</f>
        <v>0.0225059311916477</v>
      </c>
      <c r="T1701" s="83">
        <f t="shared" si="216"/>
        <v>0.0228472545580632</v>
      </c>
      <c r="U1701" s="58">
        <f t="shared" si="217"/>
        <v>70.7916666666667</v>
      </c>
      <c r="V1701" s="58">
        <f t="shared" si="218"/>
        <v>1.01019948033673</v>
      </c>
      <c r="W1701" s="58">
        <f t="shared" si="219"/>
        <v>1.01019948033673</v>
      </c>
    </row>
    <row r="1702" spans="11:23">
      <c r="K1702" s="80">
        <v>170</v>
      </c>
      <c r="L1702" s="56">
        <f t="shared" si="213"/>
        <v>2.90563896169384</v>
      </c>
      <c r="M1702" s="56">
        <f t="shared" si="220"/>
        <v>0.0170335291106416</v>
      </c>
      <c r="Q1702" s="82">
        <f t="shared" si="214"/>
        <v>0.0713834236037297</v>
      </c>
      <c r="R1702" s="58">
        <f t="shared" si="215"/>
        <v>3.17361010226061</v>
      </c>
      <c r="S1702" s="57">
        <f>IF(K1702=0,C1730,(1/$C$59)*LN(1+$C$59/$C$58/(RodR+ABS(Calculations!K1702-RodR))))</f>
        <v>0.022492814587678</v>
      </c>
      <c r="T1702" s="83">
        <f t="shared" si="216"/>
        <v>0.022833737445351</v>
      </c>
      <c r="U1702" s="58">
        <f t="shared" si="217"/>
        <v>70.8333333333333</v>
      </c>
      <c r="V1702" s="58">
        <f t="shared" si="218"/>
        <v>1.01019948033673</v>
      </c>
      <c r="W1702" s="58">
        <f t="shared" si="219"/>
        <v>1.01019948033673</v>
      </c>
    </row>
    <row r="1703" spans="11:23">
      <c r="K1703" s="80">
        <v>170.1</v>
      </c>
      <c r="L1703" s="56">
        <f t="shared" si="213"/>
        <v>2.90394652271471</v>
      </c>
      <c r="M1703" s="56">
        <f t="shared" si="220"/>
        <v>0.0170136332784252</v>
      </c>
      <c r="Q1703" s="82">
        <f t="shared" si="214"/>
        <v>0.0713418451109564</v>
      </c>
      <c r="R1703" s="58">
        <f t="shared" si="215"/>
        <v>3.17361010226061</v>
      </c>
      <c r="S1703" s="57">
        <f>IF(K1703=0,C1731,(1/$C$59)*LN(1+$C$59/$C$58/(RodR+ABS(Calculations!K1703-RodR))))</f>
        <v>0.0224797132641274</v>
      </c>
      <c r="T1703" s="83">
        <f t="shared" si="216"/>
        <v>0.0228202363176066</v>
      </c>
      <c r="U1703" s="58">
        <f t="shared" si="217"/>
        <v>70.875</v>
      </c>
      <c r="V1703" s="58">
        <f t="shared" si="218"/>
        <v>1.01019948033673</v>
      </c>
      <c r="W1703" s="58">
        <f t="shared" si="219"/>
        <v>1.01019948033673</v>
      </c>
    </row>
    <row r="1704" spans="11:23">
      <c r="K1704" s="80">
        <v>170.2</v>
      </c>
      <c r="L1704" s="56">
        <f t="shared" si="213"/>
        <v>2.90225605422423</v>
      </c>
      <c r="M1704" s="56">
        <f t="shared" si="220"/>
        <v>0.016993772285685</v>
      </c>
      <c r="Q1704" s="82">
        <f t="shared" si="214"/>
        <v>0.0713003150275787</v>
      </c>
      <c r="R1704" s="58">
        <f t="shared" si="215"/>
        <v>3.17361010226061</v>
      </c>
      <c r="S1704" s="57">
        <f>IF(K1704=0,C1732,(1/$C$59)*LN(1+$C$59/$C$58/(RodR+ABS(Calculations!K1704-RodR))))</f>
        <v>0.022466627194308</v>
      </c>
      <c r="T1704" s="83">
        <f t="shared" si="216"/>
        <v>0.0228067511464909</v>
      </c>
      <c r="U1704" s="58">
        <f t="shared" si="217"/>
        <v>70.9166666666667</v>
      </c>
      <c r="V1704" s="58">
        <f t="shared" si="218"/>
        <v>1.01019948033673</v>
      </c>
      <c r="W1704" s="58">
        <f t="shared" si="219"/>
        <v>1.01019948033673</v>
      </c>
    </row>
    <row r="1705" spans="11:23">
      <c r="K1705" s="80">
        <v>170.3</v>
      </c>
      <c r="L1705" s="56">
        <f t="shared" si="213"/>
        <v>2.90056755278308</v>
      </c>
      <c r="M1705" s="56">
        <f t="shared" si="220"/>
        <v>0.0169739460510234</v>
      </c>
      <c r="Q1705" s="82">
        <f t="shared" si="214"/>
        <v>0.0712588332691021</v>
      </c>
      <c r="R1705" s="58">
        <f t="shared" si="215"/>
        <v>3.17361010226061</v>
      </c>
      <c r="S1705" s="57">
        <f>IF(K1705=0,C1733,(1/$C$59)*LN(1+$C$59/$C$58/(RodR+ABS(Calculations!K1705-RodR))))</f>
        <v>0.0224535563515957</v>
      </c>
      <c r="T1705" s="83">
        <f t="shared" si="216"/>
        <v>0.0227932819037322</v>
      </c>
      <c r="U1705" s="58">
        <f t="shared" si="217"/>
        <v>70.9583333333333</v>
      </c>
      <c r="V1705" s="58">
        <f t="shared" si="218"/>
        <v>1.01019948033673</v>
      </c>
      <c r="W1705" s="58">
        <f t="shared" si="219"/>
        <v>1.01019948033673</v>
      </c>
    </row>
    <row r="1706" spans="11:23">
      <c r="K1706" s="80">
        <v>170.4</v>
      </c>
      <c r="L1706" s="56">
        <f t="shared" si="213"/>
        <v>2.89888101495973</v>
      </c>
      <c r="M1706" s="56">
        <f t="shared" si="220"/>
        <v>0.0169541544934804</v>
      </c>
      <c r="Q1706" s="82">
        <f t="shared" si="214"/>
        <v>0.0712173997512236</v>
      </c>
      <c r="R1706" s="58">
        <f t="shared" si="215"/>
        <v>3.17361010226061</v>
      </c>
      <c r="S1706" s="57">
        <f>IF(K1706=0,C1734,(1/$C$59)*LN(1+$C$59/$C$58/(RodR+ABS(Calculations!K1706-RodR))))</f>
        <v>0.0224405007094269</v>
      </c>
      <c r="T1706" s="83">
        <f t="shared" si="216"/>
        <v>0.022779828561126</v>
      </c>
      <c r="U1706" s="58">
        <f t="shared" si="217"/>
        <v>71</v>
      </c>
      <c r="V1706" s="58">
        <f t="shared" si="218"/>
        <v>1.01019948033673</v>
      </c>
      <c r="W1706" s="58">
        <f t="shared" si="219"/>
        <v>1.01019948033673</v>
      </c>
    </row>
    <row r="1707" spans="11:23">
      <c r="K1707" s="80">
        <v>170.5</v>
      </c>
      <c r="L1707" s="56">
        <f t="shared" si="213"/>
        <v>2.89719643733082</v>
      </c>
      <c r="M1707" s="56">
        <f t="shared" si="220"/>
        <v>0.0169343975321588</v>
      </c>
      <c r="Q1707" s="82">
        <f t="shared" si="214"/>
        <v>0.0711760143898406</v>
      </c>
      <c r="R1707" s="58">
        <f t="shared" si="215"/>
        <v>3.17361010226061</v>
      </c>
      <c r="S1707" s="57">
        <f>IF(K1707=0,C1735,(1/$C$59)*LN(1+$C$59/$C$58/(RodR+ABS(Calculations!K1707-RodR))))</f>
        <v>0.0224274602413009</v>
      </c>
      <c r="T1707" s="83">
        <f t="shared" si="216"/>
        <v>0.0227663910905336</v>
      </c>
      <c r="U1707" s="58">
        <f t="shared" si="217"/>
        <v>71.0416666666667</v>
      </c>
      <c r="V1707" s="58">
        <f t="shared" si="218"/>
        <v>1.01019948033673</v>
      </c>
      <c r="W1707" s="58">
        <f t="shared" si="219"/>
        <v>1.01019948033673</v>
      </c>
    </row>
    <row r="1708" spans="11:23">
      <c r="K1708" s="80">
        <v>170.6</v>
      </c>
      <c r="L1708" s="56">
        <f t="shared" si="213"/>
        <v>2.89551381648083</v>
      </c>
      <c r="M1708" s="56">
        <f t="shared" si="220"/>
        <v>0.0169146750864528</v>
      </c>
      <c r="Q1708" s="82">
        <f t="shared" si="214"/>
        <v>0.0711346771010437</v>
      </c>
      <c r="R1708" s="58">
        <f t="shared" si="215"/>
        <v>3.17361010226061</v>
      </c>
      <c r="S1708" s="57">
        <f>IF(K1708=0,C1736,(1/$C$59)*LN(1+$C$59/$C$58/(RodR+ABS(Calculations!K1708-RodR))))</f>
        <v>0.0224144349207779</v>
      </c>
      <c r="T1708" s="83">
        <f t="shared" si="216"/>
        <v>0.0227529694638832</v>
      </c>
      <c r="U1708" s="58">
        <f t="shared" si="217"/>
        <v>71.0833333333333</v>
      </c>
      <c r="V1708" s="58">
        <f t="shared" si="218"/>
        <v>1.01019948033673</v>
      </c>
      <c r="W1708" s="58">
        <f t="shared" si="219"/>
        <v>1.01019948033673</v>
      </c>
    </row>
    <row r="1709" spans="11:23">
      <c r="K1709" s="80">
        <v>170.7</v>
      </c>
      <c r="L1709" s="56">
        <f t="shared" si="213"/>
        <v>2.89383314900216</v>
      </c>
      <c r="M1709" s="56">
        <f t="shared" si="220"/>
        <v>0.0168949870760922</v>
      </c>
      <c r="Q1709" s="82">
        <f t="shared" si="214"/>
        <v>0.0710933878011175</v>
      </c>
      <c r="R1709" s="58">
        <f t="shared" si="215"/>
        <v>3.17361010226061</v>
      </c>
      <c r="S1709" s="57">
        <f>IF(K1709=0,C1737,(1/$C$59)*LN(1+$C$59/$C$58/(RodR+ABS(Calculations!K1709-RodR))))</f>
        <v>0.0224014247214794</v>
      </c>
      <c r="T1709" s="83">
        <f t="shared" si="216"/>
        <v>0.0227395636531685</v>
      </c>
      <c r="U1709" s="58">
        <f t="shared" si="217"/>
        <v>71.125</v>
      </c>
      <c r="V1709" s="58">
        <f t="shared" si="218"/>
        <v>1.01019948033673</v>
      </c>
      <c r="W1709" s="58">
        <f t="shared" si="219"/>
        <v>1.01019948033673</v>
      </c>
    </row>
    <row r="1710" spans="11:23">
      <c r="K1710" s="80">
        <v>170.8</v>
      </c>
      <c r="L1710" s="56">
        <f t="shared" si="213"/>
        <v>2.8921544314952</v>
      </c>
      <c r="M1710" s="56">
        <f t="shared" si="220"/>
        <v>0.0168753334209018</v>
      </c>
      <c r="Q1710" s="82">
        <f t="shared" si="214"/>
        <v>0.0710521464065429</v>
      </c>
      <c r="R1710" s="58">
        <f t="shared" si="215"/>
        <v>3.17361010226061</v>
      </c>
      <c r="S1710" s="57">
        <f>IF(K1710=0,C1738,(1/$C$59)*LN(1+$C$59/$C$58/(RodR+ABS(Calculations!K1710-RodR))))</f>
        <v>0.0223884296170886</v>
      </c>
      <c r="T1710" s="83">
        <f t="shared" si="216"/>
        <v>0.02272617363045</v>
      </c>
      <c r="U1710" s="58">
        <f t="shared" si="217"/>
        <v>71.1666666666667</v>
      </c>
      <c r="V1710" s="58">
        <f t="shared" si="218"/>
        <v>1.01019948033673</v>
      </c>
      <c r="W1710" s="58">
        <f t="shared" si="219"/>
        <v>1.01019948033673</v>
      </c>
    </row>
    <row r="1711" spans="11:23">
      <c r="K1711" s="80">
        <v>170.9</v>
      </c>
      <c r="L1711" s="56">
        <f t="shared" si="213"/>
        <v>2.89047766056813</v>
      </c>
      <c r="M1711" s="56">
        <f t="shared" si="220"/>
        <v>0.0168557140410348</v>
      </c>
      <c r="Q1711" s="82">
        <f t="shared" si="214"/>
        <v>0.0710109528339926</v>
      </c>
      <c r="R1711" s="58">
        <f t="shared" si="215"/>
        <v>3.17361010226061</v>
      </c>
      <c r="S1711" s="57">
        <f>IF(K1711=0,C1739,(1/$C$59)*LN(1+$C$59/$C$58/(RodR+ABS(Calculations!K1711-RodR))))</f>
        <v>0.0223754495813492</v>
      </c>
      <c r="T1711" s="83">
        <f t="shared" si="216"/>
        <v>0.022712799367853</v>
      </c>
      <c r="U1711" s="58">
        <f t="shared" si="217"/>
        <v>71.2083333333333</v>
      </c>
      <c r="V1711" s="58">
        <f t="shared" si="218"/>
        <v>1.01019948033673</v>
      </c>
      <c r="W1711" s="58">
        <f t="shared" si="219"/>
        <v>1.01019948033673</v>
      </c>
    </row>
    <row r="1712" spans="11:23">
      <c r="K1712" s="80">
        <v>171</v>
      </c>
      <c r="L1712" s="56">
        <f t="shared" si="213"/>
        <v>2.8888028328371</v>
      </c>
      <c r="M1712" s="56">
        <f t="shared" si="220"/>
        <v>0.0168361288567427</v>
      </c>
      <c r="Q1712" s="82">
        <f t="shared" si="214"/>
        <v>0.0709698070003347</v>
      </c>
      <c r="R1712" s="58">
        <f t="shared" si="215"/>
        <v>3.17361010226061</v>
      </c>
      <c r="S1712" s="57">
        <f>IF(K1712=0,C1740,(1/$C$59)*LN(1+$C$59/$C$58/(RodR+ABS(Calculations!K1712-RodR))))</f>
        <v>0.0223624845880664</v>
      </c>
      <c r="T1712" s="83">
        <f t="shared" si="216"/>
        <v>0.02269944083757</v>
      </c>
      <c r="U1712" s="58">
        <f t="shared" si="217"/>
        <v>71.25</v>
      </c>
      <c r="V1712" s="58">
        <f t="shared" si="218"/>
        <v>1.01019948033673</v>
      </c>
      <c r="W1712" s="58">
        <f t="shared" si="219"/>
        <v>1.01019948033673</v>
      </c>
    </row>
    <row r="1713" spans="11:23">
      <c r="K1713" s="80">
        <v>171.1</v>
      </c>
      <c r="L1713" s="56">
        <f t="shared" si="213"/>
        <v>2.887129944926</v>
      </c>
      <c r="M1713" s="56">
        <f t="shared" si="220"/>
        <v>0.0168165777887079</v>
      </c>
      <c r="Q1713" s="82">
        <f t="shared" si="214"/>
        <v>0.0709287088226281</v>
      </c>
      <c r="R1713" s="58">
        <f t="shared" si="215"/>
        <v>3.17361010226061</v>
      </c>
      <c r="S1713" s="57">
        <f>IF(K1713=0,C1741,(1/$C$59)*LN(1+$C$59/$C$58/(RodR+ABS(Calculations!K1713-RodR))))</f>
        <v>0.0223495346111057</v>
      </c>
      <c r="T1713" s="83">
        <f t="shared" si="216"/>
        <v>0.0226860980118571</v>
      </c>
      <c r="U1713" s="58">
        <f t="shared" si="217"/>
        <v>71.2916666666667</v>
      </c>
      <c r="V1713" s="58">
        <f t="shared" si="218"/>
        <v>1.01019948033673</v>
      </c>
      <c r="W1713" s="58">
        <f t="shared" si="219"/>
        <v>1.01019948033673</v>
      </c>
    </row>
    <row r="1714" spans="11:23">
      <c r="K1714" s="80">
        <v>171.2</v>
      </c>
      <c r="L1714" s="56">
        <f t="shared" si="213"/>
        <v>2.88545899346659</v>
      </c>
      <c r="M1714" s="56">
        <f t="shared" si="220"/>
        <v>0.0167970607576389</v>
      </c>
      <c r="Q1714" s="82">
        <f t="shared" si="214"/>
        <v>0.0708876582181239</v>
      </c>
      <c r="R1714" s="58">
        <f t="shared" si="215"/>
        <v>3.17361010226061</v>
      </c>
      <c r="S1714" s="57">
        <f>IF(K1714=0,C1742,(1/$C$59)*LN(1+$C$59/$C$58/(RodR+ABS(Calculations!K1714-RodR))))</f>
        <v>0.0223365996243929</v>
      </c>
      <c r="T1714" s="83">
        <f t="shared" si="216"/>
        <v>0.0226727708630363</v>
      </c>
      <c r="U1714" s="58">
        <f t="shared" si="217"/>
        <v>71.3333333333333</v>
      </c>
      <c r="V1714" s="58">
        <f t="shared" si="218"/>
        <v>1.01019948033673</v>
      </c>
      <c r="W1714" s="58">
        <f t="shared" si="219"/>
        <v>1.01019948033673</v>
      </c>
    </row>
    <row r="1715" spans="11:23">
      <c r="K1715" s="80">
        <v>171.3</v>
      </c>
      <c r="L1715" s="56">
        <f t="shared" si="213"/>
        <v>2.8837899750984</v>
      </c>
      <c r="M1715" s="56">
        <f t="shared" si="220"/>
        <v>0.0167775776846817</v>
      </c>
      <c r="Q1715" s="82">
        <f t="shared" si="214"/>
        <v>0.070846655104265</v>
      </c>
      <c r="R1715" s="58">
        <f t="shared" si="215"/>
        <v>3.17361010226061</v>
      </c>
      <c r="S1715" s="57">
        <f>IF(K1715=0,C1743,(1/$C$59)*LN(1+$C$59/$C$58/(RodR+ABS(Calculations!K1715-RodR))))</f>
        <v>0.0223236796019145</v>
      </c>
      <c r="T1715" s="83">
        <f t="shared" si="216"/>
        <v>0.0226594593634949</v>
      </c>
      <c r="U1715" s="58">
        <f t="shared" si="217"/>
        <v>71.375</v>
      </c>
      <c r="V1715" s="58">
        <f t="shared" si="218"/>
        <v>1.01019948033673</v>
      </c>
      <c r="W1715" s="58">
        <f t="shared" si="219"/>
        <v>1.01019948033673</v>
      </c>
    </row>
    <row r="1716" spans="11:23">
      <c r="K1716" s="80">
        <v>171.4</v>
      </c>
      <c r="L1716" s="56">
        <f t="shared" si="213"/>
        <v>2.88212288646873</v>
      </c>
      <c r="M1716" s="56">
        <f t="shared" si="220"/>
        <v>0.0167581284910043</v>
      </c>
      <c r="Q1716" s="82">
        <f t="shared" si="214"/>
        <v>0.070805699398685</v>
      </c>
      <c r="R1716" s="58">
        <f t="shared" si="215"/>
        <v>3.17361010226061</v>
      </c>
      <c r="S1716" s="57">
        <f>IF(K1716=0,C1744,(1/$C$59)*LN(1+$C$59/$C$58/(RodR+ABS(Calculations!K1716-RodR))))</f>
        <v>0.0223107745177169</v>
      </c>
      <c r="T1716" s="83">
        <f t="shared" si="216"/>
        <v>0.0226461634856848</v>
      </c>
      <c r="U1716" s="58">
        <f t="shared" si="217"/>
        <v>71.4166666666667</v>
      </c>
      <c r="V1716" s="58">
        <f t="shared" si="218"/>
        <v>1.01019948033673</v>
      </c>
      <c r="W1716" s="58">
        <f t="shared" si="219"/>
        <v>1.01019948033673</v>
      </c>
    </row>
    <row r="1717" spans="11:23">
      <c r="K1717" s="80">
        <v>171.5</v>
      </c>
      <c r="L1717" s="56">
        <f t="shared" si="213"/>
        <v>2.88045772423267</v>
      </c>
      <c r="M1717" s="56">
        <f t="shared" si="220"/>
        <v>0.016738713098142</v>
      </c>
      <c r="Q1717" s="82">
        <f t="shared" si="214"/>
        <v>0.070764791019209</v>
      </c>
      <c r="R1717" s="58">
        <f t="shared" si="215"/>
        <v>3.17361010226061</v>
      </c>
      <c r="S1717" s="57">
        <f>IF(K1717=0,C1745,(1/$C$59)*LN(1+$C$59/$C$58/(RodR+ABS(Calculations!K1717-RodR))))</f>
        <v>0.022297884345907</v>
      </c>
      <c r="T1717" s="83">
        <f t="shared" si="216"/>
        <v>0.0226328832021222</v>
      </c>
      <c r="U1717" s="58">
        <f t="shared" si="217"/>
        <v>71.4583333333333</v>
      </c>
      <c r="V1717" s="58">
        <f t="shared" si="218"/>
        <v>1.01019948033673</v>
      </c>
      <c r="W1717" s="58">
        <f t="shared" si="219"/>
        <v>1.01019948033673</v>
      </c>
    </row>
    <row r="1718" spans="11:23">
      <c r="K1718" s="80">
        <v>171.6</v>
      </c>
      <c r="L1718" s="56">
        <f t="shared" si="213"/>
        <v>2.878794485053</v>
      </c>
      <c r="M1718" s="56">
        <f t="shared" si="220"/>
        <v>0.0167193314278311</v>
      </c>
      <c r="Q1718" s="82">
        <f t="shared" si="214"/>
        <v>0.0707239298838504</v>
      </c>
      <c r="R1718" s="58">
        <f t="shared" si="215"/>
        <v>3.17361010226061</v>
      </c>
      <c r="S1718" s="57">
        <f>IF(K1718=0,C1746,(1/$C$59)*LN(1+$C$59/$C$58/(RodR+ABS(Calculations!K1718-RodR))))</f>
        <v>0.0222850090606508</v>
      </c>
      <c r="T1718" s="83">
        <f t="shared" si="216"/>
        <v>0.0226196184853881</v>
      </c>
      <c r="U1718" s="58">
        <f t="shared" si="217"/>
        <v>71.5</v>
      </c>
      <c r="V1718" s="58">
        <f t="shared" si="218"/>
        <v>1.01019948033673</v>
      </c>
      <c r="W1718" s="58">
        <f t="shared" si="219"/>
        <v>1.01019948033673</v>
      </c>
    </row>
    <row r="1719" spans="11:23">
      <c r="K1719" s="80">
        <v>171.7</v>
      </c>
      <c r="L1719" s="56">
        <f t="shared" si="213"/>
        <v>2.8771331656002</v>
      </c>
      <c r="M1719" s="56">
        <f t="shared" si="220"/>
        <v>0.0166999834019617</v>
      </c>
      <c r="Q1719" s="82">
        <f t="shared" si="214"/>
        <v>0.0706831159108127</v>
      </c>
      <c r="R1719" s="58">
        <f t="shared" si="215"/>
        <v>3.17361010226061</v>
      </c>
      <c r="S1719" s="57">
        <f>IF(K1719=0,C1747,(1/$C$59)*LN(1+$C$59/$C$58/(RodR+ABS(Calculations!K1719-RodR))))</f>
        <v>0.0222721486361743</v>
      </c>
      <c r="T1719" s="83">
        <f t="shared" si="216"/>
        <v>0.0226063693081277</v>
      </c>
      <c r="U1719" s="58">
        <f t="shared" si="217"/>
        <v>71.5416666666667</v>
      </c>
      <c r="V1719" s="58">
        <f t="shared" si="218"/>
        <v>1.01019948033673</v>
      </c>
      <c r="W1719" s="58">
        <f t="shared" si="219"/>
        <v>1.01019948033673</v>
      </c>
    </row>
    <row r="1720" spans="11:23">
      <c r="K1720" s="80">
        <v>171.8</v>
      </c>
      <c r="L1720" s="56">
        <f t="shared" si="213"/>
        <v>2.87547376255244</v>
      </c>
      <c r="M1720" s="56">
        <f t="shared" si="220"/>
        <v>0.0166806689427617</v>
      </c>
      <c r="Q1720" s="82">
        <f t="shared" si="214"/>
        <v>0.0706423490184873</v>
      </c>
      <c r="R1720" s="58">
        <f t="shared" si="215"/>
        <v>3.17361010226061</v>
      </c>
      <c r="S1720" s="57">
        <f>IF(K1720=0,C1748,(1/$C$59)*LN(1+$C$59/$C$58/(RodR+ABS(Calculations!K1720-RodR))))</f>
        <v>0.022259303046763</v>
      </c>
      <c r="T1720" s="83">
        <f t="shared" si="216"/>
        <v>0.0225931356430503</v>
      </c>
      <c r="U1720" s="58">
        <f t="shared" si="217"/>
        <v>71.5833333333333</v>
      </c>
      <c r="V1720" s="58">
        <f t="shared" si="218"/>
        <v>1.01019948033673</v>
      </c>
      <c r="W1720" s="58">
        <f t="shared" si="219"/>
        <v>1.01019948033673</v>
      </c>
    </row>
    <row r="1721" spans="11:23">
      <c r="K1721" s="80">
        <v>171.9</v>
      </c>
      <c r="L1721" s="56">
        <f t="shared" si="213"/>
        <v>2.87381627259558</v>
      </c>
      <c r="M1721" s="56">
        <f t="shared" si="220"/>
        <v>0.0166613879725537</v>
      </c>
      <c r="Q1721" s="82">
        <f t="shared" si="214"/>
        <v>0.0706016291254554</v>
      </c>
      <c r="R1721" s="58">
        <f t="shared" si="215"/>
        <v>3.17361010226061</v>
      </c>
      <c r="S1721" s="57">
        <f>IF(K1721=0,C1749,(1/$C$59)*LN(1+$C$59/$C$58/(RodR+ABS(Calculations!K1721-RodR))))</f>
        <v>0.0222464722667617</v>
      </c>
      <c r="T1721" s="83">
        <f t="shared" si="216"/>
        <v>0.0225799174629287</v>
      </c>
      <c r="U1721" s="58">
        <f t="shared" si="217"/>
        <v>71.625</v>
      </c>
      <c r="V1721" s="58">
        <f t="shared" si="218"/>
        <v>1.01019948033673</v>
      </c>
      <c r="W1721" s="58">
        <f t="shared" si="219"/>
        <v>1.01019948033673</v>
      </c>
    </row>
    <row r="1722" spans="11:23">
      <c r="K1722" s="80">
        <v>172</v>
      </c>
      <c r="L1722" s="56">
        <f t="shared" si="213"/>
        <v>2.87216069242304</v>
      </c>
      <c r="M1722" s="56">
        <f t="shared" si="220"/>
        <v>0.0166421404140569</v>
      </c>
      <c r="Q1722" s="82">
        <f t="shared" si="214"/>
        <v>0.0705609561504835</v>
      </c>
      <c r="R1722" s="58">
        <f t="shared" si="215"/>
        <v>3.17361010226061</v>
      </c>
      <c r="S1722" s="57">
        <f>IF(K1722=0,C1750,(1/$C$59)*LN(1+$C$59/$C$58/(RodR+ABS(Calculations!K1722-RodR))))</f>
        <v>0.022233656270574</v>
      </c>
      <c r="T1722" s="83">
        <f t="shared" si="216"/>
        <v>0.0225667147406001</v>
      </c>
      <c r="U1722" s="58">
        <f t="shared" si="217"/>
        <v>71.6666666666667</v>
      </c>
      <c r="V1722" s="58">
        <f t="shared" si="218"/>
        <v>1.01019948033673</v>
      </c>
      <c r="W1722" s="58">
        <f t="shared" si="219"/>
        <v>1.01019948033673</v>
      </c>
    </row>
    <row r="1723" spans="11:23">
      <c r="K1723" s="80">
        <v>172.1</v>
      </c>
      <c r="L1723" s="56">
        <f t="shared" si="213"/>
        <v>2.87050701873591</v>
      </c>
      <c r="M1723" s="56">
        <f t="shared" si="220"/>
        <v>0.0166229261900912</v>
      </c>
      <c r="Q1723" s="82">
        <f t="shared" si="214"/>
        <v>0.0705203300125267</v>
      </c>
      <c r="R1723" s="58">
        <f t="shared" si="215"/>
        <v>3.17361010226061</v>
      </c>
      <c r="S1723" s="57">
        <f>IF(K1723=0,C1751,(1/$C$59)*LN(1+$C$59/$C$58/(RodR+ABS(Calculations!K1723-RodR))))</f>
        <v>0.0222208550326626</v>
      </c>
      <c r="T1723" s="83">
        <f t="shared" si="216"/>
        <v>0.0225535274489643</v>
      </c>
      <c r="U1723" s="58">
        <f t="shared" si="217"/>
        <v>71.7083333333333</v>
      </c>
      <c r="V1723" s="58">
        <f t="shared" si="218"/>
        <v>1.01019948033673</v>
      </c>
      <c r="W1723" s="58">
        <f t="shared" si="219"/>
        <v>1.01019948033673</v>
      </c>
    </row>
    <row r="1724" spans="11:23">
      <c r="K1724" s="80">
        <v>172.2</v>
      </c>
      <c r="L1724" s="56">
        <f t="shared" si="213"/>
        <v>2.86885524824293</v>
      </c>
      <c r="M1724" s="56">
        <f t="shared" si="220"/>
        <v>0.0166037452236654</v>
      </c>
      <c r="Q1724" s="82">
        <f t="shared" si="214"/>
        <v>0.0704797506307276</v>
      </c>
      <c r="R1724" s="58">
        <f t="shared" si="215"/>
        <v>3.17361010226061</v>
      </c>
      <c r="S1724" s="57">
        <f>IF(K1724=0,C1752,(1/$C$59)*LN(1+$C$59/$C$58/(RodR+ABS(Calculations!K1724-RodR))))</f>
        <v>0.0222080685275497</v>
      </c>
      <c r="T1724" s="83">
        <f t="shared" si="216"/>
        <v>0.0225403555609847</v>
      </c>
      <c r="U1724" s="58">
        <f t="shared" si="217"/>
        <v>71.75</v>
      </c>
      <c r="V1724" s="58">
        <f t="shared" si="218"/>
        <v>1.01019948033673</v>
      </c>
      <c r="W1724" s="58">
        <f t="shared" si="219"/>
        <v>1.01019948033673</v>
      </c>
    </row>
    <row r="1725" spans="11:23">
      <c r="K1725" s="80">
        <v>172.3</v>
      </c>
      <c r="L1725" s="56">
        <f t="shared" si="213"/>
        <v>2.86720537766031</v>
      </c>
      <c r="M1725" s="56">
        <f t="shared" si="220"/>
        <v>0.0165845974380909</v>
      </c>
      <c r="Q1725" s="82">
        <f t="shared" si="214"/>
        <v>0.0704392179244131</v>
      </c>
      <c r="R1725" s="58">
        <f t="shared" si="215"/>
        <v>3.17361010226061</v>
      </c>
      <c r="S1725" s="57">
        <f>IF(K1725=0,C1753,(1/$C$59)*LN(1+$C$59/$C$58/(RodR+ABS(Calculations!K1725-RodR))))</f>
        <v>0.0221952967298151</v>
      </c>
      <c r="T1725" s="83">
        <f t="shared" si="216"/>
        <v>0.0225271990496884</v>
      </c>
      <c r="U1725" s="58">
        <f t="shared" si="217"/>
        <v>71.7916666666667</v>
      </c>
      <c r="V1725" s="58">
        <f t="shared" si="218"/>
        <v>1.01019948033673</v>
      </c>
      <c r="W1725" s="58">
        <f t="shared" si="219"/>
        <v>1.01019948033673</v>
      </c>
    </row>
    <row r="1726" spans="11:23">
      <c r="K1726" s="80">
        <v>172.4</v>
      </c>
      <c r="L1726" s="56">
        <f t="shared" si="213"/>
        <v>2.86555740371185</v>
      </c>
      <c r="M1726" s="56">
        <f t="shared" si="220"/>
        <v>0.0165654827568757</v>
      </c>
      <c r="Q1726" s="82">
        <f t="shared" si="214"/>
        <v>0.0703987318130959</v>
      </c>
      <c r="R1726" s="58">
        <f t="shared" si="215"/>
        <v>3.17361010226061</v>
      </c>
      <c r="S1726" s="57">
        <f>IF(K1726=0,C1754,(1/$C$59)*LN(1+$C$59/$C$58/(RodR+ABS(Calculations!K1726-RodR))))</f>
        <v>0.0221825396140975</v>
      </c>
      <c r="T1726" s="83">
        <f t="shared" si="216"/>
        <v>0.0225140578881648</v>
      </c>
      <c r="U1726" s="58">
        <f t="shared" si="217"/>
        <v>71.8333333333333</v>
      </c>
      <c r="V1726" s="58">
        <f t="shared" si="218"/>
        <v>1.01019948033673</v>
      </c>
      <c r="W1726" s="58">
        <f t="shared" si="219"/>
        <v>1.01019948033673</v>
      </c>
    </row>
    <row r="1727" spans="11:23">
      <c r="K1727" s="80">
        <v>172.5</v>
      </c>
      <c r="L1727" s="56">
        <f t="shared" si="213"/>
        <v>2.86391132312888</v>
      </c>
      <c r="M1727" s="56">
        <f t="shared" si="220"/>
        <v>0.0165464011037928</v>
      </c>
      <c r="Q1727" s="82">
        <f t="shared" si="214"/>
        <v>0.0703582922164739</v>
      </c>
      <c r="R1727" s="58">
        <f t="shared" si="215"/>
        <v>3.17361010226061</v>
      </c>
      <c r="S1727" s="57">
        <f>IF(K1727=0,C1755,(1/$C$59)*LN(1+$C$59/$C$58/(RodR+ABS(Calculations!K1727-RodR))))</f>
        <v>0.0221697971550937</v>
      </c>
      <c r="T1727" s="83">
        <f t="shared" si="216"/>
        <v>0.0225009320495665</v>
      </c>
      <c r="U1727" s="58">
        <f t="shared" si="217"/>
        <v>71.875</v>
      </c>
      <c r="V1727" s="58">
        <f t="shared" si="218"/>
        <v>1.01019948033673</v>
      </c>
      <c r="W1727" s="58">
        <f t="shared" si="219"/>
        <v>1.01019948033673</v>
      </c>
    </row>
    <row r="1728" spans="11:23">
      <c r="K1728" s="80">
        <v>172.6</v>
      </c>
      <c r="L1728" s="56">
        <f t="shared" si="213"/>
        <v>2.86226713265026</v>
      </c>
      <c r="M1728" s="56">
        <f t="shared" si="220"/>
        <v>0.0165273524027407</v>
      </c>
      <c r="Q1728" s="82">
        <f t="shared" si="214"/>
        <v>0.07031789905443</v>
      </c>
      <c r="R1728" s="58">
        <f t="shared" si="215"/>
        <v>3.17361010226061</v>
      </c>
      <c r="S1728" s="57">
        <f>IF(K1728=0,C1756,(1/$C$59)*LN(1+$C$59/$C$58/(RodR+ABS(Calculations!K1728-RodR))))</f>
        <v>0.022157069327559</v>
      </c>
      <c r="T1728" s="83">
        <f t="shared" si="216"/>
        <v>0.0224878215071083</v>
      </c>
      <c r="U1728" s="58">
        <f t="shared" si="217"/>
        <v>71.9166666666667</v>
      </c>
      <c r="V1728" s="58">
        <f t="shared" si="218"/>
        <v>1.01019948033673</v>
      </c>
      <c r="W1728" s="58">
        <f t="shared" si="219"/>
        <v>1.01019948033673</v>
      </c>
    </row>
    <row r="1729" spans="11:23">
      <c r="K1729" s="80">
        <v>172.7</v>
      </c>
      <c r="L1729" s="56">
        <f t="shared" si="213"/>
        <v>2.86062482902225</v>
      </c>
      <c r="M1729" s="56">
        <f t="shared" si="220"/>
        <v>0.016508336577953</v>
      </c>
      <c r="Q1729" s="82">
        <f t="shared" si="214"/>
        <v>0.070277552247029</v>
      </c>
      <c r="R1729" s="58">
        <f t="shared" si="215"/>
        <v>3.17361010226061</v>
      </c>
      <c r="S1729" s="57">
        <f>IF(K1729=0,C1757,(1/$C$59)*LN(1+$C$59/$C$58/(RodR+ABS(Calculations!K1729-RodR))))</f>
        <v>0.022144356106306</v>
      </c>
      <c r="T1729" s="83">
        <f t="shared" si="216"/>
        <v>0.0224747262340675</v>
      </c>
      <c r="U1729" s="58">
        <f t="shared" si="217"/>
        <v>71.9583333333333</v>
      </c>
      <c r="V1729" s="58">
        <f t="shared" si="218"/>
        <v>1.01019948033673</v>
      </c>
      <c r="W1729" s="58">
        <f t="shared" si="219"/>
        <v>1.01019948033673</v>
      </c>
    </row>
    <row r="1730" spans="11:23">
      <c r="K1730" s="80">
        <v>172.8</v>
      </c>
      <c r="L1730" s="56">
        <f t="shared" ref="L1730:L1793" si="221">IF(K1730&lt;RodR,EPRValue,Q1730*$C$43)</f>
        <v>2.85898440899872</v>
      </c>
      <c r="M1730" s="56">
        <f t="shared" si="220"/>
        <v>0.0164893535537249</v>
      </c>
      <c r="Q1730" s="82">
        <f t="shared" si="214"/>
        <v>0.0702372517145226</v>
      </c>
      <c r="R1730" s="58">
        <f t="shared" si="215"/>
        <v>3.17361010226061</v>
      </c>
      <c r="S1730" s="57">
        <f>IF(K1730=0,C1758,(1/$C$59)*LN(1+$C$59/$C$58/(RodR+ABS(Calculations!K1730-RodR))))</f>
        <v>0.0221316574662059</v>
      </c>
      <c r="T1730" s="83">
        <f t="shared" si="216"/>
        <v>0.0224616462037837</v>
      </c>
      <c r="U1730" s="58">
        <f t="shared" si="217"/>
        <v>72</v>
      </c>
      <c r="V1730" s="58">
        <f t="shared" si="218"/>
        <v>1.01019948033673</v>
      </c>
      <c r="W1730" s="58">
        <f t="shared" si="219"/>
        <v>1.01019948033673</v>
      </c>
    </row>
    <row r="1731" spans="11:23">
      <c r="K1731" s="80">
        <v>172.9</v>
      </c>
      <c r="L1731" s="56">
        <f t="shared" si="221"/>
        <v>2.85734586934083</v>
      </c>
      <c r="M1731" s="56">
        <f t="shared" si="220"/>
        <v>0.0164704032547487</v>
      </c>
      <c r="Q1731" s="82">
        <f t="shared" si="214"/>
        <v>0.0701969973773415</v>
      </c>
      <c r="R1731" s="58">
        <f t="shared" si="215"/>
        <v>3.17361010226061</v>
      </c>
      <c r="S1731" s="57">
        <f>IF(K1731=0,C1759,(1/$C$59)*LN(1+$C$59/$C$58/(RodR+ABS(Calculations!K1731-RodR))))</f>
        <v>0.0221189733821868</v>
      </c>
      <c r="T1731" s="83">
        <f t="shared" si="216"/>
        <v>0.0224485813896585</v>
      </c>
      <c r="U1731" s="58">
        <f t="shared" si="217"/>
        <v>72.0416666666667</v>
      </c>
      <c r="V1731" s="58">
        <f t="shared" si="218"/>
        <v>1.01019948033673</v>
      </c>
      <c r="W1731" s="58">
        <f t="shared" si="219"/>
        <v>1.01019948033673</v>
      </c>
    </row>
    <row r="1732" spans="11:23">
      <c r="K1732" s="80">
        <v>173</v>
      </c>
      <c r="L1732" s="56">
        <f t="shared" si="221"/>
        <v>2.85570920681729</v>
      </c>
      <c r="M1732" s="56">
        <f t="shared" si="220"/>
        <v>0.0164514856057481</v>
      </c>
      <c r="Q1732" s="82">
        <f t="shared" ref="Q1732:Q1795" si="222">R1732*IF($C$56&lt;$C$55,S1732,T1732)</f>
        <v>0.0701567891561019</v>
      </c>
      <c r="R1732" s="58">
        <f t="shared" ref="R1732:R1795" si="223">$C$70/$C$61*W1732</f>
        <v>3.17361010226061</v>
      </c>
      <c r="S1732" s="57">
        <f>IF(K1732=0,C1760,(1/$C$59)*LN(1+$C$59/$C$58/(RodR+ABS(Calculations!K1732-RodR))))</f>
        <v>0.0221063038292348</v>
      </c>
      <c r="T1732" s="83">
        <f t="shared" ref="T1732:T1795" si="224">IF((ABS(K1732))&lt;$C$55-$C$56,($C$53/2/PI()/$C$56*LN(($C$55-$C$56)*(ABS(K1732)+$C$56)/(ABS(K1732))/$C$55)+$C$60*LN($C$55*$C$54/($C$55-$C$56)/$C$53)),$C$60*LN((((ABS(K1732))+$C$56-$C$55)*$C$53+$C$55*$C$54)/($C$53*(ABS(K1732)))))</f>
        <v>0.0224355317651555</v>
      </c>
      <c r="U1732" s="58">
        <f t="shared" ref="U1732:U1795" si="225">K1732/$C$56</f>
        <v>72.0833333333333</v>
      </c>
      <c r="V1732" s="58">
        <f t="shared" ref="V1732:V1795" si="226">IF(K1732="","",1/(1.0212-0.0178*LOG10($C$53+0.01)))</f>
        <v>1.01019948033673</v>
      </c>
      <c r="W1732" s="58">
        <f t="shared" ref="W1732:W1795" si="227">MAX(1/(-(0.21682*LOG10(3.7*U1732)-0.293)*(EXP(-3.7*U1732)-1)+1),1)*MAX(1/(-(0.1921*LOG10(U1732+0.2)+0.072)*(EXP(-150*U1732)-1)+1),1)*V1732</f>
        <v>1.01019948033673</v>
      </c>
    </row>
    <row r="1733" spans="11:23">
      <c r="K1733" s="80">
        <v>173.1</v>
      </c>
      <c r="L1733" s="56">
        <f t="shared" si="221"/>
        <v>2.85407441820407</v>
      </c>
      <c r="M1733" s="56">
        <f t="shared" si="220"/>
        <v>0.0164326005318416</v>
      </c>
      <c r="Q1733" s="82">
        <f t="shared" si="222"/>
        <v>0.0701166269715984</v>
      </c>
      <c r="R1733" s="58">
        <f t="shared" si="223"/>
        <v>3.17361010226061</v>
      </c>
      <c r="S1733" s="57">
        <f>IF(K1733=0,C1761,(1/$C$59)*LN(1+$C$59/$C$58/(RodR+ABS(Calculations!K1733-RodR))))</f>
        <v>0.0220936487823924</v>
      </c>
      <c r="T1733" s="83">
        <f t="shared" si="224"/>
        <v>0.0224224973037997</v>
      </c>
      <c r="U1733" s="58">
        <f t="shared" si="225"/>
        <v>72.125</v>
      </c>
      <c r="V1733" s="58">
        <f t="shared" si="226"/>
        <v>1.01019948033673</v>
      </c>
      <c r="W1733" s="58">
        <f t="shared" si="227"/>
        <v>1.01019948033673</v>
      </c>
    </row>
    <row r="1734" spans="11:23">
      <c r="K1734" s="80">
        <v>173.2</v>
      </c>
      <c r="L1734" s="56">
        <f t="shared" si="221"/>
        <v>2.85244150028468</v>
      </c>
      <c r="M1734" s="56">
        <f t="shared" si="220"/>
        <v>0.0164137479582491</v>
      </c>
      <c r="Q1734" s="82">
        <f t="shared" si="222"/>
        <v>0.0700765107448109</v>
      </c>
      <c r="R1734" s="58">
        <f t="shared" si="223"/>
        <v>3.17361010226061</v>
      </c>
      <c r="S1734" s="57">
        <f>IF(K1734=0,C1762,(1/$C$59)*LN(1+$C$59/$C$58/(RodR+ABS(Calculations!K1734-RodR))))</f>
        <v>0.0220810082167606</v>
      </c>
      <c r="T1734" s="83">
        <f t="shared" si="224"/>
        <v>0.0224094779791776</v>
      </c>
      <c r="U1734" s="58">
        <f t="shared" si="225"/>
        <v>72.1666666666667</v>
      </c>
      <c r="V1734" s="58">
        <f t="shared" si="226"/>
        <v>1.01019948033673</v>
      </c>
      <c r="W1734" s="58">
        <f t="shared" si="227"/>
        <v>1.01019948033673</v>
      </c>
    </row>
    <row r="1735" spans="11:23">
      <c r="K1735" s="80">
        <v>173.3</v>
      </c>
      <c r="L1735" s="56">
        <f t="shared" si="221"/>
        <v>2.85081044984986</v>
      </c>
      <c r="M1735" s="56">
        <f t="shared" si="220"/>
        <v>0.0163949278104503</v>
      </c>
      <c r="Q1735" s="82">
        <f t="shared" si="222"/>
        <v>0.0700364403968968</v>
      </c>
      <c r="R1735" s="58">
        <f t="shared" si="223"/>
        <v>3.17361010226061</v>
      </c>
      <c r="S1735" s="57">
        <f>IF(K1735=0,C1763,(1/$C$59)*LN(1+$C$59/$C$58/(RodR+ABS(Calculations!K1735-RodR))))</f>
        <v>0.0220683821074961</v>
      </c>
      <c r="T1735" s="83">
        <f t="shared" si="224"/>
        <v>0.0223964737649371</v>
      </c>
      <c r="U1735" s="58">
        <f t="shared" si="225"/>
        <v>72.2083333333333</v>
      </c>
      <c r="V1735" s="58">
        <f t="shared" si="226"/>
        <v>1.01019948033673</v>
      </c>
      <c r="W1735" s="58">
        <f t="shared" si="227"/>
        <v>1.01019948033673</v>
      </c>
    </row>
    <row r="1736" spans="11:23">
      <c r="K1736" s="80">
        <v>173.4</v>
      </c>
      <c r="L1736" s="56">
        <f t="shared" si="221"/>
        <v>2.84918126369776</v>
      </c>
      <c r="M1736" s="56">
        <f t="shared" si="220"/>
        <v>0.0163761400140898</v>
      </c>
      <c r="Q1736" s="82">
        <f t="shared" si="222"/>
        <v>0.0699964158491957</v>
      </c>
      <c r="R1736" s="58">
        <f t="shared" si="223"/>
        <v>3.17361010226061</v>
      </c>
      <c r="S1736" s="57">
        <f>IF(K1736=0,C1764,(1/$C$59)*LN(1+$C$59/$C$58/(RodR+ABS(Calculations!K1736-RodR))))</f>
        <v>0.0220557704298131</v>
      </c>
      <c r="T1736" s="83">
        <f t="shared" si="224"/>
        <v>0.022383484634787</v>
      </c>
      <c r="U1736" s="58">
        <f t="shared" si="225"/>
        <v>72.25</v>
      </c>
      <c r="V1736" s="58">
        <f t="shared" si="226"/>
        <v>1.01019948033673</v>
      </c>
      <c r="W1736" s="58">
        <f t="shared" si="227"/>
        <v>1.01019948033673</v>
      </c>
    </row>
    <row r="1737" spans="11:23">
      <c r="K1737" s="80">
        <v>173.5</v>
      </c>
      <c r="L1737" s="56">
        <f t="shared" si="221"/>
        <v>2.84755393863377</v>
      </c>
      <c r="M1737" s="56">
        <f t="shared" si="220"/>
        <v>0.0163573844951097</v>
      </c>
      <c r="Q1737" s="82">
        <f t="shared" si="222"/>
        <v>0.0699564370232248</v>
      </c>
      <c r="R1737" s="58">
        <f t="shared" si="223"/>
        <v>3.17361010226061</v>
      </c>
      <c r="S1737" s="57">
        <f>IF(K1737=0,C1765,(1/$C$59)*LN(1+$C$59/$C$58/(RodR+ABS(Calculations!K1737-RodR))))</f>
        <v>0.0220431731589819</v>
      </c>
      <c r="T1737" s="83">
        <f t="shared" si="224"/>
        <v>0.0223705105624981</v>
      </c>
      <c r="U1737" s="58">
        <f t="shared" si="225"/>
        <v>72.2916666666667</v>
      </c>
      <c r="V1737" s="58">
        <f t="shared" si="226"/>
        <v>1.01019948033673</v>
      </c>
      <c r="W1737" s="58">
        <f t="shared" si="227"/>
        <v>1.01019948033673</v>
      </c>
    </row>
    <row r="1738" spans="11:23">
      <c r="K1738" s="80">
        <v>173.6</v>
      </c>
      <c r="L1738" s="56">
        <f t="shared" si="221"/>
        <v>2.84592847147068</v>
      </c>
      <c r="M1738" s="56">
        <f t="shared" si="220"/>
        <v>0.0163386611795833</v>
      </c>
      <c r="Q1738" s="82">
        <f t="shared" si="222"/>
        <v>0.0699165038406832</v>
      </c>
      <c r="R1738" s="58">
        <f t="shared" si="223"/>
        <v>3.17361010226061</v>
      </c>
      <c r="S1738" s="57">
        <f>IF(K1738=0,C1766,(1/$C$59)*LN(1+$C$59/$C$58/(RodR+ABS(Calculations!K1738-RodR))))</f>
        <v>0.0220305902703299</v>
      </c>
      <c r="T1738" s="83">
        <f t="shared" si="224"/>
        <v>0.0223575515219007</v>
      </c>
      <c r="U1738" s="58">
        <f t="shared" si="225"/>
        <v>72.3333333333333</v>
      </c>
      <c r="V1738" s="58">
        <f t="shared" si="226"/>
        <v>1.01019948033673</v>
      </c>
      <c r="W1738" s="58">
        <f t="shared" si="227"/>
        <v>1.01019948033673</v>
      </c>
    </row>
    <row r="1739" spans="11:23">
      <c r="K1739" s="80">
        <v>173.7</v>
      </c>
      <c r="L1739" s="56">
        <f t="shared" si="221"/>
        <v>2.84430485902847</v>
      </c>
      <c r="M1739" s="56">
        <f t="shared" si="220"/>
        <v>0.0163199699937806</v>
      </c>
      <c r="Q1739" s="82">
        <f t="shared" si="222"/>
        <v>0.0698766162234471</v>
      </c>
      <c r="R1739" s="58">
        <f t="shared" si="223"/>
        <v>3.17361010226061</v>
      </c>
      <c r="S1739" s="57">
        <f>IF(K1739=0,C1767,(1/$C$59)*LN(1+$C$59/$C$58/(RodR+ABS(Calculations!K1739-RodR))))</f>
        <v>0.0220180217392404</v>
      </c>
      <c r="T1739" s="83">
        <f t="shared" si="224"/>
        <v>0.0223446074868862</v>
      </c>
      <c r="U1739" s="58">
        <f t="shared" si="225"/>
        <v>72.375</v>
      </c>
      <c r="V1739" s="58">
        <f t="shared" si="226"/>
        <v>1.01019948033673</v>
      </c>
      <c r="W1739" s="58">
        <f t="shared" si="227"/>
        <v>1.01019948033673</v>
      </c>
    </row>
    <row r="1740" spans="11:23">
      <c r="K1740" s="80">
        <v>173.8</v>
      </c>
      <c r="L1740" s="56">
        <f t="shared" si="221"/>
        <v>2.84268309813442</v>
      </c>
      <c r="M1740" s="56">
        <f t="shared" si="220"/>
        <v>0.0163013108643004</v>
      </c>
      <c r="Q1740" s="82">
        <f t="shared" si="222"/>
        <v>0.0698367740935713</v>
      </c>
      <c r="R1740" s="58">
        <f t="shared" si="223"/>
        <v>3.17361010226061</v>
      </c>
      <c r="S1740" s="57">
        <f>IF(K1740=0,C1768,(1/$C$59)*LN(1+$C$59/$C$58/(RodR+ABS(Calculations!K1740-RodR))))</f>
        <v>0.0220054675411531</v>
      </c>
      <c r="T1740" s="83">
        <f t="shared" si="224"/>
        <v>0.0223316784314064</v>
      </c>
      <c r="U1740" s="58">
        <f t="shared" si="225"/>
        <v>72.4166666666667</v>
      </c>
      <c r="V1740" s="58">
        <f t="shared" si="226"/>
        <v>1.01019948033673</v>
      </c>
      <c r="W1740" s="58">
        <f t="shared" si="227"/>
        <v>1.01019948033673</v>
      </c>
    </row>
    <row r="1741" spans="11:23">
      <c r="K1741" s="80">
        <v>173.9</v>
      </c>
      <c r="L1741" s="56">
        <f t="shared" si="221"/>
        <v>2.84106318562295</v>
      </c>
      <c r="M1741" s="56">
        <f t="shared" ref="M1741:M1804" si="228">L1731-L1741</f>
        <v>0.0162826837178764</v>
      </c>
      <c r="Q1741" s="82">
        <f t="shared" si="222"/>
        <v>0.0697969773732866</v>
      </c>
      <c r="R1741" s="58">
        <f t="shared" si="223"/>
        <v>3.17361010226061</v>
      </c>
      <c r="S1741" s="57">
        <f>IF(K1741=0,C1769,(1/$C$59)*LN(1+$C$59/$C$58/(RodR+ABS(Calculations!K1741-RodR))))</f>
        <v>0.0219929276515629</v>
      </c>
      <c r="T1741" s="83">
        <f t="shared" si="224"/>
        <v>0.0223187643294732</v>
      </c>
      <c r="U1741" s="58">
        <f t="shared" si="225"/>
        <v>72.4583333333333</v>
      </c>
      <c r="V1741" s="58">
        <f t="shared" si="226"/>
        <v>1.01019948033673</v>
      </c>
      <c r="W1741" s="58">
        <f t="shared" si="227"/>
        <v>1.01019948033673</v>
      </c>
    </row>
    <row r="1742" spans="11:23">
      <c r="K1742" s="80">
        <v>174</v>
      </c>
      <c r="L1742" s="56">
        <f t="shared" si="221"/>
        <v>2.83944511833589</v>
      </c>
      <c r="M1742" s="56">
        <f t="shared" si="228"/>
        <v>0.0162640884814009</v>
      </c>
      <c r="Q1742" s="82">
        <f t="shared" si="222"/>
        <v>0.0697572259850053</v>
      </c>
      <c r="R1742" s="58">
        <f t="shared" si="223"/>
        <v>3.17361010226061</v>
      </c>
      <c r="S1742" s="57">
        <f>IF(K1742=0,C1770,(1/$C$59)*LN(1+$C$59/$C$58/(RodR+ABS(Calculations!K1742-RodR))))</f>
        <v>0.021980402046022</v>
      </c>
      <c r="T1742" s="83">
        <f t="shared" si="224"/>
        <v>0.0223058651551592</v>
      </c>
      <c r="U1742" s="58">
        <f t="shared" si="225"/>
        <v>72.5</v>
      </c>
      <c r="V1742" s="58">
        <f t="shared" si="226"/>
        <v>1.01019948033673</v>
      </c>
      <c r="W1742" s="58">
        <f t="shared" si="227"/>
        <v>1.01019948033673</v>
      </c>
    </row>
    <row r="1743" spans="11:23">
      <c r="K1743" s="80">
        <v>174.1</v>
      </c>
      <c r="L1743" s="56">
        <f t="shared" si="221"/>
        <v>2.837828893122</v>
      </c>
      <c r="M1743" s="56">
        <f t="shared" si="228"/>
        <v>0.0162455250820668</v>
      </c>
      <c r="Q1743" s="82">
        <f t="shared" si="222"/>
        <v>0.0697175198513104</v>
      </c>
      <c r="R1743" s="58">
        <f t="shared" si="223"/>
        <v>3.17361010226061</v>
      </c>
      <c r="S1743" s="57">
        <f>IF(K1743=0,C1771,(1/$C$59)*LN(1+$C$59/$C$58/(RodR+ABS(Calculations!K1743-RodR))))</f>
        <v>0.0219678907001366</v>
      </c>
      <c r="T1743" s="83">
        <f t="shared" si="224"/>
        <v>0.0222929808825963</v>
      </c>
      <c r="U1743" s="58">
        <f t="shared" si="225"/>
        <v>72.5416666666667</v>
      </c>
      <c r="V1743" s="58">
        <f t="shared" si="226"/>
        <v>1.01019948033673</v>
      </c>
      <c r="W1743" s="58">
        <f t="shared" si="227"/>
        <v>1.01019948033673</v>
      </c>
    </row>
    <row r="1744" spans="11:23">
      <c r="K1744" s="80">
        <v>174.2</v>
      </c>
      <c r="L1744" s="56">
        <f t="shared" si="221"/>
        <v>2.83621450683748</v>
      </c>
      <c r="M1744" s="56">
        <f t="shared" si="228"/>
        <v>0.0162269934471966</v>
      </c>
      <c r="Q1744" s="82">
        <f t="shared" si="222"/>
        <v>0.0696778588949675</v>
      </c>
      <c r="R1744" s="58">
        <f t="shared" si="223"/>
        <v>3.17361010226061</v>
      </c>
      <c r="S1744" s="57">
        <f>IF(K1744=0,C1772,(1/$C$59)*LN(1+$C$59/$C$58/(RodR+ABS(Calculations!K1744-RodR))))</f>
        <v>0.0219553935895701</v>
      </c>
      <c r="T1744" s="83">
        <f t="shared" si="224"/>
        <v>0.022280111485976</v>
      </c>
      <c r="U1744" s="58">
        <f t="shared" si="225"/>
        <v>72.5833333333333</v>
      </c>
      <c r="V1744" s="58">
        <f t="shared" si="226"/>
        <v>1.01019948033673</v>
      </c>
      <c r="W1744" s="58">
        <f t="shared" si="227"/>
        <v>1.01019948033673</v>
      </c>
    </row>
    <row r="1745" spans="11:23">
      <c r="K1745" s="80">
        <v>174.3</v>
      </c>
      <c r="L1745" s="56">
        <f t="shared" si="221"/>
        <v>2.83460195634545</v>
      </c>
      <c r="M1745" s="56">
        <f t="shared" si="228"/>
        <v>0.0162084935044127</v>
      </c>
      <c r="Q1745" s="82">
        <f t="shared" si="222"/>
        <v>0.0696382430389122</v>
      </c>
      <c r="R1745" s="58">
        <f t="shared" si="223"/>
        <v>3.17361010226061</v>
      </c>
      <c r="S1745" s="57">
        <f>IF(K1745=0,C1773,(1/$C$59)*LN(1+$C$59/$C$58/(RodR+ABS(Calculations!K1745-RodR))))</f>
        <v>0.0219429106900396</v>
      </c>
      <c r="T1745" s="83">
        <f t="shared" si="224"/>
        <v>0.0222672569395502</v>
      </c>
      <c r="U1745" s="58">
        <f t="shared" si="225"/>
        <v>72.625</v>
      </c>
      <c r="V1745" s="58">
        <f t="shared" si="226"/>
        <v>1.01019948033673</v>
      </c>
      <c r="W1745" s="58">
        <f t="shared" si="227"/>
        <v>1.01019948033673</v>
      </c>
    </row>
    <row r="1746" spans="11:23">
      <c r="K1746" s="80">
        <v>174.4</v>
      </c>
      <c r="L1746" s="56">
        <f t="shared" si="221"/>
        <v>2.8329912385163</v>
      </c>
      <c r="M1746" s="56">
        <f t="shared" si="228"/>
        <v>0.0161900251814626</v>
      </c>
      <c r="Q1746" s="82">
        <f t="shared" si="222"/>
        <v>0.0695986722062588</v>
      </c>
      <c r="R1746" s="58">
        <f t="shared" si="223"/>
        <v>3.17361010226061</v>
      </c>
      <c r="S1746" s="57">
        <f>IF(K1746=0,C1774,(1/$C$59)*LN(1+$C$59/$C$58/(RodR+ABS(Calculations!K1746-RodR))))</f>
        <v>0.0219304419773187</v>
      </c>
      <c r="T1746" s="83">
        <f t="shared" si="224"/>
        <v>0.0222544172176291</v>
      </c>
      <c r="U1746" s="58">
        <f t="shared" si="225"/>
        <v>72.6666666666667</v>
      </c>
      <c r="V1746" s="58">
        <f t="shared" si="226"/>
        <v>1.01019948033673</v>
      </c>
      <c r="W1746" s="58">
        <f t="shared" si="227"/>
        <v>1.01019948033673</v>
      </c>
    </row>
    <row r="1747" spans="11:23">
      <c r="K1747" s="80">
        <v>174.5</v>
      </c>
      <c r="L1747" s="56">
        <f t="shared" si="221"/>
        <v>2.83138235022747</v>
      </c>
      <c r="M1747" s="56">
        <f t="shared" si="228"/>
        <v>0.0161715884062965</v>
      </c>
      <c r="Q1747" s="82">
        <f t="shared" si="222"/>
        <v>0.0695591463202949</v>
      </c>
      <c r="R1747" s="58">
        <f t="shared" si="223"/>
        <v>3.17361010226061</v>
      </c>
      <c r="S1747" s="57">
        <f>IF(K1747=0,C1775,(1/$C$59)*LN(1+$C$59/$C$58/(RodR+ABS(Calculations!K1747-RodR))))</f>
        <v>0.0219179874272353</v>
      </c>
      <c r="T1747" s="83">
        <f t="shared" si="224"/>
        <v>0.0222415922945835</v>
      </c>
      <c r="U1747" s="58">
        <f t="shared" si="225"/>
        <v>72.7083333333333</v>
      </c>
      <c r="V1747" s="58">
        <f t="shared" si="226"/>
        <v>1.01019948033673</v>
      </c>
      <c r="W1747" s="58">
        <f t="shared" si="227"/>
        <v>1.01019948033673</v>
      </c>
    </row>
    <row r="1748" spans="11:23">
      <c r="K1748" s="80">
        <v>174.6</v>
      </c>
      <c r="L1748" s="56">
        <f t="shared" si="221"/>
        <v>2.82977528836352</v>
      </c>
      <c r="M1748" s="56">
        <f t="shared" si="228"/>
        <v>0.0161531831071597</v>
      </c>
      <c r="Q1748" s="82">
        <f t="shared" si="222"/>
        <v>0.0695196653044823</v>
      </c>
      <c r="R1748" s="58">
        <f t="shared" si="223"/>
        <v>3.17361010226061</v>
      </c>
      <c r="S1748" s="57">
        <f>IF(K1748=0,C1776,(1/$C$59)*LN(1+$C$59/$C$58/(RodR+ABS(Calculations!K1748-RodR))))</f>
        <v>0.0219055470156723</v>
      </c>
      <c r="T1748" s="83">
        <f t="shared" si="224"/>
        <v>0.0222287821448413</v>
      </c>
      <c r="U1748" s="58">
        <f t="shared" si="225"/>
        <v>72.75</v>
      </c>
      <c r="V1748" s="58">
        <f t="shared" si="226"/>
        <v>1.01019948033673</v>
      </c>
      <c r="W1748" s="58">
        <f t="shared" si="227"/>
        <v>1.01019948033673</v>
      </c>
    </row>
    <row r="1749" spans="11:23">
      <c r="K1749" s="80">
        <v>174.7</v>
      </c>
      <c r="L1749" s="56">
        <f t="shared" si="221"/>
        <v>2.82817004981608</v>
      </c>
      <c r="M1749" s="56">
        <f t="shared" si="228"/>
        <v>0.0161348092123932</v>
      </c>
      <c r="Q1749" s="82">
        <f t="shared" si="222"/>
        <v>0.0694802290824576</v>
      </c>
      <c r="R1749" s="58">
        <f t="shared" si="223"/>
        <v>3.17361010226061</v>
      </c>
      <c r="S1749" s="57">
        <f>IF(K1749=0,C1777,(1/$C$59)*LN(1+$C$59/$C$58/(RodR+ABS(Calculations!K1749-RodR))))</f>
        <v>0.0218931207185677</v>
      </c>
      <c r="T1749" s="83">
        <f t="shared" si="224"/>
        <v>0.0222159867428908</v>
      </c>
      <c r="U1749" s="58">
        <f t="shared" si="225"/>
        <v>72.7916666666667</v>
      </c>
      <c r="V1749" s="58">
        <f t="shared" si="226"/>
        <v>1.01019948033673</v>
      </c>
      <c r="W1749" s="58">
        <f t="shared" si="227"/>
        <v>1.01019948033673</v>
      </c>
    </row>
    <row r="1750" spans="11:23">
      <c r="K1750" s="80">
        <v>174.8</v>
      </c>
      <c r="L1750" s="56">
        <f t="shared" si="221"/>
        <v>2.82656663148378</v>
      </c>
      <c r="M1750" s="56">
        <f t="shared" si="228"/>
        <v>0.0161164666506401</v>
      </c>
      <c r="Q1750" s="82">
        <f t="shared" si="222"/>
        <v>0.0694408375780286</v>
      </c>
      <c r="R1750" s="58">
        <f t="shared" si="223"/>
        <v>3.17361010226061</v>
      </c>
      <c r="S1750" s="57">
        <f>IF(K1750=0,C1778,(1/$C$59)*LN(1+$C$59/$C$58/(RodR+ABS(Calculations!K1750-RodR))))</f>
        <v>0.0218807085119136</v>
      </c>
      <c r="T1750" s="83">
        <f t="shared" si="224"/>
        <v>0.0222032060632791</v>
      </c>
      <c r="U1750" s="58">
        <f t="shared" si="225"/>
        <v>72.8333333333333</v>
      </c>
      <c r="V1750" s="58">
        <f t="shared" si="226"/>
        <v>1.01019948033673</v>
      </c>
      <c r="W1750" s="58">
        <f t="shared" si="227"/>
        <v>1.01019948033673</v>
      </c>
    </row>
    <row r="1751" spans="11:23">
      <c r="K1751" s="80">
        <v>174.9</v>
      </c>
      <c r="L1751" s="56">
        <f t="shared" si="221"/>
        <v>2.82496503027235</v>
      </c>
      <c r="M1751" s="56">
        <f t="shared" si="228"/>
        <v>0.0160981553506025</v>
      </c>
      <c r="Q1751" s="82">
        <f t="shared" si="222"/>
        <v>0.069401490715178</v>
      </c>
      <c r="R1751" s="58">
        <f t="shared" si="223"/>
        <v>3.17361010226061</v>
      </c>
      <c r="S1751" s="57">
        <f>IF(K1751=0,C1779,(1/$C$59)*LN(1+$C$59/$C$58/(RodR+ABS(Calculations!K1751-RodR))))</f>
        <v>0.0218683103717568</v>
      </c>
      <c r="T1751" s="83">
        <f t="shared" si="224"/>
        <v>0.0221904400806108</v>
      </c>
      <c r="U1751" s="58">
        <f t="shared" si="225"/>
        <v>72.875</v>
      </c>
      <c r="V1751" s="58">
        <f t="shared" si="226"/>
        <v>1.01019948033673</v>
      </c>
      <c r="W1751" s="58">
        <f t="shared" si="227"/>
        <v>1.01019948033673</v>
      </c>
    </row>
    <row r="1752" spans="11:23">
      <c r="K1752" s="80">
        <v>175</v>
      </c>
      <c r="L1752" s="56">
        <f t="shared" si="221"/>
        <v>2.82336524309447</v>
      </c>
      <c r="M1752" s="56">
        <f t="shared" si="228"/>
        <v>0.0160798752414162</v>
      </c>
      <c r="Q1752" s="82">
        <f t="shared" si="222"/>
        <v>0.0693621884180585</v>
      </c>
      <c r="R1752" s="58">
        <f t="shared" si="223"/>
        <v>3.17361010226061</v>
      </c>
      <c r="S1752" s="57">
        <f>IF(K1752=0,C1780,(1/$C$59)*LN(1+$C$59/$C$58/(RodR+ABS(Calculations!K1752-RodR))))</f>
        <v>0.0218559262741982</v>
      </c>
      <c r="T1752" s="83">
        <f t="shared" si="224"/>
        <v>0.0221776887695497</v>
      </c>
      <c r="U1752" s="58">
        <f t="shared" si="225"/>
        <v>72.9166666666667</v>
      </c>
      <c r="V1752" s="58">
        <f t="shared" si="226"/>
        <v>1.01019948033673</v>
      </c>
      <c r="W1752" s="58">
        <f t="shared" si="227"/>
        <v>1.01019948033673</v>
      </c>
    </row>
    <row r="1753" spans="11:23">
      <c r="K1753" s="80">
        <v>175.1</v>
      </c>
      <c r="L1753" s="56">
        <f t="shared" si="221"/>
        <v>2.82176726686989</v>
      </c>
      <c r="M1753" s="56">
        <f t="shared" si="228"/>
        <v>0.0160616262521125</v>
      </c>
      <c r="Q1753" s="82">
        <f t="shared" si="222"/>
        <v>0.0693229306109972</v>
      </c>
      <c r="R1753" s="58">
        <f t="shared" si="223"/>
        <v>3.17361010226061</v>
      </c>
      <c r="S1753" s="57">
        <f>IF(K1753=0,C1781,(1/$C$59)*LN(1+$C$59/$C$58/(RodR+ABS(Calculations!K1753-RodR))))</f>
        <v>0.0218435561953932</v>
      </c>
      <c r="T1753" s="83">
        <f t="shared" si="224"/>
        <v>0.0221649521048172</v>
      </c>
      <c r="U1753" s="58">
        <f t="shared" si="225"/>
        <v>72.9583333333333</v>
      </c>
      <c r="V1753" s="58">
        <f t="shared" si="226"/>
        <v>1.01019948033673</v>
      </c>
      <c r="W1753" s="58">
        <f t="shared" si="227"/>
        <v>1.01019948033673</v>
      </c>
    </row>
    <row r="1754" spans="11:23">
      <c r="K1754" s="80">
        <v>175.2</v>
      </c>
      <c r="L1754" s="56">
        <f t="shared" si="221"/>
        <v>2.82017109852522</v>
      </c>
      <c r="M1754" s="56">
        <f t="shared" si="228"/>
        <v>0.0160434083122576</v>
      </c>
      <c r="Q1754" s="82">
        <f t="shared" si="222"/>
        <v>0.0692837172184896</v>
      </c>
      <c r="R1754" s="58">
        <f t="shared" si="223"/>
        <v>3.17361010226061</v>
      </c>
      <c r="S1754" s="57">
        <f>IF(K1754=0,C1782,(1/$C$59)*LN(1+$C$59/$C$58/(RodR+ABS(Calculations!K1754-RodR))))</f>
        <v>0.0218312001115505</v>
      </c>
      <c r="T1754" s="83">
        <f t="shared" si="224"/>
        <v>0.0221522300611936</v>
      </c>
      <c r="U1754" s="58">
        <f t="shared" si="225"/>
        <v>73</v>
      </c>
      <c r="V1754" s="58">
        <f t="shared" si="226"/>
        <v>1.01019948033673</v>
      </c>
      <c r="W1754" s="58">
        <f t="shared" si="227"/>
        <v>1.01019948033673</v>
      </c>
    </row>
    <row r="1755" spans="11:23">
      <c r="K1755" s="80">
        <v>175.3</v>
      </c>
      <c r="L1755" s="56">
        <f t="shared" si="221"/>
        <v>2.81857673499414</v>
      </c>
      <c r="M1755" s="56">
        <f t="shared" si="228"/>
        <v>0.0160252213513057</v>
      </c>
      <c r="Q1755" s="82">
        <f t="shared" si="222"/>
        <v>0.0692445481652046</v>
      </c>
      <c r="R1755" s="58">
        <f t="shared" si="223"/>
        <v>3.17361010226061</v>
      </c>
      <c r="S1755" s="57">
        <f>IF(K1755=0,C1783,(1/$C$59)*LN(1+$C$59/$C$58/(RodR+ABS(Calculations!K1755-RodR))))</f>
        <v>0.0218188579989334</v>
      </c>
      <c r="T1755" s="83">
        <f t="shared" si="224"/>
        <v>0.0221395226135162</v>
      </c>
      <c r="U1755" s="58">
        <f t="shared" si="225"/>
        <v>73.0416666666667</v>
      </c>
      <c r="V1755" s="58">
        <f t="shared" si="226"/>
        <v>1.01019948033673</v>
      </c>
      <c r="W1755" s="58">
        <f t="shared" si="227"/>
        <v>1.01019948033673</v>
      </c>
    </row>
    <row r="1756" spans="11:23">
      <c r="K1756" s="80">
        <v>175.4</v>
      </c>
      <c r="L1756" s="56">
        <f t="shared" si="221"/>
        <v>2.81698417321711</v>
      </c>
      <c r="M1756" s="56">
        <f t="shared" si="228"/>
        <v>0.0160070652991902</v>
      </c>
      <c r="Q1756" s="82">
        <f t="shared" si="222"/>
        <v>0.069205423375978</v>
      </c>
      <c r="R1756" s="58">
        <f t="shared" si="223"/>
        <v>3.17361010226061</v>
      </c>
      <c r="S1756" s="57">
        <f>IF(K1756=0,C1784,(1/$C$59)*LN(1+$C$59/$C$58/(RodR+ABS(Calculations!K1756-RodR))))</f>
        <v>0.0218065298338576</v>
      </c>
      <c r="T1756" s="83">
        <f t="shared" si="224"/>
        <v>0.0221268297366803</v>
      </c>
      <c r="U1756" s="58">
        <f t="shared" si="225"/>
        <v>73.0833333333333</v>
      </c>
      <c r="V1756" s="58">
        <f t="shared" si="226"/>
        <v>1.01019948033673</v>
      </c>
      <c r="W1756" s="58">
        <f t="shared" si="227"/>
        <v>1.01019948033673</v>
      </c>
    </row>
    <row r="1757" spans="11:23">
      <c r="K1757" s="80">
        <v>175.5</v>
      </c>
      <c r="L1757" s="56">
        <f t="shared" si="221"/>
        <v>2.81539341014168</v>
      </c>
      <c r="M1757" s="56">
        <f t="shared" si="228"/>
        <v>0.0159889400857933</v>
      </c>
      <c r="Q1757" s="82">
        <f t="shared" si="222"/>
        <v>0.0691663427758196</v>
      </c>
      <c r="R1757" s="58">
        <f t="shared" si="223"/>
        <v>3.17361010226061</v>
      </c>
      <c r="S1757" s="57">
        <f>IF(K1757=0,C1785,(1/$C$59)*LN(1+$C$59/$C$58/(RodR+ABS(Calculations!K1757-RodR))))</f>
        <v>0.0217942155926941</v>
      </c>
      <c r="T1757" s="83">
        <f t="shared" si="224"/>
        <v>0.0221141514056388</v>
      </c>
      <c r="U1757" s="58">
        <f t="shared" si="225"/>
        <v>73.125</v>
      </c>
      <c r="V1757" s="58">
        <f t="shared" si="226"/>
        <v>1.01019948033673</v>
      </c>
      <c r="W1757" s="58">
        <f t="shared" si="227"/>
        <v>1.01019948033673</v>
      </c>
    </row>
    <row r="1758" spans="11:23">
      <c r="K1758" s="80">
        <v>175.6</v>
      </c>
      <c r="L1758" s="56">
        <f t="shared" si="221"/>
        <v>2.81380444272215</v>
      </c>
      <c r="M1758" s="56">
        <f t="shared" si="228"/>
        <v>0.0159708456413705</v>
      </c>
      <c r="Q1758" s="82">
        <f t="shared" si="222"/>
        <v>0.0691273062899049</v>
      </c>
      <c r="R1758" s="58">
        <f t="shared" si="223"/>
        <v>3.17361010226061</v>
      </c>
      <c r="S1758" s="57">
        <f>IF(K1758=0,C1786,(1/$C$59)*LN(1+$C$59/$C$58/(RodR+ABS(Calculations!K1758-RodR))))</f>
        <v>0.0217819152518655</v>
      </c>
      <c r="T1758" s="83">
        <f t="shared" si="224"/>
        <v>0.0221014875954022</v>
      </c>
      <c r="U1758" s="58">
        <f t="shared" si="225"/>
        <v>73.1666666666667</v>
      </c>
      <c r="V1758" s="58">
        <f t="shared" si="226"/>
        <v>1.01019948033673</v>
      </c>
      <c r="W1758" s="58">
        <f t="shared" si="227"/>
        <v>1.01019948033673</v>
      </c>
    </row>
    <row r="1759" spans="11:23">
      <c r="K1759" s="80">
        <v>175.7</v>
      </c>
      <c r="L1759" s="56">
        <f t="shared" si="221"/>
        <v>2.81221726791973</v>
      </c>
      <c r="M1759" s="56">
        <f t="shared" si="228"/>
        <v>0.015952781896341</v>
      </c>
      <c r="Q1759" s="82">
        <f t="shared" si="222"/>
        <v>0.06908831384358</v>
      </c>
      <c r="R1759" s="58">
        <f t="shared" si="223"/>
        <v>3.17361010226061</v>
      </c>
      <c r="S1759" s="57">
        <f>IF(K1759=0,C1787,(1/$C$59)*LN(1+$C$59/$C$58/(RodR+ABS(Calculations!K1759-RodR))))</f>
        <v>0.0217696287878487</v>
      </c>
      <c r="T1759" s="83">
        <f t="shared" si="224"/>
        <v>0.0220888382810376</v>
      </c>
      <c r="U1759" s="58">
        <f t="shared" si="225"/>
        <v>73.2083333333333</v>
      </c>
      <c r="V1759" s="58">
        <f t="shared" si="226"/>
        <v>1.01019948033673</v>
      </c>
      <c r="W1759" s="58">
        <f t="shared" si="227"/>
        <v>1.01019948033673</v>
      </c>
    </row>
    <row r="1760" spans="11:23">
      <c r="K1760" s="80">
        <v>175.8</v>
      </c>
      <c r="L1760" s="56">
        <f t="shared" si="221"/>
        <v>2.81063188270256</v>
      </c>
      <c r="M1760" s="56">
        <f t="shared" si="228"/>
        <v>0.0159347487812158</v>
      </c>
      <c r="Q1760" s="82">
        <f t="shared" si="222"/>
        <v>0.0690493653623596</v>
      </c>
      <c r="R1760" s="58">
        <f t="shared" si="223"/>
        <v>3.17361010226061</v>
      </c>
      <c r="S1760" s="57">
        <f>IF(K1760=0,C1788,(1/$C$59)*LN(1+$C$59/$C$58/(RodR+ABS(Calculations!K1760-RodR))))</f>
        <v>0.0217573561771734</v>
      </c>
      <c r="T1760" s="83">
        <f t="shared" si="224"/>
        <v>0.02207620343767</v>
      </c>
      <c r="U1760" s="58">
        <f t="shared" si="225"/>
        <v>73.25</v>
      </c>
      <c r="V1760" s="58">
        <f t="shared" si="226"/>
        <v>1.01019948033673</v>
      </c>
      <c r="W1760" s="58">
        <f t="shared" si="227"/>
        <v>1.01019948033673</v>
      </c>
    </row>
    <row r="1761" spans="11:23">
      <c r="K1761" s="80">
        <v>175.9</v>
      </c>
      <c r="L1761" s="56">
        <f t="shared" si="221"/>
        <v>2.80904828404548</v>
      </c>
      <c r="M1761" s="56">
        <f t="shared" si="228"/>
        <v>0.0159167462268766</v>
      </c>
      <c r="Q1761" s="82">
        <f t="shared" si="222"/>
        <v>0.0690104607719245</v>
      </c>
      <c r="R1761" s="58">
        <f t="shared" si="223"/>
        <v>3.17361010226061</v>
      </c>
      <c r="S1761" s="57">
        <f>IF(K1761=0,C1789,(1/$C$59)*LN(1+$C$59/$C$58/(RodR+ABS(Calculations!K1761-RodR))))</f>
        <v>0.0217450973964216</v>
      </c>
      <c r="T1761" s="83">
        <f t="shared" si="224"/>
        <v>0.0220635830404799</v>
      </c>
      <c r="U1761" s="58">
        <f t="shared" si="225"/>
        <v>73.2916666666667</v>
      </c>
      <c r="V1761" s="58">
        <f t="shared" si="226"/>
        <v>1.01019948033673</v>
      </c>
      <c r="W1761" s="58">
        <f t="shared" si="227"/>
        <v>1.01019948033673</v>
      </c>
    </row>
    <row r="1762" spans="11:23">
      <c r="K1762" s="80">
        <v>176</v>
      </c>
      <c r="L1762" s="56">
        <f t="shared" si="221"/>
        <v>2.80746646893028</v>
      </c>
      <c r="M1762" s="56">
        <f t="shared" si="228"/>
        <v>0.0158987741641989</v>
      </c>
      <c r="Q1762" s="82">
        <f t="shared" si="222"/>
        <v>0.0689715999981258</v>
      </c>
      <c r="R1762" s="58">
        <f t="shared" si="223"/>
        <v>3.17361010226061</v>
      </c>
      <c r="S1762" s="57">
        <f>IF(K1762=0,C1790,(1/$C$59)*LN(1+$C$59/$C$58/(RodR+ABS(Calculations!K1762-RodR))))</f>
        <v>0.0217328524222293</v>
      </c>
      <c r="T1762" s="83">
        <f t="shared" si="224"/>
        <v>0.0220509770647064</v>
      </c>
      <c r="U1762" s="58">
        <f t="shared" si="225"/>
        <v>73.3333333333333</v>
      </c>
      <c r="V1762" s="58">
        <f t="shared" si="226"/>
        <v>1.01019948033673</v>
      </c>
      <c r="W1762" s="58">
        <f t="shared" si="227"/>
        <v>1.01019948033673</v>
      </c>
    </row>
    <row r="1763" spans="11:23">
      <c r="K1763" s="80">
        <v>176.1</v>
      </c>
      <c r="L1763" s="56">
        <f t="shared" si="221"/>
        <v>2.80588643434543</v>
      </c>
      <c r="M1763" s="56">
        <f t="shared" si="228"/>
        <v>0.0158808325244579</v>
      </c>
      <c r="Q1763" s="82">
        <f t="shared" si="222"/>
        <v>0.0689327829669787</v>
      </c>
      <c r="R1763" s="58">
        <f t="shared" si="223"/>
        <v>3.17361010226061</v>
      </c>
      <c r="S1763" s="57">
        <f>IF(K1763=0,C1791,(1/$C$59)*LN(1+$C$59/$C$58/(RodR+ABS(Calculations!K1763-RodR))))</f>
        <v>0.0217206212312838</v>
      </c>
      <c r="T1763" s="83">
        <f t="shared" si="224"/>
        <v>0.022038385485644</v>
      </c>
      <c r="U1763" s="58">
        <f t="shared" si="225"/>
        <v>73.375</v>
      </c>
      <c r="V1763" s="58">
        <f t="shared" si="226"/>
        <v>1.01019948033673</v>
      </c>
      <c r="W1763" s="58">
        <f t="shared" si="227"/>
        <v>1.01019948033673</v>
      </c>
    </row>
    <row r="1764" spans="11:23">
      <c r="K1764" s="80">
        <v>176.2</v>
      </c>
      <c r="L1764" s="56">
        <f t="shared" si="221"/>
        <v>2.80430817728627</v>
      </c>
      <c r="M1764" s="56">
        <f t="shared" si="228"/>
        <v>0.0158629212389565</v>
      </c>
      <c r="Q1764" s="82">
        <f t="shared" si="222"/>
        <v>0.0688940096046666</v>
      </c>
      <c r="R1764" s="58">
        <f t="shared" si="223"/>
        <v>3.17361010226061</v>
      </c>
      <c r="S1764" s="57">
        <f>IF(K1764=0,C1792,(1/$C$59)*LN(1+$C$59/$C$58/(RodR+ABS(Calculations!K1764-RodR))))</f>
        <v>0.0217084038003258</v>
      </c>
      <c r="T1764" s="83">
        <f t="shared" si="224"/>
        <v>0.0220258082786434</v>
      </c>
      <c r="U1764" s="58">
        <f t="shared" si="225"/>
        <v>73.4166666666667</v>
      </c>
      <c r="V1764" s="58">
        <f t="shared" si="226"/>
        <v>1.01019948033673</v>
      </c>
      <c r="W1764" s="58">
        <f t="shared" si="227"/>
        <v>1.01019948033673</v>
      </c>
    </row>
    <row r="1765" spans="11:23">
      <c r="K1765" s="80">
        <v>176.3</v>
      </c>
      <c r="L1765" s="56">
        <f t="shared" si="221"/>
        <v>2.80273169475481</v>
      </c>
      <c r="M1765" s="56">
        <f t="shared" si="228"/>
        <v>0.0158450402393355</v>
      </c>
      <c r="Q1765" s="82">
        <f t="shared" si="222"/>
        <v>0.0688552798375376</v>
      </c>
      <c r="R1765" s="58">
        <f t="shared" si="223"/>
        <v>3.17361010226061</v>
      </c>
      <c r="S1765" s="57">
        <f>IF(K1765=0,C1793,(1/$C$59)*LN(1+$C$59/$C$58/(RodR+ABS(Calculations!K1765-RodR))))</f>
        <v>0.0216962001061476</v>
      </c>
      <c r="T1765" s="83">
        <f t="shared" si="224"/>
        <v>0.0220132454191121</v>
      </c>
      <c r="U1765" s="58">
        <f t="shared" si="225"/>
        <v>73.4583333333333</v>
      </c>
      <c r="V1765" s="58">
        <f t="shared" si="226"/>
        <v>1.01019948033673</v>
      </c>
      <c r="W1765" s="58">
        <f t="shared" si="227"/>
        <v>1.01019948033673</v>
      </c>
    </row>
    <row r="1766" spans="11:23">
      <c r="K1766" s="80">
        <v>176.4</v>
      </c>
      <c r="L1766" s="56">
        <f t="shared" si="221"/>
        <v>2.80115698375985</v>
      </c>
      <c r="M1766" s="56">
        <f t="shared" si="228"/>
        <v>0.0158271894572559</v>
      </c>
      <c r="Q1766" s="82">
        <f t="shared" si="222"/>
        <v>0.0688165935921065</v>
      </c>
      <c r="R1766" s="58">
        <f t="shared" si="223"/>
        <v>3.17361010226061</v>
      </c>
      <c r="S1766" s="57">
        <f>IF(K1766=0,C1794,(1/$C$59)*LN(1+$C$59/$C$58/(RodR+ABS(Calculations!K1766-RodR))))</f>
        <v>0.021684010125594</v>
      </c>
      <c r="T1766" s="83">
        <f t="shared" si="224"/>
        <v>0.0220006968825138</v>
      </c>
      <c r="U1766" s="58">
        <f t="shared" si="225"/>
        <v>73.5</v>
      </c>
      <c r="V1766" s="58">
        <f t="shared" si="226"/>
        <v>1.01019948033673</v>
      </c>
      <c r="W1766" s="58">
        <f t="shared" si="227"/>
        <v>1.01019948033673</v>
      </c>
    </row>
    <row r="1767" spans="11:23">
      <c r="K1767" s="80">
        <v>176.5</v>
      </c>
      <c r="L1767" s="56">
        <f t="shared" si="221"/>
        <v>2.79958404131696</v>
      </c>
      <c r="M1767" s="56">
        <f t="shared" si="228"/>
        <v>0.0158093688247187</v>
      </c>
      <c r="Q1767" s="82">
        <f t="shared" si="222"/>
        <v>0.0687779507950538</v>
      </c>
      <c r="R1767" s="58">
        <f t="shared" si="223"/>
        <v>3.17361010226061</v>
      </c>
      <c r="S1767" s="57">
        <f>IF(K1767=0,C1795,(1/$C$59)*LN(1+$C$59/$C$58/(RodR+ABS(Calculations!K1767-RodR))))</f>
        <v>0.0216718338355623</v>
      </c>
      <c r="T1767" s="83">
        <f t="shared" si="224"/>
        <v>0.0219881626443671</v>
      </c>
      <c r="U1767" s="58">
        <f t="shared" si="225"/>
        <v>73.5416666666667</v>
      </c>
      <c r="V1767" s="58">
        <f t="shared" si="226"/>
        <v>1.01019948033673</v>
      </c>
      <c r="W1767" s="58">
        <f t="shared" si="227"/>
        <v>1.01019948033673</v>
      </c>
    </row>
    <row r="1768" spans="11:23">
      <c r="K1768" s="80">
        <v>176.6</v>
      </c>
      <c r="L1768" s="56">
        <f t="shared" si="221"/>
        <v>2.79801286444829</v>
      </c>
      <c r="M1768" s="56">
        <f t="shared" si="228"/>
        <v>0.0157915782738525</v>
      </c>
      <c r="Q1768" s="82">
        <f t="shared" si="222"/>
        <v>0.0687393513732223</v>
      </c>
      <c r="R1768" s="58">
        <f t="shared" si="223"/>
        <v>3.17361010226061</v>
      </c>
      <c r="S1768" s="57">
        <f>IF(K1768=0,C1796,(1/$C$59)*LN(1+$C$59/$C$58/(RodR+ABS(Calculations!K1768-RodR))))</f>
        <v>0.0216596712130007</v>
      </c>
      <c r="T1768" s="83">
        <f t="shared" si="224"/>
        <v>0.0219756426802477</v>
      </c>
      <c r="U1768" s="58">
        <f t="shared" si="225"/>
        <v>73.5833333333333</v>
      </c>
      <c r="V1768" s="58">
        <f t="shared" si="226"/>
        <v>1.01019948033673</v>
      </c>
      <c r="W1768" s="58">
        <f t="shared" si="227"/>
        <v>1.01019948033673</v>
      </c>
    </row>
    <row r="1769" spans="11:23">
      <c r="K1769" s="80">
        <v>176.7</v>
      </c>
      <c r="L1769" s="56">
        <f t="shared" si="221"/>
        <v>2.79644345018272</v>
      </c>
      <c r="M1769" s="56">
        <f t="shared" si="228"/>
        <v>0.015773817737017</v>
      </c>
      <c r="Q1769" s="82">
        <f t="shared" si="222"/>
        <v>0.0687007952536196</v>
      </c>
      <c r="R1769" s="58">
        <f t="shared" si="223"/>
        <v>3.17361010226061</v>
      </c>
      <c r="S1769" s="57">
        <f>IF(K1769=0,C1797,(1/$C$59)*LN(1+$C$59/$C$58/(RodR+ABS(Calculations!K1769-RodR))))</f>
        <v>0.0216475222349094</v>
      </c>
      <c r="T1769" s="83">
        <f t="shared" si="224"/>
        <v>0.0219631369657861</v>
      </c>
      <c r="U1769" s="58">
        <f t="shared" si="225"/>
        <v>73.625</v>
      </c>
      <c r="V1769" s="58">
        <f t="shared" si="226"/>
        <v>1.01019948033673</v>
      </c>
      <c r="W1769" s="58">
        <f t="shared" si="227"/>
        <v>1.01019948033673</v>
      </c>
    </row>
    <row r="1770" spans="11:23">
      <c r="K1770" s="80">
        <v>176.8</v>
      </c>
      <c r="L1770" s="56">
        <f t="shared" si="221"/>
        <v>2.79487579555586</v>
      </c>
      <c r="M1770" s="56">
        <f t="shared" si="228"/>
        <v>0.0157560871467037</v>
      </c>
      <c r="Q1770" s="82">
        <f t="shared" si="222"/>
        <v>0.0686622823634192</v>
      </c>
      <c r="R1770" s="58">
        <f t="shared" si="223"/>
        <v>3.17361010226061</v>
      </c>
      <c r="S1770" s="57">
        <f>IF(K1770=0,C1798,(1/$C$59)*LN(1+$C$59/$C$58/(RodR+ABS(Calculations!K1770-RodR))))</f>
        <v>0.0216353868783409</v>
      </c>
      <c r="T1770" s="83">
        <f t="shared" si="224"/>
        <v>0.0219506454766683</v>
      </c>
      <c r="U1770" s="58">
        <f t="shared" si="225"/>
        <v>73.6666666666667</v>
      </c>
      <c r="V1770" s="58">
        <f t="shared" si="226"/>
        <v>1.01019948033673</v>
      </c>
      <c r="W1770" s="58">
        <f t="shared" si="227"/>
        <v>1.01019948033673</v>
      </c>
    </row>
    <row r="1771" spans="11:23">
      <c r="K1771" s="80">
        <v>176.9</v>
      </c>
      <c r="L1771" s="56">
        <f t="shared" si="221"/>
        <v>2.79330989760987</v>
      </c>
      <c r="M1771" s="56">
        <f t="shared" si="228"/>
        <v>0.0157383864356007</v>
      </c>
      <c r="Q1771" s="82">
        <f t="shared" si="222"/>
        <v>0.0686238126299555</v>
      </c>
      <c r="R1771" s="58">
        <f t="shared" si="223"/>
        <v>3.17361010226061</v>
      </c>
      <c r="S1771" s="57">
        <f>IF(K1771=0,C1799,(1/$C$59)*LN(1+$C$59/$C$58/(RodR+ABS(Calculations!K1771-RodR))))</f>
        <v>0.0216232651203983</v>
      </c>
      <c r="T1771" s="83">
        <f t="shared" si="224"/>
        <v>0.021938168188636</v>
      </c>
      <c r="U1771" s="58">
        <f t="shared" si="225"/>
        <v>73.7083333333333</v>
      </c>
      <c r="V1771" s="58">
        <f t="shared" si="226"/>
        <v>1.01019948033673</v>
      </c>
      <c r="W1771" s="58">
        <f t="shared" si="227"/>
        <v>1.01019948033673</v>
      </c>
    </row>
    <row r="1772" spans="11:23">
      <c r="K1772" s="80">
        <v>177</v>
      </c>
      <c r="L1772" s="56">
        <f t="shared" si="221"/>
        <v>2.79174575339362</v>
      </c>
      <c r="M1772" s="56">
        <f t="shared" si="228"/>
        <v>0.0157207155366601</v>
      </c>
      <c r="Q1772" s="82">
        <f t="shared" si="222"/>
        <v>0.0685853859807267</v>
      </c>
      <c r="R1772" s="58">
        <f t="shared" si="223"/>
        <v>3.17361010226061</v>
      </c>
      <c r="S1772" s="57">
        <f>IF(K1772=0,C1800,(1/$C$59)*LN(1+$C$59/$C$58/(RodR+ABS(Calculations!K1772-RodR))))</f>
        <v>0.0216111569382365</v>
      </c>
      <c r="T1772" s="83">
        <f t="shared" si="224"/>
        <v>0.0219257050774856</v>
      </c>
      <c r="U1772" s="58">
        <f t="shared" si="225"/>
        <v>73.75</v>
      </c>
      <c r="V1772" s="58">
        <f t="shared" si="226"/>
        <v>1.01019948033673</v>
      </c>
      <c r="W1772" s="58">
        <f t="shared" si="227"/>
        <v>1.01019948033673</v>
      </c>
    </row>
    <row r="1773" spans="11:23">
      <c r="K1773" s="80">
        <v>177.1</v>
      </c>
      <c r="L1773" s="56">
        <f t="shared" si="221"/>
        <v>2.7901833599625</v>
      </c>
      <c r="M1773" s="56">
        <f t="shared" si="228"/>
        <v>0.0157030743829334</v>
      </c>
      <c r="Q1773" s="82">
        <f t="shared" si="222"/>
        <v>0.0685470023433928</v>
      </c>
      <c r="R1773" s="58">
        <f t="shared" si="223"/>
        <v>3.17361010226061</v>
      </c>
      <c r="S1773" s="57">
        <f>IF(K1773=0,C1801,(1/$C$59)*LN(1+$C$59/$C$58/(RodR+ABS(Calculations!K1773-RodR))))</f>
        <v>0.0215990623090611</v>
      </c>
      <c r="T1773" s="83">
        <f t="shared" si="224"/>
        <v>0.0219132561190683</v>
      </c>
      <c r="U1773" s="58">
        <f t="shared" si="225"/>
        <v>73.7916666666667</v>
      </c>
      <c r="V1773" s="58">
        <f t="shared" si="226"/>
        <v>1.01019948033673</v>
      </c>
      <c r="W1773" s="58">
        <f t="shared" si="227"/>
        <v>1.01019948033673</v>
      </c>
    </row>
    <row r="1774" spans="11:23">
      <c r="K1774" s="80">
        <v>177.2</v>
      </c>
      <c r="L1774" s="56">
        <f t="shared" si="221"/>
        <v>2.78862271437853</v>
      </c>
      <c r="M1774" s="56">
        <f t="shared" si="228"/>
        <v>0.015685462907737</v>
      </c>
      <c r="Q1774" s="82">
        <f t="shared" si="222"/>
        <v>0.0685086616457753</v>
      </c>
      <c r="R1774" s="58">
        <f t="shared" si="223"/>
        <v>3.17361010226061</v>
      </c>
      <c r="S1774" s="57">
        <f>IF(K1774=0,C1802,(1/$C$59)*LN(1+$C$59/$C$58/(RodR+ABS(Calculations!K1774-RodR))))</f>
        <v>0.021586981210129</v>
      </c>
      <c r="T1774" s="83">
        <f t="shared" si="224"/>
        <v>0.0219008212892904</v>
      </c>
      <c r="U1774" s="58">
        <f t="shared" si="225"/>
        <v>73.8333333333333</v>
      </c>
      <c r="V1774" s="58">
        <f t="shared" si="226"/>
        <v>1.01019948033673</v>
      </c>
      <c r="W1774" s="58">
        <f t="shared" si="227"/>
        <v>1.01019948033673</v>
      </c>
    </row>
    <row r="1775" spans="11:23">
      <c r="K1775" s="80">
        <v>177.3</v>
      </c>
      <c r="L1775" s="56">
        <f t="shared" si="221"/>
        <v>2.78706381371033</v>
      </c>
      <c r="M1775" s="56">
        <f t="shared" si="228"/>
        <v>0.0156678810444806</v>
      </c>
      <c r="Q1775" s="82">
        <f t="shared" si="222"/>
        <v>0.0684703638158585</v>
      </c>
      <c r="R1775" s="58">
        <f t="shared" si="223"/>
        <v>3.17361010226061</v>
      </c>
      <c r="S1775" s="57">
        <f>IF(K1775=0,C1803,(1/$C$59)*LN(1+$C$59/$C$58/(RodR+ABS(Calculations!K1775-RodR))))</f>
        <v>0.0215749136187479</v>
      </c>
      <c r="T1775" s="83">
        <f t="shared" si="224"/>
        <v>0.0218884005641132</v>
      </c>
      <c r="U1775" s="58">
        <f t="shared" si="225"/>
        <v>73.875</v>
      </c>
      <c r="V1775" s="58">
        <f t="shared" si="226"/>
        <v>1.01019948033673</v>
      </c>
      <c r="W1775" s="58">
        <f t="shared" si="227"/>
        <v>1.01019948033673</v>
      </c>
    </row>
    <row r="1776" spans="11:23">
      <c r="K1776" s="80">
        <v>177.4</v>
      </c>
      <c r="L1776" s="56">
        <f t="shared" si="221"/>
        <v>2.78550665503304</v>
      </c>
      <c r="M1776" s="56">
        <f t="shared" si="228"/>
        <v>0.0156503287268097</v>
      </c>
      <c r="Q1776" s="82">
        <f t="shared" si="222"/>
        <v>0.0684321087817872</v>
      </c>
      <c r="R1776" s="58">
        <f t="shared" si="223"/>
        <v>3.17361010226061</v>
      </c>
      <c r="S1776" s="57">
        <f>IF(K1776=0,C1804,(1/$C$59)*LN(1+$C$59/$C$58/(RodR+ABS(Calculations!K1776-RodR))))</f>
        <v>0.0215628595122766</v>
      </c>
      <c r="T1776" s="83">
        <f t="shared" si="224"/>
        <v>0.0218759939195521</v>
      </c>
      <c r="U1776" s="58">
        <f t="shared" si="225"/>
        <v>73.9166666666667</v>
      </c>
      <c r="V1776" s="58">
        <f t="shared" si="226"/>
        <v>1.01019948033673</v>
      </c>
      <c r="W1776" s="58">
        <f t="shared" si="227"/>
        <v>1.01019948033673</v>
      </c>
    </row>
    <row r="1777" spans="11:23">
      <c r="K1777" s="80">
        <v>177.5</v>
      </c>
      <c r="L1777" s="56">
        <f t="shared" si="221"/>
        <v>2.78395123542829</v>
      </c>
      <c r="M1777" s="56">
        <f t="shared" si="228"/>
        <v>0.0156328058886688</v>
      </c>
      <c r="Q1777" s="82">
        <f t="shared" si="222"/>
        <v>0.0683938964718646</v>
      </c>
      <c r="R1777" s="58">
        <f t="shared" si="223"/>
        <v>3.17361010226061</v>
      </c>
      <c r="S1777" s="57">
        <f>IF(K1777=0,C1805,(1/$C$59)*LN(1+$C$59/$C$58/(RodR+ABS(Calculations!K1777-RodR))))</f>
        <v>0.0215508188681233</v>
      </c>
      <c r="T1777" s="83">
        <f t="shared" si="224"/>
        <v>0.0218636013316767</v>
      </c>
      <c r="U1777" s="58">
        <f t="shared" si="225"/>
        <v>73.9583333333333</v>
      </c>
      <c r="V1777" s="58">
        <f t="shared" si="226"/>
        <v>1.01019948033673</v>
      </c>
      <c r="W1777" s="58">
        <f t="shared" si="227"/>
        <v>1.01019948033673</v>
      </c>
    </row>
    <row r="1778" spans="11:23">
      <c r="K1778" s="80">
        <v>177.6</v>
      </c>
      <c r="L1778" s="56">
        <f t="shared" si="221"/>
        <v>2.78239755198433</v>
      </c>
      <c r="M1778" s="56">
        <f t="shared" si="228"/>
        <v>0.0156153124639586</v>
      </c>
      <c r="Q1778" s="82">
        <f t="shared" si="222"/>
        <v>0.0683557268145574</v>
      </c>
      <c r="R1778" s="58">
        <f t="shared" si="223"/>
        <v>3.17361010226061</v>
      </c>
      <c r="S1778" s="57">
        <f>IF(K1778=0,C1806,(1/$C$59)*LN(1+$C$59/$C$58/(RodR+ABS(Calculations!K1778-RodR))))</f>
        <v>0.021538791663748</v>
      </c>
      <c r="T1778" s="83">
        <f t="shared" si="224"/>
        <v>0.0218512227766115</v>
      </c>
      <c r="U1778" s="58">
        <f t="shared" si="225"/>
        <v>74</v>
      </c>
      <c r="V1778" s="58">
        <f t="shared" si="226"/>
        <v>1.01019948033673</v>
      </c>
      <c r="W1778" s="58">
        <f t="shared" si="227"/>
        <v>1.01019948033673</v>
      </c>
    </row>
    <row r="1779" spans="11:23">
      <c r="K1779" s="80">
        <v>177.7</v>
      </c>
      <c r="L1779" s="56">
        <f t="shared" si="221"/>
        <v>2.78084560179583</v>
      </c>
      <c r="M1779" s="56">
        <f t="shared" si="228"/>
        <v>0.0155978483868857</v>
      </c>
      <c r="Q1779" s="82">
        <f t="shared" si="222"/>
        <v>0.0683175997384897</v>
      </c>
      <c r="R1779" s="58">
        <f t="shared" si="223"/>
        <v>3.17361010226061</v>
      </c>
      <c r="S1779" s="57">
        <f>IF(K1779=0,C1807,(1/$C$59)*LN(1+$C$59/$C$58/(RodR+ABS(Calculations!K1779-RodR))))</f>
        <v>0.0215267778766604</v>
      </c>
      <c r="T1779" s="83">
        <f t="shared" si="224"/>
        <v>0.0218388582305339</v>
      </c>
      <c r="U1779" s="58">
        <f t="shared" si="225"/>
        <v>74.0416666666667</v>
      </c>
      <c r="V1779" s="58">
        <f t="shared" si="226"/>
        <v>1.01019948033673</v>
      </c>
      <c r="W1779" s="58">
        <f t="shared" si="227"/>
        <v>1.01019948033673</v>
      </c>
    </row>
    <row r="1780" spans="11:23">
      <c r="K1780" s="80">
        <v>177.8</v>
      </c>
      <c r="L1780" s="56">
        <f t="shared" si="221"/>
        <v>2.77929538196394</v>
      </c>
      <c r="M1780" s="56">
        <f t="shared" si="228"/>
        <v>0.0155804135919193</v>
      </c>
      <c r="Q1780" s="82">
        <f t="shared" si="222"/>
        <v>0.0682795151724449</v>
      </c>
      <c r="R1780" s="58">
        <f t="shared" si="223"/>
        <v>3.17361010226061</v>
      </c>
      <c r="S1780" s="57">
        <f>IF(K1780=0,C1808,(1/$C$59)*LN(1+$C$59/$C$58/(RodR+ABS(Calculations!K1780-RodR))))</f>
        <v>0.0215147774844201</v>
      </c>
      <c r="T1780" s="83">
        <f t="shared" si="224"/>
        <v>0.0218265076696764</v>
      </c>
      <c r="U1780" s="58">
        <f t="shared" si="225"/>
        <v>74.0833333333333</v>
      </c>
      <c r="V1780" s="58">
        <f t="shared" si="226"/>
        <v>1.01019948033673</v>
      </c>
      <c r="W1780" s="58">
        <f t="shared" si="227"/>
        <v>1.01019948033673</v>
      </c>
    </row>
    <row r="1781" spans="11:23">
      <c r="K1781" s="80">
        <v>177.9</v>
      </c>
      <c r="L1781" s="56">
        <f t="shared" si="221"/>
        <v>2.77774688959632</v>
      </c>
      <c r="M1781" s="56">
        <f t="shared" si="228"/>
        <v>0.0155630080135558</v>
      </c>
      <c r="Q1781" s="82">
        <f t="shared" si="222"/>
        <v>0.0682414730453664</v>
      </c>
      <c r="R1781" s="58">
        <f t="shared" si="223"/>
        <v>3.17361010226061</v>
      </c>
      <c r="S1781" s="57">
        <f>IF(K1781=0,C1809,(1/$C$59)*LN(1+$C$59/$C$58/(RodR+ABS(Calculations!K1781-RodR))))</f>
        <v>0.0215027904646374</v>
      </c>
      <c r="T1781" s="83">
        <f t="shared" si="224"/>
        <v>0.0218141710703244</v>
      </c>
      <c r="U1781" s="58">
        <f t="shared" si="225"/>
        <v>74.125</v>
      </c>
      <c r="V1781" s="58">
        <f t="shared" si="226"/>
        <v>1.01019948033673</v>
      </c>
      <c r="W1781" s="58">
        <f t="shared" si="227"/>
        <v>1.01019948033673</v>
      </c>
    </row>
    <row r="1782" spans="11:23">
      <c r="K1782" s="80">
        <v>178</v>
      </c>
      <c r="L1782" s="56">
        <f t="shared" si="221"/>
        <v>2.77620012180698</v>
      </c>
      <c r="M1782" s="56">
        <f t="shared" si="228"/>
        <v>0.0155456315866309</v>
      </c>
      <c r="Q1782" s="82">
        <f t="shared" si="222"/>
        <v>0.0682034732863536</v>
      </c>
      <c r="R1782" s="58">
        <f t="shared" si="223"/>
        <v>3.17361010226061</v>
      </c>
      <c r="S1782" s="57">
        <f>IF(K1782=0,C1810,(1/$C$59)*LN(1+$C$59/$C$58/(RodR+ABS(Calculations!K1782-RodR))))</f>
        <v>0.0214908167949715</v>
      </c>
      <c r="T1782" s="83">
        <f t="shared" si="224"/>
        <v>0.0218018484088174</v>
      </c>
      <c r="U1782" s="58">
        <f t="shared" si="225"/>
        <v>74.1666666666667</v>
      </c>
      <c r="V1782" s="58">
        <f t="shared" si="226"/>
        <v>1.01019948033673</v>
      </c>
      <c r="W1782" s="58">
        <f t="shared" si="227"/>
        <v>1.01019948033673</v>
      </c>
    </row>
    <row r="1783" spans="11:23">
      <c r="K1783" s="80">
        <v>178.1</v>
      </c>
      <c r="L1783" s="56">
        <f t="shared" si="221"/>
        <v>2.7746550757165</v>
      </c>
      <c r="M1783" s="56">
        <f t="shared" si="228"/>
        <v>0.0155282842460021</v>
      </c>
      <c r="Q1783" s="82">
        <f t="shared" si="222"/>
        <v>0.0681655158246667</v>
      </c>
      <c r="R1783" s="58">
        <f t="shared" si="223"/>
        <v>3.17361010226061</v>
      </c>
      <c r="S1783" s="57">
        <f>IF(K1783=0,C1811,(1/$C$59)*LN(1+$C$59/$C$58/(RodR+ABS(Calculations!K1783-RodR))))</f>
        <v>0.0214788564531325</v>
      </c>
      <c r="T1783" s="83">
        <f t="shared" si="224"/>
        <v>0.0217895396615478</v>
      </c>
      <c r="U1783" s="58">
        <f t="shared" si="225"/>
        <v>74.2083333333333</v>
      </c>
      <c r="V1783" s="58">
        <f t="shared" si="226"/>
        <v>1.01019948033673</v>
      </c>
      <c r="W1783" s="58">
        <f t="shared" si="227"/>
        <v>1.01019948033673</v>
      </c>
    </row>
    <row r="1784" spans="11:23">
      <c r="K1784" s="80">
        <v>178.2</v>
      </c>
      <c r="L1784" s="56">
        <f t="shared" si="221"/>
        <v>2.77311174845174</v>
      </c>
      <c r="M1784" s="56">
        <f t="shared" si="228"/>
        <v>0.0155109659267962</v>
      </c>
      <c r="Q1784" s="82">
        <f t="shared" si="222"/>
        <v>0.068127600589721</v>
      </c>
      <c r="R1784" s="58">
        <f t="shared" si="223"/>
        <v>3.17361010226061</v>
      </c>
      <c r="S1784" s="57">
        <f>IF(K1784=0,C1812,(1/$C$59)*LN(1+$C$59/$C$58/(RodR+ABS(Calculations!K1784-RodR))))</f>
        <v>0.0214669094168791</v>
      </c>
      <c r="T1784" s="83">
        <f t="shared" si="224"/>
        <v>0.0217772448049618</v>
      </c>
      <c r="U1784" s="58">
        <f t="shared" si="225"/>
        <v>74.25</v>
      </c>
      <c r="V1784" s="58">
        <f t="shared" si="226"/>
        <v>1.01019948033673</v>
      </c>
      <c r="W1784" s="58">
        <f t="shared" si="227"/>
        <v>1.01019948033673</v>
      </c>
    </row>
    <row r="1785" spans="11:23">
      <c r="K1785" s="80">
        <v>178.3</v>
      </c>
      <c r="L1785" s="56">
        <f t="shared" si="221"/>
        <v>2.77157013714595</v>
      </c>
      <c r="M1785" s="56">
        <f t="shared" si="228"/>
        <v>0.0154936765643727</v>
      </c>
      <c r="Q1785" s="82">
        <f t="shared" si="222"/>
        <v>0.0680897275110889</v>
      </c>
      <c r="R1785" s="58">
        <f t="shared" si="223"/>
        <v>3.17361010226061</v>
      </c>
      <c r="S1785" s="57">
        <f>IF(K1785=0,C1813,(1/$C$59)*LN(1+$C$59/$C$58/(RodR+ABS(Calculations!K1785-RodR))))</f>
        <v>0.0214549756640198</v>
      </c>
      <c r="T1785" s="83">
        <f t="shared" si="224"/>
        <v>0.0217649638155586</v>
      </c>
      <c r="U1785" s="58">
        <f t="shared" si="225"/>
        <v>74.2916666666667</v>
      </c>
      <c r="V1785" s="58">
        <f t="shared" si="226"/>
        <v>1.01019948033673</v>
      </c>
      <c r="W1785" s="58">
        <f t="shared" si="227"/>
        <v>1.01019948033673</v>
      </c>
    </row>
    <row r="1786" spans="11:23">
      <c r="K1786" s="80">
        <v>178.4</v>
      </c>
      <c r="L1786" s="56">
        <f t="shared" si="221"/>
        <v>2.77003023893889</v>
      </c>
      <c r="M1786" s="56">
        <f t="shared" si="228"/>
        <v>0.0154764160941525</v>
      </c>
      <c r="Q1786" s="82">
        <f t="shared" si="222"/>
        <v>0.0680518965185015</v>
      </c>
      <c r="R1786" s="58">
        <f t="shared" si="223"/>
        <v>3.17361010226061</v>
      </c>
      <c r="S1786" s="57">
        <f>IF(K1786=0,C1814,(1/$C$59)*LN(1+$C$59/$C$58/(RodR+ABS(Calculations!K1786-RodR))))</f>
        <v>0.021443055172413</v>
      </c>
      <c r="T1786" s="83">
        <f t="shared" si="224"/>
        <v>0.0217526966698902</v>
      </c>
      <c r="U1786" s="58">
        <f t="shared" si="225"/>
        <v>74.3333333333333</v>
      </c>
      <c r="V1786" s="58">
        <f t="shared" si="226"/>
        <v>1.01019948033673</v>
      </c>
      <c r="W1786" s="58">
        <f t="shared" si="227"/>
        <v>1.01019948033673</v>
      </c>
    </row>
    <row r="1787" spans="11:23">
      <c r="K1787" s="80">
        <v>178.5</v>
      </c>
      <c r="L1787" s="56">
        <f t="shared" si="221"/>
        <v>2.76849205097651</v>
      </c>
      <c r="M1787" s="56">
        <f t="shared" si="228"/>
        <v>0.0154591844517875</v>
      </c>
      <c r="Q1787" s="82">
        <f t="shared" si="222"/>
        <v>0.0680141075418432</v>
      </c>
      <c r="R1787" s="58">
        <f t="shared" si="223"/>
        <v>3.17361010226061</v>
      </c>
      <c r="S1787" s="57">
        <f>IF(K1787=0,C1815,(1/$C$59)*LN(1+$C$59/$C$58/(RodR+ABS(Calculations!K1787-RodR))))</f>
        <v>0.0214311479199653</v>
      </c>
      <c r="T1787" s="83">
        <f t="shared" si="224"/>
        <v>0.0217404433445611</v>
      </c>
      <c r="U1787" s="58">
        <f t="shared" si="225"/>
        <v>74.375</v>
      </c>
      <c r="V1787" s="58">
        <f t="shared" si="226"/>
        <v>1.01019948033673</v>
      </c>
      <c r="W1787" s="58">
        <f t="shared" si="227"/>
        <v>1.01019948033673</v>
      </c>
    </row>
    <row r="1788" spans="11:23">
      <c r="K1788" s="80">
        <v>178.6</v>
      </c>
      <c r="L1788" s="56">
        <f t="shared" si="221"/>
        <v>2.76695557041117</v>
      </c>
      <c r="M1788" s="56">
        <f t="shared" si="228"/>
        <v>0.0154419815731655</v>
      </c>
      <c r="Q1788" s="82">
        <f t="shared" si="222"/>
        <v>0.0679763605111555</v>
      </c>
      <c r="R1788" s="58">
        <f t="shared" si="223"/>
        <v>3.17361010226061</v>
      </c>
      <c r="S1788" s="57">
        <f>IF(K1788=0,C1816,(1/$C$59)*LN(1+$C$59/$C$58/(RodR+ABS(Calculations!K1788-RodR))))</f>
        <v>0.0214192538846328</v>
      </c>
      <c r="T1788" s="83">
        <f t="shared" si="224"/>
        <v>0.0217282038162298</v>
      </c>
      <c r="U1788" s="58">
        <f t="shared" si="225"/>
        <v>74.4166666666667</v>
      </c>
      <c r="V1788" s="58">
        <f t="shared" si="226"/>
        <v>1.01019948033673</v>
      </c>
      <c r="W1788" s="58">
        <f t="shared" si="227"/>
        <v>1.01019948033673</v>
      </c>
    </row>
    <row r="1789" spans="11:23">
      <c r="K1789" s="80">
        <v>178.7</v>
      </c>
      <c r="L1789" s="56">
        <f t="shared" si="221"/>
        <v>2.76542079440157</v>
      </c>
      <c r="M1789" s="56">
        <f t="shared" si="228"/>
        <v>0.0154248073942669</v>
      </c>
      <c r="Q1789" s="82">
        <f t="shared" si="222"/>
        <v>0.0679386553566353</v>
      </c>
      <c r="R1789" s="58">
        <f t="shared" si="223"/>
        <v>3.17361010226061</v>
      </c>
      <c r="S1789" s="57">
        <f>IF(K1789=0,C1817,(1/$C$59)*LN(1+$C$59/$C$58/(RodR+ABS(Calculations!K1789-RodR))))</f>
        <v>0.0214073730444208</v>
      </c>
      <c r="T1789" s="83">
        <f t="shared" si="224"/>
        <v>0.0217159780616062</v>
      </c>
      <c r="U1789" s="58">
        <f t="shared" si="225"/>
        <v>74.4583333333333</v>
      </c>
      <c r="V1789" s="58">
        <f t="shared" si="226"/>
        <v>1.01019948033673</v>
      </c>
      <c r="W1789" s="58">
        <f t="shared" si="227"/>
        <v>1.01019948033673</v>
      </c>
    </row>
    <row r="1790" spans="11:23">
      <c r="K1790" s="80">
        <v>178.8</v>
      </c>
      <c r="L1790" s="56">
        <f t="shared" si="221"/>
        <v>2.76388772011263</v>
      </c>
      <c r="M1790" s="56">
        <f t="shared" si="228"/>
        <v>0.0154076618513059</v>
      </c>
      <c r="Q1790" s="82">
        <f t="shared" si="222"/>
        <v>0.0679009920086332</v>
      </c>
      <c r="R1790" s="58">
        <f t="shared" si="223"/>
        <v>3.17361010226061</v>
      </c>
      <c r="S1790" s="57">
        <f>IF(K1790=0,C1818,(1/$C$59)*LN(1+$C$59/$C$58/(RodR+ABS(Calculations!K1790-RodR))))</f>
        <v>0.0213955053773828</v>
      </c>
      <c r="T1790" s="83">
        <f t="shared" si="224"/>
        <v>0.0217037660574524</v>
      </c>
      <c r="U1790" s="58">
        <f t="shared" si="225"/>
        <v>74.5</v>
      </c>
      <c r="V1790" s="58">
        <f t="shared" si="226"/>
        <v>1.01019948033673</v>
      </c>
      <c r="W1790" s="58">
        <f t="shared" si="227"/>
        <v>1.01019948033673</v>
      </c>
    </row>
    <row r="1791" spans="11:23">
      <c r="K1791" s="80">
        <v>178.9</v>
      </c>
      <c r="L1791" s="56">
        <f t="shared" si="221"/>
        <v>2.76235634471569</v>
      </c>
      <c r="M1791" s="56">
        <f t="shared" si="228"/>
        <v>0.0153905448806264</v>
      </c>
      <c r="Q1791" s="82">
        <f t="shared" si="222"/>
        <v>0.0678633703976563</v>
      </c>
      <c r="R1791" s="58">
        <f t="shared" si="223"/>
        <v>3.17361010226061</v>
      </c>
      <c r="S1791" s="57">
        <f>IF(K1791=0,C1819,(1/$C$59)*LN(1+$C$59/$C$58/(RodR+ABS(Calculations!K1791-RodR))))</f>
        <v>0.0213836508616217</v>
      </c>
      <c r="T1791" s="83">
        <f t="shared" si="224"/>
        <v>0.0216915677805838</v>
      </c>
      <c r="U1791" s="58">
        <f t="shared" si="225"/>
        <v>74.5416666666667</v>
      </c>
      <c r="V1791" s="58">
        <f t="shared" si="226"/>
        <v>1.01019948033673</v>
      </c>
      <c r="W1791" s="58">
        <f t="shared" si="227"/>
        <v>1.01019948033673</v>
      </c>
    </row>
    <row r="1792" spans="11:23">
      <c r="K1792" s="80">
        <v>179</v>
      </c>
      <c r="L1792" s="56">
        <f t="shared" si="221"/>
        <v>2.76082666538821</v>
      </c>
      <c r="M1792" s="56">
        <f t="shared" si="228"/>
        <v>0.0153734564187724</v>
      </c>
      <c r="Q1792" s="82">
        <f t="shared" si="222"/>
        <v>0.067825790454363</v>
      </c>
      <c r="R1792" s="58">
        <f t="shared" si="223"/>
        <v>3.17361010226061</v>
      </c>
      <c r="S1792" s="57">
        <f>IF(K1792=0,C1820,(1/$C$59)*LN(1+$C$59/$C$58/(RodR+ABS(Calculations!K1792-RodR))))</f>
        <v>0.021371809475288</v>
      </c>
      <c r="T1792" s="83">
        <f t="shared" si="224"/>
        <v>0.0216793832078669</v>
      </c>
      <c r="U1792" s="58">
        <f t="shared" si="225"/>
        <v>74.5833333333333</v>
      </c>
      <c r="V1792" s="58">
        <f t="shared" si="226"/>
        <v>1.01019948033673</v>
      </c>
      <c r="W1792" s="58">
        <f t="shared" si="227"/>
        <v>1.01019948033673</v>
      </c>
    </row>
    <row r="1793" spans="11:23">
      <c r="K1793" s="80">
        <v>179.1</v>
      </c>
      <c r="L1793" s="56">
        <f t="shared" si="221"/>
        <v>2.75929867931398</v>
      </c>
      <c r="M1793" s="56">
        <f t="shared" si="228"/>
        <v>0.0153563964025176</v>
      </c>
      <c r="Q1793" s="82">
        <f t="shared" si="222"/>
        <v>0.0677882521095667</v>
      </c>
      <c r="R1793" s="58">
        <f t="shared" si="223"/>
        <v>3.17361010226061</v>
      </c>
      <c r="S1793" s="57">
        <f>IF(K1793=0,C1821,(1/$C$59)*LN(1+$C$59/$C$58/(RodR+ABS(Calculations!K1793-RodR))))</f>
        <v>0.0213599811965812</v>
      </c>
      <c r="T1793" s="83">
        <f t="shared" si="224"/>
        <v>0.0216672123162205</v>
      </c>
      <c r="U1793" s="58">
        <f t="shared" si="225"/>
        <v>74.625</v>
      </c>
      <c r="V1793" s="58">
        <f t="shared" si="226"/>
        <v>1.01019948033673</v>
      </c>
      <c r="W1793" s="58">
        <f t="shared" si="227"/>
        <v>1.01019948033673</v>
      </c>
    </row>
    <row r="1794" spans="11:23">
      <c r="K1794" s="80">
        <v>179.2</v>
      </c>
      <c r="L1794" s="56">
        <f t="shared" ref="L1794:L1857" si="229">IF(K1794&lt;RodR,EPRValue,Q1794*$C$43)</f>
        <v>2.757772383683</v>
      </c>
      <c r="M1794" s="56">
        <f t="shared" si="228"/>
        <v>0.0153393647687352</v>
      </c>
      <c r="Q1794" s="82">
        <f t="shared" si="222"/>
        <v>0.0677507552942338</v>
      </c>
      <c r="R1794" s="58">
        <f t="shared" si="223"/>
        <v>3.17361010226061</v>
      </c>
      <c r="S1794" s="57">
        <f>IF(K1794=0,C1822,(1/$C$59)*LN(1+$C$59/$C$58/(RodR+ABS(Calculations!K1794-RodR))))</f>
        <v>0.0213481660037488</v>
      </c>
      <c r="T1794" s="83">
        <f t="shared" si="224"/>
        <v>0.0216550550826157</v>
      </c>
      <c r="U1794" s="58">
        <f t="shared" si="225"/>
        <v>74.6666666666667</v>
      </c>
      <c r="V1794" s="58">
        <f t="shared" si="226"/>
        <v>1.01019948033673</v>
      </c>
      <c r="W1794" s="58">
        <f t="shared" si="227"/>
        <v>1.01019948033673</v>
      </c>
    </row>
    <row r="1795" spans="11:23">
      <c r="K1795" s="80">
        <v>179.3</v>
      </c>
      <c r="L1795" s="56">
        <f t="shared" si="229"/>
        <v>2.75624777569152</v>
      </c>
      <c r="M1795" s="56">
        <f t="shared" si="228"/>
        <v>0.0153223614544289</v>
      </c>
      <c r="Q1795" s="82">
        <f t="shared" si="222"/>
        <v>0.067713299939484</v>
      </c>
      <c r="R1795" s="58">
        <f t="shared" si="223"/>
        <v>3.17361010226061</v>
      </c>
      <c r="S1795" s="57">
        <f>IF(K1795=0,C1823,(1/$C$59)*LN(1+$C$59/$C$58/(RodR+ABS(Calculations!K1795-RodR))))</f>
        <v>0.0213363638750869</v>
      </c>
      <c r="T1795" s="83">
        <f t="shared" si="224"/>
        <v>0.0216429114840743</v>
      </c>
      <c r="U1795" s="58">
        <f t="shared" si="225"/>
        <v>74.7083333333333</v>
      </c>
      <c r="V1795" s="58">
        <f t="shared" si="226"/>
        <v>1.01019948033673</v>
      </c>
      <c r="W1795" s="58">
        <f t="shared" si="227"/>
        <v>1.01019948033673</v>
      </c>
    </row>
    <row r="1796" spans="11:23">
      <c r="K1796" s="80">
        <v>179.4</v>
      </c>
      <c r="L1796" s="56">
        <f t="shared" si="229"/>
        <v>2.75472485254193</v>
      </c>
      <c r="M1796" s="56">
        <f t="shared" si="228"/>
        <v>0.0153053863969643</v>
      </c>
      <c r="Q1796" s="82">
        <f t="shared" ref="Q1796:Q1859" si="230">R1796*IF($C$56&lt;$C$55,S1796,T1796)</f>
        <v>0.0676758859765874</v>
      </c>
      <c r="R1796" s="58">
        <f t="shared" ref="R1796:R1859" si="231">$C$70/$C$61*W1796</f>
        <v>3.17361010226061</v>
      </c>
      <c r="S1796" s="57">
        <f>IF(K1796=0,C1824,(1/$C$59)*LN(1+$C$59/$C$58/(RodR+ABS(Calculations!K1796-RodR))))</f>
        <v>0.0213245747889386</v>
      </c>
      <c r="T1796" s="83">
        <f t="shared" ref="T1796:T1859" si="232">IF((ABS(K1796))&lt;$C$55-$C$56,($C$53/2/PI()/$C$56*LN(($C$55-$C$56)*(ABS(K1796)+$C$56)/(ABS(K1796))/$C$55)+$C$60*LN($C$55*$C$54/($C$55-$C$56)/$C$53)),$C$60*LN((((ABS(K1796))+$C$56-$C$55)*$C$53+$C$55*$C$54)/($C$53*(ABS(K1796)))))</f>
        <v>0.0216307814976704</v>
      </c>
      <c r="U1796" s="58">
        <f t="shared" ref="U1796:U1859" si="233">K1796/$C$56</f>
        <v>74.75</v>
      </c>
      <c r="V1796" s="58">
        <f t="shared" ref="V1796:V1859" si="234">IF(K1796="","",1/(1.0212-0.0178*LOG10($C$53+0.01)))</f>
        <v>1.01019948033673</v>
      </c>
      <c r="W1796" s="58">
        <f t="shared" ref="W1796:W1859" si="235">MAX(1/(-(0.21682*LOG10(3.7*U1796)-0.293)*(EXP(-3.7*U1796)-1)+1),1)*MAX(1/(-(0.1921*LOG10(U1796+0.2)+0.072)*(EXP(-150*U1796)-1)+1),1)*V1796</f>
        <v>1.01019948033673</v>
      </c>
    </row>
    <row r="1797" spans="11:23">
      <c r="K1797" s="80">
        <v>179.5</v>
      </c>
      <c r="L1797" s="56">
        <f t="shared" si="229"/>
        <v>2.75320361144279</v>
      </c>
      <c r="M1797" s="56">
        <f t="shared" si="228"/>
        <v>0.0152884395337121</v>
      </c>
      <c r="Q1797" s="82">
        <f t="shared" si="230"/>
        <v>0.0676385133369669</v>
      </c>
      <c r="R1797" s="58">
        <f t="shared" si="231"/>
        <v>3.17361010226061</v>
      </c>
      <c r="S1797" s="57">
        <f>IF(K1797=0,C1825,(1/$C$59)*LN(1+$C$59/$C$58/(RodR+ABS(Calculations!K1797-RodR))))</f>
        <v>0.0213127987236954</v>
      </c>
      <c r="T1797" s="83">
        <f t="shared" si="232"/>
        <v>0.0216186651005293</v>
      </c>
      <c r="U1797" s="58">
        <f t="shared" si="233"/>
        <v>74.7916666666667</v>
      </c>
      <c r="V1797" s="58">
        <f t="shared" si="234"/>
        <v>1.01019948033673</v>
      </c>
      <c r="W1797" s="58">
        <f t="shared" si="235"/>
        <v>1.01019948033673</v>
      </c>
    </row>
    <row r="1798" spans="11:23">
      <c r="K1798" s="80">
        <v>179.6</v>
      </c>
      <c r="L1798" s="56">
        <f t="shared" si="229"/>
        <v>2.75168404960894</v>
      </c>
      <c r="M1798" s="56">
        <f t="shared" si="228"/>
        <v>0.0152715208022314</v>
      </c>
      <c r="Q1798" s="82">
        <f t="shared" si="230"/>
        <v>0.0676011819521981</v>
      </c>
      <c r="R1798" s="58">
        <f t="shared" si="231"/>
        <v>3.17361010226061</v>
      </c>
      <c r="S1798" s="57">
        <f>IF(K1798=0,C1826,(1/$C$59)*LN(1+$C$59/$C$58/(RodR+ABS(Calculations!K1798-RodR))))</f>
        <v>0.021301035657797</v>
      </c>
      <c r="T1798" s="83">
        <f t="shared" si="232"/>
        <v>0.0216065622698273</v>
      </c>
      <c r="U1798" s="58">
        <f t="shared" si="233"/>
        <v>74.8333333333333</v>
      </c>
      <c r="V1798" s="58">
        <f t="shared" si="234"/>
        <v>1.01019948033673</v>
      </c>
      <c r="W1798" s="58">
        <f t="shared" si="235"/>
        <v>1.01019948033673</v>
      </c>
    </row>
    <row r="1799" spans="11:23">
      <c r="K1799" s="80">
        <v>179.7</v>
      </c>
      <c r="L1799" s="56">
        <f t="shared" si="229"/>
        <v>2.75016616426121</v>
      </c>
      <c r="M1799" s="56">
        <f t="shared" si="228"/>
        <v>0.0152546301403547</v>
      </c>
      <c r="Q1799" s="82">
        <f t="shared" si="230"/>
        <v>0.0675638917540051</v>
      </c>
      <c r="R1799" s="58">
        <f t="shared" si="231"/>
        <v>3.17361010226061</v>
      </c>
      <c r="S1799" s="57">
        <f>IF(K1799=0,C1827,(1/$C$59)*LN(1+$C$59/$C$58/(RodR+ABS(Calculations!K1799-RodR))))</f>
        <v>0.0212892855697297</v>
      </c>
      <c r="T1799" s="83">
        <f t="shared" si="232"/>
        <v>0.0215944729827914</v>
      </c>
      <c r="U1799" s="58">
        <f t="shared" si="233"/>
        <v>74.875</v>
      </c>
      <c r="V1799" s="58">
        <f t="shared" si="234"/>
        <v>1.01019948033673</v>
      </c>
      <c r="W1799" s="58">
        <f t="shared" si="235"/>
        <v>1.01019948033673</v>
      </c>
    </row>
    <row r="1800" spans="11:23">
      <c r="K1800" s="80">
        <v>179.8</v>
      </c>
      <c r="L1800" s="56">
        <f t="shared" si="229"/>
        <v>2.74864995262666</v>
      </c>
      <c r="M1800" s="56">
        <f t="shared" si="228"/>
        <v>0.0152377674859734</v>
      </c>
      <c r="Q1800" s="82">
        <f t="shared" si="230"/>
        <v>0.0675266426742643</v>
      </c>
      <c r="R1800" s="58">
        <f t="shared" si="231"/>
        <v>3.17361010226061</v>
      </c>
      <c r="S1800" s="57">
        <f>IF(K1800=0,C1828,(1/$C$59)*LN(1+$C$59/$C$58/(RodR+ABS(Calculations!K1800-RodR))))</f>
        <v>0.0212775484380277</v>
      </c>
      <c r="T1800" s="83">
        <f t="shared" si="232"/>
        <v>0.0215823972167008</v>
      </c>
      <c r="U1800" s="58">
        <f t="shared" si="233"/>
        <v>74.9166666666667</v>
      </c>
      <c r="V1800" s="58">
        <f t="shared" si="234"/>
        <v>1.01019948033673</v>
      </c>
      <c r="W1800" s="58">
        <f t="shared" si="235"/>
        <v>1.01019948033673</v>
      </c>
    </row>
    <row r="1801" spans="11:23">
      <c r="K1801" s="80">
        <v>179.9</v>
      </c>
      <c r="L1801" s="56">
        <f t="shared" si="229"/>
        <v>2.74713541193848</v>
      </c>
      <c r="M1801" s="56">
        <f t="shared" si="228"/>
        <v>0.0152209327772166</v>
      </c>
      <c r="Q1801" s="82">
        <f t="shared" si="230"/>
        <v>0.067489434645003</v>
      </c>
      <c r="R1801" s="58">
        <f t="shared" si="231"/>
        <v>3.17361010226061</v>
      </c>
      <c r="S1801" s="57">
        <f>IF(K1801=0,C1829,(1/$C$59)*LN(1+$C$59/$C$58/(RodR+ABS(Calculations!K1801-RodR))))</f>
        <v>0.0212658242412731</v>
      </c>
      <c r="T1801" s="83">
        <f t="shared" si="232"/>
        <v>0.0215703349488843</v>
      </c>
      <c r="U1801" s="58">
        <f t="shared" si="233"/>
        <v>74.9583333333333</v>
      </c>
      <c r="V1801" s="58">
        <f t="shared" si="234"/>
        <v>1.01019948033673</v>
      </c>
      <c r="W1801" s="58">
        <f t="shared" si="235"/>
        <v>1.01019948033673</v>
      </c>
    </row>
    <row r="1802" spans="11:23">
      <c r="K1802" s="80">
        <v>180</v>
      </c>
      <c r="L1802" s="56">
        <f t="shared" si="229"/>
        <v>2.74562253943584</v>
      </c>
      <c r="M1802" s="56">
        <f t="shared" si="228"/>
        <v>0.0152041259523696</v>
      </c>
      <c r="Q1802" s="82">
        <f t="shared" si="230"/>
        <v>0.0674522675983954</v>
      </c>
      <c r="R1802" s="58">
        <f t="shared" si="231"/>
        <v>3.17361010226061</v>
      </c>
      <c r="S1802" s="57">
        <f>IF(K1802=0,C1830,(1/$C$59)*LN(1+$C$59/$C$58/(RodR+ABS(Calculations!K1802-RodR))))</f>
        <v>0.0212541129580941</v>
      </c>
      <c r="T1802" s="83">
        <f t="shared" si="232"/>
        <v>0.0215582861567219</v>
      </c>
      <c r="U1802" s="58">
        <f t="shared" si="233"/>
        <v>75</v>
      </c>
      <c r="V1802" s="58">
        <f t="shared" si="234"/>
        <v>1.01019948033673</v>
      </c>
      <c r="W1802" s="58">
        <f t="shared" si="235"/>
        <v>1.01019948033673</v>
      </c>
    </row>
    <row r="1803" spans="11:23">
      <c r="K1803" s="80">
        <v>180.1</v>
      </c>
      <c r="L1803" s="56">
        <f t="shared" si="229"/>
        <v>2.74411133236413</v>
      </c>
      <c r="M1803" s="56">
        <f t="shared" si="228"/>
        <v>0.0151873469498547</v>
      </c>
      <c r="Q1803" s="82">
        <f t="shared" si="230"/>
        <v>0.0674151414667681</v>
      </c>
      <c r="R1803" s="58">
        <f t="shared" si="231"/>
        <v>3.17361010226061</v>
      </c>
      <c r="S1803" s="57">
        <f>IF(K1803=0,C1831,(1/$C$59)*LN(1+$C$59/$C$58/(RodR+ABS(Calculations!K1803-RodR))))</f>
        <v>0.0212424145671667</v>
      </c>
      <c r="T1803" s="83">
        <f t="shared" si="232"/>
        <v>0.0215462508176441</v>
      </c>
      <c r="U1803" s="58">
        <f t="shared" si="233"/>
        <v>75.0416666666667</v>
      </c>
      <c r="V1803" s="58">
        <f t="shared" si="234"/>
        <v>1.01019948033673</v>
      </c>
      <c r="W1803" s="58">
        <f t="shared" si="235"/>
        <v>1.01019948033673</v>
      </c>
    </row>
    <row r="1804" spans="11:23">
      <c r="K1804" s="80">
        <v>180.2</v>
      </c>
      <c r="L1804" s="56">
        <f t="shared" si="229"/>
        <v>2.74260178797467</v>
      </c>
      <c r="M1804" s="56">
        <f t="shared" si="228"/>
        <v>0.0151705957083257</v>
      </c>
      <c r="Q1804" s="82">
        <f t="shared" si="230"/>
        <v>0.0673780561825943</v>
      </c>
      <c r="R1804" s="58">
        <f t="shared" si="231"/>
        <v>3.17361010226061</v>
      </c>
      <c r="S1804" s="57">
        <f>IF(K1804=0,C1832,(1/$C$59)*LN(1+$C$59/$C$58/(RodR+ABS(Calculations!K1804-RodR))))</f>
        <v>0.0212307290472134</v>
      </c>
      <c r="T1804" s="83">
        <f t="shared" si="232"/>
        <v>0.0215342289091315</v>
      </c>
      <c r="U1804" s="58">
        <f t="shared" si="233"/>
        <v>75.0833333333333</v>
      </c>
      <c r="V1804" s="58">
        <f t="shared" si="234"/>
        <v>1.01019948033673</v>
      </c>
      <c r="W1804" s="58">
        <f t="shared" si="235"/>
        <v>1.01019948033673</v>
      </c>
    </row>
    <row r="1805" spans="11:23">
      <c r="K1805" s="80">
        <v>180.3</v>
      </c>
      <c r="L1805" s="56">
        <f t="shared" si="229"/>
        <v>2.74109390352493</v>
      </c>
      <c r="M1805" s="56">
        <f t="shared" ref="M1805:M1868" si="236">L1795-L1805</f>
        <v>0.0151538721665978</v>
      </c>
      <c r="Q1805" s="82">
        <f t="shared" si="230"/>
        <v>0.067341011678497</v>
      </c>
      <c r="R1805" s="58">
        <f t="shared" si="231"/>
        <v>3.17361010226061</v>
      </c>
      <c r="S1805" s="57">
        <f>IF(K1805=0,C1833,(1/$C$59)*LN(1+$C$59/$C$58/(RodR+ABS(Calculations!K1805-RodR))))</f>
        <v>0.0212190563770039</v>
      </c>
      <c r="T1805" s="83">
        <f t="shared" si="232"/>
        <v>0.0215222204087152</v>
      </c>
      <c r="U1805" s="58">
        <f t="shared" si="233"/>
        <v>75.125</v>
      </c>
      <c r="V1805" s="58">
        <f t="shared" si="234"/>
        <v>1.01019948033673</v>
      </c>
      <c r="W1805" s="58">
        <f t="shared" si="235"/>
        <v>1.01019948033673</v>
      </c>
    </row>
    <row r="1806" spans="11:23">
      <c r="K1806" s="80">
        <v>180.4</v>
      </c>
      <c r="L1806" s="56">
        <f t="shared" si="229"/>
        <v>2.73958767627834</v>
      </c>
      <c r="M1806" s="56">
        <f t="shared" si="236"/>
        <v>0.0151371762635915</v>
      </c>
      <c r="Q1806" s="82">
        <f t="shared" si="230"/>
        <v>0.0673040078872468</v>
      </c>
      <c r="R1806" s="58">
        <f t="shared" si="231"/>
        <v>3.17361010226061</v>
      </c>
      <c r="S1806" s="57">
        <f>IF(K1806=0,C1834,(1/$C$59)*LN(1+$C$59/$C$58/(RodR+ABS(Calculations!K1806-RodR))))</f>
        <v>0.0212073965353542</v>
      </c>
      <c r="T1806" s="83">
        <f t="shared" si="232"/>
        <v>0.0215102252939763</v>
      </c>
      <c r="U1806" s="58">
        <f t="shared" si="233"/>
        <v>75.1666666666667</v>
      </c>
      <c r="V1806" s="58">
        <f t="shared" si="234"/>
        <v>1.01019948033673</v>
      </c>
      <c r="W1806" s="58">
        <f t="shared" si="235"/>
        <v>1.01019948033673</v>
      </c>
    </row>
    <row r="1807" spans="11:23">
      <c r="K1807" s="80">
        <v>180.5</v>
      </c>
      <c r="L1807" s="56">
        <f t="shared" si="229"/>
        <v>2.73808310350438</v>
      </c>
      <c r="M1807" s="56">
        <f t="shared" si="236"/>
        <v>0.0151205079384136</v>
      </c>
      <c r="Q1807" s="82">
        <f t="shared" si="230"/>
        <v>0.0672670447417626</v>
      </c>
      <c r="R1807" s="58">
        <f t="shared" si="231"/>
        <v>3.17361010226061</v>
      </c>
      <c r="S1807" s="57">
        <f>IF(K1807=0,C1835,(1/$C$59)*LN(1+$C$59/$C$58/(RodR+ABS(Calculations!K1807-RodR))))</f>
        <v>0.0211957495011272</v>
      </c>
      <c r="T1807" s="83">
        <f t="shared" si="232"/>
        <v>0.0214982435425459</v>
      </c>
      <c r="U1807" s="58">
        <f t="shared" si="233"/>
        <v>75.2083333333333</v>
      </c>
      <c r="V1807" s="58">
        <f t="shared" si="234"/>
        <v>1.01019948033673</v>
      </c>
      <c r="W1807" s="58">
        <f t="shared" si="235"/>
        <v>1.01019948033673</v>
      </c>
    </row>
    <row r="1808" spans="11:23">
      <c r="K1808" s="80">
        <v>180.6</v>
      </c>
      <c r="L1808" s="56">
        <f t="shared" si="229"/>
        <v>2.73658018247852</v>
      </c>
      <c r="M1808" s="56">
        <f t="shared" si="236"/>
        <v>0.0151038671304145</v>
      </c>
      <c r="Q1808" s="82">
        <f t="shared" si="230"/>
        <v>0.0672301221751099</v>
      </c>
      <c r="R1808" s="58">
        <f t="shared" si="231"/>
        <v>3.17361010226061</v>
      </c>
      <c r="S1808" s="57">
        <f>IF(K1808=0,C1836,(1/$C$59)*LN(1+$C$59/$C$58/(RodR+ABS(Calculations!K1808-RodR))))</f>
        <v>0.0211841152532319</v>
      </c>
      <c r="T1808" s="83">
        <f t="shared" si="232"/>
        <v>0.021486275132105</v>
      </c>
      <c r="U1808" s="58">
        <f t="shared" si="233"/>
        <v>75.25</v>
      </c>
      <c r="V1808" s="58">
        <f t="shared" si="234"/>
        <v>1.01019948033673</v>
      </c>
      <c r="W1808" s="58">
        <f t="shared" si="235"/>
        <v>1.01019948033673</v>
      </c>
    </row>
    <row r="1809" spans="11:23">
      <c r="K1809" s="80">
        <v>180.7</v>
      </c>
      <c r="L1809" s="56">
        <f t="shared" si="229"/>
        <v>2.73507891048217</v>
      </c>
      <c r="M1809" s="56">
        <f t="shared" si="236"/>
        <v>0.0150872537790354</v>
      </c>
      <c r="Q1809" s="82">
        <f t="shared" si="230"/>
        <v>0.0671932401205007</v>
      </c>
      <c r="R1809" s="58">
        <f t="shared" si="231"/>
        <v>3.17361010226061</v>
      </c>
      <c r="S1809" s="57">
        <f>IF(K1809=0,C1837,(1/$C$59)*LN(1+$C$59/$C$58/(RodR+ABS(Calculations!K1809-RodR))))</f>
        <v>0.0211724937706235</v>
      </c>
      <c r="T1809" s="83">
        <f t="shared" si="232"/>
        <v>0.0214743200403839</v>
      </c>
      <c r="U1809" s="58">
        <f t="shared" si="233"/>
        <v>75.2916666666667</v>
      </c>
      <c r="V1809" s="58">
        <f t="shared" si="234"/>
        <v>1.01019948033673</v>
      </c>
      <c r="W1809" s="58">
        <f t="shared" si="235"/>
        <v>1.01019948033673</v>
      </c>
    </row>
    <row r="1810" spans="11:23">
      <c r="K1810" s="80">
        <v>180.8</v>
      </c>
      <c r="L1810" s="56">
        <f t="shared" si="229"/>
        <v>2.73357928480281</v>
      </c>
      <c r="M1810" s="56">
        <f t="shared" si="236"/>
        <v>0.015070667823851</v>
      </c>
      <c r="Q1810" s="82">
        <f t="shared" si="230"/>
        <v>0.0671563985112958</v>
      </c>
      <c r="R1810" s="58">
        <f t="shared" si="231"/>
        <v>3.17361010226061</v>
      </c>
      <c r="S1810" s="57">
        <f>IF(K1810=0,C1838,(1/$C$59)*LN(1+$C$59/$C$58/(RodR+ABS(Calculations!K1810-RodR))))</f>
        <v>0.0211608850323042</v>
      </c>
      <c r="T1810" s="83">
        <f t="shared" si="232"/>
        <v>0.0214623782451628</v>
      </c>
      <c r="U1810" s="58">
        <f t="shared" si="233"/>
        <v>75.3333333333333</v>
      </c>
      <c r="V1810" s="58">
        <f t="shared" si="234"/>
        <v>1.01019948033673</v>
      </c>
      <c r="W1810" s="58">
        <f t="shared" si="235"/>
        <v>1.01019948033673</v>
      </c>
    </row>
    <row r="1811" spans="11:23">
      <c r="K1811" s="80">
        <v>180.9</v>
      </c>
      <c r="L1811" s="56">
        <f t="shared" si="229"/>
        <v>2.73208130273371</v>
      </c>
      <c r="M1811" s="56">
        <f t="shared" si="236"/>
        <v>0.0150541092047667</v>
      </c>
      <c r="Q1811" s="82">
        <f t="shared" si="230"/>
        <v>0.0671195972809988</v>
      </c>
      <c r="R1811" s="58">
        <f t="shared" si="231"/>
        <v>3.17361010226061</v>
      </c>
      <c r="S1811" s="57">
        <f>IF(K1811=0,C1839,(1/$C$59)*LN(1+$C$59/$C$58/(RodR+ABS(Calculations!K1811-RodR))))</f>
        <v>0.0211492890173208</v>
      </c>
      <c r="T1811" s="83">
        <f t="shared" si="232"/>
        <v>0.0214504497242711</v>
      </c>
      <c r="U1811" s="58">
        <f t="shared" si="233"/>
        <v>75.375</v>
      </c>
      <c r="V1811" s="58">
        <f t="shared" si="234"/>
        <v>1.01019948033673</v>
      </c>
      <c r="W1811" s="58">
        <f t="shared" si="235"/>
        <v>1.01019948033673</v>
      </c>
    </row>
    <row r="1812" spans="11:23">
      <c r="K1812" s="80">
        <v>181</v>
      </c>
      <c r="L1812" s="56">
        <f t="shared" si="229"/>
        <v>2.73058496157422</v>
      </c>
      <c r="M1812" s="56">
        <f t="shared" si="236"/>
        <v>0.0150375778616212</v>
      </c>
      <c r="Q1812" s="82">
        <f t="shared" si="230"/>
        <v>0.0670828363632621</v>
      </c>
      <c r="R1812" s="58">
        <f t="shared" si="231"/>
        <v>3.17361010226061</v>
      </c>
      <c r="S1812" s="57">
        <f>IF(K1812=0,C1840,(1/$C$59)*LN(1+$C$59/$C$58/(RodR+ABS(Calculations!K1812-RodR))))</f>
        <v>0.0211377057047676</v>
      </c>
      <c r="T1812" s="83">
        <f t="shared" si="232"/>
        <v>0.0214385344555873</v>
      </c>
      <c r="U1812" s="58">
        <f t="shared" si="233"/>
        <v>75.4166666666667</v>
      </c>
      <c r="V1812" s="58">
        <f t="shared" si="234"/>
        <v>1.01019948033673</v>
      </c>
      <c r="W1812" s="58">
        <f t="shared" si="235"/>
        <v>1.01019948033673</v>
      </c>
    </row>
    <row r="1813" spans="11:23">
      <c r="K1813" s="80">
        <v>181.1</v>
      </c>
      <c r="L1813" s="56">
        <f t="shared" si="229"/>
        <v>2.72909025862947</v>
      </c>
      <c r="M1813" s="56">
        <f t="shared" si="236"/>
        <v>0.015021073734653</v>
      </c>
      <c r="Q1813" s="82">
        <f t="shared" si="230"/>
        <v>0.0670461156918802</v>
      </c>
      <c r="R1813" s="58">
        <f t="shared" si="231"/>
        <v>3.17361010226061</v>
      </c>
      <c r="S1813" s="57">
        <f>IF(K1813=0,C1841,(1/$C$59)*LN(1+$C$59/$C$58/(RodR+ABS(Calculations!K1813-RodR))))</f>
        <v>0.0211261350737831</v>
      </c>
      <c r="T1813" s="83">
        <f t="shared" si="232"/>
        <v>0.0214266324170399</v>
      </c>
      <c r="U1813" s="58">
        <f t="shared" si="233"/>
        <v>75.4583333333333</v>
      </c>
      <c r="V1813" s="58">
        <f t="shared" si="234"/>
        <v>1.01019948033673</v>
      </c>
      <c r="W1813" s="58">
        <f t="shared" si="235"/>
        <v>1.01019948033673</v>
      </c>
    </row>
    <row r="1814" spans="11:23">
      <c r="K1814" s="80">
        <v>181.2</v>
      </c>
      <c r="L1814" s="56">
        <f t="shared" si="229"/>
        <v>2.72759719121062</v>
      </c>
      <c r="M1814" s="56">
        <f t="shared" si="236"/>
        <v>0.0150045967640589</v>
      </c>
      <c r="Q1814" s="82">
        <f t="shared" si="230"/>
        <v>0.0670094352007957</v>
      </c>
      <c r="R1814" s="58">
        <f t="shared" si="231"/>
        <v>3.17361010226061</v>
      </c>
      <c r="S1814" s="57">
        <f>IF(K1814=0,C1842,(1/$C$59)*LN(1+$C$59/$C$58/(RodR+ABS(Calculations!K1814-RodR))))</f>
        <v>0.0211145771035528</v>
      </c>
      <c r="T1814" s="83">
        <f t="shared" si="232"/>
        <v>0.0214147435866053</v>
      </c>
      <c r="U1814" s="58">
        <f t="shared" si="233"/>
        <v>75.5</v>
      </c>
      <c r="V1814" s="58">
        <f t="shared" si="234"/>
        <v>1.01019948033673</v>
      </c>
      <c r="W1814" s="58">
        <f t="shared" si="235"/>
        <v>1.01019948033673</v>
      </c>
    </row>
    <row r="1815" spans="11:23">
      <c r="K1815" s="80">
        <v>181.3</v>
      </c>
      <c r="L1815" s="56">
        <f t="shared" si="229"/>
        <v>2.72610575663459</v>
      </c>
      <c r="M1815" s="56">
        <f t="shared" si="236"/>
        <v>0.0149881468903406</v>
      </c>
      <c r="Q1815" s="82">
        <f t="shared" si="230"/>
        <v>0.0669727948240932</v>
      </c>
      <c r="R1815" s="58">
        <f t="shared" si="231"/>
        <v>3.17361010226061</v>
      </c>
      <c r="S1815" s="57">
        <f>IF(K1815=0,C1843,(1/$C$59)*LN(1+$C$59/$C$58/(RodR+ABS(Calculations!K1815-RodR))))</f>
        <v>0.0211030317733068</v>
      </c>
      <c r="T1815" s="83">
        <f t="shared" si="232"/>
        <v>0.0214028679423095</v>
      </c>
      <c r="U1815" s="58">
        <f t="shared" si="233"/>
        <v>75.5416666666667</v>
      </c>
      <c r="V1815" s="58">
        <f t="shared" si="234"/>
        <v>1.01019948033673</v>
      </c>
      <c r="W1815" s="58">
        <f t="shared" si="235"/>
        <v>1.01019948033673</v>
      </c>
    </row>
    <row r="1816" spans="11:23">
      <c r="K1816" s="80">
        <v>181.4</v>
      </c>
      <c r="L1816" s="56">
        <f t="shared" si="229"/>
        <v>2.72461595222424</v>
      </c>
      <c r="M1816" s="56">
        <f t="shared" si="236"/>
        <v>0.0149717240540919</v>
      </c>
      <c r="Q1816" s="82">
        <f t="shared" si="230"/>
        <v>0.0669361944960028</v>
      </c>
      <c r="R1816" s="58">
        <f t="shared" si="231"/>
        <v>3.17361010226061</v>
      </c>
      <c r="S1816" s="57">
        <f>IF(K1816=0,C1844,(1/$C$59)*LN(1+$C$59/$C$58/(RodR+ABS(Calculations!K1816-RodR))))</f>
        <v>0.0210914990623212</v>
      </c>
      <c r="T1816" s="83">
        <f t="shared" si="232"/>
        <v>0.0213910054622268</v>
      </c>
      <c r="U1816" s="58">
        <f t="shared" si="233"/>
        <v>75.5833333333333</v>
      </c>
      <c r="V1816" s="58">
        <f t="shared" si="234"/>
        <v>1.01019948033673</v>
      </c>
      <c r="W1816" s="58">
        <f t="shared" si="235"/>
        <v>1.01019948033673</v>
      </c>
    </row>
    <row r="1817" spans="11:23">
      <c r="K1817" s="80">
        <v>181.5</v>
      </c>
      <c r="L1817" s="56">
        <f t="shared" si="229"/>
        <v>2.72312777530827</v>
      </c>
      <c r="M1817" s="56">
        <f t="shared" si="236"/>
        <v>0.0149553281961121</v>
      </c>
      <c r="Q1817" s="82">
        <f t="shared" si="230"/>
        <v>0.0668996341508977</v>
      </c>
      <c r="R1817" s="58">
        <f t="shared" si="231"/>
        <v>3.17361010226061</v>
      </c>
      <c r="S1817" s="57">
        <f>IF(K1817=0,C1845,(1/$C$59)*LN(1+$C$59/$C$58/(RodR+ABS(Calculations!K1817-RodR))))</f>
        <v>0.021079978949917</v>
      </c>
      <c r="T1817" s="83">
        <f t="shared" si="232"/>
        <v>0.0213791561244802</v>
      </c>
      <c r="U1817" s="58">
        <f t="shared" si="233"/>
        <v>75.625</v>
      </c>
      <c r="V1817" s="58">
        <f t="shared" si="234"/>
        <v>1.01019948033673</v>
      </c>
      <c r="W1817" s="58">
        <f t="shared" si="235"/>
        <v>1.01019948033673</v>
      </c>
    </row>
    <row r="1818" spans="11:23">
      <c r="K1818" s="80">
        <v>181.6</v>
      </c>
      <c r="L1818" s="56">
        <f t="shared" si="229"/>
        <v>2.72164122322123</v>
      </c>
      <c r="M1818" s="56">
        <f t="shared" si="236"/>
        <v>0.0149389592572935</v>
      </c>
      <c r="Q1818" s="82">
        <f t="shared" si="230"/>
        <v>0.0668631137232957</v>
      </c>
      <c r="R1818" s="58">
        <f t="shared" si="231"/>
        <v>3.17361010226061</v>
      </c>
      <c r="S1818" s="57">
        <f>IF(K1818=0,C1846,(1/$C$59)*LN(1+$C$59/$C$58/(RodR+ABS(Calculations!K1818-RodR))))</f>
        <v>0.0210684714154609</v>
      </c>
      <c r="T1818" s="83">
        <f t="shared" si="232"/>
        <v>0.0213673199072412</v>
      </c>
      <c r="U1818" s="58">
        <f t="shared" si="233"/>
        <v>75.6666666666667</v>
      </c>
      <c r="V1818" s="58">
        <f t="shared" si="234"/>
        <v>1.01019948033673</v>
      </c>
      <c r="W1818" s="58">
        <f t="shared" si="235"/>
        <v>1.01019948033673</v>
      </c>
    </row>
    <row r="1819" spans="11:23">
      <c r="K1819" s="80">
        <v>181.7</v>
      </c>
      <c r="L1819" s="56">
        <f t="shared" si="229"/>
        <v>2.72015629330338</v>
      </c>
      <c r="M1819" s="56">
        <f t="shared" si="236"/>
        <v>0.0149226171787946</v>
      </c>
      <c r="Q1819" s="82">
        <f t="shared" si="230"/>
        <v>0.0668266331478543</v>
      </c>
      <c r="R1819" s="58">
        <f t="shared" si="231"/>
        <v>3.17361010226061</v>
      </c>
      <c r="S1819" s="57">
        <f>IF(K1819=0,C1847,(1/$C$59)*LN(1+$C$59/$C$58/(RodR+ABS(Calculations!K1819-RodR))))</f>
        <v>0.0210569764383636</v>
      </c>
      <c r="T1819" s="83">
        <f t="shared" si="232"/>
        <v>0.0213554967887294</v>
      </c>
      <c r="U1819" s="58">
        <f t="shared" si="233"/>
        <v>75.7083333333333</v>
      </c>
      <c r="V1819" s="58">
        <f t="shared" si="234"/>
        <v>1.01019948033673</v>
      </c>
      <c r="W1819" s="58">
        <f t="shared" si="235"/>
        <v>1.01019948033673</v>
      </c>
    </row>
    <row r="1820" spans="11:23">
      <c r="K1820" s="80">
        <v>181.8</v>
      </c>
      <c r="L1820" s="56">
        <f t="shared" si="229"/>
        <v>2.71867298290094</v>
      </c>
      <c r="M1820" s="56">
        <f t="shared" si="236"/>
        <v>0.0149063019018723</v>
      </c>
      <c r="Q1820" s="82">
        <f t="shared" si="230"/>
        <v>0.0667901923593773</v>
      </c>
      <c r="R1820" s="58">
        <f t="shared" si="231"/>
        <v>3.17361010226061</v>
      </c>
      <c r="S1820" s="57">
        <f>IF(K1820=0,C1848,(1/$C$59)*LN(1+$C$59/$C$58/(RodR+ABS(Calculations!K1820-RodR))))</f>
        <v>0.0210454939980818</v>
      </c>
      <c r="T1820" s="83">
        <f t="shared" si="232"/>
        <v>0.0213436867472131</v>
      </c>
      <c r="U1820" s="58">
        <f t="shared" si="233"/>
        <v>75.75</v>
      </c>
      <c r="V1820" s="58">
        <f t="shared" si="234"/>
        <v>1.01019948033673</v>
      </c>
      <c r="W1820" s="58">
        <f t="shared" si="235"/>
        <v>1.01019948033673</v>
      </c>
    </row>
    <row r="1821" spans="11:23">
      <c r="K1821" s="80">
        <v>181.9</v>
      </c>
      <c r="L1821" s="56">
        <f t="shared" si="229"/>
        <v>2.71719128936583</v>
      </c>
      <c r="M1821" s="56">
        <f t="shared" si="236"/>
        <v>0.0148900133678818</v>
      </c>
      <c r="Q1821" s="82">
        <f t="shared" si="230"/>
        <v>0.0667537912928092</v>
      </c>
      <c r="R1821" s="58">
        <f t="shared" si="231"/>
        <v>3.17361010226061</v>
      </c>
      <c r="S1821" s="57">
        <f>IF(K1821=0,C1849,(1/$C$59)*LN(1+$C$59/$C$58/(RodR+ABS(Calculations!K1821-RodR))))</f>
        <v>0.0210340240741166</v>
      </c>
      <c r="T1821" s="83">
        <f t="shared" si="232"/>
        <v>0.0213318897610081</v>
      </c>
      <c r="U1821" s="58">
        <f t="shared" si="233"/>
        <v>75.7916666666667</v>
      </c>
      <c r="V1821" s="58">
        <f t="shared" si="234"/>
        <v>1.01019948033673</v>
      </c>
      <c r="W1821" s="58">
        <f t="shared" si="235"/>
        <v>1.01019948033673</v>
      </c>
    </row>
    <row r="1822" spans="11:23">
      <c r="K1822" s="80">
        <v>182</v>
      </c>
      <c r="L1822" s="56">
        <f t="shared" si="229"/>
        <v>2.71571121005568</v>
      </c>
      <c r="M1822" s="56">
        <f t="shared" si="236"/>
        <v>0.0148737515185444</v>
      </c>
      <c r="Q1822" s="82">
        <f t="shared" si="230"/>
        <v>0.066717429883234</v>
      </c>
      <c r="R1822" s="58">
        <f t="shared" si="231"/>
        <v>3.17361010226061</v>
      </c>
      <c r="S1822" s="57">
        <f>IF(K1822=0,C1850,(1/$C$59)*LN(1+$C$59/$C$58/(RodR+ABS(Calculations!K1822-RodR))))</f>
        <v>0.0210225666460131</v>
      </c>
      <c r="T1822" s="83">
        <f t="shared" si="232"/>
        <v>0.0213201058084787</v>
      </c>
      <c r="U1822" s="58">
        <f t="shared" si="233"/>
        <v>75.8333333333333</v>
      </c>
      <c r="V1822" s="58">
        <f t="shared" si="234"/>
        <v>1.01019948033673</v>
      </c>
      <c r="W1822" s="58">
        <f t="shared" si="235"/>
        <v>1.01019948033673</v>
      </c>
    </row>
    <row r="1823" spans="11:23">
      <c r="K1823" s="80">
        <v>182.1</v>
      </c>
      <c r="L1823" s="56">
        <f t="shared" si="229"/>
        <v>2.71423274233403</v>
      </c>
      <c r="M1823" s="56">
        <f t="shared" si="236"/>
        <v>0.0148575162954434</v>
      </c>
      <c r="Q1823" s="82">
        <f t="shared" si="230"/>
        <v>0.0666811080658816</v>
      </c>
      <c r="R1823" s="58">
        <f t="shared" si="231"/>
        <v>3.17361010226061</v>
      </c>
      <c r="S1823" s="57">
        <f>IF(K1823=0,C1851,(1/$C$59)*LN(1+$C$59/$C$58/(RodR+ABS(Calculations!K1823-RodR))))</f>
        <v>0.0210111216933623</v>
      </c>
      <c r="T1823" s="83">
        <f t="shared" si="232"/>
        <v>0.0213083348680359</v>
      </c>
      <c r="U1823" s="58">
        <f t="shared" si="233"/>
        <v>75.875</v>
      </c>
      <c r="V1823" s="58">
        <f t="shared" si="234"/>
        <v>1.01019948033673</v>
      </c>
      <c r="W1823" s="58">
        <f t="shared" si="235"/>
        <v>1.01019948033673</v>
      </c>
    </row>
    <row r="1824" spans="11:23">
      <c r="K1824" s="80">
        <v>182.2</v>
      </c>
      <c r="L1824" s="56">
        <f t="shared" si="229"/>
        <v>2.71275588357005</v>
      </c>
      <c r="M1824" s="56">
        <f t="shared" si="236"/>
        <v>0.0148413076405616</v>
      </c>
      <c r="Q1824" s="82">
        <f t="shared" si="230"/>
        <v>0.0666448257761196</v>
      </c>
      <c r="R1824" s="58">
        <f t="shared" si="231"/>
        <v>3.17361010226061</v>
      </c>
      <c r="S1824" s="57">
        <f>IF(K1824=0,C1852,(1/$C$59)*LN(1+$C$59/$C$58/(RodR+ABS(Calculations!K1824-RodR))))</f>
        <v>0.0209996891957987</v>
      </c>
      <c r="T1824" s="83">
        <f t="shared" si="232"/>
        <v>0.0212965769181393</v>
      </c>
      <c r="U1824" s="58">
        <f t="shared" si="233"/>
        <v>75.9166666666667</v>
      </c>
      <c r="V1824" s="58">
        <f t="shared" si="234"/>
        <v>1.01019948033673</v>
      </c>
      <c r="W1824" s="58">
        <f t="shared" si="235"/>
        <v>1.01019948033673</v>
      </c>
    </row>
    <row r="1825" spans="11:23">
      <c r="K1825" s="80">
        <v>182.3</v>
      </c>
      <c r="L1825" s="56">
        <f t="shared" si="229"/>
        <v>2.7112806311386</v>
      </c>
      <c r="M1825" s="56">
        <f t="shared" si="236"/>
        <v>0.0148251254959839</v>
      </c>
      <c r="Q1825" s="82">
        <f t="shared" si="230"/>
        <v>0.0666085829494557</v>
      </c>
      <c r="R1825" s="58">
        <f t="shared" si="231"/>
        <v>3.17361010226061</v>
      </c>
      <c r="S1825" s="57">
        <f>IF(K1825=0,C1853,(1/$C$59)*LN(1+$C$59/$C$58/(RodR+ABS(Calculations!K1825-RodR))))</f>
        <v>0.0209882691330007</v>
      </c>
      <c r="T1825" s="83">
        <f t="shared" si="232"/>
        <v>0.021284831937296</v>
      </c>
      <c r="U1825" s="58">
        <f t="shared" si="233"/>
        <v>75.9583333333333</v>
      </c>
      <c r="V1825" s="58">
        <f t="shared" si="234"/>
        <v>1.01019948033673</v>
      </c>
      <c r="W1825" s="58">
        <f t="shared" si="235"/>
        <v>1.01019948033673</v>
      </c>
    </row>
    <row r="1826" spans="11:23">
      <c r="K1826" s="80">
        <v>182.4</v>
      </c>
      <c r="L1826" s="56">
        <f t="shared" si="229"/>
        <v>2.70980698242039</v>
      </c>
      <c r="M1826" s="56">
        <f t="shared" si="236"/>
        <v>0.0148089698038554</v>
      </c>
      <c r="Q1826" s="82">
        <f t="shared" si="230"/>
        <v>0.0665723795215412</v>
      </c>
      <c r="R1826" s="58">
        <f t="shared" si="231"/>
        <v>3.17361010226061</v>
      </c>
      <c r="S1826" s="57">
        <f>IF(K1826=0,C1854,(1/$C$59)*LN(1+$C$59/$C$58/(RodR+ABS(Calculations!K1826-RodR))))</f>
        <v>0.0209768614846924</v>
      </c>
      <c r="T1826" s="83">
        <f t="shared" si="232"/>
        <v>0.0212730999040601</v>
      </c>
      <c r="U1826" s="58">
        <f t="shared" si="233"/>
        <v>76</v>
      </c>
      <c r="V1826" s="58">
        <f t="shared" si="234"/>
        <v>1.01019948033673</v>
      </c>
      <c r="W1826" s="58">
        <f t="shared" si="235"/>
        <v>1.01019948033673</v>
      </c>
    </row>
    <row r="1827" spans="11:23">
      <c r="K1827" s="80">
        <v>182.5</v>
      </c>
      <c r="L1827" s="56">
        <f t="shared" si="229"/>
        <v>2.70833493480168</v>
      </c>
      <c r="M1827" s="56">
        <f t="shared" si="236"/>
        <v>0.0147928405065865</v>
      </c>
      <c r="Q1827" s="82">
        <f t="shared" si="230"/>
        <v>0.066536215428164</v>
      </c>
      <c r="R1827" s="58">
        <f t="shared" si="231"/>
        <v>3.17361010226061</v>
      </c>
      <c r="S1827" s="57">
        <f>IF(K1827=0,C1855,(1/$C$59)*LN(1+$C$59/$C$58/(RodR+ABS(Calculations!K1827-RodR))))</f>
        <v>0.0209654662306404</v>
      </c>
      <c r="T1827" s="83">
        <f t="shared" si="232"/>
        <v>0.0212613807970333</v>
      </c>
      <c r="U1827" s="58">
        <f t="shared" si="233"/>
        <v>76.0416666666667</v>
      </c>
      <c r="V1827" s="58">
        <f t="shared" si="234"/>
        <v>1.01019948033673</v>
      </c>
      <c r="W1827" s="58">
        <f t="shared" si="235"/>
        <v>1.01019948033673</v>
      </c>
    </row>
    <row r="1828" spans="11:23">
      <c r="K1828" s="80">
        <v>182.6</v>
      </c>
      <c r="L1828" s="56">
        <f t="shared" si="229"/>
        <v>2.70686448567444</v>
      </c>
      <c r="M1828" s="56">
        <f t="shared" si="236"/>
        <v>0.0147767375467907</v>
      </c>
      <c r="Q1828" s="82">
        <f t="shared" si="230"/>
        <v>0.0665000906052519</v>
      </c>
      <c r="R1828" s="58">
        <f t="shared" si="231"/>
        <v>3.17361010226061</v>
      </c>
      <c r="S1828" s="57">
        <f>IF(K1828=0,C1856,(1/$C$59)*LN(1+$C$59/$C$58/(RodR+ABS(Calculations!K1828-RodR))))</f>
        <v>0.0209540833506557</v>
      </c>
      <c r="T1828" s="83">
        <f t="shared" si="232"/>
        <v>0.0212496745948641</v>
      </c>
      <c r="U1828" s="58">
        <f t="shared" si="233"/>
        <v>76.0833333333333</v>
      </c>
      <c r="V1828" s="58">
        <f t="shared" si="234"/>
        <v>1.01019948033673</v>
      </c>
      <c r="W1828" s="58">
        <f t="shared" si="235"/>
        <v>1.01019948033673</v>
      </c>
    </row>
    <row r="1829" spans="11:23">
      <c r="K1829" s="80">
        <v>182.7</v>
      </c>
      <c r="L1829" s="56">
        <f t="shared" si="229"/>
        <v>2.70539563243641</v>
      </c>
      <c r="M1829" s="56">
        <f t="shared" si="236"/>
        <v>0.0147606608669708</v>
      </c>
      <c r="Q1829" s="82">
        <f t="shared" si="230"/>
        <v>0.0664640049888748</v>
      </c>
      <c r="R1829" s="58">
        <f t="shared" si="231"/>
        <v>3.17361010226061</v>
      </c>
      <c r="S1829" s="57">
        <f>IF(K1829=0,C1857,(1/$C$59)*LN(1+$C$59/$C$58/(RodR+ABS(Calculations!K1829-RodR))))</f>
        <v>0.0209427128245941</v>
      </c>
      <c r="T1829" s="83">
        <f t="shared" si="232"/>
        <v>0.0212379812762481</v>
      </c>
      <c r="U1829" s="58">
        <f t="shared" si="233"/>
        <v>76.125</v>
      </c>
      <c r="V1829" s="58">
        <f t="shared" si="234"/>
        <v>1.01019948033673</v>
      </c>
      <c r="W1829" s="58">
        <f t="shared" si="235"/>
        <v>1.01019948033673</v>
      </c>
    </row>
    <row r="1830" spans="11:23">
      <c r="K1830" s="80">
        <v>182.8</v>
      </c>
      <c r="L1830" s="56">
        <f t="shared" si="229"/>
        <v>2.7039283724908</v>
      </c>
      <c r="M1830" s="56">
        <f t="shared" si="236"/>
        <v>0.0147446104101383</v>
      </c>
      <c r="Q1830" s="82">
        <f t="shared" si="230"/>
        <v>0.0664279585152367</v>
      </c>
      <c r="R1830" s="58">
        <f t="shared" si="231"/>
        <v>3.17361010226061</v>
      </c>
      <c r="S1830" s="57">
        <f>IF(K1830=0,C1858,(1/$C$59)*LN(1+$C$59/$C$58/(RodR+ABS(Calculations!K1830-RodR))))</f>
        <v>0.0209313546323536</v>
      </c>
      <c r="T1830" s="83">
        <f t="shared" si="232"/>
        <v>0.0212263008199279</v>
      </c>
      <c r="U1830" s="58">
        <f t="shared" si="233"/>
        <v>76.1666666666667</v>
      </c>
      <c r="V1830" s="58">
        <f t="shared" si="234"/>
        <v>1.01019948033673</v>
      </c>
      <c r="W1830" s="58">
        <f t="shared" si="235"/>
        <v>1.01019948033673</v>
      </c>
    </row>
    <row r="1831" spans="11:23">
      <c r="K1831" s="80">
        <v>182.9</v>
      </c>
      <c r="L1831" s="56">
        <f t="shared" si="229"/>
        <v>2.7024627032466</v>
      </c>
      <c r="M1831" s="56">
        <f t="shared" si="236"/>
        <v>0.0147285861192308</v>
      </c>
      <c r="Q1831" s="82">
        <f t="shared" si="230"/>
        <v>0.0663919511206839</v>
      </c>
      <c r="R1831" s="58">
        <f t="shared" si="231"/>
        <v>3.17361010226061</v>
      </c>
      <c r="S1831" s="57">
        <f>IF(K1831=0,C1859,(1/$C$59)*LN(1+$C$59/$C$58/(RodR+ABS(Calculations!K1831-RodR))))</f>
        <v>0.0209200087538768</v>
      </c>
      <c r="T1831" s="83">
        <f t="shared" si="232"/>
        <v>0.0212146332046928</v>
      </c>
      <c r="U1831" s="58">
        <f t="shared" si="233"/>
        <v>76.2083333333333</v>
      </c>
      <c r="V1831" s="58">
        <f t="shared" si="234"/>
        <v>1.01019948033673</v>
      </c>
      <c r="W1831" s="58">
        <f t="shared" si="235"/>
        <v>1.01019948033673</v>
      </c>
    </row>
    <row r="1832" spans="11:23">
      <c r="K1832" s="80">
        <v>183</v>
      </c>
      <c r="L1832" s="56">
        <f t="shared" si="229"/>
        <v>2.70099862211829</v>
      </c>
      <c r="M1832" s="56">
        <f t="shared" si="236"/>
        <v>0.0147125879373848</v>
      </c>
      <c r="Q1832" s="82">
        <f t="shared" si="230"/>
        <v>0.0663559827416975</v>
      </c>
      <c r="R1832" s="58">
        <f t="shared" si="231"/>
        <v>3.17361010226061</v>
      </c>
      <c r="S1832" s="57">
        <f>IF(K1832=0,C1860,(1/$C$59)*LN(1+$C$59/$C$58/(RodR+ABS(Calculations!K1832-RodR))))</f>
        <v>0.0209086751691492</v>
      </c>
      <c r="T1832" s="83">
        <f t="shared" si="232"/>
        <v>0.0212029784093787</v>
      </c>
      <c r="U1832" s="58">
        <f t="shared" si="233"/>
        <v>76.25</v>
      </c>
      <c r="V1832" s="58">
        <f t="shared" si="234"/>
        <v>1.01019948033673</v>
      </c>
      <c r="W1832" s="58">
        <f t="shared" si="235"/>
        <v>1.01019948033673</v>
      </c>
    </row>
    <row r="1833" spans="11:23">
      <c r="K1833" s="80">
        <v>183.1</v>
      </c>
      <c r="L1833" s="56">
        <f t="shared" si="229"/>
        <v>2.6995361265261</v>
      </c>
      <c r="M1833" s="56">
        <f t="shared" si="236"/>
        <v>0.0146966158079342</v>
      </c>
      <c r="Q1833" s="82">
        <f t="shared" si="230"/>
        <v>0.0663200533148992</v>
      </c>
      <c r="R1833" s="58">
        <f t="shared" si="231"/>
        <v>3.17361010226061</v>
      </c>
      <c r="S1833" s="57">
        <f>IF(K1833=0,C1861,(1/$C$59)*LN(1+$C$59/$C$58/(RodR+ABS(Calculations!K1833-RodR))))</f>
        <v>0.0208973538582003</v>
      </c>
      <c r="T1833" s="83">
        <f t="shared" si="232"/>
        <v>0.0211913364128679</v>
      </c>
      <c r="U1833" s="58">
        <f t="shared" si="233"/>
        <v>76.2916666666667</v>
      </c>
      <c r="V1833" s="58">
        <f t="shared" si="234"/>
        <v>1.01019948033673</v>
      </c>
      <c r="W1833" s="58">
        <f t="shared" si="235"/>
        <v>1.01019948033673</v>
      </c>
    </row>
    <row r="1834" spans="11:23">
      <c r="K1834" s="80">
        <v>183.2</v>
      </c>
      <c r="L1834" s="56">
        <f t="shared" si="229"/>
        <v>2.6980752138957</v>
      </c>
      <c r="M1834" s="56">
        <f t="shared" si="236"/>
        <v>0.0146806696743491</v>
      </c>
      <c r="Q1834" s="82">
        <f t="shared" si="230"/>
        <v>0.0662841627770457</v>
      </c>
      <c r="R1834" s="58">
        <f t="shared" si="231"/>
        <v>3.17361010226061</v>
      </c>
      <c r="S1834" s="57">
        <f>IF(K1834=0,C1862,(1/$C$59)*LN(1+$C$59/$C$58/(RodR+ABS(Calculations!K1834-RodR))))</f>
        <v>0.0208860448011022</v>
      </c>
      <c r="T1834" s="83">
        <f t="shared" si="232"/>
        <v>0.0211797071940889</v>
      </c>
      <c r="U1834" s="58">
        <f t="shared" si="233"/>
        <v>76.3333333333333</v>
      </c>
      <c r="V1834" s="58">
        <f t="shared" si="234"/>
        <v>1.01019948033673</v>
      </c>
      <c r="W1834" s="58">
        <f t="shared" si="235"/>
        <v>1.01019948033673</v>
      </c>
    </row>
    <row r="1835" spans="11:23">
      <c r="K1835" s="80">
        <v>183.3</v>
      </c>
      <c r="L1835" s="56">
        <f t="shared" si="229"/>
        <v>2.69661588165841</v>
      </c>
      <c r="M1835" s="56">
        <f t="shared" si="236"/>
        <v>0.0146647494801915</v>
      </c>
      <c r="Q1835" s="82">
        <f t="shared" si="230"/>
        <v>0.066248311065031</v>
      </c>
      <c r="R1835" s="58">
        <f t="shared" si="231"/>
        <v>3.17361010226061</v>
      </c>
      <c r="S1835" s="57">
        <f>IF(K1835=0,C1863,(1/$C$59)*LN(1+$C$59/$C$58/(RodR+ABS(Calculations!K1835-RodR))))</f>
        <v>0.0208747479779704</v>
      </c>
      <c r="T1835" s="83">
        <f t="shared" si="232"/>
        <v>0.021168090732017</v>
      </c>
      <c r="U1835" s="58">
        <f t="shared" si="233"/>
        <v>76.375</v>
      </c>
      <c r="V1835" s="58">
        <f t="shared" si="234"/>
        <v>1.01019948033673</v>
      </c>
      <c r="W1835" s="58">
        <f t="shared" si="235"/>
        <v>1.01019948033673</v>
      </c>
    </row>
    <row r="1836" spans="11:23">
      <c r="K1836" s="80">
        <v>183.4</v>
      </c>
      <c r="L1836" s="56">
        <f t="shared" si="229"/>
        <v>2.6951581272511</v>
      </c>
      <c r="M1836" s="56">
        <f t="shared" si="236"/>
        <v>0.0146488551692938</v>
      </c>
      <c r="Q1836" s="82">
        <f t="shared" si="230"/>
        <v>0.0662124981158865</v>
      </c>
      <c r="R1836" s="58">
        <f t="shared" si="231"/>
        <v>3.17361010226061</v>
      </c>
      <c r="S1836" s="57">
        <f>IF(K1836=0,C1864,(1/$C$59)*LN(1+$C$59/$C$58/(RodR+ABS(Calculations!K1836-RodR))))</f>
        <v>0.0208634633689634</v>
      </c>
      <c r="T1836" s="83">
        <f t="shared" si="232"/>
        <v>0.0211564870056732</v>
      </c>
      <c r="U1836" s="58">
        <f t="shared" si="233"/>
        <v>76.4166666666667</v>
      </c>
      <c r="V1836" s="58">
        <f t="shared" si="234"/>
        <v>1.01019948033673</v>
      </c>
      <c r="W1836" s="58">
        <f t="shared" si="235"/>
        <v>1.01019948033673</v>
      </c>
    </row>
    <row r="1837" spans="11:23">
      <c r="K1837" s="80">
        <v>183.5</v>
      </c>
      <c r="L1837" s="56">
        <f t="shared" si="229"/>
        <v>2.6937019481161</v>
      </c>
      <c r="M1837" s="56">
        <f t="shared" si="236"/>
        <v>0.0146329866855854</v>
      </c>
      <c r="Q1837" s="82">
        <f t="shared" si="230"/>
        <v>0.0661767238667775</v>
      </c>
      <c r="R1837" s="58">
        <f t="shared" si="231"/>
        <v>3.17361010226061</v>
      </c>
      <c r="S1837" s="57">
        <f>IF(K1837=0,C1865,(1/$C$59)*LN(1+$C$59/$C$58/(RodR+ABS(Calculations!K1837-RodR))))</f>
        <v>0.0208521909542823</v>
      </c>
      <c r="T1837" s="83">
        <f t="shared" si="232"/>
        <v>0.021144895994124</v>
      </c>
      <c r="U1837" s="58">
        <f t="shared" si="233"/>
        <v>76.4583333333333</v>
      </c>
      <c r="V1837" s="58">
        <f t="shared" si="234"/>
        <v>1.01019948033673</v>
      </c>
      <c r="W1837" s="58">
        <f t="shared" si="235"/>
        <v>1.01019948033673</v>
      </c>
    </row>
    <row r="1838" spans="11:23">
      <c r="K1838" s="80">
        <v>183.6</v>
      </c>
      <c r="L1838" s="56">
        <f t="shared" si="229"/>
        <v>2.69224734170141</v>
      </c>
      <c r="M1838" s="56">
        <f t="shared" si="236"/>
        <v>0.0146171439730245</v>
      </c>
      <c r="Q1838" s="82">
        <f t="shared" si="230"/>
        <v>0.0661409882550085</v>
      </c>
      <c r="R1838" s="58">
        <f t="shared" si="231"/>
        <v>3.17361010226061</v>
      </c>
      <c r="S1838" s="57">
        <f>IF(K1838=0,C1866,(1/$C$59)*LN(1+$C$59/$C$58/(RodR+ABS(Calculations!K1838-RodR))))</f>
        <v>0.0208409307141716</v>
      </c>
      <c r="T1838" s="83">
        <f t="shared" si="232"/>
        <v>0.021133317676483</v>
      </c>
      <c r="U1838" s="58">
        <f t="shared" si="233"/>
        <v>76.5</v>
      </c>
      <c r="V1838" s="58">
        <f t="shared" si="234"/>
        <v>1.01019948033673</v>
      </c>
      <c r="W1838" s="58">
        <f t="shared" si="235"/>
        <v>1.01019948033673</v>
      </c>
    </row>
    <row r="1839" spans="11:23">
      <c r="K1839" s="80">
        <v>183.7</v>
      </c>
      <c r="L1839" s="56">
        <f t="shared" si="229"/>
        <v>2.69079430546044</v>
      </c>
      <c r="M1839" s="56">
        <f t="shared" si="236"/>
        <v>0.0146013269759737</v>
      </c>
      <c r="Q1839" s="82">
        <f t="shared" si="230"/>
        <v>0.0661052912180163</v>
      </c>
      <c r="R1839" s="58">
        <f t="shared" si="231"/>
        <v>3.17361010226061</v>
      </c>
      <c r="S1839" s="57">
        <f>IF(K1839=0,C1867,(1/$C$59)*LN(1+$C$59/$C$58/(RodR+ABS(Calculations!K1839-RodR))))</f>
        <v>0.020829682628918</v>
      </c>
      <c r="T1839" s="83">
        <f t="shared" si="232"/>
        <v>0.0211217520319086</v>
      </c>
      <c r="U1839" s="58">
        <f t="shared" si="233"/>
        <v>76.5416666666667</v>
      </c>
      <c r="V1839" s="58">
        <f t="shared" si="234"/>
        <v>1.01019948033673</v>
      </c>
      <c r="W1839" s="58">
        <f t="shared" si="235"/>
        <v>1.01019948033673</v>
      </c>
    </row>
    <row r="1840" spans="11:23">
      <c r="K1840" s="80">
        <v>183.8</v>
      </c>
      <c r="L1840" s="56">
        <f t="shared" si="229"/>
        <v>2.68934283685207</v>
      </c>
      <c r="M1840" s="56">
        <f t="shared" si="236"/>
        <v>0.0145855356387226</v>
      </c>
      <c r="Q1840" s="82">
        <f t="shared" si="230"/>
        <v>0.0660696326933737</v>
      </c>
      <c r="R1840" s="58">
        <f t="shared" si="231"/>
        <v>3.17361010226061</v>
      </c>
      <c r="S1840" s="57">
        <f>IF(K1840=0,C1868,(1/$C$59)*LN(1+$C$59/$C$58/(RodR+ABS(Calculations!K1840-RodR))))</f>
        <v>0.0208184466788505</v>
      </c>
      <c r="T1840" s="83">
        <f t="shared" si="232"/>
        <v>0.0211101990396047</v>
      </c>
      <c r="U1840" s="58">
        <f t="shared" si="233"/>
        <v>76.5833333333333</v>
      </c>
      <c r="V1840" s="58">
        <f t="shared" si="234"/>
        <v>1.01019948033673</v>
      </c>
      <c r="W1840" s="58">
        <f t="shared" si="235"/>
        <v>1.01019948033673</v>
      </c>
    </row>
    <row r="1841" spans="11:23">
      <c r="K1841" s="80">
        <v>183.9</v>
      </c>
      <c r="L1841" s="56">
        <f t="shared" si="229"/>
        <v>2.68789293334077</v>
      </c>
      <c r="M1841" s="56">
        <f t="shared" si="236"/>
        <v>0.0145697699058256</v>
      </c>
      <c r="Q1841" s="82">
        <f t="shared" si="230"/>
        <v>0.0660340126187889</v>
      </c>
      <c r="R1841" s="58">
        <f t="shared" si="231"/>
        <v>3.17361010226061</v>
      </c>
      <c r="S1841" s="57">
        <f>IF(K1841=0,C1869,(1/$C$59)*LN(1+$C$59/$C$58/(RodR+ABS(Calculations!K1841-RodR))))</f>
        <v>0.0208072228443412</v>
      </c>
      <c r="T1841" s="83">
        <f t="shared" si="232"/>
        <v>0.0210986586788212</v>
      </c>
      <c r="U1841" s="58">
        <f t="shared" si="233"/>
        <v>76.625</v>
      </c>
      <c r="V1841" s="58">
        <f t="shared" si="234"/>
        <v>1.01019948033673</v>
      </c>
      <c r="W1841" s="58">
        <f t="shared" si="235"/>
        <v>1.01019948033673</v>
      </c>
    </row>
    <row r="1842" spans="11:23">
      <c r="K1842" s="80">
        <v>184</v>
      </c>
      <c r="L1842" s="56">
        <f t="shared" si="229"/>
        <v>2.68644459239635</v>
      </c>
      <c r="M1842" s="56">
        <f t="shared" si="236"/>
        <v>0.0145540297219382</v>
      </c>
      <c r="Q1842" s="82">
        <f t="shared" si="230"/>
        <v>0.0659984309321028</v>
      </c>
      <c r="R1842" s="58">
        <f t="shared" si="231"/>
        <v>3.17361010226061</v>
      </c>
      <c r="S1842" s="57">
        <f>IF(K1842=0,C1870,(1/$C$59)*LN(1+$C$59/$C$58/(RodR+ABS(Calculations!K1842-RodR))))</f>
        <v>0.0207960111058038</v>
      </c>
      <c r="T1842" s="83">
        <f t="shared" si="232"/>
        <v>0.0210871309288533</v>
      </c>
      <c r="U1842" s="58">
        <f t="shared" si="233"/>
        <v>76.6666666666667</v>
      </c>
      <c r="V1842" s="58">
        <f t="shared" si="234"/>
        <v>1.01019948033673</v>
      </c>
      <c r="W1842" s="58">
        <f t="shared" si="235"/>
        <v>1.01019948033673</v>
      </c>
    </row>
    <row r="1843" spans="11:23">
      <c r="K1843" s="80">
        <v>184.1</v>
      </c>
      <c r="L1843" s="56">
        <f t="shared" si="229"/>
        <v>2.68499781149415</v>
      </c>
      <c r="M1843" s="56">
        <f t="shared" si="236"/>
        <v>0.0145383150319494</v>
      </c>
      <c r="Q1843" s="82">
        <f t="shared" si="230"/>
        <v>0.0659628875712911</v>
      </c>
      <c r="R1843" s="58">
        <f t="shared" si="231"/>
        <v>3.17361010226061</v>
      </c>
      <c r="S1843" s="57">
        <f>IF(K1843=0,C1871,(1/$C$59)*LN(1+$C$59/$C$58/(RodR+ABS(Calculations!K1843-RodR))))</f>
        <v>0.0207848114436946</v>
      </c>
      <c r="T1843" s="83">
        <f t="shared" si="232"/>
        <v>0.0210756157690408</v>
      </c>
      <c r="U1843" s="58">
        <f t="shared" si="233"/>
        <v>76.7083333333333</v>
      </c>
      <c r="V1843" s="58">
        <f t="shared" si="234"/>
        <v>1.01019948033673</v>
      </c>
      <c r="W1843" s="58">
        <f t="shared" si="235"/>
        <v>1.01019948033673</v>
      </c>
    </row>
    <row r="1844" spans="11:23">
      <c r="K1844" s="80">
        <v>184.2</v>
      </c>
      <c r="L1844" s="56">
        <f t="shared" si="229"/>
        <v>2.68355258811496</v>
      </c>
      <c r="M1844" s="56">
        <f t="shared" si="236"/>
        <v>0.0145226257807405</v>
      </c>
      <c r="Q1844" s="82">
        <f t="shared" si="230"/>
        <v>0.0659273824744645</v>
      </c>
      <c r="R1844" s="58">
        <f t="shared" si="231"/>
        <v>3.17361010226061</v>
      </c>
      <c r="S1844" s="57">
        <f>IF(K1844=0,C1872,(1/$C$59)*LN(1+$C$59/$C$58/(RodR+ABS(Calculations!K1844-RodR))))</f>
        <v>0.0207736238385123</v>
      </c>
      <c r="T1844" s="83">
        <f t="shared" si="232"/>
        <v>0.0210641131787695</v>
      </c>
      <c r="U1844" s="58">
        <f t="shared" si="233"/>
        <v>76.75</v>
      </c>
      <c r="V1844" s="58">
        <f t="shared" si="234"/>
        <v>1.01019948033673</v>
      </c>
      <c r="W1844" s="58">
        <f t="shared" si="235"/>
        <v>1.01019948033673</v>
      </c>
    </row>
    <row r="1845" spans="11:23">
      <c r="K1845" s="80">
        <v>184.3</v>
      </c>
      <c r="L1845" s="56">
        <f t="shared" si="229"/>
        <v>2.68210891974491</v>
      </c>
      <c r="M1845" s="56">
        <f t="shared" si="236"/>
        <v>0.0145069619134972</v>
      </c>
      <c r="Q1845" s="82">
        <f t="shared" si="230"/>
        <v>0.0658919155798636</v>
      </c>
      <c r="R1845" s="58">
        <f t="shared" si="231"/>
        <v>3.17361010226061</v>
      </c>
      <c r="S1845" s="57">
        <f>IF(K1845=0,C1873,(1/$C$59)*LN(1+$C$59/$C$58/(RodR+ABS(Calculations!K1845-RodR))))</f>
        <v>0.0207624482707967</v>
      </c>
      <c r="T1845" s="83">
        <f t="shared" si="232"/>
        <v>0.0210526231374693</v>
      </c>
      <c r="U1845" s="58">
        <f t="shared" si="233"/>
        <v>76.7916666666667</v>
      </c>
      <c r="V1845" s="58">
        <f t="shared" si="234"/>
        <v>1.01019948033673</v>
      </c>
      <c r="W1845" s="58">
        <f t="shared" si="235"/>
        <v>1.01019948033673</v>
      </c>
    </row>
    <row r="1846" spans="11:23">
      <c r="K1846" s="80">
        <v>184.4</v>
      </c>
      <c r="L1846" s="56">
        <f t="shared" si="229"/>
        <v>2.68066680387566</v>
      </c>
      <c r="M1846" s="56">
        <f t="shared" si="236"/>
        <v>0.0144913233754322</v>
      </c>
      <c r="Q1846" s="82">
        <f t="shared" si="230"/>
        <v>0.0658564868258657</v>
      </c>
      <c r="R1846" s="58">
        <f t="shared" si="231"/>
        <v>3.17361010226061</v>
      </c>
      <c r="S1846" s="57">
        <f>IF(K1846=0,C1874,(1/$C$59)*LN(1+$C$59/$C$58/(RodR+ABS(Calculations!K1846-RodR))))</f>
        <v>0.0207512847211304</v>
      </c>
      <c r="T1846" s="83">
        <f t="shared" si="232"/>
        <v>0.0210411456246157</v>
      </c>
      <c r="U1846" s="58">
        <f t="shared" si="233"/>
        <v>76.8333333333333</v>
      </c>
      <c r="V1846" s="58">
        <f t="shared" si="234"/>
        <v>1.01019948033673</v>
      </c>
      <c r="W1846" s="58">
        <f t="shared" si="235"/>
        <v>1.01019948033673</v>
      </c>
    </row>
    <row r="1847" spans="11:23">
      <c r="K1847" s="80">
        <v>184.5</v>
      </c>
      <c r="L1847" s="56">
        <f t="shared" si="229"/>
        <v>2.6792262380041</v>
      </c>
      <c r="M1847" s="56">
        <f t="shared" si="236"/>
        <v>0.0144757101119954</v>
      </c>
      <c r="Q1847" s="82">
        <f t="shared" si="230"/>
        <v>0.0658210961509765</v>
      </c>
      <c r="R1847" s="58">
        <f t="shared" si="231"/>
        <v>3.17361010226061</v>
      </c>
      <c r="S1847" s="57">
        <f>IF(K1847=0,C1875,(1/$C$59)*LN(1+$C$59/$C$58/(RodR+ABS(Calculations!K1847-RodR))))</f>
        <v>0.0207401331701368</v>
      </c>
      <c r="T1847" s="83">
        <f t="shared" si="232"/>
        <v>0.0210296806197289</v>
      </c>
      <c r="U1847" s="58">
        <f t="shared" si="233"/>
        <v>76.875</v>
      </c>
      <c r="V1847" s="58">
        <f t="shared" si="234"/>
        <v>1.01019948033673</v>
      </c>
      <c r="W1847" s="58">
        <f t="shared" si="235"/>
        <v>1.01019948033673</v>
      </c>
    </row>
    <row r="1848" spans="11:23">
      <c r="K1848" s="80">
        <v>184.6</v>
      </c>
      <c r="L1848" s="56">
        <f t="shared" si="229"/>
        <v>2.67778721963262</v>
      </c>
      <c r="M1848" s="56">
        <f t="shared" si="236"/>
        <v>0.0144601220687979</v>
      </c>
      <c r="Q1848" s="82">
        <f t="shared" si="230"/>
        <v>0.0657857434938366</v>
      </c>
      <c r="R1848" s="58">
        <f t="shared" si="231"/>
        <v>3.17361010226061</v>
      </c>
      <c r="S1848" s="57">
        <f>IF(K1848=0,C1876,(1/$C$59)*LN(1+$C$59/$C$58/(RodR+ABS(Calculations!K1848-RodR))))</f>
        <v>0.0207289935984816</v>
      </c>
      <c r="T1848" s="83">
        <f t="shared" si="232"/>
        <v>0.0210182281023726</v>
      </c>
      <c r="U1848" s="58">
        <f t="shared" si="233"/>
        <v>76.9166666666667</v>
      </c>
      <c r="V1848" s="58">
        <f t="shared" si="234"/>
        <v>1.01019948033673</v>
      </c>
      <c r="W1848" s="58">
        <f t="shared" si="235"/>
        <v>1.01019948033673</v>
      </c>
    </row>
    <row r="1849" spans="11:23">
      <c r="K1849" s="80">
        <v>184.7</v>
      </c>
      <c r="L1849" s="56">
        <f t="shared" si="229"/>
        <v>2.67634974626899</v>
      </c>
      <c r="M1849" s="56">
        <f t="shared" si="236"/>
        <v>0.0144445591914502</v>
      </c>
      <c r="Q1849" s="82">
        <f t="shared" si="230"/>
        <v>0.0657504287932189</v>
      </c>
      <c r="R1849" s="58">
        <f t="shared" si="231"/>
        <v>3.17361010226061</v>
      </c>
      <c r="S1849" s="57">
        <f>IF(K1849=0,C1877,(1/$C$59)*LN(1+$C$59/$C$58/(RodR+ABS(Calculations!K1849-RodR))))</f>
        <v>0.0207178659868722</v>
      </c>
      <c r="T1849" s="83">
        <f t="shared" si="232"/>
        <v>0.0210067880521565</v>
      </c>
      <c r="U1849" s="58">
        <f t="shared" si="233"/>
        <v>76.9583333333333</v>
      </c>
      <c r="V1849" s="58">
        <f t="shared" si="234"/>
        <v>1.01019948033673</v>
      </c>
      <c r="W1849" s="58">
        <f t="shared" si="235"/>
        <v>1.01019948033673</v>
      </c>
    </row>
    <row r="1850" spans="11:23">
      <c r="K1850" s="80">
        <v>184.8</v>
      </c>
      <c r="L1850" s="56">
        <f t="shared" si="229"/>
        <v>2.67491381542618</v>
      </c>
      <c r="M1850" s="56">
        <f t="shared" si="236"/>
        <v>0.0144290214258951</v>
      </c>
      <c r="Q1850" s="82">
        <f t="shared" si="230"/>
        <v>0.0657151519880243</v>
      </c>
      <c r="R1850" s="58">
        <f t="shared" si="231"/>
        <v>3.17361010226061</v>
      </c>
      <c r="S1850" s="57">
        <f>IF(K1850=0,C1878,(1/$C$59)*LN(1+$C$59/$C$58/(RodR+ABS(Calculations!K1850-RodR))))</f>
        <v>0.0207067503160563</v>
      </c>
      <c r="T1850" s="83">
        <f t="shared" si="232"/>
        <v>0.0209953604487337</v>
      </c>
      <c r="U1850" s="58">
        <f t="shared" si="233"/>
        <v>77</v>
      </c>
      <c r="V1850" s="58">
        <f t="shared" si="234"/>
        <v>1.01019948033673</v>
      </c>
      <c r="W1850" s="58">
        <f t="shared" si="235"/>
        <v>1.01019948033673</v>
      </c>
    </row>
    <row r="1851" spans="11:23">
      <c r="K1851" s="80">
        <v>184.9</v>
      </c>
      <c r="L1851" s="56">
        <f t="shared" si="229"/>
        <v>2.67347942462266</v>
      </c>
      <c r="M1851" s="56">
        <f t="shared" si="236"/>
        <v>0.0144135087181083</v>
      </c>
      <c r="Q1851" s="82">
        <f t="shared" si="230"/>
        <v>0.0656799130172882</v>
      </c>
      <c r="R1851" s="58">
        <f t="shared" si="231"/>
        <v>3.17361010226061</v>
      </c>
      <c r="S1851" s="57">
        <f>IF(K1851=0,C1879,(1/$C$59)*LN(1+$C$59/$C$58/(RodR+ABS(Calculations!K1851-RodR))))</f>
        <v>0.0206956465668241</v>
      </c>
      <c r="T1851" s="83">
        <f t="shared" si="232"/>
        <v>0.020983945271802</v>
      </c>
      <c r="U1851" s="58">
        <f t="shared" si="233"/>
        <v>77.0416666666667</v>
      </c>
      <c r="V1851" s="58">
        <f t="shared" si="234"/>
        <v>1.01019948033673</v>
      </c>
      <c r="W1851" s="58">
        <f t="shared" si="235"/>
        <v>1.01019948033673</v>
      </c>
    </row>
    <row r="1852" spans="11:23">
      <c r="K1852" s="80">
        <v>185</v>
      </c>
      <c r="L1852" s="56">
        <f t="shared" si="229"/>
        <v>2.67204657138216</v>
      </c>
      <c r="M1852" s="56">
        <f t="shared" si="236"/>
        <v>0.0143980210141956</v>
      </c>
      <c r="Q1852" s="82">
        <f t="shared" si="230"/>
        <v>0.0656447118201755</v>
      </c>
      <c r="R1852" s="58">
        <f t="shared" si="231"/>
        <v>3.17361010226061</v>
      </c>
      <c r="S1852" s="57">
        <f>IF(K1852=0,C1880,(1/$C$59)*LN(1+$C$59/$C$58/(RodR+ABS(Calculations!K1852-RodR))))</f>
        <v>0.0206845547200067</v>
      </c>
      <c r="T1852" s="83">
        <f t="shared" si="232"/>
        <v>0.0209725425011033</v>
      </c>
      <c r="U1852" s="58">
        <f t="shared" si="233"/>
        <v>77.0833333333333</v>
      </c>
      <c r="V1852" s="58">
        <f t="shared" si="234"/>
        <v>1.01019948033673</v>
      </c>
      <c r="W1852" s="58">
        <f t="shared" si="235"/>
        <v>1.01019948033673</v>
      </c>
    </row>
    <row r="1853" spans="11:23">
      <c r="K1853" s="80">
        <v>185.1</v>
      </c>
      <c r="L1853" s="56">
        <f t="shared" si="229"/>
        <v>2.67061525323369</v>
      </c>
      <c r="M1853" s="56">
        <f t="shared" si="236"/>
        <v>0.0143825582604604</v>
      </c>
      <c r="Q1853" s="82">
        <f t="shared" si="230"/>
        <v>0.0656095483359811</v>
      </c>
      <c r="R1853" s="58">
        <f t="shared" si="231"/>
        <v>3.17361010226061</v>
      </c>
      <c r="S1853" s="57">
        <f>IF(K1853=0,C1881,(1/$C$59)*LN(1+$C$59/$C$58/(RodR+ABS(Calculations!K1853-RodR))))</f>
        <v>0.0206734747564757</v>
      </c>
      <c r="T1853" s="83">
        <f t="shared" si="232"/>
        <v>0.0209611521164232</v>
      </c>
      <c r="U1853" s="58">
        <f t="shared" si="233"/>
        <v>77.125</v>
      </c>
      <c r="V1853" s="58">
        <f t="shared" si="234"/>
        <v>1.01019948033673</v>
      </c>
      <c r="W1853" s="58">
        <f t="shared" si="235"/>
        <v>1.01019948033673</v>
      </c>
    </row>
    <row r="1854" spans="11:23">
      <c r="K1854" s="80">
        <v>185.2</v>
      </c>
      <c r="L1854" s="56">
        <f t="shared" si="229"/>
        <v>2.66918546771155</v>
      </c>
      <c r="M1854" s="56">
        <f t="shared" si="236"/>
        <v>0.0143671204034095</v>
      </c>
      <c r="Q1854" s="82">
        <f t="shared" si="230"/>
        <v>0.0655744225041299</v>
      </c>
      <c r="R1854" s="58">
        <f t="shared" si="231"/>
        <v>3.17361010226061</v>
      </c>
      <c r="S1854" s="57">
        <f>IF(K1854=0,C1882,(1/$C$59)*LN(1+$C$59/$C$58/(RodR+ABS(Calculations!K1854-RodR))))</f>
        <v>0.0206624066571443</v>
      </c>
      <c r="T1854" s="83">
        <f t="shared" si="232"/>
        <v>0.0209497740975916</v>
      </c>
      <c r="U1854" s="58">
        <f t="shared" si="233"/>
        <v>77.1666666666667</v>
      </c>
      <c r="V1854" s="58">
        <f t="shared" si="234"/>
        <v>1.01019948033673</v>
      </c>
      <c r="W1854" s="58">
        <f t="shared" si="235"/>
        <v>1.01019948033673</v>
      </c>
    </row>
    <row r="1855" spans="11:23">
      <c r="K1855" s="80">
        <v>185.3</v>
      </c>
      <c r="L1855" s="56">
        <f t="shared" si="229"/>
        <v>2.66775721235541</v>
      </c>
      <c r="M1855" s="56">
        <f t="shared" si="236"/>
        <v>0.0143517073895083</v>
      </c>
      <c r="Q1855" s="82">
        <f t="shared" si="230"/>
        <v>0.0655393342641777</v>
      </c>
      <c r="R1855" s="58">
        <f t="shared" si="231"/>
        <v>3.17361010226061</v>
      </c>
      <c r="S1855" s="57">
        <f>IF(K1855=0,C1883,(1/$C$59)*LN(1+$C$59/$C$58/(RodR+ABS(Calculations!K1855-RodR))))</f>
        <v>0.0206513504029664</v>
      </c>
      <c r="T1855" s="83">
        <f t="shared" si="232"/>
        <v>0.0209384084244817</v>
      </c>
      <c r="U1855" s="58">
        <f t="shared" si="233"/>
        <v>77.2083333333333</v>
      </c>
      <c r="V1855" s="58">
        <f t="shared" si="234"/>
        <v>1.01019948033673</v>
      </c>
      <c r="W1855" s="58">
        <f t="shared" si="235"/>
        <v>1.01019948033673</v>
      </c>
    </row>
    <row r="1856" spans="11:23">
      <c r="K1856" s="80">
        <v>185.4</v>
      </c>
      <c r="L1856" s="56">
        <f t="shared" si="229"/>
        <v>2.66633048471003</v>
      </c>
      <c r="M1856" s="56">
        <f t="shared" si="236"/>
        <v>0.0143363191656296</v>
      </c>
      <c r="Q1856" s="82">
        <f t="shared" si="230"/>
        <v>0.0655042835558071</v>
      </c>
      <c r="R1856" s="58">
        <f t="shared" si="231"/>
        <v>3.17361010226061</v>
      </c>
      <c r="S1856" s="57">
        <f>IF(K1856=0,C1884,(1/$C$59)*LN(1+$C$59/$C$58/(RodR+ABS(Calculations!K1856-RodR))))</f>
        <v>0.0206403059749361</v>
      </c>
      <c r="T1856" s="83">
        <f t="shared" si="232"/>
        <v>0.0209270550770106</v>
      </c>
      <c r="U1856" s="58">
        <f t="shared" si="233"/>
        <v>77.25</v>
      </c>
      <c r="V1856" s="58">
        <f t="shared" si="234"/>
        <v>1.01019948033673</v>
      </c>
      <c r="W1856" s="58">
        <f t="shared" si="235"/>
        <v>1.01019948033673</v>
      </c>
    </row>
    <row r="1857" spans="11:23">
      <c r="K1857" s="80">
        <v>185.5</v>
      </c>
      <c r="L1857" s="56">
        <f t="shared" si="229"/>
        <v>2.66490528232563</v>
      </c>
      <c r="M1857" s="56">
        <f t="shared" si="236"/>
        <v>0.0143209556784671</v>
      </c>
      <c r="Q1857" s="82">
        <f t="shared" si="230"/>
        <v>0.0654692703188331</v>
      </c>
      <c r="R1857" s="58">
        <f t="shared" si="231"/>
        <v>3.17361010226061</v>
      </c>
      <c r="S1857" s="57">
        <f>IF(K1857=0,C1885,(1/$C$59)*LN(1+$C$59/$C$58/(RodR+ABS(Calculations!K1857-RodR))))</f>
        <v>0.0206292733540892</v>
      </c>
      <c r="T1857" s="83">
        <f t="shared" si="232"/>
        <v>0.0209157140351392</v>
      </c>
      <c r="U1857" s="58">
        <f t="shared" si="233"/>
        <v>77.2916666666667</v>
      </c>
      <c r="V1857" s="58">
        <f t="shared" si="234"/>
        <v>1.01019948033673</v>
      </c>
      <c r="W1857" s="58">
        <f t="shared" si="235"/>
        <v>1.01019948033673</v>
      </c>
    </row>
    <row r="1858" spans="11:23">
      <c r="K1858" s="80">
        <v>185.6</v>
      </c>
      <c r="L1858" s="56">
        <f t="shared" ref="L1858:L1921" si="237">IF(K1858&lt;RodR,EPRValue,Q1858*$C$43)</f>
        <v>2.66348160275749</v>
      </c>
      <c r="M1858" s="56">
        <f t="shared" si="236"/>
        <v>0.0143056168751214</v>
      </c>
      <c r="Q1858" s="82">
        <f t="shared" si="230"/>
        <v>0.0654342944931961</v>
      </c>
      <c r="R1858" s="58">
        <f t="shared" si="231"/>
        <v>3.17361010226061</v>
      </c>
      <c r="S1858" s="57">
        <f>IF(K1858=0,C1886,(1/$C$59)*LN(1+$C$59/$C$58/(RodR+ABS(Calculations!K1858-RodR))))</f>
        <v>0.0206182525215011</v>
      </c>
      <c r="T1858" s="83">
        <f t="shared" si="232"/>
        <v>0.0209043852788715</v>
      </c>
      <c r="U1858" s="58">
        <f t="shared" si="233"/>
        <v>77.3333333333333</v>
      </c>
      <c r="V1858" s="58">
        <f t="shared" si="234"/>
        <v>1.01019948033673</v>
      </c>
      <c r="W1858" s="58">
        <f t="shared" si="235"/>
        <v>1.01019948033673</v>
      </c>
    </row>
    <row r="1859" spans="11:23">
      <c r="K1859" s="80">
        <v>185.7</v>
      </c>
      <c r="L1859" s="56">
        <f t="shared" si="237"/>
        <v>2.6620594435662</v>
      </c>
      <c r="M1859" s="56">
        <f t="shared" si="236"/>
        <v>0.0142903027027899</v>
      </c>
      <c r="Q1859" s="82">
        <f t="shared" si="230"/>
        <v>0.0653993560189662</v>
      </c>
      <c r="R1859" s="58">
        <f t="shared" si="231"/>
        <v>3.17361010226061</v>
      </c>
      <c r="S1859" s="57">
        <f>IF(K1859=0,C1887,(1/$C$59)*LN(1+$C$59/$C$58/(RodR+ABS(Calculations!K1859-RodR))))</f>
        <v>0.0206072434582878</v>
      </c>
      <c r="T1859" s="83">
        <f t="shared" si="232"/>
        <v>0.020893068788255</v>
      </c>
      <c r="U1859" s="58">
        <f t="shared" si="233"/>
        <v>77.375</v>
      </c>
      <c r="V1859" s="58">
        <f t="shared" si="234"/>
        <v>1.01019948033673</v>
      </c>
      <c r="W1859" s="58">
        <f t="shared" si="235"/>
        <v>1.01019948033673</v>
      </c>
    </row>
    <row r="1860" spans="11:23">
      <c r="K1860" s="80">
        <v>185.8</v>
      </c>
      <c r="L1860" s="56">
        <f t="shared" si="237"/>
        <v>2.66063880231751</v>
      </c>
      <c r="M1860" s="56">
        <f t="shared" si="236"/>
        <v>0.014275013108668</v>
      </c>
      <c r="Q1860" s="82">
        <f t="shared" ref="Q1860:Q1923" si="238">R1860*IF($C$56&lt;$C$55,S1860,T1860)</f>
        <v>0.0653644548363414</v>
      </c>
      <c r="R1860" s="58">
        <f t="shared" ref="R1860:R1923" si="239">$C$70/$C$61*W1860</f>
        <v>3.17361010226061</v>
      </c>
      <c r="S1860" s="57">
        <f>IF(K1860=0,C1888,(1/$C$59)*LN(1+$C$59/$C$58/(RodR+ABS(Calculations!K1860-RodR))))</f>
        <v>0.020596246145606</v>
      </c>
      <c r="T1860" s="83">
        <f t="shared" ref="T1860:T1923" si="240">IF((ABS(K1860))&lt;$C$55-$C$56,($C$53/2/PI()/$C$56*LN(($C$55-$C$56)*(ABS(K1860)+$C$56)/(ABS(K1860))/$C$55)+$C$60*LN($C$55*$C$54/($C$55-$C$56)/$C$53)),$C$60*LN((((ABS(K1860))+$C$56-$C$55)*$C$53+$C$55*$C$54)/($C$53*(ABS(K1860)))))</f>
        <v>0.0208817645433797</v>
      </c>
      <c r="U1860" s="58">
        <f t="shared" ref="U1860:U1923" si="241">K1860/$C$56</f>
        <v>77.4166666666667</v>
      </c>
      <c r="V1860" s="58">
        <f t="shared" ref="V1860:V1923" si="242">IF(K1860="","",1/(1.0212-0.0178*LOG10($C$53+0.01)))</f>
        <v>1.01019948033673</v>
      </c>
      <c r="W1860" s="58">
        <f t="shared" ref="W1860:W1923" si="243">MAX(1/(-(0.21682*LOG10(3.7*U1860)-0.293)*(EXP(-3.7*U1860)-1)+1),1)*MAX(1/(-(0.1921*LOG10(U1860+0.2)+0.072)*(EXP(-150*U1860)-1)+1),1)*V1860</f>
        <v>1.01019948033673</v>
      </c>
    </row>
    <row r="1861" spans="11:23">
      <c r="K1861" s="80">
        <v>185.9</v>
      </c>
      <c r="L1861" s="56">
        <f t="shared" si="237"/>
        <v>2.65921967658245</v>
      </c>
      <c r="M1861" s="56">
        <f t="shared" si="236"/>
        <v>0.0142597480402151</v>
      </c>
      <c r="Q1861" s="82">
        <f t="shared" si="238"/>
        <v>0.0653295908856481</v>
      </c>
      <c r="R1861" s="58">
        <f t="shared" si="239"/>
        <v>3.17361010226061</v>
      </c>
      <c r="S1861" s="57">
        <f>IF(K1861=0,C1889,(1/$C$59)*LN(1+$C$59/$C$58/(RodR+ABS(Calculations!K1861-RodR))))</f>
        <v>0.0205852605646525</v>
      </c>
      <c r="T1861" s="83">
        <f t="shared" si="240"/>
        <v>0.0208704725243799</v>
      </c>
      <c r="U1861" s="58">
        <f t="shared" si="241"/>
        <v>77.4583333333333</v>
      </c>
      <c r="V1861" s="58">
        <f t="shared" si="242"/>
        <v>1.01019948033673</v>
      </c>
      <c r="W1861" s="58">
        <f t="shared" si="243"/>
        <v>1.01019948033673</v>
      </c>
    </row>
    <row r="1862" spans="11:23">
      <c r="K1862" s="80">
        <v>186</v>
      </c>
      <c r="L1862" s="56">
        <f t="shared" si="237"/>
        <v>2.65780206393713</v>
      </c>
      <c r="M1862" s="56">
        <f t="shared" si="236"/>
        <v>0.0142445074450235</v>
      </c>
      <c r="Q1862" s="82">
        <f t="shared" si="238"/>
        <v>0.0652947641073386</v>
      </c>
      <c r="R1862" s="58">
        <f t="shared" si="239"/>
        <v>3.17361010226061</v>
      </c>
      <c r="S1862" s="57">
        <f>IF(K1862=0,C1890,(1/$C$59)*LN(1+$C$59/$C$58/(RodR+ABS(Calculations!K1862-RodR))))</f>
        <v>0.0205742866966639</v>
      </c>
      <c r="T1862" s="83">
        <f t="shared" si="240"/>
        <v>0.0208591927114314</v>
      </c>
      <c r="U1862" s="58">
        <f t="shared" si="241"/>
        <v>77.5</v>
      </c>
      <c r="V1862" s="58">
        <f t="shared" si="242"/>
        <v>1.01019948033673</v>
      </c>
      <c r="W1862" s="58">
        <f t="shared" si="243"/>
        <v>1.01019948033673</v>
      </c>
    </row>
    <row r="1863" spans="11:23">
      <c r="K1863" s="80">
        <v>186.1</v>
      </c>
      <c r="L1863" s="56">
        <f t="shared" si="237"/>
        <v>2.6563859619629</v>
      </c>
      <c r="M1863" s="56">
        <f t="shared" si="236"/>
        <v>0.0142292912707869</v>
      </c>
      <c r="Q1863" s="82">
        <f t="shared" si="238"/>
        <v>0.0652599744419928</v>
      </c>
      <c r="R1863" s="58">
        <f t="shared" si="239"/>
        <v>3.17361010226061</v>
      </c>
      <c r="S1863" s="57">
        <f>IF(K1863=0,C1891,(1/$C$59)*LN(1+$C$59/$C$58/(RodR+ABS(Calculations!K1863-RodR))))</f>
        <v>0.020563324522917</v>
      </c>
      <c r="T1863" s="83">
        <f t="shared" si="240"/>
        <v>0.0208479250847545</v>
      </c>
      <c r="U1863" s="58">
        <f t="shared" si="241"/>
        <v>77.5416666666667</v>
      </c>
      <c r="V1863" s="58">
        <f t="shared" si="242"/>
        <v>1.01019948033673</v>
      </c>
      <c r="W1863" s="58">
        <f t="shared" si="243"/>
        <v>1.01019948033673</v>
      </c>
    </row>
    <row r="1864" spans="11:23">
      <c r="K1864" s="80">
        <v>186.2</v>
      </c>
      <c r="L1864" s="56">
        <f t="shared" si="237"/>
        <v>2.6549713682462</v>
      </c>
      <c r="M1864" s="56">
        <f t="shared" si="236"/>
        <v>0.0142140994653595</v>
      </c>
      <c r="Q1864" s="82">
        <f t="shared" si="238"/>
        <v>0.0652252218303168</v>
      </c>
      <c r="R1864" s="58">
        <f t="shared" si="239"/>
        <v>3.17361010226061</v>
      </c>
      <c r="S1864" s="57">
        <f>IF(K1864=0,C1892,(1/$C$59)*LN(1+$C$59/$C$58/(RodR+ABS(Calculations!K1864-RodR))))</f>
        <v>0.0205523740247285</v>
      </c>
      <c r="T1864" s="83">
        <f t="shared" si="240"/>
        <v>0.0208366696246109</v>
      </c>
      <c r="U1864" s="58">
        <f t="shared" si="241"/>
        <v>77.5833333333333</v>
      </c>
      <c r="V1864" s="58">
        <f t="shared" si="242"/>
        <v>1.01019948033673</v>
      </c>
      <c r="W1864" s="58">
        <f t="shared" si="243"/>
        <v>1.01019948033673</v>
      </c>
    </row>
    <row r="1865" spans="11:23">
      <c r="K1865" s="80">
        <v>186.3</v>
      </c>
      <c r="L1865" s="56">
        <f t="shared" si="237"/>
        <v>2.65355828037868</v>
      </c>
      <c r="M1865" s="56">
        <f t="shared" si="236"/>
        <v>0.0141989319767299</v>
      </c>
      <c r="Q1865" s="82">
        <f t="shared" si="238"/>
        <v>0.065190506213144</v>
      </c>
      <c r="R1865" s="58">
        <f t="shared" si="239"/>
        <v>3.17361010226061</v>
      </c>
      <c r="S1865" s="57">
        <f>IF(K1865=0,C1893,(1/$C$59)*LN(1+$C$59/$C$58/(RodR+ABS(Calculations!K1865-RodR))))</f>
        <v>0.0205414351834549</v>
      </c>
      <c r="T1865" s="83">
        <f t="shared" si="240"/>
        <v>0.0208254263113054</v>
      </c>
      <c r="U1865" s="58">
        <f t="shared" si="241"/>
        <v>77.625</v>
      </c>
      <c r="V1865" s="58">
        <f t="shared" si="242"/>
        <v>1.01019948033673</v>
      </c>
      <c r="W1865" s="58">
        <f t="shared" si="243"/>
        <v>1.01019948033673</v>
      </c>
    </row>
    <row r="1866" spans="11:23">
      <c r="K1866" s="80">
        <v>186.4</v>
      </c>
      <c r="L1866" s="56">
        <f t="shared" si="237"/>
        <v>2.65214669595698</v>
      </c>
      <c r="M1866" s="56">
        <f t="shared" si="236"/>
        <v>0.0141837887530545</v>
      </c>
      <c r="Q1866" s="82">
        <f t="shared" si="238"/>
        <v>0.0651558275314307</v>
      </c>
      <c r="R1866" s="58">
        <f t="shared" si="239"/>
        <v>3.17361010226061</v>
      </c>
      <c r="S1866" s="57">
        <f>IF(K1866=0,C1894,(1/$C$59)*LN(1+$C$59/$C$58/(RodR+ABS(Calculations!K1866-RodR))))</f>
        <v>0.0205305079804917</v>
      </c>
      <c r="T1866" s="83">
        <f t="shared" si="240"/>
        <v>0.0208141951251851</v>
      </c>
      <c r="U1866" s="58">
        <f t="shared" si="241"/>
        <v>77.6666666666667</v>
      </c>
      <c r="V1866" s="58">
        <f t="shared" si="242"/>
        <v>1.01019948033673</v>
      </c>
      <c r="W1866" s="58">
        <f t="shared" si="243"/>
        <v>1.01019948033673</v>
      </c>
    </row>
    <row r="1867" spans="11:23">
      <c r="K1867" s="80">
        <v>186.5</v>
      </c>
      <c r="L1867" s="56">
        <f t="shared" si="237"/>
        <v>2.65073661258305</v>
      </c>
      <c r="M1867" s="56">
        <f t="shared" si="236"/>
        <v>0.0141686697425834</v>
      </c>
      <c r="Q1867" s="82">
        <f t="shared" si="238"/>
        <v>0.0651211857262633</v>
      </c>
      <c r="R1867" s="58">
        <f t="shared" si="239"/>
        <v>3.17361010226061</v>
      </c>
      <c r="S1867" s="57">
        <f>IF(K1867=0,C1895,(1/$C$59)*LN(1+$C$59/$C$58/(RodR+ABS(Calculations!K1867-RodR))))</f>
        <v>0.0205195923972754</v>
      </c>
      <c r="T1867" s="83">
        <f t="shared" si="240"/>
        <v>0.0208029760466396</v>
      </c>
      <c r="U1867" s="58">
        <f t="shared" si="241"/>
        <v>77.7083333333333</v>
      </c>
      <c r="V1867" s="58">
        <f t="shared" si="242"/>
        <v>1.01019948033673</v>
      </c>
      <c r="W1867" s="58">
        <f t="shared" si="243"/>
        <v>1.01019948033673</v>
      </c>
    </row>
    <row r="1868" spans="11:23">
      <c r="K1868" s="80">
        <v>186.6</v>
      </c>
      <c r="L1868" s="56">
        <f t="shared" si="237"/>
        <v>2.64932802786379</v>
      </c>
      <c r="M1868" s="56">
        <f t="shared" si="236"/>
        <v>0.0141535748937032</v>
      </c>
      <c r="Q1868" s="82">
        <f t="shared" si="238"/>
        <v>0.0650865807388501</v>
      </c>
      <c r="R1868" s="58">
        <f t="shared" si="239"/>
        <v>3.17361010226061</v>
      </c>
      <c r="S1868" s="57">
        <f>IF(K1868=0,C1896,(1/$C$59)*LN(1+$C$59/$C$58/(RodR+ABS(Calculations!K1868-RodR))))</f>
        <v>0.0205086884152808</v>
      </c>
      <c r="T1868" s="83">
        <f t="shared" si="240"/>
        <v>0.0207917690561008</v>
      </c>
      <c r="U1868" s="58">
        <f t="shared" si="241"/>
        <v>77.75</v>
      </c>
      <c r="V1868" s="58">
        <f t="shared" si="242"/>
        <v>1.01019948033673</v>
      </c>
      <c r="W1868" s="58">
        <f t="shared" si="243"/>
        <v>1.01019948033673</v>
      </c>
    </row>
    <row r="1869" spans="11:23">
      <c r="K1869" s="80">
        <v>186.7</v>
      </c>
      <c r="L1869" s="56">
        <f t="shared" si="237"/>
        <v>2.64792093941127</v>
      </c>
      <c r="M1869" s="56">
        <f t="shared" ref="M1869:M1932" si="244">L1859-L1869</f>
        <v>0.0141385041549293</v>
      </c>
      <c r="Q1869" s="82">
        <f t="shared" si="238"/>
        <v>0.0650520125105263</v>
      </c>
      <c r="R1869" s="58">
        <f t="shared" si="239"/>
        <v>3.17361010226061</v>
      </c>
      <c r="S1869" s="57">
        <f>IF(K1869=0,C1897,(1/$C$59)*LN(1+$C$59/$C$58/(RodR+ABS(Calculations!K1869-RodR))))</f>
        <v>0.0204977960160225</v>
      </c>
      <c r="T1869" s="83">
        <f t="shared" si="240"/>
        <v>0.0207805741340426</v>
      </c>
      <c r="U1869" s="58">
        <f t="shared" si="241"/>
        <v>77.7916666666667</v>
      </c>
      <c r="V1869" s="58">
        <f t="shared" si="242"/>
        <v>1.01019948033673</v>
      </c>
      <c r="W1869" s="58">
        <f t="shared" si="243"/>
        <v>1.01019948033673</v>
      </c>
    </row>
    <row r="1870" spans="11:23">
      <c r="K1870" s="80">
        <v>186.8</v>
      </c>
      <c r="L1870" s="56">
        <f t="shared" si="237"/>
        <v>2.6465153448425</v>
      </c>
      <c r="M1870" s="56">
        <f t="shared" si="244"/>
        <v>0.0141234574750109</v>
      </c>
      <c r="Q1870" s="82">
        <f t="shared" si="238"/>
        <v>0.0650174809827487</v>
      </c>
      <c r="R1870" s="58">
        <f t="shared" si="239"/>
        <v>3.17361010226061</v>
      </c>
      <c r="S1870" s="57">
        <f>IF(K1870=0,C1898,(1/$C$59)*LN(1+$C$59/$C$58/(RodR+ABS(Calculations!K1870-RodR))))</f>
        <v>0.0204869151810538</v>
      </c>
      <c r="T1870" s="83">
        <f t="shared" si="240"/>
        <v>0.020769391260981</v>
      </c>
      <c r="U1870" s="58">
        <f t="shared" si="241"/>
        <v>77.8333333333333</v>
      </c>
      <c r="V1870" s="58">
        <f t="shared" si="242"/>
        <v>1.01019948033673</v>
      </c>
      <c r="W1870" s="58">
        <f t="shared" si="243"/>
        <v>1.01019948033673</v>
      </c>
    </row>
    <row r="1871" spans="11:23">
      <c r="K1871" s="80">
        <v>186.9</v>
      </c>
      <c r="L1871" s="56">
        <f t="shared" si="237"/>
        <v>2.64511124177968</v>
      </c>
      <c r="M1871" s="56">
        <f t="shared" si="244"/>
        <v>0.0141084348027629</v>
      </c>
      <c r="Q1871" s="82">
        <f t="shared" si="238"/>
        <v>0.0649829860971013</v>
      </c>
      <c r="R1871" s="58">
        <f t="shared" si="239"/>
        <v>3.17361010226061</v>
      </c>
      <c r="S1871" s="57">
        <f>IF(K1871=0,C1899,(1/$C$59)*LN(1+$C$59/$C$58/(RodR+ABS(Calculations!K1871-RodR))))</f>
        <v>0.0204760458919679</v>
      </c>
      <c r="T1871" s="83">
        <f t="shared" si="240"/>
        <v>0.0207582204174742</v>
      </c>
      <c r="U1871" s="58">
        <f t="shared" si="241"/>
        <v>77.875</v>
      </c>
      <c r="V1871" s="58">
        <f t="shared" si="242"/>
        <v>1.01019948033673</v>
      </c>
      <c r="W1871" s="58">
        <f t="shared" si="243"/>
        <v>1.01019948033673</v>
      </c>
    </row>
    <row r="1872" spans="11:23">
      <c r="K1872" s="80">
        <v>187</v>
      </c>
      <c r="L1872" s="56">
        <f t="shared" si="237"/>
        <v>2.64370862785007</v>
      </c>
      <c r="M1872" s="56">
        <f t="shared" si="244"/>
        <v>0.0140934360870637</v>
      </c>
      <c r="Q1872" s="82">
        <f t="shared" si="238"/>
        <v>0.0649485277952923</v>
      </c>
      <c r="R1872" s="58">
        <f t="shared" si="239"/>
        <v>3.17361010226061</v>
      </c>
      <c r="S1872" s="57">
        <f>IF(K1872=0,C1900,(1/$C$59)*LN(1+$C$59/$C$58/(RodR+ABS(Calculations!K1872-RodR))))</f>
        <v>0.0204651881303971</v>
      </c>
      <c r="T1872" s="83">
        <f t="shared" si="240"/>
        <v>0.0207470615841219</v>
      </c>
      <c r="U1872" s="58">
        <f t="shared" si="241"/>
        <v>77.9166666666667</v>
      </c>
      <c r="V1872" s="58">
        <f t="shared" si="242"/>
        <v>1.01019948033673</v>
      </c>
      <c r="W1872" s="58">
        <f t="shared" si="243"/>
        <v>1.01019948033673</v>
      </c>
    </row>
    <row r="1873" spans="11:23">
      <c r="K1873" s="80">
        <v>187.1</v>
      </c>
      <c r="L1873" s="56">
        <f t="shared" si="237"/>
        <v>2.64230750068581</v>
      </c>
      <c r="M1873" s="56">
        <f t="shared" si="244"/>
        <v>0.0140784612770926</v>
      </c>
      <c r="Q1873" s="82">
        <f t="shared" si="238"/>
        <v>0.0649141060191501</v>
      </c>
      <c r="R1873" s="58">
        <f t="shared" si="239"/>
        <v>3.17361010226061</v>
      </c>
      <c r="S1873" s="57">
        <f>IF(K1873=0,C1901,(1/$C$59)*LN(1+$C$59/$C$58/(RodR+ABS(Calculations!K1873-RodR))))</f>
        <v>0.0204543418780117</v>
      </c>
      <c r="T1873" s="83">
        <f t="shared" si="240"/>
        <v>0.0207359147415653</v>
      </c>
      <c r="U1873" s="58">
        <f t="shared" si="241"/>
        <v>77.9583333333333</v>
      </c>
      <c r="V1873" s="58">
        <f t="shared" si="242"/>
        <v>1.01019948033673</v>
      </c>
      <c r="W1873" s="58">
        <f t="shared" si="243"/>
        <v>1.01019948033673</v>
      </c>
    </row>
    <row r="1874" spans="11:23">
      <c r="K1874" s="80">
        <v>187.2</v>
      </c>
      <c r="L1874" s="56">
        <f t="shared" si="237"/>
        <v>2.64090785792417</v>
      </c>
      <c r="M1874" s="56">
        <f t="shared" si="244"/>
        <v>0.014063510322027</v>
      </c>
      <c r="Q1874" s="82">
        <f t="shared" si="238"/>
        <v>0.0648797207106293</v>
      </c>
      <c r="R1874" s="58">
        <f t="shared" si="239"/>
        <v>3.17361010226061</v>
      </c>
      <c r="S1874" s="57">
        <f>IF(K1874=0,C1902,(1/$C$59)*LN(1+$C$59/$C$58/(RodR+ABS(Calculations!K1874-RodR))))</f>
        <v>0.0204435071165215</v>
      </c>
      <c r="T1874" s="83">
        <f t="shared" si="240"/>
        <v>0.0207247798704875</v>
      </c>
      <c r="U1874" s="58">
        <f t="shared" si="241"/>
        <v>78</v>
      </c>
      <c r="V1874" s="58">
        <f t="shared" si="242"/>
        <v>1.01019948033673</v>
      </c>
      <c r="W1874" s="58">
        <f t="shared" si="243"/>
        <v>1.01019948033673</v>
      </c>
    </row>
    <row r="1875" spans="11:23">
      <c r="K1875" s="80">
        <v>187.3</v>
      </c>
      <c r="L1875" s="56">
        <f t="shared" si="237"/>
        <v>2.63950969720747</v>
      </c>
      <c r="M1875" s="56">
        <f t="shared" si="244"/>
        <v>0.0140485831712098</v>
      </c>
      <c r="Q1875" s="82">
        <f t="shared" si="238"/>
        <v>0.064845371811808</v>
      </c>
      <c r="R1875" s="58">
        <f t="shared" si="239"/>
        <v>3.17361010226061</v>
      </c>
      <c r="S1875" s="57">
        <f>IF(K1875=0,C1903,(1/$C$59)*LN(1+$C$59/$C$58/(RodR+ABS(Calculations!K1875-RodR))))</f>
        <v>0.0204326838276755</v>
      </c>
      <c r="T1875" s="83">
        <f t="shared" si="240"/>
        <v>0.0207136569516128</v>
      </c>
      <c r="U1875" s="58">
        <f t="shared" si="241"/>
        <v>78.0416666666667</v>
      </c>
      <c r="V1875" s="58">
        <f t="shared" si="242"/>
        <v>1.01019948033673</v>
      </c>
      <c r="W1875" s="58">
        <f t="shared" si="243"/>
        <v>1.01019948033673</v>
      </c>
    </row>
    <row r="1876" spans="11:23">
      <c r="K1876" s="80">
        <v>187.4</v>
      </c>
      <c r="L1876" s="56">
        <f t="shared" si="237"/>
        <v>2.63811301618283</v>
      </c>
      <c r="M1876" s="56">
        <f t="shared" si="244"/>
        <v>0.0140336797741454</v>
      </c>
      <c r="Q1876" s="82">
        <f t="shared" si="238"/>
        <v>0.0648110592648829</v>
      </c>
      <c r="R1876" s="58">
        <f t="shared" si="239"/>
        <v>3.17361010226061</v>
      </c>
      <c r="S1876" s="57">
        <f>IF(K1876=0,C1904,(1/$C$59)*LN(1+$C$59/$C$58/(RodR+ABS(Calculations!K1876-RodR))))</f>
        <v>0.02042187199326</v>
      </c>
      <c r="T1876" s="83">
        <f t="shared" si="240"/>
        <v>0.0207025459657074</v>
      </c>
      <c r="U1876" s="58">
        <f t="shared" si="241"/>
        <v>78.0833333333333</v>
      </c>
      <c r="V1876" s="58">
        <f t="shared" si="242"/>
        <v>1.01019948033673</v>
      </c>
      <c r="W1876" s="58">
        <f t="shared" si="243"/>
        <v>1.01019948033673</v>
      </c>
    </row>
    <row r="1877" spans="11:23">
      <c r="K1877" s="80">
        <v>187.5</v>
      </c>
      <c r="L1877" s="56">
        <f t="shared" si="237"/>
        <v>2.63671781250261</v>
      </c>
      <c r="M1877" s="56">
        <f t="shared" si="244"/>
        <v>0.0140188000804438</v>
      </c>
      <c r="Q1877" s="82">
        <f t="shared" si="238"/>
        <v>0.0647767830121784</v>
      </c>
      <c r="R1877" s="58">
        <f t="shared" si="239"/>
        <v>3.17361010226061</v>
      </c>
      <c r="S1877" s="57">
        <f>IF(K1877=0,C1905,(1/$C$59)*LN(1+$C$59/$C$58/(RodR+ABS(Calculations!K1877-RodR))))</f>
        <v>0.0204110715951014</v>
      </c>
      <c r="T1877" s="83">
        <f t="shared" si="240"/>
        <v>0.0206914468935784</v>
      </c>
      <c r="U1877" s="58">
        <f t="shared" si="241"/>
        <v>78.125</v>
      </c>
      <c r="V1877" s="58">
        <f t="shared" si="242"/>
        <v>1.01019948033673</v>
      </c>
      <c r="W1877" s="58">
        <f t="shared" si="243"/>
        <v>1.01019948033673</v>
      </c>
    </row>
    <row r="1878" spans="11:23">
      <c r="K1878" s="80">
        <v>187.6</v>
      </c>
      <c r="L1878" s="56">
        <f t="shared" si="237"/>
        <v>2.63532408382388</v>
      </c>
      <c r="M1878" s="56">
        <f t="shared" si="244"/>
        <v>0.0140039440399109</v>
      </c>
      <c r="Q1878" s="82">
        <f t="shared" si="238"/>
        <v>0.0647425429961358</v>
      </c>
      <c r="R1878" s="58">
        <f t="shared" si="239"/>
        <v>3.17361010226061</v>
      </c>
      <c r="S1878" s="57">
        <f>IF(K1878=0,C1906,(1/$C$59)*LN(1+$C$59/$C$58/(RodR+ABS(Calculations!K1878-RodR))))</f>
        <v>0.0204002826150631</v>
      </c>
      <c r="T1878" s="83">
        <f t="shared" si="240"/>
        <v>0.0206803597160739</v>
      </c>
      <c r="U1878" s="58">
        <f t="shared" si="241"/>
        <v>78.1666666666667</v>
      </c>
      <c r="V1878" s="58">
        <f t="shared" si="242"/>
        <v>1.01019948033673</v>
      </c>
      <c r="W1878" s="58">
        <f t="shared" si="243"/>
        <v>1.01019948033673</v>
      </c>
    </row>
    <row r="1879" spans="11:23">
      <c r="K1879" s="80">
        <v>187.7</v>
      </c>
      <c r="L1879" s="56">
        <f t="shared" si="237"/>
        <v>2.63393182780882</v>
      </c>
      <c r="M1879" s="56">
        <f t="shared" si="244"/>
        <v>0.0139891116024495</v>
      </c>
      <c r="Q1879" s="82">
        <f t="shared" si="238"/>
        <v>0.0647083391593212</v>
      </c>
      <c r="R1879" s="58">
        <f t="shared" si="239"/>
        <v>3.17361010226061</v>
      </c>
      <c r="S1879" s="57">
        <f>IF(K1879=0,C1907,(1/$C$59)*LN(1+$C$59/$C$58/(RodR+ABS(Calculations!K1879-RodR))))</f>
        <v>0.0203895050350478</v>
      </c>
      <c r="T1879" s="83">
        <f t="shared" si="240"/>
        <v>0.020669284414083</v>
      </c>
      <c r="U1879" s="58">
        <f t="shared" si="241"/>
        <v>78.2083333333333</v>
      </c>
      <c r="V1879" s="58">
        <f t="shared" si="242"/>
        <v>1.01019948033673</v>
      </c>
      <c r="W1879" s="58">
        <f t="shared" si="243"/>
        <v>1.01019948033673</v>
      </c>
    </row>
    <row r="1880" spans="11:23">
      <c r="K1880" s="80">
        <v>187.8</v>
      </c>
      <c r="L1880" s="56">
        <f t="shared" si="237"/>
        <v>2.6325410421245</v>
      </c>
      <c r="M1880" s="56">
        <f t="shared" si="244"/>
        <v>0.0139743027179957</v>
      </c>
      <c r="Q1880" s="82">
        <f t="shared" si="238"/>
        <v>0.0646741714444212</v>
      </c>
      <c r="R1880" s="58">
        <f t="shared" si="239"/>
        <v>3.17361010226061</v>
      </c>
      <c r="S1880" s="57">
        <f>IF(K1880=0,C1908,(1/$C$59)*LN(1+$C$59/$C$58/(RodR+ABS(Calculations!K1880-RodR))))</f>
        <v>0.020378738836996</v>
      </c>
      <c r="T1880" s="83">
        <f t="shared" si="240"/>
        <v>0.0206582209685362</v>
      </c>
      <c r="U1880" s="58">
        <f t="shared" si="241"/>
        <v>78.25</v>
      </c>
      <c r="V1880" s="58">
        <f t="shared" si="242"/>
        <v>1.01019948033673</v>
      </c>
      <c r="W1880" s="58">
        <f t="shared" si="243"/>
        <v>1.01019948033673</v>
      </c>
    </row>
    <row r="1881" spans="11:23">
      <c r="K1881" s="80">
        <v>187.9</v>
      </c>
      <c r="L1881" s="56">
        <f t="shared" si="237"/>
        <v>2.63115172444293</v>
      </c>
      <c r="M1881" s="56">
        <f t="shared" si="244"/>
        <v>0.0139595173367515</v>
      </c>
      <c r="Q1881" s="82">
        <f t="shared" si="238"/>
        <v>0.0646400397942433</v>
      </c>
      <c r="R1881" s="58">
        <f t="shared" si="239"/>
        <v>3.17361010226061</v>
      </c>
      <c r="S1881" s="57">
        <f>IF(K1881=0,C1909,(1/$C$59)*LN(1+$C$59/$C$58/(RodR+ABS(Calculations!K1881-RodR))))</f>
        <v>0.0203679840028866</v>
      </c>
      <c r="T1881" s="83">
        <f t="shared" si="240"/>
        <v>0.0206471693604045</v>
      </c>
      <c r="U1881" s="58">
        <f t="shared" si="241"/>
        <v>78.2916666666667</v>
      </c>
      <c r="V1881" s="58">
        <f t="shared" si="242"/>
        <v>1.01019948033673</v>
      </c>
      <c r="W1881" s="58">
        <f t="shared" si="243"/>
        <v>1.01019948033673</v>
      </c>
    </row>
    <row r="1882" spans="11:23">
      <c r="K1882" s="80">
        <v>188</v>
      </c>
      <c r="L1882" s="56">
        <f t="shared" si="237"/>
        <v>2.62976387244102</v>
      </c>
      <c r="M1882" s="56">
        <f t="shared" si="244"/>
        <v>0.0139447554090522</v>
      </c>
      <c r="Q1882" s="82">
        <f t="shared" si="238"/>
        <v>0.0646059441517158</v>
      </c>
      <c r="R1882" s="58">
        <f t="shared" si="239"/>
        <v>3.17361010226061</v>
      </c>
      <c r="S1882" s="57">
        <f>IF(K1882=0,C1910,(1/$C$59)*LN(1+$C$59/$C$58/(RodR+ABS(Calculations!K1882-RodR))))</f>
        <v>0.0203572405147362</v>
      </c>
      <c r="T1882" s="83">
        <f t="shared" si="240"/>
        <v>0.0206361295706993</v>
      </c>
      <c r="U1882" s="58">
        <f t="shared" si="241"/>
        <v>78.3333333333333</v>
      </c>
      <c r="V1882" s="58">
        <f t="shared" si="242"/>
        <v>1.01019948033673</v>
      </c>
      <c r="W1882" s="58">
        <f t="shared" si="243"/>
        <v>1.01019948033673</v>
      </c>
    </row>
    <row r="1883" spans="11:23">
      <c r="K1883" s="80">
        <v>188.1</v>
      </c>
      <c r="L1883" s="56">
        <f t="shared" si="237"/>
        <v>2.62837748380058</v>
      </c>
      <c r="M1883" s="56">
        <f t="shared" si="244"/>
        <v>0.0139300168852281</v>
      </c>
      <c r="Q1883" s="82">
        <f t="shared" si="238"/>
        <v>0.0645718844598874</v>
      </c>
      <c r="R1883" s="58">
        <f t="shared" si="239"/>
        <v>3.17361010226061</v>
      </c>
      <c r="S1883" s="57">
        <f>IF(K1883=0,C1911,(1/$C$59)*LN(1+$C$59/$C$58/(RodR+ABS(Calculations!K1883-RodR))))</f>
        <v>0.0203465083545997</v>
      </c>
      <c r="T1883" s="83">
        <f t="shared" si="240"/>
        <v>0.0206251015804731</v>
      </c>
      <c r="U1883" s="58">
        <f t="shared" si="241"/>
        <v>78.375</v>
      </c>
      <c r="V1883" s="58">
        <f t="shared" si="242"/>
        <v>1.01019948033673</v>
      </c>
      <c r="W1883" s="58">
        <f t="shared" si="243"/>
        <v>1.01019948033673</v>
      </c>
    </row>
    <row r="1884" spans="11:23">
      <c r="K1884" s="80">
        <v>188.2</v>
      </c>
      <c r="L1884" s="56">
        <f t="shared" si="237"/>
        <v>2.62699255620825</v>
      </c>
      <c r="M1884" s="56">
        <f t="shared" si="244"/>
        <v>0.0139153017159135</v>
      </c>
      <c r="Q1884" s="82">
        <f t="shared" si="238"/>
        <v>0.0645378606619254</v>
      </c>
      <c r="R1884" s="58">
        <f t="shared" si="239"/>
        <v>3.17361010226061</v>
      </c>
      <c r="S1884" s="57">
        <f>IF(K1884=0,C1912,(1/$C$59)*LN(1+$C$59/$C$58/(RodR+ABS(Calculations!K1884-RodR))))</f>
        <v>0.020335787504569</v>
      </c>
      <c r="T1884" s="83">
        <f t="shared" si="240"/>
        <v>0.0206140853708185</v>
      </c>
      <c r="U1884" s="58">
        <f t="shared" si="241"/>
        <v>78.4166666666667</v>
      </c>
      <c r="V1884" s="58">
        <f t="shared" si="242"/>
        <v>1.01019948033673</v>
      </c>
      <c r="W1884" s="58">
        <f t="shared" si="243"/>
        <v>1.01019948033673</v>
      </c>
    </row>
    <row r="1885" spans="11:23">
      <c r="K1885" s="80">
        <v>188.3</v>
      </c>
      <c r="L1885" s="56">
        <f t="shared" si="237"/>
        <v>2.62560908735569</v>
      </c>
      <c r="M1885" s="56">
        <f t="shared" si="244"/>
        <v>0.0139006098517704</v>
      </c>
      <c r="Q1885" s="82">
        <f t="shared" si="238"/>
        <v>0.0645038727011199</v>
      </c>
      <c r="R1885" s="58">
        <f t="shared" si="239"/>
        <v>3.17361010226061</v>
      </c>
      <c r="S1885" s="57">
        <f>IF(K1885=0,C1913,(1/$C$59)*LN(1+$C$59/$C$58/(RodR+ABS(Calculations!K1885-RodR))))</f>
        <v>0.0203250779467751</v>
      </c>
      <c r="T1885" s="83">
        <f t="shared" si="240"/>
        <v>0.0206030809228688</v>
      </c>
      <c r="U1885" s="58">
        <f t="shared" si="241"/>
        <v>78.4583333333333</v>
      </c>
      <c r="V1885" s="58">
        <f t="shared" si="242"/>
        <v>1.01019948033673</v>
      </c>
      <c r="W1885" s="58">
        <f t="shared" si="243"/>
        <v>1.01019948033673</v>
      </c>
    </row>
    <row r="1886" spans="11:23">
      <c r="K1886" s="80">
        <v>188.4</v>
      </c>
      <c r="L1886" s="56">
        <f t="shared" si="237"/>
        <v>2.6242270749393</v>
      </c>
      <c r="M1886" s="56">
        <f t="shared" si="244"/>
        <v>0.0138859412435286</v>
      </c>
      <c r="Q1886" s="82">
        <f t="shared" si="238"/>
        <v>0.0644699205208782</v>
      </c>
      <c r="R1886" s="58">
        <f t="shared" si="239"/>
        <v>3.17361010226061</v>
      </c>
      <c r="S1886" s="57">
        <f>IF(K1886=0,C1914,(1/$C$59)*LN(1+$C$59/$C$58/(RodR+ABS(Calculations!K1886-RodR))))</f>
        <v>0.0203143796633857</v>
      </c>
      <c r="T1886" s="83">
        <f t="shared" si="240"/>
        <v>0.0205920882177976</v>
      </c>
      <c r="U1886" s="58">
        <f t="shared" si="241"/>
        <v>78.5</v>
      </c>
      <c r="V1886" s="58">
        <f t="shared" si="242"/>
        <v>1.01019948033673</v>
      </c>
      <c r="W1886" s="58">
        <f t="shared" si="243"/>
        <v>1.01019948033673</v>
      </c>
    </row>
    <row r="1887" spans="11:23">
      <c r="K1887" s="80">
        <v>188.5</v>
      </c>
      <c r="L1887" s="56">
        <f t="shared" si="237"/>
        <v>2.62284651666032</v>
      </c>
      <c r="M1887" s="56">
        <f t="shared" si="244"/>
        <v>0.0138712958422844</v>
      </c>
      <c r="Q1887" s="82">
        <f t="shared" si="238"/>
        <v>0.0644360040647261</v>
      </c>
      <c r="R1887" s="58">
        <f t="shared" si="239"/>
        <v>3.17361010226061</v>
      </c>
      <c r="S1887" s="57">
        <f>IF(K1887=0,C1915,(1/$C$59)*LN(1+$C$59/$C$58/(RodR+ABS(Calculations!K1887-RodR))))</f>
        <v>0.0203036926366057</v>
      </c>
      <c r="T1887" s="83">
        <f t="shared" si="240"/>
        <v>0.0205811072368177</v>
      </c>
      <c r="U1887" s="58">
        <f t="shared" si="241"/>
        <v>78.5416666666667</v>
      </c>
      <c r="V1887" s="58">
        <f t="shared" si="242"/>
        <v>1.01019948033673</v>
      </c>
      <c r="W1887" s="58">
        <f t="shared" si="243"/>
        <v>1.01019948033673</v>
      </c>
    </row>
    <row r="1888" spans="11:23">
      <c r="K1888" s="80">
        <v>188.6</v>
      </c>
      <c r="L1888" s="56">
        <f t="shared" si="237"/>
        <v>2.62146741022489</v>
      </c>
      <c r="M1888" s="56">
        <f t="shared" si="244"/>
        <v>0.0138566735989949</v>
      </c>
      <c r="Q1888" s="82">
        <f t="shared" si="238"/>
        <v>0.0644021232763097</v>
      </c>
      <c r="R1888" s="58">
        <f t="shared" si="239"/>
        <v>3.17361010226061</v>
      </c>
      <c r="S1888" s="57">
        <f>IF(K1888=0,C1916,(1/$C$59)*LN(1+$C$59/$C$58/(RodR+ABS(Calculations!K1888-RodR))))</f>
        <v>0.0202930168486781</v>
      </c>
      <c r="T1888" s="83">
        <f t="shared" si="240"/>
        <v>0.0205701379611834</v>
      </c>
      <c r="U1888" s="58">
        <f t="shared" si="241"/>
        <v>78.5833333333333</v>
      </c>
      <c r="V1888" s="58">
        <f t="shared" si="242"/>
        <v>1.01019948033673</v>
      </c>
      <c r="W1888" s="58">
        <f t="shared" si="243"/>
        <v>1.01019948033673</v>
      </c>
    </row>
    <row r="1889" spans="11:23">
      <c r="K1889" s="80">
        <v>188.7</v>
      </c>
      <c r="L1889" s="56">
        <f t="shared" si="237"/>
        <v>2.62008975334396</v>
      </c>
      <c r="M1889" s="56">
        <f t="shared" si="244"/>
        <v>0.0138420744648551</v>
      </c>
      <c r="Q1889" s="82">
        <f t="shared" si="238"/>
        <v>0.064368278099394</v>
      </c>
      <c r="R1889" s="58">
        <f t="shared" si="239"/>
        <v>3.17361010226061</v>
      </c>
      <c r="S1889" s="57">
        <f>IF(K1889=0,C1917,(1/$C$59)*LN(1+$C$59/$C$58/(RodR+ABS(Calculations!K1889-RodR))))</f>
        <v>0.0202823522818835</v>
      </c>
      <c r="T1889" s="83">
        <f t="shared" si="240"/>
        <v>0.0205591803721885</v>
      </c>
      <c r="U1889" s="58">
        <f t="shared" si="241"/>
        <v>78.625</v>
      </c>
      <c r="V1889" s="58">
        <f t="shared" si="242"/>
        <v>1.01019948033673</v>
      </c>
      <c r="W1889" s="58">
        <f t="shared" si="243"/>
        <v>1.01019948033673</v>
      </c>
    </row>
    <row r="1890" spans="11:23">
      <c r="K1890" s="80">
        <v>188.8</v>
      </c>
      <c r="L1890" s="56">
        <f t="shared" si="237"/>
        <v>2.61871354373325</v>
      </c>
      <c r="M1890" s="56">
        <f t="shared" si="244"/>
        <v>0.013827498391255</v>
      </c>
      <c r="Q1890" s="82">
        <f t="shared" si="238"/>
        <v>0.0643344684778602</v>
      </c>
      <c r="R1890" s="58">
        <f t="shared" si="239"/>
        <v>3.17361010226061</v>
      </c>
      <c r="S1890" s="57">
        <f>IF(K1890=0,C1918,(1/$C$59)*LN(1+$C$59/$C$58/(RodR+ABS(Calculations!K1890-RodR))))</f>
        <v>0.0202716989185388</v>
      </c>
      <c r="T1890" s="83">
        <f t="shared" si="240"/>
        <v>0.0205482344511658</v>
      </c>
      <c r="U1890" s="58">
        <f t="shared" si="241"/>
        <v>78.6666666666667</v>
      </c>
      <c r="V1890" s="58">
        <f t="shared" si="242"/>
        <v>1.01019948033673</v>
      </c>
      <c r="W1890" s="58">
        <f t="shared" si="243"/>
        <v>1.01019948033673</v>
      </c>
    </row>
    <row r="1891" spans="11:23">
      <c r="K1891" s="80">
        <v>188.9</v>
      </c>
      <c r="L1891" s="56">
        <f t="shared" si="237"/>
        <v>2.61733877911331</v>
      </c>
      <c r="M1891" s="56">
        <f t="shared" si="244"/>
        <v>0.0138129453296187</v>
      </c>
      <c r="Q1891" s="82">
        <f t="shared" si="238"/>
        <v>0.0643006943557087</v>
      </c>
      <c r="R1891" s="58">
        <f t="shared" si="239"/>
        <v>3.17361010226061</v>
      </c>
      <c r="S1891" s="57">
        <f>IF(K1891=0,C1919,(1/$C$59)*LN(1+$C$59/$C$58/(RodR+ABS(Calculations!K1891-RodR))))</f>
        <v>0.0202610567409986</v>
      </c>
      <c r="T1891" s="83">
        <f t="shared" si="240"/>
        <v>0.0205373001794884</v>
      </c>
      <c r="U1891" s="58">
        <f t="shared" si="241"/>
        <v>78.7083333333333</v>
      </c>
      <c r="V1891" s="58">
        <f t="shared" si="242"/>
        <v>1.01019948033673</v>
      </c>
      <c r="W1891" s="58">
        <f t="shared" si="243"/>
        <v>1.01019948033673</v>
      </c>
    </row>
    <row r="1892" spans="11:23">
      <c r="K1892" s="80">
        <v>189</v>
      </c>
      <c r="L1892" s="56">
        <f t="shared" si="237"/>
        <v>2.61596545720948</v>
      </c>
      <c r="M1892" s="56">
        <f t="shared" si="244"/>
        <v>0.0137984152315358</v>
      </c>
      <c r="Q1892" s="82">
        <f t="shared" si="238"/>
        <v>0.0642669556770573</v>
      </c>
      <c r="R1892" s="58">
        <f t="shared" si="239"/>
        <v>3.17361010226061</v>
      </c>
      <c r="S1892" s="57">
        <f>IF(K1892=0,C1920,(1/$C$59)*LN(1+$C$59/$C$58/(RodR+ABS(Calculations!K1892-RodR))))</f>
        <v>0.0202504257316546</v>
      </c>
      <c r="T1892" s="83">
        <f t="shared" si="240"/>
        <v>0.0205263775385696</v>
      </c>
      <c r="U1892" s="58">
        <f t="shared" si="241"/>
        <v>78.75</v>
      </c>
      <c r="V1892" s="58">
        <f t="shared" si="242"/>
        <v>1.01019948033673</v>
      </c>
      <c r="W1892" s="58">
        <f t="shared" si="243"/>
        <v>1.01019948033673</v>
      </c>
    </row>
    <row r="1893" spans="11:23">
      <c r="K1893" s="80">
        <v>189.1</v>
      </c>
      <c r="L1893" s="56">
        <f t="shared" si="237"/>
        <v>2.61459357575185</v>
      </c>
      <c r="M1893" s="56">
        <f t="shared" si="244"/>
        <v>0.0137839080487274</v>
      </c>
      <c r="Q1893" s="82">
        <f t="shared" si="238"/>
        <v>0.0642332523861408</v>
      </c>
      <c r="R1893" s="58">
        <f t="shared" si="239"/>
        <v>3.17361010226061</v>
      </c>
      <c r="S1893" s="57">
        <f>IF(K1893=0,C1921,(1/$C$59)*LN(1+$C$59/$C$58/(RodR+ABS(Calculations!K1893-RodR))))</f>
        <v>0.0202398058729352</v>
      </c>
      <c r="T1893" s="83">
        <f t="shared" si="240"/>
        <v>0.0205154665098614</v>
      </c>
      <c r="U1893" s="58">
        <f t="shared" si="241"/>
        <v>78.7916666666667</v>
      </c>
      <c r="V1893" s="58">
        <f t="shared" si="242"/>
        <v>1.01019948033673</v>
      </c>
      <c r="W1893" s="58">
        <f t="shared" si="243"/>
        <v>1.01019948033673</v>
      </c>
    </row>
    <row r="1894" spans="11:23">
      <c r="K1894" s="80">
        <v>189.2</v>
      </c>
      <c r="L1894" s="56">
        <f t="shared" si="237"/>
        <v>2.61322313247528</v>
      </c>
      <c r="M1894" s="56">
        <f t="shared" si="244"/>
        <v>0.0137694237329784</v>
      </c>
      <c r="Q1894" s="82">
        <f t="shared" si="238"/>
        <v>0.064199584427311</v>
      </c>
      <c r="R1894" s="58">
        <f t="shared" si="239"/>
        <v>3.17361010226061</v>
      </c>
      <c r="S1894" s="57">
        <f>IF(K1894=0,C1922,(1/$C$59)*LN(1+$C$59/$C$58/(RodR+ABS(Calculations!K1894-RodR))))</f>
        <v>0.0202291971473058</v>
      </c>
      <c r="T1894" s="83">
        <f t="shared" si="240"/>
        <v>0.0205045670748556</v>
      </c>
      <c r="U1894" s="58">
        <f t="shared" si="241"/>
        <v>78.8333333333333</v>
      </c>
      <c r="V1894" s="58">
        <f t="shared" si="242"/>
        <v>1.01019948033673</v>
      </c>
      <c r="W1894" s="58">
        <f t="shared" si="243"/>
        <v>1.01019948033673</v>
      </c>
    </row>
    <row r="1895" spans="11:23">
      <c r="K1895" s="80">
        <v>189.3</v>
      </c>
      <c r="L1895" s="56">
        <f t="shared" si="237"/>
        <v>2.61185412511938</v>
      </c>
      <c r="M1895" s="56">
        <f t="shared" si="244"/>
        <v>0.0137549622363111</v>
      </c>
      <c r="Q1895" s="82">
        <f t="shared" si="238"/>
        <v>0.0641659517450368</v>
      </c>
      <c r="R1895" s="58">
        <f t="shared" si="239"/>
        <v>3.17361010226061</v>
      </c>
      <c r="S1895" s="57">
        <f>IF(K1895=0,C1923,(1/$C$59)*LN(1+$C$59/$C$58/(RodR+ABS(Calculations!K1895-RodR))))</f>
        <v>0.0202185995372684</v>
      </c>
      <c r="T1895" s="83">
        <f t="shared" si="240"/>
        <v>0.020493679215083</v>
      </c>
      <c r="U1895" s="58">
        <f t="shared" si="241"/>
        <v>78.875</v>
      </c>
      <c r="V1895" s="58">
        <f t="shared" si="242"/>
        <v>1.01019948033673</v>
      </c>
      <c r="W1895" s="58">
        <f t="shared" si="243"/>
        <v>1.01019948033673</v>
      </c>
    </row>
    <row r="1896" spans="11:23">
      <c r="K1896" s="80">
        <v>189.4</v>
      </c>
      <c r="L1896" s="56">
        <f t="shared" si="237"/>
        <v>2.61048655142846</v>
      </c>
      <c r="M1896" s="56">
        <f t="shared" si="244"/>
        <v>0.013740523510843</v>
      </c>
      <c r="Q1896" s="82">
        <f t="shared" si="238"/>
        <v>0.0641323542839016</v>
      </c>
      <c r="R1896" s="58">
        <f t="shared" si="239"/>
        <v>3.17361010226061</v>
      </c>
      <c r="S1896" s="57">
        <f>IF(K1896=0,C1924,(1/$C$59)*LN(1+$C$59/$C$58/(RodR+ABS(Calculations!K1896-RodR))))</f>
        <v>0.0202080130253616</v>
      </c>
      <c r="T1896" s="83">
        <f t="shared" si="240"/>
        <v>0.0204828029121138</v>
      </c>
      <c r="U1896" s="58">
        <f t="shared" si="241"/>
        <v>78.9166666666667</v>
      </c>
      <c r="V1896" s="58">
        <f t="shared" si="242"/>
        <v>1.01019948033673</v>
      </c>
      <c r="W1896" s="58">
        <f t="shared" si="243"/>
        <v>1.01019948033673</v>
      </c>
    </row>
    <row r="1897" spans="11:23">
      <c r="K1897" s="80">
        <v>189.5</v>
      </c>
      <c r="L1897" s="56">
        <f t="shared" si="237"/>
        <v>2.60912040915164</v>
      </c>
      <c r="M1897" s="56">
        <f t="shared" si="244"/>
        <v>0.0137261075086874</v>
      </c>
      <c r="Q1897" s="82">
        <f t="shared" si="238"/>
        <v>0.0640987919886078</v>
      </c>
      <c r="R1897" s="58">
        <f t="shared" si="239"/>
        <v>3.17361010226061</v>
      </c>
      <c r="S1897" s="57">
        <f>IF(K1897=0,C1925,(1/$C$59)*LN(1+$C$59/$C$58/(RodR+ABS(Calculations!K1897-RodR))))</f>
        <v>0.0201974375941611</v>
      </c>
      <c r="T1897" s="83">
        <f t="shared" si="240"/>
        <v>0.0204719381475581</v>
      </c>
      <c r="U1897" s="58">
        <f t="shared" si="241"/>
        <v>78.9583333333333</v>
      </c>
      <c r="V1897" s="58">
        <f t="shared" si="242"/>
        <v>1.01019948033673</v>
      </c>
      <c r="W1897" s="58">
        <f t="shared" si="243"/>
        <v>1.01019948033673</v>
      </c>
    </row>
    <row r="1898" spans="11:23">
      <c r="K1898" s="80">
        <v>189.6</v>
      </c>
      <c r="L1898" s="56">
        <f t="shared" si="237"/>
        <v>2.60775569604262</v>
      </c>
      <c r="M1898" s="56">
        <f t="shared" si="244"/>
        <v>0.0137117141822647</v>
      </c>
      <c r="Q1898" s="82">
        <f t="shared" si="238"/>
        <v>0.0640652648039704</v>
      </c>
      <c r="R1898" s="58">
        <f t="shared" si="239"/>
        <v>3.17361010226061</v>
      </c>
      <c r="S1898" s="57">
        <f>IF(K1898=0,C1926,(1/$C$59)*LN(1+$C$59/$C$58/(RodR+ABS(Calculations!K1898-RodR))))</f>
        <v>0.0201868732262781</v>
      </c>
      <c r="T1898" s="83">
        <f t="shared" si="240"/>
        <v>0.0204610849030631</v>
      </c>
      <c r="U1898" s="58">
        <f t="shared" si="241"/>
        <v>79</v>
      </c>
      <c r="V1898" s="58">
        <f t="shared" si="242"/>
        <v>1.01019948033673</v>
      </c>
      <c r="W1898" s="58">
        <f t="shared" si="243"/>
        <v>1.01019948033673</v>
      </c>
    </row>
    <row r="1899" spans="11:23">
      <c r="K1899" s="80">
        <v>189.7</v>
      </c>
      <c r="L1899" s="56">
        <f t="shared" si="237"/>
        <v>2.60639240985991</v>
      </c>
      <c r="M1899" s="56">
        <f t="shared" si="244"/>
        <v>0.0136973434840537</v>
      </c>
      <c r="Q1899" s="82">
        <f t="shared" si="238"/>
        <v>0.0640317726749218</v>
      </c>
      <c r="R1899" s="58">
        <f t="shared" si="239"/>
        <v>3.17361010226061</v>
      </c>
      <c r="S1899" s="57">
        <f>IF(K1899=0,C1927,(1/$C$59)*LN(1+$C$59/$C$58/(RodR+ABS(Calculations!K1899-RodR))))</f>
        <v>0.020176319904361</v>
      </c>
      <c r="T1899" s="83">
        <f t="shared" si="240"/>
        <v>0.0204502431603164</v>
      </c>
      <c r="U1899" s="58">
        <f t="shared" si="241"/>
        <v>79.0416666666667</v>
      </c>
      <c r="V1899" s="58">
        <f t="shared" si="242"/>
        <v>1.01019948033673</v>
      </c>
      <c r="W1899" s="58">
        <f t="shared" si="243"/>
        <v>1.01019948033673</v>
      </c>
    </row>
    <row r="1900" spans="11:23">
      <c r="K1900" s="80">
        <v>189.8</v>
      </c>
      <c r="L1900" s="56">
        <f t="shared" si="237"/>
        <v>2.60503054836668</v>
      </c>
      <c r="M1900" s="56">
        <f t="shared" si="244"/>
        <v>0.0136829953665689</v>
      </c>
      <c r="Q1900" s="82">
        <f t="shared" si="238"/>
        <v>0.0639983155465096</v>
      </c>
      <c r="R1900" s="58">
        <f t="shared" si="239"/>
        <v>3.17361010226061</v>
      </c>
      <c r="S1900" s="57">
        <f>IF(K1900=0,C1928,(1/$C$59)*LN(1+$C$59/$C$58/(RodR+ABS(Calculations!K1900-RodR))))</f>
        <v>0.0201657776110943</v>
      </c>
      <c r="T1900" s="83">
        <f t="shared" si="240"/>
        <v>0.0204394129010442</v>
      </c>
      <c r="U1900" s="58">
        <f t="shared" si="241"/>
        <v>79.0833333333333</v>
      </c>
      <c r="V1900" s="58">
        <f t="shared" si="242"/>
        <v>1.01019948033673</v>
      </c>
      <c r="W1900" s="58">
        <f t="shared" si="243"/>
        <v>1.01019948033673</v>
      </c>
    </row>
    <row r="1901" spans="11:23">
      <c r="K1901" s="80">
        <v>189.9</v>
      </c>
      <c r="L1901" s="56">
        <f t="shared" si="237"/>
        <v>2.60367010933072</v>
      </c>
      <c r="M1901" s="56">
        <f t="shared" si="244"/>
        <v>0.0136686697825898</v>
      </c>
      <c r="Q1901" s="82">
        <f t="shared" si="238"/>
        <v>0.0639648933638947</v>
      </c>
      <c r="R1901" s="58">
        <f t="shared" si="239"/>
        <v>3.17361010226061</v>
      </c>
      <c r="S1901" s="57">
        <f>IF(K1901=0,C1929,(1/$C$59)*LN(1+$C$59/$C$58/(RodR+ABS(Calculations!K1901-RodR))))</f>
        <v>0.0201552463291983</v>
      </c>
      <c r="T1901" s="83">
        <f t="shared" si="240"/>
        <v>0.0204285941070111</v>
      </c>
      <c r="U1901" s="58">
        <f t="shared" si="241"/>
        <v>79.125</v>
      </c>
      <c r="V1901" s="58">
        <f t="shared" si="242"/>
        <v>1.01019948033673</v>
      </c>
      <c r="W1901" s="58">
        <f t="shared" si="243"/>
        <v>1.01019948033673</v>
      </c>
    </row>
    <row r="1902" spans="11:23">
      <c r="K1902" s="80">
        <v>190</v>
      </c>
      <c r="L1902" s="56">
        <f t="shared" si="237"/>
        <v>2.60231109052452</v>
      </c>
      <c r="M1902" s="56">
        <f t="shared" si="244"/>
        <v>0.0136543666849613</v>
      </c>
      <c r="Q1902" s="82">
        <f t="shared" si="238"/>
        <v>0.0639315060723532</v>
      </c>
      <c r="R1902" s="58">
        <f t="shared" si="239"/>
        <v>3.17361010226061</v>
      </c>
      <c r="S1902" s="57">
        <f>IF(K1902=0,C1930,(1/$C$59)*LN(1+$C$59/$C$58/(RodR+ABS(Calculations!K1902-RodR))))</f>
        <v>0.0201447260414295</v>
      </c>
      <c r="T1902" s="83">
        <f t="shared" si="240"/>
        <v>0.0204177867600206</v>
      </c>
      <c r="U1902" s="58">
        <f t="shared" si="241"/>
        <v>79.1666666666667</v>
      </c>
      <c r="V1902" s="58">
        <f t="shared" si="242"/>
        <v>1.01019948033673</v>
      </c>
      <c r="W1902" s="58">
        <f t="shared" si="243"/>
        <v>1.01019948033673</v>
      </c>
    </row>
    <row r="1903" spans="11:23">
      <c r="K1903" s="80">
        <v>190.1</v>
      </c>
      <c r="L1903" s="56">
        <f t="shared" si="237"/>
        <v>2.60095348972526</v>
      </c>
      <c r="M1903" s="56">
        <f t="shared" si="244"/>
        <v>0.0136400860265926</v>
      </c>
      <c r="Q1903" s="82">
        <f t="shared" si="238"/>
        <v>0.0638981536172766</v>
      </c>
      <c r="R1903" s="58">
        <f t="shared" si="239"/>
        <v>3.17361010226061</v>
      </c>
      <c r="S1903" s="57">
        <f>IF(K1903=0,C1931,(1/$C$59)*LN(1+$C$59/$C$58/(RodR+ABS(Calculations!K1903-RodR))))</f>
        <v>0.0201342167305811</v>
      </c>
      <c r="T1903" s="83">
        <f t="shared" si="240"/>
        <v>0.0204069908419142</v>
      </c>
      <c r="U1903" s="58">
        <f t="shared" si="241"/>
        <v>79.2083333333333</v>
      </c>
      <c r="V1903" s="58">
        <f t="shared" si="242"/>
        <v>1.01019948033673</v>
      </c>
      <c r="W1903" s="58">
        <f t="shared" si="243"/>
        <v>1.01019948033673</v>
      </c>
    </row>
    <row r="1904" spans="11:23">
      <c r="K1904" s="80">
        <v>190.2</v>
      </c>
      <c r="L1904" s="56">
        <f t="shared" si="237"/>
        <v>2.59959730471468</v>
      </c>
      <c r="M1904" s="56">
        <f t="shared" si="244"/>
        <v>0.0136258277605954</v>
      </c>
      <c r="Q1904" s="82">
        <f t="shared" si="238"/>
        <v>0.0638648359441688</v>
      </c>
      <c r="R1904" s="58">
        <f t="shared" si="239"/>
        <v>3.17361010226061</v>
      </c>
      <c r="S1904" s="57">
        <f>IF(K1904=0,C1932,(1/$C$59)*LN(1+$C$59/$C$58/(RodR+ABS(Calculations!K1904-RodR))))</f>
        <v>0.0201237183794811</v>
      </c>
      <c r="T1904" s="83">
        <f t="shared" si="240"/>
        <v>0.0203962063345725</v>
      </c>
      <c r="U1904" s="58">
        <f t="shared" si="241"/>
        <v>79.25</v>
      </c>
      <c r="V1904" s="58">
        <f t="shared" si="242"/>
        <v>1.01019948033673</v>
      </c>
      <c r="W1904" s="58">
        <f t="shared" si="243"/>
        <v>1.01019948033673</v>
      </c>
    </row>
    <row r="1905" spans="11:23">
      <c r="K1905" s="80">
        <v>190.3</v>
      </c>
      <c r="L1905" s="56">
        <f t="shared" si="237"/>
        <v>2.59824253327917</v>
      </c>
      <c r="M1905" s="56">
        <f t="shared" si="244"/>
        <v>0.0136115918402093</v>
      </c>
      <c r="Q1905" s="82">
        <f t="shared" si="238"/>
        <v>0.0638315529986474</v>
      </c>
      <c r="R1905" s="58">
        <f t="shared" si="239"/>
        <v>3.17361010226061</v>
      </c>
      <c r="S1905" s="57">
        <f>IF(K1905=0,C1933,(1/$C$59)*LN(1+$C$59/$C$58/(RodR+ABS(Calculations!K1905-RodR))))</f>
        <v>0.0201132309709939</v>
      </c>
      <c r="T1905" s="83">
        <f t="shared" si="240"/>
        <v>0.0203854332199133</v>
      </c>
      <c r="U1905" s="58">
        <f t="shared" si="241"/>
        <v>79.2916666666667</v>
      </c>
      <c r="V1905" s="58">
        <f t="shared" si="242"/>
        <v>1.01019948033673</v>
      </c>
      <c r="W1905" s="58">
        <f t="shared" si="243"/>
        <v>1.01019948033673</v>
      </c>
    </row>
    <row r="1906" spans="11:23">
      <c r="K1906" s="80">
        <v>190.4</v>
      </c>
      <c r="L1906" s="56">
        <f t="shared" si="237"/>
        <v>2.59688917320975</v>
      </c>
      <c r="M1906" s="56">
        <f t="shared" si="244"/>
        <v>0.0135973782187082</v>
      </c>
      <c r="Q1906" s="82">
        <f t="shared" si="238"/>
        <v>0.0637983047264437</v>
      </c>
      <c r="R1906" s="58">
        <f t="shared" si="239"/>
        <v>3.17361010226061</v>
      </c>
      <c r="S1906" s="57">
        <f>IF(K1906=0,C1934,(1/$C$59)*LN(1+$C$59/$C$58/(RodR+ABS(Calculations!K1906-RodR))))</f>
        <v>0.0201027544880196</v>
      </c>
      <c r="T1906" s="83">
        <f t="shared" si="240"/>
        <v>0.0203746714798937</v>
      </c>
      <c r="U1906" s="58">
        <f t="shared" si="241"/>
        <v>79.3333333333333</v>
      </c>
      <c r="V1906" s="58">
        <f t="shared" si="242"/>
        <v>1.01019948033673</v>
      </c>
      <c r="W1906" s="58">
        <f t="shared" si="243"/>
        <v>1.01019948033673</v>
      </c>
    </row>
    <row r="1907" spans="11:23">
      <c r="K1907" s="80">
        <v>190.5</v>
      </c>
      <c r="L1907" s="56">
        <f t="shared" si="237"/>
        <v>2.59553722230203</v>
      </c>
      <c r="M1907" s="56">
        <f t="shared" si="244"/>
        <v>0.0135831868496035</v>
      </c>
      <c r="Q1907" s="82">
        <f t="shared" si="238"/>
        <v>0.0637650910734023</v>
      </c>
      <c r="R1907" s="58">
        <f t="shared" si="239"/>
        <v>3.17361010226061</v>
      </c>
      <c r="S1907" s="57">
        <f>IF(K1907=0,C1935,(1/$C$59)*LN(1+$C$59/$C$58/(RodR+ABS(Calculations!K1907-RodR))))</f>
        <v>0.0200922889134937</v>
      </c>
      <c r="T1907" s="83">
        <f t="shared" si="240"/>
        <v>0.0203639210965083</v>
      </c>
      <c r="U1907" s="58">
        <f t="shared" si="241"/>
        <v>79.375</v>
      </c>
      <c r="V1907" s="58">
        <f t="shared" si="242"/>
        <v>1.01019948033673</v>
      </c>
      <c r="W1907" s="58">
        <f t="shared" si="243"/>
        <v>1.01019948033673</v>
      </c>
    </row>
    <row r="1908" spans="11:23">
      <c r="K1908" s="80">
        <v>190.6</v>
      </c>
      <c r="L1908" s="56">
        <f t="shared" si="237"/>
        <v>2.59418667835623</v>
      </c>
      <c r="M1908" s="56">
        <f t="shared" si="244"/>
        <v>0.0135690176863923</v>
      </c>
      <c r="Q1908" s="82">
        <f t="shared" si="238"/>
        <v>0.0637319119854806</v>
      </c>
      <c r="R1908" s="58">
        <f t="shared" si="239"/>
        <v>3.17361010226061</v>
      </c>
      <c r="S1908" s="57">
        <f>IF(K1908=0,C1936,(1/$C$59)*LN(1+$C$59/$C$58/(RodR+ABS(Calculations!K1908-RodR))))</f>
        <v>0.0200818342303875</v>
      </c>
      <c r="T1908" s="83">
        <f t="shared" si="240"/>
        <v>0.0203531820517899</v>
      </c>
      <c r="U1908" s="58">
        <f t="shared" si="241"/>
        <v>79.4166666666667</v>
      </c>
      <c r="V1908" s="58">
        <f t="shared" si="242"/>
        <v>1.01019948033673</v>
      </c>
      <c r="W1908" s="58">
        <f t="shared" si="243"/>
        <v>1.01019948033673</v>
      </c>
    </row>
    <row r="1909" spans="11:23">
      <c r="K1909" s="80">
        <v>190.7</v>
      </c>
      <c r="L1909" s="56">
        <f t="shared" si="237"/>
        <v>2.59283753917709</v>
      </c>
      <c r="M1909" s="56">
        <f t="shared" si="244"/>
        <v>0.0135548706828192</v>
      </c>
      <c r="Q1909" s="82">
        <f t="shared" si="238"/>
        <v>0.0636987674087474</v>
      </c>
      <c r="R1909" s="58">
        <f t="shared" si="239"/>
        <v>3.17361010226061</v>
      </c>
      <c r="S1909" s="57">
        <f>IF(K1909=0,C1937,(1/$C$59)*LN(1+$C$59/$C$58/(RodR+ABS(Calculations!K1909-RodR))))</f>
        <v>0.0200713904217074</v>
      </c>
      <c r="T1909" s="83">
        <f t="shared" si="240"/>
        <v>0.0203424543278089</v>
      </c>
      <c r="U1909" s="58">
        <f t="shared" si="241"/>
        <v>79.4583333333333</v>
      </c>
      <c r="V1909" s="58">
        <f t="shared" si="242"/>
        <v>1.01019948033673</v>
      </c>
      <c r="W1909" s="58">
        <f t="shared" si="243"/>
        <v>1.01019948033673</v>
      </c>
    </row>
    <row r="1910" spans="11:23">
      <c r="K1910" s="80">
        <v>190.8</v>
      </c>
      <c r="L1910" s="56">
        <f t="shared" si="237"/>
        <v>2.59148980257396</v>
      </c>
      <c r="M1910" s="56">
        <f t="shared" si="244"/>
        <v>0.0135407457927168</v>
      </c>
      <c r="Q1910" s="82">
        <f t="shared" si="238"/>
        <v>0.0636656572893845</v>
      </c>
      <c r="R1910" s="58">
        <f t="shared" si="239"/>
        <v>3.17361010226061</v>
      </c>
      <c r="S1910" s="57">
        <f>IF(K1910=0,C1938,(1/$C$59)*LN(1+$C$59/$C$58/(RodR+ABS(Calculations!K1910-RodR))))</f>
        <v>0.0200609574704954</v>
      </c>
      <c r="T1910" s="83">
        <f t="shared" si="240"/>
        <v>0.020331737906674</v>
      </c>
      <c r="U1910" s="58">
        <f t="shared" si="241"/>
        <v>79.5</v>
      </c>
      <c r="V1910" s="58">
        <f t="shared" si="242"/>
        <v>1.01019948033673</v>
      </c>
      <c r="W1910" s="58">
        <f t="shared" si="243"/>
        <v>1.01019948033673</v>
      </c>
    </row>
    <row r="1911" spans="11:23">
      <c r="K1911" s="80">
        <v>190.9</v>
      </c>
      <c r="L1911" s="56">
        <f t="shared" si="237"/>
        <v>2.59014346636073</v>
      </c>
      <c r="M1911" s="56">
        <f t="shared" si="244"/>
        <v>0.0135266429699912</v>
      </c>
      <c r="Q1911" s="82">
        <f t="shared" si="238"/>
        <v>0.0636325815736851</v>
      </c>
      <c r="R1911" s="58">
        <f t="shared" si="239"/>
        <v>3.17361010226061</v>
      </c>
      <c r="S1911" s="57">
        <f>IF(K1911=0,C1939,(1/$C$59)*LN(1+$C$59/$C$58/(RodR+ABS(Calculations!K1911-RodR))))</f>
        <v>0.0200505353598284</v>
      </c>
      <c r="T1911" s="83">
        <f t="shared" si="240"/>
        <v>0.0203210327705308</v>
      </c>
      <c r="U1911" s="58">
        <f t="shared" si="241"/>
        <v>79.5416666666667</v>
      </c>
      <c r="V1911" s="58">
        <f t="shared" si="242"/>
        <v>1.01019948033673</v>
      </c>
      <c r="W1911" s="58">
        <f t="shared" si="243"/>
        <v>1.01019948033673</v>
      </c>
    </row>
    <row r="1912" spans="11:23">
      <c r="K1912" s="80">
        <v>191</v>
      </c>
      <c r="L1912" s="56">
        <f t="shared" si="237"/>
        <v>2.58879852835588</v>
      </c>
      <c r="M1912" s="56">
        <f t="shared" si="244"/>
        <v>0.0135125621686383</v>
      </c>
      <c r="Q1912" s="82">
        <f t="shared" si="238"/>
        <v>0.0635995402080555</v>
      </c>
      <c r="R1912" s="58">
        <f t="shared" si="239"/>
        <v>3.17361010226061</v>
      </c>
      <c r="S1912" s="57">
        <f>IF(K1912=0,C1940,(1/$C$59)*LN(1+$C$59/$C$58/(RodR+ABS(Calculations!K1912-RodR))))</f>
        <v>0.0200401240728193</v>
      </c>
      <c r="T1912" s="83">
        <f t="shared" si="240"/>
        <v>0.0203103389015629</v>
      </c>
      <c r="U1912" s="58">
        <f t="shared" si="241"/>
        <v>79.5833333333333</v>
      </c>
      <c r="V1912" s="58">
        <f t="shared" si="242"/>
        <v>1.01019948033673</v>
      </c>
      <c r="W1912" s="58">
        <f t="shared" si="243"/>
        <v>1.01019948033673</v>
      </c>
    </row>
    <row r="1913" spans="11:23">
      <c r="K1913" s="80">
        <v>191.1</v>
      </c>
      <c r="L1913" s="56">
        <f t="shared" si="237"/>
        <v>2.58745498638229</v>
      </c>
      <c r="M1913" s="56">
        <f t="shared" si="244"/>
        <v>0.0134985033429653</v>
      </c>
      <c r="Q1913" s="82">
        <f t="shared" si="238"/>
        <v>0.0635665331390099</v>
      </c>
      <c r="R1913" s="58">
        <f t="shared" si="239"/>
        <v>3.17361010226061</v>
      </c>
      <c r="S1913" s="57">
        <f>IF(K1913=0,C1941,(1/$C$59)*LN(1+$C$59/$C$58/(RodR+ABS(Calculations!K1913-RodR))))</f>
        <v>0.0200297235926148</v>
      </c>
      <c r="T1913" s="83">
        <f t="shared" si="240"/>
        <v>0.0202996562819921</v>
      </c>
      <c r="U1913" s="58">
        <f t="shared" si="241"/>
        <v>79.625</v>
      </c>
      <c r="V1913" s="58">
        <f t="shared" si="242"/>
        <v>1.01019948033673</v>
      </c>
      <c r="W1913" s="58">
        <f t="shared" si="243"/>
        <v>1.01019948033673</v>
      </c>
    </row>
    <row r="1914" spans="11:23">
      <c r="K1914" s="80">
        <v>191.2</v>
      </c>
      <c r="L1914" s="56">
        <f t="shared" si="237"/>
        <v>2.58611283826752</v>
      </c>
      <c r="M1914" s="56">
        <f t="shared" si="244"/>
        <v>0.0134844664471658</v>
      </c>
      <c r="Q1914" s="82">
        <f t="shared" si="238"/>
        <v>0.0635335603131774</v>
      </c>
      <c r="R1914" s="58">
        <f t="shared" si="239"/>
        <v>3.17361010226061</v>
      </c>
      <c r="S1914" s="57">
        <f>IF(K1914=0,C1942,(1/$C$59)*LN(1+$C$59/$C$58/(RodR+ABS(Calculations!K1914-RodR))))</f>
        <v>0.0200193339023976</v>
      </c>
      <c r="T1914" s="83">
        <f t="shared" si="240"/>
        <v>0.0202889848940764</v>
      </c>
      <c r="U1914" s="58">
        <f t="shared" si="241"/>
        <v>79.6666666666667</v>
      </c>
      <c r="V1914" s="58">
        <f t="shared" si="242"/>
        <v>1.01019948033673</v>
      </c>
      <c r="W1914" s="58">
        <f t="shared" si="243"/>
        <v>1.01019948033673</v>
      </c>
    </row>
    <row r="1915" spans="11:23">
      <c r="K1915" s="80">
        <v>191.3</v>
      </c>
      <c r="L1915" s="56">
        <f t="shared" si="237"/>
        <v>2.5847720818435</v>
      </c>
      <c r="M1915" s="56">
        <f t="shared" si="244"/>
        <v>0.0134704514356749</v>
      </c>
      <c r="Q1915" s="82">
        <f t="shared" si="238"/>
        <v>0.063500621677295</v>
      </c>
      <c r="R1915" s="58">
        <f t="shared" si="239"/>
        <v>3.17361010226061</v>
      </c>
      <c r="S1915" s="57">
        <f>IF(K1915=0,C1943,(1/$C$59)*LN(1+$C$59/$C$58/(RodR+ABS(Calculations!K1915-RodR))))</f>
        <v>0.0200089549853848</v>
      </c>
      <c r="T1915" s="83">
        <f t="shared" si="240"/>
        <v>0.0202783247201117</v>
      </c>
      <c r="U1915" s="58">
        <f t="shared" si="241"/>
        <v>79.7083333333333</v>
      </c>
      <c r="V1915" s="58">
        <f t="shared" si="242"/>
        <v>1.01019948033673</v>
      </c>
      <c r="W1915" s="58">
        <f t="shared" si="243"/>
        <v>1.01019948033673</v>
      </c>
    </row>
    <row r="1916" spans="11:23">
      <c r="K1916" s="80">
        <v>191.4</v>
      </c>
      <c r="L1916" s="56">
        <f t="shared" si="237"/>
        <v>2.5834327149467</v>
      </c>
      <c r="M1916" s="56">
        <f t="shared" si="244"/>
        <v>0.0134564582630561</v>
      </c>
      <c r="Q1916" s="82">
        <f t="shared" si="238"/>
        <v>0.0634677171782104</v>
      </c>
      <c r="R1916" s="58">
        <f t="shared" si="239"/>
        <v>3.17361010226061</v>
      </c>
      <c r="S1916" s="57">
        <f>IF(K1916=0,C1944,(1/$C$59)*LN(1+$C$59/$C$58/(RodR+ABS(Calculations!K1916-RodR))))</f>
        <v>0.0199985868248281</v>
      </c>
      <c r="T1916" s="83">
        <f t="shared" si="240"/>
        <v>0.0202676757424308</v>
      </c>
      <c r="U1916" s="58">
        <f t="shared" si="241"/>
        <v>79.75</v>
      </c>
      <c r="V1916" s="58">
        <f t="shared" si="242"/>
        <v>1.01019948033673</v>
      </c>
      <c r="W1916" s="58">
        <f t="shared" si="243"/>
        <v>1.01019948033673</v>
      </c>
    </row>
    <row r="1917" spans="11:23">
      <c r="K1917" s="80">
        <v>191.5</v>
      </c>
      <c r="L1917" s="56">
        <f t="shared" si="237"/>
        <v>2.58209473541816</v>
      </c>
      <c r="M1917" s="56">
        <f t="shared" si="244"/>
        <v>0.0134424868838687</v>
      </c>
      <c r="Q1917" s="82">
        <f t="shared" si="238"/>
        <v>0.0634348467628843</v>
      </c>
      <c r="R1917" s="58">
        <f t="shared" si="239"/>
        <v>3.17361010226061</v>
      </c>
      <c r="S1917" s="57">
        <f>IF(K1917=0,C1945,(1/$C$59)*LN(1+$C$59/$C$58/(RodR+ABS(Calculations!K1917-RodR))))</f>
        <v>0.0199882294040149</v>
      </c>
      <c r="T1917" s="83">
        <f t="shared" si="240"/>
        <v>0.0202570379434039</v>
      </c>
      <c r="U1917" s="58">
        <f t="shared" si="241"/>
        <v>79.7916666666667</v>
      </c>
      <c r="V1917" s="58">
        <f t="shared" si="242"/>
        <v>1.01019948033673</v>
      </c>
      <c r="W1917" s="58">
        <f t="shared" si="243"/>
        <v>1.01019948033673</v>
      </c>
    </row>
    <row r="1918" spans="11:23">
      <c r="K1918" s="80">
        <v>191.6</v>
      </c>
      <c r="L1918" s="56">
        <f t="shared" si="237"/>
        <v>2.58075814110321</v>
      </c>
      <c r="M1918" s="56">
        <f t="shared" si="244"/>
        <v>0.0134285372530161</v>
      </c>
      <c r="Q1918" s="82">
        <f t="shared" si="238"/>
        <v>0.0634020103783822</v>
      </c>
      <c r="R1918" s="58">
        <f t="shared" si="239"/>
        <v>3.17361010226061</v>
      </c>
      <c r="S1918" s="57">
        <f>IF(K1918=0,C1946,(1/$C$59)*LN(1+$C$59/$C$58/(RodR+ABS(Calculations!K1918-RodR))))</f>
        <v>0.0199778827062657</v>
      </c>
      <c r="T1918" s="83">
        <f t="shared" si="240"/>
        <v>0.0202464113054383</v>
      </c>
      <c r="U1918" s="58">
        <f t="shared" si="241"/>
        <v>79.8333333333333</v>
      </c>
      <c r="V1918" s="58">
        <f t="shared" si="242"/>
        <v>1.01019948033673</v>
      </c>
      <c r="W1918" s="58">
        <f t="shared" si="243"/>
        <v>1.01019948033673</v>
      </c>
    </row>
    <row r="1919" spans="11:23">
      <c r="K1919" s="80">
        <v>191.7</v>
      </c>
      <c r="L1919" s="56">
        <f t="shared" si="237"/>
        <v>2.57942292985184</v>
      </c>
      <c r="M1919" s="56">
        <f t="shared" si="244"/>
        <v>0.0134146093252525</v>
      </c>
      <c r="Q1919" s="82">
        <f t="shared" si="238"/>
        <v>0.0633692079718844</v>
      </c>
      <c r="R1919" s="58">
        <f t="shared" si="239"/>
        <v>3.17361010226061</v>
      </c>
      <c r="S1919" s="57">
        <f>IF(K1919=0,C1947,(1/$C$59)*LN(1+$C$59/$C$58/(RodR+ABS(Calculations!K1919-RodR))))</f>
        <v>0.0199675467149369</v>
      </c>
      <c r="T1919" s="83">
        <f t="shared" si="240"/>
        <v>0.0202357958109776</v>
      </c>
      <c r="U1919" s="58">
        <f t="shared" si="241"/>
        <v>79.875</v>
      </c>
      <c r="V1919" s="58">
        <f t="shared" si="242"/>
        <v>1.01019948033673</v>
      </c>
      <c r="W1919" s="58">
        <f t="shared" si="243"/>
        <v>1.01019948033673</v>
      </c>
    </row>
    <row r="1920" spans="11:23">
      <c r="K1920" s="80">
        <v>191.8</v>
      </c>
      <c r="L1920" s="56">
        <f t="shared" si="237"/>
        <v>2.57808909951832</v>
      </c>
      <c r="M1920" s="56">
        <f t="shared" si="244"/>
        <v>0.013400703055642</v>
      </c>
      <c r="Q1920" s="82">
        <f t="shared" si="238"/>
        <v>0.0633364394906766</v>
      </c>
      <c r="R1920" s="58">
        <f t="shared" si="239"/>
        <v>3.17361010226061</v>
      </c>
      <c r="S1920" s="57">
        <f>IF(K1920=0,C1948,(1/$C$59)*LN(1+$C$59/$C$58/(RodR+ABS(Calculations!K1920-RodR))))</f>
        <v>0.0199572214134185</v>
      </c>
      <c r="T1920" s="83">
        <f t="shared" si="240"/>
        <v>0.0202251914425028</v>
      </c>
      <c r="U1920" s="58">
        <f t="shared" si="241"/>
        <v>79.9166666666667</v>
      </c>
      <c r="V1920" s="58">
        <f t="shared" si="242"/>
        <v>1.01019948033673</v>
      </c>
      <c r="W1920" s="58">
        <f t="shared" si="243"/>
        <v>1.01019948033673</v>
      </c>
    </row>
    <row r="1921" spans="11:23">
      <c r="K1921" s="80">
        <v>191.9</v>
      </c>
      <c r="L1921" s="56">
        <f t="shared" si="237"/>
        <v>2.57675664796143</v>
      </c>
      <c r="M1921" s="56">
        <f t="shared" si="244"/>
        <v>0.013386818399308</v>
      </c>
      <c r="Q1921" s="82">
        <f t="shared" si="238"/>
        <v>0.0633037048821546</v>
      </c>
      <c r="R1921" s="58">
        <f t="shared" si="239"/>
        <v>3.17361010226061</v>
      </c>
      <c r="S1921" s="57">
        <f>IF(K1921=0,C1949,(1/$C$59)*LN(1+$C$59/$C$58/(RodR+ABS(Calculations!K1921-RodR))))</f>
        <v>0.0199469067851348</v>
      </c>
      <c r="T1921" s="83">
        <f t="shared" si="240"/>
        <v>0.0202145981825313</v>
      </c>
      <c r="U1921" s="58">
        <f t="shared" si="241"/>
        <v>79.9583333333333</v>
      </c>
      <c r="V1921" s="58">
        <f t="shared" si="242"/>
        <v>1.01019948033673</v>
      </c>
      <c r="W1921" s="58">
        <f t="shared" si="243"/>
        <v>1.01019948033673</v>
      </c>
    </row>
    <row r="1922" spans="11:23">
      <c r="K1922" s="80">
        <v>192</v>
      </c>
      <c r="L1922" s="56">
        <f t="shared" ref="L1922:L1985" si="245">IF(K1922&lt;RodR,EPRValue,Q1922*$C$43)</f>
        <v>2.5754255730444</v>
      </c>
      <c r="M1922" s="56">
        <f t="shared" si="244"/>
        <v>0.0133729553114796</v>
      </c>
      <c r="Q1922" s="82">
        <f t="shared" si="238"/>
        <v>0.0632710040938245</v>
      </c>
      <c r="R1922" s="58">
        <f t="shared" si="239"/>
        <v>3.17361010226061</v>
      </c>
      <c r="S1922" s="57">
        <f>IF(K1922=0,C1950,(1/$C$59)*LN(1+$C$59/$C$58/(RodR+ABS(Calculations!K1922-RodR))))</f>
        <v>0.0199366028135453</v>
      </c>
      <c r="T1922" s="83">
        <f t="shared" si="240"/>
        <v>0.020204016013617</v>
      </c>
      <c r="U1922" s="58">
        <f t="shared" si="241"/>
        <v>80</v>
      </c>
      <c r="V1922" s="58">
        <f t="shared" si="242"/>
        <v>1.01019948033673</v>
      </c>
      <c r="W1922" s="58">
        <f t="shared" si="243"/>
        <v>1.01019948033673</v>
      </c>
    </row>
    <row r="1923" spans="11:23">
      <c r="K1923" s="80">
        <v>192.1</v>
      </c>
      <c r="L1923" s="56">
        <f t="shared" si="245"/>
        <v>2.57409587263485</v>
      </c>
      <c r="M1923" s="56">
        <f t="shared" si="244"/>
        <v>0.013359113747442</v>
      </c>
      <c r="Q1923" s="82">
        <f t="shared" si="238"/>
        <v>0.0632383370732991</v>
      </c>
      <c r="R1923" s="58">
        <f t="shared" si="239"/>
        <v>3.17361010226061</v>
      </c>
      <c r="S1923" s="57">
        <f>IF(K1923=0,C1951,(1/$C$59)*LN(1+$C$59/$C$58/(RodR+ABS(Calculations!K1923-RodR))))</f>
        <v>0.0199263094821426</v>
      </c>
      <c r="T1923" s="83">
        <f t="shared" si="240"/>
        <v>0.0201934449183512</v>
      </c>
      <c r="U1923" s="58">
        <f t="shared" si="241"/>
        <v>80.0416666666667</v>
      </c>
      <c r="V1923" s="58">
        <f t="shared" si="242"/>
        <v>1.01019948033673</v>
      </c>
      <c r="W1923" s="58">
        <f t="shared" si="243"/>
        <v>1.01019948033673</v>
      </c>
    </row>
    <row r="1924" spans="11:23">
      <c r="K1924" s="80">
        <v>192.2</v>
      </c>
      <c r="L1924" s="56">
        <f t="shared" si="245"/>
        <v>2.57276754460472</v>
      </c>
      <c r="M1924" s="56">
        <f t="shared" si="244"/>
        <v>0.0133452936627907</v>
      </c>
      <c r="Q1924" s="82">
        <f t="shared" ref="Q1924:Q1987" si="246">R1924*IF($C$56&lt;$C$55,S1924,T1924)</f>
        <v>0.0632057037682982</v>
      </c>
      <c r="R1924" s="58">
        <f t="shared" ref="R1924:R1987" si="247">$C$70/$C$61*W1924</f>
        <v>3.17361010226061</v>
      </c>
      <c r="S1924" s="57">
        <f>IF(K1924=0,C1952,(1/$C$59)*LN(1+$C$59/$C$58/(RodR+ABS(Calculations!K1924-RodR))))</f>
        <v>0.0199160267744534</v>
      </c>
      <c r="T1924" s="83">
        <f t="shared" ref="T1924:T1987" si="248">IF((ABS(K1924))&lt;$C$55-$C$56,($C$53/2/PI()/$C$56*LN(($C$55-$C$56)*(ABS(K1924)+$C$56)/(ABS(K1924))/$C$55)+$C$60*LN($C$55*$C$54/($C$55-$C$56)/$C$53)),$C$60*LN((((ABS(K1924))+$C$56-$C$55)*$C$53+$C$55*$C$54)/($C$53*(ABS(K1924)))))</f>
        <v>0.02018288487936</v>
      </c>
      <c r="U1924" s="58">
        <f t="shared" ref="U1924:U1987" si="249">K1924/$C$56</f>
        <v>80.0833333333333</v>
      </c>
      <c r="V1924" s="58">
        <f t="shared" ref="V1924:V1987" si="250">IF(K1924="","",1/(1.0212-0.0178*LOG10($C$53+0.01)))</f>
        <v>1.01019948033673</v>
      </c>
      <c r="W1924" s="58">
        <f t="shared" ref="W1924:W1987" si="251">MAX(1/(-(0.21682*LOG10(3.7*U1924)-0.293)*(EXP(-3.7*U1924)-1)+1),1)*MAX(1/(-(0.1921*LOG10(U1924+0.2)+0.072)*(EXP(-150*U1924)-1)+1),1)*V1924</f>
        <v>1.01019948033673</v>
      </c>
    </row>
    <row r="1925" spans="11:23">
      <c r="K1925" s="80">
        <v>192.3</v>
      </c>
      <c r="L1925" s="56">
        <f t="shared" si="245"/>
        <v>2.57144058683052</v>
      </c>
      <c r="M1925" s="56">
        <f t="shared" si="244"/>
        <v>0.0133314950129773</v>
      </c>
      <c r="Q1925" s="82">
        <f t="shared" si="246"/>
        <v>0.0631731041266535</v>
      </c>
      <c r="R1925" s="58">
        <f t="shared" si="247"/>
        <v>3.17361010226061</v>
      </c>
      <c r="S1925" s="57">
        <f>IF(K1925=0,C1953,(1/$C$59)*LN(1+$C$59/$C$58/(RodR+ABS(Calculations!K1925-RodR))))</f>
        <v>0.0199057546740396</v>
      </c>
      <c r="T1925" s="83">
        <f t="shared" si="248"/>
        <v>0.020172335879307</v>
      </c>
      <c r="U1925" s="58">
        <f t="shared" si="249"/>
        <v>80.125</v>
      </c>
      <c r="V1925" s="58">
        <f t="shared" si="250"/>
        <v>1.01019948033673</v>
      </c>
      <c r="W1925" s="58">
        <f t="shared" si="251"/>
        <v>1.01019948033673</v>
      </c>
    </row>
    <row r="1926" spans="11:23">
      <c r="K1926" s="80">
        <v>192.4</v>
      </c>
      <c r="L1926" s="56">
        <f t="shared" si="245"/>
        <v>2.57011499719297</v>
      </c>
      <c r="M1926" s="56">
        <f t="shared" si="244"/>
        <v>0.013317717753726</v>
      </c>
      <c r="Q1926" s="82">
        <f t="shared" si="246"/>
        <v>0.0631405380963003</v>
      </c>
      <c r="R1926" s="58">
        <f t="shared" si="247"/>
        <v>3.17361010226061</v>
      </c>
      <c r="S1926" s="57">
        <f>IF(K1926=0,C1954,(1/$C$59)*LN(1+$C$59/$C$58/(RodR+ABS(Calculations!K1926-RodR))))</f>
        <v>0.0198954931644957</v>
      </c>
      <c r="T1926" s="83">
        <f t="shared" si="248"/>
        <v>0.0201617979008918</v>
      </c>
      <c r="U1926" s="58">
        <f t="shared" si="249"/>
        <v>80.1666666666667</v>
      </c>
      <c r="V1926" s="58">
        <f t="shared" si="250"/>
        <v>1.01019948033673</v>
      </c>
      <c r="W1926" s="58">
        <f t="shared" si="251"/>
        <v>1.01019948033673</v>
      </c>
    </row>
    <row r="1927" spans="11:23">
      <c r="K1927" s="80">
        <v>192.5</v>
      </c>
      <c r="L1927" s="56">
        <f t="shared" si="245"/>
        <v>2.56879077357724</v>
      </c>
      <c r="M1927" s="56">
        <f t="shared" si="244"/>
        <v>0.0133039618409239</v>
      </c>
      <c r="Q1927" s="82">
        <f t="shared" si="246"/>
        <v>0.0631080056252831</v>
      </c>
      <c r="R1927" s="58">
        <f t="shared" si="247"/>
        <v>3.17361010226061</v>
      </c>
      <c r="S1927" s="57">
        <f>IF(K1927=0,C1955,(1/$C$59)*LN(1+$C$59/$C$58/(RodR+ABS(Calculations!K1927-RodR))))</f>
        <v>0.0198852422294504</v>
      </c>
      <c r="T1927" s="83">
        <f t="shared" si="248"/>
        <v>0.0201512709268503</v>
      </c>
      <c r="U1927" s="58">
        <f t="shared" si="249"/>
        <v>80.2083333333333</v>
      </c>
      <c r="V1927" s="58">
        <f t="shared" si="250"/>
        <v>1.01019948033673</v>
      </c>
      <c r="W1927" s="58">
        <f t="shared" si="251"/>
        <v>1.01019948033673</v>
      </c>
    </row>
    <row r="1928" spans="11:23">
      <c r="K1928" s="80">
        <v>192.6</v>
      </c>
      <c r="L1928" s="56">
        <f t="shared" si="245"/>
        <v>2.56746791387283</v>
      </c>
      <c r="M1928" s="56">
        <f t="shared" si="244"/>
        <v>0.0132902272303874</v>
      </c>
      <c r="Q1928" s="82">
        <f t="shared" si="246"/>
        <v>0.0630755066617527</v>
      </c>
      <c r="R1928" s="58">
        <f t="shared" si="247"/>
        <v>3.17361010226061</v>
      </c>
      <c r="S1928" s="57">
        <f>IF(K1928=0,C1956,(1/$C$59)*LN(1+$C$59/$C$58/(RodR+ABS(Calculations!K1928-RodR))))</f>
        <v>0.0198750018525663</v>
      </c>
      <c r="T1928" s="83">
        <f t="shared" si="248"/>
        <v>0.0201407549399541</v>
      </c>
      <c r="U1928" s="58">
        <f t="shared" si="249"/>
        <v>80.25</v>
      </c>
      <c r="V1928" s="58">
        <f t="shared" si="250"/>
        <v>1.01019948033673</v>
      </c>
      <c r="W1928" s="58">
        <f t="shared" si="251"/>
        <v>1.01019948033673</v>
      </c>
    </row>
    <row r="1929" spans="11:23">
      <c r="K1929" s="80">
        <v>192.7</v>
      </c>
      <c r="L1929" s="56">
        <f t="shared" si="245"/>
        <v>2.5661464159736</v>
      </c>
      <c r="M1929" s="56">
        <f t="shared" si="244"/>
        <v>0.0132765138782385</v>
      </c>
      <c r="Q1929" s="82">
        <f t="shared" si="246"/>
        <v>0.0630430411539675</v>
      </c>
      <c r="R1929" s="58">
        <f t="shared" si="247"/>
        <v>3.17361010226061</v>
      </c>
      <c r="S1929" s="57">
        <f>IF(K1929=0,C1957,(1/$C$59)*LN(1+$C$59/$C$58/(RodR+ABS(Calculations!K1929-RodR))))</f>
        <v>0.0198647720175396</v>
      </c>
      <c r="T1929" s="83">
        <f t="shared" si="248"/>
        <v>0.0201302499230109</v>
      </c>
      <c r="U1929" s="58">
        <f t="shared" si="249"/>
        <v>80.2916666666667</v>
      </c>
      <c r="V1929" s="58">
        <f t="shared" si="250"/>
        <v>1.01019948033673</v>
      </c>
      <c r="W1929" s="58">
        <f t="shared" si="251"/>
        <v>1.01019948033673</v>
      </c>
    </row>
    <row r="1930" spans="11:23">
      <c r="K1930" s="80">
        <v>192.8</v>
      </c>
      <c r="L1930" s="56">
        <f t="shared" si="245"/>
        <v>2.56482627777776</v>
      </c>
      <c r="M1930" s="56">
        <f t="shared" si="244"/>
        <v>0.0132628217405601</v>
      </c>
      <c r="Q1930" s="82">
        <f t="shared" si="246"/>
        <v>0.0630106090502921</v>
      </c>
      <c r="R1930" s="58">
        <f t="shared" si="247"/>
        <v>3.17361010226061</v>
      </c>
      <c r="S1930" s="57">
        <f>IF(K1930=0,C1958,(1/$C$59)*LN(1+$C$59/$C$58/(RodR+ABS(Calculations!K1930-RodR))))</f>
        <v>0.0198545527081001</v>
      </c>
      <c r="T1930" s="83">
        <f t="shared" si="248"/>
        <v>0.020119755858864</v>
      </c>
      <c r="U1930" s="58">
        <f t="shared" si="249"/>
        <v>80.3333333333333</v>
      </c>
      <c r="V1930" s="58">
        <f t="shared" si="250"/>
        <v>1.01019948033673</v>
      </c>
      <c r="W1930" s="58">
        <f t="shared" si="251"/>
        <v>1.01019948033673</v>
      </c>
    </row>
    <row r="1931" spans="11:23">
      <c r="K1931" s="80">
        <v>192.9</v>
      </c>
      <c r="L1931" s="56">
        <f t="shared" si="245"/>
        <v>2.56350749718779</v>
      </c>
      <c r="M1931" s="56">
        <f t="shared" si="244"/>
        <v>0.0132491507736368</v>
      </c>
      <c r="Q1931" s="82">
        <f t="shared" si="246"/>
        <v>0.0629782102991962</v>
      </c>
      <c r="R1931" s="58">
        <f t="shared" si="247"/>
        <v>3.17361010226061</v>
      </c>
      <c r="S1931" s="57">
        <f>IF(K1931=0,C1959,(1/$C$59)*LN(1+$C$59/$C$58/(RodR+ABS(Calculations!K1931-RodR))))</f>
        <v>0.0198443439080106</v>
      </c>
      <c r="T1931" s="83">
        <f t="shared" si="248"/>
        <v>0.020109272730393</v>
      </c>
      <c r="U1931" s="58">
        <f t="shared" si="249"/>
        <v>80.375</v>
      </c>
      <c r="V1931" s="58">
        <f t="shared" si="250"/>
        <v>1.01019948033673</v>
      </c>
      <c r="W1931" s="58">
        <f t="shared" si="251"/>
        <v>1.01019948033673</v>
      </c>
    </row>
    <row r="1932" spans="11:23">
      <c r="K1932" s="80">
        <v>193</v>
      </c>
      <c r="L1932" s="56">
        <f t="shared" si="245"/>
        <v>2.56219007211052</v>
      </c>
      <c r="M1932" s="56">
        <f t="shared" si="244"/>
        <v>0.0132355009338849</v>
      </c>
      <c r="Q1932" s="82">
        <f t="shared" si="246"/>
        <v>0.0629458448492567</v>
      </c>
      <c r="R1932" s="58">
        <f t="shared" si="247"/>
        <v>3.17361010226061</v>
      </c>
      <c r="S1932" s="57">
        <f>IF(K1932=0,C1960,(1/$C$59)*LN(1+$C$59/$C$58/(RodR+ABS(Calculations!K1932-RodR))))</f>
        <v>0.0198341456010678</v>
      </c>
      <c r="T1932" s="83">
        <f t="shared" si="248"/>
        <v>0.0200988005205127</v>
      </c>
      <c r="U1932" s="58">
        <f t="shared" si="249"/>
        <v>80.4166666666667</v>
      </c>
      <c r="V1932" s="58">
        <f t="shared" si="250"/>
        <v>1.01019948033673</v>
      </c>
      <c r="W1932" s="58">
        <f t="shared" si="251"/>
        <v>1.01019948033673</v>
      </c>
    </row>
    <row r="1933" spans="11:23">
      <c r="K1933" s="80">
        <v>193.1</v>
      </c>
      <c r="L1933" s="56">
        <f t="shared" si="245"/>
        <v>2.56087400045706</v>
      </c>
      <c r="M1933" s="56">
        <f t="shared" ref="M1933:M1996" si="252">L1923-L1933</f>
        <v>0.0132218721777861</v>
      </c>
      <c r="Q1933" s="82">
        <f t="shared" si="246"/>
        <v>0.0629135126491555</v>
      </c>
      <c r="R1933" s="58">
        <f t="shared" si="247"/>
        <v>3.17361010226061</v>
      </c>
      <c r="S1933" s="57">
        <f>IF(K1933=0,C1961,(1/$C$59)*LN(1+$C$59/$C$58/(RodR+ABS(Calculations!K1933-RodR))))</f>
        <v>0.0198239577711015</v>
      </c>
      <c r="T1933" s="83">
        <f t="shared" si="248"/>
        <v>0.0200883392121737</v>
      </c>
      <c r="U1933" s="58">
        <f t="shared" si="249"/>
        <v>80.4583333333333</v>
      </c>
      <c r="V1933" s="58">
        <f t="shared" si="250"/>
        <v>1.01019948033673</v>
      </c>
      <c r="W1933" s="58">
        <f t="shared" si="251"/>
        <v>1.01019948033673</v>
      </c>
    </row>
    <row r="1934" spans="11:23">
      <c r="K1934" s="80">
        <v>193.2</v>
      </c>
      <c r="L1934" s="56">
        <f t="shared" si="245"/>
        <v>2.55955928014287</v>
      </c>
      <c r="M1934" s="56">
        <f t="shared" si="252"/>
        <v>0.013208264461853</v>
      </c>
      <c r="Q1934" s="82">
        <f t="shared" si="246"/>
        <v>0.0628812136476809</v>
      </c>
      <c r="R1934" s="58">
        <f t="shared" si="247"/>
        <v>3.17361010226061</v>
      </c>
      <c r="S1934" s="57">
        <f>IF(K1934=0,C1962,(1/$C$59)*LN(1+$C$59/$C$58/(RodR+ABS(Calculations!K1934-RodR))))</f>
        <v>0.0198137804019749</v>
      </c>
      <c r="T1934" s="83">
        <f t="shared" si="248"/>
        <v>0.0200778887883619</v>
      </c>
      <c r="U1934" s="58">
        <f t="shared" si="249"/>
        <v>80.5</v>
      </c>
      <c r="V1934" s="58">
        <f t="shared" si="250"/>
        <v>1.01019948033673</v>
      </c>
      <c r="W1934" s="58">
        <f t="shared" si="251"/>
        <v>1.01019948033673</v>
      </c>
    </row>
    <row r="1935" spans="11:23">
      <c r="K1935" s="80">
        <v>193.3</v>
      </c>
      <c r="L1935" s="56">
        <f t="shared" si="245"/>
        <v>2.55824590908762</v>
      </c>
      <c r="M1935" s="56">
        <f t="shared" si="252"/>
        <v>0.0131946777429022</v>
      </c>
      <c r="Q1935" s="82">
        <f t="shared" si="246"/>
        <v>0.0628489477937252</v>
      </c>
      <c r="R1935" s="58">
        <f t="shared" si="247"/>
        <v>3.17361010226061</v>
      </c>
      <c r="S1935" s="57">
        <f>IF(K1935=0,C1963,(1/$C$59)*LN(1+$C$59/$C$58/(RodR+ABS(Calculations!K1935-RodR))))</f>
        <v>0.0198036134775841</v>
      </c>
      <c r="T1935" s="83">
        <f t="shared" si="248"/>
        <v>0.0200674492320988</v>
      </c>
      <c r="U1935" s="58">
        <f t="shared" si="249"/>
        <v>80.5416666666667</v>
      </c>
      <c r="V1935" s="58">
        <f t="shared" si="250"/>
        <v>1.01019948033673</v>
      </c>
      <c r="W1935" s="58">
        <f t="shared" si="251"/>
        <v>1.01019948033673</v>
      </c>
    </row>
    <row r="1936" spans="11:23">
      <c r="K1936" s="80">
        <v>193.4</v>
      </c>
      <c r="L1936" s="56">
        <f t="shared" si="245"/>
        <v>2.55693388521526</v>
      </c>
      <c r="M1936" s="56">
        <f t="shared" si="252"/>
        <v>0.0131811119777101</v>
      </c>
      <c r="Q1936" s="82">
        <f t="shared" si="246"/>
        <v>0.0628167150362858</v>
      </c>
      <c r="R1936" s="58">
        <f t="shared" si="247"/>
        <v>3.17361010226061</v>
      </c>
      <c r="S1936" s="57">
        <f>IF(K1936=0,C1964,(1/$C$59)*LN(1+$C$59/$C$58/(RodR+ABS(Calculations!K1936-RodR))))</f>
        <v>0.0197934569818582</v>
      </c>
      <c r="T1936" s="83">
        <f t="shared" si="248"/>
        <v>0.0200570205264411</v>
      </c>
      <c r="U1936" s="58">
        <f t="shared" si="249"/>
        <v>80.5833333333333</v>
      </c>
      <c r="V1936" s="58">
        <f t="shared" si="250"/>
        <v>1.01019948033673</v>
      </c>
      <c r="W1936" s="58">
        <f t="shared" si="251"/>
        <v>1.01019948033673</v>
      </c>
    </row>
    <row r="1937" spans="11:23">
      <c r="K1937" s="80">
        <v>193.5</v>
      </c>
      <c r="L1937" s="56">
        <f t="shared" si="245"/>
        <v>2.55562320645405</v>
      </c>
      <c r="M1937" s="56">
        <f t="shared" si="252"/>
        <v>0.0131675671231903</v>
      </c>
      <c r="Q1937" s="82">
        <f t="shared" si="246"/>
        <v>0.0627845153244656</v>
      </c>
      <c r="R1937" s="58">
        <f t="shared" si="247"/>
        <v>3.17361010226061</v>
      </c>
      <c r="S1937" s="57">
        <f>IF(K1937=0,C1965,(1/$C$59)*LN(1+$C$59/$C$58/(RodR+ABS(Calculations!K1937-RodR))))</f>
        <v>0.0197833108987595</v>
      </c>
      <c r="T1937" s="83">
        <f t="shared" si="248"/>
        <v>0.02004660265448</v>
      </c>
      <c r="U1937" s="58">
        <f t="shared" si="249"/>
        <v>80.625</v>
      </c>
      <c r="V1937" s="58">
        <f t="shared" si="250"/>
        <v>1.01019948033673</v>
      </c>
      <c r="W1937" s="58">
        <f t="shared" si="251"/>
        <v>1.01019948033673</v>
      </c>
    </row>
    <row r="1938" spans="11:23">
      <c r="K1938" s="80">
        <v>193.6</v>
      </c>
      <c r="L1938" s="56">
        <f t="shared" si="245"/>
        <v>2.55431387073641</v>
      </c>
      <c r="M1938" s="56">
        <f t="shared" si="252"/>
        <v>0.0131540431364203</v>
      </c>
      <c r="Q1938" s="82">
        <f t="shared" si="246"/>
        <v>0.0627523486074701</v>
      </c>
      <c r="R1938" s="58">
        <f t="shared" si="247"/>
        <v>3.17361010226061</v>
      </c>
      <c r="S1938" s="57">
        <f>IF(K1938=0,C1966,(1/$C$59)*LN(1+$C$59/$C$58/(RodR+ABS(Calculations!K1938-RodR))))</f>
        <v>0.0197731752122829</v>
      </c>
      <c r="T1938" s="83">
        <f t="shared" si="248"/>
        <v>0.0200361955993437</v>
      </c>
      <c r="U1938" s="58">
        <f t="shared" si="249"/>
        <v>80.6666666666667</v>
      </c>
      <c r="V1938" s="58">
        <f t="shared" si="250"/>
        <v>1.01019948033673</v>
      </c>
      <c r="W1938" s="58">
        <f t="shared" si="251"/>
        <v>1.01019948033673</v>
      </c>
    </row>
    <row r="1939" spans="11:23">
      <c r="K1939" s="80">
        <v>193.7</v>
      </c>
      <c r="L1939" s="56">
        <f t="shared" si="245"/>
        <v>2.55300587599902</v>
      </c>
      <c r="M1939" s="56">
        <f t="shared" si="252"/>
        <v>0.0131405399745765</v>
      </c>
      <c r="Q1939" s="82">
        <f t="shared" si="246"/>
        <v>0.0627202148346094</v>
      </c>
      <c r="R1939" s="58">
        <f t="shared" si="247"/>
        <v>3.17361010226061</v>
      </c>
      <c r="S1939" s="57">
        <f>IF(K1939=0,C1967,(1/$C$59)*LN(1+$C$59/$C$58/(RodR+ABS(Calculations!K1939-RodR))))</f>
        <v>0.019763049906456</v>
      </c>
      <c r="T1939" s="83">
        <f t="shared" si="248"/>
        <v>0.0200257993441934</v>
      </c>
      <c r="U1939" s="58">
        <f t="shared" si="249"/>
        <v>80.7083333333333</v>
      </c>
      <c r="V1939" s="58">
        <f t="shared" si="250"/>
        <v>1.01019948033673</v>
      </c>
      <c r="W1939" s="58">
        <f t="shared" si="251"/>
        <v>1.01019948033673</v>
      </c>
    </row>
    <row r="1940" spans="11:23">
      <c r="K1940" s="80">
        <v>193.8</v>
      </c>
      <c r="L1940" s="56">
        <f t="shared" si="245"/>
        <v>2.55169922018286</v>
      </c>
      <c r="M1940" s="56">
        <f t="shared" si="252"/>
        <v>0.0131270575949025</v>
      </c>
      <c r="Q1940" s="82">
        <f t="shared" si="246"/>
        <v>0.0626881139552989</v>
      </c>
      <c r="R1940" s="58">
        <f t="shared" si="247"/>
        <v>3.17361010226061</v>
      </c>
      <c r="S1940" s="57">
        <f>IF(K1940=0,C1968,(1/$C$59)*LN(1+$C$59/$C$58/(RodR+ABS(Calculations!K1940-RodR))))</f>
        <v>0.0197529349653397</v>
      </c>
      <c r="T1940" s="83">
        <f t="shared" si="248"/>
        <v>0.0200154138722263</v>
      </c>
      <c r="U1940" s="58">
        <f t="shared" si="249"/>
        <v>80.75</v>
      </c>
      <c r="V1940" s="58">
        <f t="shared" si="250"/>
        <v>1.01019948033673</v>
      </c>
      <c r="W1940" s="58">
        <f t="shared" si="251"/>
        <v>1.01019948033673</v>
      </c>
    </row>
    <row r="1941" spans="11:23">
      <c r="K1941" s="80">
        <v>193.9</v>
      </c>
      <c r="L1941" s="56">
        <f t="shared" si="245"/>
        <v>2.55039390123308</v>
      </c>
      <c r="M1941" s="56">
        <f t="shared" si="252"/>
        <v>0.0131135959547048</v>
      </c>
      <c r="Q1941" s="82">
        <f t="shared" si="246"/>
        <v>0.0626560459190569</v>
      </c>
      <c r="R1941" s="58">
        <f t="shared" si="247"/>
        <v>3.17361010226061</v>
      </c>
      <c r="S1941" s="57">
        <f>IF(K1941=0,C1969,(1/$C$59)*LN(1+$C$59/$C$58/(RodR+ABS(Calculations!K1941-RodR))))</f>
        <v>0.0197428303730272</v>
      </c>
      <c r="T1941" s="83">
        <f t="shared" si="248"/>
        <v>0.0200050391666742</v>
      </c>
      <c r="U1941" s="58">
        <f t="shared" si="249"/>
        <v>80.7916666666667</v>
      </c>
      <c r="V1941" s="58">
        <f t="shared" si="250"/>
        <v>1.01019948033673</v>
      </c>
      <c r="W1941" s="58">
        <f t="shared" si="251"/>
        <v>1.01019948033673</v>
      </c>
    </row>
    <row r="1942" spans="11:23">
      <c r="K1942" s="80">
        <v>194</v>
      </c>
      <c r="L1942" s="56">
        <f t="shared" si="245"/>
        <v>2.54908991709896</v>
      </c>
      <c r="M1942" s="56">
        <f t="shared" si="252"/>
        <v>0.0131001550115584</v>
      </c>
      <c r="Q1942" s="82">
        <f t="shared" si="246"/>
        <v>0.0626240106755026</v>
      </c>
      <c r="R1942" s="58">
        <f t="shared" si="247"/>
        <v>3.17361010226061</v>
      </c>
      <c r="S1942" s="57">
        <f>IF(K1942=0,C1970,(1/$C$59)*LN(1+$C$59/$C$58/(RodR+ABS(Calculations!K1942-RodR))))</f>
        <v>0.0197327361136438</v>
      </c>
      <c r="T1942" s="83">
        <f t="shared" si="248"/>
        <v>0.0199946752108035</v>
      </c>
      <c r="U1942" s="58">
        <f t="shared" si="249"/>
        <v>80.8333333333333</v>
      </c>
      <c r="V1942" s="58">
        <f t="shared" si="250"/>
        <v>1.01019948033673</v>
      </c>
      <c r="W1942" s="58">
        <f t="shared" si="251"/>
        <v>1.01019948033673</v>
      </c>
    </row>
    <row r="1943" spans="11:23">
      <c r="K1943" s="80">
        <v>194.1</v>
      </c>
      <c r="L1943" s="56">
        <f t="shared" si="245"/>
        <v>2.54778726573406</v>
      </c>
      <c r="M1943" s="56">
        <f t="shared" si="252"/>
        <v>0.0130867347230046</v>
      </c>
      <c r="Q1943" s="82">
        <f t="shared" si="246"/>
        <v>0.062592008174361</v>
      </c>
      <c r="R1943" s="58">
        <f t="shared" si="247"/>
        <v>3.17361010226061</v>
      </c>
      <c r="S1943" s="57">
        <f>IF(K1943=0,C1971,(1/$C$59)*LN(1+$C$59/$C$58/(RodR+ABS(Calculations!K1943-RodR))))</f>
        <v>0.0197226521713476</v>
      </c>
      <c r="T1943" s="83">
        <f t="shared" si="248"/>
        <v>0.0199843219879155</v>
      </c>
      <c r="U1943" s="58">
        <f t="shared" si="249"/>
        <v>80.875</v>
      </c>
      <c r="V1943" s="58">
        <f t="shared" si="250"/>
        <v>1.01019948033673</v>
      </c>
      <c r="W1943" s="58">
        <f t="shared" si="251"/>
        <v>1.01019948033673</v>
      </c>
    </row>
    <row r="1944" spans="11:23">
      <c r="K1944" s="80">
        <v>194.2</v>
      </c>
      <c r="L1944" s="56">
        <f t="shared" si="245"/>
        <v>2.54648594509609</v>
      </c>
      <c r="M1944" s="56">
        <f t="shared" si="252"/>
        <v>0.0130733350467835</v>
      </c>
      <c r="Q1944" s="82">
        <f t="shared" si="246"/>
        <v>0.0625600383654586</v>
      </c>
      <c r="R1944" s="58">
        <f t="shared" si="247"/>
        <v>3.17361010226061</v>
      </c>
      <c r="S1944" s="57">
        <f>IF(K1944=0,C1972,(1/$C$59)*LN(1+$C$59/$C$58/(RodR+ABS(Calculations!K1944-RodR))))</f>
        <v>0.0197125785303293</v>
      </c>
      <c r="T1944" s="83">
        <f t="shared" si="248"/>
        <v>0.0199739794813462</v>
      </c>
      <c r="U1944" s="58">
        <f t="shared" si="249"/>
        <v>80.9166666666667</v>
      </c>
      <c r="V1944" s="58">
        <f t="shared" si="250"/>
        <v>1.01019948033673</v>
      </c>
      <c r="W1944" s="58">
        <f t="shared" si="251"/>
        <v>1.01019948033673</v>
      </c>
    </row>
    <row r="1945" spans="11:23">
      <c r="K1945" s="80">
        <v>194.3</v>
      </c>
      <c r="L1945" s="56">
        <f t="shared" si="245"/>
        <v>2.54518595314692</v>
      </c>
      <c r="M1945" s="56">
        <f t="shared" si="252"/>
        <v>0.0130599559406979</v>
      </c>
      <c r="Q1945" s="82">
        <f t="shared" si="246"/>
        <v>0.0625281011987245</v>
      </c>
      <c r="R1945" s="58">
        <f t="shared" si="247"/>
        <v>3.17361010226061</v>
      </c>
      <c r="S1945" s="57">
        <f>IF(K1945=0,C1973,(1/$C$59)*LN(1+$C$59/$C$58/(RodR+ABS(Calculations!K1945-RodR))))</f>
        <v>0.0197025151748114</v>
      </c>
      <c r="T1945" s="83">
        <f t="shared" si="248"/>
        <v>0.0199636476744653</v>
      </c>
      <c r="U1945" s="58">
        <f t="shared" si="249"/>
        <v>80.9583333333333</v>
      </c>
      <c r="V1945" s="58">
        <f t="shared" si="250"/>
        <v>1.01019948033673</v>
      </c>
      <c r="W1945" s="58">
        <f t="shared" si="251"/>
        <v>1.01019948033673</v>
      </c>
    </row>
    <row r="1946" spans="11:23">
      <c r="K1946" s="80">
        <v>194.4</v>
      </c>
      <c r="L1946" s="56">
        <f t="shared" si="245"/>
        <v>2.54388728785264</v>
      </c>
      <c r="M1946" s="56">
        <f t="shared" si="252"/>
        <v>0.0130465973626199</v>
      </c>
      <c r="Q1946" s="82">
        <f t="shared" si="246"/>
        <v>0.0624961966241909</v>
      </c>
      <c r="R1946" s="58">
        <f t="shared" si="247"/>
        <v>3.17361010226061</v>
      </c>
      <c r="S1946" s="57">
        <f>IF(K1946=0,C1974,(1/$C$59)*LN(1+$C$59/$C$58/(RodR+ABS(Calculations!K1946-RodR))))</f>
        <v>0.0196924620890493</v>
      </c>
      <c r="T1946" s="83">
        <f t="shared" si="248"/>
        <v>0.0199533265506778</v>
      </c>
      <c r="U1946" s="58">
        <f t="shared" si="249"/>
        <v>81</v>
      </c>
      <c r="V1946" s="58">
        <f t="shared" si="250"/>
        <v>1.01019948033673</v>
      </c>
      <c r="W1946" s="58">
        <f t="shared" si="251"/>
        <v>1.01019948033673</v>
      </c>
    </row>
    <row r="1947" spans="11:23">
      <c r="K1947" s="80">
        <v>194.5</v>
      </c>
      <c r="L1947" s="56">
        <f t="shared" si="245"/>
        <v>2.54258994718343</v>
      </c>
      <c r="M1947" s="56">
        <f t="shared" si="252"/>
        <v>0.0130332592706197</v>
      </c>
      <c r="Q1947" s="82">
        <f t="shared" si="246"/>
        <v>0.0624643245919909</v>
      </c>
      <c r="R1947" s="58">
        <f t="shared" si="247"/>
        <v>3.17361010226061</v>
      </c>
      <c r="S1947" s="57">
        <f>IF(K1947=0,C1975,(1/$C$59)*LN(1+$C$59/$C$58/(RodR+ABS(Calculations!K1947-RodR))))</f>
        <v>0.0196824192573299</v>
      </c>
      <c r="T1947" s="83">
        <f t="shared" si="248"/>
        <v>0.0199430160934225</v>
      </c>
      <c r="U1947" s="58">
        <f t="shared" si="249"/>
        <v>81.0416666666667</v>
      </c>
      <c r="V1947" s="58">
        <f t="shared" si="250"/>
        <v>1.01019948033673</v>
      </c>
      <c r="W1947" s="58">
        <f t="shared" si="251"/>
        <v>1.01019948033673</v>
      </c>
    </row>
    <row r="1948" spans="11:23">
      <c r="K1948" s="80">
        <v>194.6</v>
      </c>
      <c r="L1948" s="56">
        <f t="shared" si="245"/>
        <v>2.54129392911357</v>
      </c>
      <c r="M1948" s="56">
        <f t="shared" si="252"/>
        <v>0.0130199416228343</v>
      </c>
      <c r="Q1948" s="82">
        <f t="shared" si="246"/>
        <v>0.0624324850523583</v>
      </c>
      <c r="R1948" s="58">
        <f t="shared" si="247"/>
        <v>3.17361010226061</v>
      </c>
      <c r="S1948" s="57">
        <f>IF(K1948=0,C1976,(1/$C$59)*LN(1+$C$59/$C$58/(RodR+ABS(Calculations!K1948-RodR))))</f>
        <v>0.019672386663972</v>
      </c>
      <c r="T1948" s="83">
        <f t="shared" si="248"/>
        <v>0.0199327162861731</v>
      </c>
      <c r="U1948" s="58">
        <f t="shared" si="249"/>
        <v>81.0833333333333</v>
      </c>
      <c r="V1948" s="58">
        <f t="shared" si="250"/>
        <v>1.01019948033673</v>
      </c>
      <c r="W1948" s="58">
        <f t="shared" si="251"/>
        <v>1.01019948033673</v>
      </c>
    </row>
    <row r="1949" spans="11:23">
      <c r="K1949" s="80">
        <v>194.7</v>
      </c>
      <c r="L1949" s="56">
        <f t="shared" si="245"/>
        <v>2.53999923162159</v>
      </c>
      <c r="M1949" s="56">
        <f t="shared" si="252"/>
        <v>0.0130066443774313</v>
      </c>
      <c r="Q1949" s="82">
        <f t="shared" si="246"/>
        <v>0.0624006779556312</v>
      </c>
      <c r="R1949" s="58">
        <f t="shared" si="247"/>
        <v>3.17361010226061</v>
      </c>
      <c r="S1949" s="57">
        <f>IF(K1949=0,C1977,(1/$C$59)*LN(1+$C$59/$C$58/(RodR+ABS(Calculations!K1949-RodR))))</f>
        <v>0.0196623642933271</v>
      </c>
      <c r="T1949" s="83">
        <f t="shared" si="248"/>
        <v>0.0199224271124359</v>
      </c>
      <c r="U1949" s="58">
        <f t="shared" si="249"/>
        <v>81.125</v>
      </c>
      <c r="V1949" s="58">
        <f t="shared" si="250"/>
        <v>1.01019948033673</v>
      </c>
      <c r="W1949" s="58">
        <f t="shared" si="251"/>
        <v>1.01019948033673</v>
      </c>
    </row>
    <row r="1950" spans="11:23">
      <c r="K1950" s="80">
        <v>194.8</v>
      </c>
      <c r="L1950" s="56">
        <f t="shared" si="245"/>
        <v>2.53870585269005</v>
      </c>
      <c r="M1950" s="56">
        <f t="shared" si="252"/>
        <v>0.0129933674928129</v>
      </c>
      <c r="Q1950" s="82">
        <f t="shared" si="246"/>
        <v>0.0623689032522466</v>
      </c>
      <c r="R1950" s="58">
        <f t="shared" si="247"/>
        <v>3.17361010226061</v>
      </c>
      <c r="S1950" s="57">
        <f>IF(K1950=0,C1978,(1/$C$59)*LN(1+$C$59/$C$58/(RodR+ABS(Calculations!K1950-RodR))))</f>
        <v>0.0196523521297781</v>
      </c>
      <c r="T1950" s="83">
        <f t="shared" si="248"/>
        <v>0.0199121485557526</v>
      </c>
      <c r="U1950" s="58">
        <f t="shared" si="249"/>
        <v>81.1666666666667</v>
      </c>
      <c r="V1950" s="58">
        <f t="shared" si="250"/>
        <v>1.01019948033673</v>
      </c>
      <c r="W1950" s="58">
        <f t="shared" si="251"/>
        <v>1.01019948033673</v>
      </c>
    </row>
    <row r="1951" spans="11:23">
      <c r="K1951" s="80">
        <v>194.9</v>
      </c>
      <c r="L1951" s="56">
        <f t="shared" si="245"/>
        <v>2.5374137903056</v>
      </c>
      <c r="M1951" s="56">
        <f t="shared" si="252"/>
        <v>0.0129801109274794</v>
      </c>
      <c r="Q1951" s="82">
        <f t="shared" si="246"/>
        <v>0.0623371608927425</v>
      </c>
      <c r="R1951" s="58">
        <f t="shared" si="247"/>
        <v>3.17361010226061</v>
      </c>
      <c r="S1951" s="57">
        <f>IF(K1951=0,C1979,(1/$C$59)*LN(1+$C$59/$C$58/(RodR+ABS(Calculations!K1951-RodR))))</f>
        <v>0.0196423501577396</v>
      </c>
      <c r="T1951" s="83">
        <f t="shared" si="248"/>
        <v>0.0199018805996987</v>
      </c>
      <c r="U1951" s="58">
        <f t="shared" si="249"/>
        <v>81.2083333333333</v>
      </c>
      <c r="V1951" s="58">
        <f t="shared" si="250"/>
        <v>1.01019948033673</v>
      </c>
      <c r="W1951" s="58">
        <f t="shared" si="251"/>
        <v>1.01019948033673</v>
      </c>
    </row>
    <row r="1952" spans="11:23">
      <c r="K1952" s="80">
        <v>195</v>
      </c>
      <c r="L1952" s="56">
        <f t="shared" si="245"/>
        <v>2.53612304245906</v>
      </c>
      <c r="M1952" s="56">
        <f t="shared" si="252"/>
        <v>0.012966874639897</v>
      </c>
      <c r="Q1952" s="82">
        <f t="shared" si="246"/>
        <v>0.0623054508277586</v>
      </c>
      <c r="R1952" s="58">
        <f t="shared" si="247"/>
        <v>3.17361010226061</v>
      </c>
      <c r="S1952" s="57">
        <f>IF(K1952=0,C1980,(1/$C$59)*LN(1+$C$59/$C$58/(RodR+ABS(Calculations!K1952-RodR))))</f>
        <v>0.0196323583616581</v>
      </c>
      <c r="T1952" s="83">
        <f t="shared" si="248"/>
        <v>0.0198916232278833</v>
      </c>
      <c r="U1952" s="58">
        <f t="shared" si="249"/>
        <v>81.25</v>
      </c>
      <c r="V1952" s="58">
        <f t="shared" si="250"/>
        <v>1.01019948033673</v>
      </c>
      <c r="W1952" s="58">
        <f t="shared" si="251"/>
        <v>1.01019948033673</v>
      </c>
    </row>
    <row r="1953" spans="11:23">
      <c r="K1953" s="80">
        <v>195.1</v>
      </c>
      <c r="L1953" s="56">
        <f t="shared" si="245"/>
        <v>2.5348336071453</v>
      </c>
      <c r="M1953" s="56">
        <f t="shared" si="252"/>
        <v>0.012953658588764</v>
      </c>
      <c r="Q1953" s="82">
        <f t="shared" si="246"/>
        <v>0.0622737730080343</v>
      </c>
      <c r="R1953" s="58">
        <f t="shared" si="247"/>
        <v>3.17361010226061</v>
      </c>
      <c r="S1953" s="57">
        <f>IF(K1953=0,C1981,(1/$C$59)*LN(1+$C$59/$C$58/(RodR+ABS(Calculations!K1953-RodR))))</f>
        <v>0.0196223767260117</v>
      </c>
      <c r="T1953" s="83">
        <f t="shared" si="248"/>
        <v>0.019881376423949</v>
      </c>
      <c r="U1953" s="58">
        <f t="shared" si="249"/>
        <v>81.2916666666667</v>
      </c>
      <c r="V1953" s="58">
        <f t="shared" si="250"/>
        <v>1.01019948033673</v>
      </c>
      <c r="W1953" s="58">
        <f t="shared" si="251"/>
        <v>1.01019948033673</v>
      </c>
    </row>
    <row r="1954" spans="11:23">
      <c r="K1954" s="80">
        <v>195.2</v>
      </c>
      <c r="L1954" s="56">
        <f t="shared" si="245"/>
        <v>2.53354548236324</v>
      </c>
      <c r="M1954" s="56">
        <f t="shared" si="252"/>
        <v>0.0129404627328458</v>
      </c>
      <c r="Q1954" s="82">
        <f t="shared" si="246"/>
        <v>0.0622421273844094</v>
      </c>
      <c r="R1954" s="58">
        <f t="shared" si="247"/>
        <v>3.17361010226061</v>
      </c>
      <c r="S1954" s="57">
        <f>IF(K1954=0,C1982,(1/$C$59)*LN(1+$C$59/$C$58/(RodR+ABS(Calculations!K1954-RodR))))</f>
        <v>0.0196124052353102</v>
      </c>
      <c r="T1954" s="83">
        <f t="shared" si="248"/>
        <v>0.0198711401715727</v>
      </c>
      <c r="U1954" s="58">
        <f t="shared" si="249"/>
        <v>81.3333333333333</v>
      </c>
      <c r="V1954" s="58">
        <f t="shared" si="250"/>
        <v>1.01019948033673</v>
      </c>
      <c r="W1954" s="58">
        <f t="shared" si="251"/>
        <v>1.01019948033673</v>
      </c>
    </row>
    <row r="1955" spans="11:23">
      <c r="K1955" s="80">
        <v>195.3</v>
      </c>
      <c r="L1955" s="56">
        <f t="shared" si="245"/>
        <v>2.53225866611588</v>
      </c>
      <c r="M1955" s="56">
        <f t="shared" si="252"/>
        <v>0.012927287031042</v>
      </c>
      <c r="Q1955" s="82">
        <f t="shared" si="246"/>
        <v>0.0622105139078224</v>
      </c>
      <c r="R1955" s="58">
        <f t="shared" si="247"/>
        <v>3.17361010226061</v>
      </c>
      <c r="S1955" s="57">
        <f>IF(K1955=0,C1983,(1/$C$59)*LN(1+$C$59/$C$58/(RodR+ABS(Calculations!K1955-RodR))))</f>
        <v>0.0196024438740944</v>
      </c>
      <c r="T1955" s="83">
        <f t="shared" si="248"/>
        <v>0.0198609144544644</v>
      </c>
      <c r="U1955" s="58">
        <f t="shared" si="249"/>
        <v>81.375</v>
      </c>
      <c r="V1955" s="58">
        <f t="shared" si="250"/>
        <v>1.01019948033673</v>
      </c>
      <c r="W1955" s="58">
        <f t="shared" si="251"/>
        <v>1.01019948033673</v>
      </c>
    </row>
    <row r="1956" spans="11:23">
      <c r="K1956" s="80">
        <v>195.4</v>
      </c>
      <c r="L1956" s="56">
        <f t="shared" si="245"/>
        <v>2.53097315641036</v>
      </c>
      <c r="M1956" s="56">
        <f t="shared" si="252"/>
        <v>0.0129141314422787</v>
      </c>
      <c r="Q1956" s="82">
        <f t="shared" si="246"/>
        <v>0.0621789325293148</v>
      </c>
      <c r="R1956" s="58">
        <f t="shared" si="247"/>
        <v>3.17361010226061</v>
      </c>
      <c r="S1956" s="57">
        <f>IF(K1956=0,C1984,(1/$C$59)*LN(1+$C$59/$C$58/(RodR+ABS(Calculations!K1956-RodR))))</f>
        <v>0.0195924926269373</v>
      </c>
      <c r="T1956" s="83">
        <f t="shared" si="248"/>
        <v>0.0198506992563679</v>
      </c>
      <c r="U1956" s="58">
        <f t="shared" si="249"/>
        <v>81.4166666666667</v>
      </c>
      <c r="V1956" s="58">
        <f t="shared" si="250"/>
        <v>1.01019948033673</v>
      </c>
      <c r="W1956" s="58">
        <f t="shared" si="251"/>
        <v>1.01019948033673</v>
      </c>
    </row>
    <row r="1957" spans="11:23">
      <c r="K1957" s="80">
        <v>195.5</v>
      </c>
      <c r="L1957" s="56">
        <f t="shared" si="245"/>
        <v>2.52968895125774</v>
      </c>
      <c r="M1957" s="56">
        <f t="shared" si="252"/>
        <v>0.0129009959256883</v>
      </c>
      <c r="Q1957" s="82">
        <f t="shared" si="246"/>
        <v>0.0621473832000237</v>
      </c>
      <c r="R1957" s="58">
        <f t="shared" si="247"/>
        <v>3.17361010226061</v>
      </c>
      <c r="S1957" s="57">
        <f>IF(K1957=0,C1985,(1/$C$59)*LN(1+$C$59/$C$58/(RodR+ABS(Calculations!K1957-RodR))))</f>
        <v>0.0195825514784425</v>
      </c>
      <c r="T1957" s="83">
        <f t="shared" si="248"/>
        <v>0.0198404945610602</v>
      </c>
      <c r="U1957" s="58">
        <f t="shared" si="249"/>
        <v>81.4583333333333</v>
      </c>
      <c r="V1957" s="58">
        <f t="shared" si="250"/>
        <v>1.01019948033673</v>
      </c>
      <c r="W1957" s="58">
        <f t="shared" si="251"/>
        <v>1.01019948033673</v>
      </c>
    </row>
    <row r="1958" spans="11:23">
      <c r="K1958" s="80">
        <v>195.6</v>
      </c>
      <c r="L1958" s="56">
        <f t="shared" si="245"/>
        <v>2.52840604867314</v>
      </c>
      <c r="M1958" s="56">
        <f t="shared" si="252"/>
        <v>0.0128878804404318</v>
      </c>
      <c r="Q1958" s="82">
        <f t="shared" si="246"/>
        <v>0.0621158658711861</v>
      </c>
      <c r="R1958" s="58">
        <f t="shared" si="247"/>
        <v>3.17361010226061</v>
      </c>
      <c r="S1958" s="57">
        <f>IF(K1958=0,C1986,(1/$C$59)*LN(1+$C$59/$C$58/(RodR+ABS(Calculations!K1958-RodR))))</f>
        <v>0.0195726204132449</v>
      </c>
      <c r="T1958" s="83">
        <f t="shared" si="248"/>
        <v>0.0198303003523519</v>
      </c>
      <c r="U1958" s="58">
        <f t="shared" si="249"/>
        <v>81.5</v>
      </c>
      <c r="V1958" s="58">
        <f t="shared" si="250"/>
        <v>1.01019948033673</v>
      </c>
      <c r="W1958" s="58">
        <f t="shared" si="251"/>
        <v>1.01019948033673</v>
      </c>
    </row>
    <row r="1959" spans="11:23">
      <c r="K1959" s="80">
        <v>195.7</v>
      </c>
      <c r="L1959" s="56">
        <f t="shared" si="245"/>
        <v>2.52712444667579</v>
      </c>
      <c r="M1959" s="56">
        <f t="shared" si="252"/>
        <v>0.0128747849458026</v>
      </c>
      <c r="Q1959" s="82">
        <f t="shared" si="246"/>
        <v>0.0620843804941402</v>
      </c>
      <c r="R1959" s="58">
        <f t="shared" si="247"/>
        <v>3.17361010226061</v>
      </c>
      <c r="S1959" s="57">
        <f>IF(K1959=0,C1987,(1/$C$59)*LN(1+$C$59/$C$58/(RodR+ABS(Calculations!K1959-RodR))))</f>
        <v>0.019562699416011</v>
      </c>
      <c r="T1959" s="83">
        <f t="shared" si="248"/>
        <v>0.0198201166140867</v>
      </c>
      <c r="U1959" s="58">
        <f t="shared" si="249"/>
        <v>81.5416666666667</v>
      </c>
      <c r="V1959" s="58">
        <f t="shared" si="250"/>
        <v>1.01019948033673</v>
      </c>
      <c r="W1959" s="58">
        <f t="shared" si="251"/>
        <v>1.01019948033673</v>
      </c>
    </row>
    <row r="1960" spans="11:23">
      <c r="K1960" s="80">
        <v>195.8</v>
      </c>
      <c r="L1960" s="56">
        <f t="shared" si="245"/>
        <v>2.52584414328882</v>
      </c>
      <c r="M1960" s="56">
        <f t="shared" si="252"/>
        <v>0.0128617094012298</v>
      </c>
      <c r="Q1960" s="82">
        <f t="shared" si="246"/>
        <v>0.0620529270203197</v>
      </c>
      <c r="R1960" s="58">
        <f t="shared" si="247"/>
        <v>3.17361010226061</v>
      </c>
      <c r="S1960" s="57">
        <f>IF(K1960=0,C1988,(1/$C$59)*LN(1+$C$59/$C$58/(RodR+ABS(Calculations!K1960-RodR))))</f>
        <v>0.0195527884714378</v>
      </c>
      <c r="T1960" s="83">
        <f t="shared" si="248"/>
        <v>0.0198099433301417</v>
      </c>
      <c r="U1960" s="58">
        <f t="shared" si="249"/>
        <v>81.5833333333333</v>
      </c>
      <c r="V1960" s="58">
        <f t="shared" si="250"/>
        <v>1.01019948033673</v>
      </c>
      <c r="W1960" s="58">
        <f t="shared" si="251"/>
        <v>1.01019948033673</v>
      </c>
    </row>
    <row r="1961" spans="11:23">
      <c r="K1961" s="80">
        <v>195.9</v>
      </c>
      <c r="L1961" s="56">
        <f t="shared" si="245"/>
        <v>2.52456513653947</v>
      </c>
      <c r="M1961" s="56">
        <f t="shared" si="252"/>
        <v>0.0128486537661385</v>
      </c>
      <c r="Q1961" s="82">
        <f t="shared" si="246"/>
        <v>0.0620215054012594</v>
      </c>
      <c r="R1961" s="58">
        <f t="shared" si="247"/>
        <v>3.17361010226061</v>
      </c>
      <c r="S1961" s="57">
        <f>IF(K1961=0,C1989,(1/$C$59)*LN(1+$C$59/$C$58/(RodR+ABS(Calculations!K1961-RodR))))</f>
        <v>0.0195428875642539</v>
      </c>
      <c r="T1961" s="83">
        <f t="shared" si="248"/>
        <v>0.0197997804844265</v>
      </c>
      <c r="U1961" s="58">
        <f t="shared" si="249"/>
        <v>81.625</v>
      </c>
      <c r="V1961" s="58">
        <f t="shared" si="250"/>
        <v>1.01019948033673</v>
      </c>
      <c r="W1961" s="58">
        <f t="shared" si="251"/>
        <v>1.01019948033673</v>
      </c>
    </row>
    <row r="1962" spans="11:23">
      <c r="K1962" s="80">
        <v>196</v>
      </c>
      <c r="L1962" s="56">
        <f t="shared" si="245"/>
        <v>2.52328742445891</v>
      </c>
      <c r="M1962" s="56">
        <f t="shared" si="252"/>
        <v>0.0128356180001541</v>
      </c>
      <c r="Q1962" s="82">
        <f t="shared" si="246"/>
        <v>0.0619901155885909</v>
      </c>
      <c r="R1962" s="58">
        <f t="shared" si="247"/>
        <v>3.17361010226061</v>
      </c>
      <c r="S1962" s="57">
        <f>IF(K1962=0,C1990,(1/$C$59)*LN(1+$C$59/$C$58/(RodR+ABS(Calculations!K1962-RodR))))</f>
        <v>0.0195329966792185</v>
      </c>
      <c r="T1962" s="83">
        <f t="shared" si="248"/>
        <v>0.0197896280608838</v>
      </c>
      <c r="U1962" s="58">
        <f t="shared" si="249"/>
        <v>81.6666666666667</v>
      </c>
      <c r="V1962" s="58">
        <f t="shared" si="250"/>
        <v>1.01019948033673</v>
      </c>
      <c r="W1962" s="58">
        <f t="shared" si="251"/>
        <v>1.01019948033673</v>
      </c>
    </row>
    <row r="1963" spans="11:23">
      <c r="K1963" s="80">
        <v>196.1</v>
      </c>
      <c r="L1963" s="56">
        <f t="shared" si="245"/>
        <v>2.52201100508229</v>
      </c>
      <c r="M1963" s="56">
        <f t="shared" si="252"/>
        <v>0.0128226020630029</v>
      </c>
      <c r="Q1963" s="82">
        <f t="shared" si="246"/>
        <v>0.0619587575340431</v>
      </c>
      <c r="R1963" s="58">
        <f t="shared" si="247"/>
        <v>3.17361010226061</v>
      </c>
      <c r="S1963" s="57">
        <f>IF(K1963=0,C1991,(1/$C$59)*LN(1+$C$59/$C$58/(RodR+ABS(Calculations!K1963-RodR))))</f>
        <v>0.0195231158011216</v>
      </c>
      <c r="T1963" s="83">
        <f t="shared" si="248"/>
        <v>0.0197794860434905</v>
      </c>
      <c r="U1963" s="58">
        <f t="shared" si="249"/>
        <v>81.7083333333333</v>
      </c>
      <c r="V1963" s="58">
        <f t="shared" si="250"/>
        <v>1.01019948033673</v>
      </c>
      <c r="W1963" s="58">
        <f t="shared" si="251"/>
        <v>1.01019948033673</v>
      </c>
    </row>
    <row r="1964" spans="11:23">
      <c r="K1964" s="80">
        <v>196.2</v>
      </c>
      <c r="L1964" s="56">
        <f t="shared" si="245"/>
        <v>2.52073587644877</v>
      </c>
      <c r="M1964" s="56">
        <f t="shared" si="252"/>
        <v>0.0128096059144744</v>
      </c>
      <c r="Q1964" s="82">
        <f t="shared" si="246"/>
        <v>0.0619274311894435</v>
      </c>
      <c r="R1964" s="58">
        <f t="shared" si="247"/>
        <v>3.17361010226061</v>
      </c>
      <c r="S1964" s="57">
        <f>IF(K1964=0,C1992,(1/$C$59)*LN(1+$C$59/$C$58/(RodR+ABS(Calculations!K1964-RodR))))</f>
        <v>0.0195132449147838</v>
      </c>
      <c r="T1964" s="83">
        <f t="shared" si="248"/>
        <v>0.0197693544162548</v>
      </c>
      <c r="U1964" s="58">
        <f t="shared" si="249"/>
        <v>81.75</v>
      </c>
      <c r="V1964" s="58">
        <f t="shared" si="250"/>
        <v>1.01019948033673</v>
      </c>
      <c r="W1964" s="58">
        <f t="shared" si="251"/>
        <v>1.01019948033673</v>
      </c>
    </row>
    <row r="1965" spans="11:23">
      <c r="K1965" s="80">
        <v>196.3</v>
      </c>
      <c r="L1965" s="56">
        <f t="shared" si="245"/>
        <v>2.51946203660142</v>
      </c>
      <c r="M1965" s="56">
        <f t="shared" si="252"/>
        <v>0.0127966295144581</v>
      </c>
      <c r="Q1965" s="82">
        <f t="shared" si="246"/>
        <v>0.0618961365067161</v>
      </c>
      <c r="R1965" s="58">
        <f t="shared" si="247"/>
        <v>3.17361010226061</v>
      </c>
      <c r="S1965" s="57">
        <f>IF(K1965=0,C1993,(1/$C$59)*LN(1+$C$59/$C$58/(RodR+ABS(Calculations!K1965-RodR))))</f>
        <v>0.0195033840050568</v>
      </c>
      <c r="T1965" s="83">
        <f t="shared" si="248"/>
        <v>0.0197592331632183</v>
      </c>
      <c r="U1965" s="58">
        <f t="shared" si="249"/>
        <v>81.7916666666667</v>
      </c>
      <c r="V1965" s="58">
        <f t="shared" si="250"/>
        <v>1.01019948033673</v>
      </c>
      <c r="W1965" s="58">
        <f t="shared" si="251"/>
        <v>1.01019948033673</v>
      </c>
    </row>
    <row r="1966" spans="11:23">
      <c r="K1966" s="80">
        <v>196.4</v>
      </c>
      <c r="L1966" s="56">
        <f t="shared" si="245"/>
        <v>2.51818948358735</v>
      </c>
      <c r="M1966" s="56">
        <f t="shared" si="252"/>
        <v>0.0127836728230135</v>
      </c>
      <c r="Q1966" s="82">
        <f t="shared" si="246"/>
        <v>0.0618648734378836</v>
      </c>
      <c r="R1966" s="58">
        <f t="shared" si="247"/>
        <v>3.17361010226061</v>
      </c>
      <c r="S1966" s="57">
        <f>IF(K1966=0,C1994,(1/$C$59)*LN(1+$C$59/$C$58/(RodR+ABS(Calculations!K1966-RodR))))</f>
        <v>0.0194935330568227</v>
      </c>
      <c r="T1966" s="83">
        <f t="shared" si="248"/>
        <v>0.019749122268455</v>
      </c>
      <c r="U1966" s="58">
        <f t="shared" si="249"/>
        <v>81.8333333333333</v>
      </c>
      <c r="V1966" s="58">
        <f t="shared" si="250"/>
        <v>1.01019948033673</v>
      </c>
      <c r="W1966" s="58">
        <f t="shared" si="251"/>
        <v>1.01019948033673</v>
      </c>
    </row>
    <row r="1967" spans="11:23">
      <c r="K1967" s="80">
        <v>196.5</v>
      </c>
      <c r="L1967" s="56">
        <f t="shared" si="245"/>
        <v>2.51691821545751</v>
      </c>
      <c r="M1967" s="56">
        <f t="shared" si="252"/>
        <v>0.0127707358002271</v>
      </c>
      <c r="Q1967" s="82">
        <f t="shared" si="246"/>
        <v>0.0618336419350637</v>
      </c>
      <c r="R1967" s="58">
        <f t="shared" si="247"/>
        <v>3.17361010226061</v>
      </c>
      <c r="S1967" s="57">
        <f>IF(K1967=0,C1995,(1/$C$59)*LN(1+$C$59/$C$58/(RodR+ABS(Calculations!K1967-RodR))))</f>
        <v>0.019483692054994</v>
      </c>
      <c r="T1967" s="83">
        <f t="shared" si="248"/>
        <v>0.0197390217160717</v>
      </c>
      <c r="U1967" s="58">
        <f t="shared" si="249"/>
        <v>81.875</v>
      </c>
      <c r="V1967" s="58">
        <f t="shared" si="250"/>
        <v>1.01019948033673</v>
      </c>
      <c r="W1967" s="58">
        <f t="shared" si="251"/>
        <v>1.01019948033673</v>
      </c>
    </row>
    <row r="1968" spans="11:23">
      <c r="K1968" s="80">
        <v>196.6</v>
      </c>
      <c r="L1968" s="56">
        <f t="shared" si="245"/>
        <v>2.51564823026692</v>
      </c>
      <c r="M1968" s="56">
        <f t="shared" si="252"/>
        <v>0.0127578184062185</v>
      </c>
      <c r="Q1968" s="82">
        <f t="shared" si="246"/>
        <v>0.0618024419504731</v>
      </c>
      <c r="R1968" s="58">
        <f t="shared" si="247"/>
        <v>3.17361010226061</v>
      </c>
      <c r="S1968" s="57">
        <f>IF(K1968=0,C1996,(1/$C$59)*LN(1+$C$59/$C$58/(RodR+ABS(Calculations!K1968-RodR))))</f>
        <v>0.0194738609845142</v>
      </c>
      <c r="T1968" s="83">
        <f t="shared" si="248"/>
        <v>0.0197289314902077</v>
      </c>
      <c r="U1968" s="58">
        <f t="shared" si="249"/>
        <v>81.9166666666667</v>
      </c>
      <c r="V1968" s="58">
        <f t="shared" si="250"/>
        <v>1.01019948033673</v>
      </c>
      <c r="W1968" s="58">
        <f t="shared" si="251"/>
        <v>1.01019948033673</v>
      </c>
    </row>
    <row r="1969" spans="11:23">
      <c r="K1969" s="80">
        <v>196.7</v>
      </c>
      <c r="L1969" s="56">
        <f t="shared" si="245"/>
        <v>2.51437952607434</v>
      </c>
      <c r="M1969" s="56">
        <f t="shared" si="252"/>
        <v>0.0127449206014463</v>
      </c>
      <c r="Q1969" s="82">
        <f t="shared" si="246"/>
        <v>0.0617712734364214</v>
      </c>
      <c r="R1969" s="58">
        <f t="shared" si="247"/>
        <v>3.17361010226061</v>
      </c>
      <c r="S1969" s="57">
        <f>IF(K1969=0,C1997,(1/$C$59)*LN(1+$C$59/$C$58/(RodR+ABS(Calculations!K1969-RodR))))</f>
        <v>0.0194640398303562</v>
      </c>
      <c r="T1969" s="83">
        <f t="shared" si="248"/>
        <v>0.0197188515750344</v>
      </c>
      <c r="U1969" s="58">
        <f t="shared" si="249"/>
        <v>81.9583333333333</v>
      </c>
      <c r="V1969" s="58">
        <f t="shared" si="250"/>
        <v>1.01019948033673</v>
      </c>
      <c r="W1969" s="58">
        <f t="shared" si="251"/>
        <v>1.01019948033673</v>
      </c>
    </row>
    <row r="1970" spans="11:23">
      <c r="K1970" s="80">
        <v>196.8</v>
      </c>
      <c r="L1970" s="56">
        <f t="shared" si="245"/>
        <v>2.51311210094262</v>
      </c>
      <c r="M1970" s="56">
        <f t="shared" si="252"/>
        <v>0.0127320423461934</v>
      </c>
      <c r="Q1970" s="82">
        <f t="shared" si="246"/>
        <v>0.0617401363453182</v>
      </c>
      <c r="R1970" s="58">
        <f t="shared" si="247"/>
        <v>3.17361010226061</v>
      </c>
      <c r="S1970" s="57">
        <f>IF(K1970=0,C1998,(1/$C$59)*LN(1+$C$59/$C$58/(RodR+ABS(Calculations!K1970-RodR))))</f>
        <v>0.0194542285775243</v>
      </c>
      <c r="T1970" s="83">
        <f t="shared" si="248"/>
        <v>0.0197087819547561</v>
      </c>
      <c r="U1970" s="58">
        <f t="shared" si="249"/>
        <v>82</v>
      </c>
      <c r="V1970" s="58">
        <f t="shared" si="250"/>
        <v>1.01019948033673</v>
      </c>
      <c r="W1970" s="58">
        <f t="shared" si="251"/>
        <v>1.01019948033673</v>
      </c>
    </row>
    <row r="1971" spans="11:23">
      <c r="K1971" s="80">
        <v>196.9</v>
      </c>
      <c r="L1971" s="56">
        <f t="shared" si="245"/>
        <v>2.51184595293842</v>
      </c>
      <c r="M1971" s="56">
        <f t="shared" si="252"/>
        <v>0.0127191836010465</v>
      </c>
      <c r="Q1971" s="82">
        <f t="shared" si="246"/>
        <v>0.0617090306296664</v>
      </c>
      <c r="R1971" s="58">
        <f t="shared" si="247"/>
        <v>3.17361010226061</v>
      </c>
      <c r="S1971" s="57">
        <f>IF(K1971=0,C1999,(1/$C$59)*LN(1+$C$59/$C$58/(RodR+ABS(Calculations!K1971-RodR))))</f>
        <v>0.0194444272110522</v>
      </c>
      <c r="T1971" s="83">
        <f t="shared" si="248"/>
        <v>0.0196987226136089</v>
      </c>
      <c r="U1971" s="58">
        <f t="shared" si="249"/>
        <v>82.0416666666667</v>
      </c>
      <c r="V1971" s="58">
        <f t="shared" si="250"/>
        <v>1.01019948033673</v>
      </c>
      <c r="W1971" s="58">
        <f t="shared" si="251"/>
        <v>1.01019948033673</v>
      </c>
    </row>
    <row r="1972" spans="11:23">
      <c r="K1972" s="80">
        <v>197</v>
      </c>
      <c r="L1972" s="56">
        <f t="shared" si="245"/>
        <v>2.51058108013232</v>
      </c>
      <c r="M1972" s="56">
        <f t="shared" si="252"/>
        <v>0.0127063443265931</v>
      </c>
      <c r="Q1972" s="82">
        <f t="shared" si="246"/>
        <v>0.0616779562420659</v>
      </c>
      <c r="R1972" s="58">
        <f t="shared" si="247"/>
        <v>3.17361010226061</v>
      </c>
      <c r="S1972" s="57">
        <f>IF(K1972=0,C2000,(1/$C$59)*LN(1+$C$59/$C$58/(RodR+ABS(Calculations!K1972-RodR))))</f>
        <v>0.0194346357160042</v>
      </c>
      <c r="T1972" s="83">
        <f t="shared" si="248"/>
        <v>0.0196886735358612</v>
      </c>
      <c r="U1972" s="58">
        <f t="shared" si="249"/>
        <v>82.0833333333333</v>
      </c>
      <c r="V1972" s="58">
        <f t="shared" si="250"/>
        <v>1.01019948033673</v>
      </c>
      <c r="W1972" s="58">
        <f t="shared" si="251"/>
        <v>1.01019948033673</v>
      </c>
    </row>
    <row r="1973" spans="11:23">
      <c r="K1973" s="80">
        <v>197.1</v>
      </c>
      <c r="L1973" s="56">
        <f t="shared" si="245"/>
        <v>2.50931748059874</v>
      </c>
      <c r="M1973" s="56">
        <f t="shared" si="252"/>
        <v>0.0126935244835491</v>
      </c>
      <c r="Q1973" s="82">
        <f t="shared" si="246"/>
        <v>0.0616469131352107</v>
      </c>
      <c r="R1973" s="58">
        <f t="shared" si="247"/>
        <v>3.17361010226061</v>
      </c>
      <c r="S1973" s="57">
        <f>IF(K1973=0,C2001,(1/$C$59)*LN(1+$C$59/$C$58/(RodR+ABS(Calculations!K1973-RodR))))</f>
        <v>0.0194248540774743</v>
      </c>
      <c r="T1973" s="83">
        <f t="shared" si="248"/>
        <v>0.0196786347058138</v>
      </c>
      <c r="U1973" s="58">
        <f t="shared" si="249"/>
        <v>82.125</v>
      </c>
      <c r="V1973" s="58">
        <f t="shared" si="250"/>
        <v>1.01019948033673</v>
      </c>
      <c r="W1973" s="58">
        <f t="shared" si="251"/>
        <v>1.01019948033673</v>
      </c>
    </row>
    <row r="1974" spans="11:23">
      <c r="K1974" s="80">
        <v>197.2</v>
      </c>
      <c r="L1974" s="56">
        <f t="shared" si="245"/>
        <v>2.50805515241607</v>
      </c>
      <c r="M1974" s="56">
        <f t="shared" si="252"/>
        <v>0.0126807240326996</v>
      </c>
      <c r="Q1974" s="82">
        <f t="shared" si="246"/>
        <v>0.0616159012618916</v>
      </c>
      <c r="R1974" s="58">
        <f t="shared" si="247"/>
        <v>3.17361010226061</v>
      </c>
      <c r="S1974" s="57">
        <f>IF(K1974=0,C2002,(1/$C$59)*LN(1+$C$59/$C$58/(RodR+ABS(Calculations!K1974-RodR))))</f>
        <v>0.0194150822805869</v>
      </c>
      <c r="T1974" s="83">
        <f t="shared" si="248"/>
        <v>0.0196686061077987</v>
      </c>
      <c r="U1974" s="58">
        <f t="shared" si="249"/>
        <v>82.1666666666667</v>
      </c>
      <c r="V1974" s="58">
        <f t="shared" si="250"/>
        <v>1.01019948033673</v>
      </c>
      <c r="W1974" s="58">
        <f t="shared" si="251"/>
        <v>1.01019948033673</v>
      </c>
    </row>
    <row r="1975" spans="11:23">
      <c r="K1975" s="80">
        <v>197.3</v>
      </c>
      <c r="L1975" s="56">
        <f t="shared" si="245"/>
        <v>2.50679409366646</v>
      </c>
      <c r="M1975" s="56">
        <f t="shared" si="252"/>
        <v>0.0126679429349603</v>
      </c>
      <c r="Q1975" s="82">
        <f t="shared" si="246"/>
        <v>0.0615849205749931</v>
      </c>
      <c r="R1975" s="58">
        <f t="shared" si="247"/>
        <v>3.17361010226061</v>
      </c>
      <c r="S1975" s="57">
        <f>IF(K1975=0,C2003,(1/$C$59)*LN(1+$C$59/$C$58/(RodR+ABS(Calculations!K1975-RodR))))</f>
        <v>0.019405320310496</v>
      </c>
      <c r="T1975" s="83">
        <f t="shared" si="248"/>
        <v>0.0196585877261803</v>
      </c>
      <c r="U1975" s="58">
        <f t="shared" si="249"/>
        <v>82.2083333333333</v>
      </c>
      <c r="V1975" s="58">
        <f t="shared" si="250"/>
        <v>1.01019948033673</v>
      </c>
      <c r="W1975" s="58">
        <f t="shared" si="251"/>
        <v>1.01019948033673</v>
      </c>
    </row>
    <row r="1976" spans="11:23">
      <c r="K1976" s="80">
        <v>197.4</v>
      </c>
      <c r="L1976" s="56">
        <f t="shared" si="245"/>
        <v>2.505534302436</v>
      </c>
      <c r="M1976" s="56">
        <f t="shared" si="252"/>
        <v>0.0126551811513478</v>
      </c>
      <c r="Q1976" s="82">
        <f t="shared" si="246"/>
        <v>0.0615539710274954</v>
      </c>
      <c r="R1976" s="58">
        <f t="shared" si="247"/>
        <v>3.17361010226061</v>
      </c>
      <c r="S1976" s="57">
        <f>IF(K1976=0,C2004,(1/$C$59)*LN(1+$C$59/$C$58/(RodR+ABS(Calculations!K1976-RodR))))</f>
        <v>0.0193955681523857</v>
      </c>
      <c r="T1976" s="83">
        <f t="shared" si="248"/>
        <v>0.0196485795453551</v>
      </c>
      <c r="U1976" s="58">
        <f t="shared" si="249"/>
        <v>82.25</v>
      </c>
      <c r="V1976" s="58">
        <f t="shared" si="250"/>
        <v>1.01019948033673</v>
      </c>
      <c r="W1976" s="58">
        <f t="shared" si="251"/>
        <v>1.01019948033673</v>
      </c>
    </row>
    <row r="1977" spans="11:23">
      <c r="K1977" s="80">
        <v>197.5</v>
      </c>
      <c r="L1977" s="56">
        <f t="shared" si="245"/>
        <v>2.50427577681457</v>
      </c>
      <c r="M1977" s="56">
        <f t="shared" si="252"/>
        <v>0.0126424386429442</v>
      </c>
      <c r="Q1977" s="82">
        <f t="shared" si="246"/>
        <v>0.0615230525724722</v>
      </c>
      <c r="R1977" s="58">
        <f t="shared" si="247"/>
        <v>3.17361010226061</v>
      </c>
      <c r="S1977" s="57">
        <f>IF(K1977=0,C2005,(1/$C$59)*LN(1+$C$59/$C$58/(RodR+ABS(Calculations!K1977-RodR))))</f>
        <v>0.0193858257914696</v>
      </c>
      <c r="T1977" s="83">
        <f t="shared" si="248"/>
        <v>0.0196385815497509</v>
      </c>
      <c r="U1977" s="58">
        <f t="shared" si="249"/>
        <v>82.2916666666667</v>
      </c>
      <c r="V1977" s="58">
        <f t="shared" si="250"/>
        <v>1.01019948033673</v>
      </c>
      <c r="W1977" s="58">
        <f t="shared" si="251"/>
        <v>1.01019948033673</v>
      </c>
    </row>
    <row r="1978" spans="11:23">
      <c r="K1978" s="80">
        <v>197.6</v>
      </c>
      <c r="L1978" s="56">
        <f t="shared" si="245"/>
        <v>2.50301851489592</v>
      </c>
      <c r="M1978" s="56">
        <f t="shared" si="252"/>
        <v>0.0126297153709984</v>
      </c>
      <c r="Q1978" s="82">
        <f t="shared" si="246"/>
        <v>0.0614921651630924</v>
      </c>
      <c r="R1978" s="58">
        <f t="shared" si="247"/>
        <v>3.17361010226061</v>
      </c>
      <c r="S1978" s="57">
        <f>IF(K1978=0,C2006,(1/$C$59)*LN(1+$C$59/$C$58/(RodR+ABS(Calculations!K1978-RodR))))</f>
        <v>0.0193760932129913</v>
      </c>
      <c r="T1978" s="83">
        <f t="shared" si="248"/>
        <v>0.0196285937238279</v>
      </c>
      <c r="U1978" s="58">
        <f t="shared" si="249"/>
        <v>82.3333333333333</v>
      </c>
      <c r="V1978" s="58">
        <f t="shared" si="250"/>
        <v>1.01019948033673</v>
      </c>
      <c r="W1978" s="58">
        <f t="shared" si="251"/>
        <v>1.01019948033673</v>
      </c>
    </row>
    <row r="1979" spans="11:23">
      <c r="K1979" s="80">
        <v>197.7</v>
      </c>
      <c r="L1979" s="56">
        <f t="shared" si="245"/>
        <v>2.50176251477758</v>
      </c>
      <c r="M1979" s="56">
        <f t="shared" si="252"/>
        <v>0.012617011296757</v>
      </c>
      <c r="Q1979" s="82">
        <f t="shared" si="246"/>
        <v>0.0614613087526176</v>
      </c>
      <c r="R1979" s="58">
        <f t="shared" si="247"/>
        <v>3.17361010226061</v>
      </c>
      <c r="S1979" s="57">
        <f>IF(K1979=0,C2007,(1/$C$59)*LN(1+$C$59/$C$58/(RodR+ABS(Calculations!K1979-RodR))))</f>
        <v>0.0193663704022236</v>
      </c>
      <c r="T1979" s="83">
        <f t="shared" si="248"/>
        <v>0.0196186160520768</v>
      </c>
      <c r="U1979" s="58">
        <f t="shared" si="249"/>
        <v>82.375</v>
      </c>
      <c r="V1979" s="58">
        <f t="shared" si="250"/>
        <v>1.01019948033673</v>
      </c>
      <c r="W1979" s="58">
        <f t="shared" si="251"/>
        <v>1.01019948033673</v>
      </c>
    </row>
    <row r="1980" spans="11:23">
      <c r="K1980" s="80">
        <v>197.8</v>
      </c>
      <c r="L1980" s="56">
        <f t="shared" si="245"/>
        <v>2.50050777456099</v>
      </c>
      <c r="M1980" s="56">
        <f t="shared" si="252"/>
        <v>0.0126043263816333</v>
      </c>
      <c r="Q1980" s="82">
        <f t="shared" si="246"/>
        <v>0.0614304832944053</v>
      </c>
      <c r="R1980" s="58">
        <f t="shared" si="247"/>
        <v>3.17361010226061</v>
      </c>
      <c r="S1980" s="57">
        <f>IF(K1980=0,C2008,(1/$C$59)*LN(1+$C$59/$C$58/(RodR+ABS(Calculations!K1980-RodR))))</f>
        <v>0.0193566573444695</v>
      </c>
      <c r="T1980" s="83">
        <f t="shared" si="248"/>
        <v>0.0196086485190205</v>
      </c>
      <c r="U1980" s="58">
        <f t="shared" si="249"/>
        <v>82.4166666666667</v>
      </c>
      <c r="V1980" s="58">
        <f t="shared" si="250"/>
        <v>1.01019948033673</v>
      </c>
      <c r="W1980" s="58">
        <f t="shared" si="251"/>
        <v>1.01019948033673</v>
      </c>
    </row>
    <row r="1981" spans="11:23">
      <c r="K1981" s="80">
        <v>197.9</v>
      </c>
      <c r="L1981" s="56">
        <f t="shared" si="245"/>
        <v>2.49925429235128</v>
      </c>
      <c r="M1981" s="56">
        <f t="shared" si="252"/>
        <v>0.0125916605871406</v>
      </c>
      <c r="Q1981" s="82">
        <f t="shared" si="246"/>
        <v>0.061399688741904</v>
      </c>
      <c r="R1981" s="58">
        <f t="shared" si="247"/>
        <v>3.17361010226061</v>
      </c>
      <c r="S1981" s="57">
        <f>IF(K1981=0,C2009,(1/$C$59)*LN(1+$C$59/$C$58/(RodR+ABS(Calculations!K1981-RodR))))</f>
        <v>0.0193469540250606</v>
      </c>
      <c r="T1981" s="83">
        <f t="shared" si="248"/>
        <v>0.0195986911092135</v>
      </c>
      <c r="U1981" s="58">
        <f t="shared" si="249"/>
        <v>82.4583333333333</v>
      </c>
      <c r="V1981" s="58">
        <f t="shared" si="250"/>
        <v>1.01019948033673</v>
      </c>
      <c r="W1981" s="58">
        <f t="shared" si="251"/>
        <v>1.01019948033673</v>
      </c>
    </row>
    <row r="1982" spans="11:23">
      <c r="K1982" s="80">
        <v>198</v>
      </c>
      <c r="L1982" s="56">
        <f t="shared" si="245"/>
        <v>2.49800206625746</v>
      </c>
      <c r="M1982" s="56">
        <f t="shared" si="252"/>
        <v>0.0125790138748574</v>
      </c>
      <c r="Q1982" s="82">
        <f t="shared" si="246"/>
        <v>0.0613689250486575</v>
      </c>
      <c r="R1982" s="58">
        <f t="shared" si="247"/>
        <v>3.17361010226061</v>
      </c>
      <c r="S1982" s="57">
        <f>IF(K1982=0,C2010,(1/$C$59)*LN(1+$C$59/$C$58/(RodR+ABS(Calculations!K1982-RodR))))</f>
        <v>0.0193372604293588</v>
      </c>
      <c r="T1982" s="83">
        <f t="shared" si="248"/>
        <v>0.0195887438072415</v>
      </c>
      <c r="U1982" s="58">
        <f t="shared" si="249"/>
        <v>82.5</v>
      </c>
      <c r="V1982" s="58">
        <f t="shared" si="250"/>
        <v>1.01019948033673</v>
      </c>
      <c r="W1982" s="58">
        <f t="shared" si="251"/>
        <v>1.01019948033673</v>
      </c>
    </row>
    <row r="1983" spans="11:23">
      <c r="K1983" s="80">
        <v>198.1</v>
      </c>
      <c r="L1983" s="56">
        <f t="shared" si="245"/>
        <v>2.49675109439232</v>
      </c>
      <c r="M1983" s="56">
        <f t="shared" si="252"/>
        <v>0.0125663862064282</v>
      </c>
      <c r="Q1983" s="82">
        <f t="shared" si="246"/>
        <v>0.061338192168302</v>
      </c>
      <c r="R1983" s="58">
        <f t="shared" si="247"/>
        <v>3.17361010226061</v>
      </c>
      <c r="S1983" s="57">
        <f>IF(K1983=0,C2011,(1/$C$59)*LN(1+$C$59/$C$58/(RodR+ABS(Calculations!K1983-RodR))))</f>
        <v>0.0193275765427549</v>
      </c>
      <c r="T1983" s="83">
        <f t="shared" si="248"/>
        <v>0.0195788065977209</v>
      </c>
      <c r="U1983" s="58">
        <f t="shared" si="249"/>
        <v>82.5416666666667</v>
      </c>
      <c r="V1983" s="58">
        <f t="shared" si="250"/>
        <v>1.01019948033673</v>
      </c>
      <c r="W1983" s="58">
        <f t="shared" si="251"/>
        <v>1.01019948033673</v>
      </c>
    </row>
    <row r="1984" spans="11:23">
      <c r="K1984" s="80">
        <v>198.2</v>
      </c>
      <c r="L1984" s="56">
        <f t="shared" si="245"/>
        <v>2.49550137487237</v>
      </c>
      <c r="M1984" s="56">
        <f t="shared" si="252"/>
        <v>0.0125537775436984</v>
      </c>
      <c r="Q1984" s="82">
        <f t="shared" si="246"/>
        <v>0.0613074900545659</v>
      </c>
      <c r="R1984" s="58">
        <f t="shared" si="247"/>
        <v>3.17361010226061</v>
      </c>
      <c r="S1984" s="57">
        <f>IF(K1984=0,C2012,(1/$C$59)*LN(1+$C$59/$C$58/(RodR+ABS(Calculations!K1984-RodR))))</f>
        <v>0.0193179023506686</v>
      </c>
      <c r="T1984" s="83">
        <f t="shared" si="248"/>
        <v>0.0195688794653002</v>
      </c>
      <c r="U1984" s="58">
        <f t="shared" si="249"/>
        <v>82.5833333333333</v>
      </c>
      <c r="V1984" s="58">
        <f t="shared" si="250"/>
        <v>1.01019948033673</v>
      </c>
      <c r="W1984" s="58">
        <f t="shared" si="251"/>
        <v>1.01019948033673</v>
      </c>
    </row>
    <row r="1985" spans="11:23">
      <c r="K1985" s="80">
        <v>198.3</v>
      </c>
      <c r="L1985" s="56">
        <f t="shared" si="245"/>
        <v>2.49425290581795</v>
      </c>
      <c r="M1985" s="56">
        <f t="shared" si="252"/>
        <v>0.0125411878485111</v>
      </c>
      <c r="Q1985" s="82">
        <f t="shared" si="246"/>
        <v>0.0612768186612708</v>
      </c>
      <c r="R1985" s="58">
        <f t="shared" si="247"/>
        <v>3.17361010226061</v>
      </c>
      <c r="S1985" s="57">
        <f>IF(K1985=0,C2013,(1/$C$59)*LN(1+$C$59/$C$58/(RodR+ABS(Calculations!K1985-RodR))))</f>
        <v>0.0193082378385493</v>
      </c>
      <c r="T1985" s="83">
        <f t="shared" si="248"/>
        <v>0.0195589623946585</v>
      </c>
      <c r="U1985" s="58">
        <f t="shared" si="249"/>
        <v>82.625</v>
      </c>
      <c r="V1985" s="58">
        <f t="shared" si="250"/>
        <v>1.01019948033673</v>
      </c>
      <c r="W1985" s="58">
        <f t="shared" si="251"/>
        <v>1.01019948033673</v>
      </c>
    </row>
    <row r="1986" spans="11:23">
      <c r="K1986" s="80">
        <v>198.4</v>
      </c>
      <c r="L1986" s="56">
        <f t="shared" ref="L1986:L2049" si="253">IF(K1986&lt;RodR,EPRValue,Q1986*$C$43)</f>
        <v>2.49300568535316</v>
      </c>
      <c r="M1986" s="56">
        <f t="shared" si="252"/>
        <v>0.0125286170828431</v>
      </c>
      <c r="Q1986" s="82">
        <f t="shared" si="246"/>
        <v>0.061246177942331</v>
      </c>
      <c r="R1986" s="58">
        <f t="shared" si="247"/>
        <v>3.17361010226061</v>
      </c>
      <c r="S1986" s="57">
        <f>IF(K1986=0,C2014,(1/$C$59)*LN(1+$C$59/$C$58/(RodR+ABS(Calculations!K1986-RodR))))</f>
        <v>0.0192985829918756</v>
      </c>
      <c r="T1986" s="83">
        <f t="shared" si="248"/>
        <v>0.0195490553705058</v>
      </c>
      <c r="U1986" s="58">
        <f t="shared" si="249"/>
        <v>82.6666666666667</v>
      </c>
      <c r="V1986" s="58">
        <f t="shared" si="250"/>
        <v>1.01019948033673</v>
      </c>
      <c r="W1986" s="58">
        <f t="shared" si="251"/>
        <v>1.01019948033673</v>
      </c>
    </row>
    <row r="1987" spans="11:23">
      <c r="K1987" s="80">
        <v>198.5</v>
      </c>
      <c r="L1987" s="56">
        <f t="shared" si="253"/>
        <v>2.4917597116058</v>
      </c>
      <c r="M1987" s="56">
        <f t="shared" si="252"/>
        <v>0.0125160652087692</v>
      </c>
      <c r="Q1987" s="82">
        <f t="shared" si="246"/>
        <v>0.0612155678517522</v>
      </c>
      <c r="R1987" s="58">
        <f t="shared" si="247"/>
        <v>3.17361010226061</v>
      </c>
      <c r="S1987" s="57">
        <f>IF(K1987=0,C2015,(1/$C$59)*LN(1+$C$59/$C$58/(RodR+ABS(Calculations!K1987-RodR))))</f>
        <v>0.0192889377961544</v>
      </c>
      <c r="T1987" s="83">
        <f t="shared" si="248"/>
        <v>0.0195391583775835</v>
      </c>
      <c r="U1987" s="58">
        <f t="shared" si="249"/>
        <v>82.7083333333333</v>
      </c>
      <c r="V1987" s="58">
        <f t="shared" si="250"/>
        <v>1.01019948033673</v>
      </c>
      <c r="W1987" s="58">
        <f t="shared" si="251"/>
        <v>1.01019948033673</v>
      </c>
    </row>
    <row r="1988" spans="11:23">
      <c r="K1988" s="80">
        <v>198.6</v>
      </c>
      <c r="L1988" s="56">
        <f t="shared" si="253"/>
        <v>2.49051498270746</v>
      </c>
      <c r="M1988" s="56">
        <f t="shared" si="252"/>
        <v>0.0125035321884659</v>
      </c>
      <c r="Q1988" s="82">
        <f t="shared" ref="Q1988:Q2051" si="254">R1988*IF($C$56&lt;$C$55,S1988,T1988)</f>
        <v>0.0611849883436324</v>
      </c>
      <c r="R1988" s="58">
        <f t="shared" ref="R1988:R2051" si="255">$C$70/$C$61*W1988</f>
        <v>3.17361010226061</v>
      </c>
      <c r="S1988" s="57">
        <f>IF(K1988=0,C2016,(1/$C$59)*LN(1+$C$59/$C$58/(RodR+ABS(Calculations!K1988-RodR))))</f>
        <v>0.0192793022369224</v>
      </c>
      <c r="T1988" s="83">
        <f t="shared" ref="T1988:T2051" si="256">IF((ABS(K1988))&lt;$C$55-$C$56,($C$53/2/PI()/$C$56*LN(($C$55-$C$56)*(ABS(K1988)+$C$56)/(ABS(K1988))/$C$55)+$C$60*LN($C$55*$C$54/($C$55-$C$56)/$C$53)),$C$60*LN((((ABS(K1988))+$C$56-$C$55)*$C$53+$C$55*$C$54)/($C$53*(ABS(K1988)))))</f>
        <v>0.0195292714006637</v>
      </c>
      <c r="U1988" s="58">
        <f t="shared" ref="U1988:U2051" si="257">K1988/$C$56</f>
        <v>82.75</v>
      </c>
      <c r="V1988" s="58">
        <f t="shared" ref="V1988:V2051" si="258">IF(K1988="","",1/(1.0212-0.0178*LOG10($C$53+0.01)))</f>
        <v>1.01019948033673</v>
      </c>
      <c r="W1988" s="58">
        <f t="shared" ref="W1988:W2051" si="259">MAX(1/(-(0.21682*LOG10(3.7*U1988)-0.293)*(EXP(-3.7*U1988)-1)+1),1)*MAX(1/(-(0.1921*LOG10(U1988+0.2)+0.072)*(EXP(-150*U1988)-1)+1),1)*V1988</f>
        <v>1.01019948033673</v>
      </c>
    </row>
    <row r="1989" spans="11:23">
      <c r="K1989" s="80">
        <v>198.7</v>
      </c>
      <c r="L1989" s="56">
        <f t="shared" si="253"/>
        <v>2.48927149679345</v>
      </c>
      <c r="M1989" s="56">
        <f t="shared" si="252"/>
        <v>0.0124910179841384</v>
      </c>
      <c r="Q1989" s="82">
        <f t="shared" si="254"/>
        <v>0.0611544393721617</v>
      </c>
      <c r="R1989" s="58">
        <f t="shared" si="255"/>
        <v>3.17361010226061</v>
      </c>
      <c r="S1989" s="57">
        <f>IF(K1989=0,C2017,(1/$C$59)*LN(1+$C$59/$C$58/(RodR+ABS(Calculations!K1989-RodR))))</f>
        <v>0.0192696762997447</v>
      </c>
      <c r="T1989" s="83">
        <f t="shared" si="256"/>
        <v>0.0195193944245497</v>
      </c>
      <c r="U1989" s="58">
        <f t="shared" si="257"/>
        <v>82.7916666666667</v>
      </c>
      <c r="V1989" s="58">
        <f t="shared" si="258"/>
        <v>1.01019948033673</v>
      </c>
      <c r="W1989" s="58">
        <f t="shared" si="259"/>
        <v>1.01019948033673</v>
      </c>
    </row>
    <row r="1990" spans="11:23">
      <c r="K1990" s="80">
        <v>198.8</v>
      </c>
      <c r="L1990" s="56">
        <f t="shared" si="253"/>
        <v>2.48802925200276</v>
      </c>
      <c r="M1990" s="56">
        <f t="shared" si="252"/>
        <v>0.0124785225582307</v>
      </c>
      <c r="Q1990" s="82">
        <f t="shared" si="254"/>
        <v>0.0611239208916202</v>
      </c>
      <c r="R1990" s="58">
        <f t="shared" si="255"/>
        <v>3.17361010226061</v>
      </c>
      <c r="S1990" s="57">
        <f>IF(K1990=0,C2018,(1/$C$59)*LN(1+$C$59/$C$58/(RodR+ABS(Calculations!K1990-RodR))))</f>
        <v>0.0192600599702152</v>
      </c>
      <c r="T1990" s="83">
        <f t="shared" si="256"/>
        <v>0.0195095274340745</v>
      </c>
      <c r="U1990" s="58">
        <f t="shared" si="257"/>
        <v>82.8333333333333</v>
      </c>
      <c r="V1990" s="58">
        <f t="shared" si="258"/>
        <v>1.01019948033673</v>
      </c>
      <c r="W1990" s="58">
        <f t="shared" si="259"/>
        <v>1.01019948033673</v>
      </c>
    </row>
    <row r="1991" spans="11:23">
      <c r="K1991" s="80">
        <v>198.9</v>
      </c>
      <c r="L1991" s="56">
        <f t="shared" si="253"/>
        <v>2.4867882464782</v>
      </c>
      <c r="M1991" s="56">
        <f t="shared" si="252"/>
        <v>0.0124660458730812</v>
      </c>
      <c r="Q1991" s="82">
        <f t="shared" si="254"/>
        <v>0.0610934328563817</v>
      </c>
      <c r="R1991" s="58">
        <f t="shared" si="255"/>
        <v>3.17361010226061</v>
      </c>
      <c r="S1991" s="57">
        <f>IF(K1991=0,C2019,(1/$C$59)*LN(1+$C$59/$C$58/(RodR+ABS(Calculations!K1991-RodR))))</f>
        <v>0.0192504532339571</v>
      </c>
      <c r="T1991" s="83">
        <f t="shared" si="256"/>
        <v>0.0194996704141027</v>
      </c>
      <c r="U1991" s="58">
        <f t="shared" si="257"/>
        <v>82.875</v>
      </c>
      <c r="V1991" s="58">
        <f t="shared" si="258"/>
        <v>1.01019948033673</v>
      </c>
      <c r="W1991" s="58">
        <f t="shared" si="259"/>
        <v>1.01019948033673</v>
      </c>
    </row>
    <row r="1992" spans="11:23">
      <c r="K1992" s="80">
        <v>199</v>
      </c>
      <c r="L1992" s="56">
        <f t="shared" si="253"/>
        <v>2.48554847836613</v>
      </c>
      <c r="M1992" s="56">
        <f t="shared" si="252"/>
        <v>0.0124535878913297</v>
      </c>
      <c r="Q1992" s="82">
        <f t="shared" si="254"/>
        <v>0.0610629752209078</v>
      </c>
      <c r="R1992" s="58">
        <f t="shared" si="255"/>
        <v>3.17361010226061</v>
      </c>
      <c r="S1992" s="57">
        <f>IF(K1992=0,C2020,(1/$C$59)*LN(1+$C$59/$C$58/(RodR+ABS(Calculations!K1992-RodR))))</f>
        <v>0.0192408560766213</v>
      </c>
      <c r="T1992" s="83">
        <f t="shared" si="256"/>
        <v>0.0194898233495291</v>
      </c>
      <c r="U1992" s="58">
        <f t="shared" si="257"/>
        <v>82.9166666666667</v>
      </c>
      <c r="V1992" s="58">
        <f t="shared" si="258"/>
        <v>1.01019948033673</v>
      </c>
      <c r="W1992" s="58">
        <f t="shared" si="259"/>
        <v>1.01019948033673</v>
      </c>
    </row>
    <row r="1993" spans="11:23">
      <c r="K1993" s="80">
        <v>199.1</v>
      </c>
      <c r="L1993" s="56">
        <f t="shared" si="253"/>
        <v>2.48430994581673</v>
      </c>
      <c r="M1993" s="56">
        <f t="shared" si="252"/>
        <v>0.0124411485755829</v>
      </c>
      <c r="Q1993" s="82">
        <f t="shared" si="254"/>
        <v>0.0610325479397534</v>
      </c>
      <c r="R1993" s="58">
        <f t="shared" si="255"/>
        <v>3.17361010226061</v>
      </c>
      <c r="S1993" s="57">
        <f>IF(K1993=0,C2021,(1/$C$59)*LN(1+$C$59/$C$58/(RodR+ABS(Calculations!K1993-RodR))))</f>
        <v>0.0192312684838881</v>
      </c>
      <c r="T1993" s="83">
        <f t="shared" si="256"/>
        <v>0.0194799862252791</v>
      </c>
      <c r="U1993" s="58">
        <f t="shared" si="257"/>
        <v>82.9583333333333</v>
      </c>
      <c r="V1993" s="58">
        <f t="shared" si="258"/>
        <v>1.01019948033673</v>
      </c>
      <c r="W1993" s="58">
        <f t="shared" si="259"/>
        <v>1.01019948033673</v>
      </c>
    </row>
    <row r="1994" spans="11:23">
      <c r="K1994" s="80">
        <v>199.2</v>
      </c>
      <c r="L1994" s="56">
        <f t="shared" si="253"/>
        <v>2.48307264698386</v>
      </c>
      <c r="M1994" s="56">
        <f t="shared" si="252"/>
        <v>0.0124287278885085</v>
      </c>
      <c r="Q1994" s="82">
        <f t="shared" si="254"/>
        <v>0.0610021509675639</v>
      </c>
      <c r="R1994" s="58">
        <f t="shared" si="255"/>
        <v>3.17361010226061</v>
      </c>
      <c r="S1994" s="57">
        <f>IF(K1994=0,C2022,(1/$C$59)*LN(1+$C$59/$C$58/(RodR+ABS(Calculations!K1994-RodR))))</f>
        <v>0.0192216904414664</v>
      </c>
      <c r="T1994" s="83">
        <f t="shared" si="256"/>
        <v>0.0194701590263083</v>
      </c>
      <c r="U1994" s="58">
        <f t="shared" si="257"/>
        <v>83</v>
      </c>
      <c r="V1994" s="58">
        <f t="shared" si="258"/>
        <v>1.01019948033673</v>
      </c>
      <c r="W1994" s="58">
        <f t="shared" si="259"/>
        <v>1.01019948033673</v>
      </c>
    </row>
    <row r="1995" spans="11:23">
      <c r="K1995" s="80">
        <v>199.3</v>
      </c>
      <c r="L1995" s="56">
        <f t="shared" si="253"/>
        <v>2.48183658002497</v>
      </c>
      <c r="M1995" s="56">
        <f t="shared" si="252"/>
        <v>0.012416325792981</v>
      </c>
      <c r="Q1995" s="82">
        <f t="shared" si="254"/>
        <v>0.0609717842590732</v>
      </c>
      <c r="R1995" s="58">
        <f t="shared" si="255"/>
        <v>3.17361010226061</v>
      </c>
      <c r="S1995" s="57">
        <f>IF(K1995=0,C2023,(1/$C$59)*LN(1+$C$59/$C$58/(RodR+ABS(Calculations!K1995-RodR))))</f>
        <v>0.0192121219350928</v>
      </c>
      <c r="T1995" s="83">
        <f t="shared" si="256"/>
        <v>0.0194603417376031</v>
      </c>
      <c r="U1995" s="58">
        <f t="shared" si="257"/>
        <v>83.0416666666667</v>
      </c>
      <c r="V1995" s="58">
        <f t="shared" si="258"/>
        <v>1.01019948033673</v>
      </c>
      <c r="W1995" s="58">
        <f t="shared" si="259"/>
        <v>1.01019948033673</v>
      </c>
    </row>
    <row r="1996" spans="11:23">
      <c r="K1996" s="80">
        <v>199.4</v>
      </c>
      <c r="L1996" s="56">
        <f t="shared" si="253"/>
        <v>2.48060174310122</v>
      </c>
      <c r="M1996" s="56">
        <f t="shared" si="252"/>
        <v>0.0124039422519377</v>
      </c>
      <c r="Q1996" s="82">
        <f t="shared" si="254"/>
        <v>0.060941447769106</v>
      </c>
      <c r="R1996" s="58">
        <f t="shared" si="255"/>
        <v>3.17361010226061</v>
      </c>
      <c r="S1996" s="57">
        <f>IF(K1996=0,C2024,(1/$C$59)*LN(1+$C$59/$C$58/(RodR+ABS(Calculations!K1996-RodR))))</f>
        <v>0.0192025629505328</v>
      </c>
      <c r="T1996" s="83">
        <f t="shared" si="256"/>
        <v>0.0194505343441795</v>
      </c>
      <c r="U1996" s="58">
        <f t="shared" si="257"/>
        <v>83.0833333333333</v>
      </c>
      <c r="V1996" s="58">
        <f t="shared" si="258"/>
        <v>1.01019948033673</v>
      </c>
      <c r="W1996" s="58">
        <f t="shared" si="259"/>
        <v>1.01019948033673</v>
      </c>
    </row>
    <row r="1997" spans="11:23">
      <c r="K1997" s="80">
        <v>199.5</v>
      </c>
      <c r="L1997" s="56">
        <f t="shared" si="253"/>
        <v>2.47936813437749</v>
      </c>
      <c r="M1997" s="56">
        <f t="shared" ref="M1997:M2060" si="260">L1987-L1997</f>
        <v>0.0123915772283123</v>
      </c>
      <c r="Q1997" s="82">
        <f t="shared" si="254"/>
        <v>0.0609111414525786</v>
      </c>
      <c r="R1997" s="58">
        <f t="shared" si="255"/>
        <v>3.17361010226061</v>
      </c>
      <c r="S1997" s="57">
        <f>IF(K1997=0,C2025,(1/$C$59)*LN(1+$C$59/$C$58/(RodR+ABS(Calculations!K1997-RodR))))</f>
        <v>0.0191930134735804</v>
      </c>
      <c r="T1997" s="83">
        <f t="shared" si="256"/>
        <v>0.0194407368310844</v>
      </c>
      <c r="U1997" s="58">
        <f t="shared" si="257"/>
        <v>83.125</v>
      </c>
      <c r="V1997" s="58">
        <f t="shared" si="258"/>
        <v>1.01019948033673</v>
      </c>
      <c r="W1997" s="58">
        <f t="shared" si="259"/>
        <v>1.01019948033673</v>
      </c>
    </row>
    <row r="1998" spans="11:23">
      <c r="K1998" s="80">
        <v>199.6</v>
      </c>
      <c r="L1998" s="56">
        <f t="shared" si="253"/>
        <v>2.47813575202221</v>
      </c>
      <c r="M1998" s="56">
        <f t="shared" si="260"/>
        <v>0.0123792306852439</v>
      </c>
      <c r="Q1998" s="82">
        <f t="shared" si="254"/>
        <v>0.0608808652644946</v>
      </c>
      <c r="R1998" s="58">
        <f t="shared" si="255"/>
        <v>3.17361010226061</v>
      </c>
      <c r="S1998" s="57">
        <f>IF(K1998=0,C2026,(1/$C$59)*LN(1+$C$59/$C$58/(RodR+ABS(Calculations!K1998-RodR))))</f>
        <v>0.0191834734900574</v>
      </c>
      <c r="T1998" s="83">
        <f t="shared" si="256"/>
        <v>0.019430949183395</v>
      </c>
      <c r="U1998" s="58">
        <f t="shared" si="257"/>
        <v>83.1666666666667</v>
      </c>
      <c r="V1998" s="58">
        <f t="shared" si="258"/>
        <v>1.01019948033673</v>
      </c>
      <c r="W1998" s="58">
        <f t="shared" si="259"/>
        <v>1.01019948033673</v>
      </c>
    </row>
    <row r="1999" spans="11:23">
      <c r="K1999" s="80">
        <v>199.7</v>
      </c>
      <c r="L1999" s="56">
        <f t="shared" si="253"/>
        <v>2.47690459420751</v>
      </c>
      <c r="M1999" s="56">
        <f t="shared" si="260"/>
        <v>0.0123669025859341</v>
      </c>
      <c r="Q1999" s="82">
        <f t="shared" si="254"/>
        <v>0.0608506191599481</v>
      </c>
      <c r="R1999" s="58">
        <f t="shared" si="255"/>
        <v>3.17361010226061</v>
      </c>
      <c r="S1999" s="57">
        <f>IF(K1999=0,C2027,(1/$C$59)*LN(1+$C$59/$C$58/(RodR+ABS(Calculations!K1999-RodR))))</f>
        <v>0.019173942985814</v>
      </c>
      <c r="T1999" s="83">
        <f t="shared" si="256"/>
        <v>0.0194211713862168</v>
      </c>
      <c r="U1999" s="58">
        <f t="shared" si="257"/>
        <v>83.2083333333333</v>
      </c>
      <c r="V1999" s="58">
        <f t="shared" si="258"/>
        <v>1.01019948033673</v>
      </c>
      <c r="W1999" s="58">
        <f t="shared" si="259"/>
        <v>1.01019948033673</v>
      </c>
    </row>
    <row r="2000" spans="11:23">
      <c r="K2000" s="80">
        <v>199.8</v>
      </c>
      <c r="L2000" s="56">
        <f t="shared" si="253"/>
        <v>2.47567465910911</v>
      </c>
      <c r="M2000" s="56">
        <f t="shared" si="260"/>
        <v>0.012354592893649</v>
      </c>
      <c r="Q2000" s="82">
        <f t="shared" si="254"/>
        <v>0.0608204030941217</v>
      </c>
      <c r="R2000" s="58">
        <f t="shared" si="255"/>
        <v>3.17361010226061</v>
      </c>
      <c r="S2000" s="57">
        <f>IF(K2000=0,C2028,(1/$C$59)*LN(1+$C$59/$C$58/(RodR+ABS(Calculations!K2000-RodR))))</f>
        <v>0.0191644219467283</v>
      </c>
      <c r="T2000" s="83">
        <f t="shared" si="256"/>
        <v>0.019411403424687</v>
      </c>
      <c r="U2000" s="58">
        <f t="shared" si="257"/>
        <v>83.25</v>
      </c>
      <c r="V2000" s="58">
        <f t="shared" si="258"/>
        <v>1.01019948033673</v>
      </c>
      <c r="W2000" s="58">
        <f t="shared" si="259"/>
        <v>1.01019948033673</v>
      </c>
    </row>
    <row r="2001" spans="11:23">
      <c r="K2001" s="80">
        <v>199.9</v>
      </c>
      <c r="L2001" s="56">
        <f t="shared" si="253"/>
        <v>2.47444594490641</v>
      </c>
      <c r="M2001" s="56">
        <f t="shared" si="260"/>
        <v>0.0123423015717918</v>
      </c>
      <c r="Q2001" s="82">
        <f t="shared" si="254"/>
        <v>0.0607902170222884</v>
      </c>
      <c r="R2001" s="58">
        <f t="shared" si="255"/>
        <v>3.17361010226061</v>
      </c>
      <c r="S2001" s="57">
        <f>IF(K2001=0,C2029,(1/$C$59)*LN(1+$C$59/$C$58/(RodR+ABS(Calculations!K2001-RodR))))</f>
        <v>0.0191549103587068</v>
      </c>
      <c r="T2001" s="83">
        <f t="shared" si="256"/>
        <v>0.0194016452839725</v>
      </c>
      <c r="U2001" s="58">
        <f t="shared" si="257"/>
        <v>83.2916666666667</v>
      </c>
      <c r="V2001" s="58">
        <f t="shared" si="258"/>
        <v>1.01019948033673</v>
      </c>
      <c r="W2001" s="58">
        <f t="shared" si="259"/>
        <v>1.01019948033673</v>
      </c>
    </row>
    <row r="2002" spans="11:23">
      <c r="K2002" s="80">
        <v>200</v>
      </c>
      <c r="L2002" s="56">
        <f t="shared" si="253"/>
        <v>2.47321844978237</v>
      </c>
      <c r="M2002" s="56">
        <f t="shared" si="260"/>
        <v>0.0123300285837615</v>
      </c>
      <c r="Q2002" s="82">
        <f t="shared" si="254"/>
        <v>0.0607600608998086</v>
      </c>
      <c r="R2002" s="58">
        <f t="shared" si="255"/>
        <v>3.17361010226061</v>
      </c>
      <c r="S2002" s="57">
        <f>IF(K2002=0,C2030,(1/$C$59)*LN(1+$C$59/$C$58/(RodR+ABS(Calculations!K2002-RodR))))</f>
        <v>0.0191454082076838</v>
      </c>
      <c r="T2002" s="83">
        <f t="shared" si="256"/>
        <v>0.0193918969492695</v>
      </c>
      <c r="U2002" s="58">
        <f t="shared" si="257"/>
        <v>83.3333333333333</v>
      </c>
      <c r="V2002" s="58">
        <f t="shared" si="258"/>
        <v>1.01019948033673</v>
      </c>
      <c r="W2002" s="58">
        <f t="shared" si="259"/>
        <v>1.01019948033673</v>
      </c>
    </row>
    <row r="2003" spans="11:23">
      <c r="K2003" s="80">
        <v>200.1</v>
      </c>
      <c r="L2003" s="56">
        <f t="shared" si="253"/>
        <v>2.47199217192361</v>
      </c>
      <c r="M2003" s="56">
        <f t="shared" si="260"/>
        <v>0.0123177738931237</v>
      </c>
      <c r="Q2003" s="82">
        <f t="shared" si="254"/>
        <v>0.0607299346821327</v>
      </c>
      <c r="R2003" s="58">
        <f t="shared" si="255"/>
        <v>3.17361010226061</v>
      </c>
      <c r="S2003" s="57">
        <f>IF(K2003=0,C2031,(1/$C$59)*LN(1+$C$59/$C$58/(RodR+ABS(Calculations!K2003-RodR))))</f>
        <v>0.0191359154796217</v>
      </c>
      <c r="T2003" s="83">
        <f t="shared" si="256"/>
        <v>0.019382158405804</v>
      </c>
      <c r="U2003" s="58">
        <f t="shared" si="257"/>
        <v>83.375</v>
      </c>
      <c r="V2003" s="58">
        <f t="shared" si="258"/>
        <v>1.01019948033673</v>
      </c>
      <c r="W2003" s="58">
        <f t="shared" si="259"/>
        <v>1.01019948033673</v>
      </c>
    </row>
    <row r="2004" spans="11:23">
      <c r="K2004" s="80">
        <v>200.2</v>
      </c>
      <c r="L2004" s="56">
        <f t="shared" si="253"/>
        <v>2.47076710952025</v>
      </c>
      <c r="M2004" s="56">
        <f t="shared" si="260"/>
        <v>0.0123055374636158</v>
      </c>
      <c r="Q2004" s="82">
        <f t="shared" si="254"/>
        <v>0.0606998383247968</v>
      </c>
      <c r="R2004" s="58">
        <f t="shared" si="255"/>
        <v>3.17361010226061</v>
      </c>
      <c r="S2004" s="57">
        <f>IF(K2004=0,C2032,(1/$C$59)*LN(1+$C$59/$C$58/(RodR+ABS(Calculations!K2004-RodR))))</f>
        <v>0.01912643216051</v>
      </c>
      <c r="T2004" s="83">
        <f t="shared" si="256"/>
        <v>0.0193724296388319</v>
      </c>
      <c r="U2004" s="58">
        <f t="shared" si="257"/>
        <v>83.4166666666667</v>
      </c>
      <c r="V2004" s="58">
        <f t="shared" si="258"/>
        <v>1.01019948033673</v>
      </c>
      <c r="W2004" s="58">
        <f t="shared" si="259"/>
        <v>1.01019948033673</v>
      </c>
    </row>
    <row r="2005" spans="11:23">
      <c r="K2005" s="80">
        <v>200.3</v>
      </c>
      <c r="L2005" s="56">
        <f t="shared" si="253"/>
        <v>2.4695432607661</v>
      </c>
      <c r="M2005" s="56">
        <f t="shared" si="260"/>
        <v>0.0122933192588652</v>
      </c>
      <c r="Q2005" s="82">
        <f t="shared" si="254"/>
        <v>0.0606697717834283</v>
      </c>
      <c r="R2005" s="58">
        <f t="shared" si="255"/>
        <v>3.17361010226061</v>
      </c>
      <c r="S2005" s="57">
        <f>IF(K2005=0,C2033,(1/$C$59)*LN(1+$C$59/$C$58/(RodR+ABS(Calculations!K2005-RodR))))</f>
        <v>0.0191169582363669</v>
      </c>
      <c r="T2005" s="83">
        <f t="shared" si="256"/>
        <v>0.0193627106336385</v>
      </c>
      <c r="U2005" s="58">
        <f t="shared" si="257"/>
        <v>83.4583333333333</v>
      </c>
      <c r="V2005" s="58">
        <f t="shared" si="258"/>
        <v>1.01019948033673</v>
      </c>
      <c r="W2005" s="58">
        <f t="shared" si="259"/>
        <v>1.01019948033673</v>
      </c>
    </row>
    <row r="2006" spans="11:23">
      <c r="K2006" s="80">
        <v>200.4</v>
      </c>
      <c r="L2006" s="56">
        <f t="shared" si="253"/>
        <v>2.46832062385848</v>
      </c>
      <c r="M2006" s="56">
        <f t="shared" si="260"/>
        <v>0.0122811192427372</v>
      </c>
      <c r="Q2006" s="82">
        <f t="shared" si="254"/>
        <v>0.0606397350137398</v>
      </c>
      <c r="R2006" s="58">
        <f t="shared" si="255"/>
        <v>3.17361010226061</v>
      </c>
      <c r="S2006" s="57">
        <f>IF(K2006=0,C2034,(1/$C$59)*LN(1+$C$59/$C$58/(RodR+ABS(Calculations!K2006-RodR))))</f>
        <v>0.0191074936932376</v>
      </c>
      <c r="T2006" s="83">
        <f t="shared" si="256"/>
        <v>0.0193530013755391</v>
      </c>
      <c r="U2006" s="58">
        <f t="shared" si="257"/>
        <v>83.5</v>
      </c>
      <c r="V2006" s="58">
        <f t="shared" si="258"/>
        <v>1.01019948033673</v>
      </c>
      <c r="W2006" s="58">
        <f t="shared" si="259"/>
        <v>1.01019948033673</v>
      </c>
    </row>
    <row r="2007" spans="11:23">
      <c r="K2007" s="80">
        <v>200.5</v>
      </c>
      <c r="L2007" s="56">
        <f t="shared" si="253"/>
        <v>2.46709919699832</v>
      </c>
      <c r="M2007" s="56">
        <f t="shared" si="260"/>
        <v>0.0122689373791665</v>
      </c>
      <c r="Q2007" s="82">
        <f t="shared" si="254"/>
        <v>0.0606097279715334</v>
      </c>
      <c r="R2007" s="58">
        <f t="shared" si="255"/>
        <v>3.17361010226061</v>
      </c>
      <c r="S2007" s="57">
        <f>IF(K2007=0,C2035,(1/$C$59)*LN(1+$C$59/$C$58/(RodR+ABS(Calculations!K2007-RodR))))</f>
        <v>0.0190980385171954</v>
      </c>
      <c r="T2007" s="83">
        <f t="shared" si="256"/>
        <v>0.0193433018498775</v>
      </c>
      <c r="U2007" s="58">
        <f t="shared" si="257"/>
        <v>83.5416666666667</v>
      </c>
      <c r="V2007" s="58">
        <f t="shared" si="258"/>
        <v>1.01019948033673</v>
      </c>
      <c r="W2007" s="58">
        <f t="shared" si="259"/>
        <v>1.01019948033673</v>
      </c>
    </row>
    <row r="2008" spans="11:23">
      <c r="K2008" s="80">
        <v>200.6</v>
      </c>
      <c r="L2008" s="56">
        <f t="shared" si="253"/>
        <v>2.46587897839007</v>
      </c>
      <c r="M2008" s="56">
        <f t="shared" si="260"/>
        <v>0.0122567736321462</v>
      </c>
      <c r="Q2008" s="82">
        <f t="shared" si="254"/>
        <v>0.0605797506126976</v>
      </c>
      <c r="R2008" s="58">
        <f t="shared" si="255"/>
        <v>3.17361010226061</v>
      </c>
      <c r="S2008" s="57">
        <f>IF(K2008=0,C2036,(1/$C$59)*LN(1+$C$59/$C$58/(RodR+ABS(Calculations!K2008-RodR))))</f>
        <v>0.0190885926943407</v>
      </c>
      <c r="T2008" s="83">
        <f t="shared" si="256"/>
        <v>0.0193336120420276</v>
      </c>
      <c r="U2008" s="58">
        <f t="shared" si="257"/>
        <v>83.5833333333333</v>
      </c>
      <c r="V2008" s="58">
        <f t="shared" si="258"/>
        <v>1.01019948033673</v>
      </c>
      <c r="W2008" s="58">
        <f t="shared" si="259"/>
        <v>1.01019948033673</v>
      </c>
    </row>
    <row r="2009" spans="11:23">
      <c r="K2009" s="80">
        <v>200.7</v>
      </c>
      <c r="L2009" s="56">
        <f t="shared" si="253"/>
        <v>2.46465996624174</v>
      </c>
      <c r="M2009" s="56">
        <f t="shared" si="260"/>
        <v>0.0122446279657749</v>
      </c>
      <c r="Q2009" s="82">
        <f t="shared" si="254"/>
        <v>0.0605498028932082</v>
      </c>
      <c r="R2009" s="58">
        <f t="shared" si="255"/>
        <v>3.17361010226061</v>
      </c>
      <c r="S2009" s="57">
        <f>IF(K2009=0,C2037,(1/$C$59)*LN(1+$C$59/$C$58/(RodR+ABS(Calculations!K2009-RodR))))</f>
        <v>0.0190791562108016</v>
      </c>
      <c r="T2009" s="83">
        <f t="shared" si="256"/>
        <v>0.0193239319373926</v>
      </c>
      <c r="U2009" s="58">
        <f t="shared" si="257"/>
        <v>83.625</v>
      </c>
      <c r="V2009" s="58">
        <f t="shared" si="258"/>
        <v>1.01019948033673</v>
      </c>
      <c r="W2009" s="58">
        <f t="shared" si="259"/>
        <v>1.01019948033673</v>
      </c>
    </row>
    <row r="2010" spans="11:23">
      <c r="K2010" s="80">
        <v>200.8</v>
      </c>
      <c r="L2010" s="56">
        <f t="shared" si="253"/>
        <v>2.46344215876493</v>
      </c>
      <c r="M2010" s="56">
        <f t="shared" si="260"/>
        <v>0.0122325003441812</v>
      </c>
      <c r="Q2010" s="82">
        <f t="shared" si="254"/>
        <v>0.0605198847691291</v>
      </c>
      <c r="R2010" s="58">
        <f t="shared" si="255"/>
        <v>3.17361010226061</v>
      </c>
      <c r="S2010" s="57">
        <f>IF(K2010=0,C2038,(1/$C$59)*LN(1+$C$59/$C$58/(RodR+ABS(Calculations!K2010-RodR))))</f>
        <v>0.019069729052734</v>
      </c>
      <c r="T2010" s="83">
        <f t="shared" si="256"/>
        <v>0.0193142615214044</v>
      </c>
      <c r="U2010" s="58">
        <f t="shared" si="257"/>
        <v>83.6666666666667</v>
      </c>
      <c r="V2010" s="58">
        <f t="shared" si="258"/>
        <v>1.01019948033673</v>
      </c>
      <c r="W2010" s="58">
        <f t="shared" si="259"/>
        <v>1.01019948033673</v>
      </c>
    </row>
    <row r="2011" spans="11:23">
      <c r="K2011" s="80">
        <v>200.9</v>
      </c>
      <c r="L2011" s="56">
        <f t="shared" si="253"/>
        <v>2.46222555417471</v>
      </c>
      <c r="M2011" s="56">
        <f t="shared" si="260"/>
        <v>0.0122203907316956</v>
      </c>
      <c r="Q2011" s="82">
        <f t="shared" si="254"/>
        <v>0.0604899961966097</v>
      </c>
      <c r="R2011" s="58">
        <f t="shared" si="255"/>
        <v>3.17361010226061</v>
      </c>
      <c r="S2011" s="57">
        <f>IF(K2011=0,C2039,(1/$C$59)*LN(1+$C$59/$C$58/(RodR+ABS(Calculations!K2011-RodR))))</f>
        <v>0.0190603112063205</v>
      </c>
      <c r="T2011" s="83">
        <f t="shared" si="256"/>
        <v>0.0193046007795245</v>
      </c>
      <c r="U2011" s="58">
        <f t="shared" si="257"/>
        <v>83.7083333333333</v>
      </c>
      <c r="V2011" s="58">
        <f t="shared" si="258"/>
        <v>1.01019948033673</v>
      </c>
      <c r="W2011" s="58">
        <f t="shared" si="259"/>
        <v>1.01019948033673</v>
      </c>
    </row>
    <row r="2012" spans="11:23">
      <c r="K2012" s="80">
        <v>201</v>
      </c>
      <c r="L2012" s="56">
        <f t="shared" si="253"/>
        <v>2.46101015068972</v>
      </c>
      <c r="M2012" s="56">
        <f t="shared" si="260"/>
        <v>0.0122082990926451</v>
      </c>
      <c r="Q2012" s="82">
        <f t="shared" si="254"/>
        <v>0.0604601371318869</v>
      </c>
      <c r="R2012" s="58">
        <f t="shared" si="255"/>
        <v>3.17361010226061</v>
      </c>
      <c r="S2012" s="57">
        <f>IF(K2012=0,C2040,(1/$C$59)*LN(1+$C$59/$C$58/(RodR+ABS(Calculations!K2012-RodR))))</f>
        <v>0.0190509026577714</v>
      </c>
      <c r="T2012" s="83">
        <f t="shared" si="256"/>
        <v>0.019294949697243</v>
      </c>
      <c r="U2012" s="58">
        <f t="shared" si="257"/>
        <v>83.75</v>
      </c>
      <c r="V2012" s="58">
        <f t="shared" si="258"/>
        <v>1.01019948033673</v>
      </c>
      <c r="W2012" s="58">
        <f t="shared" si="259"/>
        <v>1.01019948033673</v>
      </c>
    </row>
    <row r="2013" spans="11:23">
      <c r="K2013" s="80">
        <v>201.1</v>
      </c>
      <c r="L2013" s="56">
        <f t="shared" si="253"/>
        <v>2.45979594653208</v>
      </c>
      <c r="M2013" s="56">
        <f t="shared" si="260"/>
        <v>0.0121962253915258</v>
      </c>
      <c r="Q2013" s="82">
        <f t="shared" si="254"/>
        <v>0.0604303075312831</v>
      </c>
      <c r="R2013" s="58">
        <f t="shared" si="255"/>
        <v>3.17361010226061</v>
      </c>
      <c r="S2013" s="57">
        <f>IF(K2013=0,C2041,(1/$C$59)*LN(1+$C$59/$C$58/(RodR+ABS(Calculations!K2013-RodR))))</f>
        <v>0.0190415033933241</v>
      </c>
      <c r="T2013" s="83">
        <f t="shared" si="256"/>
        <v>0.0192853082600802</v>
      </c>
      <c r="U2013" s="58">
        <f t="shared" si="257"/>
        <v>83.7916666666667</v>
      </c>
      <c r="V2013" s="58">
        <f t="shared" si="258"/>
        <v>1.01019948033673</v>
      </c>
      <c r="W2013" s="58">
        <f t="shared" si="259"/>
        <v>1.01019948033673</v>
      </c>
    </row>
    <row r="2014" spans="11:23">
      <c r="K2014" s="80">
        <v>201.2</v>
      </c>
      <c r="L2014" s="56">
        <f t="shared" si="253"/>
        <v>2.45858293992742</v>
      </c>
      <c r="M2014" s="56">
        <f t="shared" si="260"/>
        <v>0.0121841695928291</v>
      </c>
      <c r="Q2014" s="82">
        <f t="shared" si="254"/>
        <v>0.0604005073512069</v>
      </c>
      <c r="R2014" s="58">
        <f t="shared" si="255"/>
        <v>3.17361010226061</v>
      </c>
      <c r="S2014" s="57">
        <f>IF(K2014=0,C2042,(1/$C$59)*LN(1+$C$59/$C$58/(RodR+ABS(Calculations!K2014-RodR))))</f>
        <v>0.0190321133992429</v>
      </c>
      <c r="T2014" s="83">
        <f t="shared" si="256"/>
        <v>0.0192756764535838</v>
      </c>
      <c r="U2014" s="58">
        <f t="shared" si="257"/>
        <v>83.8333333333333</v>
      </c>
      <c r="V2014" s="58">
        <f t="shared" si="258"/>
        <v>1.01019948033673</v>
      </c>
      <c r="W2014" s="58">
        <f t="shared" si="259"/>
        <v>1.01019948033673</v>
      </c>
    </row>
    <row r="2015" spans="11:23">
      <c r="K2015" s="80">
        <v>201.3</v>
      </c>
      <c r="L2015" s="56">
        <f t="shared" si="253"/>
        <v>2.45737112910492</v>
      </c>
      <c r="M2015" s="56">
        <f t="shared" si="260"/>
        <v>0.0121721316611851</v>
      </c>
      <c r="Q2015" s="82">
        <f t="shared" si="254"/>
        <v>0.0603707365481545</v>
      </c>
      <c r="R2015" s="58">
        <f t="shared" si="255"/>
        <v>3.17361010226061</v>
      </c>
      <c r="S2015" s="57">
        <f>IF(K2015=0,C2043,(1/$C$59)*LN(1+$C$59/$C$58/(RodR+ABS(Calculations!K2015-RodR))))</f>
        <v>0.0190227326618199</v>
      </c>
      <c r="T2015" s="83">
        <f t="shared" si="256"/>
        <v>0.0192660542633312</v>
      </c>
      <c r="U2015" s="58">
        <f t="shared" si="257"/>
        <v>83.875</v>
      </c>
      <c r="V2015" s="58">
        <f t="shared" si="258"/>
        <v>1.01019948033673</v>
      </c>
      <c r="W2015" s="58">
        <f t="shared" si="259"/>
        <v>1.01019948033673</v>
      </c>
    </row>
    <row r="2016" spans="11:23">
      <c r="K2016" s="80">
        <v>201.4</v>
      </c>
      <c r="L2016" s="56">
        <f t="shared" si="253"/>
        <v>2.45616051229716</v>
      </c>
      <c r="M2016" s="56">
        <f t="shared" si="260"/>
        <v>0.0121601115613186</v>
      </c>
      <c r="Q2016" s="82">
        <f t="shared" si="254"/>
        <v>0.0603409950787052</v>
      </c>
      <c r="R2016" s="58">
        <f t="shared" si="255"/>
        <v>3.17361010226061</v>
      </c>
      <c r="S2016" s="57">
        <f>IF(K2016=0,C2044,(1/$C$59)*LN(1+$C$59/$C$58/(RodR+ABS(Calculations!K2016-RodR))))</f>
        <v>0.0190133611673732</v>
      </c>
      <c r="T2016" s="83">
        <f t="shared" si="256"/>
        <v>0.0192564416749286</v>
      </c>
      <c r="U2016" s="58">
        <f t="shared" si="257"/>
        <v>83.9166666666667</v>
      </c>
      <c r="V2016" s="58">
        <f t="shared" si="258"/>
        <v>1.01019948033673</v>
      </c>
      <c r="W2016" s="58">
        <f t="shared" si="259"/>
        <v>1.01019948033673</v>
      </c>
    </row>
    <row r="2017" spans="11:23">
      <c r="K2017" s="80">
        <v>201.5</v>
      </c>
      <c r="L2017" s="56">
        <f t="shared" si="253"/>
        <v>2.4549510877403</v>
      </c>
      <c r="M2017" s="56">
        <f t="shared" si="260"/>
        <v>0.0121481092580229</v>
      </c>
      <c r="Q2017" s="82">
        <f t="shared" si="254"/>
        <v>0.0603112828995262</v>
      </c>
      <c r="R2017" s="58">
        <f t="shared" si="255"/>
        <v>3.17361010226061</v>
      </c>
      <c r="S2017" s="57">
        <f>IF(K2017=0,C2045,(1/$C$59)*LN(1+$C$59/$C$58/(RodR+ABS(Calculations!K2017-RodR))))</f>
        <v>0.0190039989022488</v>
      </c>
      <c r="T2017" s="83">
        <f t="shared" si="256"/>
        <v>0.0192468386740105</v>
      </c>
      <c r="U2017" s="58">
        <f t="shared" si="257"/>
        <v>83.9583333333333</v>
      </c>
      <c r="V2017" s="58">
        <f t="shared" si="258"/>
        <v>1.01019948033673</v>
      </c>
      <c r="W2017" s="58">
        <f t="shared" si="259"/>
        <v>1.01019948033673</v>
      </c>
    </row>
    <row r="2018" spans="11:23">
      <c r="K2018" s="80">
        <v>201.6</v>
      </c>
      <c r="L2018" s="56">
        <f t="shared" si="253"/>
        <v>2.45374285367391</v>
      </c>
      <c r="M2018" s="56">
        <f t="shared" si="260"/>
        <v>0.0121361247161555</v>
      </c>
      <c r="Q2018" s="82">
        <f t="shared" si="254"/>
        <v>0.0602815999673689</v>
      </c>
      <c r="R2018" s="58">
        <f t="shared" si="255"/>
        <v>3.17361010226061</v>
      </c>
      <c r="S2018" s="57">
        <f>IF(K2018=0,C2046,(1/$C$59)*LN(1+$C$59/$C$58/(RodR+ABS(Calculations!K2018-RodR))))</f>
        <v>0.018994645852819</v>
      </c>
      <c r="T2018" s="83">
        <f t="shared" si="256"/>
        <v>0.01923724524624</v>
      </c>
      <c r="U2018" s="58">
        <f t="shared" si="257"/>
        <v>84</v>
      </c>
      <c r="V2018" s="58">
        <f t="shared" si="258"/>
        <v>1.01019948033673</v>
      </c>
      <c r="W2018" s="58">
        <f t="shared" si="259"/>
        <v>1.01019948033673</v>
      </c>
    </row>
    <row r="2019" spans="11:23">
      <c r="K2019" s="80">
        <v>201.7</v>
      </c>
      <c r="L2019" s="56">
        <f t="shared" si="253"/>
        <v>2.45253580834103</v>
      </c>
      <c r="M2019" s="56">
        <f t="shared" si="260"/>
        <v>0.0121241579007094</v>
      </c>
      <c r="Q2019" s="82">
        <f t="shared" si="254"/>
        <v>0.0602519462390696</v>
      </c>
      <c r="R2019" s="58">
        <f t="shared" si="255"/>
        <v>3.17361010226061</v>
      </c>
      <c r="S2019" s="57">
        <f>IF(K2019=0,C2047,(1/$C$59)*LN(1+$C$59/$C$58/(RodR+ABS(Calculations!K2019-RodR))))</f>
        <v>0.018985302005483</v>
      </c>
      <c r="T2019" s="83">
        <f t="shared" si="256"/>
        <v>0.0192276613773097</v>
      </c>
      <c r="U2019" s="58">
        <f t="shared" si="257"/>
        <v>84.0416666666667</v>
      </c>
      <c r="V2019" s="58">
        <f t="shared" si="258"/>
        <v>1.01019948033673</v>
      </c>
      <c r="W2019" s="58">
        <f t="shared" si="259"/>
        <v>1.01019948033673</v>
      </c>
    </row>
    <row r="2020" spans="11:23">
      <c r="K2020" s="80">
        <v>201.8</v>
      </c>
      <c r="L2020" s="56">
        <f t="shared" si="253"/>
        <v>2.45132994998815</v>
      </c>
      <c r="M2020" s="56">
        <f t="shared" si="260"/>
        <v>0.0121122087767755</v>
      </c>
      <c r="Q2020" s="82">
        <f t="shared" si="254"/>
        <v>0.0602223216715496</v>
      </c>
      <c r="R2020" s="58">
        <f t="shared" si="255"/>
        <v>3.17361010226061</v>
      </c>
      <c r="S2020" s="57">
        <f>IF(K2020=0,C2048,(1/$C$59)*LN(1+$C$59/$C$58/(RodR+ABS(Calculations!K2020-RodR))))</f>
        <v>0.0189759673466669</v>
      </c>
      <c r="T2020" s="83">
        <f t="shared" si="256"/>
        <v>0.0192180870529395</v>
      </c>
      <c r="U2020" s="58">
        <f t="shared" si="257"/>
        <v>84.0833333333333</v>
      </c>
      <c r="V2020" s="58">
        <f t="shared" si="258"/>
        <v>1.01019948033673</v>
      </c>
      <c r="W2020" s="58">
        <f t="shared" si="259"/>
        <v>1.01019948033673</v>
      </c>
    </row>
    <row r="2021" spans="11:23">
      <c r="K2021" s="80">
        <v>201.9</v>
      </c>
      <c r="L2021" s="56">
        <f t="shared" si="253"/>
        <v>2.45012527686527</v>
      </c>
      <c r="M2021" s="56">
        <f t="shared" si="260"/>
        <v>0.0121002773094441</v>
      </c>
      <c r="Q2021" s="82">
        <f t="shared" si="254"/>
        <v>0.0601927262218159</v>
      </c>
      <c r="R2021" s="58">
        <f t="shared" si="255"/>
        <v>3.17361010226061</v>
      </c>
      <c r="S2021" s="57">
        <f>IF(K2021=0,C2049,(1/$C$59)*LN(1+$C$59/$C$58/(RodR+ABS(Calculations!K2021-RodR))))</f>
        <v>0.0189666418628236</v>
      </c>
      <c r="T2021" s="83">
        <f t="shared" si="256"/>
        <v>0.0192085222588783</v>
      </c>
      <c r="U2021" s="58">
        <f t="shared" si="257"/>
        <v>84.125</v>
      </c>
      <c r="V2021" s="58">
        <f t="shared" si="258"/>
        <v>1.01019948033673</v>
      </c>
      <c r="W2021" s="58">
        <f t="shared" si="259"/>
        <v>1.01019948033673</v>
      </c>
    </row>
    <row r="2022" spans="11:23">
      <c r="K2022" s="80">
        <v>202</v>
      </c>
      <c r="L2022" s="56">
        <f t="shared" si="253"/>
        <v>2.44892178722575</v>
      </c>
      <c r="M2022" s="56">
        <f t="shared" si="260"/>
        <v>0.0120883634639712</v>
      </c>
      <c r="Q2022" s="82">
        <f t="shared" si="254"/>
        <v>0.060163159846959</v>
      </c>
      <c r="R2022" s="58">
        <f t="shared" si="255"/>
        <v>3.17361010226061</v>
      </c>
      <c r="S2022" s="57">
        <f>IF(K2022=0,C2050,(1/$C$59)*LN(1+$C$59/$C$58/(RodR+ABS(Calculations!K2022-RodR))))</f>
        <v>0.0189573255404323</v>
      </c>
      <c r="T2022" s="83">
        <f t="shared" si="256"/>
        <v>0.0191989669809036</v>
      </c>
      <c r="U2022" s="58">
        <f t="shared" si="257"/>
        <v>84.1666666666667</v>
      </c>
      <c r="V2022" s="58">
        <f t="shared" si="258"/>
        <v>1.01019948033673</v>
      </c>
      <c r="W2022" s="58">
        <f t="shared" si="259"/>
        <v>1.01019948033673</v>
      </c>
    </row>
    <row r="2023" spans="11:23">
      <c r="K2023" s="80">
        <v>202.1</v>
      </c>
      <c r="L2023" s="56">
        <f t="shared" si="253"/>
        <v>2.44771947932644</v>
      </c>
      <c r="M2023" s="56">
        <f t="shared" si="260"/>
        <v>0.0120764672056479</v>
      </c>
      <c r="Q2023" s="82">
        <f t="shared" si="254"/>
        <v>0.0601336225041541</v>
      </c>
      <c r="R2023" s="58">
        <f t="shared" si="255"/>
        <v>3.17361010226061</v>
      </c>
      <c r="S2023" s="57">
        <f>IF(K2023=0,C2051,(1/$C$59)*LN(1+$C$59/$C$58/(RodR+ABS(Calculations!K2023-RodR))))</f>
        <v>0.018948018365999</v>
      </c>
      <c r="T2023" s="83">
        <f t="shared" si="256"/>
        <v>0.0191894212048212</v>
      </c>
      <c r="U2023" s="58">
        <f t="shared" si="257"/>
        <v>84.2083333333333</v>
      </c>
      <c r="V2023" s="58">
        <f t="shared" si="258"/>
        <v>1.01019948033673</v>
      </c>
      <c r="W2023" s="58">
        <f t="shared" si="259"/>
        <v>1.01019948033673</v>
      </c>
    </row>
    <row r="2024" spans="11:23">
      <c r="K2024" s="80">
        <v>202.2</v>
      </c>
      <c r="L2024" s="56">
        <f t="shared" si="253"/>
        <v>2.44651835142752</v>
      </c>
      <c r="M2024" s="56">
        <f t="shared" si="260"/>
        <v>0.0120645884998969</v>
      </c>
      <c r="Q2024" s="82">
        <f t="shared" si="254"/>
        <v>0.0601041141506591</v>
      </c>
      <c r="R2024" s="58">
        <f t="shared" si="255"/>
        <v>3.17361010226061</v>
      </c>
      <c r="S2024" s="57">
        <f>IF(K2024=0,C2052,(1/$C$59)*LN(1+$C$59/$C$58/(RodR+ABS(Calculations!K2024-RodR))))</f>
        <v>0.0189387203260558</v>
      </c>
      <c r="T2024" s="83">
        <f t="shared" si="256"/>
        <v>0.019179884916464</v>
      </c>
      <c r="U2024" s="58">
        <f t="shared" si="257"/>
        <v>84.25</v>
      </c>
      <c r="V2024" s="58">
        <f t="shared" si="258"/>
        <v>1.01019948033673</v>
      </c>
      <c r="W2024" s="58">
        <f t="shared" si="259"/>
        <v>1.01019948033673</v>
      </c>
    </row>
    <row r="2025" spans="11:23">
      <c r="K2025" s="80">
        <v>202.3</v>
      </c>
      <c r="L2025" s="56">
        <f t="shared" si="253"/>
        <v>2.44531840179271</v>
      </c>
      <c r="M2025" s="56">
        <f t="shared" si="260"/>
        <v>0.0120527273122057</v>
      </c>
      <c r="Q2025" s="82">
        <f t="shared" si="254"/>
        <v>0.0600746347438182</v>
      </c>
      <c r="R2025" s="58">
        <f t="shared" si="255"/>
        <v>3.17361010226061</v>
      </c>
      <c r="S2025" s="57">
        <f>IF(K2025=0,C2053,(1/$C$59)*LN(1+$C$59/$C$58/(RodR+ABS(Calculations!K2025-RodR))))</f>
        <v>0.0189294314071619</v>
      </c>
      <c r="T2025" s="83">
        <f t="shared" si="256"/>
        <v>0.0191703581016943</v>
      </c>
      <c r="U2025" s="58">
        <f t="shared" si="257"/>
        <v>84.2916666666667</v>
      </c>
      <c r="V2025" s="58">
        <f t="shared" si="258"/>
        <v>1.01019948033673</v>
      </c>
      <c r="W2025" s="58">
        <f t="shared" si="259"/>
        <v>1.01019948033673</v>
      </c>
    </row>
    <row r="2026" spans="11:23">
      <c r="K2026" s="80">
        <v>202.4</v>
      </c>
      <c r="L2026" s="56">
        <f t="shared" si="253"/>
        <v>2.44411962868903</v>
      </c>
      <c r="M2026" s="56">
        <f t="shared" si="260"/>
        <v>0.0120408836081305</v>
      </c>
      <c r="Q2026" s="82">
        <f t="shared" si="254"/>
        <v>0.0600451842410569</v>
      </c>
      <c r="R2026" s="58">
        <f t="shared" si="255"/>
        <v>3.17361010226061</v>
      </c>
      <c r="S2026" s="57">
        <f>IF(K2026=0,C2054,(1/$C$59)*LN(1+$C$59/$C$58/(RodR+ABS(Calculations!K2026-RodR))))</f>
        <v>0.018920151595902</v>
      </c>
      <c r="T2026" s="83">
        <f t="shared" si="256"/>
        <v>0.0191608407464019</v>
      </c>
      <c r="U2026" s="58">
        <f t="shared" si="257"/>
        <v>84.3333333333333</v>
      </c>
      <c r="V2026" s="58">
        <f t="shared" si="258"/>
        <v>1.01019948033673</v>
      </c>
      <c r="W2026" s="58">
        <f t="shared" si="259"/>
        <v>1.01019948033673</v>
      </c>
    </row>
    <row r="2027" spans="11:23">
      <c r="K2027" s="80">
        <v>202.5</v>
      </c>
      <c r="L2027" s="56">
        <f t="shared" si="253"/>
        <v>2.44292203038697</v>
      </c>
      <c r="M2027" s="56">
        <f t="shared" si="260"/>
        <v>0.0120290573533248</v>
      </c>
      <c r="Q2027" s="82">
        <f t="shared" si="254"/>
        <v>0.060015762599886</v>
      </c>
      <c r="R2027" s="58">
        <f t="shared" si="255"/>
        <v>3.17361010226061</v>
      </c>
      <c r="S2027" s="57">
        <f>IF(K2027=0,C2055,(1/$C$59)*LN(1+$C$59/$C$58/(RodR+ABS(Calculations!K2027-RodR))))</f>
        <v>0.018910880878888</v>
      </c>
      <c r="T2027" s="83">
        <f t="shared" si="256"/>
        <v>0.0191513328365051</v>
      </c>
      <c r="U2027" s="58">
        <f t="shared" si="257"/>
        <v>84.375</v>
      </c>
      <c r="V2027" s="58">
        <f t="shared" si="258"/>
        <v>1.01019948033673</v>
      </c>
      <c r="W2027" s="58">
        <f t="shared" si="259"/>
        <v>1.01019948033673</v>
      </c>
    </row>
    <row r="2028" spans="11:23">
      <c r="K2028" s="80">
        <v>202.6</v>
      </c>
      <c r="L2028" s="56">
        <f t="shared" si="253"/>
        <v>2.44172560516037</v>
      </c>
      <c r="M2028" s="56">
        <f t="shared" si="260"/>
        <v>0.0120172485135437</v>
      </c>
      <c r="Q2028" s="82">
        <f t="shared" si="254"/>
        <v>0.0599863697778985</v>
      </c>
      <c r="R2028" s="58">
        <f t="shared" si="255"/>
        <v>3.17361010226061</v>
      </c>
      <c r="S2028" s="57">
        <f>IF(K2028=0,C2056,(1/$C$59)*LN(1+$C$59/$C$58/(RodR+ABS(Calculations!K2028-RodR))))</f>
        <v>0.0189016192427574</v>
      </c>
      <c r="T2028" s="83">
        <f t="shared" si="256"/>
        <v>0.0191418343579495</v>
      </c>
      <c r="U2028" s="58">
        <f t="shared" si="257"/>
        <v>84.4166666666667</v>
      </c>
      <c r="V2028" s="58">
        <f t="shared" si="258"/>
        <v>1.01019948033673</v>
      </c>
      <c r="W2028" s="58">
        <f t="shared" si="259"/>
        <v>1.01019948033673</v>
      </c>
    </row>
    <row r="2029" spans="11:23">
      <c r="K2029" s="80">
        <v>202.7</v>
      </c>
      <c r="L2029" s="56">
        <f t="shared" si="253"/>
        <v>2.44053035128642</v>
      </c>
      <c r="M2029" s="56">
        <f t="shared" si="260"/>
        <v>0.0120054570546055</v>
      </c>
      <c r="Q2029" s="82">
        <f t="shared" si="254"/>
        <v>0.0599570057327702</v>
      </c>
      <c r="R2029" s="58">
        <f t="shared" si="255"/>
        <v>3.17361010226061</v>
      </c>
      <c r="S2029" s="57">
        <f>IF(K2029=0,C2057,(1/$C$59)*LN(1+$C$59/$C$58/(RodR+ABS(Calculations!K2029-RodR))))</f>
        <v>0.018892366674174</v>
      </c>
      <c r="T2029" s="83">
        <f t="shared" si="256"/>
        <v>0.019132345296709</v>
      </c>
      <c r="U2029" s="58">
        <f t="shared" si="257"/>
        <v>84.4583333333333</v>
      </c>
      <c r="V2029" s="58">
        <f t="shared" si="258"/>
        <v>1.01019948033673</v>
      </c>
      <c r="W2029" s="58">
        <f t="shared" si="259"/>
        <v>1.01019948033673</v>
      </c>
    </row>
    <row r="2030" spans="11:23">
      <c r="K2030" s="80">
        <v>202.8</v>
      </c>
      <c r="L2030" s="56">
        <f t="shared" si="253"/>
        <v>2.43933626704579</v>
      </c>
      <c r="M2030" s="56">
        <f t="shared" si="260"/>
        <v>0.0119936829423648</v>
      </c>
      <c r="Q2030" s="82">
        <f t="shared" si="254"/>
        <v>0.0599276704222614</v>
      </c>
      <c r="R2030" s="58">
        <f t="shared" si="255"/>
        <v>3.17361010226061</v>
      </c>
      <c r="S2030" s="57">
        <f>IF(K2030=0,C2058,(1/$C$59)*LN(1+$C$59/$C$58/(RodR+ABS(Calculations!K2030-RodR))))</f>
        <v>0.018883123159828</v>
      </c>
      <c r="T2030" s="83">
        <f t="shared" si="256"/>
        <v>0.019122865638785</v>
      </c>
      <c r="U2030" s="58">
        <f t="shared" si="257"/>
        <v>84.5</v>
      </c>
      <c r="V2030" s="58">
        <f t="shared" si="258"/>
        <v>1.01019948033673</v>
      </c>
      <c r="W2030" s="58">
        <f t="shared" si="259"/>
        <v>1.01019948033673</v>
      </c>
    </row>
    <row r="2031" spans="11:23">
      <c r="K2031" s="80">
        <v>202.9</v>
      </c>
      <c r="L2031" s="56">
        <f t="shared" si="253"/>
        <v>2.43814335072236</v>
      </c>
      <c r="M2031" s="56">
        <f t="shared" si="260"/>
        <v>0.0119819261429086</v>
      </c>
      <c r="Q2031" s="82">
        <f t="shared" si="254"/>
        <v>0.0598983638042122</v>
      </c>
      <c r="R2031" s="58">
        <f t="shared" si="255"/>
        <v>3.17361010226061</v>
      </c>
      <c r="S2031" s="57">
        <f>IF(K2031=0,C2059,(1/$C$59)*LN(1+$C$59/$C$58/(RodR+ABS(Calculations!K2031-RodR))))</f>
        <v>0.0188738886864349</v>
      </c>
      <c r="T2031" s="83">
        <f t="shared" si="256"/>
        <v>0.0191133953702069</v>
      </c>
      <c r="U2031" s="58">
        <f t="shared" si="257"/>
        <v>84.5416666666667</v>
      </c>
      <c r="V2031" s="58">
        <f t="shared" si="258"/>
        <v>1.01019948033673</v>
      </c>
      <c r="W2031" s="58">
        <f t="shared" si="259"/>
        <v>1.01019948033673</v>
      </c>
    </row>
    <row r="2032" spans="11:23">
      <c r="K2032" s="80">
        <v>203</v>
      </c>
      <c r="L2032" s="56">
        <f t="shared" si="253"/>
        <v>2.4369516006035</v>
      </c>
      <c r="M2032" s="56">
        <f t="shared" si="260"/>
        <v>0.0119701866222548</v>
      </c>
      <c r="Q2032" s="82">
        <f t="shared" si="254"/>
        <v>0.0598690858365479</v>
      </c>
      <c r="R2032" s="58">
        <f t="shared" si="255"/>
        <v>3.17361010226061</v>
      </c>
      <c r="S2032" s="57">
        <f>IF(K2032=0,C2060,(1/$C$59)*LN(1+$C$59/$C$58/(RodR+ABS(Calculations!K2032-RodR))))</f>
        <v>0.0188646632407372</v>
      </c>
      <c r="T2032" s="83">
        <f t="shared" si="256"/>
        <v>0.0191039344770317</v>
      </c>
      <c r="U2032" s="58">
        <f t="shared" si="257"/>
        <v>84.5833333333333</v>
      </c>
      <c r="V2032" s="58">
        <f t="shared" si="258"/>
        <v>1.01019948033673</v>
      </c>
      <c r="W2032" s="58">
        <f t="shared" si="259"/>
        <v>1.01019948033673</v>
      </c>
    </row>
    <row r="2033" spans="11:23">
      <c r="K2033" s="80">
        <v>203.1</v>
      </c>
      <c r="L2033" s="56">
        <f t="shared" si="253"/>
        <v>2.43576101497985</v>
      </c>
      <c r="M2033" s="56">
        <f t="shared" si="260"/>
        <v>0.0119584643465882</v>
      </c>
      <c r="Q2033" s="82">
        <f t="shared" si="254"/>
        <v>0.0598398364772745</v>
      </c>
      <c r="R2033" s="58">
        <f t="shared" si="255"/>
        <v>3.17361010226061</v>
      </c>
      <c r="S2033" s="57">
        <f>IF(K2033=0,C2061,(1/$C$59)*LN(1+$C$59/$C$58/(RodR+ABS(Calculations!K2033-RodR))))</f>
        <v>0.0188554468095024</v>
      </c>
      <c r="T2033" s="83">
        <f t="shared" si="256"/>
        <v>0.0190944829453438</v>
      </c>
      <c r="U2033" s="58">
        <f t="shared" si="257"/>
        <v>84.625</v>
      </c>
      <c r="V2033" s="58">
        <f t="shared" si="258"/>
        <v>1.01019948033673</v>
      </c>
      <c r="W2033" s="58">
        <f t="shared" si="259"/>
        <v>1.01019948033673</v>
      </c>
    </row>
    <row r="2034" spans="11:23">
      <c r="K2034" s="80">
        <v>203.2</v>
      </c>
      <c r="L2034" s="56">
        <f t="shared" si="253"/>
        <v>2.43457159214543</v>
      </c>
      <c r="M2034" s="56">
        <f t="shared" si="260"/>
        <v>0.0119467592820937</v>
      </c>
      <c r="Q2034" s="82">
        <f t="shared" si="254"/>
        <v>0.0598106156844806</v>
      </c>
      <c r="R2034" s="58">
        <f t="shared" si="255"/>
        <v>3.17361010226061</v>
      </c>
      <c r="S2034" s="57">
        <f>IF(K2034=0,C2062,(1/$C$59)*LN(1+$C$59/$C$58/(RodR+ABS(Calculations!K2034-RodR))))</f>
        <v>0.0188462393795245</v>
      </c>
      <c r="T2034" s="83">
        <f t="shared" si="256"/>
        <v>0.0190850407612554</v>
      </c>
      <c r="U2034" s="58">
        <f t="shared" si="257"/>
        <v>84.6666666666667</v>
      </c>
      <c r="V2034" s="58">
        <f t="shared" si="258"/>
        <v>1.01019948033673</v>
      </c>
      <c r="W2034" s="58">
        <f t="shared" si="259"/>
        <v>1.01019948033673</v>
      </c>
    </row>
    <row r="2035" spans="11:23">
      <c r="K2035" s="80">
        <v>203.3</v>
      </c>
      <c r="L2035" s="56">
        <f t="shared" si="253"/>
        <v>2.43338333039759</v>
      </c>
      <c r="M2035" s="56">
        <f t="shared" si="260"/>
        <v>0.0119350713951221</v>
      </c>
      <c r="Q2035" s="82">
        <f t="shared" si="254"/>
        <v>0.0597814234163372</v>
      </c>
      <c r="R2035" s="58">
        <f t="shared" si="255"/>
        <v>3.17361010226061</v>
      </c>
      <c r="S2035" s="57">
        <f>IF(K2035=0,C2063,(1/$C$59)*LN(1+$C$59/$C$58/(RodR+ABS(Calculations!K2035-RodR))))</f>
        <v>0.0188370409376231</v>
      </c>
      <c r="T2035" s="83">
        <f t="shared" si="256"/>
        <v>0.0190756079109063</v>
      </c>
      <c r="U2035" s="58">
        <f t="shared" si="257"/>
        <v>84.7083333333333</v>
      </c>
      <c r="V2035" s="58">
        <f t="shared" si="258"/>
        <v>1.01019948033673</v>
      </c>
      <c r="W2035" s="58">
        <f t="shared" si="259"/>
        <v>1.01019948033673</v>
      </c>
    </row>
    <row r="2036" spans="11:23">
      <c r="K2036" s="80">
        <v>203.4</v>
      </c>
      <c r="L2036" s="56">
        <f t="shared" si="253"/>
        <v>2.43219622803694</v>
      </c>
      <c r="M2036" s="56">
        <f t="shared" si="260"/>
        <v>0.0119234006520901</v>
      </c>
      <c r="Q2036" s="82">
        <f t="shared" si="254"/>
        <v>0.0597522596310947</v>
      </c>
      <c r="R2036" s="58">
        <f t="shared" si="255"/>
        <v>3.17361010226061</v>
      </c>
      <c r="S2036" s="57">
        <f>IF(K2036=0,C2064,(1/$C$59)*LN(1+$C$59/$C$58/(RodR+ABS(Calculations!K2036-RodR))))</f>
        <v>0.0188278514706429</v>
      </c>
      <c r="T2036" s="83">
        <f t="shared" si="256"/>
        <v>0.0190661843804628</v>
      </c>
      <c r="U2036" s="58">
        <f t="shared" si="257"/>
        <v>84.75</v>
      </c>
      <c r="V2036" s="58">
        <f t="shared" si="258"/>
        <v>1.01019948033673</v>
      </c>
      <c r="W2036" s="58">
        <f t="shared" si="259"/>
        <v>1.01019948033673</v>
      </c>
    </row>
    <row r="2037" spans="11:23">
      <c r="K2037" s="80">
        <v>203.5</v>
      </c>
      <c r="L2037" s="56">
        <f t="shared" si="253"/>
        <v>2.43101028336749</v>
      </c>
      <c r="M2037" s="56">
        <f t="shared" si="260"/>
        <v>0.0119117470194823</v>
      </c>
      <c r="Q2037" s="82">
        <f t="shared" si="254"/>
        <v>0.0597231242870873</v>
      </c>
      <c r="R2037" s="58">
        <f t="shared" si="255"/>
        <v>3.17361010226061</v>
      </c>
      <c r="S2037" s="57">
        <f>IF(K2037=0,C2065,(1/$C$59)*LN(1+$C$59/$C$58/(RodR+ABS(Calculations!K2037-RodR))))</f>
        <v>0.0188186709654553</v>
      </c>
      <c r="T2037" s="83">
        <f t="shared" si="256"/>
        <v>0.0190567701561194</v>
      </c>
      <c r="U2037" s="58">
        <f t="shared" si="257"/>
        <v>84.7916666666667</v>
      </c>
      <c r="V2037" s="58">
        <f t="shared" si="258"/>
        <v>1.01019948033673</v>
      </c>
      <c r="W2037" s="58">
        <f t="shared" si="259"/>
        <v>1.01019948033673</v>
      </c>
    </row>
    <row r="2038" spans="11:23">
      <c r="K2038" s="80">
        <v>203.6</v>
      </c>
      <c r="L2038" s="56">
        <f t="shared" si="253"/>
        <v>2.42982549469649</v>
      </c>
      <c r="M2038" s="56">
        <f t="shared" si="260"/>
        <v>0.011900110463881</v>
      </c>
      <c r="Q2038" s="82">
        <f t="shared" si="254"/>
        <v>0.059694017342729</v>
      </c>
      <c r="R2038" s="58">
        <f t="shared" si="255"/>
        <v>3.17361010226061</v>
      </c>
      <c r="S2038" s="57">
        <f>IF(K2038=0,C2066,(1/$C$59)*LN(1+$C$59/$C$58/(RodR+ABS(Calculations!K2038-RodR))))</f>
        <v>0.0188094994089564</v>
      </c>
      <c r="T2038" s="83">
        <f t="shared" si="256"/>
        <v>0.0190473652240979</v>
      </c>
      <c r="U2038" s="58">
        <f t="shared" si="257"/>
        <v>84.8333333333333</v>
      </c>
      <c r="V2038" s="58">
        <f t="shared" si="258"/>
        <v>1.01019948033673</v>
      </c>
      <c r="W2038" s="58">
        <f t="shared" si="259"/>
        <v>1.01019948033673</v>
      </c>
    </row>
    <row r="2039" spans="11:23">
      <c r="K2039" s="80">
        <v>203.7</v>
      </c>
      <c r="L2039" s="56">
        <f t="shared" si="253"/>
        <v>2.42864186033455</v>
      </c>
      <c r="M2039" s="56">
        <f t="shared" si="260"/>
        <v>0.0118884909518684</v>
      </c>
      <c r="Q2039" s="82">
        <f t="shared" si="254"/>
        <v>0.0596649387565166</v>
      </c>
      <c r="R2039" s="58">
        <f t="shared" si="255"/>
        <v>3.17361010226061</v>
      </c>
      <c r="S2039" s="57">
        <f>IF(K2039=0,C2067,(1/$C$59)*LN(1+$C$59/$C$58/(RodR+ABS(Calculations!K2039-RodR))))</f>
        <v>0.0188003367880687</v>
      </c>
      <c r="T2039" s="83">
        <f t="shared" si="256"/>
        <v>0.0190379695706469</v>
      </c>
      <c r="U2039" s="58">
        <f t="shared" si="257"/>
        <v>84.875</v>
      </c>
      <c r="V2039" s="58">
        <f t="shared" si="258"/>
        <v>1.01019948033673</v>
      </c>
      <c r="W2039" s="58">
        <f t="shared" si="259"/>
        <v>1.01019948033673</v>
      </c>
    </row>
    <row r="2040" spans="11:23">
      <c r="K2040" s="80">
        <v>203.8</v>
      </c>
      <c r="L2040" s="56">
        <f t="shared" si="253"/>
        <v>2.42745937859553</v>
      </c>
      <c r="M2040" s="56">
        <f t="shared" si="260"/>
        <v>0.0118768884502618</v>
      </c>
      <c r="Q2040" s="82">
        <f t="shared" si="254"/>
        <v>0.0596358884870257</v>
      </c>
      <c r="R2040" s="58">
        <f t="shared" si="255"/>
        <v>3.17361010226061</v>
      </c>
      <c r="S2040" s="57">
        <f>IF(K2040=0,C2068,(1/$C$59)*LN(1+$C$59/$C$58/(RodR+ABS(Calculations!K2040-RodR))))</f>
        <v>0.0187911830897394</v>
      </c>
      <c r="T2040" s="83">
        <f t="shared" si="256"/>
        <v>0.0190285831820419</v>
      </c>
      <c r="U2040" s="58">
        <f t="shared" si="257"/>
        <v>84.9166666666667</v>
      </c>
      <c r="V2040" s="58">
        <f t="shared" si="258"/>
        <v>1.01019948033673</v>
      </c>
      <c r="W2040" s="58">
        <f t="shared" si="259"/>
        <v>1.01019948033673</v>
      </c>
    </row>
    <row r="2041" spans="11:23">
      <c r="K2041" s="80">
        <v>203.9</v>
      </c>
      <c r="L2041" s="56">
        <f t="shared" si="253"/>
        <v>2.42627804779655</v>
      </c>
      <c r="M2041" s="56">
        <f t="shared" si="260"/>
        <v>0.0118653029258065</v>
      </c>
      <c r="Q2041" s="82">
        <f t="shared" si="254"/>
        <v>0.0596068664929131</v>
      </c>
      <c r="R2041" s="58">
        <f t="shared" si="255"/>
        <v>3.17361010226061</v>
      </c>
      <c r="S2041" s="57">
        <f>IF(K2041=0,C2069,(1/$C$59)*LN(1+$C$59/$C$58/(RodR+ABS(Calculations!K2041-RodR))))</f>
        <v>0.0187820383009413</v>
      </c>
      <c r="T2041" s="83">
        <f t="shared" si="256"/>
        <v>0.0190192060445859</v>
      </c>
      <c r="U2041" s="58">
        <f t="shared" si="257"/>
        <v>84.9583333333333</v>
      </c>
      <c r="V2041" s="58">
        <f t="shared" si="258"/>
        <v>1.01019948033673</v>
      </c>
      <c r="W2041" s="58">
        <f t="shared" si="259"/>
        <v>1.01019948033673</v>
      </c>
    </row>
    <row r="2042" spans="11:23">
      <c r="K2042" s="80">
        <v>204</v>
      </c>
      <c r="L2042" s="56">
        <f t="shared" si="253"/>
        <v>2.42509786625808</v>
      </c>
      <c r="M2042" s="56">
        <f t="shared" si="260"/>
        <v>0.011853734345419</v>
      </c>
      <c r="Q2042" s="82">
        <f t="shared" si="254"/>
        <v>0.0595778727329172</v>
      </c>
      <c r="R2042" s="58">
        <f t="shared" si="255"/>
        <v>3.17361010226061</v>
      </c>
      <c r="S2042" s="57">
        <f>IF(K2042=0,C2070,(1/$C$59)*LN(1+$C$59/$C$58/(RodR+ABS(Calculations!K2042-RodR))))</f>
        <v>0.018772902408673</v>
      </c>
      <c r="T2042" s="83">
        <f t="shared" si="256"/>
        <v>0.019009838144609</v>
      </c>
      <c r="U2042" s="58">
        <f t="shared" si="257"/>
        <v>85</v>
      </c>
      <c r="V2042" s="58">
        <f t="shared" si="258"/>
        <v>1.01019948033673</v>
      </c>
      <c r="W2042" s="58">
        <f t="shared" si="259"/>
        <v>1.01019948033673</v>
      </c>
    </row>
    <row r="2043" spans="11:23">
      <c r="K2043" s="80">
        <v>204.1</v>
      </c>
      <c r="L2043" s="56">
        <f t="shared" si="253"/>
        <v>2.42391883230377</v>
      </c>
      <c r="M2043" s="56">
        <f t="shared" si="260"/>
        <v>0.0118421826760802</v>
      </c>
      <c r="Q2043" s="82">
        <f t="shared" si="254"/>
        <v>0.0595489071658549</v>
      </c>
      <c r="R2043" s="58">
        <f t="shared" si="255"/>
        <v>3.17361010226061</v>
      </c>
      <c r="S2043" s="57">
        <f>IF(K2043=0,C2071,(1/$C$59)*LN(1+$C$59/$C$58/(RodR+ABS(Calculations!K2043-RodR))))</f>
        <v>0.0187637753999577</v>
      </c>
      <c r="T2043" s="83">
        <f t="shared" si="256"/>
        <v>0.0190004794684674</v>
      </c>
      <c r="U2043" s="58">
        <f t="shared" si="257"/>
        <v>85.0416666666667</v>
      </c>
      <c r="V2043" s="58">
        <f t="shared" si="258"/>
        <v>1.01019948033673</v>
      </c>
      <c r="W2043" s="58">
        <f t="shared" si="259"/>
        <v>1.01019948033673</v>
      </c>
    </row>
    <row r="2044" spans="11:23">
      <c r="K2044" s="80">
        <v>204.2</v>
      </c>
      <c r="L2044" s="56">
        <f t="shared" si="253"/>
        <v>2.42274094426056</v>
      </c>
      <c r="M2044" s="56">
        <f t="shared" si="260"/>
        <v>0.0118306478848704</v>
      </c>
      <c r="Q2044" s="82">
        <f t="shared" si="254"/>
        <v>0.0595199697506238</v>
      </c>
      <c r="R2044" s="58">
        <f t="shared" si="255"/>
        <v>3.17361010226061</v>
      </c>
      <c r="S2044" s="57">
        <f>IF(K2044=0,C2072,(1/$C$59)*LN(1+$C$59/$C$58/(RodR+ABS(Calculations!K2044-RodR))))</f>
        <v>0.0187546572618441</v>
      </c>
      <c r="T2044" s="83">
        <f t="shared" si="256"/>
        <v>0.0189911300025455</v>
      </c>
      <c r="U2044" s="58">
        <f t="shared" si="257"/>
        <v>85.0833333333333</v>
      </c>
      <c r="V2044" s="58">
        <f t="shared" si="258"/>
        <v>1.01019948033673</v>
      </c>
      <c r="W2044" s="58">
        <f t="shared" si="259"/>
        <v>1.01019948033673</v>
      </c>
    </row>
    <row r="2045" spans="11:23">
      <c r="K2045" s="80">
        <v>204.3</v>
      </c>
      <c r="L2045" s="56">
        <f t="shared" si="253"/>
        <v>2.42156420045869</v>
      </c>
      <c r="M2045" s="56">
        <f t="shared" si="260"/>
        <v>0.0118191299389032</v>
      </c>
      <c r="Q2045" s="82">
        <f t="shared" si="254"/>
        <v>0.0594910604462026</v>
      </c>
      <c r="R2045" s="58">
        <f t="shared" si="255"/>
        <v>3.17361010226061</v>
      </c>
      <c r="S2045" s="57">
        <f>IF(K2045=0,C2073,(1/$C$59)*LN(1+$C$59/$C$58/(RodR+ABS(Calculations!K2045-RodR))))</f>
        <v>0.0187455479814065</v>
      </c>
      <c r="T2045" s="83">
        <f t="shared" si="256"/>
        <v>0.0189817897332529</v>
      </c>
      <c r="U2045" s="58">
        <f t="shared" si="257"/>
        <v>85.125</v>
      </c>
      <c r="V2045" s="58">
        <f t="shared" si="258"/>
        <v>1.01019948033673</v>
      </c>
      <c r="W2045" s="58">
        <f t="shared" si="259"/>
        <v>1.01019948033673</v>
      </c>
    </row>
    <row r="2046" spans="11:23">
      <c r="K2046" s="80">
        <v>204.4</v>
      </c>
      <c r="L2046" s="56">
        <f t="shared" si="253"/>
        <v>2.42038859923162</v>
      </c>
      <c r="M2046" s="56">
        <f t="shared" si="260"/>
        <v>0.011807628805323</v>
      </c>
      <c r="Q2046" s="82">
        <f t="shared" si="254"/>
        <v>0.059462179211649</v>
      </c>
      <c r="R2046" s="58">
        <f t="shared" si="255"/>
        <v>3.17361010226061</v>
      </c>
      <c r="S2046" s="57">
        <f>IF(K2046=0,C2074,(1/$C$59)*LN(1+$C$59/$C$58/(RodR+ABS(Calculations!K2046-RodR))))</f>
        <v>0.0187364475457439</v>
      </c>
      <c r="T2046" s="83">
        <f t="shared" si="256"/>
        <v>0.0189724586470273</v>
      </c>
      <c r="U2046" s="58">
        <f t="shared" si="257"/>
        <v>85.1666666666667</v>
      </c>
      <c r="V2046" s="58">
        <f t="shared" si="258"/>
        <v>1.01019948033673</v>
      </c>
      <c r="W2046" s="58">
        <f t="shared" si="259"/>
        <v>1.01019948033673</v>
      </c>
    </row>
    <row r="2047" spans="11:23">
      <c r="K2047" s="80">
        <v>204.5</v>
      </c>
      <c r="L2047" s="56">
        <f t="shared" si="253"/>
        <v>2.41921413891595</v>
      </c>
      <c r="M2047" s="56">
        <f t="shared" si="260"/>
        <v>0.0117961444515453</v>
      </c>
      <c r="Q2047" s="82">
        <f t="shared" si="254"/>
        <v>0.0594333260060977</v>
      </c>
      <c r="R2047" s="58">
        <f t="shared" si="255"/>
        <v>3.17361010226061</v>
      </c>
      <c r="S2047" s="57">
        <f>IF(K2047=0,C2075,(1/$C$59)*LN(1+$C$59/$C$58/(RodR+ABS(Calculations!K2047-RodR))))</f>
        <v>0.0187273559419799</v>
      </c>
      <c r="T2047" s="83">
        <f t="shared" si="256"/>
        <v>0.0189631367303321</v>
      </c>
      <c r="U2047" s="58">
        <f t="shared" si="257"/>
        <v>85.2083333333333</v>
      </c>
      <c r="V2047" s="58">
        <f t="shared" si="258"/>
        <v>1.01019948033673</v>
      </c>
      <c r="W2047" s="58">
        <f t="shared" si="259"/>
        <v>1.01019948033673</v>
      </c>
    </row>
    <row r="2048" spans="11:23">
      <c r="K2048" s="80">
        <v>204.6</v>
      </c>
      <c r="L2048" s="56">
        <f t="shared" si="253"/>
        <v>2.41804081785164</v>
      </c>
      <c r="M2048" s="56">
        <f t="shared" si="260"/>
        <v>0.0117846768448477</v>
      </c>
      <c r="Q2048" s="82">
        <f t="shared" si="254"/>
        <v>0.0594045007887665</v>
      </c>
      <c r="R2048" s="58">
        <f t="shared" si="255"/>
        <v>3.17361010226061</v>
      </c>
      <c r="S2048" s="57">
        <f>IF(K2048=0,C2076,(1/$C$59)*LN(1+$C$59/$C$58/(RodR+ABS(Calculations!K2048-RodR))))</f>
        <v>0.018718273157264</v>
      </c>
      <c r="T2048" s="83">
        <f t="shared" si="256"/>
        <v>0.0189538239696582</v>
      </c>
      <c r="U2048" s="58">
        <f t="shared" si="257"/>
        <v>85.25</v>
      </c>
      <c r="V2048" s="58">
        <f t="shared" si="258"/>
        <v>1.01019948033673</v>
      </c>
      <c r="W2048" s="58">
        <f t="shared" si="259"/>
        <v>1.01019948033673</v>
      </c>
    </row>
    <row r="2049" spans="11:23">
      <c r="K2049" s="80">
        <v>204.7</v>
      </c>
      <c r="L2049" s="56">
        <f t="shared" si="253"/>
        <v>2.41686863438181</v>
      </c>
      <c r="M2049" s="56">
        <f t="shared" si="260"/>
        <v>0.0117732259527421</v>
      </c>
      <c r="Q2049" s="82">
        <f t="shared" si="254"/>
        <v>0.0593757035189505</v>
      </c>
      <c r="R2049" s="58">
        <f t="shared" si="255"/>
        <v>3.17361010226061</v>
      </c>
      <c r="S2049" s="57">
        <f>IF(K2049=0,C2077,(1/$C$59)*LN(1+$C$59/$C$58/(RodR+ABS(Calculations!K2049-RodR))))</f>
        <v>0.01870919917877</v>
      </c>
      <c r="T2049" s="83">
        <f t="shared" si="256"/>
        <v>0.018944520351522</v>
      </c>
      <c r="U2049" s="58">
        <f t="shared" si="257"/>
        <v>85.2916666666667</v>
      </c>
      <c r="V2049" s="58">
        <f t="shared" si="258"/>
        <v>1.01019948033673</v>
      </c>
      <c r="W2049" s="58">
        <f t="shared" si="259"/>
        <v>1.01019948033673</v>
      </c>
    </row>
    <row r="2050" spans="11:23">
      <c r="K2050" s="80">
        <v>204.8</v>
      </c>
      <c r="L2050" s="56">
        <f t="shared" ref="L2050:L2113" si="261">IF(K2050&lt;RodR,EPRValue,Q2050*$C$43)</f>
        <v>2.41569758685279</v>
      </c>
      <c r="M2050" s="56">
        <f t="shared" si="260"/>
        <v>0.0117617917427388</v>
      </c>
      <c r="Q2050" s="82">
        <f t="shared" si="254"/>
        <v>0.0593469341560233</v>
      </c>
      <c r="R2050" s="58">
        <f t="shared" si="255"/>
        <v>3.17361010226061</v>
      </c>
      <c r="S2050" s="57">
        <f>IF(K2050=0,C2078,(1/$C$59)*LN(1+$C$59/$C$58/(RodR+ABS(Calculations!K2050-RodR))))</f>
        <v>0.0187001339936968</v>
      </c>
      <c r="T2050" s="83">
        <f t="shared" si="256"/>
        <v>0.0189352258624671</v>
      </c>
      <c r="U2050" s="58">
        <f t="shared" si="257"/>
        <v>85.3333333333333</v>
      </c>
      <c r="V2050" s="58">
        <f t="shared" si="258"/>
        <v>1.01019948033673</v>
      </c>
      <c r="W2050" s="58">
        <f t="shared" si="259"/>
        <v>1.01019948033673</v>
      </c>
    </row>
    <row r="2051" spans="11:23">
      <c r="K2051" s="80">
        <v>204.9</v>
      </c>
      <c r="L2051" s="56">
        <f t="shared" si="261"/>
        <v>2.4145276736141</v>
      </c>
      <c r="M2051" s="56">
        <f t="shared" si="260"/>
        <v>0.0117503741824505</v>
      </c>
      <c r="Q2051" s="82">
        <f t="shared" si="254"/>
        <v>0.0593181926594376</v>
      </c>
      <c r="R2051" s="58">
        <f t="shared" si="255"/>
        <v>3.17361010226061</v>
      </c>
      <c r="S2051" s="57">
        <f>IF(K2051=0,C2079,(1/$C$59)*LN(1+$C$59/$C$58/(RodR+ABS(Calculations!K2051-RodR))))</f>
        <v>0.0186910775892679</v>
      </c>
      <c r="T2051" s="83">
        <f t="shared" si="256"/>
        <v>0.018925940489063</v>
      </c>
      <c r="U2051" s="58">
        <f t="shared" si="257"/>
        <v>85.375</v>
      </c>
      <c r="V2051" s="58">
        <f t="shared" si="258"/>
        <v>1.01019948033673</v>
      </c>
      <c r="W2051" s="58">
        <f t="shared" si="259"/>
        <v>1.01019948033673</v>
      </c>
    </row>
    <row r="2052" spans="11:23">
      <c r="K2052" s="80">
        <v>205</v>
      </c>
      <c r="L2052" s="56">
        <f t="shared" si="261"/>
        <v>2.41335889301852</v>
      </c>
      <c r="M2052" s="56">
        <f t="shared" si="260"/>
        <v>0.0117389732395536</v>
      </c>
      <c r="Q2052" s="82">
        <f t="shared" ref="Q2052:Q2115" si="262">R2052*IF($C$56&lt;$C$55,S2052,T2052)</f>
        <v>0.0592894789887256</v>
      </c>
      <c r="R2052" s="58">
        <f t="shared" ref="R2052:R2115" si="263">$C$70/$C$61*W2052</f>
        <v>3.17361010226061</v>
      </c>
      <c r="S2052" s="57">
        <f>IF(K2052=0,C2080,(1/$C$59)*LN(1+$C$59/$C$58/(RodR+ABS(Calculations!K2052-RodR))))</f>
        <v>0.018682029952732</v>
      </c>
      <c r="T2052" s="83">
        <f t="shared" ref="T2052:T2115" si="264">IF((ABS(K2052))&lt;$C$55-$C$56,($C$53/2/PI()/$C$56*LN(($C$55-$C$56)*(ABS(K2052)+$C$56)/(ABS(K2052))/$C$55)+$C$60*LN($C$55*$C$54/($C$55-$C$56)/$C$53)),$C$60*LN((((ABS(K2052))+$C$56-$C$55)*$C$53+$C$55*$C$54)/($C$53*(ABS(K2052)))))</f>
        <v>0.018916664217906</v>
      </c>
      <c r="U2052" s="58">
        <f t="shared" ref="U2052:U2115" si="265">K2052/$C$56</f>
        <v>85.4166666666667</v>
      </c>
      <c r="V2052" s="58">
        <f t="shared" ref="V2052:V2115" si="266">IF(K2052="","",1/(1.0212-0.0178*LOG10($C$53+0.01)))</f>
        <v>1.01019948033673</v>
      </c>
      <c r="W2052" s="58">
        <f t="shared" ref="W2052:W2115" si="267">MAX(1/(-(0.21682*LOG10(3.7*U2052)-0.293)*(EXP(-3.7*U2052)-1)+1),1)*MAX(1/(-(0.1921*LOG10(U2052+0.2)+0.072)*(EXP(-150*U2052)-1)+1),1)*V2052</f>
        <v>1.01019948033673</v>
      </c>
    </row>
    <row r="2053" spans="11:23">
      <c r="K2053" s="80">
        <v>205.1</v>
      </c>
      <c r="L2053" s="56">
        <f t="shared" si="261"/>
        <v>2.41219124342194</v>
      </c>
      <c r="M2053" s="56">
        <f t="shared" si="260"/>
        <v>0.0117275888818251</v>
      </c>
      <c r="Q2053" s="82">
        <f t="shared" si="262"/>
        <v>0.0592607931034961</v>
      </c>
      <c r="R2053" s="58">
        <f t="shared" si="263"/>
        <v>3.17361010226061</v>
      </c>
      <c r="S2053" s="57">
        <f>IF(K2053=0,C2081,(1/$C$59)*LN(1+$C$59/$C$58/(RodR+ABS(Calculations!K2053-RodR))))</f>
        <v>0.0186729910713618</v>
      </c>
      <c r="T2053" s="83">
        <f t="shared" si="264"/>
        <v>0.0189073970356184</v>
      </c>
      <c r="U2053" s="58">
        <f t="shared" si="265"/>
        <v>85.4583333333333</v>
      </c>
      <c r="V2053" s="58">
        <f t="shared" si="266"/>
        <v>1.01019948033673</v>
      </c>
      <c r="W2053" s="58">
        <f t="shared" si="267"/>
        <v>1.01019948033673</v>
      </c>
    </row>
    <row r="2054" spans="11:23">
      <c r="K2054" s="80">
        <v>205.2</v>
      </c>
      <c r="L2054" s="56">
        <f t="shared" si="261"/>
        <v>2.41102472318345</v>
      </c>
      <c r="M2054" s="56">
        <f t="shared" si="260"/>
        <v>0.011716221077108</v>
      </c>
      <c r="Q2054" s="82">
        <f t="shared" si="262"/>
        <v>0.0592321349634365</v>
      </c>
      <c r="R2054" s="58">
        <f t="shared" si="263"/>
        <v>3.17361010226061</v>
      </c>
      <c r="S2054" s="57">
        <f>IF(K2054=0,C2082,(1/$C$59)*LN(1+$C$59/$C$58/(RodR+ABS(Calculations!K2054-RodR))))</f>
        <v>0.018663960932455</v>
      </c>
      <c r="T2054" s="83">
        <f t="shared" si="264"/>
        <v>0.0188981389288489</v>
      </c>
      <c r="U2054" s="58">
        <f t="shared" si="265"/>
        <v>85.5</v>
      </c>
      <c r="V2054" s="58">
        <f t="shared" si="266"/>
        <v>1.01019948033673</v>
      </c>
      <c r="W2054" s="58">
        <f t="shared" si="267"/>
        <v>1.01019948033673</v>
      </c>
    </row>
    <row r="2055" spans="11:23">
      <c r="K2055" s="80">
        <v>205.3</v>
      </c>
      <c r="L2055" s="56">
        <f t="shared" si="261"/>
        <v>2.40985933066534</v>
      </c>
      <c r="M2055" s="56">
        <f t="shared" si="260"/>
        <v>0.0117048697933457</v>
      </c>
      <c r="Q2055" s="82">
        <f t="shared" si="262"/>
        <v>0.0592035045283132</v>
      </c>
      <c r="R2055" s="58">
        <f t="shared" si="263"/>
        <v>3.17361010226061</v>
      </c>
      <c r="S2055" s="57">
        <f>IF(K2055=0,C2083,(1/$C$59)*LN(1+$C$59/$C$58/(RodR+ABS(Calculations!K2055-RodR))))</f>
        <v>0.0186549395233339</v>
      </c>
      <c r="T2055" s="83">
        <f t="shared" si="264"/>
        <v>0.018888889884272</v>
      </c>
      <c r="U2055" s="58">
        <f t="shared" si="265"/>
        <v>85.5416666666667</v>
      </c>
      <c r="V2055" s="58">
        <f t="shared" si="266"/>
        <v>1.01019948033673</v>
      </c>
      <c r="W2055" s="58">
        <f t="shared" si="267"/>
        <v>1.01019948033673</v>
      </c>
    </row>
    <row r="2056" spans="11:23">
      <c r="K2056" s="80">
        <v>205.4</v>
      </c>
      <c r="L2056" s="56">
        <f t="shared" si="261"/>
        <v>2.40869506423307</v>
      </c>
      <c r="M2056" s="56">
        <f t="shared" si="260"/>
        <v>0.0116935349985479</v>
      </c>
      <c r="Q2056" s="82">
        <f t="shared" si="262"/>
        <v>0.0591749017579698</v>
      </c>
      <c r="R2056" s="58">
        <f t="shared" si="263"/>
        <v>3.17361010226061</v>
      </c>
      <c r="S2056" s="57">
        <f>IF(K2056=0,C2084,(1/$C$59)*LN(1+$C$59/$C$58/(RodR+ABS(Calculations!K2056-RodR))))</f>
        <v>0.0186459268313454</v>
      </c>
      <c r="T2056" s="83">
        <f t="shared" si="264"/>
        <v>0.0188796498885887</v>
      </c>
      <c r="U2056" s="58">
        <f t="shared" si="265"/>
        <v>85.5833333333333</v>
      </c>
      <c r="V2056" s="58">
        <f t="shared" si="266"/>
        <v>1.01019948033673</v>
      </c>
      <c r="W2056" s="58">
        <f t="shared" si="267"/>
        <v>1.01019948033673</v>
      </c>
    </row>
    <row r="2057" spans="11:23">
      <c r="K2057" s="80">
        <v>205.5</v>
      </c>
      <c r="L2057" s="56">
        <f t="shared" si="261"/>
        <v>2.40753192225522</v>
      </c>
      <c r="M2057" s="56">
        <f t="shared" si="260"/>
        <v>0.0116822166607218</v>
      </c>
      <c r="Q2057" s="82">
        <f t="shared" si="262"/>
        <v>0.0591463266123269</v>
      </c>
      <c r="R2057" s="58">
        <f t="shared" si="263"/>
        <v>3.17361010226061</v>
      </c>
      <c r="S2057" s="57">
        <f>IF(K2057=0,C2085,(1/$C$59)*LN(1+$C$59/$C$58/(RodR+ABS(Calculations!K2057-RodR))))</f>
        <v>0.0186369228438604</v>
      </c>
      <c r="T2057" s="83">
        <f t="shared" si="264"/>
        <v>0.0188704189285254</v>
      </c>
      <c r="U2057" s="58">
        <f t="shared" si="265"/>
        <v>85.625</v>
      </c>
      <c r="V2057" s="58">
        <f t="shared" si="266"/>
        <v>1.01019948033673</v>
      </c>
      <c r="W2057" s="58">
        <f t="shared" si="267"/>
        <v>1.01019948033673</v>
      </c>
    </row>
    <row r="2058" spans="11:23">
      <c r="K2058" s="80">
        <v>205.6</v>
      </c>
      <c r="L2058" s="56">
        <f t="shared" si="261"/>
        <v>2.40636990310353</v>
      </c>
      <c r="M2058" s="56">
        <f t="shared" si="260"/>
        <v>0.0116709147481093</v>
      </c>
      <c r="Q2058" s="82">
        <f t="shared" si="262"/>
        <v>0.0591177790513826</v>
      </c>
      <c r="R2058" s="58">
        <f t="shared" si="263"/>
        <v>3.17361010226061</v>
      </c>
      <c r="S2058" s="57">
        <f>IF(K2058=0,C2086,(1/$C$59)*LN(1+$C$59/$C$58/(RodR+ABS(Calculations!K2058-RodR))))</f>
        <v>0.0186279275482745</v>
      </c>
      <c r="T2058" s="83">
        <f t="shared" si="264"/>
        <v>0.0188611969908352</v>
      </c>
      <c r="U2058" s="58">
        <f t="shared" si="265"/>
        <v>85.6666666666667</v>
      </c>
      <c r="V2058" s="58">
        <f t="shared" si="266"/>
        <v>1.01019948033673</v>
      </c>
      <c r="W2058" s="58">
        <f t="shared" si="267"/>
        <v>1.01019948033673</v>
      </c>
    </row>
    <row r="2059" spans="11:23">
      <c r="K2059" s="80">
        <v>205.7</v>
      </c>
      <c r="L2059" s="56">
        <f t="shared" si="261"/>
        <v>2.40520900515293</v>
      </c>
      <c r="M2059" s="56">
        <f t="shared" si="260"/>
        <v>0.0116596292288862</v>
      </c>
      <c r="Q2059" s="82">
        <f t="shared" si="262"/>
        <v>0.0590892590352136</v>
      </c>
      <c r="R2059" s="58">
        <f t="shared" si="263"/>
        <v>3.17361010226061</v>
      </c>
      <c r="S2059" s="57">
        <f>IF(K2059=0,C2087,(1/$C$59)*LN(1+$C$59/$C$58/(RodR+ABS(Calculations!K2059-RodR))))</f>
        <v>0.0186189409320078</v>
      </c>
      <c r="T2059" s="83">
        <f t="shared" si="264"/>
        <v>0.0188519840622967</v>
      </c>
      <c r="U2059" s="58">
        <f t="shared" si="265"/>
        <v>85.7083333333333</v>
      </c>
      <c r="V2059" s="58">
        <f t="shared" si="266"/>
        <v>1.01019948033673</v>
      </c>
      <c r="W2059" s="58">
        <f t="shared" si="267"/>
        <v>1.01019948033673</v>
      </c>
    </row>
    <row r="2060" spans="11:23">
      <c r="K2060" s="80">
        <v>205.8</v>
      </c>
      <c r="L2060" s="56">
        <f t="shared" si="261"/>
        <v>2.40404922678139</v>
      </c>
      <c r="M2060" s="56">
        <f t="shared" si="260"/>
        <v>0.0116483600713937</v>
      </c>
      <c r="Q2060" s="82">
        <f t="shared" si="262"/>
        <v>0.0590607665239716</v>
      </c>
      <c r="R2060" s="58">
        <f t="shared" si="263"/>
        <v>3.17361010226061</v>
      </c>
      <c r="S2060" s="57">
        <f>IF(K2060=0,C2088,(1/$C$59)*LN(1+$C$59/$C$58/(RodR+ABS(Calculations!K2060-RodR))))</f>
        <v>0.0186099629825043</v>
      </c>
      <c r="T2060" s="83">
        <f t="shared" si="264"/>
        <v>0.0188427801297141</v>
      </c>
      <c r="U2060" s="58">
        <f t="shared" si="265"/>
        <v>85.75</v>
      </c>
      <c r="V2060" s="58">
        <f t="shared" si="266"/>
        <v>1.01019948033673</v>
      </c>
      <c r="W2060" s="58">
        <f t="shared" si="267"/>
        <v>1.01019948033673</v>
      </c>
    </row>
    <row r="2061" spans="11:23">
      <c r="K2061" s="80">
        <v>205.9</v>
      </c>
      <c r="L2061" s="56">
        <f t="shared" si="261"/>
        <v>2.4028905663701</v>
      </c>
      <c r="M2061" s="56">
        <f t="shared" ref="M2061:M2124" si="268">L2051-L2061</f>
        <v>0.0116371072440042</v>
      </c>
      <c r="Q2061" s="82">
        <f t="shared" si="262"/>
        <v>0.059032301477886</v>
      </c>
      <c r="R2061" s="58">
        <f t="shared" si="263"/>
        <v>3.17361010226061</v>
      </c>
      <c r="S2061" s="57">
        <f>IF(K2061=0,C2089,(1/$C$59)*LN(1+$C$59/$C$58/(RodR+ABS(Calculations!K2061-RodR))))</f>
        <v>0.0186009936872322</v>
      </c>
      <c r="T2061" s="83">
        <f t="shared" si="264"/>
        <v>0.0188335851799177</v>
      </c>
      <c r="U2061" s="58">
        <f t="shared" si="265"/>
        <v>85.7916666666667</v>
      </c>
      <c r="V2061" s="58">
        <f t="shared" si="266"/>
        <v>1.01019948033673</v>
      </c>
      <c r="W2061" s="58">
        <f t="shared" si="267"/>
        <v>1.01019948033673</v>
      </c>
    </row>
    <row r="2062" spans="11:23">
      <c r="K2062" s="80">
        <v>206</v>
      </c>
      <c r="L2062" s="56">
        <f t="shared" si="261"/>
        <v>2.40173302230333</v>
      </c>
      <c r="M2062" s="56">
        <f t="shared" si="268"/>
        <v>0.0116258707151919</v>
      </c>
      <c r="Q2062" s="82">
        <f t="shared" si="262"/>
        <v>0.0590038638572638</v>
      </c>
      <c r="R2062" s="58">
        <f t="shared" si="263"/>
        <v>3.17361010226061</v>
      </c>
      <c r="S2062" s="57">
        <f>IF(K2062=0,C2090,(1/$C$59)*LN(1+$C$59/$C$58/(RodR+ABS(Calculations!K2062-RodR))))</f>
        <v>0.0185920330336844</v>
      </c>
      <c r="T2062" s="83">
        <f t="shared" si="264"/>
        <v>0.0188243991997633</v>
      </c>
      <c r="U2062" s="58">
        <f t="shared" si="265"/>
        <v>85.8333333333333</v>
      </c>
      <c r="V2062" s="58">
        <f t="shared" si="266"/>
        <v>1.01019948033673</v>
      </c>
      <c r="W2062" s="58">
        <f t="shared" si="267"/>
        <v>1.01019948033673</v>
      </c>
    </row>
    <row r="2063" spans="11:23">
      <c r="K2063" s="80">
        <v>206.1</v>
      </c>
      <c r="L2063" s="56">
        <f t="shared" si="261"/>
        <v>2.40057659296844</v>
      </c>
      <c r="M2063" s="56">
        <f t="shared" si="268"/>
        <v>0.0116146504534975</v>
      </c>
      <c r="Q2063" s="82">
        <f t="shared" si="262"/>
        <v>0.0589754536224864</v>
      </c>
      <c r="R2063" s="58">
        <f t="shared" si="263"/>
        <v>3.17361010226061</v>
      </c>
      <c r="S2063" s="57">
        <f>IF(K2063=0,C2091,(1/$C$59)*LN(1+$C$59/$C$58/(RodR+ABS(Calculations!K2063-RodR))))</f>
        <v>0.0185830810093771</v>
      </c>
      <c r="T2063" s="83">
        <f t="shared" si="264"/>
        <v>0.0188152221761326</v>
      </c>
      <c r="U2063" s="58">
        <f t="shared" si="265"/>
        <v>85.875</v>
      </c>
      <c r="V2063" s="58">
        <f t="shared" si="266"/>
        <v>1.01019948033673</v>
      </c>
      <c r="W2063" s="58">
        <f t="shared" si="267"/>
        <v>1.01019948033673</v>
      </c>
    </row>
    <row r="2064" spans="11:23">
      <c r="K2064" s="80">
        <v>206.2</v>
      </c>
      <c r="L2064" s="56">
        <f t="shared" si="261"/>
        <v>2.39942127675595</v>
      </c>
      <c r="M2064" s="56">
        <f t="shared" si="268"/>
        <v>0.0116034464274932</v>
      </c>
      <c r="Q2064" s="82">
        <f t="shared" si="262"/>
        <v>0.0589470707340135</v>
      </c>
      <c r="R2064" s="58">
        <f t="shared" si="263"/>
        <v>3.17361010226061</v>
      </c>
      <c r="S2064" s="57">
        <f>IF(K2064=0,C2092,(1/$C$59)*LN(1+$C$59/$C$58/(RodR+ABS(Calculations!K2064-RodR))))</f>
        <v>0.0185741376018511</v>
      </c>
      <c r="T2064" s="83">
        <f t="shared" si="264"/>
        <v>0.0188060540959327</v>
      </c>
      <c r="U2064" s="58">
        <f t="shared" si="265"/>
        <v>85.9166666666667</v>
      </c>
      <c r="V2064" s="58">
        <f t="shared" si="266"/>
        <v>1.01019948033673</v>
      </c>
      <c r="W2064" s="58">
        <f t="shared" si="267"/>
        <v>1.01019948033673</v>
      </c>
    </row>
    <row r="2065" spans="11:23">
      <c r="K2065" s="80">
        <v>206.3</v>
      </c>
      <c r="L2065" s="56">
        <f t="shared" si="261"/>
        <v>2.39826707205942</v>
      </c>
      <c r="M2065" s="56">
        <f t="shared" si="268"/>
        <v>0.0115922586059183</v>
      </c>
      <c r="Q2065" s="82">
        <f t="shared" si="262"/>
        <v>0.0589187151523793</v>
      </c>
      <c r="R2065" s="58">
        <f t="shared" si="263"/>
        <v>3.17361010226061</v>
      </c>
      <c r="S2065" s="57">
        <f>IF(K2065=0,C2093,(1/$C$59)*LN(1+$C$59/$C$58/(RodR+ABS(Calculations!K2065-RodR))))</f>
        <v>0.018565202798671</v>
      </c>
      <c r="T2065" s="83">
        <f t="shared" si="264"/>
        <v>0.018796894946096</v>
      </c>
      <c r="U2065" s="58">
        <f t="shared" si="265"/>
        <v>85.9583333333333</v>
      </c>
      <c r="V2065" s="58">
        <f t="shared" si="266"/>
        <v>1.01019948033673</v>
      </c>
      <c r="W2065" s="58">
        <f t="shared" si="267"/>
        <v>1.01019948033673</v>
      </c>
    </row>
    <row r="2066" spans="11:23">
      <c r="K2066" s="80">
        <v>206.4</v>
      </c>
      <c r="L2066" s="56">
        <f t="shared" si="261"/>
        <v>2.39711397727556</v>
      </c>
      <c r="M2066" s="56">
        <f t="shared" si="268"/>
        <v>0.0115810869575119</v>
      </c>
      <c r="Q2066" s="82">
        <f t="shared" si="262"/>
        <v>0.0588903868381954</v>
      </c>
      <c r="R2066" s="58">
        <f t="shared" si="263"/>
        <v>3.17361010226061</v>
      </c>
      <c r="S2066" s="57">
        <f>IF(K2066=0,C2094,(1/$C$59)*LN(1+$C$59/$C$58/(RodR+ABS(Calculations!K2066-RodR))))</f>
        <v>0.0185562765874254</v>
      </c>
      <c r="T2066" s="83">
        <f t="shared" si="264"/>
        <v>0.0187877447135808</v>
      </c>
      <c r="U2066" s="58">
        <f t="shared" si="265"/>
        <v>86</v>
      </c>
      <c r="V2066" s="58">
        <f t="shared" si="266"/>
        <v>1.01019948033673</v>
      </c>
      <c r="W2066" s="58">
        <f t="shared" si="267"/>
        <v>1.01019948033673</v>
      </c>
    </row>
    <row r="2067" spans="11:23">
      <c r="K2067" s="80">
        <v>206.5</v>
      </c>
      <c r="L2067" s="56">
        <f t="shared" si="261"/>
        <v>2.39596199080408</v>
      </c>
      <c r="M2067" s="56">
        <f t="shared" si="268"/>
        <v>0.0115699314511453</v>
      </c>
      <c r="Q2067" s="82">
        <f t="shared" si="262"/>
        <v>0.0588620857521473</v>
      </c>
      <c r="R2067" s="58">
        <f t="shared" si="263"/>
        <v>3.17361010226061</v>
      </c>
      <c r="S2067" s="57">
        <f>IF(K2067=0,C2095,(1/$C$59)*LN(1+$C$59/$C$58/(RodR+ABS(Calculations!K2067-RodR))))</f>
        <v>0.0185473589557265</v>
      </c>
      <c r="T2067" s="83">
        <f t="shared" si="264"/>
        <v>0.0187786033853703</v>
      </c>
      <c r="U2067" s="58">
        <f t="shared" si="265"/>
        <v>86.0416666666667</v>
      </c>
      <c r="V2067" s="58">
        <f t="shared" si="266"/>
        <v>1.01019948033673</v>
      </c>
      <c r="W2067" s="58">
        <f t="shared" si="267"/>
        <v>1.01019948033673</v>
      </c>
    </row>
    <row r="2068" spans="11:23">
      <c r="K2068" s="80">
        <v>206.6</v>
      </c>
      <c r="L2068" s="56">
        <f t="shared" si="261"/>
        <v>2.39481111104784</v>
      </c>
      <c r="M2068" s="56">
        <f t="shared" si="268"/>
        <v>0.0115587920556903</v>
      </c>
      <c r="Q2068" s="82">
        <f t="shared" si="262"/>
        <v>0.0588338118549977</v>
      </c>
      <c r="R2068" s="58">
        <f t="shared" si="263"/>
        <v>3.17361010226061</v>
      </c>
      <c r="S2068" s="57">
        <f>IF(K2068=0,C2096,(1/$C$59)*LN(1+$C$59/$C$58/(RodR+ABS(Calculations!K2068-RodR))))</f>
        <v>0.0185384498912105</v>
      </c>
      <c r="T2068" s="83">
        <f t="shared" si="264"/>
        <v>0.0187694709484731</v>
      </c>
      <c r="U2068" s="58">
        <f t="shared" si="265"/>
        <v>86.0833333333333</v>
      </c>
      <c r="V2068" s="58">
        <f t="shared" si="266"/>
        <v>1.01019948033673</v>
      </c>
      <c r="W2068" s="58">
        <f t="shared" si="267"/>
        <v>1.01019948033673</v>
      </c>
    </row>
    <row r="2069" spans="11:23">
      <c r="K2069" s="80">
        <v>206.7</v>
      </c>
      <c r="L2069" s="56">
        <f t="shared" si="261"/>
        <v>2.39366133641274</v>
      </c>
      <c r="M2069" s="56">
        <f t="shared" si="268"/>
        <v>0.0115476687401856</v>
      </c>
      <c r="Q2069" s="82">
        <f t="shared" si="262"/>
        <v>0.0588055651075841</v>
      </c>
      <c r="R2069" s="58">
        <f t="shared" si="263"/>
        <v>3.17361010226061</v>
      </c>
      <c r="S2069" s="57">
        <f>IF(K2069=0,C2097,(1/$C$59)*LN(1+$C$59/$C$58/(RodR+ABS(Calculations!K2069-RodR))))</f>
        <v>0.0185295493815375</v>
      </c>
      <c r="T2069" s="83">
        <f t="shared" si="264"/>
        <v>0.0187603473899236</v>
      </c>
      <c r="U2069" s="58">
        <f t="shared" si="265"/>
        <v>86.125</v>
      </c>
      <c r="V2069" s="58">
        <f t="shared" si="266"/>
        <v>1.01019948033673</v>
      </c>
      <c r="W2069" s="58">
        <f t="shared" si="267"/>
        <v>1.01019948033673</v>
      </c>
    </row>
    <row r="2070" spans="11:23">
      <c r="K2070" s="80">
        <v>206.8</v>
      </c>
      <c r="L2070" s="56">
        <f t="shared" si="261"/>
        <v>2.39251266530776</v>
      </c>
      <c r="M2070" s="56">
        <f t="shared" si="268"/>
        <v>0.0115365614736325</v>
      </c>
      <c r="Q2070" s="82">
        <f t="shared" si="262"/>
        <v>0.0587773454708196</v>
      </c>
      <c r="R2070" s="58">
        <f t="shared" si="263"/>
        <v>3.17361010226061</v>
      </c>
      <c r="S2070" s="57">
        <f>IF(K2070=0,C2098,(1/$C$59)*LN(1+$C$59/$C$58/(RodR+ABS(Calculations!K2070-RodR))))</f>
        <v>0.0185206574143911</v>
      </c>
      <c r="T2070" s="83">
        <f t="shared" si="264"/>
        <v>0.0187512326967809</v>
      </c>
      <c r="U2070" s="58">
        <f t="shared" si="265"/>
        <v>86.1666666666667</v>
      </c>
      <c r="V2070" s="58">
        <f t="shared" si="266"/>
        <v>1.01019948033673</v>
      </c>
      <c r="W2070" s="58">
        <f t="shared" si="267"/>
        <v>1.01019948033673</v>
      </c>
    </row>
    <row r="2071" spans="11:23">
      <c r="K2071" s="80">
        <v>206.9</v>
      </c>
      <c r="L2071" s="56">
        <f t="shared" si="261"/>
        <v>2.39136509614486</v>
      </c>
      <c r="M2071" s="56">
        <f t="shared" si="268"/>
        <v>0.011525470225239</v>
      </c>
      <c r="Q2071" s="82">
        <f t="shared" si="262"/>
        <v>0.0587491529056901</v>
      </c>
      <c r="R2071" s="58">
        <f t="shared" si="263"/>
        <v>3.17361010226061</v>
      </c>
      <c r="S2071" s="57">
        <f>IF(K2071=0,C2099,(1/$C$59)*LN(1+$C$59/$C$58/(RodR+ABS(Calculations!K2071-RodR))))</f>
        <v>0.0185117739774783</v>
      </c>
      <c r="T2071" s="83">
        <f t="shared" si="264"/>
        <v>0.0187421268561291</v>
      </c>
      <c r="U2071" s="58">
        <f t="shared" si="265"/>
        <v>86.2083333333333</v>
      </c>
      <c r="V2071" s="58">
        <f t="shared" si="266"/>
        <v>1.01019948033673</v>
      </c>
      <c r="W2071" s="58">
        <f t="shared" si="267"/>
        <v>1.01019948033673</v>
      </c>
    </row>
    <row r="2072" spans="11:23">
      <c r="K2072" s="80">
        <v>207</v>
      </c>
      <c r="L2072" s="56">
        <f t="shared" si="261"/>
        <v>2.39021862733916</v>
      </c>
      <c r="M2072" s="56">
        <f t="shared" si="268"/>
        <v>0.0115143949641725</v>
      </c>
      <c r="Q2072" s="82">
        <f t="shared" si="262"/>
        <v>0.0587209873732601</v>
      </c>
      <c r="R2072" s="58">
        <f t="shared" si="263"/>
        <v>3.17361010226061</v>
      </c>
      <c r="S2072" s="57">
        <f>IF(K2072=0,C2100,(1/$C$59)*LN(1+$C$59/$C$58/(RodR+ABS(Calculations!K2072-RodR))))</f>
        <v>0.0185028990585303</v>
      </c>
      <c r="T2072" s="83">
        <f t="shared" si="264"/>
        <v>0.0187330298550777</v>
      </c>
      <c r="U2072" s="58">
        <f t="shared" si="265"/>
        <v>86.25</v>
      </c>
      <c r="V2072" s="58">
        <f t="shared" si="266"/>
        <v>1.01019948033673</v>
      </c>
      <c r="W2072" s="58">
        <f t="shared" si="267"/>
        <v>1.01019948033673</v>
      </c>
    </row>
    <row r="2073" spans="11:23">
      <c r="K2073" s="80">
        <v>207.1</v>
      </c>
      <c r="L2073" s="56">
        <f t="shared" si="261"/>
        <v>2.38907325730867</v>
      </c>
      <c r="M2073" s="56">
        <f t="shared" si="268"/>
        <v>0.0115033356597714</v>
      </c>
      <c r="Q2073" s="82">
        <f t="shared" si="262"/>
        <v>0.0586928488346642</v>
      </c>
      <c r="R2073" s="58">
        <f t="shared" si="263"/>
        <v>3.17361010226061</v>
      </c>
      <c r="S2073" s="57">
        <f>IF(K2073=0,C2101,(1/$C$59)*LN(1+$C$59/$C$58/(RodR+ABS(Calculations!K2073-RodR))))</f>
        <v>0.0184940326453008</v>
      </c>
      <c r="T2073" s="83">
        <f t="shared" si="264"/>
        <v>0.0187239416807617</v>
      </c>
      <c r="U2073" s="58">
        <f t="shared" si="265"/>
        <v>86.2916666666667</v>
      </c>
      <c r="V2073" s="58">
        <f t="shared" si="266"/>
        <v>1.01019948033673</v>
      </c>
      <c r="W2073" s="58">
        <f t="shared" si="267"/>
        <v>1.01019948033673</v>
      </c>
    </row>
    <row r="2074" spans="11:23">
      <c r="K2074" s="80">
        <v>207.2</v>
      </c>
      <c r="L2074" s="56">
        <f t="shared" si="261"/>
        <v>2.38792898447462</v>
      </c>
      <c r="M2074" s="56">
        <f t="shared" si="268"/>
        <v>0.0114922922813361</v>
      </c>
      <c r="Q2074" s="82">
        <f t="shared" si="262"/>
        <v>0.0586647372511164</v>
      </c>
      <c r="R2074" s="58">
        <f t="shared" si="263"/>
        <v>3.17361010226061</v>
      </c>
      <c r="S2074" s="57">
        <f>IF(K2074=0,C2102,(1/$C$59)*LN(1+$C$59/$C$58/(RodR+ABS(Calculations!K2074-RodR))))</f>
        <v>0.0184851747255684</v>
      </c>
      <c r="T2074" s="83">
        <f t="shared" si="264"/>
        <v>0.0187148623203396</v>
      </c>
      <c r="U2074" s="58">
        <f t="shared" si="265"/>
        <v>86.3333333333333</v>
      </c>
      <c r="V2074" s="58">
        <f t="shared" si="266"/>
        <v>1.01019948033673</v>
      </c>
      <c r="W2074" s="58">
        <f t="shared" si="267"/>
        <v>1.01019948033673</v>
      </c>
    </row>
    <row r="2075" spans="11:23">
      <c r="K2075" s="80">
        <v>207.3</v>
      </c>
      <c r="L2075" s="56">
        <f t="shared" si="261"/>
        <v>2.38678580726109</v>
      </c>
      <c r="M2075" s="56">
        <f t="shared" si="268"/>
        <v>0.0114812647983378</v>
      </c>
      <c r="Q2075" s="82">
        <f t="shared" si="262"/>
        <v>0.0586366525839008</v>
      </c>
      <c r="R2075" s="58">
        <f t="shared" si="263"/>
        <v>3.17361010226061</v>
      </c>
      <c r="S2075" s="57">
        <f>IF(K2075=0,C2103,(1/$C$59)*LN(1+$C$59/$C$58/(RodR+ABS(Calculations!K2075-RodR))))</f>
        <v>0.0184763252871338</v>
      </c>
      <c r="T2075" s="83">
        <f t="shared" si="264"/>
        <v>0.0187057917609961</v>
      </c>
      <c r="U2075" s="58">
        <f t="shared" si="265"/>
        <v>86.375</v>
      </c>
      <c r="V2075" s="58">
        <f t="shared" si="266"/>
        <v>1.01019948033673</v>
      </c>
      <c r="W2075" s="58">
        <f t="shared" si="267"/>
        <v>1.01019948033673</v>
      </c>
    </row>
    <row r="2076" spans="11:23">
      <c r="K2076" s="80">
        <v>207.4</v>
      </c>
      <c r="L2076" s="56">
        <f t="shared" si="261"/>
        <v>2.38564372409528</v>
      </c>
      <c r="M2076" s="56">
        <f t="shared" si="268"/>
        <v>0.0114702531802786</v>
      </c>
      <c r="Q2076" s="82">
        <f t="shared" si="262"/>
        <v>0.0586085947943785</v>
      </c>
      <c r="R2076" s="58">
        <f t="shared" si="263"/>
        <v>3.17361010226061</v>
      </c>
      <c r="S2076" s="57">
        <f>IF(K2076=0,C2104,(1/$C$59)*LN(1+$C$59/$C$58/(RodR+ABS(Calculations!K2076-RodR))))</f>
        <v>0.0184674843178217</v>
      </c>
      <c r="T2076" s="83">
        <f t="shared" si="264"/>
        <v>0.0186967299899403</v>
      </c>
      <c r="U2076" s="58">
        <f t="shared" si="265"/>
        <v>86.4166666666667</v>
      </c>
      <c r="V2076" s="58">
        <f t="shared" si="266"/>
        <v>1.01019948033673</v>
      </c>
      <c r="W2076" s="58">
        <f t="shared" si="267"/>
        <v>1.01019948033673</v>
      </c>
    </row>
    <row r="2077" spans="11:23">
      <c r="K2077" s="80">
        <v>207.5</v>
      </c>
      <c r="L2077" s="56">
        <f t="shared" si="261"/>
        <v>2.38450273340735</v>
      </c>
      <c r="M2077" s="56">
        <f t="shared" si="268"/>
        <v>0.0114592573967252</v>
      </c>
      <c r="Q2077" s="82">
        <f t="shared" si="262"/>
        <v>0.0585805638439823</v>
      </c>
      <c r="R2077" s="58">
        <f t="shared" si="263"/>
        <v>3.17361010226061</v>
      </c>
      <c r="S2077" s="57">
        <f>IF(K2077=0,C2105,(1/$C$59)*LN(1+$C$59/$C$58/(RodR+ABS(Calculations!K2077-RodR))))</f>
        <v>0.01845865180548</v>
      </c>
      <c r="T2077" s="83">
        <f t="shared" si="264"/>
        <v>0.0186876769944059</v>
      </c>
      <c r="U2077" s="58">
        <f t="shared" si="265"/>
        <v>86.4583333333333</v>
      </c>
      <c r="V2077" s="58">
        <f t="shared" si="266"/>
        <v>1.01019948033673</v>
      </c>
      <c r="W2077" s="58">
        <f t="shared" si="267"/>
        <v>1.01019948033673</v>
      </c>
    </row>
    <row r="2078" spans="11:23">
      <c r="K2078" s="80">
        <v>207.6</v>
      </c>
      <c r="L2078" s="56">
        <f t="shared" si="261"/>
        <v>2.38336283363049</v>
      </c>
      <c r="M2078" s="56">
        <f t="shared" si="268"/>
        <v>0.0114482774173479</v>
      </c>
      <c r="Q2078" s="82">
        <f t="shared" si="262"/>
        <v>0.0585525596942203</v>
      </c>
      <c r="R2078" s="58">
        <f t="shared" si="263"/>
        <v>3.17361010226061</v>
      </c>
      <c r="S2078" s="57">
        <f>IF(K2078=0,C2106,(1/$C$59)*LN(1+$C$59/$C$58/(RodR+ABS(Calculations!K2078-RodR))))</f>
        <v>0.0184498277379797</v>
      </c>
      <c r="T2078" s="83">
        <f t="shared" si="264"/>
        <v>0.0186786327616518</v>
      </c>
      <c r="U2078" s="58">
        <f t="shared" si="265"/>
        <v>86.5</v>
      </c>
      <c r="V2078" s="58">
        <f t="shared" si="266"/>
        <v>1.01019948033673</v>
      </c>
      <c r="W2078" s="58">
        <f t="shared" si="267"/>
        <v>1.01019948033673</v>
      </c>
    </row>
    <row r="2079" spans="11:23">
      <c r="K2079" s="80">
        <v>207.7</v>
      </c>
      <c r="L2079" s="56">
        <f t="shared" si="261"/>
        <v>2.38222402320089</v>
      </c>
      <c r="M2079" s="56">
        <f t="shared" si="268"/>
        <v>0.011437313211847</v>
      </c>
      <c r="Q2079" s="82">
        <f t="shared" si="262"/>
        <v>0.0585245823066742</v>
      </c>
      <c r="R2079" s="58">
        <f t="shared" si="263"/>
        <v>3.17361010226061</v>
      </c>
      <c r="S2079" s="57">
        <f>IF(K2079=0,C2107,(1/$C$59)*LN(1+$C$59/$C$58/(RodR+ABS(Calculations!K2079-RodR))))</f>
        <v>0.0184410121032153</v>
      </c>
      <c r="T2079" s="83">
        <f t="shared" si="264"/>
        <v>0.0186695972789612</v>
      </c>
      <c r="U2079" s="58">
        <f t="shared" si="265"/>
        <v>86.5416666666667</v>
      </c>
      <c r="V2079" s="58">
        <f t="shared" si="266"/>
        <v>1.01019948033673</v>
      </c>
      <c r="W2079" s="58">
        <f t="shared" si="267"/>
        <v>1.01019948033673</v>
      </c>
    </row>
    <row r="2080" spans="11:23">
      <c r="K2080" s="80">
        <v>207.8</v>
      </c>
      <c r="L2080" s="56">
        <f t="shared" si="261"/>
        <v>2.38108630055764</v>
      </c>
      <c r="M2080" s="56">
        <f t="shared" si="268"/>
        <v>0.0114263647501254</v>
      </c>
      <c r="Q2080" s="82">
        <f t="shared" si="262"/>
        <v>0.0584966316429965</v>
      </c>
      <c r="R2080" s="58">
        <f t="shared" si="263"/>
        <v>3.17361010226061</v>
      </c>
      <c r="S2080" s="57">
        <f>IF(K2080=0,C2108,(1/$C$59)*LN(1+$C$59/$C$58/(RodR+ABS(Calculations!K2080-RodR))))</f>
        <v>0.0184322048891036</v>
      </c>
      <c r="T2080" s="83">
        <f t="shared" si="264"/>
        <v>0.0186605705336418</v>
      </c>
      <c r="U2080" s="58">
        <f t="shared" si="265"/>
        <v>86.5833333333333</v>
      </c>
      <c r="V2080" s="58">
        <f t="shared" si="266"/>
        <v>1.01019948033673</v>
      </c>
      <c r="W2080" s="58">
        <f t="shared" si="267"/>
        <v>1.01019948033673</v>
      </c>
    </row>
    <row r="2081" spans="11:23">
      <c r="K2081" s="80">
        <v>207.9</v>
      </c>
      <c r="L2081" s="56">
        <f t="shared" si="261"/>
        <v>2.37994966414298</v>
      </c>
      <c r="M2081" s="56">
        <f t="shared" si="268"/>
        <v>0.0114154320018791</v>
      </c>
      <c r="Q2081" s="82">
        <f t="shared" si="262"/>
        <v>0.0584687076649178</v>
      </c>
      <c r="R2081" s="58">
        <f t="shared" si="263"/>
        <v>3.17361010226061</v>
      </c>
      <c r="S2081" s="57">
        <f>IF(K2081=0,C2109,(1/$C$59)*LN(1+$C$59/$C$58/(RodR+ABS(Calculations!K2081-RodR))))</f>
        <v>0.0184234060835859</v>
      </c>
      <c r="T2081" s="83">
        <f t="shared" si="264"/>
        <v>0.0186515525130262</v>
      </c>
      <c r="U2081" s="58">
        <f t="shared" si="265"/>
        <v>86.625</v>
      </c>
      <c r="V2081" s="58">
        <f t="shared" si="266"/>
        <v>1.01019948033673</v>
      </c>
      <c r="W2081" s="58">
        <f t="shared" si="267"/>
        <v>1.01019948033673</v>
      </c>
    </row>
    <row r="2082" spans="11:23">
      <c r="K2082" s="80">
        <v>208</v>
      </c>
      <c r="L2082" s="56">
        <f t="shared" si="261"/>
        <v>2.37881411240195</v>
      </c>
      <c r="M2082" s="56">
        <f t="shared" si="268"/>
        <v>0.0114045149372144</v>
      </c>
      <c r="Q2082" s="82">
        <f t="shared" si="262"/>
        <v>0.0584408103342367</v>
      </c>
      <c r="R2082" s="58">
        <f t="shared" si="263"/>
        <v>3.17361010226061</v>
      </c>
      <c r="S2082" s="57">
        <f>IF(K2082=0,C2110,(1/$C$59)*LN(1+$C$59/$C$58/(RodR+ABS(Calculations!K2082-RodR))))</f>
        <v>0.0184146156746251</v>
      </c>
      <c r="T2082" s="83">
        <f t="shared" si="264"/>
        <v>0.018642543204471</v>
      </c>
      <c r="U2082" s="58">
        <f t="shared" si="265"/>
        <v>86.6666666666667</v>
      </c>
      <c r="V2082" s="58">
        <f t="shared" si="266"/>
        <v>1.01019948033673</v>
      </c>
      <c r="W2082" s="58">
        <f t="shared" si="267"/>
        <v>1.01019948033673</v>
      </c>
    </row>
    <row r="2083" spans="11:23">
      <c r="K2083" s="80">
        <v>208.1</v>
      </c>
      <c r="L2083" s="56">
        <f t="shared" si="261"/>
        <v>2.37767964378265</v>
      </c>
      <c r="M2083" s="56">
        <f t="shared" si="268"/>
        <v>0.0113936135260264</v>
      </c>
      <c r="Q2083" s="82">
        <f t="shared" si="262"/>
        <v>0.0584129396128277</v>
      </c>
      <c r="R2083" s="58">
        <f t="shared" si="263"/>
        <v>3.17361010226061</v>
      </c>
      <c r="S2083" s="57">
        <f>IF(K2083=0,C2111,(1/$C$59)*LN(1+$C$59/$C$58/(RodR+ABS(Calculations!K2083-RodR))))</f>
        <v>0.0184058336502078</v>
      </c>
      <c r="T2083" s="83">
        <f t="shared" si="264"/>
        <v>0.0186335425953576</v>
      </c>
      <c r="U2083" s="58">
        <f t="shared" si="265"/>
        <v>86.7083333333333</v>
      </c>
      <c r="V2083" s="58">
        <f t="shared" si="266"/>
        <v>1.01019948033673</v>
      </c>
      <c r="W2083" s="58">
        <f t="shared" si="267"/>
        <v>1.01019948033673</v>
      </c>
    </row>
    <row r="2084" spans="11:23">
      <c r="K2084" s="80">
        <v>208.2</v>
      </c>
      <c r="L2084" s="56">
        <f t="shared" si="261"/>
        <v>2.37654625673613</v>
      </c>
      <c r="M2084" s="56">
        <f t="shared" si="268"/>
        <v>0.0113827277384844</v>
      </c>
      <c r="Q2084" s="82">
        <f t="shared" si="262"/>
        <v>0.0583850954626374</v>
      </c>
      <c r="R2084" s="58">
        <f t="shared" si="263"/>
        <v>3.17361010226061</v>
      </c>
      <c r="S2084" s="57">
        <f>IF(K2084=0,C2112,(1/$C$59)*LN(1+$C$59/$C$58/(RodR+ABS(Calculations!K2084-RodR))))</f>
        <v>0.0183970599983435</v>
      </c>
      <c r="T2084" s="83">
        <f t="shared" si="264"/>
        <v>0.0186245506730918</v>
      </c>
      <c r="U2084" s="58">
        <f t="shared" si="265"/>
        <v>86.75</v>
      </c>
      <c r="V2084" s="58">
        <f t="shared" si="266"/>
        <v>1.01019948033673</v>
      </c>
      <c r="W2084" s="58">
        <f t="shared" si="267"/>
        <v>1.01019948033673</v>
      </c>
    </row>
    <row r="2085" spans="11:23">
      <c r="K2085" s="80">
        <v>208.3</v>
      </c>
      <c r="L2085" s="56">
        <f t="shared" si="261"/>
        <v>2.37541394971637</v>
      </c>
      <c r="M2085" s="56">
        <f t="shared" si="268"/>
        <v>0.011371857544721</v>
      </c>
      <c r="Q2085" s="82">
        <f t="shared" si="262"/>
        <v>0.0583572778456839</v>
      </c>
      <c r="R2085" s="58">
        <f t="shared" si="263"/>
        <v>3.17361010226061</v>
      </c>
      <c r="S2085" s="57">
        <f>IF(K2085=0,C2113,(1/$C$59)*LN(1+$C$59/$C$58/(RodR+ABS(Calculations!K2085-RodR))))</f>
        <v>0.0183882947070641</v>
      </c>
      <c r="T2085" s="83">
        <f t="shared" si="264"/>
        <v>0.0186155674251034</v>
      </c>
      <c r="U2085" s="58">
        <f t="shared" si="265"/>
        <v>86.7916666666667</v>
      </c>
      <c r="V2085" s="58">
        <f t="shared" si="266"/>
        <v>1.01019948033673</v>
      </c>
      <c r="W2085" s="58">
        <f t="shared" si="267"/>
        <v>1.01019948033673</v>
      </c>
    </row>
    <row r="2086" spans="11:23">
      <c r="K2086" s="80">
        <v>208.4</v>
      </c>
      <c r="L2086" s="56">
        <f t="shared" si="261"/>
        <v>2.37428272118032</v>
      </c>
      <c r="M2086" s="56">
        <f t="shared" si="268"/>
        <v>0.0113610029149669</v>
      </c>
      <c r="Q2086" s="82">
        <f t="shared" si="262"/>
        <v>0.0583294867240594</v>
      </c>
      <c r="R2086" s="58">
        <f t="shared" si="263"/>
        <v>3.17361010226061</v>
      </c>
      <c r="S2086" s="57">
        <f>IF(K2086=0,C2114,(1/$C$59)*LN(1+$C$59/$C$58/(RodR+ABS(Calculations!K2086-RodR))))</f>
        <v>0.0183795377644249</v>
      </c>
      <c r="T2086" s="83">
        <f t="shared" si="264"/>
        <v>0.0186065928388465</v>
      </c>
      <c r="U2086" s="58">
        <f t="shared" si="265"/>
        <v>86.8333333333333</v>
      </c>
      <c r="V2086" s="58">
        <f t="shared" si="266"/>
        <v>1.01019948033673</v>
      </c>
      <c r="W2086" s="58">
        <f t="shared" si="267"/>
        <v>1.01019948033673</v>
      </c>
    </row>
    <row r="2087" spans="11:23">
      <c r="K2087" s="80">
        <v>208.5</v>
      </c>
      <c r="L2087" s="56">
        <f t="shared" si="261"/>
        <v>2.37315256958786</v>
      </c>
      <c r="M2087" s="56">
        <f t="shared" si="268"/>
        <v>0.0113501638194893</v>
      </c>
      <c r="Q2087" s="82">
        <f t="shared" si="262"/>
        <v>0.0583017220599274</v>
      </c>
      <c r="R2087" s="58">
        <f t="shared" si="263"/>
        <v>3.17361010226061</v>
      </c>
      <c r="S2087" s="57">
        <f>IF(K2087=0,C2115,(1/$C$59)*LN(1+$C$59/$C$58/(RodR+ABS(Calculations!K2087-RodR))))</f>
        <v>0.0183707891585038</v>
      </c>
      <c r="T2087" s="83">
        <f t="shared" si="264"/>
        <v>0.0185976269017994</v>
      </c>
      <c r="U2087" s="58">
        <f t="shared" si="265"/>
        <v>86.875</v>
      </c>
      <c r="V2087" s="58">
        <f t="shared" si="266"/>
        <v>1.01019948033673</v>
      </c>
      <c r="W2087" s="58">
        <f t="shared" si="267"/>
        <v>1.01019948033673</v>
      </c>
    </row>
    <row r="2088" spans="11:23">
      <c r="K2088" s="80">
        <v>208.6</v>
      </c>
      <c r="L2088" s="56">
        <f t="shared" si="261"/>
        <v>2.37202349340177</v>
      </c>
      <c r="M2088" s="56">
        <f t="shared" si="268"/>
        <v>0.0113393402287199</v>
      </c>
      <c r="Q2088" s="82">
        <f t="shared" si="262"/>
        <v>0.0582739838155221</v>
      </c>
      <c r="R2088" s="58">
        <f t="shared" si="263"/>
        <v>3.17361010226061</v>
      </c>
      <c r="S2088" s="57">
        <f>IF(K2088=0,C2116,(1/$C$59)*LN(1+$C$59/$C$58/(RodR+ABS(Calculations!K2088-RodR))))</f>
        <v>0.0183620488774008</v>
      </c>
      <c r="T2088" s="83">
        <f t="shared" si="264"/>
        <v>0.0185886696014648</v>
      </c>
      <c r="U2088" s="58">
        <f t="shared" si="265"/>
        <v>86.9166666666667</v>
      </c>
      <c r="V2088" s="58">
        <f t="shared" si="266"/>
        <v>1.01019948033673</v>
      </c>
      <c r="W2088" s="58">
        <f t="shared" si="267"/>
        <v>1.01019948033673</v>
      </c>
    </row>
    <row r="2089" spans="11:23">
      <c r="K2089" s="80">
        <v>208.7</v>
      </c>
      <c r="L2089" s="56">
        <f t="shared" si="261"/>
        <v>2.3708954910878</v>
      </c>
      <c r="M2089" s="56">
        <f t="shared" si="268"/>
        <v>0.0113285321130903</v>
      </c>
      <c r="Q2089" s="82">
        <f t="shared" si="262"/>
        <v>0.0582462719531519</v>
      </c>
      <c r="R2089" s="58">
        <f t="shared" si="263"/>
        <v>3.17361010226061</v>
      </c>
      <c r="S2089" s="57">
        <f>IF(K2089=0,C2117,(1/$C$59)*LN(1+$C$59/$C$58/(RodR+ABS(Calculations!K2089-RodR))))</f>
        <v>0.0183533169092392</v>
      </c>
      <c r="T2089" s="83">
        <f t="shared" si="264"/>
        <v>0.0185797209253693</v>
      </c>
      <c r="U2089" s="58">
        <f t="shared" si="265"/>
        <v>86.9583333333333</v>
      </c>
      <c r="V2089" s="58">
        <f t="shared" si="266"/>
        <v>1.01019948033673</v>
      </c>
      <c r="W2089" s="58">
        <f t="shared" si="267"/>
        <v>1.01019948033673</v>
      </c>
    </row>
    <row r="2090" spans="11:23">
      <c r="K2090" s="80">
        <v>208.8</v>
      </c>
      <c r="L2090" s="56">
        <f t="shared" si="261"/>
        <v>2.36976856111461</v>
      </c>
      <c r="M2090" s="56">
        <f t="shared" si="268"/>
        <v>0.0113177394430304</v>
      </c>
      <c r="Q2090" s="82">
        <f t="shared" si="262"/>
        <v>0.0582185864351956</v>
      </c>
      <c r="R2090" s="58">
        <f t="shared" si="263"/>
        <v>3.17361010226061</v>
      </c>
      <c r="S2090" s="57">
        <f>IF(K2090=0,C2118,(1/$C$59)*LN(1+$C$59/$C$58/(RodR+ABS(Calculations!K2090-RodR))))</f>
        <v>0.0183445932421647</v>
      </c>
      <c r="T2090" s="83">
        <f t="shared" si="264"/>
        <v>0.0185707808610633</v>
      </c>
      <c r="U2090" s="58">
        <f t="shared" si="265"/>
        <v>87</v>
      </c>
      <c r="V2090" s="58">
        <f t="shared" si="266"/>
        <v>1.01019948033673</v>
      </c>
      <c r="W2090" s="58">
        <f t="shared" si="267"/>
        <v>1.01019948033673</v>
      </c>
    </row>
    <row r="2091" spans="11:23">
      <c r="K2091" s="80">
        <v>208.9</v>
      </c>
      <c r="L2091" s="56">
        <f t="shared" si="261"/>
        <v>2.36864270195374</v>
      </c>
      <c r="M2091" s="56">
        <f t="shared" si="268"/>
        <v>0.0113069621892405</v>
      </c>
      <c r="Q2091" s="82">
        <f t="shared" si="262"/>
        <v>0.0581909272241037</v>
      </c>
      <c r="R2091" s="58">
        <f t="shared" si="263"/>
        <v>3.17361010226061</v>
      </c>
      <c r="S2091" s="57">
        <f>IF(K2091=0,C2119,(1/$C$59)*LN(1+$C$59/$C$58/(RodR+ABS(Calculations!K2091-RodR))))</f>
        <v>0.0183358778643455</v>
      </c>
      <c r="T2091" s="83">
        <f t="shared" si="264"/>
        <v>0.0185618493961214</v>
      </c>
      <c r="U2091" s="58">
        <f t="shared" si="265"/>
        <v>87.0416666666667</v>
      </c>
      <c r="V2091" s="58">
        <f t="shared" si="266"/>
        <v>1.01019948033673</v>
      </c>
      <c r="W2091" s="58">
        <f t="shared" si="267"/>
        <v>1.01019948033673</v>
      </c>
    </row>
    <row r="2092" spans="11:23">
      <c r="K2092" s="80">
        <v>209</v>
      </c>
      <c r="L2092" s="56">
        <f t="shared" si="261"/>
        <v>2.36751791207966</v>
      </c>
      <c r="M2092" s="56">
        <f t="shared" si="268"/>
        <v>0.0112962003222816</v>
      </c>
      <c r="Q2092" s="82">
        <f t="shared" si="262"/>
        <v>0.058163294282398</v>
      </c>
      <c r="R2092" s="58">
        <f t="shared" si="263"/>
        <v>3.17361010226061</v>
      </c>
      <c r="S2092" s="57">
        <f>IF(K2092=0,C2120,(1/$C$59)*LN(1+$C$59/$C$58/(RodR+ABS(Calculations!K2092-RodR))))</f>
        <v>0.0183271707639724</v>
      </c>
      <c r="T2092" s="83">
        <f t="shared" si="264"/>
        <v>0.018552926518142</v>
      </c>
      <c r="U2092" s="58">
        <f t="shared" si="265"/>
        <v>87.0833333333333</v>
      </c>
      <c r="V2092" s="58">
        <f t="shared" si="266"/>
        <v>1.01019948033673</v>
      </c>
      <c r="W2092" s="58">
        <f t="shared" si="267"/>
        <v>1.01019948033673</v>
      </c>
    </row>
    <row r="2093" spans="11:23">
      <c r="K2093" s="80">
        <v>209.1</v>
      </c>
      <c r="L2093" s="56">
        <f t="shared" si="261"/>
        <v>2.36639418996973</v>
      </c>
      <c r="M2093" s="56">
        <f t="shared" si="268"/>
        <v>0.0112854538129201</v>
      </c>
      <c r="Q2093" s="82">
        <f t="shared" si="262"/>
        <v>0.0581356875726712</v>
      </c>
      <c r="R2093" s="58">
        <f t="shared" si="263"/>
        <v>3.17361010226061</v>
      </c>
      <c r="S2093" s="57">
        <f>IF(K2093=0,C2121,(1/$C$59)*LN(1+$C$59/$C$58/(RodR+ABS(Calculations!K2093-RodR))))</f>
        <v>0.0183184719292582</v>
      </c>
      <c r="T2093" s="83">
        <f t="shared" si="264"/>
        <v>0.0185440122147473</v>
      </c>
      <c r="U2093" s="58">
        <f t="shared" si="265"/>
        <v>87.125</v>
      </c>
      <c r="V2093" s="58">
        <f t="shared" si="266"/>
        <v>1.01019948033673</v>
      </c>
      <c r="W2093" s="58">
        <f t="shared" si="267"/>
        <v>1.01019948033673</v>
      </c>
    </row>
    <row r="2094" spans="11:23">
      <c r="K2094" s="80">
        <v>209.2</v>
      </c>
      <c r="L2094" s="56">
        <f t="shared" si="261"/>
        <v>2.36527153410422</v>
      </c>
      <c r="M2094" s="56">
        <f t="shared" si="268"/>
        <v>0.0112747226319176</v>
      </c>
      <c r="Q2094" s="82">
        <f t="shared" si="262"/>
        <v>0.0581081070575881</v>
      </c>
      <c r="R2094" s="58">
        <f t="shared" si="263"/>
        <v>3.17361010226061</v>
      </c>
      <c r="S2094" s="57">
        <f>IF(K2094=0,C2122,(1/$C$59)*LN(1+$C$59/$C$58/(RodR+ABS(Calculations!K2094-RodR))))</f>
        <v>0.0183097813484388</v>
      </c>
      <c r="T2094" s="83">
        <f t="shared" si="264"/>
        <v>0.0185351064735831</v>
      </c>
      <c r="U2094" s="58">
        <f t="shared" si="265"/>
        <v>87.1666666666667</v>
      </c>
      <c r="V2094" s="58">
        <f t="shared" si="266"/>
        <v>1.01019948033673</v>
      </c>
      <c r="W2094" s="58">
        <f t="shared" si="267"/>
        <v>1.01019948033673</v>
      </c>
    </row>
    <row r="2095" spans="11:23">
      <c r="K2095" s="80">
        <v>209.3</v>
      </c>
      <c r="L2095" s="56">
        <f t="shared" si="261"/>
        <v>2.36414994296619</v>
      </c>
      <c r="M2095" s="56">
        <f t="shared" si="268"/>
        <v>0.0112640067501713</v>
      </c>
      <c r="Q2095" s="82">
        <f t="shared" si="262"/>
        <v>0.0580805526998819</v>
      </c>
      <c r="R2095" s="58">
        <f t="shared" si="263"/>
        <v>3.17361010226061</v>
      </c>
      <c r="S2095" s="57">
        <f>IF(K2095=0,C2123,(1/$C$59)*LN(1+$C$59/$C$58/(RodR+ABS(Calculations!K2095-RodR))))</f>
        <v>0.0183010990097713</v>
      </c>
      <c r="T2095" s="83">
        <f t="shared" si="264"/>
        <v>0.0185262092823195</v>
      </c>
      <c r="U2095" s="58">
        <f t="shared" si="265"/>
        <v>87.2083333333333</v>
      </c>
      <c r="V2095" s="58">
        <f t="shared" si="266"/>
        <v>1.01019948033673</v>
      </c>
      <c r="W2095" s="58">
        <f t="shared" si="267"/>
        <v>1.01019948033673</v>
      </c>
    </row>
    <row r="2096" spans="11:23">
      <c r="K2096" s="80">
        <v>209.4</v>
      </c>
      <c r="L2096" s="56">
        <f t="shared" si="261"/>
        <v>2.3630294150417</v>
      </c>
      <c r="M2096" s="56">
        <f t="shared" si="268"/>
        <v>0.0112533061386131</v>
      </c>
      <c r="Q2096" s="82">
        <f t="shared" si="262"/>
        <v>0.0580530244623588</v>
      </c>
      <c r="R2096" s="58">
        <f t="shared" si="263"/>
        <v>3.17361010226061</v>
      </c>
      <c r="S2096" s="57">
        <f>IF(K2096=0,C2124,(1/$C$59)*LN(1+$C$59/$C$58/(RodR+ABS(Calculations!K2096-RodR))))</f>
        <v>0.0182924249015362</v>
      </c>
      <c r="T2096" s="83">
        <f t="shared" si="264"/>
        <v>0.0185173206286496</v>
      </c>
      <c r="U2096" s="58">
        <f t="shared" si="265"/>
        <v>87.25</v>
      </c>
      <c r="V2096" s="58">
        <f t="shared" si="266"/>
        <v>1.01019948033673</v>
      </c>
      <c r="W2096" s="58">
        <f t="shared" si="267"/>
        <v>1.01019948033673</v>
      </c>
    </row>
    <row r="2097" spans="11:23">
      <c r="K2097" s="80">
        <v>209.5</v>
      </c>
      <c r="L2097" s="56">
        <f t="shared" si="261"/>
        <v>2.36190994881963</v>
      </c>
      <c r="M2097" s="56">
        <f t="shared" si="268"/>
        <v>0.0112426207682357</v>
      </c>
      <c r="Q2097" s="82">
        <f t="shared" si="262"/>
        <v>0.0580255223078951</v>
      </c>
      <c r="R2097" s="58">
        <f t="shared" si="263"/>
        <v>3.17361010226061</v>
      </c>
      <c r="S2097" s="57">
        <f>IF(K2097=0,C2125,(1/$C$59)*LN(1+$C$59/$C$58/(RodR+ABS(Calculations!K2097-RodR))))</f>
        <v>0.0182837590120357</v>
      </c>
      <c r="T2097" s="83">
        <f t="shared" si="264"/>
        <v>0.0185084405002908</v>
      </c>
      <c r="U2097" s="58">
        <f t="shared" si="265"/>
        <v>87.2916666666667</v>
      </c>
      <c r="V2097" s="58">
        <f t="shared" si="266"/>
        <v>1.01019948033673</v>
      </c>
      <c r="W2097" s="58">
        <f t="shared" si="267"/>
        <v>1.01019948033673</v>
      </c>
    </row>
    <row r="2098" spans="11:23">
      <c r="K2098" s="80">
        <v>209.6</v>
      </c>
      <c r="L2098" s="56">
        <f t="shared" si="261"/>
        <v>2.3607915427917</v>
      </c>
      <c r="M2098" s="56">
        <f t="shared" si="268"/>
        <v>0.0112319506100711</v>
      </c>
      <c r="Q2098" s="82">
        <f t="shared" si="262"/>
        <v>0.0579980461994366</v>
      </c>
      <c r="R2098" s="58">
        <f t="shared" si="263"/>
        <v>3.17361010226061</v>
      </c>
      <c r="S2098" s="57">
        <f>IF(K2098=0,C2126,(1/$C$59)*LN(1+$C$59/$C$58/(RodR+ABS(Calculations!K2098-RodR))))</f>
        <v>0.0182751013295943</v>
      </c>
      <c r="T2098" s="83">
        <f t="shared" si="264"/>
        <v>0.0184995688849835</v>
      </c>
      <c r="U2098" s="58">
        <f t="shared" si="265"/>
        <v>87.3333333333333</v>
      </c>
      <c r="V2098" s="58">
        <f t="shared" si="266"/>
        <v>1.01019948033673</v>
      </c>
      <c r="W2098" s="58">
        <f t="shared" si="267"/>
        <v>1.01019948033673</v>
      </c>
    </row>
    <row r="2099" spans="11:23">
      <c r="K2099" s="80">
        <v>209.7</v>
      </c>
      <c r="L2099" s="56">
        <f t="shared" si="261"/>
        <v>2.35967419545249</v>
      </c>
      <c r="M2099" s="56">
        <f t="shared" si="268"/>
        <v>0.0112212956353122</v>
      </c>
      <c r="Q2099" s="82">
        <f t="shared" si="262"/>
        <v>0.0579705960999994</v>
      </c>
      <c r="R2099" s="58">
        <f t="shared" si="263"/>
        <v>3.17361010226061</v>
      </c>
      <c r="S2099" s="57">
        <f>IF(K2099=0,C2127,(1/$C$59)*LN(1+$C$59/$C$58/(RodR+ABS(Calculations!K2099-RodR))))</f>
        <v>0.0182664518425581</v>
      </c>
      <c r="T2099" s="83">
        <f t="shared" si="264"/>
        <v>0.0184907057704915</v>
      </c>
      <c r="U2099" s="58">
        <f t="shared" si="265"/>
        <v>87.375</v>
      </c>
      <c r="V2099" s="58">
        <f t="shared" si="266"/>
        <v>1.01019948033673</v>
      </c>
      <c r="W2099" s="58">
        <f t="shared" si="267"/>
        <v>1.01019948033673</v>
      </c>
    </row>
    <row r="2100" spans="11:23">
      <c r="K2100" s="80">
        <v>209.8</v>
      </c>
      <c r="L2100" s="56">
        <f t="shared" si="261"/>
        <v>2.35855790529948</v>
      </c>
      <c r="M2100" s="56">
        <f t="shared" si="268"/>
        <v>0.0112106558151228</v>
      </c>
      <c r="Q2100" s="82">
        <f t="shared" si="262"/>
        <v>0.0579431719726707</v>
      </c>
      <c r="R2100" s="58">
        <f t="shared" si="263"/>
        <v>3.17361010226061</v>
      </c>
      <c r="S2100" s="57">
        <f>IF(K2100=0,C2128,(1/$C$59)*LN(1+$C$59/$C$58/(RodR+ABS(Calculations!K2100-RodR))))</f>
        <v>0.0182578105392962</v>
      </c>
      <c r="T2100" s="83">
        <f t="shared" si="264"/>
        <v>0.0184818511446025</v>
      </c>
      <c r="U2100" s="58">
        <f t="shared" si="265"/>
        <v>87.4166666666667</v>
      </c>
      <c r="V2100" s="58">
        <f t="shared" si="266"/>
        <v>1.01019948033673</v>
      </c>
      <c r="W2100" s="58">
        <f t="shared" si="267"/>
        <v>1.01019948033673</v>
      </c>
    </row>
    <row r="2101" spans="11:23">
      <c r="K2101" s="80">
        <v>209.9</v>
      </c>
      <c r="L2101" s="56">
        <f t="shared" si="261"/>
        <v>2.35744267083294</v>
      </c>
      <c r="M2101" s="56">
        <f t="shared" si="268"/>
        <v>0.0112000311207971</v>
      </c>
      <c r="Q2101" s="82">
        <f t="shared" si="262"/>
        <v>0.0579157737806061</v>
      </c>
      <c r="R2101" s="58">
        <f t="shared" si="263"/>
        <v>3.17361010226061</v>
      </c>
      <c r="S2101" s="57">
        <f>IF(K2101=0,C2129,(1/$C$59)*LN(1+$C$59/$C$58/(RodR+ABS(Calculations!K2101-RodR))))</f>
        <v>0.0182491774081989</v>
      </c>
      <c r="T2101" s="83">
        <f t="shared" si="264"/>
        <v>0.0184730049951271</v>
      </c>
      <c r="U2101" s="58">
        <f t="shared" si="265"/>
        <v>87.4583333333333</v>
      </c>
      <c r="V2101" s="58">
        <f t="shared" si="266"/>
        <v>1.01019948033673</v>
      </c>
      <c r="W2101" s="58">
        <f t="shared" si="267"/>
        <v>1.01019948033673</v>
      </c>
    </row>
    <row r="2102" spans="11:23">
      <c r="K2102" s="80">
        <v>210</v>
      </c>
      <c r="L2102" s="56">
        <f t="shared" si="261"/>
        <v>2.356328490556</v>
      </c>
      <c r="M2102" s="56">
        <f t="shared" si="268"/>
        <v>0.0111894215236639</v>
      </c>
      <c r="Q2102" s="82">
        <f t="shared" si="262"/>
        <v>0.057888401487032</v>
      </c>
      <c r="R2102" s="58">
        <f t="shared" si="263"/>
        <v>3.17361010226061</v>
      </c>
      <c r="S2102" s="57">
        <f>IF(K2102=0,C2130,(1/$C$59)*LN(1+$C$59/$C$58/(RodR+ABS(Calculations!K2102-RodR))))</f>
        <v>0.0182405524376789</v>
      </c>
      <c r="T2102" s="83">
        <f t="shared" si="264"/>
        <v>0.0184641673098998</v>
      </c>
      <c r="U2102" s="58">
        <f t="shared" si="265"/>
        <v>87.5</v>
      </c>
      <c r="V2102" s="58">
        <f t="shared" si="266"/>
        <v>1.01019948033673</v>
      </c>
      <c r="W2102" s="58">
        <f t="shared" si="267"/>
        <v>1.01019948033673</v>
      </c>
    </row>
    <row r="2103" spans="11:23">
      <c r="K2103" s="80">
        <v>210.1</v>
      </c>
      <c r="L2103" s="56">
        <f t="shared" si="261"/>
        <v>2.35521536297458</v>
      </c>
      <c r="M2103" s="56">
        <f t="shared" si="268"/>
        <v>0.0111788269951494</v>
      </c>
      <c r="Q2103" s="82">
        <f t="shared" si="262"/>
        <v>0.0578610550552429</v>
      </c>
      <c r="R2103" s="58">
        <f t="shared" si="263"/>
        <v>3.17361010226061</v>
      </c>
      <c r="S2103" s="57">
        <f>IF(K2103=0,C2131,(1/$C$59)*LN(1+$C$59/$C$58/(RodR+ABS(Calculations!K2103-RodR))))</f>
        <v>0.0182319356161703</v>
      </c>
      <c r="T2103" s="83">
        <f t="shared" si="264"/>
        <v>0.0184553380767782</v>
      </c>
      <c r="U2103" s="58">
        <f t="shared" si="265"/>
        <v>87.5416666666667</v>
      </c>
      <c r="V2103" s="58">
        <f t="shared" si="266"/>
        <v>1.01019948033673</v>
      </c>
      <c r="W2103" s="58">
        <f t="shared" si="267"/>
        <v>1.01019948033673</v>
      </c>
    </row>
    <row r="2104" spans="11:23">
      <c r="K2104" s="80">
        <v>210.2</v>
      </c>
      <c r="L2104" s="56">
        <f t="shared" si="261"/>
        <v>2.35410328659747</v>
      </c>
      <c r="M2104" s="56">
        <f t="shared" si="268"/>
        <v>0.0111682475067503</v>
      </c>
      <c r="Q2104" s="82">
        <f t="shared" si="262"/>
        <v>0.0578337344486041</v>
      </c>
      <c r="R2104" s="58">
        <f t="shared" si="263"/>
        <v>3.17361010226061</v>
      </c>
      <c r="S2104" s="57">
        <f>IF(K2104=0,C2132,(1/$C$59)*LN(1+$C$59/$C$58/(RodR+ABS(Calculations!K2104-RodR))))</f>
        <v>0.0182233269321295</v>
      </c>
      <c r="T2104" s="83">
        <f t="shared" si="264"/>
        <v>0.0184465172836428</v>
      </c>
      <c r="U2104" s="58">
        <f t="shared" si="265"/>
        <v>87.5833333333333</v>
      </c>
      <c r="V2104" s="58">
        <f t="shared" si="266"/>
        <v>1.01019948033673</v>
      </c>
      <c r="W2104" s="58">
        <f t="shared" si="267"/>
        <v>1.01019948033673</v>
      </c>
    </row>
    <row r="2105" spans="11:23">
      <c r="K2105" s="80">
        <v>210.3</v>
      </c>
      <c r="L2105" s="56">
        <f t="shared" si="261"/>
        <v>2.35299225993624</v>
      </c>
      <c r="M2105" s="56">
        <f t="shared" si="268"/>
        <v>0.0111576830299591</v>
      </c>
      <c r="Q2105" s="82">
        <f t="shared" si="262"/>
        <v>0.0578064396305488</v>
      </c>
      <c r="R2105" s="58">
        <f t="shared" si="263"/>
        <v>3.17361010226061</v>
      </c>
      <c r="S2105" s="57">
        <f>IF(K2105=0,C2133,(1/$C$59)*LN(1+$C$59/$C$58/(RodR+ABS(Calculations!K2105-RodR))))</f>
        <v>0.0182147263740346</v>
      </c>
      <c r="T2105" s="83">
        <f t="shared" si="264"/>
        <v>0.0184377049183972</v>
      </c>
      <c r="U2105" s="58">
        <f t="shared" si="265"/>
        <v>87.625</v>
      </c>
      <c r="V2105" s="58">
        <f t="shared" si="266"/>
        <v>1.01019948033673</v>
      </c>
      <c r="W2105" s="58">
        <f t="shared" si="267"/>
        <v>1.01019948033673</v>
      </c>
    </row>
    <row r="2106" spans="11:23">
      <c r="K2106" s="80">
        <v>210.4</v>
      </c>
      <c r="L2106" s="56">
        <f t="shared" si="261"/>
        <v>2.3518822815053</v>
      </c>
      <c r="M2106" s="56">
        <f t="shared" si="268"/>
        <v>0.0111471335364013</v>
      </c>
      <c r="Q2106" s="82">
        <f t="shared" si="262"/>
        <v>0.0577791705645806</v>
      </c>
      <c r="R2106" s="58">
        <f t="shared" si="263"/>
        <v>3.17361010226061</v>
      </c>
      <c r="S2106" s="57">
        <f>IF(K2106=0,C2134,(1/$C$59)*LN(1+$C$59/$C$58/(RodR+ABS(Calculations!K2106-RodR))))</f>
        <v>0.0182061339303853</v>
      </c>
      <c r="T2106" s="83">
        <f t="shared" si="264"/>
        <v>0.0184289009689688</v>
      </c>
      <c r="U2106" s="58">
        <f t="shared" si="265"/>
        <v>87.6666666666667</v>
      </c>
      <c r="V2106" s="58">
        <f t="shared" si="266"/>
        <v>1.01019948033673</v>
      </c>
      <c r="W2106" s="58">
        <f t="shared" si="267"/>
        <v>1.01019948033673</v>
      </c>
    </row>
    <row r="2107" spans="11:23">
      <c r="K2107" s="80">
        <v>210.5</v>
      </c>
      <c r="L2107" s="56">
        <f t="shared" si="261"/>
        <v>2.35077334982186</v>
      </c>
      <c r="M2107" s="56">
        <f t="shared" si="268"/>
        <v>0.0111365989977741</v>
      </c>
      <c r="Q2107" s="82">
        <f t="shared" si="262"/>
        <v>0.0577519272142708</v>
      </c>
      <c r="R2107" s="58">
        <f t="shared" si="263"/>
        <v>3.17361010226061</v>
      </c>
      <c r="S2107" s="57">
        <f>IF(K2107=0,C2135,(1/$C$59)*LN(1+$C$59/$C$58/(RodR+ABS(Calculations!K2107-RodR))))</f>
        <v>0.0181975495897033</v>
      </c>
      <c r="T2107" s="83">
        <f t="shared" si="264"/>
        <v>0.0184201054233073</v>
      </c>
      <c r="U2107" s="58">
        <f t="shared" si="265"/>
        <v>87.7083333333333</v>
      </c>
      <c r="V2107" s="58">
        <f t="shared" si="266"/>
        <v>1.01019948033673</v>
      </c>
      <c r="W2107" s="58">
        <f t="shared" si="267"/>
        <v>1.01019948033673</v>
      </c>
    </row>
    <row r="2108" spans="11:23">
      <c r="K2108" s="80">
        <v>210.6</v>
      </c>
      <c r="L2108" s="56">
        <f t="shared" si="261"/>
        <v>2.34966546340587</v>
      </c>
      <c r="M2108" s="56">
        <f t="shared" si="268"/>
        <v>0.0111260793858339</v>
      </c>
      <c r="Q2108" s="82">
        <f t="shared" si="262"/>
        <v>0.0577247095432594</v>
      </c>
      <c r="R2108" s="58">
        <f t="shared" si="263"/>
        <v>3.17361010226061</v>
      </c>
      <c r="S2108" s="57">
        <f>IF(K2108=0,C2136,(1/$C$59)*LN(1+$C$59/$C$58/(RodR+ABS(Calculations!K2108-RodR))))</f>
        <v>0.0181889733405314</v>
      </c>
      <c r="T2108" s="83">
        <f t="shared" si="264"/>
        <v>0.0184113182693859</v>
      </c>
      <c r="U2108" s="58">
        <f t="shared" si="265"/>
        <v>87.75</v>
      </c>
      <c r="V2108" s="58">
        <f t="shared" si="266"/>
        <v>1.01019948033673</v>
      </c>
      <c r="W2108" s="58">
        <f t="shared" si="267"/>
        <v>1.01019948033673</v>
      </c>
    </row>
    <row r="2109" spans="11:23">
      <c r="K2109" s="80">
        <v>210.7</v>
      </c>
      <c r="L2109" s="56">
        <f t="shared" si="261"/>
        <v>2.34855862078015</v>
      </c>
      <c r="M2109" s="56">
        <f t="shared" si="268"/>
        <v>0.0111155746723428</v>
      </c>
      <c r="Q2109" s="82">
        <f t="shared" si="262"/>
        <v>0.0576975175152559</v>
      </c>
      <c r="R2109" s="58">
        <f t="shared" si="263"/>
        <v>3.17361010226061</v>
      </c>
      <c r="S2109" s="57">
        <f>IF(K2109=0,C2137,(1/$C$59)*LN(1+$C$59/$C$58/(RodR+ABS(Calculations!K2109-RodR))))</f>
        <v>0.0181804051714346</v>
      </c>
      <c r="T2109" s="83">
        <f t="shared" si="264"/>
        <v>0.0184025394952001</v>
      </c>
      <c r="U2109" s="58">
        <f t="shared" si="265"/>
        <v>87.7916666666667</v>
      </c>
      <c r="V2109" s="58">
        <f t="shared" si="266"/>
        <v>1.01019948033673</v>
      </c>
      <c r="W2109" s="58">
        <f t="shared" si="267"/>
        <v>1.01019948033673</v>
      </c>
    </row>
    <row r="2110" spans="11:23">
      <c r="K2110" s="80">
        <v>210.8</v>
      </c>
      <c r="L2110" s="56">
        <f t="shared" si="261"/>
        <v>2.34745282047026</v>
      </c>
      <c r="M2110" s="56">
        <f t="shared" si="268"/>
        <v>0.0111050848292251</v>
      </c>
      <c r="Q2110" s="82">
        <f t="shared" si="262"/>
        <v>0.0576703510940376</v>
      </c>
      <c r="R2110" s="58">
        <f t="shared" si="263"/>
        <v>3.17361010226061</v>
      </c>
      <c r="S2110" s="57">
        <f>IF(K2110=0,C2138,(1/$C$59)*LN(1+$C$59/$C$58/(RodR+ABS(Calculations!K2110-RodR))))</f>
        <v>0.0181718450709991</v>
      </c>
      <c r="T2110" s="83">
        <f t="shared" si="264"/>
        <v>0.0183937690887693</v>
      </c>
      <c r="U2110" s="58">
        <f t="shared" si="265"/>
        <v>87.8333333333333</v>
      </c>
      <c r="V2110" s="58">
        <f t="shared" si="266"/>
        <v>1.01019948033673</v>
      </c>
      <c r="W2110" s="58">
        <f t="shared" si="267"/>
        <v>1.01019948033673</v>
      </c>
    </row>
    <row r="2111" spans="11:23">
      <c r="K2111" s="80">
        <v>210.9</v>
      </c>
      <c r="L2111" s="56">
        <f t="shared" si="261"/>
        <v>2.34634806100453</v>
      </c>
      <c r="M2111" s="56">
        <f t="shared" si="268"/>
        <v>0.0110946098284073</v>
      </c>
      <c r="Q2111" s="82">
        <f t="shared" si="262"/>
        <v>0.0576432102434495</v>
      </c>
      <c r="R2111" s="58">
        <f t="shared" si="263"/>
        <v>3.17361010226061</v>
      </c>
      <c r="S2111" s="57">
        <f>IF(K2111=0,C2139,(1/$C$59)*LN(1+$C$59/$C$58/(RodR+ABS(Calculations!K2111-RodR))))</f>
        <v>0.0181632930278327</v>
      </c>
      <c r="T2111" s="83">
        <f t="shared" si="264"/>
        <v>0.0183850070381347</v>
      </c>
      <c r="U2111" s="58">
        <f t="shared" si="265"/>
        <v>87.875</v>
      </c>
      <c r="V2111" s="58">
        <f t="shared" si="266"/>
        <v>1.01019948033673</v>
      </c>
      <c r="W2111" s="58">
        <f t="shared" si="267"/>
        <v>1.01019948033673</v>
      </c>
    </row>
    <row r="2112" spans="11:23">
      <c r="K2112" s="80">
        <v>211</v>
      </c>
      <c r="L2112" s="56">
        <f t="shared" si="261"/>
        <v>2.34524434091405</v>
      </c>
      <c r="M2112" s="56">
        <f t="shared" si="268"/>
        <v>0.0110841496419494</v>
      </c>
      <c r="Q2112" s="82">
        <f t="shared" si="262"/>
        <v>0.0576160949274046</v>
      </c>
      <c r="R2112" s="58">
        <f t="shared" si="263"/>
        <v>3.17361010226061</v>
      </c>
      <c r="S2112" s="57">
        <f>IF(K2112=0,C2140,(1/$C$59)*LN(1+$C$59/$C$58/(RodR+ABS(Calculations!K2112-RodR))))</f>
        <v>0.0181547490305642</v>
      </c>
      <c r="T2112" s="83">
        <f t="shared" si="264"/>
        <v>0.0183762533313606</v>
      </c>
      <c r="U2112" s="58">
        <f t="shared" si="265"/>
        <v>87.9166666666667</v>
      </c>
      <c r="V2112" s="58">
        <f t="shared" si="266"/>
        <v>1.01019948033673</v>
      </c>
      <c r="W2112" s="58">
        <f t="shared" si="267"/>
        <v>1.01019948033673</v>
      </c>
    </row>
    <row r="2113" spans="11:23">
      <c r="K2113" s="80">
        <v>211.1</v>
      </c>
      <c r="L2113" s="56">
        <f t="shared" si="261"/>
        <v>2.34414165873274</v>
      </c>
      <c r="M2113" s="56">
        <f t="shared" si="268"/>
        <v>0.0110737042418418</v>
      </c>
      <c r="Q2113" s="82">
        <f t="shared" si="262"/>
        <v>0.0575890051098853</v>
      </c>
      <c r="R2113" s="58">
        <f t="shared" si="263"/>
        <v>3.17361010226061</v>
      </c>
      <c r="S2113" s="57">
        <f>IF(K2113=0,C2141,(1/$C$59)*LN(1+$C$59/$C$58/(RodR+ABS(Calculations!K2113-RodR))))</f>
        <v>0.0181462130678447</v>
      </c>
      <c r="T2113" s="83">
        <f t="shared" si="264"/>
        <v>0.018367507956535</v>
      </c>
      <c r="U2113" s="58">
        <f t="shared" si="265"/>
        <v>87.9583333333333</v>
      </c>
      <c r="V2113" s="58">
        <f t="shared" si="266"/>
        <v>1.01019948033673</v>
      </c>
      <c r="W2113" s="58">
        <f t="shared" si="267"/>
        <v>1.01019948033673</v>
      </c>
    </row>
    <row r="2114" spans="11:23">
      <c r="K2114" s="80">
        <v>211.2</v>
      </c>
      <c r="L2114" s="56">
        <f t="shared" ref="L2114:L2177" si="269">IF(K2114&lt;RodR,EPRValue,Q2114*$C$43)</f>
        <v>2.34304001299716</v>
      </c>
      <c r="M2114" s="56">
        <f t="shared" si="268"/>
        <v>0.0110632736003109</v>
      </c>
      <c r="Q2114" s="82">
        <f t="shared" si="262"/>
        <v>0.0575619407549393</v>
      </c>
      <c r="R2114" s="58">
        <f t="shared" si="263"/>
        <v>3.17361010226061</v>
      </c>
      <c r="S2114" s="57">
        <f>IF(K2114=0,C2142,(1/$C$59)*LN(1+$C$59/$C$58/(RodR+ABS(Calculations!K2114-RodR))))</f>
        <v>0.0181376851283455</v>
      </c>
      <c r="T2114" s="83">
        <f t="shared" si="264"/>
        <v>0.0183587709017668</v>
      </c>
      <c r="U2114" s="58">
        <f t="shared" si="265"/>
        <v>88</v>
      </c>
      <c r="V2114" s="58">
        <f t="shared" si="266"/>
        <v>1.01019948033673</v>
      </c>
      <c r="W2114" s="58">
        <f t="shared" si="267"/>
        <v>1.01019948033673</v>
      </c>
    </row>
    <row r="2115" spans="11:23">
      <c r="K2115" s="80">
        <v>211.3</v>
      </c>
      <c r="L2115" s="56">
        <f t="shared" si="269"/>
        <v>2.34193940224672</v>
      </c>
      <c r="M2115" s="56">
        <f t="shared" si="268"/>
        <v>0.0110528576895135</v>
      </c>
      <c r="Q2115" s="82">
        <f t="shared" si="262"/>
        <v>0.057534901826684</v>
      </c>
      <c r="R2115" s="58">
        <f t="shared" si="263"/>
        <v>3.17361010226061</v>
      </c>
      <c r="S2115" s="57">
        <f>IF(K2115=0,C2143,(1/$C$59)*LN(1+$C$59/$C$58/(RodR+ABS(Calculations!K2115-RodR))))</f>
        <v>0.0181291652007602</v>
      </c>
      <c r="T2115" s="83">
        <f t="shared" si="264"/>
        <v>0.0183500421551889</v>
      </c>
      <c r="U2115" s="58">
        <f t="shared" si="265"/>
        <v>88.0416666666667</v>
      </c>
      <c r="V2115" s="58">
        <f t="shared" si="266"/>
        <v>1.01019948033673</v>
      </c>
      <c r="W2115" s="58">
        <f t="shared" si="267"/>
        <v>1.01019948033673</v>
      </c>
    </row>
    <row r="2116" spans="11:23">
      <c r="K2116" s="80">
        <v>211.4</v>
      </c>
      <c r="L2116" s="56">
        <f t="shared" si="269"/>
        <v>2.34083982502356</v>
      </c>
      <c r="M2116" s="56">
        <f t="shared" si="268"/>
        <v>0.0110424564817433</v>
      </c>
      <c r="Q2116" s="82">
        <f t="shared" ref="Q2116:Q2179" si="270">R2116*IF($C$56&lt;$C$55,S2116,T2116)</f>
        <v>0.0575078882893035</v>
      </c>
      <c r="R2116" s="58">
        <f t="shared" ref="R2116:R2179" si="271">$C$70/$C$61*W2116</f>
        <v>3.17361010226061</v>
      </c>
      <c r="S2116" s="57">
        <f>IF(K2116=0,C2144,(1/$C$59)*LN(1+$C$59/$C$58/(RodR+ABS(Calculations!K2116-RodR))))</f>
        <v>0.0181206532738032</v>
      </c>
      <c r="T2116" s="83">
        <f t="shared" ref="T2116:T2179" si="272">IF((ABS(K2116))&lt;$C$55-$C$56,($C$53/2/PI()/$C$56*LN(($C$55-$C$56)*(ABS(K2116)+$C$56)/(ABS(K2116))/$C$55)+$C$60*LN($C$55*$C$54/($C$55-$C$56)/$C$53)),$C$60*LN((((ABS(K2116))+$C$56-$C$55)*$C$53+$C$55*$C$54)/($C$53*(ABS(K2116)))))</f>
        <v>0.0183413217049563</v>
      </c>
      <c r="U2116" s="58">
        <f t="shared" ref="U2116:U2179" si="273">K2116/$C$56</f>
        <v>88.0833333333333</v>
      </c>
      <c r="V2116" s="58">
        <f t="shared" ref="V2116:V2179" si="274">IF(K2116="","",1/(1.0212-0.0178*LOG10($C$53+0.01)))</f>
        <v>1.01019948033673</v>
      </c>
      <c r="W2116" s="58">
        <f t="shared" ref="W2116:W2179" si="275">MAX(1/(-(0.21682*LOG10(3.7*U2116)-0.293)*(EXP(-3.7*U2116)-1)+1),1)*MAX(1/(-(0.1921*LOG10(U2116+0.2)+0.072)*(EXP(-150*U2116)-1)+1),1)*V2116</f>
        <v>1.01019948033673</v>
      </c>
    </row>
    <row r="2117" spans="11:23">
      <c r="K2117" s="80">
        <v>211.5</v>
      </c>
      <c r="L2117" s="56">
        <f t="shared" si="269"/>
        <v>2.33974127987253</v>
      </c>
      <c r="M2117" s="56">
        <f t="shared" si="268"/>
        <v>0.011032069949322</v>
      </c>
      <c r="Q2117" s="82">
        <f t="shared" si="270"/>
        <v>0.0574809001070492</v>
      </c>
      <c r="R2117" s="58">
        <f t="shared" si="271"/>
        <v>3.17361010226061</v>
      </c>
      <c r="S2117" s="57">
        <f>IF(K2117=0,C2145,(1/$C$59)*LN(1+$C$59/$C$58/(RodR+ABS(Calculations!K2117-RodR))))</f>
        <v>0.0181121493362101</v>
      </c>
      <c r="T2117" s="83">
        <f t="shared" si="272"/>
        <v>0.0183326095392461</v>
      </c>
      <c r="U2117" s="58">
        <f t="shared" si="273"/>
        <v>88.125</v>
      </c>
      <c r="V2117" s="58">
        <f t="shared" si="274"/>
        <v>1.01019948033673</v>
      </c>
      <c r="W2117" s="58">
        <f t="shared" si="275"/>
        <v>1.01019948033673</v>
      </c>
    </row>
    <row r="2118" spans="11:23">
      <c r="K2118" s="80">
        <v>211.6</v>
      </c>
      <c r="L2118" s="56">
        <f t="shared" si="269"/>
        <v>2.33864376534119</v>
      </c>
      <c r="M2118" s="56">
        <f t="shared" si="268"/>
        <v>0.0110216980646753</v>
      </c>
      <c r="Q2118" s="82">
        <f t="shared" si="270"/>
        <v>0.0574539372442383</v>
      </c>
      <c r="R2118" s="58">
        <f t="shared" si="271"/>
        <v>3.17361010226061</v>
      </c>
      <c r="S2118" s="57">
        <f>IF(K2118=0,C2146,(1/$C$59)*LN(1+$C$59/$C$58/(RodR+ABS(Calculations!K2118-RodR))))</f>
        <v>0.0181036533767374</v>
      </c>
      <c r="T2118" s="83">
        <f t="shared" si="272"/>
        <v>0.0183239056462587</v>
      </c>
      <c r="U2118" s="58">
        <f t="shared" si="273"/>
        <v>88.1666666666667</v>
      </c>
      <c r="V2118" s="58">
        <f t="shared" si="274"/>
        <v>1.01019948033673</v>
      </c>
      <c r="W2118" s="58">
        <f t="shared" si="275"/>
        <v>1.01019948033673</v>
      </c>
    </row>
    <row r="2119" spans="11:23">
      <c r="K2119" s="80">
        <v>211.7</v>
      </c>
      <c r="L2119" s="56">
        <f t="shared" si="269"/>
        <v>2.33754727997989</v>
      </c>
      <c r="M2119" s="56">
        <f t="shared" si="268"/>
        <v>0.0110113408002595</v>
      </c>
      <c r="Q2119" s="82">
        <f t="shared" si="270"/>
        <v>0.0574269996652572</v>
      </c>
      <c r="R2119" s="58">
        <f t="shared" si="271"/>
        <v>3.17361010226061</v>
      </c>
      <c r="S2119" s="57">
        <f>IF(K2119=0,C2147,(1/$C$59)*LN(1+$C$59/$C$58/(RodR+ABS(Calculations!K2119-RodR))))</f>
        <v>0.0180951653841633</v>
      </c>
      <c r="T2119" s="83">
        <f t="shared" si="272"/>
        <v>0.018315210014216</v>
      </c>
      <c r="U2119" s="58">
        <f t="shared" si="273"/>
        <v>88.2083333333333</v>
      </c>
      <c r="V2119" s="58">
        <f t="shared" si="274"/>
        <v>1.01019948033673</v>
      </c>
      <c r="W2119" s="58">
        <f t="shared" si="275"/>
        <v>1.01019948033673</v>
      </c>
    </row>
    <row r="2120" spans="11:23">
      <c r="K2120" s="80">
        <v>211.8</v>
      </c>
      <c r="L2120" s="56">
        <f t="shared" si="269"/>
        <v>2.33645182234162</v>
      </c>
      <c r="M2120" s="56">
        <f t="shared" si="268"/>
        <v>0.0110009981286341</v>
      </c>
      <c r="Q2120" s="82">
        <f t="shared" si="270"/>
        <v>0.0574000873345571</v>
      </c>
      <c r="R2120" s="58">
        <f t="shared" si="271"/>
        <v>3.17361010226061</v>
      </c>
      <c r="S2120" s="57">
        <f>IF(K2120=0,C2148,(1/$C$59)*LN(1+$C$59/$C$58/(RodR+ABS(Calculations!K2120-RodR))))</f>
        <v>0.0180866853472864</v>
      </c>
      <c r="T2120" s="83">
        <f t="shared" si="272"/>
        <v>0.018306522631363</v>
      </c>
      <c r="U2120" s="58">
        <f t="shared" si="273"/>
        <v>88.25</v>
      </c>
      <c r="V2120" s="58">
        <f t="shared" si="274"/>
        <v>1.01019948033673</v>
      </c>
      <c r="W2120" s="58">
        <f t="shared" si="275"/>
        <v>1.01019948033673</v>
      </c>
    </row>
    <row r="2121" spans="11:23">
      <c r="K2121" s="80">
        <v>211.9</v>
      </c>
      <c r="L2121" s="56">
        <f t="shared" si="269"/>
        <v>2.33535739098218</v>
      </c>
      <c r="M2121" s="56">
        <f t="shared" si="268"/>
        <v>0.0109906700223532</v>
      </c>
      <c r="Q2121" s="82">
        <f t="shared" si="270"/>
        <v>0.0573732002166576</v>
      </c>
      <c r="R2121" s="58">
        <f t="shared" si="271"/>
        <v>3.17361010226061</v>
      </c>
      <c r="S2121" s="57">
        <f>IF(K2121=0,C2149,(1/$C$59)*LN(1+$C$59/$C$58/(RodR+ABS(Calculations!K2121-RodR))))</f>
        <v>0.0180782132549269</v>
      </c>
      <c r="T2121" s="83">
        <f t="shared" si="272"/>
        <v>0.0182978434859665</v>
      </c>
      <c r="U2121" s="58">
        <f t="shared" si="273"/>
        <v>88.2916666666667</v>
      </c>
      <c r="V2121" s="58">
        <f t="shared" si="274"/>
        <v>1.01019948033673</v>
      </c>
      <c r="W2121" s="58">
        <f t="shared" si="275"/>
        <v>1.01019948033673</v>
      </c>
    </row>
    <row r="2122" spans="11:23">
      <c r="K2122" s="80">
        <v>212</v>
      </c>
      <c r="L2122" s="56">
        <f t="shared" si="269"/>
        <v>2.33426398445994</v>
      </c>
      <c r="M2122" s="56">
        <f t="shared" si="268"/>
        <v>0.0109803564541084</v>
      </c>
      <c r="Q2122" s="82">
        <f t="shared" si="270"/>
        <v>0.0573463382761423</v>
      </c>
      <c r="R2122" s="58">
        <f t="shared" si="271"/>
        <v>3.17361010226061</v>
      </c>
      <c r="S2122" s="57">
        <f>IF(K2122=0,C2150,(1/$C$59)*LN(1+$C$59/$C$58/(RodR+ABS(Calculations!K2122-RodR))))</f>
        <v>0.0180697490959251</v>
      </c>
      <c r="T2122" s="83">
        <f t="shared" si="272"/>
        <v>0.0182891725663158</v>
      </c>
      <c r="U2122" s="58">
        <f t="shared" si="273"/>
        <v>88.3333333333333</v>
      </c>
      <c r="V2122" s="58">
        <f t="shared" si="274"/>
        <v>1.01019948033673</v>
      </c>
      <c r="W2122" s="58">
        <f t="shared" si="275"/>
        <v>1.01019948033673</v>
      </c>
    </row>
    <row r="2123" spans="11:23">
      <c r="K2123" s="80">
        <v>212.1</v>
      </c>
      <c r="L2123" s="56">
        <f t="shared" si="269"/>
        <v>2.33317160133608</v>
      </c>
      <c r="M2123" s="56">
        <f t="shared" si="268"/>
        <v>0.0109700573966567</v>
      </c>
      <c r="Q2123" s="82">
        <f t="shared" si="270"/>
        <v>0.0573195014776631</v>
      </c>
      <c r="R2123" s="58">
        <f t="shared" si="271"/>
        <v>3.17361010226061</v>
      </c>
      <c r="S2123" s="57">
        <f>IF(K2123=0,C2151,(1/$C$59)*LN(1+$C$59/$C$58/(RodR+ABS(Calculations!K2123-RodR))))</f>
        <v>0.0180612928591428</v>
      </c>
      <c r="T2123" s="83">
        <f t="shared" si="272"/>
        <v>0.0182805098607226</v>
      </c>
      <c r="U2123" s="58">
        <f t="shared" si="273"/>
        <v>88.375</v>
      </c>
      <c r="V2123" s="58">
        <f t="shared" si="274"/>
        <v>1.01019948033673</v>
      </c>
      <c r="W2123" s="58">
        <f t="shared" si="275"/>
        <v>1.01019948033673</v>
      </c>
    </row>
    <row r="2124" spans="11:23">
      <c r="K2124" s="80">
        <v>212.2</v>
      </c>
      <c r="L2124" s="56">
        <f t="shared" si="269"/>
        <v>2.33208024017444</v>
      </c>
      <c r="M2124" s="56">
        <f t="shared" si="268"/>
        <v>0.0109597728227189</v>
      </c>
      <c r="Q2124" s="82">
        <f t="shared" si="270"/>
        <v>0.0572926897859377</v>
      </c>
      <c r="R2124" s="58">
        <f t="shared" si="271"/>
        <v>3.17361010226061</v>
      </c>
      <c r="S2124" s="57">
        <f>IF(K2124=0,C2152,(1/$C$59)*LN(1+$C$59/$C$58/(RodR+ABS(Calculations!K2124-RodR))))</f>
        <v>0.0180528445334628</v>
      </c>
      <c r="T2124" s="83">
        <f t="shared" si="272"/>
        <v>0.0182718553575201</v>
      </c>
      <c r="U2124" s="58">
        <f t="shared" si="273"/>
        <v>88.4166666666667</v>
      </c>
      <c r="V2124" s="58">
        <f t="shared" si="274"/>
        <v>1.01019948033673</v>
      </c>
      <c r="W2124" s="58">
        <f t="shared" si="275"/>
        <v>1.01019948033673</v>
      </c>
    </row>
    <row r="2125" spans="11:23">
      <c r="K2125" s="80">
        <v>212.3</v>
      </c>
      <c r="L2125" s="56">
        <f t="shared" si="269"/>
        <v>2.33098989954154</v>
      </c>
      <c r="M2125" s="56">
        <f t="shared" ref="M2125:M2188" si="276">L2115-L2125</f>
        <v>0.0109495027051865</v>
      </c>
      <c r="Q2125" s="82">
        <f t="shared" si="270"/>
        <v>0.0572659031657496</v>
      </c>
      <c r="R2125" s="58">
        <f t="shared" si="271"/>
        <v>3.17361010226061</v>
      </c>
      <c r="S2125" s="57">
        <f>IF(K2125=0,C2153,(1/$C$59)*LN(1+$C$59/$C$58/(RodR+ABS(Calculations!K2125-RodR))))</f>
        <v>0.0180444041077882</v>
      </c>
      <c r="T2125" s="83">
        <f t="shared" si="272"/>
        <v>0.0182632090450639</v>
      </c>
      <c r="U2125" s="58">
        <f t="shared" si="273"/>
        <v>88.4583333333333</v>
      </c>
      <c r="V2125" s="58">
        <f t="shared" si="274"/>
        <v>1.01019948033673</v>
      </c>
      <c r="W2125" s="58">
        <f t="shared" si="275"/>
        <v>1.01019948033673</v>
      </c>
    </row>
    <row r="2126" spans="11:23">
      <c r="K2126" s="80">
        <v>212.4</v>
      </c>
      <c r="L2126" s="56">
        <f t="shared" si="269"/>
        <v>2.32990057800658</v>
      </c>
      <c r="M2126" s="56">
        <f t="shared" si="276"/>
        <v>0.0109392470169802</v>
      </c>
      <c r="Q2126" s="82">
        <f t="shared" si="270"/>
        <v>0.057239141581948</v>
      </c>
      <c r="R2126" s="58">
        <f t="shared" si="271"/>
        <v>3.17361010226061</v>
      </c>
      <c r="S2126" s="57">
        <f>IF(K2126=0,C2154,(1/$C$59)*LN(1+$C$59/$C$58/(RodR+ABS(Calculations!K2126-RodR))))</f>
        <v>0.0180359715710433</v>
      </c>
      <c r="T2126" s="83">
        <f t="shared" si="272"/>
        <v>0.0182545709117315</v>
      </c>
      <c r="U2126" s="58">
        <f t="shared" si="273"/>
        <v>88.5</v>
      </c>
      <c r="V2126" s="58">
        <f t="shared" si="274"/>
        <v>1.01019948033673</v>
      </c>
      <c r="W2126" s="58">
        <f t="shared" si="275"/>
        <v>1.01019948033673</v>
      </c>
    </row>
    <row r="2127" spans="11:23">
      <c r="K2127" s="80">
        <v>212.5</v>
      </c>
      <c r="L2127" s="56">
        <f t="shared" si="269"/>
        <v>2.32881227414144</v>
      </c>
      <c r="M2127" s="56">
        <f t="shared" si="276"/>
        <v>0.0109290057310898</v>
      </c>
      <c r="Q2127" s="82">
        <f t="shared" si="270"/>
        <v>0.0572124049994481</v>
      </c>
      <c r="R2127" s="58">
        <f t="shared" si="271"/>
        <v>3.17361010226061</v>
      </c>
      <c r="S2127" s="57">
        <f>IF(K2127=0,C2155,(1/$C$59)*LN(1+$C$59/$C$58/(RodR+ABS(Calculations!K2127-RodR))))</f>
        <v>0.0180275469121726</v>
      </c>
      <c r="T2127" s="83">
        <f t="shared" si="272"/>
        <v>0.0182459409459231</v>
      </c>
      <c r="U2127" s="58">
        <f t="shared" si="273"/>
        <v>88.5416666666667</v>
      </c>
      <c r="V2127" s="58">
        <f t="shared" si="274"/>
        <v>1.01019948033673</v>
      </c>
      <c r="W2127" s="58">
        <f t="shared" si="275"/>
        <v>1.01019948033673</v>
      </c>
    </row>
    <row r="2128" spans="11:23">
      <c r="K2128" s="80">
        <v>212.6</v>
      </c>
      <c r="L2128" s="56">
        <f t="shared" si="269"/>
        <v>2.32772498652065</v>
      </c>
      <c r="M2128" s="56">
        <f t="shared" si="276"/>
        <v>0.0109187788205376</v>
      </c>
      <c r="Q2128" s="82">
        <f t="shared" si="270"/>
        <v>0.0571856933832297</v>
      </c>
      <c r="R2128" s="58">
        <f t="shared" si="271"/>
        <v>3.17361010226061</v>
      </c>
      <c r="S2128" s="57">
        <f>IF(K2128=0,C2156,(1/$C$59)*LN(1+$C$59/$C$58/(RodR+ABS(Calculations!K2128-RodR))))</f>
        <v>0.0180191301201416</v>
      </c>
      <c r="T2128" s="83">
        <f t="shared" si="272"/>
        <v>0.0182373191360597</v>
      </c>
      <c r="U2128" s="58">
        <f t="shared" si="273"/>
        <v>88.5833333333333</v>
      </c>
      <c r="V2128" s="58">
        <f t="shared" si="274"/>
        <v>1.01019948033673</v>
      </c>
      <c r="W2128" s="58">
        <f t="shared" si="275"/>
        <v>1.01019948033673</v>
      </c>
    </row>
    <row r="2129" spans="11:23">
      <c r="K2129" s="80">
        <v>212.7</v>
      </c>
      <c r="L2129" s="56">
        <f t="shared" si="269"/>
        <v>2.32663871372144</v>
      </c>
      <c r="M2129" s="56">
        <f t="shared" si="276"/>
        <v>0.0109085662584456</v>
      </c>
      <c r="Q2129" s="82">
        <f t="shared" si="270"/>
        <v>0.0571590066983395</v>
      </c>
      <c r="R2129" s="58">
        <f t="shared" si="271"/>
        <v>3.17361010226061</v>
      </c>
      <c r="S2129" s="57">
        <f>IF(K2129=0,C2157,(1/$C$59)*LN(1+$C$59/$C$58/(RodR+ABS(Calculations!K2129-RodR))))</f>
        <v>0.0180107211839363</v>
      </c>
      <c r="T2129" s="83">
        <f t="shared" si="272"/>
        <v>0.018228705470585</v>
      </c>
      <c r="U2129" s="58">
        <f t="shared" si="273"/>
        <v>88.625</v>
      </c>
      <c r="V2129" s="58">
        <f t="shared" si="274"/>
        <v>1.01019948033673</v>
      </c>
      <c r="W2129" s="58">
        <f t="shared" si="275"/>
        <v>1.01019948033673</v>
      </c>
    </row>
    <row r="2130" spans="11:23">
      <c r="K2130" s="80">
        <v>212.8</v>
      </c>
      <c r="L2130" s="56">
        <f t="shared" si="269"/>
        <v>2.32555345432362</v>
      </c>
      <c r="M2130" s="56">
        <f t="shared" si="276"/>
        <v>0.0108983680180019</v>
      </c>
      <c r="Q2130" s="82">
        <f t="shared" si="270"/>
        <v>0.0571323449098875</v>
      </c>
      <c r="R2130" s="58">
        <f t="shared" si="271"/>
        <v>3.17361010226061</v>
      </c>
      <c r="S2130" s="57">
        <f>IF(K2130=0,C2158,(1/$C$59)*LN(1+$C$59/$C$58/(RodR+ABS(Calculations!K2130-RodR))))</f>
        <v>0.0180023200925631</v>
      </c>
      <c r="T2130" s="83">
        <f t="shared" si="272"/>
        <v>0.0182200999379643</v>
      </c>
      <c r="U2130" s="58">
        <f t="shared" si="273"/>
        <v>88.6666666666667</v>
      </c>
      <c r="V2130" s="58">
        <f t="shared" si="274"/>
        <v>1.01019948033673</v>
      </c>
      <c r="W2130" s="58">
        <f t="shared" si="275"/>
        <v>1.01019948033673</v>
      </c>
    </row>
    <row r="2131" spans="11:23">
      <c r="K2131" s="80">
        <v>212.9</v>
      </c>
      <c r="L2131" s="56">
        <f t="shared" si="269"/>
        <v>2.32446920690975</v>
      </c>
      <c r="M2131" s="56">
        <f t="shared" si="276"/>
        <v>0.0108881840724284</v>
      </c>
      <c r="Q2131" s="82">
        <f t="shared" si="270"/>
        <v>0.0571057079830512</v>
      </c>
      <c r="R2131" s="58">
        <f t="shared" si="271"/>
        <v>3.17361010226061</v>
      </c>
      <c r="S2131" s="57">
        <f>IF(K2131=0,C2159,(1/$C$59)*LN(1+$C$59/$C$58/(RodR+ABS(Calculations!K2131-RodR))))</f>
        <v>0.0179939268350494</v>
      </c>
      <c r="T2131" s="83">
        <f t="shared" si="272"/>
        <v>0.0182115025266846</v>
      </c>
      <c r="U2131" s="58">
        <f t="shared" si="273"/>
        <v>88.7083333333333</v>
      </c>
      <c r="V2131" s="58">
        <f t="shared" si="274"/>
        <v>1.01019948033673</v>
      </c>
      <c r="W2131" s="58">
        <f t="shared" si="275"/>
        <v>1.01019948033673</v>
      </c>
    </row>
    <row r="2132" spans="11:23">
      <c r="K2132" s="80">
        <v>213</v>
      </c>
      <c r="L2132" s="56">
        <f t="shared" si="269"/>
        <v>2.32338597006496</v>
      </c>
      <c r="M2132" s="56">
        <f t="shared" si="276"/>
        <v>0.0108780143949776</v>
      </c>
      <c r="Q2132" s="82">
        <f t="shared" si="270"/>
        <v>0.0570790958830711</v>
      </c>
      <c r="R2132" s="58">
        <f t="shared" si="271"/>
        <v>3.17361010226061</v>
      </c>
      <c r="S2132" s="57">
        <f>IF(K2132=0,C2160,(1/$C$59)*LN(1+$C$59/$C$58/(RodR+ABS(Calculations!K2132-RodR))))</f>
        <v>0.0179855414004426</v>
      </c>
      <c r="T2132" s="83">
        <f t="shared" si="272"/>
        <v>0.0182029132252546</v>
      </c>
      <c r="U2132" s="58">
        <f t="shared" si="273"/>
        <v>88.75</v>
      </c>
      <c r="V2132" s="58">
        <f t="shared" si="274"/>
        <v>1.01019948033673</v>
      </c>
      <c r="W2132" s="58">
        <f t="shared" si="275"/>
        <v>1.01019948033673</v>
      </c>
    </row>
    <row r="2133" spans="11:23">
      <c r="K2133" s="80">
        <v>213.1</v>
      </c>
      <c r="L2133" s="56">
        <f t="shared" si="269"/>
        <v>2.32230374237704</v>
      </c>
      <c r="M2133" s="56">
        <f t="shared" si="276"/>
        <v>0.0108678589590396</v>
      </c>
      <c r="Q2133" s="82">
        <f t="shared" si="270"/>
        <v>0.057052508575253</v>
      </c>
      <c r="R2133" s="58">
        <f t="shared" si="271"/>
        <v>3.17361010226061</v>
      </c>
      <c r="S2133" s="57">
        <f>IF(K2133=0,C2161,(1/$C$59)*LN(1+$C$59/$C$58/(RodR+ABS(Calculations!K2133-RodR))))</f>
        <v>0.0179771637778105</v>
      </c>
      <c r="T2133" s="83">
        <f t="shared" si="272"/>
        <v>0.0181943320222048</v>
      </c>
      <c r="U2133" s="58">
        <f t="shared" si="273"/>
        <v>88.7916666666667</v>
      </c>
      <c r="V2133" s="58">
        <f t="shared" si="274"/>
        <v>1.01019948033673</v>
      </c>
      <c r="W2133" s="58">
        <f t="shared" si="275"/>
        <v>1.01019948033673</v>
      </c>
    </row>
    <row r="2134" spans="11:23">
      <c r="K2134" s="80">
        <v>213.2</v>
      </c>
      <c r="L2134" s="56">
        <f t="shared" si="269"/>
        <v>2.3212225224364</v>
      </c>
      <c r="M2134" s="56">
        <f t="shared" si="276"/>
        <v>0.0108577177380345</v>
      </c>
      <c r="Q2134" s="82">
        <f t="shared" si="270"/>
        <v>0.0570259460249675</v>
      </c>
      <c r="R2134" s="58">
        <f t="shared" si="271"/>
        <v>3.17361010226061</v>
      </c>
      <c r="S2134" s="57">
        <f>IF(K2134=0,C2162,(1/$C$59)*LN(1+$C$59/$C$58/(RodR+ABS(Calculations!K2134-RodR))))</f>
        <v>0.0179687939562415</v>
      </c>
      <c r="T2134" s="83">
        <f t="shared" si="272"/>
        <v>0.0181857589060872</v>
      </c>
      <c r="U2134" s="58">
        <f t="shared" si="273"/>
        <v>88.8333333333333</v>
      </c>
      <c r="V2134" s="58">
        <f t="shared" si="274"/>
        <v>1.01019948033673</v>
      </c>
      <c r="W2134" s="58">
        <f t="shared" si="275"/>
        <v>1.01019948033673</v>
      </c>
    </row>
    <row r="2135" spans="11:23">
      <c r="K2135" s="80">
        <v>213.3</v>
      </c>
      <c r="L2135" s="56">
        <f t="shared" si="269"/>
        <v>2.32014230883609</v>
      </c>
      <c r="M2135" s="56">
        <f t="shared" si="276"/>
        <v>0.0108475907054482</v>
      </c>
      <c r="Q2135" s="82">
        <f t="shared" si="270"/>
        <v>0.0569994081976496</v>
      </c>
      <c r="R2135" s="58">
        <f t="shared" si="271"/>
        <v>3.17361010226061</v>
      </c>
      <c r="S2135" s="57">
        <f>IF(K2135=0,C2163,(1/$C$59)*LN(1+$C$59/$C$58/(RodR+ABS(Calculations!K2135-RodR))))</f>
        <v>0.0179604319248442</v>
      </c>
      <c r="T2135" s="83">
        <f t="shared" si="272"/>
        <v>0.0181771938654753</v>
      </c>
      <c r="U2135" s="58">
        <f t="shared" si="273"/>
        <v>88.875</v>
      </c>
      <c r="V2135" s="58">
        <f t="shared" si="274"/>
        <v>1.01019948033673</v>
      </c>
      <c r="W2135" s="58">
        <f t="shared" si="275"/>
        <v>1.01019948033673</v>
      </c>
    </row>
    <row r="2136" spans="11:23">
      <c r="K2136" s="80">
        <v>213.4</v>
      </c>
      <c r="L2136" s="56">
        <f t="shared" si="269"/>
        <v>2.31906310017174</v>
      </c>
      <c r="M2136" s="56">
        <f t="shared" si="276"/>
        <v>0.0108374778348379</v>
      </c>
      <c r="Q2136" s="82">
        <f t="shared" si="270"/>
        <v>0.056972895058798</v>
      </c>
      <c r="R2136" s="58">
        <f t="shared" si="271"/>
        <v>3.17361010226061</v>
      </c>
      <c r="S2136" s="57">
        <f>IF(K2136=0,C2164,(1/$C$59)*LN(1+$C$59/$C$58/(RodR+ABS(Calculations!K2136-RodR))))</f>
        <v>0.0179520776727473</v>
      </c>
      <c r="T2136" s="83">
        <f t="shared" si="272"/>
        <v>0.0181686368889644</v>
      </c>
      <c r="U2136" s="58">
        <f t="shared" si="273"/>
        <v>88.9166666666667</v>
      </c>
      <c r="V2136" s="58">
        <f t="shared" si="274"/>
        <v>1.01019948033673</v>
      </c>
      <c r="W2136" s="58">
        <f t="shared" si="275"/>
        <v>1.01019948033673</v>
      </c>
    </row>
    <row r="2137" spans="11:23">
      <c r="K2137" s="80">
        <v>213.5</v>
      </c>
      <c r="L2137" s="56">
        <f t="shared" si="269"/>
        <v>2.31798489504166</v>
      </c>
      <c r="M2137" s="56">
        <f t="shared" si="276"/>
        <v>0.0108273790997879</v>
      </c>
      <c r="Q2137" s="82">
        <f t="shared" si="270"/>
        <v>0.0569464065739769</v>
      </c>
      <c r="R2137" s="58">
        <f t="shared" si="271"/>
        <v>3.17361010226061</v>
      </c>
      <c r="S2137" s="57">
        <f>IF(K2137=0,C2165,(1/$C$59)*LN(1+$C$59/$C$58/(RodR+ABS(Calculations!K2137-RodR))))</f>
        <v>0.0179437311891001</v>
      </c>
      <c r="T2137" s="83">
        <f t="shared" si="272"/>
        <v>0.0181600879651707</v>
      </c>
      <c r="U2137" s="58">
        <f t="shared" si="273"/>
        <v>88.9583333333333</v>
      </c>
      <c r="V2137" s="58">
        <f t="shared" si="274"/>
        <v>1.01019948033673</v>
      </c>
      <c r="W2137" s="58">
        <f t="shared" si="275"/>
        <v>1.01019948033673</v>
      </c>
    </row>
    <row r="2138" spans="11:23">
      <c r="K2138" s="80">
        <v>213.6</v>
      </c>
      <c r="L2138" s="56">
        <f t="shared" si="269"/>
        <v>2.31690769204667</v>
      </c>
      <c r="M2138" s="56">
        <f t="shared" si="276"/>
        <v>0.0108172944739859</v>
      </c>
      <c r="Q2138" s="82">
        <f t="shared" si="270"/>
        <v>0.0569199427088125</v>
      </c>
      <c r="R2138" s="58">
        <f t="shared" si="271"/>
        <v>3.17361010226061</v>
      </c>
      <c r="S2138" s="57">
        <f>IF(K2138=0,C2166,(1/$C$59)*LN(1+$C$59/$C$58/(RodR+ABS(Calculations!K2138-RodR))))</f>
        <v>0.0179353924630715</v>
      </c>
      <c r="T2138" s="83">
        <f t="shared" si="272"/>
        <v>0.0181515470827327</v>
      </c>
      <c r="U2138" s="58">
        <f t="shared" si="273"/>
        <v>89</v>
      </c>
      <c r="V2138" s="58">
        <f t="shared" si="274"/>
        <v>1.01019948033673</v>
      </c>
      <c r="W2138" s="58">
        <f t="shared" si="275"/>
        <v>1.01019948033673</v>
      </c>
    </row>
    <row r="2139" spans="11:23">
      <c r="K2139" s="80">
        <v>213.7</v>
      </c>
      <c r="L2139" s="56">
        <f t="shared" si="269"/>
        <v>2.31583148979032</v>
      </c>
      <c r="M2139" s="56">
        <f t="shared" si="276"/>
        <v>0.0108072239311174</v>
      </c>
      <c r="Q2139" s="82">
        <f t="shared" si="270"/>
        <v>0.0568935034289982</v>
      </c>
      <c r="R2139" s="58">
        <f t="shared" si="271"/>
        <v>3.17361010226061</v>
      </c>
      <c r="S2139" s="57">
        <f>IF(K2139=0,C2167,(1/$C$59)*LN(1+$C$59/$C$58/(RodR+ABS(Calculations!K2139-RodR))))</f>
        <v>0.0179270614838515</v>
      </c>
      <c r="T2139" s="83">
        <f t="shared" si="272"/>
        <v>0.0181430142303096</v>
      </c>
      <c r="U2139" s="58">
        <f t="shared" si="273"/>
        <v>89.0416666666667</v>
      </c>
      <c r="V2139" s="58">
        <f t="shared" si="274"/>
        <v>1.01019948033673</v>
      </c>
      <c r="W2139" s="58">
        <f t="shared" si="275"/>
        <v>1.01019948033673</v>
      </c>
    </row>
    <row r="2140" spans="11:23">
      <c r="K2140" s="80">
        <v>213.8</v>
      </c>
      <c r="L2140" s="56">
        <f t="shared" si="269"/>
        <v>2.31475628687862</v>
      </c>
      <c r="M2140" s="56">
        <f t="shared" si="276"/>
        <v>0.0107971674450034</v>
      </c>
      <c r="Q2140" s="82">
        <f t="shared" si="270"/>
        <v>0.0568670887002868</v>
      </c>
      <c r="R2140" s="58">
        <f t="shared" si="271"/>
        <v>3.17361010226061</v>
      </c>
      <c r="S2140" s="57">
        <f>IF(K2140=0,C2168,(1/$C$59)*LN(1+$C$59/$C$58/(RodR+ABS(Calculations!K2140-RodR))))</f>
        <v>0.0179187382406489</v>
      </c>
      <c r="T2140" s="83">
        <f t="shared" si="272"/>
        <v>0.0181344893965824</v>
      </c>
      <c r="U2140" s="58">
        <f t="shared" si="273"/>
        <v>89.0833333333333</v>
      </c>
      <c r="V2140" s="58">
        <f t="shared" si="274"/>
        <v>1.01019948033673</v>
      </c>
      <c r="W2140" s="58">
        <f t="shared" si="275"/>
        <v>1.01019948033673</v>
      </c>
    </row>
    <row r="2141" spans="11:23">
      <c r="K2141" s="80">
        <v>213.9</v>
      </c>
      <c r="L2141" s="56">
        <f t="shared" si="269"/>
        <v>2.31368208192025</v>
      </c>
      <c r="M2141" s="56">
        <f t="shared" si="276"/>
        <v>0.0107871249894971</v>
      </c>
      <c r="Q2141" s="82">
        <f t="shared" si="270"/>
        <v>0.0568406984884983</v>
      </c>
      <c r="R2141" s="58">
        <f t="shared" si="271"/>
        <v>3.17361010226061</v>
      </c>
      <c r="S2141" s="57">
        <f>IF(K2141=0,C2169,(1/$C$59)*LN(1+$C$59/$C$58/(RodR+ABS(Calculations!K2141-RodR))))</f>
        <v>0.0179104227226936</v>
      </c>
      <c r="T2141" s="83">
        <f t="shared" si="272"/>
        <v>0.0181259725702524</v>
      </c>
      <c r="U2141" s="58">
        <f t="shared" si="273"/>
        <v>89.125</v>
      </c>
      <c r="V2141" s="58">
        <f t="shared" si="274"/>
        <v>1.01019948033673</v>
      </c>
      <c r="W2141" s="58">
        <f t="shared" si="275"/>
        <v>1.01019948033673</v>
      </c>
    </row>
    <row r="2142" spans="11:23">
      <c r="K2142" s="80">
        <v>214</v>
      </c>
      <c r="L2142" s="56">
        <f t="shared" si="269"/>
        <v>2.31260887352645</v>
      </c>
      <c r="M2142" s="56">
        <f t="shared" si="276"/>
        <v>0.0107770965385172</v>
      </c>
      <c r="Q2142" s="82">
        <f t="shared" si="270"/>
        <v>0.056814332759514</v>
      </c>
      <c r="R2142" s="58">
        <f t="shared" si="271"/>
        <v>3.17361010226061</v>
      </c>
      <c r="S2142" s="57">
        <f>IF(K2142=0,C2170,(1/$C$59)*LN(1+$C$59/$C$58/(RodR+ABS(Calculations!K2142-RodR))))</f>
        <v>0.0179021149192348</v>
      </c>
      <c r="T2142" s="83">
        <f t="shared" si="272"/>
        <v>0.0181174637400431</v>
      </c>
      <c r="U2142" s="58">
        <f t="shared" si="273"/>
        <v>89.1666666666667</v>
      </c>
      <c r="V2142" s="58">
        <f t="shared" si="274"/>
        <v>1.01019948033673</v>
      </c>
      <c r="W2142" s="58">
        <f t="shared" si="275"/>
        <v>1.01019948033673</v>
      </c>
    </row>
    <row r="2143" spans="11:23">
      <c r="K2143" s="80">
        <v>214.1</v>
      </c>
      <c r="L2143" s="56">
        <f t="shared" si="269"/>
        <v>2.31153666031102</v>
      </c>
      <c r="M2143" s="56">
        <f t="shared" si="276"/>
        <v>0.0107670820660153</v>
      </c>
      <c r="Q2143" s="82">
        <f t="shared" si="270"/>
        <v>0.0567879914792795</v>
      </c>
      <c r="R2143" s="58">
        <f t="shared" si="271"/>
        <v>3.17361010226061</v>
      </c>
      <c r="S2143" s="57">
        <f>IF(K2143=0,C2171,(1/$C$59)*LN(1+$C$59/$C$58/(RodR+ABS(Calculations!K2143-RodR))))</f>
        <v>0.0178938148195421</v>
      </c>
      <c r="T2143" s="83">
        <f t="shared" si="272"/>
        <v>0.0181089628946988</v>
      </c>
      <c r="U2143" s="58">
        <f t="shared" si="273"/>
        <v>89.2083333333333</v>
      </c>
      <c r="V2143" s="58">
        <f t="shared" si="274"/>
        <v>1.01019948033673</v>
      </c>
      <c r="W2143" s="58">
        <f t="shared" si="275"/>
        <v>1.01019948033673</v>
      </c>
    </row>
    <row r="2144" spans="11:23">
      <c r="K2144" s="80">
        <v>214.2</v>
      </c>
      <c r="L2144" s="56">
        <f t="shared" si="269"/>
        <v>2.31046544089036</v>
      </c>
      <c r="M2144" s="56">
        <f t="shared" si="276"/>
        <v>0.0107570815460463</v>
      </c>
      <c r="Q2144" s="82">
        <f t="shared" si="270"/>
        <v>0.0567616746138031</v>
      </c>
      <c r="R2144" s="58">
        <f t="shared" si="271"/>
        <v>3.17361010226061</v>
      </c>
      <c r="S2144" s="57">
        <f>IF(K2144=0,C2172,(1/$C$59)*LN(1+$C$59/$C$58/(RodR+ABS(Calculations!K2144-RodR))))</f>
        <v>0.0178855224129047</v>
      </c>
      <c r="T2144" s="83">
        <f t="shared" si="272"/>
        <v>0.0181004700229852</v>
      </c>
      <c r="U2144" s="58">
        <f t="shared" si="273"/>
        <v>89.25</v>
      </c>
      <c r="V2144" s="58">
        <f t="shared" si="274"/>
        <v>1.01019948033673</v>
      </c>
      <c r="W2144" s="58">
        <f t="shared" si="275"/>
        <v>1.01019948033673</v>
      </c>
    </row>
    <row r="2145" spans="11:23">
      <c r="K2145" s="80">
        <v>214.3</v>
      </c>
      <c r="L2145" s="56">
        <f t="shared" si="269"/>
        <v>2.30939521388339</v>
      </c>
      <c r="M2145" s="56">
        <f t="shared" si="276"/>
        <v>0.0107470949526935</v>
      </c>
      <c r="Q2145" s="82">
        <f t="shared" si="270"/>
        <v>0.056735382129156</v>
      </c>
      <c r="R2145" s="58">
        <f t="shared" si="271"/>
        <v>3.17361010226061</v>
      </c>
      <c r="S2145" s="57">
        <f>IF(K2145=0,C2173,(1/$C$59)*LN(1+$C$59/$C$58/(RodR+ABS(Calculations!K2145-RodR))))</f>
        <v>0.0178772376886318</v>
      </c>
      <c r="T2145" s="83">
        <f t="shared" si="272"/>
        <v>0.0180919851136883</v>
      </c>
      <c r="U2145" s="58">
        <f t="shared" si="273"/>
        <v>89.2916666666667</v>
      </c>
      <c r="V2145" s="58">
        <f t="shared" si="274"/>
        <v>1.01019948033673</v>
      </c>
      <c r="W2145" s="58">
        <f t="shared" si="275"/>
        <v>1.01019948033673</v>
      </c>
    </row>
    <row r="2146" spans="11:23">
      <c r="K2146" s="80">
        <v>214.4</v>
      </c>
      <c r="L2146" s="56">
        <f t="shared" si="269"/>
        <v>2.30832597791166</v>
      </c>
      <c r="M2146" s="56">
        <f t="shared" si="276"/>
        <v>0.0107371222600752</v>
      </c>
      <c r="Q2146" s="82">
        <f t="shared" si="270"/>
        <v>0.0567091139914732</v>
      </c>
      <c r="R2146" s="58">
        <f t="shared" si="271"/>
        <v>3.17361010226061</v>
      </c>
      <c r="S2146" s="57">
        <f>IF(K2146=0,C2174,(1/$C$59)*LN(1+$C$59/$C$58/(RodR+ABS(Calculations!K2146-RodR))))</f>
        <v>0.0178689606360525</v>
      </c>
      <c r="T2146" s="83">
        <f t="shared" si="272"/>
        <v>0.0180835081556161</v>
      </c>
      <c r="U2146" s="58">
        <f t="shared" si="273"/>
        <v>89.3333333333333</v>
      </c>
      <c r="V2146" s="58">
        <f t="shared" si="274"/>
        <v>1.01019948033673</v>
      </c>
      <c r="W2146" s="58">
        <f t="shared" si="275"/>
        <v>1.01019948033673</v>
      </c>
    </row>
    <row r="2147" spans="11:23">
      <c r="K2147" s="80">
        <v>214.5</v>
      </c>
      <c r="L2147" s="56">
        <f t="shared" si="269"/>
        <v>2.30725773159918</v>
      </c>
      <c r="M2147" s="56">
        <f t="shared" si="276"/>
        <v>0.0107271634424797</v>
      </c>
      <c r="Q2147" s="82">
        <f t="shared" si="270"/>
        <v>0.0566828701669504</v>
      </c>
      <c r="R2147" s="58">
        <f t="shared" si="271"/>
        <v>3.17361010226061</v>
      </c>
      <c r="S2147" s="57">
        <f>IF(K2147=0,C2175,(1/$C$59)*LN(1+$C$59/$C$58/(RodR+ABS(Calculations!K2147-RodR))))</f>
        <v>0.017860691244515</v>
      </c>
      <c r="T2147" s="83">
        <f t="shared" si="272"/>
        <v>0.0180750391375969</v>
      </c>
      <c r="U2147" s="58">
        <f t="shared" si="273"/>
        <v>89.375</v>
      </c>
      <c r="V2147" s="58">
        <f t="shared" si="274"/>
        <v>1.01019948033673</v>
      </c>
      <c r="W2147" s="58">
        <f t="shared" si="275"/>
        <v>1.01019948033673</v>
      </c>
    </row>
    <row r="2148" spans="11:23">
      <c r="K2148" s="80">
        <v>214.6</v>
      </c>
      <c r="L2148" s="56">
        <f t="shared" si="269"/>
        <v>2.30619047357261</v>
      </c>
      <c r="M2148" s="56">
        <f t="shared" si="276"/>
        <v>0.010717218474054</v>
      </c>
      <c r="Q2148" s="82">
        <f t="shared" si="270"/>
        <v>0.0566566506218489</v>
      </c>
      <c r="R2148" s="58">
        <f t="shared" si="271"/>
        <v>3.17361010226061</v>
      </c>
      <c r="S2148" s="57">
        <f>IF(K2148=0,C2176,(1/$C$59)*LN(1+$C$59/$C$58/(RodR+ABS(Calculations!K2148-RodR))))</f>
        <v>0.0178524295033884</v>
      </c>
      <c r="T2148" s="83">
        <f t="shared" si="272"/>
        <v>0.0180665780484803</v>
      </c>
      <c r="U2148" s="58">
        <f t="shared" si="273"/>
        <v>89.4166666666667</v>
      </c>
      <c r="V2148" s="58">
        <f t="shared" si="274"/>
        <v>1.01019948033673</v>
      </c>
      <c r="W2148" s="58">
        <f t="shared" si="275"/>
        <v>1.01019948033673</v>
      </c>
    </row>
    <row r="2149" spans="11:23">
      <c r="K2149" s="80">
        <v>214.7</v>
      </c>
      <c r="L2149" s="56">
        <f t="shared" si="269"/>
        <v>2.30512420246104</v>
      </c>
      <c r="M2149" s="56">
        <f t="shared" si="276"/>
        <v>0.0107072873292884</v>
      </c>
      <c r="Q2149" s="82">
        <f t="shared" si="270"/>
        <v>0.0566304553224888</v>
      </c>
      <c r="R2149" s="58">
        <f t="shared" si="271"/>
        <v>3.17361010226061</v>
      </c>
      <c r="S2149" s="57">
        <f>IF(K2149=0,C2177,(1/$C$59)*LN(1+$C$59/$C$58/(RodR+ABS(Calculations!K2149-RodR))))</f>
        <v>0.0178441754020603</v>
      </c>
      <c r="T2149" s="83">
        <f t="shared" si="272"/>
        <v>0.0180581248771361</v>
      </c>
      <c r="U2149" s="58">
        <f t="shared" si="273"/>
        <v>89.4583333333333</v>
      </c>
      <c r="V2149" s="58">
        <f t="shared" si="274"/>
        <v>1.01019948033673</v>
      </c>
      <c r="W2149" s="58">
        <f t="shared" si="275"/>
        <v>1.01019948033673</v>
      </c>
    </row>
    <row r="2150" spans="11:23">
      <c r="K2150" s="80">
        <v>214.8</v>
      </c>
      <c r="L2150" s="56">
        <f t="shared" si="269"/>
        <v>2.30405891689616</v>
      </c>
      <c r="M2150" s="56">
        <f t="shared" si="276"/>
        <v>0.0106973699824633</v>
      </c>
      <c r="Q2150" s="82">
        <f t="shared" si="270"/>
        <v>0.0566042842352548</v>
      </c>
      <c r="R2150" s="58">
        <f t="shared" si="271"/>
        <v>3.17361010226061</v>
      </c>
      <c r="S2150" s="57">
        <f>IF(K2150=0,C2178,(1/$C$59)*LN(1+$C$59/$C$58/(RodR+ABS(Calculations!K2150-RodR))))</f>
        <v>0.0178359289299384</v>
      </c>
      <c r="T2150" s="83">
        <f t="shared" si="272"/>
        <v>0.0180496796124558</v>
      </c>
      <c r="U2150" s="58">
        <f t="shared" si="273"/>
        <v>89.5</v>
      </c>
      <c r="V2150" s="58">
        <f t="shared" si="274"/>
        <v>1.01019948033673</v>
      </c>
      <c r="W2150" s="58">
        <f t="shared" si="275"/>
        <v>1.01019948033673</v>
      </c>
    </row>
    <row r="2151" spans="11:23">
      <c r="K2151" s="80">
        <v>214.9</v>
      </c>
      <c r="L2151" s="56">
        <f t="shared" si="269"/>
        <v>2.30299461551219</v>
      </c>
      <c r="M2151" s="56">
        <f t="shared" si="276"/>
        <v>0.0106874664080636</v>
      </c>
      <c r="Q2151" s="82">
        <f t="shared" si="270"/>
        <v>0.0565781373265937</v>
      </c>
      <c r="R2151" s="58">
        <f t="shared" si="271"/>
        <v>3.17361010226061</v>
      </c>
      <c r="S2151" s="57">
        <f>IF(K2151=0,C2179,(1/$C$59)*LN(1+$C$59/$C$58/(RodR+ABS(Calculations!K2151-RodR))))</f>
        <v>0.0178276900764502</v>
      </c>
      <c r="T2151" s="83">
        <f t="shared" si="272"/>
        <v>0.018041242243351</v>
      </c>
      <c r="U2151" s="58">
        <f t="shared" si="273"/>
        <v>89.5416666666667</v>
      </c>
      <c r="V2151" s="58">
        <f t="shared" si="274"/>
        <v>1.01019948033673</v>
      </c>
      <c r="W2151" s="58">
        <f t="shared" si="275"/>
        <v>1.01019948033673</v>
      </c>
    </row>
    <row r="2152" spans="11:23">
      <c r="K2152" s="80">
        <v>215</v>
      </c>
      <c r="L2152" s="56">
        <f t="shared" si="269"/>
        <v>2.30193129694587</v>
      </c>
      <c r="M2152" s="56">
        <f t="shared" si="276"/>
        <v>0.0106775765805751</v>
      </c>
      <c r="Q2152" s="82">
        <f t="shared" si="270"/>
        <v>0.0565520145630137</v>
      </c>
      <c r="R2152" s="58">
        <f t="shared" si="271"/>
        <v>3.17361010226061</v>
      </c>
      <c r="S2152" s="57">
        <f>IF(K2152=0,C2180,(1/$C$59)*LN(1+$C$59/$C$58/(RodR+ABS(Calculations!K2152-RodR))))</f>
        <v>0.0178194588310426</v>
      </c>
      <c r="T2152" s="83">
        <f t="shared" si="272"/>
        <v>0.0180328127587547</v>
      </c>
      <c r="U2152" s="58">
        <f t="shared" si="273"/>
        <v>89.5833333333333</v>
      </c>
      <c r="V2152" s="58">
        <f t="shared" si="274"/>
        <v>1.01019948033673</v>
      </c>
      <c r="W2152" s="58">
        <f t="shared" si="275"/>
        <v>1.01019948033673</v>
      </c>
    </row>
    <row r="2153" spans="11:23">
      <c r="K2153" s="80">
        <v>215.1</v>
      </c>
      <c r="L2153" s="56">
        <f t="shared" si="269"/>
        <v>2.30086895983641</v>
      </c>
      <c r="M2153" s="56">
        <f t="shared" si="276"/>
        <v>0.0106677004746158</v>
      </c>
      <c r="Q2153" s="82">
        <f t="shared" si="270"/>
        <v>0.0565259159110839</v>
      </c>
      <c r="R2153" s="58">
        <f t="shared" si="271"/>
        <v>3.17361010226061</v>
      </c>
      <c r="S2153" s="57">
        <f>IF(K2153=0,C2181,(1/$C$59)*LN(1+$C$59/$C$58/(RodR+ABS(Calculations!K2153-RodR))))</f>
        <v>0.0178112351831814</v>
      </c>
      <c r="T2153" s="83">
        <f t="shared" si="272"/>
        <v>0.0180243911476198</v>
      </c>
      <c r="U2153" s="58">
        <f t="shared" si="273"/>
        <v>89.625</v>
      </c>
      <c r="V2153" s="58">
        <f t="shared" si="274"/>
        <v>1.01019948033673</v>
      </c>
      <c r="W2153" s="58">
        <f t="shared" si="275"/>
        <v>1.01019948033673</v>
      </c>
    </row>
    <row r="2154" spans="11:23">
      <c r="K2154" s="80">
        <v>215.2</v>
      </c>
      <c r="L2154" s="56">
        <f t="shared" si="269"/>
        <v>2.29980760282555</v>
      </c>
      <c r="M2154" s="56">
        <f t="shared" si="276"/>
        <v>0.0106578380648017</v>
      </c>
      <c r="Q2154" s="82">
        <f t="shared" si="270"/>
        <v>0.0564998413374361</v>
      </c>
      <c r="R2154" s="58">
        <f t="shared" si="271"/>
        <v>3.17361010226061</v>
      </c>
      <c r="S2154" s="57">
        <f>IF(K2154=0,C2182,(1/$C$59)*LN(1+$C$59/$C$58/(RodR+ABS(Calculations!K2154-RodR))))</f>
        <v>0.0178030191223523</v>
      </c>
      <c r="T2154" s="83">
        <f t="shared" si="272"/>
        <v>0.0180159773989204</v>
      </c>
      <c r="U2154" s="58">
        <f t="shared" si="273"/>
        <v>89.6666666666667</v>
      </c>
      <c r="V2154" s="58">
        <f t="shared" si="274"/>
        <v>1.01019948033673</v>
      </c>
      <c r="W2154" s="58">
        <f t="shared" si="275"/>
        <v>1.01019948033673</v>
      </c>
    </row>
    <row r="2155" spans="11:23">
      <c r="K2155" s="80">
        <v>215.3</v>
      </c>
      <c r="L2155" s="56">
        <f t="shared" si="269"/>
        <v>2.29874722455764</v>
      </c>
      <c r="M2155" s="56">
        <f t="shared" si="276"/>
        <v>0.0106479893257503</v>
      </c>
      <c r="Q2155" s="82">
        <f t="shared" si="270"/>
        <v>0.0564737908087654</v>
      </c>
      <c r="R2155" s="58">
        <f t="shared" si="271"/>
        <v>3.17361010226061</v>
      </c>
      <c r="S2155" s="57">
        <f>IF(K2155=0,C2183,(1/$C$59)*LN(1+$C$59/$C$58/(RodR+ABS(Calculations!K2155-RodR))))</f>
        <v>0.0177948106380611</v>
      </c>
      <c r="T2155" s="83">
        <f t="shared" si="272"/>
        <v>0.0180075715016511</v>
      </c>
      <c r="U2155" s="58">
        <f t="shared" si="273"/>
        <v>89.7083333333333</v>
      </c>
      <c r="V2155" s="58">
        <f t="shared" si="274"/>
        <v>1.01019948033673</v>
      </c>
      <c r="W2155" s="58">
        <f t="shared" si="275"/>
        <v>1.01019948033673</v>
      </c>
    </row>
    <row r="2156" spans="11:23">
      <c r="K2156" s="80">
        <v>215.4</v>
      </c>
      <c r="L2156" s="56">
        <f t="shared" si="269"/>
        <v>2.29768782367935</v>
      </c>
      <c r="M2156" s="56">
        <f t="shared" si="276"/>
        <v>0.0106381542323124</v>
      </c>
      <c r="Q2156" s="82">
        <f t="shared" si="270"/>
        <v>0.0564477642918243</v>
      </c>
      <c r="R2156" s="58">
        <f t="shared" si="271"/>
        <v>3.17361010226061</v>
      </c>
      <c r="S2156" s="57">
        <f>IF(K2156=0,C2184,(1/$C$59)*LN(1+$C$59/$C$58/(RodR+ABS(Calculations!K2156-RodR))))</f>
        <v>0.0177866097198316</v>
      </c>
      <c r="T2156" s="83">
        <f t="shared" si="272"/>
        <v>0.0179991734448267</v>
      </c>
      <c r="U2156" s="58">
        <f t="shared" si="273"/>
        <v>89.75</v>
      </c>
      <c r="V2156" s="58">
        <f t="shared" si="274"/>
        <v>1.01019948033673</v>
      </c>
      <c r="W2156" s="58">
        <f t="shared" si="275"/>
        <v>1.01019948033673</v>
      </c>
    </row>
    <row r="2157" spans="11:23">
      <c r="K2157" s="80">
        <v>215.5</v>
      </c>
      <c r="L2157" s="56">
        <f t="shared" si="269"/>
        <v>2.29662939884001</v>
      </c>
      <c r="M2157" s="56">
        <f t="shared" si="276"/>
        <v>0.0106283327591696</v>
      </c>
      <c r="Q2157" s="82">
        <f t="shared" si="270"/>
        <v>0.0564217617534306</v>
      </c>
      <c r="R2157" s="58">
        <f t="shared" si="271"/>
        <v>3.17361010226061</v>
      </c>
      <c r="S2157" s="57">
        <f>IF(K2157=0,C2185,(1/$C$59)*LN(1+$C$59/$C$58/(RodR+ABS(Calculations!K2157-RodR))))</f>
        <v>0.017778416357208</v>
      </c>
      <c r="T2157" s="83">
        <f t="shared" si="272"/>
        <v>0.0179907832174825</v>
      </c>
      <c r="U2157" s="58">
        <f t="shared" si="273"/>
        <v>89.7916666666667</v>
      </c>
      <c r="V2157" s="58">
        <f t="shared" si="274"/>
        <v>1.01019948033673</v>
      </c>
      <c r="W2157" s="58">
        <f t="shared" si="275"/>
        <v>1.01019948033673</v>
      </c>
    </row>
    <row r="2158" spans="11:23">
      <c r="K2158" s="80">
        <v>215.6</v>
      </c>
      <c r="L2158" s="56">
        <f t="shared" si="269"/>
        <v>2.29557194869127</v>
      </c>
      <c r="M2158" s="56">
        <f t="shared" si="276"/>
        <v>0.0106185248813433</v>
      </c>
      <c r="Q2158" s="82">
        <f t="shared" si="270"/>
        <v>0.0563957831604594</v>
      </c>
      <c r="R2158" s="58">
        <f t="shared" si="271"/>
        <v>3.17361010226061</v>
      </c>
      <c r="S2158" s="57">
        <f>IF(K2158=0,C2186,(1/$C$59)*LN(1+$C$59/$C$58/(RodR+ABS(Calculations!K2158-RodR))))</f>
        <v>0.0177702305397528</v>
      </c>
      <c r="T2158" s="83">
        <f t="shared" si="272"/>
        <v>0.0179824008086748</v>
      </c>
      <c r="U2158" s="58">
        <f t="shared" si="273"/>
        <v>89.8333333333333</v>
      </c>
      <c r="V2158" s="58">
        <f t="shared" si="274"/>
        <v>1.01019948033673</v>
      </c>
      <c r="W2158" s="58">
        <f t="shared" si="275"/>
        <v>1.01019948033673</v>
      </c>
    </row>
    <row r="2159" spans="11:23">
      <c r="K2159" s="80">
        <v>215.7</v>
      </c>
      <c r="L2159" s="56">
        <f t="shared" si="269"/>
        <v>2.29451547188742</v>
      </c>
      <c r="M2159" s="56">
        <f t="shared" si="276"/>
        <v>0.0106087305736118</v>
      </c>
      <c r="Q2159" s="82">
        <f t="shared" si="270"/>
        <v>0.0563698284798502</v>
      </c>
      <c r="R2159" s="58">
        <f t="shared" si="271"/>
        <v>3.17361010226061</v>
      </c>
      <c r="S2159" s="57">
        <f>IF(K2159=0,C2187,(1/$C$59)*LN(1+$C$59/$C$58/(RodR+ABS(Calculations!K2159-RodR))))</f>
        <v>0.0177620522570486</v>
      </c>
      <c r="T2159" s="83">
        <f t="shared" si="272"/>
        <v>0.0179740262074798</v>
      </c>
      <c r="U2159" s="58">
        <f t="shared" si="273"/>
        <v>89.875</v>
      </c>
      <c r="V2159" s="58">
        <f t="shared" si="274"/>
        <v>1.01019948033673</v>
      </c>
      <c r="W2159" s="58">
        <f t="shared" si="275"/>
        <v>1.01019948033673</v>
      </c>
    </row>
    <row r="2160" spans="11:23">
      <c r="K2160" s="80">
        <v>215.8</v>
      </c>
      <c r="L2160" s="56">
        <f t="shared" si="269"/>
        <v>2.29345996708516</v>
      </c>
      <c r="M2160" s="56">
        <f t="shared" si="276"/>
        <v>0.0105989498109933</v>
      </c>
      <c r="Q2160" s="82">
        <f t="shared" si="270"/>
        <v>0.0563438976786017</v>
      </c>
      <c r="R2160" s="58">
        <f t="shared" si="271"/>
        <v>3.17361010226061</v>
      </c>
      <c r="S2160" s="57">
        <f>IF(K2160=0,C2188,(1/$C$59)*LN(1+$C$59/$C$58/(RodR+ABS(Calculations!K2160-RodR))))</f>
        <v>0.0177538814986967</v>
      </c>
      <c r="T2160" s="83">
        <f t="shared" si="272"/>
        <v>0.0179656594029944</v>
      </c>
      <c r="U2160" s="58">
        <f t="shared" si="273"/>
        <v>89.9166666666667</v>
      </c>
      <c r="V2160" s="58">
        <f t="shared" si="274"/>
        <v>1.01019948033673</v>
      </c>
      <c r="W2160" s="58">
        <f t="shared" si="275"/>
        <v>1.01019948033673</v>
      </c>
    </row>
    <row r="2161" spans="11:23">
      <c r="K2161" s="80">
        <v>215.9</v>
      </c>
      <c r="L2161" s="56">
        <f t="shared" si="269"/>
        <v>2.29240543294365</v>
      </c>
      <c r="M2161" s="56">
        <f t="shared" si="276"/>
        <v>0.010589182568538</v>
      </c>
      <c r="Q2161" s="82">
        <f t="shared" si="270"/>
        <v>0.0563179907237734</v>
      </c>
      <c r="R2161" s="58">
        <f t="shared" si="271"/>
        <v>3.17361010226061</v>
      </c>
      <c r="S2161" s="57">
        <f>IF(K2161=0,C2189,(1/$C$59)*LN(1+$C$59/$C$58/(RodR+ABS(Calculations!K2161-RodR))))</f>
        <v>0.0177457182543178</v>
      </c>
      <c r="T2161" s="83">
        <f t="shared" si="272"/>
        <v>0.017957300384335</v>
      </c>
      <c r="U2161" s="58">
        <f t="shared" si="273"/>
        <v>89.9583333333333</v>
      </c>
      <c r="V2161" s="58">
        <f t="shared" si="274"/>
        <v>1.01019948033673</v>
      </c>
      <c r="W2161" s="58">
        <f t="shared" si="275"/>
        <v>1.01019948033673</v>
      </c>
    </row>
    <row r="2162" spans="11:23">
      <c r="K2162" s="80">
        <v>216</v>
      </c>
      <c r="L2162" s="56">
        <f t="shared" si="269"/>
        <v>2.29135186812451</v>
      </c>
      <c r="M2162" s="56">
        <f t="shared" si="276"/>
        <v>0.0105794288213628</v>
      </c>
      <c r="Q2162" s="82">
        <f t="shared" si="270"/>
        <v>0.0562921075824848</v>
      </c>
      <c r="R2162" s="58">
        <f t="shared" si="271"/>
        <v>3.17361010226061</v>
      </c>
      <c r="S2162" s="57">
        <f>IF(K2162=0,C2190,(1/$C$59)*LN(1+$C$59/$C$58/(RodR+ABS(Calculations!K2162-RodR))))</f>
        <v>0.0177375625135511</v>
      </c>
      <c r="T2162" s="83">
        <f t="shared" si="272"/>
        <v>0.0179489491406389</v>
      </c>
      <c r="U2162" s="58">
        <f t="shared" si="273"/>
        <v>90</v>
      </c>
      <c r="V2162" s="58">
        <f t="shared" si="274"/>
        <v>1.01019948033673</v>
      </c>
      <c r="W2162" s="58">
        <f t="shared" si="275"/>
        <v>1.01019948033673</v>
      </c>
    </row>
    <row r="2163" spans="11:23">
      <c r="K2163" s="80">
        <v>216.1</v>
      </c>
      <c r="L2163" s="56">
        <f t="shared" si="269"/>
        <v>2.29029927129186</v>
      </c>
      <c r="M2163" s="56">
        <f t="shared" si="276"/>
        <v>0.010569688544547</v>
      </c>
      <c r="Q2163" s="82">
        <f t="shared" si="270"/>
        <v>0.0562662482219175</v>
      </c>
      <c r="R2163" s="58">
        <f t="shared" si="271"/>
        <v>3.17361010226061</v>
      </c>
      <c r="S2163" s="57">
        <f>IF(K2163=0,C2191,(1/$C$59)*LN(1+$C$59/$C$58/(RodR+ABS(Calculations!K2163-RodR))))</f>
        <v>0.0177294142660556</v>
      </c>
      <c r="T2163" s="83">
        <f t="shared" si="272"/>
        <v>0.0179406056610639</v>
      </c>
      <c r="U2163" s="58">
        <f t="shared" si="273"/>
        <v>90.0416666666667</v>
      </c>
      <c r="V2163" s="58">
        <f t="shared" si="274"/>
        <v>1.01019948033673</v>
      </c>
      <c r="W2163" s="58">
        <f t="shared" si="275"/>
        <v>1.01019948033673</v>
      </c>
    </row>
    <row r="2164" spans="11:23">
      <c r="K2164" s="80">
        <v>216.2</v>
      </c>
      <c r="L2164" s="56">
        <f t="shared" si="269"/>
        <v>2.28924764111224</v>
      </c>
      <c r="M2164" s="56">
        <f t="shared" si="276"/>
        <v>0.0105599617133092</v>
      </c>
      <c r="Q2164" s="82">
        <f t="shared" si="270"/>
        <v>0.0562404126093119</v>
      </c>
      <c r="R2164" s="58">
        <f t="shared" si="271"/>
        <v>3.17361010226061</v>
      </c>
      <c r="S2164" s="57">
        <f>IF(K2164=0,C2192,(1/$C$59)*LN(1+$C$59/$C$58/(RodR+ABS(Calculations!K2164-RodR))))</f>
        <v>0.0177212735015089</v>
      </c>
      <c r="T2164" s="83">
        <f t="shared" si="272"/>
        <v>0.0179322699347874</v>
      </c>
      <c r="U2164" s="58">
        <f t="shared" si="273"/>
        <v>90.0833333333333</v>
      </c>
      <c r="V2164" s="58">
        <f t="shared" si="274"/>
        <v>1.01019948033673</v>
      </c>
      <c r="W2164" s="58">
        <f t="shared" si="275"/>
        <v>1.01019948033673</v>
      </c>
    </row>
    <row r="2165" spans="11:23">
      <c r="K2165" s="80">
        <v>216.3</v>
      </c>
      <c r="L2165" s="56">
        <f t="shared" si="269"/>
        <v>2.28819697625464</v>
      </c>
      <c r="M2165" s="56">
        <f t="shared" si="276"/>
        <v>0.0105502483029989</v>
      </c>
      <c r="Q2165" s="82">
        <f t="shared" si="270"/>
        <v>0.0562146007119688</v>
      </c>
      <c r="R2165" s="58">
        <f t="shared" si="271"/>
        <v>3.17361010226061</v>
      </c>
      <c r="S2165" s="57">
        <f>IF(K2165=0,C2193,(1/$C$59)*LN(1+$C$59/$C$58/(RodR+ABS(Calculations!K2165-RodR))))</f>
        <v>0.0177131402096074</v>
      </c>
      <c r="T2165" s="83">
        <f t="shared" si="272"/>
        <v>0.0179239419510069</v>
      </c>
      <c r="U2165" s="58">
        <f t="shared" si="273"/>
        <v>90.125</v>
      </c>
      <c r="V2165" s="58">
        <f t="shared" si="274"/>
        <v>1.01019948033673</v>
      </c>
      <c r="W2165" s="58">
        <f t="shared" si="275"/>
        <v>1.01019948033673</v>
      </c>
    </row>
    <row r="2166" spans="11:23">
      <c r="K2166" s="80">
        <v>216.4</v>
      </c>
      <c r="L2166" s="56">
        <f t="shared" si="269"/>
        <v>2.28714727539052</v>
      </c>
      <c r="M2166" s="56">
        <f t="shared" si="276"/>
        <v>0.0105405482888292</v>
      </c>
      <c r="Q2166" s="82">
        <f t="shared" si="270"/>
        <v>0.0561888124972495</v>
      </c>
      <c r="R2166" s="58">
        <f t="shared" si="271"/>
        <v>3.17361010226061</v>
      </c>
      <c r="S2166" s="57">
        <f>IF(K2166=0,C2194,(1/$C$59)*LN(1+$C$59/$C$58/(RodR+ABS(Calculations!K2166-RodR))))</f>
        <v>0.0177050143800668</v>
      </c>
      <c r="T2166" s="83">
        <f t="shared" si="272"/>
        <v>0.0179156216989402</v>
      </c>
      <c r="U2166" s="58">
        <f t="shared" si="273"/>
        <v>90.1666666666667</v>
      </c>
      <c r="V2166" s="58">
        <f t="shared" si="274"/>
        <v>1.01019948033673</v>
      </c>
      <c r="W2166" s="58">
        <f t="shared" si="275"/>
        <v>1.01019948033673</v>
      </c>
    </row>
    <row r="2167" spans="11:23">
      <c r="K2167" s="80">
        <v>216.5</v>
      </c>
      <c r="L2167" s="56">
        <f t="shared" si="269"/>
        <v>2.28609853719372</v>
      </c>
      <c r="M2167" s="56">
        <f t="shared" si="276"/>
        <v>0.0105308616462851</v>
      </c>
      <c r="Q2167" s="82">
        <f t="shared" si="270"/>
        <v>0.0561630479325742</v>
      </c>
      <c r="R2167" s="58">
        <f t="shared" si="271"/>
        <v>3.17361010226061</v>
      </c>
      <c r="S2167" s="57">
        <f>IF(K2167=0,C2195,(1/$C$59)*LN(1+$C$59/$C$58/(RodR+ABS(Calculations!K2167-RodR))))</f>
        <v>0.0176968960026212</v>
      </c>
      <c r="T2167" s="83">
        <f t="shared" si="272"/>
        <v>0.0179073091678251</v>
      </c>
      <c r="U2167" s="58">
        <f t="shared" si="273"/>
        <v>90.2083333333333</v>
      </c>
      <c r="V2167" s="58">
        <f t="shared" si="274"/>
        <v>1.01019948033673</v>
      </c>
      <c r="W2167" s="58">
        <f t="shared" si="275"/>
        <v>1.01019948033673</v>
      </c>
    </row>
    <row r="2168" spans="11:23">
      <c r="K2168" s="80">
        <v>216.6</v>
      </c>
      <c r="L2168" s="56">
        <f t="shared" si="269"/>
        <v>2.28505076034059</v>
      </c>
      <c r="M2168" s="56">
        <f t="shared" si="276"/>
        <v>0.0105211883506788</v>
      </c>
      <c r="Q2168" s="82">
        <f t="shared" si="270"/>
        <v>0.0561373069854244</v>
      </c>
      <c r="R2168" s="58">
        <f t="shared" si="271"/>
        <v>3.17361010226061</v>
      </c>
      <c r="S2168" s="57">
        <f>IF(K2168=0,C2196,(1/$C$59)*LN(1+$C$59/$C$58/(RodR+ABS(Calculations!K2168-RodR))))</f>
        <v>0.0176887850670241</v>
      </c>
      <c r="T2168" s="83">
        <f t="shared" si="272"/>
        <v>0.0178990043469191</v>
      </c>
      <c r="U2168" s="58">
        <f t="shared" si="273"/>
        <v>90.25</v>
      </c>
      <c r="V2168" s="58">
        <f t="shared" si="274"/>
        <v>1.01019948033673</v>
      </c>
      <c r="W2168" s="58">
        <f t="shared" si="275"/>
        <v>1.01019948033673</v>
      </c>
    </row>
    <row r="2169" spans="11:23">
      <c r="K2169" s="80">
        <v>216.7</v>
      </c>
      <c r="L2169" s="56">
        <f t="shared" si="269"/>
        <v>2.28400394350983</v>
      </c>
      <c r="M2169" s="56">
        <f t="shared" si="276"/>
        <v>0.0105115283775943</v>
      </c>
      <c r="Q2169" s="82">
        <f t="shared" si="270"/>
        <v>0.0561115896233396</v>
      </c>
      <c r="R2169" s="58">
        <f t="shared" si="271"/>
        <v>3.17361010226061</v>
      </c>
      <c r="S2169" s="57">
        <f>IF(K2169=0,C2197,(1/$C$59)*LN(1+$C$59/$C$58/(RodR+ABS(Calculations!K2169-RodR))))</f>
        <v>0.0176806815630472</v>
      </c>
      <c r="T2169" s="83">
        <f t="shared" si="272"/>
        <v>0.0178907072254998</v>
      </c>
      <c r="U2169" s="58">
        <f t="shared" si="273"/>
        <v>90.2916666666667</v>
      </c>
      <c r="V2169" s="58">
        <f t="shared" si="274"/>
        <v>1.01019948033673</v>
      </c>
      <c r="W2169" s="58">
        <f t="shared" si="275"/>
        <v>1.01019948033673</v>
      </c>
    </row>
    <row r="2170" spans="11:23">
      <c r="K2170" s="80">
        <v>216.8</v>
      </c>
      <c r="L2170" s="56">
        <f t="shared" si="269"/>
        <v>2.28295808538265</v>
      </c>
      <c r="M2170" s="56">
        <f t="shared" si="276"/>
        <v>0.010501881702512</v>
      </c>
      <c r="Q2170" s="82">
        <f t="shared" si="270"/>
        <v>0.0560858958139207</v>
      </c>
      <c r="R2170" s="58">
        <f t="shared" si="271"/>
        <v>3.17361010226061</v>
      </c>
      <c r="S2170" s="57">
        <f>IF(K2170=0,C2198,(1/$C$59)*LN(1+$C$59/$C$58/(RodR+ABS(Calculations!K2170-RodR))))</f>
        <v>0.0176725854804816</v>
      </c>
      <c r="T2170" s="83">
        <f t="shared" si="272"/>
        <v>0.0178824177928649</v>
      </c>
      <c r="U2170" s="58">
        <f t="shared" si="273"/>
        <v>90.3333333333333</v>
      </c>
      <c r="V2170" s="58">
        <f t="shared" si="274"/>
        <v>1.01019948033673</v>
      </c>
      <c r="W2170" s="58">
        <f t="shared" si="275"/>
        <v>1.01019948033673</v>
      </c>
    </row>
    <row r="2171" spans="11:23">
      <c r="K2171" s="80">
        <v>216.9</v>
      </c>
      <c r="L2171" s="56">
        <f t="shared" si="269"/>
        <v>2.28191318464254</v>
      </c>
      <c r="M2171" s="56">
        <f t="shared" si="276"/>
        <v>0.0104922483011167</v>
      </c>
      <c r="Q2171" s="82">
        <f t="shared" si="270"/>
        <v>0.0560602255248246</v>
      </c>
      <c r="R2171" s="58">
        <f t="shared" si="271"/>
        <v>3.17361010226061</v>
      </c>
      <c r="S2171" s="57">
        <f>IF(K2171=0,C2199,(1/$C$59)*LN(1+$C$59/$C$58/(RodR+ABS(Calculations!K2171-RodR))))</f>
        <v>0.0176644968091361</v>
      </c>
      <c r="T2171" s="83">
        <f t="shared" si="272"/>
        <v>0.0178741360383314</v>
      </c>
      <c r="U2171" s="58">
        <f t="shared" si="273"/>
        <v>90.375</v>
      </c>
      <c r="V2171" s="58">
        <f t="shared" si="274"/>
        <v>1.01019948033673</v>
      </c>
      <c r="W2171" s="58">
        <f t="shared" si="275"/>
        <v>1.01019948033673</v>
      </c>
    </row>
    <row r="2172" spans="11:23">
      <c r="K2172" s="80">
        <v>217</v>
      </c>
      <c r="L2172" s="56">
        <f t="shared" si="269"/>
        <v>2.28086923997556</v>
      </c>
      <c r="M2172" s="56">
        <f t="shared" si="276"/>
        <v>0.0104826281489498</v>
      </c>
      <c r="Q2172" s="82">
        <f t="shared" si="270"/>
        <v>0.0560345787237719</v>
      </c>
      <c r="R2172" s="58">
        <f t="shared" si="271"/>
        <v>3.17361010226061</v>
      </c>
      <c r="S2172" s="57">
        <f>IF(K2172=0,C2200,(1/$C$59)*LN(1+$C$59/$C$58/(RodR+ABS(Calculations!K2172-RodR))))</f>
        <v>0.0176564155388394</v>
      </c>
      <c r="T2172" s="83">
        <f t="shared" si="272"/>
        <v>0.0178658619512368</v>
      </c>
      <c r="U2172" s="58">
        <f t="shared" si="273"/>
        <v>90.4166666666667</v>
      </c>
      <c r="V2172" s="58">
        <f t="shared" si="274"/>
        <v>1.01019948033673</v>
      </c>
      <c r="W2172" s="58">
        <f t="shared" si="275"/>
        <v>1.01019948033673</v>
      </c>
    </row>
    <row r="2173" spans="11:23">
      <c r="K2173" s="80">
        <v>217.1</v>
      </c>
      <c r="L2173" s="56">
        <f t="shared" si="269"/>
        <v>2.27982625007003</v>
      </c>
      <c r="M2173" s="56">
        <f t="shared" si="276"/>
        <v>0.0104730212218329</v>
      </c>
      <c r="Q2173" s="82">
        <f t="shared" si="270"/>
        <v>0.0560089553785379</v>
      </c>
      <c r="R2173" s="58">
        <f t="shared" si="271"/>
        <v>3.17361010226061</v>
      </c>
      <c r="S2173" s="57">
        <f>IF(K2173=0,C2201,(1/$C$59)*LN(1+$C$59/$C$58/(RodR+ABS(Calculations!K2173-RodR))))</f>
        <v>0.0176483416594376</v>
      </c>
      <c r="T2173" s="83">
        <f t="shared" si="272"/>
        <v>0.0178575955209379</v>
      </c>
      <c r="U2173" s="58">
        <f t="shared" si="273"/>
        <v>90.4583333333333</v>
      </c>
      <c r="V2173" s="58">
        <f t="shared" si="274"/>
        <v>1.01019948033673</v>
      </c>
      <c r="W2173" s="58">
        <f t="shared" si="275"/>
        <v>1.01019948033673</v>
      </c>
    </row>
    <row r="2174" spans="11:23">
      <c r="K2174" s="80">
        <v>217.2</v>
      </c>
      <c r="L2174" s="56">
        <f t="shared" si="269"/>
        <v>2.27878421361673</v>
      </c>
      <c r="M2174" s="56">
        <f t="shared" si="276"/>
        <v>0.0104634274955102</v>
      </c>
      <c r="Q2174" s="82">
        <f t="shared" si="270"/>
        <v>0.055983355456959</v>
      </c>
      <c r="R2174" s="58">
        <f t="shared" si="271"/>
        <v>3.17361010226061</v>
      </c>
      <c r="S2174" s="57">
        <f>IF(K2174=0,C2202,(1/$C$59)*LN(1+$C$59/$C$58/(RodR+ABS(Calculations!K2174-RodR))))</f>
        <v>0.017640275160796</v>
      </c>
      <c r="T2174" s="83">
        <f t="shared" si="272"/>
        <v>0.0178493367368107</v>
      </c>
      <c r="U2174" s="58">
        <f t="shared" si="273"/>
        <v>90.5</v>
      </c>
      <c r="V2174" s="58">
        <f t="shared" si="274"/>
        <v>1.01019948033673</v>
      </c>
      <c r="W2174" s="58">
        <f t="shared" si="275"/>
        <v>1.01019948033673</v>
      </c>
    </row>
    <row r="2175" spans="11:23">
      <c r="K2175" s="80">
        <v>217.3</v>
      </c>
      <c r="L2175" s="56">
        <f t="shared" si="269"/>
        <v>2.27774312930888</v>
      </c>
      <c r="M2175" s="56">
        <f t="shared" si="276"/>
        <v>0.0104538469457625</v>
      </c>
      <c r="Q2175" s="82">
        <f t="shared" si="270"/>
        <v>0.0559577789269308</v>
      </c>
      <c r="R2175" s="58">
        <f t="shared" si="271"/>
        <v>3.17361010226061</v>
      </c>
      <c r="S2175" s="57">
        <f>IF(K2175=0,C2203,(1/$C$59)*LN(1+$C$59/$C$58/(RodR+ABS(Calculations!K2175-RodR))))</f>
        <v>0.0176322160327985</v>
      </c>
      <c r="T2175" s="83">
        <f t="shared" si="272"/>
        <v>0.0178410855882514</v>
      </c>
      <c r="U2175" s="58">
        <f t="shared" si="273"/>
        <v>90.5416666666667</v>
      </c>
      <c r="V2175" s="58">
        <f t="shared" si="274"/>
        <v>1.01019948033673</v>
      </c>
      <c r="W2175" s="58">
        <f t="shared" si="275"/>
        <v>1.01019948033673</v>
      </c>
    </row>
    <row r="2176" spans="11:23">
      <c r="K2176" s="80">
        <v>217.4</v>
      </c>
      <c r="L2176" s="56">
        <f t="shared" si="269"/>
        <v>2.27670299584198</v>
      </c>
      <c r="M2176" s="56">
        <f t="shared" si="276"/>
        <v>0.0104442795485395</v>
      </c>
      <c r="Q2176" s="82">
        <f t="shared" si="270"/>
        <v>0.0559322257564059</v>
      </c>
      <c r="R2176" s="58">
        <f t="shared" si="271"/>
        <v>3.17361010226061</v>
      </c>
      <c r="S2176" s="57">
        <f>IF(K2176=0,C2204,(1/$C$59)*LN(1+$C$59/$C$58/(RodR+ABS(Calculations!K2176-RodR))))</f>
        <v>0.0176241642653471</v>
      </c>
      <c r="T2176" s="83">
        <f t="shared" si="272"/>
        <v>0.0178328420646762</v>
      </c>
      <c r="U2176" s="58">
        <f t="shared" si="273"/>
        <v>90.5833333333333</v>
      </c>
      <c r="V2176" s="58">
        <f t="shared" si="274"/>
        <v>1.01019948033673</v>
      </c>
      <c r="W2176" s="58">
        <f t="shared" si="275"/>
        <v>1.01019948033673</v>
      </c>
    </row>
    <row r="2177" spans="11:23">
      <c r="K2177" s="80">
        <v>217.5</v>
      </c>
      <c r="L2177" s="56">
        <f t="shared" si="269"/>
        <v>2.27566381191403</v>
      </c>
      <c r="M2177" s="56">
        <f t="shared" si="276"/>
        <v>0.010434725279687</v>
      </c>
      <c r="Q2177" s="82">
        <f t="shared" si="270"/>
        <v>0.0559066959133976</v>
      </c>
      <c r="R2177" s="58">
        <f t="shared" si="271"/>
        <v>3.17361010226061</v>
      </c>
      <c r="S2177" s="57">
        <f>IF(K2177=0,C2205,(1/$C$59)*LN(1+$C$59/$C$58/(RodR+ABS(Calculations!K2177-RodR))))</f>
        <v>0.0176161198483627</v>
      </c>
      <c r="T2177" s="83">
        <f t="shared" si="272"/>
        <v>0.0178246061555202</v>
      </c>
      <c r="U2177" s="58">
        <f t="shared" si="273"/>
        <v>90.625</v>
      </c>
      <c r="V2177" s="58">
        <f t="shared" si="274"/>
        <v>1.01019948033673</v>
      </c>
      <c r="W2177" s="58">
        <f t="shared" si="275"/>
        <v>1.01019948033673</v>
      </c>
    </row>
    <row r="2178" spans="11:23">
      <c r="K2178" s="80">
        <v>217.6</v>
      </c>
      <c r="L2178" s="56">
        <f t="shared" ref="L2178:L2241" si="277">IF(K2178&lt;RodR,EPRValue,Q2178*$C$43)</f>
        <v>2.27462557622534</v>
      </c>
      <c r="M2178" s="56">
        <f t="shared" si="276"/>
        <v>0.0104251841152525</v>
      </c>
      <c r="Q2178" s="82">
        <f t="shared" si="270"/>
        <v>0.0558811893659759</v>
      </c>
      <c r="R2178" s="58">
        <f t="shared" si="271"/>
        <v>3.17361010226061</v>
      </c>
      <c r="S2178" s="57">
        <f>IF(K2178=0,C2206,(1/$C$59)*LN(1+$C$59/$C$58/(RodR+ABS(Calculations!K2178-RodR))))</f>
        <v>0.0176080827717844</v>
      </c>
      <c r="T2178" s="83">
        <f t="shared" si="272"/>
        <v>0.0178163778502382</v>
      </c>
      <c r="U2178" s="58">
        <f t="shared" si="273"/>
        <v>90.6666666666667</v>
      </c>
      <c r="V2178" s="58">
        <f t="shared" si="274"/>
        <v>1.01019948033673</v>
      </c>
      <c r="W2178" s="58">
        <f t="shared" si="275"/>
        <v>1.01019948033673</v>
      </c>
    </row>
    <row r="2179" spans="11:23">
      <c r="K2179" s="80">
        <v>217.7</v>
      </c>
      <c r="L2179" s="56">
        <f t="shared" si="277"/>
        <v>2.27358828747855</v>
      </c>
      <c r="M2179" s="56">
        <f t="shared" si="276"/>
        <v>0.0104156560312836</v>
      </c>
      <c r="Q2179" s="82">
        <f t="shared" si="270"/>
        <v>0.0558557060822687</v>
      </c>
      <c r="R2179" s="58">
        <f t="shared" si="271"/>
        <v>3.17361010226061</v>
      </c>
      <c r="S2179" s="57">
        <f>IF(K2179=0,C2207,(1/$C$59)*LN(1+$C$59/$C$58/(RodR+ABS(Calculations!K2179-RodR))))</f>
        <v>0.0176000530255692</v>
      </c>
      <c r="T2179" s="83">
        <f t="shared" si="272"/>
        <v>0.0178081571383045</v>
      </c>
      <c r="U2179" s="58">
        <f t="shared" si="273"/>
        <v>90.7083333333333</v>
      </c>
      <c r="V2179" s="58">
        <f t="shared" si="274"/>
        <v>1.01019948033673</v>
      </c>
      <c r="W2179" s="58">
        <f t="shared" si="275"/>
        <v>1.01019948033673</v>
      </c>
    </row>
    <row r="2180" spans="11:23">
      <c r="K2180" s="80">
        <v>217.8</v>
      </c>
      <c r="L2180" s="56">
        <f t="shared" si="277"/>
        <v>2.27255194437876</v>
      </c>
      <c r="M2180" s="56">
        <f t="shared" si="276"/>
        <v>0.010406141003894</v>
      </c>
      <c r="Q2180" s="82">
        <f t="shared" ref="Q2180:Q2243" si="278">R2180*IF($C$56&lt;$C$55,S2180,T2180)</f>
        <v>0.0558302460304637</v>
      </c>
      <c r="R2180" s="58">
        <f t="shared" ref="R2180:R2243" si="279">$C$70/$C$61*W2180</f>
        <v>3.17361010226061</v>
      </c>
      <c r="S2180" s="57">
        <f>IF(K2180=0,C2208,(1/$C$59)*LN(1+$C$59/$C$58/(RodR+ABS(Calculations!K2180-RodR))))</f>
        <v>0.0175920305996931</v>
      </c>
      <c r="T2180" s="83">
        <f t="shared" ref="T2180:T2243" si="280">IF((ABS(K2180))&lt;$C$55-$C$56,($C$53/2/PI()/$C$56*LN(($C$55-$C$56)*(ABS(K2180)+$C$56)/(ABS(K2180))/$C$55)+$C$60*LN($C$55*$C$54/($C$55-$C$56)/$C$53)),$C$60*LN((((ABS(K2180))+$C$56-$C$55)*$C$53+$C$55*$C$54)/($C$53*(ABS(K2180)))))</f>
        <v>0.0177999440092126</v>
      </c>
      <c r="U2180" s="58">
        <f t="shared" ref="U2180:U2243" si="281">K2180/$C$56</f>
        <v>90.75</v>
      </c>
      <c r="V2180" s="58">
        <f t="shared" ref="V2180:V2243" si="282">IF(K2180="","",1/(1.0212-0.0178*LOG10($C$53+0.01)))</f>
        <v>1.01019948033673</v>
      </c>
      <c r="W2180" s="58">
        <f t="shared" ref="W2180:W2243" si="283">MAX(1/(-(0.21682*LOG10(3.7*U2180)-0.293)*(EXP(-3.7*U2180)-1)+1),1)*MAX(1/(-(0.1921*LOG10(U2180+0.2)+0.072)*(EXP(-150*U2180)-1)+1),1)*V2180</f>
        <v>1.01019948033673</v>
      </c>
    </row>
    <row r="2181" spans="11:23">
      <c r="K2181" s="80">
        <v>217.9</v>
      </c>
      <c r="L2181" s="56">
        <f t="shared" si="277"/>
        <v>2.27151654563334</v>
      </c>
      <c r="M2181" s="56">
        <f t="shared" si="276"/>
        <v>0.0103966390091963</v>
      </c>
      <c r="Q2181" s="82">
        <f t="shared" si="278"/>
        <v>0.0558048091788049</v>
      </c>
      <c r="R2181" s="58">
        <f t="shared" si="279"/>
        <v>3.17361010226061</v>
      </c>
      <c r="S2181" s="57">
        <f>IF(K2181=0,C2209,(1/$C$59)*LN(1+$C$59/$C$58/(RodR+ABS(Calculations!K2181-RodR))))</f>
        <v>0.0175840154841498</v>
      </c>
      <c r="T2181" s="83">
        <f t="shared" si="280"/>
        <v>0.0177917384524758</v>
      </c>
      <c r="U2181" s="58">
        <f t="shared" si="281"/>
        <v>90.7916666666667</v>
      </c>
      <c r="V2181" s="58">
        <f t="shared" si="282"/>
        <v>1.01019948033673</v>
      </c>
      <c r="W2181" s="58">
        <f t="shared" si="283"/>
        <v>1.01019948033673</v>
      </c>
    </row>
    <row r="2182" spans="11:23">
      <c r="K2182" s="80">
        <v>218</v>
      </c>
      <c r="L2182" s="56">
        <f t="shared" si="277"/>
        <v>2.27048208995212</v>
      </c>
      <c r="M2182" s="56">
        <f t="shared" si="276"/>
        <v>0.0103871500234396</v>
      </c>
      <c r="Q2182" s="82">
        <f t="shared" si="278"/>
        <v>0.055779395495596</v>
      </c>
      <c r="R2182" s="58">
        <f t="shared" si="279"/>
        <v>3.17361010226061</v>
      </c>
      <c r="S2182" s="57">
        <f>IF(K2182=0,C2210,(1/$C$59)*LN(1+$C$59/$C$58/(RodR+ABS(Calculations!K2182-RodR))))</f>
        <v>0.017576007668952</v>
      </c>
      <c r="T2182" s="83">
        <f t="shared" si="280"/>
        <v>0.0177835404576265</v>
      </c>
      <c r="U2182" s="58">
        <f t="shared" si="281"/>
        <v>90.8333333333333</v>
      </c>
      <c r="V2182" s="58">
        <f t="shared" si="282"/>
        <v>1.01019948033673</v>
      </c>
      <c r="W2182" s="58">
        <f t="shared" si="283"/>
        <v>1.01019948033673</v>
      </c>
    </row>
    <row r="2183" spans="11:23">
      <c r="K2183" s="80">
        <v>218.1</v>
      </c>
      <c r="L2183" s="56">
        <f t="shared" si="277"/>
        <v>2.26944857604716</v>
      </c>
      <c r="M2183" s="56">
        <f t="shared" si="276"/>
        <v>0.0103776740228692</v>
      </c>
      <c r="Q2183" s="82">
        <f t="shared" si="278"/>
        <v>0.0557540049491961</v>
      </c>
      <c r="R2183" s="58">
        <f t="shared" si="279"/>
        <v>3.17361010226061</v>
      </c>
      <c r="S2183" s="57">
        <f>IF(K2183=0,C2211,(1/$C$59)*LN(1+$C$59/$C$58/(RodR+ABS(Calculations!K2183-RodR))))</f>
        <v>0.0175680071441296</v>
      </c>
      <c r="T2183" s="83">
        <f t="shared" si="280"/>
        <v>0.0177753500142163</v>
      </c>
      <c r="U2183" s="58">
        <f t="shared" si="281"/>
        <v>90.875</v>
      </c>
      <c r="V2183" s="58">
        <f t="shared" si="282"/>
        <v>1.01019948033673</v>
      </c>
      <c r="W2183" s="58">
        <f t="shared" si="283"/>
        <v>1.01019948033673</v>
      </c>
    </row>
    <row r="2184" spans="11:23">
      <c r="K2184" s="80">
        <v>218.2</v>
      </c>
      <c r="L2184" s="56">
        <f t="shared" si="277"/>
        <v>2.26841600263297</v>
      </c>
      <c r="M2184" s="56">
        <f t="shared" si="276"/>
        <v>0.0103682109837635</v>
      </c>
      <c r="Q2184" s="82">
        <f t="shared" si="278"/>
        <v>0.0557286375080244</v>
      </c>
      <c r="R2184" s="58">
        <f t="shared" si="279"/>
        <v>3.17361010226061</v>
      </c>
      <c r="S2184" s="57">
        <f>IF(K2184=0,C2212,(1/$C$59)*LN(1+$C$59/$C$58/(RodR+ABS(Calculations!K2184-RodR))))</f>
        <v>0.0175600138997314</v>
      </c>
      <c r="T2184" s="83">
        <f t="shared" si="280"/>
        <v>0.0177671671118161</v>
      </c>
      <c r="U2184" s="58">
        <f t="shared" si="281"/>
        <v>90.9166666666667</v>
      </c>
      <c r="V2184" s="58">
        <f t="shared" si="282"/>
        <v>1.01019948033673</v>
      </c>
      <c r="W2184" s="58">
        <f t="shared" si="283"/>
        <v>1.01019948033673</v>
      </c>
    </row>
    <row r="2185" spans="11:23">
      <c r="K2185" s="80">
        <v>218.3</v>
      </c>
      <c r="L2185" s="56">
        <f t="shared" si="277"/>
        <v>2.26738436842631</v>
      </c>
      <c r="M2185" s="56">
        <f t="shared" si="276"/>
        <v>0.0103587608825721</v>
      </c>
      <c r="Q2185" s="82">
        <f t="shared" si="278"/>
        <v>0.0557032931405552</v>
      </c>
      <c r="R2185" s="58">
        <f t="shared" si="279"/>
        <v>3.17361010226061</v>
      </c>
      <c r="S2185" s="57">
        <f>IF(K2185=0,C2213,(1/$C$59)*LN(1+$C$59/$C$58/(RodR+ABS(Calculations!K2185-RodR))))</f>
        <v>0.0175520279258239</v>
      </c>
      <c r="T2185" s="83">
        <f t="shared" si="280"/>
        <v>0.017758991740016</v>
      </c>
      <c r="U2185" s="58">
        <f t="shared" si="281"/>
        <v>90.9583333333333</v>
      </c>
      <c r="V2185" s="58">
        <f t="shared" si="282"/>
        <v>1.01019948033673</v>
      </c>
      <c r="W2185" s="58">
        <f t="shared" si="283"/>
        <v>1.01019948033673</v>
      </c>
    </row>
    <row r="2186" spans="11:23">
      <c r="K2186" s="80">
        <v>218.4</v>
      </c>
      <c r="L2186" s="56">
        <f t="shared" si="277"/>
        <v>2.26635367214634</v>
      </c>
      <c r="M2186" s="56">
        <f t="shared" si="276"/>
        <v>0.0103493236956393</v>
      </c>
      <c r="Q2186" s="82">
        <f t="shared" si="278"/>
        <v>0.0556779718153219</v>
      </c>
      <c r="R2186" s="58">
        <f t="shared" si="279"/>
        <v>3.17361010226061</v>
      </c>
      <c r="S2186" s="57">
        <f>IF(K2186=0,C2214,(1/$C$59)*LN(1+$C$59/$C$58/(RodR+ABS(Calculations!K2186-RodR))))</f>
        <v>0.017544049212492</v>
      </c>
      <c r="T2186" s="83">
        <f t="shared" si="280"/>
        <v>0.0177508238884254</v>
      </c>
      <c r="U2186" s="58">
        <f t="shared" si="281"/>
        <v>91</v>
      </c>
      <c r="V2186" s="58">
        <f t="shared" si="282"/>
        <v>1.01019948033673</v>
      </c>
      <c r="W2186" s="58">
        <f t="shared" si="283"/>
        <v>1.01019948033673</v>
      </c>
    </row>
    <row r="2187" spans="11:23">
      <c r="K2187" s="80">
        <v>218.5</v>
      </c>
      <c r="L2187" s="56">
        <f t="shared" si="277"/>
        <v>2.26532391251452</v>
      </c>
      <c r="M2187" s="56">
        <f t="shared" si="276"/>
        <v>0.0103398993995123</v>
      </c>
      <c r="Q2187" s="82">
        <f t="shared" si="278"/>
        <v>0.0556526735009141</v>
      </c>
      <c r="R2187" s="58">
        <f t="shared" si="279"/>
        <v>3.17361010226061</v>
      </c>
      <c r="S2187" s="57">
        <f>IF(K2187=0,C2215,(1/$C$59)*LN(1+$C$59/$C$58/(RodR+ABS(Calculations!K2187-RodR))))</f>
        <v>0.0175360777498382</v>
      </c>
      <c r="T2187" s="83">
        <f t="shared" si="280"/>
        <v>0.0177426635466726</v>
      </c>
      <c r="U2187" s="58">
        <f t="shared" si="281"/>
        <v>91.0416666666667</v>
      </c>
      <c r="V2187" s="58">
        <f t="shared" si="282"/>
        <v>1.01019948033673</v>
      </c>
      <c r="W2187" s="58">
        <f t="shared" si="283"/>
        <v>1.01019948033673</v>
      </c>
    </row>
    <row r="2188" spans="11:23">
      <c r="K2188" s="80">
        <v>218.6</v>
      </c>
      <c r="L2188" s="56">
        <f t="shared" si="277"/>
        <v>2.26429508825464</v>
      </c>
      <c r="M2188" s="56">
        <f t="shared" si="276"/>
        <v>0.0103304879707031</v>
      </c>
      <c r="Q2188" s="82">
        <f t="shared" si="278"/>
        <v>0.055627398165979</v>
      </c>
      <c r="R2188" s="58">
        <f t="shared" si="279"/>
        <v>3.17361010226061</v>
      </c>
      <c r="S2188" s="57">
        <f>IF(K2188=0,C2216,(1/$C$59)*LN(1+$C$59/$C$58/(RodR+ABS(Calculations!K2188-RodR))))</f>
        <v>0.0175281135279834</v>
      </c>
      <c r="T2188" s="83">
        <f t="shared" si="280"/>
        <v>0.0177345107044048</v>
      </c>
      <c r="U2188" s="58">
        <f t="shared" si="281"/>
        <v>91.0833333333333</v>
      </c>
      <c r="V2188" s="58">
        <f t="shared" si="282"/>
        <v>1.01019948033673</v>
      </c>
      <c r="W2188" s="58">
        <f t="shared" si="283"/>
        <v>1.01019948033673</v>
      </c>
    </row>
    <row r="2189" spans="11:23">
      <c r="K2189" s="80">
        <v>218.7</v>
      </c>
      <c r="L2189" s="56">
        <f t="shared" si="277"/>
        <v>2.26326719809279</v>
      </c>
      <c r="M2189" s="56">
        <f t="shared" ref="M2189:M2252" si="284">L2179-L2189</f>
        <v>0.0103210893857573</v>
      </c>
      <c r="Q2189" s="82">
        <f t="shared" si="278"/>
        <v>0.0556021457792206</v>
      </c>
      <c r="R2189" s="58">
        <f t="shared" si="279"/>
        <v>3.17361010226061</v>
      </c>
      <c r="S2189" s="57">
        <f>IF(K2189=0,C2217,(1/$C$59)*LN(1+$C$59/$C$58/(RodR+ABS(Calculations!K2189-RodR))))</f>
        <v>0.0175201565370662</v>
      </c>
      <c r="T2189" s="83">
        <f t="shared" si="280"/>
        <v>0.0177263653512888</v>
      </c>
      <c r="U2189" s="58">
        <f t="shared" si="281"/>
        <v>91.125</v>
      </c>
      <c r="V2189" s="58">
        <f t="shared" si="282"/>
        <v>1.01019948033673</v>
      </c>
      <c r="W2189" s="58">
        <f t="shared" si="283"/>
        <v>1.01019948033673</v>
      </c>
    </row>
    <row r="2190" spans="11:23">
      <c r="K2190" s="80">
        <v>218.8</v>
      </c>
      <c r="L2190" s="56">
        <f t="shared" si="277"/>
        <v>2.26224024075737</v>
      </c>
      <c r="M2190" s="56">
        <f t="shared" si="284"/>
        <v>0.0103117036213907</v>
      </c>
      <c r="Q2190" s="82">
        <f t="shared" si="278"/>
        <v>0.0555769163093986</v>
      </c>
      <c r="R2190" s="58">
        <f t="shared" si="279"/>
        <v>3.17361010226061</v>
      </c>
      <c r="S2190" s="57">
        <f>IF(K2190=0,C2218,(1/$C$59)*LN(1+$C$59/$C$58/(RodR+ABS(Calculations!K2190-RodR))))</f>
        <v>0.0175122067672429</v>
      </c>
      <c r="T2190" s="83">
        <f t="shared" si="280"/>
        <v>0.01771822747701</v>
      </c>
      <c r="U2190" s="58">
        <f t="shared" si="281"/>
        <v>91.1666666666667</v>
      </c>
      <c r="V2190" s="58">
        <f t="shared" si="282"/>
        <v>1.01019948033673</v>
      </c>
      <c r="W2190" s="58">
        <f t="shared" si="283"/>
        <v>1.01019948033673</v>
      </c>
    </row>
    <row r="2191" spans="11:23">
      <c r="K2191" s="80">
        <v>218.9</v>
      </c>
      <c r="L2191" s="56">
        <f t="shared" si="277"/>
        <v>2.26121421497913</v>
      </c>
      <c r="M2191" s="56">
        <f t="shared" si="284"/>
        <v>0.0103023306542114</v>
      </c>
      <c r="Q2191" s="82">
        <f t="shared" si="278"/>
        <v>0.0555517097253316</v>
      </c>
      <c r="R2191" s="58">
        <f t="shared" si="279"/>
        <v>3.17361010226061</v>
      </c>
      <c r="S2191" s="57">
        <f>IF(K2191=0,C2219,(1/$C$59)*LN(1+$C$59/$C$58/(RodR+ABS(Calculations!K2191-RodR))))</f>
        <v>0.0175042642086882</v>
      </c>
      <c r="T2191" s="83">
        <f t="shared" si="280"/>
        <v>0.0177100970712726</v>
      </c>
      <c r="U2191" s="58">
        <f t="shared" si="281"/>
        <v>91.2083333333333</v>
      </c>
      <c r="V2191" s="58">
        <f t="shared" si="282"/>
        <v>1.01019948033673</v>
      </c>
      <c r="W2191" s="58">
        <f t="shared" si="283"/>
        <v>1.01019948033673</v>
      </c>
    </row>
    <row r="2192" spans="11:23">
      <c r="K2192" s="80">
        <v>219</v>
      </c>
      <c r="L2192" s="56">
        <f t="shared" si="277"/>
        <v>2.26018911949108</v>
      </c>
      <c r="M2192" s="56">
        <f t="shared" si="284"/>
        <v>0.0102929704610353</v>
      </c>
      <c r="Q2192" s="82">
        <f t="shared" si="278"/>
        <v>0.0555265259958931</v>
      </c>
      <c r="R2192" s="58">
        <f t="shared" si="279"/>
        <v>3.17361010226061</v>
      </c>
      <c r="S2192" s="57">
        <f>IF(K2192=0,C2220,(1/$C$59)*LN(1+$C$59/$C$58/(RodR+ABS(Calculations!K2192-RodR))))</f>
        <v>0.0174963288515942</v>
      </c>
      <c r="T2192" s="83">
        <f t="shared" si="280"/>
        <v>0.0177019741238001</v>
      </c>
      <c r="U2192" s="58">
        <f t="shared" si="281"/>
        <v>91.25</v>
      </c>
      <c r="V2192" s="58">
        <f t="shared" si="282"/>
        <v>1.01019948033673</v>
      </c>
      <c r="W2192" s="58">
        <f t="shared" si="283"/>
        <v>1.01019948033673</v>
      </c>
    </row>
    <row r="2193" spans="11:23">
      <c r="K2193" s="80">
        <v>219.1</v>
      </c>
      <c r="L2193" s="56">
        <f t="shared" si="277"/>
        <v>2.25916495302855</v>
      </c>
      <c r="M2193" s="56">
        <f t="shared" si="284"/>
        <v>0.0102836230186054</v>
      </c>
      <c r="Q2193" s="82">
        <f t="shared" si="278"/>
        <v>0.0555013650900134</v>
      </c>
      <c r="R2193" s="58">
        <f t="shared" si="279"/>
        <v>3.17361010226061</v>
      </c>
      <c r="S2193" s="57">
        <f>IF(K2193=0,C2221,(1/$C$59)*LN(1+$C$59/$C$58/(RodR+ABS(Calculations!K2193-RodR))))</f>
        <v>0.0174884006861709</v>
      </c>
      <c r="T2193" s="83">
        <f t="shared" si="280"/>
        <v>0.0176938586243344</v>
      </c>
      <c r="U2193" s="58">
        <f t="shared" si="281"/>
        <v>91.2916666666667</v>
      </c>
      <c r="V2193" s="58">
        <f t="shared" si="282"/>
        <v>1.01019948033673</v>
      </c>
      <c r="W2193" s="58">
        <f t="shared" si="283"/>
        <v>1.01019948033673</v>
      </c>
    </row>
    <row r="2194" spans="11:23">
      <c r="K2194" s="80">
        <v>219.2</v>
      </c>
      <c r="L2194" s="56">
        <f t="shared" si="277"/>
        <v>2.25814171432913</v>
      </c>
      <c r="M2194" s="56">
        <f t="shared" si="284"/>
        <v>0.0102742883038367</v>
      </c>
      <c r="Q2194" s="82">
        <f t="shared" si="278"/>
        <v>0.0554762269766788</v>
      </c>
      <c r="R2194" s="58">
        <f t="shared" si="279"/>
        <v>3.17361010226061</v>
      </c>
      <c r="S2194" s="57">
        <f>IF(K2194=0,C2222,(1/$C$59)*LN(1+$C$59/$C$58/(RodR+ABS(Calculations!K2194-RodR))))</f>
        <v>0.017480479702646</v>
      </c>
      <c r="T2194" s="83">
        <f t="shared" si="280"/>
        <v>0.0176857505626365</v>
      </c>
      <c r="U2194" s="58">
        <f t="shared" si="281"/>
        <v>91.3333333333333</v>
      </c>
      <c r="V2194" s="58">
        <f t="shared" si="282"/>
        <v>1.01019948033673</v>
      </c>
      <c r="W2194" s="58">
        <f t="shared" si="283"/>
        <v>1.01019948033673</v>
      </c>
    </row>
    <row r="2195" spans="11:23">
      <c r="K2195" s="80">
        <v>219.3</v>
      </c>
      <c r="L2195" s="56">
        <f t="shared" si="277"/>
        <v>2.25711940213277</v>
      </c>
      <c r="M2195" s="56">
        <f t="shared" si="284"/>
        <v>0.0102649662935383</v>
      </c>
      <c r="Q2195" s="82">
        <f t="shared" si="278"/>
        <v>0.0554511116249334</v>
      </c>
      <c r="R2195" s="58">
        <f t="shared" si="279"/>
        <v>3.17361010226061</v>
      </c>
      <c r="S2195" s="57">
        <f>IF(K2195=0,C2223,(1/$C$59)*LN(1+$C$59/$C$58/(RodR+ABS(Calculations!K2195-RodR))))</f>
        <v>0.0174725658912652</v>
      </c>
      <c r="T2195" s="83">
        <f t="shared" si="280"/>
        <v>0.0176776499284859</v>
      </c>
      <c r="U2195" s="58">
        <f t="shared" si="281"/>
        <v>91.375</v>
      </c>
      <c r="V2195" s="58">
        <f t="shared" si="282"/>
        <v>1.01019948033673</v>
      </c>
      <c r="W2195" s="58">
        <f t="shared" si="283"/>
        <v>1.01019948033673</v>
      </c>
    </row>
    <row r="2196" spans="11:23">
      <c r="K2196" s="80">
        <v>219.4</v>
      </c>
      <c r="L2196" s="56">
        <f t="shared" si="277"/>
        <v>2.25609801518159</v>
      </c>
      <c r="M2196" s="56">
        <f t="shared" si="284"/>
        <v>0.0102556569647576</v>
      </c>
      <c r="Q2196" s="82">
        <f t="shared" si="278"/>
        <v>0.0554260190038745</v>
      </c>
      <c r="R2196" s="58">
        <f t="shared" si="279"/>
        <v>3.17361010226061</v>
      </c>
      <c r="S2196" s="57">
        <f>IF(K2196=0,C2224,(1/$C$59)*LN(1+$C$59/$C$58/(RodR+ABS(Calculations!K2196-RodR))))</f>
        <v>0.0174646592422912</v>
      </c>
      <c r="T2196" s="83">
        <f t="shared" si="280"/>
        <v>0.0176695567116811</v>
      </c>
      <c r="U2196" s="58">
        <f t="shared" si="281"/>
        <v>91.4166666666667</v>
      </c>
      <c r="V2196" s="58">
        <f t="shared" si="282"/>
        <v>1.01019948033673</v>
      </c>
      <c r="W2196" s="58">
        <f t="shared" si="283"/>
        <v>1.01019948033673</v>
      </c>
    </row>
    <row r="2197" spans="11:23">
      <c r="K2197" s="80">
        <v>219.5</v>
      </c>
      <c r="L2197" s="56">
        <f t="shared" si="277"/>
        <v>2.25507755222005</v>
      </c>
      <c r="M2197" s="56">
        <f t="shared" si="284"/>
        <v>0.0102463602944725</v>
      </c>
      <c r="Q2197" s="82">
        <f t="shared" si="278"/>
        <v>0.0554009490826573</v>
      </c>
      <c r="R2197" s="58">
        <f t="shared" si="279"/>
        <v>3.17361010226061</v>
      </c>
      <c r="S2197" s="57">
        <f>IF(K2197=0,C2225,(1/$C$59)*LN(1+$C$59/$C$58/(RodR+ABS(Calculations!K2197-RodR))))</f>
        <v>0.0174567597460048</v>
      </c>
      <c r="T2197" s="83">
        <f t="shared" si="280"/>
        <v>0.0176614709020392</v>
      </c>
      <c r="U2197" s="58">
        <f t="shared" si="281"/>
        <v>91.4583333333333</v>
      </c>
      <c r="V2197" s="58">
        <f t="shared" si="282"/>
        <v>1.01019948033673</v>
      </c>
      <c r="W2197" s="58">
        <f t="shared" si="283"/>
        <v>1.01019948033673</v>
      </c>
    </row>
    <row r="2198" spans="11:23">
      <c r="K2198" s="80">
        <v>219.6</v>
      </c>
      <c r="L2198" s="56">
        <f t="shared" si="277"/>
        <v>2.25405801199491</v>
      </c>
      <c r="M2198" s="56">
        <f t="shared" si="284"/>
        <v>0.0102370762597288</v>
      </c>
      <c r="Q2198" s="82">
        <f t="shared" si="278"/>
        <v>0.0553759018304928</v>
      </c>
      <c r="R2198" s="58">
        <f t="shared" si="279"/>
        <v>3.17361010226061</v>
      </c>
      <c r="S2198" s="57">
        <f>IF(K2198=0,C2226,(1/$C$59)*LN(1+$C$59/$C$58/(RodR+ABS(Calculations!K2198-RodR))))</f>
        <v>0.0174488673927045</v>
      </c>
      <c r="T2198" s="83">
        <f t="shared" si="280"/>
        <v>0.0176533924893963</v>
      </c>
      <c r="U2198" s="58">
        <f t="shared" si="281"/>
        <v>91.5</v>
      </c>
      <c r="V2198" s="58">
        <f t="shared" si="282"/>
        <v>1.01019948033673</v>
      </c>
      <c r="W2198" s="58">
        <f t="shared" si="283"/>
        <v>1.01019948033673</v>
      </c>
    </row>
    <row r="2199" spans="11:23">
      <c r="K2199" s="80">
        <v>219.7</v>
      </c>
      <c r="L2199" s="56">
        <f t="shared" si="277"/>
        <v>2.25303939325515</v>
      </c>
      <c r="M2199" s="56">
        <f t="shared" si="284"/>
        <v>0.0102278048376374</v>
      </c>
      <c r="Q2199" s="82">
        <f t="shared" si="278"/>
        <v>0.0553508772166474</v>
      </c>
      <c r="R2199" s="58">
        <f t="shared" si="279"/>
        <v>3.17361010226061</v>
      </c>
      <c r="S2199" s="57">
        <f>IF(K2199=0,C2227,(1/$C$59)*LN(1+$C$59/$C$58/(RodR+ABS(Calculations!K2199-RodR))))</f>
        <v>0.0174409821727061</v>
      </c>
      <c r="T2199" s="83">
        <f t="shared" si="280"/>
        <v>0.0176453214636057</v>
      </c>
      <c r="U2199" s="58">
        <f t="shared" si="281"/>
        <v>91.5416666666667</v>
      </c>
      <c r="V2199" s="58">
        <f t="shared" si="282"/>
        <v>1.01019948033673</v>
      </c>
      <c r="W2199" s="58">
        <f t="shared" si="283"/>
        <v>1.01019948033673</v>
      </c>
    </row>
    <row r="2200" spans="11:23">
      <c r="K2200" s="80">
        <v>219.8</v>
      </c>
      <c r="L2200" s="56">
        <f t="shared" si="277"/>
        <v>2.25202169475199</v>
      </c>
      <c r="M2200" s="56">
        <f t="shared" si="284"/>
        <v>0.0102185460053765</v>
      </c>
      <c r="Q2200" s="82">
        <f t="shared" si="278"/>
        <v>0.0553258752104416</v>
      </c>
      <c r="R2200" s="58">
        <f t="shared" si="279"/>
        <v>3.17361010226061</v>
      </c>
      <c r="S2200" s="57">
        <f>IF(K2200=0,C2228,(1/$C$59)*LN(1+$C$59/$C$58/(RodR+ABS(Calculations!K2200-RodR))))</f>
        <v>0.0174331040763426</v>
      </c>
      <c r="T2200" s="83">
        <f t="shared" si="280"/>
        <v>0.0176372578145409</v>
      </c>
      <c r="U2200" s="58">
        <f t="shared" si="281"/>
        <v>91.5833333333333</v>
      </c>
      <c r="V2200" s="58">
        <f t="shared" si="282"/>
        <v>1.01019948033673</v>
      </c>
      <c r="W2200" s="58">
        <f t="shared" si="283"/>
        <v>1.01019948033673</v>
      </c>
    </row>
    <row r="2201" spans="11:23">
      <c r="K2201" s="80">
        <v>219.9</v>
      </c>
      <c r="L2201" s="56">
        <f t="shared" si="277"/>
        <v>2.25100491523897</v>
      </c>
      <c r="M2201" s="56">
        <f t="shared" si="284"/>
        <v>0.0102092997401582</v>
      </c>
      <c r="Q2201" s="82">
        <f t="shared" si="278"/>
        <v>0.0553008957812536</v>
      </c>
      <c r="R2201" s="58">
        <f t="shared" si="279"/>
        <v>3.17361010226061</v>
      </c>
      <c r="S2201" s="57">
        <f>IF(K2201=0,C2229,(1/$C$59)*LN(1+$C$59/$C$58/(RodR+ABS(Calculations!K2201-RodR))))</f>
        <v>0.0174252330939651</v>
      </c>
      <c r="T2201" s="83">
        <f t="shared" si="280"/>
        <v>0.0176292015320929</v>
      </c>
      <c r="U2201" s="58">
        <f t="shared" si="281"/>
        <v>91.625</v>
      </c>
      <c r="V2201" s="58">
        <f t="shared" si="282"/>
        <v>1.01019948033673</v>
      </c>
      <c r="W2201" s="58">
        <f t="shared" si="283"/>
        <v>1.01019948033673</v>
      </c>
    </row>
    <row r="2202" spans="11:23">
      <c r="K2202" s="80">
        <v>220</v>
      </c>
      <c r="L2202" s="56">
        <f t="shared" si="277"/>
        <v>2.24998905347186</v>
      </c>
      <c r="M2202" s="56">
        <f t="shared" si="284"/>
        <v>0.0102000660192272</v>
      </c>
      <c r="Q2202" s="82">
        <f t="shared" si="278"/>
        <v>0.0552759388985161</v>
      </c>
      <c r="R2202" s="58">
        <f t="shared" si="279"/>
        <v>3.17361010226061</v>
      </c>
      <c r="S2202" s="57">
        <f>IF(K2202=0,C2230,(1/$C$59)*LN(1+$C$59/$C$58/(RodR+ABS(Calculations!K2202-RodR))))</f>
        <v>0.0174173692159419</v>
      </c>
      <c r="T2202" s="83">
        <f t="shared" si="280"/>
        <v>0.0176211526061718</v>
      </c>
      <c r="U2202" s="58">
        <f t="shared" si="281"/>
        <v>91.6666666666667</v>
      </c>
      <c r="V2202" s="58">
        <f t="shared" si="282"/>
        <v>1.01019948033673</v>
      </c>
      <c r="W2202" s="58">
        <f t="shared" si="283"/>
        <v>1.01019948033673</v>
      </c>
    </row>
    <row r="2203" spans="11:23">
      <c r="K2203" s="80">
        <v>220.1</v>
      </c>
      <c r="L2203" s="56">
        <f t="shared" si="277"/>
        <v>2.24897410820863</v>
      </c>
      <c r="M2203" s="56">
        <f t="shared" si="284"/>
        <v>0.0101908448199266</v>
      </c>
      <c r="Q2203" s="82">
        <f t="shared" si="278"/>
        <v>0.0552510045317159</v>
      </c>
      <c r="R2203" s="58">
        <f t="shared" si="279"/>
        <v>3.17361010226061</v>
      </c>
      <c r="S2203" s="57">
        <f>IF(K2203=0,C2231,(1/$C$59)*LN(1+$C$59/$C$58/(RodR+ABS(Calculations!K2203-RodR))))</f>
        <v>0.0174095124326582</v>
      </c>
      <c r="T2203" s="83">
        <f t="shared" si="280"/>
        <v>0.0176131110267057</v>
      </c>
      <c r="U2203" s="58">
        <f t="shared" si="281"/>
        <v>91.7083333333333</v>
      </c>
      <c r="V2203" s="58">
        <f t="shared" si="282"/>
        <v>1.01019948033673</v>
      </c>
      <c r="W2203" s="58">
        <f t="shared" si="283"/>
        <v>1.01019948033673</v>
      </c>
    </row>
    <row r="2204" spans="11:23">
      <c r="K2204" s="80">
        <v>220.2</v>
      </c>
      <c r="L2204" s="56">
        <f t="shared" si="277"/>
        <v>2.2479600782095</v>
      </c>
      <c r="M2204" s="56">
        <f t="shared" si="284"/>
        <v>0.0101816361196376</v>
      </c>
      <c r="Q2204" s="82">
        <f t="shared" si="278"/>
        <v>0.0552260926503951</v>
      </c>
      <c r="R2204" s="58">
        <f t="shared" si="279"/>
        <v>3.17361010226061</v>
      </c>
      <c r="S2204" s="57">
        <f>IF(K2204=0,C2232,(1/$C$59)*LN(1+$C$59/$C$58/(RodR+ABS(Calculations!K2204-RodR))))</f>
        <v>0.017401662734517</v>
      </c>
      <c r="T2204" s="83">
        <f t="shared" si="280"/>
        <v>0.0176050767836409</v>
      </c>
      <c r="U2204" s="58">
        <f t="shared" si="281"/>
        <v>91.75</v>
      </c>
      <c r="V2204" s="58">
        <f t="shared" si="282"/>
        <v>1.01019948033673</v>
      </c>
      <c r="W2204" s="58">
        <f t="shared" si="283"/>
        <v>1.01019948033673</v>
      </c>
    </row>
    <row r="2205" spans="11:23">
      <c r="K2205" s="80">
        <v>220.3</v>
      </c>
      <c r="L2205" s="56">
        <f t="shared" si="277"/>
        <v>2.246946962237</v>
      </c>
      <c r="M2205" s="56">
        <f t="shared" si="284"/>
        <v>0.010172439895769</v>
      </c>
      <c r="Q2205" s="82">
        <f t="shared" si="278"/>
        <v>0.0552012032241526</v>
      </c>
      <c r="R2205" s="58">
        <f t="shared" si="279"/>
        <v>3.17361010226061</v>
      </c>
      <c r="S2205" s="57">
        <f>IF(K2205=0,C2233,(1/$C$59)*LN(1+$C$59/$C$58/(RodR+ABS(Calculations!K2205-RodR))))</f>
        <v>0.0173938201119388</v>
      </c>
      <c r="T2205" s="83">
        <f t="shared" si="280"/>
        <v>0.0175970498669427</v>
      </c>
      <c r="U2205" s="58">
        <f t="shared" si="281"/>
        <v>91.7916666666667</v>
      </c>
      <c r="V2205" s="58">
        <f t="shared" si="282"/>
        <v>1.01019948033673</v>
      </c>
      <c r="W2205" s="58">
        <f t="shared" si="283"/>
        <v>1.01019948033673</v>
      </c>
    </row>
    <row r="2206" spans="11:23">
      <c r="K2206" s="80">
        <v>220.4</v>
      </c>
      <c r="L2206" s="56">
        <f t="shared" si="277"/>
        <v>2.24593475905582</v>
      </c>
      <c r="M2206" s="56">
        <f t="shared" si="284"/>
        <v>0.010163256125765</v>
      </c>
      <c r="Q2206" s="82">
        <f t="shared" si="278"/>
        <v>0.0551763362226401</v>
      </c>
      <c r="R2206" s="58">
        <f t="shared" si="279"/>
        <v>3.17361010226061</v>
      </c>
      <c r="S2206" s="57">
        <f>IF(K2206=0,C2234,(1/$C$59)*LN(1+$C$59/$C$58/(RodR+ABS(Calculations!K2206-RodR))))</f>
        <v>0.0173859845553609</v>
      </c>
      <c r="T2206" s="83">
        <f t="shared" si="280"/>
        <v>0.0175890302665943</v>
      </c>
      <c r="U2206" s="58">
        <f t="shared" si="281"/>
        <v>91.8333333333333</v>
      </c>
      <c r="V2206" s="58">
        <f t="shared" si="282"/>
        <v>1.01019948033673</v>
      </c>
      <c r="W2206" s="58">
        <f t="shared" si="283"/>
        <v>1.01019948033673</v>
      </c>
    </row>
    <row r="2207" spans="11:23">
      <c r="K2207" s="80">
        <v>220.5</v>
      </c>
      <c r="L2207" s="56">
        <f t="shared" si="277"/>
        <v>2.24492346743288</v>
      </c>
      <c r="M2207" s="56">
        <f t="shared" si="284"/>
        <v>0.0101540847871711</v>
      </c>
      <c r="Q2207" s="82">
        <f t="shared" si="278"/>
        <v>0.0551514916155643</v>
      </c>
      <c r="R2207" s="58">
        <f t="shared" si="279"/>
        <v>3.17361010226061</v>
      </c>
      <c r="S2207" s="57">
        <f>IF(K2207=0,C2235,(1/$C$59)*LN(1+$C$59/$C$58/(RodR+ABS(Calculations!K2207-RodR))))</f>
        <v>0.0173781560552379</v>
      </c>
      <c r="T2207" s="83">
        <f t="shared" si="280"/>
        <v>0.017581017972597</v>
      </c>
      <c r="U2207" s="58">
        <f t="shared" si="281"/>
        <v>91.875</v>
      </c>
      <c r="V2207" s="58">
        <f t="shared" si="282"/>
        <v>1.01019948033673</v>
      </c>
      <c r="W2207" s="58">
        <f t="shared" si="283"/>
        <v>1.01019948033673</v>
      </c>
    </row>
    <row r="2208" spans="11:23">
      <c r="K2208" s="80">
        <v>220.6</v>
      </c>
      <c r="L2208" s="56">
        <f t="shared" si="277"/>
        <v>2.24391308613734</v>
      </c>
      <c r="M2208" s="56">
        <f t="shared" si="284"/>
        <v>0.0101449258575634</v>
      </c>
      <c r="Q2208" s="82">
        <f t="shared" si="278"/>
        <v>0.0551266693726872</v>
      </c>
      <c r="R2208" s="58">
        <f t="shared" si="279"/>
        <v>3.17361010226061</v>
      </c>
      <c r="S2208" s="57">
        <f>IF(K2208=0,C2236,(1/$C$59)*LN(1+$C$59/$C$58/(RodR+ABS(Calculations!K2208-RodR))))</f>
        <v>0.0173703346020419</v>
      </c>
      <c r="T2208" s="83">
        <f t="shared" si="280"/>
        <v>0.0175730129749704</v>
      </c>
      <c r="U2208" s="58">
        <f t="shared" si="281"/>
        <v>91.9166666666667</v>
      </c>
      <c r="V2208" s="58">
        <f t="shared" si="282"/>
        <v>1.01019948033673</v>
      </c>
      <c r="W2208" s="58">
        <f t="shared" si="283"/>
        <v>1.01019948033673</v>
      </c>
    </row>
    <row r="2209" spans="11:23">
      <c r="K2209" s="80">
        <v>220.7</v>
      </c>
      <c r="L2209" s="56">
        <f t="shared" si="277"/>
        <v>2.2429036139406</v>
      </c>
      <c r="M2209" s="56">
        <f t="shared" si="284"/>
        <v>0.0101357793145547</v>
      </c>
      <c r="Q2209" s="82">
        <f t="shared" si="278"/>
        <v>0.055101869463825</v>
      </c>
      <c r="R2209" s="58">
        <f t="shared" si="279"/>
        <v>3.17361010226061</v>
      </c>
      <c r="S2209" s="57">
        <f>IF(K2209=0,C2237,(1/$C$59)*LN(1+$C$59/$C$58/(RodR+ABS(Calculations!K2209-RodR))))</f>
        <v>0.017362520186262</v>
      </c>
      <c r="T2209" s="83">
        <f t="shared" si="280"/>
        <v>0.0175650152637524</v>
      </c>
      <c r="U2209" s="58">
        <f t="shared" si="281"/>
        <v>91.9583333333333</v>
      </c>
      <c r="V2209" s="58">
        <f t="shared" si="282"/>
        <v>1.01019948033673</v>
      </c>
      <c r="W2209" s="58">
        <f t="shared" si="283"/>
        <v>1.01019948033673</v>
      </c>
    </row>
    <row r="2210" spans="11:23">
      <c r="K2210" s="80">
        <v>220.8</v>
      </c>
      <c r="L2210" s="56">
        <f t="shared" si="277"/>
        <v>2.24189504961617</v>
      </c>
      <c r="M2210" s="56">
        <f t="shared" si="284"/>
        <v>0.0101266451358213</v>
      </c>
      <c r="Q2210" s="82">
        <f t="shared" si="278"/>
        <v>0.0550770918588467</v>
      </c>
      <c r="R2210" s="58">
        <f t="shared" si="279"/>
        <v>3.17361010226061</v>
      </c>
      <c r="S2210" s="57">
        <f>IF(K2210=0,C2238,(1/$C$59)*LN(1+$C$59/$C$58/(RodR+ABS(Calculations!K2210-RodR))))</f>
        <v>0.0173547127984041</v>
      </c>
      <c r="T2210" s="83">
        <f t="shared" si="280"/>
        <v>0.0175570248289992</v>
      </c>
      <c r="U2210" s="58">
        <f t="shared" si="281"/>
        <v>92</v>
      </c>
      <c r="V2210" s="58">
        <f t="shared" si="282"/>
        <v>1.01019948033673</v>
      </c>
      <c r="W2210" s="58">
        <f t="shared" si="283"/>
        <v>1.01019948033673</v>
      </c>
    </row>
    <row r="2211" spans="11:23">
      <c r="K2211" s="80">
        <v>220.9</v>
      </c>
      <c r="L2211" s="56">
        <f t="shared" si="277"/>
        <v>2.24088739193986</v>
      </c>
      <c r="M2211" s="56">
        <f t="shared" si="284"/>
        <v>0.0101175232991073</v>
      </c>
      <c r="Q2211" s="82">
        <f t="shared" si="278"/>
        <v>0.0550523365276773</v>
      </c>
      <c r="R2211" s="58">
        <f t="shared" si="279"/>
        <v>3.17361010226061</v>
      </c>
      <c r="S2211" s="57">
        <f>IF(K2211=0,C2239,(1/$C$59)*LN(1+$C$59/$C$58/(RodR+ABS(Calculations!K2211-RodR))))</f>
        <v>0.0173469124289914</v>
      </c>
      <c r="T2211" s="83">
        <f t="shared" si="280"/>
        <v>0.0175490416607847</v>
      </c>
      <c r="U2211" s="58">
        <f t="shared" si="281"/>
        <v>92.0416666666667</v>
      </c>
      <c r="V2211" s="58">
        <f t="shared" si="282"/>
        <v>1.01019948033673</v>
      </c>
      <c r="W2211" s="58">
        <f t="shared" si="283"/>
        <v>1.01019948033673</v>
      </c>
    </row>
    <row r="2212" spans="11:23">
      <c r="K2212" s="80">
        <v>221</v>
      </c>
      <c r="L2212" s="56">
        <f t="shared" si="277"/>
        <v>2.23988063968967</v>
      </c>
      <c r="M2212" s="56">
        <f t="shared" si="284"/>
        <v>0.010108413782191</v>
      </c>
      <c r="Q2212" s="82">
        <f t="shared" si="278"/>
        <v>0.0550276034402955</v>
      </c>
      <c r="R2212" s="58">
        <f t="shared" si="279"/>
        <v>3.17361010226061</v>
      </c>
      <c r="S2212" s="57">
        <f>IF(K2212=0,C2240,(1/$C$59)*LN(1+$C$59/$C$58/(RodR+ABS(Calculations!K2212-RodR))))</f>
        <v>0.0173391190685644</v>
      </c>
      <c r="T2212" s="83">
        <f t="shared" si="280"/>
        <v>0.0175410657492008</v>
      </c>
      <c r="U2212" s="58">
        <f t="shared" si="281"/>
        <v>92.0833333333333</v>
      </c>
      <c r="V2212" s="58">
        <f t="shared" si="282"/>
        <v>1.01019948033673</v>
      </c>
      <c r="W2212" s="58">
        <f t="shared" si="283"/>
        <v>1.01019948033673</v>
      </c>
    </row>
    <row r="2213" spans="11:23">
      <c r="K2213" s="80">
        <v>221.1</v>
      </c>
      <c r="L2213" s="56">
        <f t="shared" si="277"/>
        <v>2.23887479164578</v>
      </c>
      <c r="M2213" s="56">
        <f t="shared" si="284"/>
        <v>0.0100993165628478</v>
      </c>
      <c r="Q2213" s="82">
        <f t="shared" si="278"/>
        <v>0.055002892566734</v>
      </c>
      <c r="R2213" s="58">
        <f t="shared" si="279"/>
        <v>3.17361010226061</v>
      </c>
      <c r="S2213" s="57">
        <f>IF(K2213=0,C2241,(1/$C$59)*LN(1+$C$59/$C$58/(RodR+ABS(Calculations!K2213-RodR))))</f>
        <v>0.0173313327076803</v>
      </c>
      <c r="T2213" s="83">
        <f t="shared" si="280"/>
        <v>0.0175330970843576</v>
      </c>
      <c r="U2213" s="58">
        <f t="shared" si="281"/>
        <v>92.125</v>
      </c>
      <c r="V2213" s="58">
        <f t="shared" si="282"/>
        <v>1.01019948033673</v>
      </c>
      <c r="W2213" s="58">
        <f t="shared" si="283"/>
        <v>1.01019948033673</v>
      </c>
    </row>
    <row r="2214" spans="11:23">
      <c r="K2214" s="80">
        <v>221.2</v>
      </c>
      <c r="L2214" s="56">
        <f t="shared" si="277"/>
        <v>2.23786984659054</v>
      </c>
      <c r="M2214" s="56">
        <f t="shared" si="284"/>
        <v>0.0100902316189546</v>
      </c>
      <c r="Q2214" s="82">
        <f t="shared" si="278"/>
        <v>0.0549782038770784</v>
      </c>
      <c r="R2214" s="58">
        <f t="shared" si="279"/>
        <v>3.17361010226061</v>
      </c>
      <c r="S2214" s="57">
        <f>IF(K2214=0,C2242,(1/$C$59)*LN(1+$C$59/$C$58/(RodR+ABS(Calculations!K2214-RodR))))</f>
        <v>0.0173235533369132</v>
      </c>
      <c r="T2214" s="83">
        <f t="shared" si="280"/>
        <v>0.0175251356563839</v>
      </c>
      <c r="U2214" s="58">
        <f t="shared" si="281"/>
        <v>92.1666666666667</v>
      </c>
      <c r="V2214" s="58">
        <f t="shared" si="282"/>
        <v>1.01019948033673</v>
      </c>
      <c r="W2214" s="58">
        <f t="shared" si="283"/>
        <v>1.01019948033673</v>
      </c>
    </row>
    <row r="2215" spans="11:23">
      <c r="K2215" s="80">
        <v>221.3</v>
      </c>
      <c r="L2215" s="56">
        <f t="shared" si="277"/>
        <v>2.23686580330851</v>
      </c>
      <c r="M2215" s="56">
        <f t="shared" si="284"/>
        <v>0.0100811589284899</v>
      </c>
      <c r="Q2215" s="82">
        <f t="shared" si="278"/>
        <v>0.0549535373414686</v>
      </c>
      <c r="R2215" s="58">
        <f t="shared" si="279"/>
        <v>3.17361010226061</v>
      </c>
      <c r="S2215" s="57">
        <f>IF(K2215=0,C2243,(1/$C$59)*LN(1+$C$59/$C$58/(RodR+ABS(Calculations!K2215-RodR))))</f>
        <v>0.0173157809468543</v>
      </c>
      <c r="T2215" s="83">
        <f t="shared" si="280"/>
        <v>0.0175171814554249</v>
      </c>
      <c r="U2215" s="58">
        <f t="shared" si="281"/>
        <v>92.2083333333333</v>
      </c>
      <c r="V2215" s="58">
        <f t="shared" si="282"/>
        <v>1.01019948033673</v>
      </c>
      <c r="W2215" s="58">
        <f t="shared" si="283"/>
        <v>1.01019948033673</v>
      </c>
    </row>
    <row r="2216" spans="11:23">
      <c r="K2216" s="80">
        <v>221.4</v>
      </c>
      <c r="L2216" s="56">
        <f t="shared" si="277"/>
        <v>2.23586266058642</v>
      </c>
      <c r="M2216" s="56">
        <f t="shared" si="284"/>
        <v>0.010072098469398</v>
      </c>
      <c r="Q2216" s="82">
        <f t="shared" si="278"/>
        <v>0.0549288929300982</v>
      </c>
      <c r="R2216" s="58">
        <f t="shared" si="279"/>
        <v>3.17361010226061</v>
      </c>
      <c r="S2216" s="57">
        <f>IF(K2216=0,C2244,(1/$C$59)*LN(1+$C$59/$C$58/(RodR+ABS(Calculations!K2216-RodR))))</f>
        <v>0.0173080155281115</v>
      </c>
      <c r="T2216" s="83">
        <f t="shared" si="280"/>
        <v>0.0175092344716448</v>
      </c>
      <c r="U2216" s="58">
        <f t="shared" si="281"/>
        <v>92.25</v>
      </c>
      <c r="V2216" s="58">
        <f t="shared" si="282"/>
        <v>1.01019948033673</v>
      </c>
      <c r="W2216" s="58">
        <f t="shared" si="283"/>
        <v>1.01019948033673</v>
      </c>
    </row>
    <row r="2217" spans="11:23">
      <c r="K2217" s="80">
        <v>221.5</v>
      </c>
      <c r="L2217" s="56">
        <f t="shared" si="277"/>
        <v>2.23486041721316</v>
      </c>
      <c r="M2217" s="56">
        <f t="shared" si="284"/>
        <v>0.0100630502197205</v>
      </c>
      <c r="Q2217" s="82">
        <f t="shared" si="278"/>
        <v>0.0549042706132134</v>
      </c>
      <c r="R2217" s="58">
        <f t="shared" si="279"/>
        <v>3.17361010226061</v>
      </c>
      <c r="S2217" s="57">
        <f>IF(K2217=0,C2245,(1/$C$59)*LN(1+$C$59/$C$58/(RodR+ABS(Calculations!K2217-RodR))))</f>
        <v>0.0173002570713095</v>
      </c>
      <c r="T2217" s="83">
        <f t="shared" si="280"/>
        <v>0.0175012946952254</v>
      </c>
      <c r="U2217" s="58">
        <f t="shared" si="281"/>
        <v>92.2916666666667</v>
      </c>
      <c r="V2217" s="58">
        <f t="shared" si="282"/>
        <v>1.01019948033673</v>
      </c>
      <c r="W2217" s="58">
        <f t="shared" si="283"/>
        <v>1.01019948033673</v>
      </c>
    </row>
    <row r="2218" spans="11:23">
      <c r="K2218" s="80">
        <v>221.6</v>
      </c>
      <c r="L2218" s="56">
        <f t="shared" si="277"/>
        <v>2.23385907197984</v>
      </c>
      <c r="M2218" s="56">
        <f t="shared" si="284"/>
        <v>0.0100540141575025</v>
      </c>
      <c r="Q2218" s="82">
        <f t="shared" si="278"/>
        <v>0.0548796703611154</v>
      </c>
      <c r="R2218" s="58">
        <f t="shared" si="279"/>
        <v>3.17361010226061</v>
      </c>
      <c r="S2218" s="57">
        <f>IF(K2218=0,C2246,(1/$C$59)*LN(1+$C$59/$C$58/(RodR+ABS(Calculations!K2218-RodR))))</f>
        <v>0.0172925055670902</v>
      </c>
      <c r="T2218" s="83">
        <f t="shared" si="280"/>
        <v>0.017493362116366</v>
      </c>
      <c r="U2218" s="58">
        <f t="shared" si="281"/>
        <v>92.3333333333333</v>
      </c>
      <c r="V2218" s="58">
        <f t="shared" si="282"/>
        <v>1.01019948033673</v>
      </c>
      <c r="W2218" s="58">
        <f t="shared" si="283"/>
        <v>1.01019948033673</v>
      </c>
    </row>
    <row r="2219" spans="11:23">
      <c r="K2219" s="80">
        <v>221.7</v>
      </c>
      <c r="L2219" s="56">
        <f t="shared" si="277"/>
        <v>2.23285862367971</v>
      </c>
      <c r="M2219" s="56">
        <f t="shared" si="284"/>
        <v>0.0100449902608859</v>
      </c>
      <c r="Q2219" s="82">
        <f t="shared" si="278"/>
        <v>0.0548550921441575</v>
      </c>
      <c r="R2219" s="58">
        <f t="shared" si="279"/>
        <v>3.17361010226061</v>
      </c>
      <c r="S2219" s="57">
        <f>IF(K2219=0,C2247,(1/$C$59)*LN(1+$C$59/$C$58/(RodR+ABS(Calculations!K2219-RodR))))</f>
        <v>0.0172847610061121</v>
      </c>
      <c r="T2219" s="83">
        <f t="shared" si="280"/>
        <v>0.017485436725284</v>
      </c>
      <c r="U2219" s="58">
        <f t="shared" si="281"/>
        <v>92.375</v>
      </c>
      <c r="V2219" s="58">
        <f t="shared" si="282"/>
        <v>1.01019948033673</v>
      </c>
      <c r="W2219" s="58">
        <f t="shared" si="283"/>
        <v>1.01019948033673</v>
      </c>
    </row>
    <row r="2220" spans="11:23">
      <c r="K2220" s="80">
        <v>221.8</v>
      </c>
      <c r="L2220" s="56">
        <f t="shared" si="277"/>
        <v>2.23185907110815</v>
      </c>
      <c r="M2220" s="56">
        <f t="shared" si="284"/>
        <v>0.0100359785080144</v>
      </c>
      <c r="Q2220" s="82">
        <f t="shared" si="278"/>
        <v>0.0548305359327457</v>
      </c>
      <c r="R2220" s="58">
        <f t="shared" si="279"/>
        <v>3.17361010226061</v>
      </c>
      <c r="S2220" s="57">
        <f>IF(K2220=0,C2248,(1/$C$59)*LN(1+$C$59/$C$58/(RodR+ABS(Calculations!K2220-RodR))))</f>
        <v>0.01727702337905</v>
      </c>
      <c r="T2220" s="83">
        <f t="shared" si="280"/>
        <v>0.0174775185122143</v>
      </c>
      <c r="U2220" s="58">
        <f t="shared" si="281"/>
        <v>92.4166666666667</v>
      </c>
      <c r="V2220" s="58">
        <f t="shared" si="282"/>
        <v>1.01019948033673</v>
      </c>
      <c r="W2220" s="58">
        <f t="shared" si="283"/>
        <v>1.01019948033673</v>
      </c>
    </row>
    <row r="2221" spans="11:23">
      <c r="K2221" s="80">
        <v>221.9</v>
      </c>
      <c r="L2221" s="56">
        <f t="shared" si="277"/>
        <v>2.23086041306277</v>
      </c>
      <c r="M2221" s="56">
        <f t="shared" si="284"/>
        <v>0.0100269788770979</v>
      </c>
      <c r="Q2221" s="82">
        <f t="shared" si="278"/>
        <v>0.0548060016973403</v>
      </c>
      <c r="R2221" s="58">
        <f t="shared" si="279"/>
        <v>3.17361010226061</v>
      </c>
      <c r="S2221" s="57">
        <f>IF(K2221=0,C2249,(1/$C$59)*LN(1+$C$59/$C$58/(RodR+ABS(Calculations!K2221-RodR))))</f>
        <v>0.017269292676596</v>
      </c>
      <c r="T2221" s="83">
        <f t="shared" si="280"/>
        <v>0.0174696074674097</v>
      </c>
      <c r="U2221" s="58">
        <f t="shared" si="281"/>
        <v>92.4583333333333</v>
      </c>
      <c r="V2221" s="58">
        <f t="shared" si="282"/>
        <v>1.01019948033673</v>
      </c>
      <c r="W2221" s="58">
        <f t="shared" si="283"/>
        <v>1.01019948033673</v>
      </c>
    </row>
    <row r="2222" spans="11:23">
      <c r="K2222" s="80">
        <v>222</v>
      </c>
      <c r="L2222" s="56">
        <f t="shared" si="277"/>
        <v>2.22986264834319</v>
      </c>
      <c r="M2222" s="56">
        <f t="shared" si="284"/>
        <v>0.0100179913464804</v>
      </c>
      <c r="Q2222" s="82">
        <f t="shared" si="278"/>
        <v>0.0547814894084519</v>
      </c>
      <c r="R2222" s="58">
        <f t="shared" si="279"/>
        <v>3.17361010226061</v>
      </c>
      <c r="S2222" s="57">
        <f>IF(K2222=0,C2250,(1/$C$59)*LN(1+$C$59/$C$58/(RodR+ABS(Calculations!K2222-RodR))))</f>
        <v>0.0172615688894582</v>
      </c>
      <c r="T2222" s="83">
        <f t="shared" si="280"/>
        <v>0.0174617035811404</v>
      </c>
      <c r="U2222" s="58">
        <f t="shared" si="281"/>
        <v>92.5</v>
      </c>
      <c r="V2222" s="58">
        <f t="shared" si="282"/>
        <v>1.01019948033673</v>
      </c>
      <c r="W2222" s="58">
        <f t="shared" si="283"/>
        <v>1.01019948033673</v>
      </c>
    </row>
    <row r="2223" spans="11:23">
      <c r="K2223" s="80">
        <v>222.1</v>
      </c>
      <c r="L2223" s="56">
        <f t="shared" si="277"/>
        <v>2.22886577575137</v>
      </c>
      <c r="M2223" s="56">
        <f t="shared" si="284"/>
        <v>0.0100090158944051</v>
      </c>
      <c r="Q2223" s="82">
        <f t="shared" si="278"/>
        <v>0.0547569990366478</v>
      </c>
      <c r="R2223" s="58">
        <f t="shared" si="279"/>
        <v>3.17361010226061</v>
      </c>
      <c r="S2223" s="57">
        <f>IF(K2223=0,C2251,(1/$C$59)*LN(1+$C$59/$C$58/(RodR+ABS(Calculations!K2223-RodR))))</f>
        <v>0.0172538520083622</v>
      </c>
      <c r="T2223" s="83">
        <f t="shared" si="280"/>
        <v>0.0174538068436947</v>
      </c>
      <c r="U2223" s="58">
        <f t="shared" si="281"/>
        <v>92.5416666666667</v>
      </c>
      <c r="V2223" s="58">
        <f t="shared" si="282"/>
        <v>1.01019948033673</v>
      </c>
      <c r="W2223" s="58">
        <f t="shared" si="283"/>
        <v>1.01019948033673</v>
      </c>
    </row>
    <row r="2224" spans="11:23">
      <c r="K2224" s="80">
        <v>222.2</v>
      </c>
      <c r="L2224" s="56">
        <f t="shared" si="277"/>
        <v>2.22786979409126</v>
      </c>
      <c r="M2224" s="56">
        <f t="shared" si="284"/>
        <v>0.0100000524992807</v>
      </c>
      <c r="Q2224" s="82">
        <f t="shared" si="278"/>
        <v>0.0547325305525441</v>
      </c>
      <c r="R2224" s="58">
        <f t="shared" si="279"/>
        <v>3.17361010226061</v>
      </c>
      <c r="S2224" s="57">
        <f>IF(K2224=0,C2252,(1/$C$59)*LN(1+$C$59/$C$58/(RodR+ABS(Calculations!K2224-RodR))))</f>
        <v>0.0172461420240493</v>
      </c>
      <c r="T2224" s="83">
        <f t="shared" si="280"/>
        <v>0.0174459172453776</v>
      </c>
      <c r="U2224" s="58">
        <f t="shared" si="281"/>
        <v>92.5833333333333</v>
      </c>
      <c r="V2224" s="58">
        <f t="shared" si="282"/>
        <v>1.01019948033673</v>
      </c>
      <c r="W2224" s="58">
        <f t="shared" si="283"/>
        <v>1.01019948033673</v>
      </c>
    </row>
    <row r="2225" spans="11:23">
      <c r="K2225" s="80">
        <v>222.3</v>
      </c>
      <c r="L2225" s="56">
        <f t="shared" si="277"/>
        <v>2.22687470216903</v>
      </c>
      <c r="M2225" s="56">
        <f t="shared" si="284"/>
        <v>0.00999110113948465</v>
      </c>
      <c r="Q2225" s="82">
        <f t="shared" si="278"/>
        <v>0.0547080839268119</v>
      </c>
      <c r="R2225" s="58">
        <f t="shared" si="279"/>
        <v>3.17361010226061</v>
      </c>
      <c r="S2225" s="57">
        <f>IF(K2225=0,C2253,(1/$C$59)*LN(1+$C$59/$C$58/(RodR+ABS(Calculations!K2225-RodR))))</f>
        <v>0.017238438927278</v>
      </c>
      <c r="T2225" s="83">
        <f t="shared" si="280"/>
        <v>0.0174380347765122</v>
      </c>
      <c r="U2225" s="58">
        <f t="shared" si="281"/>
        <v>92.625</v>
      </c>
      <c r="V2225" s="58">
        <f t="shared" si="282"/>
        <v>1.01019948033673</v>
      </c>
      <c r="W2225" s="58">
        <f t="shared" si="283"/>
        <v>1.01019948033673</v>
      </c>
    </row>
    <row r="2226" spans="11:23">
      <c r="K2226" s="80">
        <v>222.4</v>
      </c>
      <c r="L2226" s="56">
        <f t="shared" si="277"/>
        <v>2.2258804987929</v>
      </c>
      <c r="M2226" s="56">
        <f t="shared" si="284"/>
        <v>0.00998216179352518</v>
      </c>
      <c r="Q2226" s="82">
        <f t="shared" si="278"/>
        <v>0.0546836591301726</v>
      </c>
      <c r="R2226" s="58">
        <f t="shared" si="279"/>
        <v>3.17361010226061</v>
      </c>
      <c r="S2226" s="57">
        <f>IF(K2226=0,C2254,(1/$C$59)*LN(1+$C$59/$C$58/(RodR+ABS(Calculations!K2226-RodR))))</f>
        <v>0.0172307427088226</v>
      </c>
      <c r="T2226" s="83">
        <f t="shared" si="280"/>
        <v>0.0174301594274392</v>
      </c>
      <c r="U2226" s="58">
        <f t="shared" si="281"/>
        <v>92.6666666666667</v>
      </c>
      <c r="V2226" s="58">
        <f t="shared" si="282"/>
        <v>1.01019948033673</v>
      </c>
      <c r="W2226" s="58">
        <f t="shared" si="283"/>
        <v>1.01019948033673</v>
      </c>
    </row>
    <row r="2227" spans="11:23">
      <c r="K2227" s="80">
        <v>222.5</v>
      </c>
      <c r="L2227" s="56">
        <f t="shared" si="277"/>
        <v>2.22488718277331</v>
      </c>
      <c r="M2227" s="56">
        <f t="shared" si="284"/>
        <v>0.00997323443984621</v>
      </c>
      <c r="Q2227" s="82">
        <f t="shared" si="278"/>
        <v>0.0546592561334021</v>
      </c>
      <c r="R2227" s="58">
        <f t="shared" si="279"/>
        <v>3.17361010226061</v>
      </c>
      <c r="S2227" s="57">
        <f>IF(K2227=0,C2255,(1/$C$59)*LN(1+$C$59/$C$58/(RodR+ABS(Calculations!K2227-RodR))))</f>
        <v>0.0172230533594746</v>
      </c>
      <c r="T2227" s="83">
        <f t="shared" si="280"/>
        <v>0.0174222911885163</v>
      </c>
      <c r="U2227" s="58">
        <f t="shared" si="281"/>
        <v>92.7083333333333</v>
      </c>
      <c r="V2227" s="58">
        <f t="shared" si="282"/>
        <v>1.01019948033673</v>
      </c>
      <c r="W2227" s="58">
        <f t="shared" si="283"/>
        <v>1.01019948033673</v>
      </c>
    </row>
    <row r="2228" spans="11:23">
      <c r="K2228" s="80">
        <v>222.6</v>
      </c>
      <c r="L2228" s="56">
        <f t="shared" si="277"/>
        <v>2.22389475292278</v>
      </c>
      <c r="M2228" s="56">
        <f t="shared" si="284"/>
        <v>0.00996431905705641</v>
      </c>
      <c r="Q2228" s="82">
        <f t="shared" si="278"/>
        <v>0.0546348749073271</v>
      </c>
      <c r="R2228" s="58">
        <f t="shared" si="279"/>
        <v>3.17361010226061</v>
      </c>
      <c r="S2228" s="57">
        <f>IF(K2228=0,C2256,(1/$C$59)*LN(1+$C$59/$C$58/(RodR+ABS(Calculations!K2228-RodR))))</f>
        <v>0.0172153708700416</v>
      </c>
      <c r="T2228" s="83">
        <f t="shared" si="280"/>
        <v>0.017414430050119</v>
      </c>
      <c r="U2228" s="58">
        <f t="shared" si="281"/>
        <v>92.75</v>
      </c>
      <c r="V2228" s="58">
        <f t="shared" si="282"/>
        <v>1.01019948033673</v>
      </c>
      <c r="W2228" s="58">
        <f t="shared" si="283"/>
        <v>1.01019948033673</v>
      </c>
    </row>
    <row r="2229" spans="11:23">
      <c r="K2229" s="80">
        <v>222.7</v>
      </c>
      <c r="L2229" s="56">
        <f t="shared" si="277"/>
        <v>2.22290320805595</v>
      </c>
      <c r="M2229" s="56">
        <f t="shared" si="284"/>
        <v>0.00995541562376623</v>
      </c>
      <c r="Q2229" s="82">
        <f t="shared" si="278"/>
        <v>0.0546105154228266</v>
      </c>
      <c r="R2229" s="58">
        <f t="shared" si="279"/>
        <v>3.17361010226061</v>
      </c>
      <c r="S2229" s="57">
        <f>IF(K2229=0,C2257,(1/$C$59)*LN(1+$C$59/$C$58/(RodR+ABS(Calculations!K2229-RodR))))</f>
        <v>0.0172076952313476</v>
      </c>
      <c r="T2229" s="83">
        <f t="shared" si="280"/>
        <v>0.0174065760026398</v>
      </c>
      <c r="U2229" s="58">
        <f t="shared" si="281"/>
        <v>92.7916666666667</v>
      </c>
      <c r="V2229" s="58">
        <f t="shared" si="282"/>
        <v>1.01019948033673</v>
      </c>
      <c r="W2229" s="58">
        <f t="shared" si="283"/>
        <v>1.01019948033673</v>
      </c>
    </row>
    <row r="2230" spans="11:23">
      <c r="K2230" s="80">
        <v>222.8</v>
      </c>
      <c r="L2230" s="56">
        <f t="shared" si="277"/>
        <v>2.22191254698953</v>
      </c>
      <c r="M2230" s="56">
        <f t="shared" si="284"/>
        <v>0.00994652411861852</v>
      </c>
      <c r="Q2230" s="82">
        <f t="shared" si="278"/>
        <v>0.0545861776508309</v>
      </c>
      <c r="R2230" s="58">
        <f t="shared" si="279"/>
        <v>3.17361010226061</v>
      </c>
      <c r="S2230" s="57">
        <f>IF(K2230=0,C2258,(1/$C$59)*LN(1+$C$59/$C$58/(RodR+ABS(Calculations!K2230-RodR))))</f>
        <v>0.0172000264342329</v>
      </c>
      <c r="T2230" s="83">
        <f t="shared" si="280"/>
        <v>0.017398729036489</v>
      </c>
      <c r="U2230" s="58">
        <f t="shared" si="281"/>
        <v>92.8333333333333</v>
      </c>
      <c r="V2230" s="58">
        <f t="shared" si="282"/>
        <v>1.01019948033673</v>
      </c>
      <c r="W2230" s="58">
        <f t="shared" si="283"/>
        <v>1.01019948033673</v>
      </c>
    </row>
    <row r="2231" spans="11:23">
      <c r="K2231" s="80">
        <v>222.9</v>
      </c>
      <c r="L2231" s="56">
        <f t="shared" si="277"/>
        <v>2.22092276854244</v>
      </c>
      <c r="M2231" s="56">
        <f t="shared" si="284"/>
        <v>0.00993764452032142</v>
      </c>
      <c r="Q2231" s="82">
        <f t="shared" si="278"/>
        <v>0.0545618615623237</v>
      </c>
      <c r="R2231" s="58">
        <f t="shared" si="279"/>
        <v>3.17361010226061</v>
      </c>
      <c r="S2231" s="57">
        <f>IF(K2231=0,C2259,(1/$C$59)*LN(1+$C$59/$C$58/(RodR+ABS(Calculations!K2231-RodR))))</f>
        <v>0.0171923644695542</v>
      </c>
      <c r="T2231" s="83">
        <f t="shared" si="280"/>
        <v>0.0173908891420936</v>
      </c>
      <c r="U2231" s="58">
        <f t="shared" si="281"/>
        <v>92.875</v>
      </c>
      <c r="V2231" s="58">
        <f t="shared" si="282"/>
        <v>1.01019948033673</v>
      </c>
      <c r="W2231" s="58">
        <f t="shared" si="283"/>
        <v>1.01019948033673</v>
      </c>
    </row>
    <row r="2232" spans="11:23">
      <c r="K2232" s="80">
        <v>223</v>
      </c>
      <c r="L2232" s="56">
        <f t="shared" si="277"/>
        <v>2.21993387153564</v>
      </c>
      <c r="M2232" s="56">
        <f t="shared" si="284"/>
        <v>0.00992877680755022</v>
      </c>
      <c r="Q2232" s="82">
        <f t="shared" si="278"/>
        <v>0.0545375671283393</v>
      </c>
      <c r="R2232" s="58">
        <f t="shared" si="279"/>
        <v>3.17361010226061</v>
      </c>
      <c r="S2232" s="57">
        <f>IF(K2232=0,C2260,(1/$C$59)*LN(1+$C$59/$C$58/(RodR+ABS(Calculations!K2232-RodR))))</f>
        <v>0.0171847093281848</v>
      </c>
      <c r="T2232" s="83">
        <f t="shared" si="280"/>
        <v>0.0173830563098985</v>
      </c>
      <c r="U2232" s="58">
        <f t="shared" si="281"/>
        <v>92.9166666666667</v>
      </c>
      <c r="V2232" s="58">
        <f t="shared" si="282"/>
        <v>1.01019948033673</v>
      </c>
      <c r="W2232" s="58">
        <f t="shared" si="283"/>
        <v>1.01019948033673</v>
      </c>
    </row>
    <row r="2233" spans="11:23">
      <c r="K2233" s="80">
        <v>223.1</v>
      </c>
      <c r="L2233" s="56">
        <f t="shared" si="277"/>
        <v>2.21894585479212</v>
      </c>
      <c r="M2233" s="56">
        <f t="shared" si="284"/>
        <v>0.00991992095925065</v>
      </c>
      <c r="Q2233" s="82">
        <f t="shared" si="278"/>
        <v>0.0545132943199624</v>
      </c>
      <c r="R2233" s="58">
        <f t="shared" si="279"/>
        <v>3.17361010226061</v>
      </c>
      <c r="S2233" s="57">
        <f>IF(K2233=0,C2261,(1/$C$59)*LN(1+$C$59/$C$58/(RodR+ABS(Calculations!K2233-RodR))))</f>
        <v>0.0171770610010132</v>
      </c>
      <c r="T2233" s="83">
        <f t="shared" si="280"/>
        <v>0.0173752305303651</v>
      </c>
      <c r="U2233" s="58">
        <f t="shared" si="281"/>
        <v>92.9583333333333</v>
      </c>
      <c r="V2233" s="58">
        <f t="shared" si="282"/>
        <v>1.01019948033673</v>
      </c>
      <c r="W2233" s="58">
        <f t="shared" si="283"/>
        <v>1.01019948033673</v>
      </c>
    </row>
    <row r="2234" spans="11:23">
      <c r="K2234" s="80">
        <v>223.2</v>
      </c>
      <c r="L2234" s="56">
        <f t="shared" si="277"/>
        <v>2.21795871713713</v>
      </c>
      <c r="M2234" s="56">
        <f t="shared" si="284"/>
        <v>0.00991107695412863</v>
      </c>
      <c r="Q2234" s="82">
        <f t="shared" si="278"/>
        <v>0.054489043108332</v>
      </c>
      <c r="R2234" s="58">
        <f t="shared" si="279"/>
        <v>3.17361010226061</v>
      </c>
      <c r="S2234" s="57">
        <f>IF(K2234=0,C2262,(1/$C$59)*LN(1+$C$59/$C$58/(RodR+ABS(Calculations!K2234-RodR))))</f>
        <v>0.0171694194789457</v>
      </c>
      <c r="T2234" s="83">
        <f t="shared" si="280"/>
        <v>0.0173674117939726</v>
      </c>
      <c r="U2234" s="58">
        <f t="shared" si="281"/>
        <v>93</v>
      </c>
      <c r="V2234" s="58">
        <f t="shared" si="282"/>
        <v>1.01019948033673</v>
      </c>
      <c r="W2234" s="58">
        <f t="shared" si="283"/>
        <v>1.01019948033673</v>
      </c>
    </row>
    <row r="2235" spans="11:23">
      <c r="K2235" s="80">
        <v>223.3</v>
      </c>
      <c r="L2235" s="56">
        <f t="shared" si="277"/>
        <v>2.21697245739787</v>
      </c>
      <c r="M2235" s="56">
        <f t="shared" si="284"/>
        <v>0.00990224477116097</v>
      </c>
      <c r="Q2235" s="82">
        <f t="shared" si="278"/>
        <v>0.054464813464636</v>
      </c>
      <c r="R2235" s="58">
        <f t="shared" si="279"/>
        <v>3.17361010226061</v>
      </c>
      <c r="S2235" s="57">
        <f>IF(K2235=0,C2263,(1/$C$59)*LN(1+$C$59/$C$58/(RodR+ABS(Calculations!K2235-RodR))))</f>
        <v>0.0171617847529033</v>
      </c>
      <c r="T2235" s="83">
        <f t="shared" si="280"/>
        <v>0.0173596000912168</v>
      </c>
      <c r="U2235" s="58">
        <f t="shared" si="281"/>
        <v>93.0416666666667</v>
      </c>
      <c r="V2235" s="58">
        <f t="shared" si="282"/>
        <v>1.01019948033673</v>
      </c>
      <c r="W2235" s="58">
        <f t="shared" si="283"/>
        <v>1.01019948033673</v>
      </c>
    </row>
    <row r="2236" spans="11:23">
      <c r="K2236" s="80">
        <v>223.4</v>
      </c>
      <c r="L2236" s="56">
        <f t="shared" si="277"/>
        <v>2.21598707440364</v>
      </c>
      <c r="M2236" s="56">
        <f t="shared" si="284"/>
        <v>0.00989342438925789</v>
      </c>
      <c r="Q2236" s="82">
        <f t="shared" si="278"/>
        <v>0.0544406053601137</v>
      </c>
      <c r="R2236" s="58">
        <f t="shared" si="279"/>
        <v>3.17361010226061</v>
      </c>
      <c r="S2236" s="57">
        <f>IF(K2236=0,C2264,(1/$C$59)*LN(1+$C$59/$C$58/(RodR+ABS(Calculations!K2236-RodR))))</f>
        <v>0.0171541568138237</v>
      </c>
      <c r="T2236" s="83">
        <f t="shared" si="280"/>
        <v>0.0173517954126111</v>
      </c>
      <c r="U2236" s="58">
        <f t="shared" si="281"/>
        <v>93.0833333333333</v>
      </c>
      <c r="V2236" s="58">
        <f t="shared" si="282"/>
        <v>1.01019948033673</v>
      </c>
      <c r="W2236" s="58">
        <f t="shared" si="283"/>
        <v>1.01019948033673</v>
      </c>
    </row>
    <row r="2237" spans="11:23">
      <c r="K2237" s="80">
        <v>223.5</v>
      </c>
      <c r="L2237" s="56">
        <f t="shared" si="277"/>
        <v>2.21500256698595</v>
      </c>
      <c r="M2237" s="56">
        <f t="shared" si="284"/>
        <v>0.00988461578735889</v>
      </c>
      <c r="Q2237" s="82">
        <f t="shared" si="278"/>
        <v>0.0544164187660583</v>
      </c>
      <c r="R2237" s="58">
        <f t="shared" si="279"/>
        <v>3.17361010226061</v>
      </c>
      <c r="S2237" s="57">
        <f>IF(K2237=0,C2265,(1/$C$59)*LN(1+$C$59/$C$58/(RodR+ABS(Calculations!K2237-RodR))))</f>
        <v>0.0171465356526615</v>
      </c>
      <c r="T2237" s="83">
        <f t="shared" si="280"/>
        <v>0.0173439977486856</v>
      </c>
      <c r="U2237" s="58">
        <f t="shared" si="281"/>
        <v>93.125</v>
      </c>
      <c r="V2237" s="58">
        <f t="shared" si="282"/>
        <v>1.01019948033673</v>
      </c>
      <c r="W2237" s="58">
        <f t="shared" si="283"/>
        <v>1.01019948033673</v>
      </c>
    </row>
    <row r="2238" spans="11:23">
      <c r="K2238" s="80">
        <v>223.6</v>
      </c>
      <c r="L2238" s="56">
        <f t="shared" si="277"/>
        <v>2.21401893397821</v>
      </c>
      <c r="M2238" s="56">
        <f t="shared" si="284"/>
        <v>0.00987581894457623</v>
      </c>
      <c r="Q2238" s="82">
        <f t="shared" si="278"/>
        <v>0.05439225365381</v>
      </c>
      <c r="R2238" s="58">
        <f t="shared" si="279"/>
        <v>3.17361010226061</v>
      </c>
      <c r="S2238" s="57">
        <f>IF(K2238=0,C2266,(1/$C$59)*LN(1+$C$59/$C$58/(RodR+ABS(Calculations!K2238-RodR))))</f>
        <v>0.017138921260386</v>
      </c>
      <c r="T2238" s="83">
        <f t="shared" si="280"/>
        <v>0.0173362070899873</v>
      </c>
      <c r="U2238" s="58">
        <f t="shared" si="281"/>
        <v>93.1666666666667</v>
      </c>
      <c r="V2238" s="58">
        <f t="shared" si="282"/>
        <v>1.01019948033673</v>
      </c>
      <c r="W2238" s="58">
        <f t="shared" si="283"/>
        <v>1.01019948033673</v>
      </c>
    </row>
    <row r="2239" spans="11:23">
      <c r="K2239" s="80">
        <v>223.7</v>
      </c>
      <c r="L2239" s="56">
        <f t="shared" si="277"/>
        <v>2.21303617421599</v>
      </c>
      <c r="M2239" s="56">
        <f t="shared" si="284"/>
        <v>0.00986703383995069</v>
      </c>
      <c r="Q2239" s="82">
        <f t="shared" si="278"/>
        <v>0.0543681099947623</v>
      </c>
      <c r="R2239" s="58">
        <f t="shared" si="279"/>
        <v>3.17361010226061</v>
      </c>
      <c r="S2239" s="57">
        <f>IF(K2239=0,C2267,(1/$C$59)*LN(1+$C$59/$C$58/(RodR+ABS(Calculations!K2239-RodR))))</f>
        <v>0.0171313136279832</v>
      </c>
      <c r="T2239" s="83">
        <f t="shared" si="280"/>
        <v>0.017328423427081</v>
      </c>
      <c r="U2239" s="58">
        <f t="shared" si="281"/>
        <v>93.2083333333333</v>
      </c>
      <c r="V2239" s="58">
        <f t="shared" si="282"/>
        <v>1.01019948033673</v>
      </c>
      <c r="W2239" s="58">
        <f t="shared" si="283"/>
        <v>1.01019948033673</v>
      </c>
    </row>
    <row r="2240" spans="11:23">
      <c r="K2240" s="80">
        <v>223.8</v>
      </c>
      <c r="L2240" s="56">
        <f t="shared" si="277"/>
        <v>2.21205428653695</v>
      </c>
      <c r="M2240" s="56">
        <f t="shared" si="284"/>
        <v>0.0098582604525892</v>
      </c>
      <c r="Q2240" s="82">
        <f t="shared" si="278"/>
        <v>0.0543439877603592</v>
      </c>
      <c r="R2240" s="58">
        <f t="shared" si="279"/>
        <v>3.17361010226061</v>
      </c>
      <c r="S2240" s="57">
        <f>IF(K2240=0,C2268,(1/$C$59)*LN(1+$C$59/$C$58/(RodR+ABS(Calculations!K2240-RodR))))</f>
        <v>0.0171237127464553</v>
      </c>
      <c r="T2240" s="83">
        <f t="shared" si="280"/>
        <v>0.0173206467505472</v>
      </c>
      <c r="U2240" s="58">
        <f t="shared" si="281"/>
        <v>93.25</v>
      </c>
      <c r="V2240" s="58">
        <f t="shared" si="282"/>
        <v>1.01019948033673</v>
      </c>
      <c r="W2240" s="58">
        <f t="shared" si="283"/>
        <v>1.01019948033673</v>
      </c>
    </row>
    <row r="2241" spans="11:23">
      <c r="K2241" s="80">
        <v>223.9</v>
      </c>
      <c r="L2241" s="56">
        <f t="shared" si="277"/>
        <v>2.21107326978077</v>
      </c>
      <c r="M2241" s="56">
        <f t="shared" si="284"/>
        <v>0.00984949876166974</v>
      </c>
      <c r="Q2241" s="82">
        <f t="shared" si="278"/>
        <v>0.0543198869220956</v>
      </c>
      <c r="R2241" s="58">
        <f t="shared" si="279"/>
        <v>3.17361010226061</v>
      </c>
      <c r="S2241" s="57">
        <f>IF(K2241=0,C2269,(1/$C$59)*LN(1+$C$59/$C$58/(RodR+ABS(Calculations!K2241-RodR))))</f>
        <v>0.0171161186068203</v>
      </c>
      <c r="T2241" s="83">
        <f t="shared" si="280"/>
        <v>0.0173128770509843</v>
      </c>
      <c r="U2241" s="58">
        <f t="shared" si="281"/>
        <v>93.2916666666667</v>
      </c>
      <c r="V2241" s="58">
        <f t="shared" si="282"/>
        <v>1.01019948033673</v>
      </c>
      <c r="W2241" s="58">
        <f t="shared" si="283"/>
        <v>1.01019948033673</v>
      </c>
    </row>
    <row r="2242" spans="11:23">
      <c r="K2242" s="80">
        <v>224</v>
      </c>
      <c r="L2242" s="56">
        <f t="shared" ref="L2242:L2305" si="285">IF(K2242&lt;RodR,EPRValue,Q2242*$C$43)</f>
        <v>2.21009312278917</v>
      </c>
      <c r="M2242" s="56">
        <f t="shared" si="284"/>
        <v>0.00984074874646801</v>
      </c>
      <c r="Q2242" s="82">
        <f t="shared" si="278"/>
        <v>0.0542958074515151</v>
      </c>
      <c r="R2242" s="58">
        <f t="shared" si="279"/>
        <v>3.17361010226061</v>
      </c>
      <c r="S2242" s="57">
        <f>IF(K2242=0,C2270,(1/$C$59)*LN(1+$C$59/$C$58/(RodR+ABS(Calculations!K2242-RodR))))</f>
        <v>0.0171085312001116</v>
      </c>
      <c r="T2242" s="83">
        <f t="shared" si="280"/>
        <v>0.017305114319007</v>
      </c>
      <c r="U2242" s="58">
        <f t="shared" si="281"/>
        <v>93.3333333333333</v>
      </c>
      <c r="V2242" s="58">
        <f t="shared" si="282"/>
        <v>1.01019948033673</v>
      </c>
      <c r="W2242" s="58">
        <f t="shared" si="283"/>
        <v>1.01019948033673</v>
      </c>
    </row>
    <row r="2243" spans="11:23">
      <c r="K2243" s="80">
        <v>224.1</v>
      </c>
      <c r="L2243" s="56">
        <f t="shared" si="285"/>
        <v>2.20911384440597</v>
      </c>
      <c r="M2243" s="56">
        <f t="shared" si="284"/>
        <v>0.00983201038615711</v>
      </c>
      <c r="Q2243" s="82">
        <f t="shared" si="278"/>
        <v>0.054271749320214</v>
      </c>
      <c r="R2243" s="58">
        <f t="shared" si="279"/>
        <v>3.17361010226061</v>
      </c>
      <c r="S2243" s="57">
        <f>IF(K2243=0,C2271,(1/$C$59)*LN(1+$C$59/$C$58/(RodR+ABS(Calculations!K2243-RodR))))</f>
        <v>0.0171009505173794</v>
      </c>
      <c r="T2243" s="83">
        <f t="shared" si="280"/>
        <v>0.0172973585452472</v>
      </c>
      <c r="U2243" s="58">
        <f t="shared" si="281"/>
        <v>93.375</v>
      </c>
      <c r="V2243" s="58">
        <f t="shared" si="282"/>
        <v>1.01019948033673</v>
      </c>
      <c r="W2243" s="58">
        <f t="shared" si="283"/>
        <v>1.01019948033673</v>
      </c>
    </row>
    <row r="2244" spans="11:23">
      <c r="K2244" s="80">
        <v>224.2</v>
      </c>
      <c r="L2244" s="56">
        <f t="shared" si="285"/>
        <v>2.20813543347702</v>
      </c>
      <c r="M2244" s="56">
        <f t="shared" si="284"/>
        <v>0.00982328366011354</v>
      </c>
      <c r="Q2244" s="82">
        <f t="shared" ref="Q2244:Q2307" si="286">R2244*IF($C$56&lt;$C$55,S2244,T2244)</f>
        <v>0.054247712499838</v>
      </c>
      <c r="R2244" s="58">
        <f t="shared" ref="R2244:R2307" si="287">$C$70/$C$61*W2244</f>
        <v>3.17361010226061</v>
      </c>
      <c r="S2244" s="57">
        <f>IF(K2244=0,C2272,(1/$C$59)*LN(1+$C$59/$C$58/(RodR+ABS(Calculations!K2244-RodR))))</f>
        <v>0.0170933765496891</v>
      </c>
      <c r="T2244" s="83">
        <f t="shared" ref="T2244:T2307" si="288">IF((ABS(K2244))&lt;$C$55-$C$56,($C$53/2/PI()/$C$56*LN(($C$55-$C$56)*(ABS(K2244)+$C$56)/(ABS(K2244))/$C$55)+$C$60*LN($C$55*$C$54/($C$55-$C$56)/$C$53)),$C$60*LN((((ABS(K2244))+$C$56-$C$55)*$C$53+$C$55*$C$54)/($C$53*(ABS(K2244)))))</f>
        <v>0.0172896097203534</v>
      </c>
      <c r="U2244" s="58">
        <f t="shared" ref="U2244:U2307" si="289">K2244/$C$56</f>
        <v>93.4166666666667</v>
      </c>
      <c r="V2244" s="58">
        <f t="shared" ref="V2244:V2307" si="290">IF(K2244="","",1/(1.0212-0.0178*LOG10($C$53+0.01)))</f>
        <v>1.01019948033673</v>
      </c>
      <c r="W2244" s="58">
        <f t="shared" ref="W2244:W2307" si="291">MAX(1/(-(0.21682*LOG10(3.7*U2244)-0.293)*(EXP(-3.7*U2244)-1)+1),1)*MAX(1/(-(0.1921*LOG10(U2244+0.2)+0.072)*(EXP(-150*U2244)-1)+1),1)*V2244</f>
        <v>1.01019948033673</v>
      </c>
    </row>
    <row r="2245" spans="11:23">
      <c r="K2245" s="80">
        <v>224.3</v>
      </c>
      <c r="L2245" s="56">
        <f t="shared" si="285"/>
        <v>2.20715788885022</v>
      </c>
      <c r="M2245" s="56">
        <f t="shared" si="284"/>
        <v>0.00981456854764673</v>
      </c>
      <c r="Q2245" s="82">
        <f t="shared" si="286"/>
        <v>0.0542236969620832</v>
      </c>
      <c r="R2245" s="58">
        <f t="shared" si="287"/>
        <v>3.17361010226061</v>
      </c>
      <c r="S2245" s="57">
        <f>IF(K2245=0,C2273,(1/$C$59)*LN(1+$C$59/$C$58/(RodR+ABS(Calculations!K2245-RodR))))</f>
        <v>0.0170858092881223</v>
      </c>
      <c r="T2245" s="83">
        <f t="shared" si="288"/>
        <v>0.0172818678349905</v>
      </c>
      <c r="U2245" s="58">
        <f t="shared" si="289"/>
        <v>93.4583333333333</v>
      </c>
      <c r="V2245" s="58">
        <f t="shared" si="290"/>
        <v>1.01019948033673</v>
      </c>
      <c r="W2245" s="58">
        <f t="shared" si="291"/>
        <v>1.01019948033673</v>
      </c>
    </row>
    <row r="2246" spans="11:23">
      <c r="K2246" s="80">
        <v>224.4</v>
      </c>
      <c r="L2246" s="56">
        <f t="shared" si="285"/>
        <v>2.20618120937548</v>
      </c>
      <c r="M2246" s="56">
        <f t="shared" si="284"/>
        <v>0.0098058650281625</v>
      </c>
      <c r="Q2246" s="82">
        <f t="shared" si="286"/>
        <v>0.0541997026786951</v>
      </c>
      <c r="R2246" s="58">
        <f t="shared" si="287"/>
        <v>3.17361010226061</v>
      </c>
      <c r="S2246" s="57">
        <f>IF(K2246=0,C2274,(1/$C$59)*LN(1+$C$59/$C$58/(RodR+ABS(Calculations!K2246-RodR))))</f>
        <v>0.0170782487237761</v>
      </c>
      <c r="T2246" s="83">
        <f t="shared" si="288"/>
        <v>0.0172741328798411</v>
      </c>
      <c r="U2246" s="58">
        <f t="shared" si="289"/>
        <v>93.5</v>
      </c>
      <c r="V2246" s="58">
        <f t="shared" si="290"/>
        <v>1.01019948033673</v>
      </c>
      <c r="W2246" s="58">
        <f t="shared" si="291"/>
        <v>1.01019948033673</v>
      </c>
    </row>
    <row r="2247" spans="11:23">
      <c r="K2247" s="80">
        <v>224.5</v>
      </c>
      <c r="L2247" s="56">
        <f t="shared" si="285"/>
        <v>2.20520539390478</v>
      </c>
      <c r="M2247" s="56">
        <f t="shared" si="284"/>
        <v>0.00979717308117323</v>
      </c>
      <c r="Q2247" s="82">
        <f t="shared" si="286"/>
        <v>0.05417572962147</v>
      </c>
      <c r="R2247" s="58">
        <f t="shared" si="287"/>
        <v>3.17361010226061</v>
      </c>
      <c r="S2247" s="57">
        <f>IF(K2247=0,C2275,(1/$C$59)*LN(1+$C$59/$C$58/(RodR+ABS(Calculations!K2247-RodR))))</f>
        <v>0.0170706948477634</v>
      </c>
      <c r="T2247" s="83">
        <f t="shared" si="288"/>
        <v>0.0172664048456032</v>
      </c>
      <c r="U2247" s="58">
        <f t="shared" si="289"/>
        <v>93.5416666666667</v>
      </c>
      <c r="V2247" s="58">
        <f t="shared" si="290"/>
        <v>1.01019948033673</v>
      </c>
      <c r="W2247" s="58">
        <f t="shared" si="291"/>
        <v>1.01019948033673</v>
      </c>
    </row>
    <row r="2248" spans="11:23">
      <c r="K2248" s="80">
        <v>224.6</v>
      </c>
      <c r="L2248" s="56">
        <f t="shared" si="285"/>
        <v>2.20423044129209</v>
      </c>
      <c r="M2248" s="56">
        <f t="shared" si="284"/>
        <v>0.00978849268611892</v>
      </c>
      <c r="Q2248" s="82">
        <f t="shared" si="286"/>
        <v>0.0541517777622533</v>
      </c>
      <c r="R2248" s="58">
        <f t="shared" si="287"/>
        <v>3.17361010226061</v>
      </c>
      <c r="S2248" s="57">
        <f>IF(K2248=0,C2276,(1/$C$59)*LN(1+$C$59/$C$58/(RodR+ABS(Calculations!K2248-RodR))))</f>
        <v>0.0170631476512128</v>
      </c>
      <c r="T2248" s="83">
        <f t="shared" si="288"/>
        <v>0.0172586837229929</v>
      </c>
      <c r="U2248" s="58">
        <f t="shared" si="289"/>
        <v>93.5833333333333</v>
      </c>
      <c r="V2248" s="58">
        <f t="shared" si="290"/>
        <v>1.01019948033673</v>
      </c>
      <c r="W2248" s="58">
        <f t="shared" si="291"/>
        <v>1.01019948033673</v>
      </c>
    </row>
    <row r="2249" spans="11:23">
      <c r="K2249" s="80">
        <v>224.7</v>
      </c>
      <c r="L2249" s="56">
        <f t="shared" si="285"/>
        <v>2.20325635039349</v>
      </c>
      <c r="M2249" s="56">
        <f t="shared" si="284"/>
        <v>0.00977982382250575</v>
      </c>
      <c r="Q2249" s="82">
        <f t="shared" si="286"/>
        <v>0.0541278470729419</v>
      </c>
      <c r="R2249" s="58">
        <f t="shared" si="287"/>
        <v>3.17361010226061</v>
      </c>
      <c r="S2249" s="57">
        <f>IF(K2249=0,C2277,(1/$C$59)*LN(1+$C$59/$C$58/(RodR+ABS(Calculations!K2249-RodR))))</f>
        <v>0.0170556071252691</v>
      </c>
      <c r="T2249" s="83">
        <f t="shared" si="288"/>
        <v>0.0172509695027412</v>
      </c>
      <c r="U2249" s="58">
        <f t="shared" si="289"/>
        <v>93.625</v>
      </c>
      <c r="V2249" s="58">
        <f t="shared" si="290"/>
        <v>1.01019948033673</v>
      </c>
      <c r="W2249" s="58">
        <f t="shared" si="291"/>
        <v>1.01019948033673</v>
      </c>
    </row>
    <row r="2250" spans="11:23">
      <c r="K2250" s="80">
        <v>224.8</v>
      </c>
      <c r="L2250" s="56">
        <f t="shared" si="285"/>
        <v>2.20228312006697</v>
      </c>
      <c r="M2250" s="56">
        <f t="shared" si="284"/>
        <v>0.00977116646997933</v>
      </c>
      <c r="Q2250" s="82">
        <f t="shared" si="286"/>
        <v>0.0541039375254799</v>
      </c>
      <c r="R2250" s="58">
        <f t="shared" si="287"/>
        <v>3.17361010226061</v>
      </c>
      <c r="S2250" s="57">
        <f>IF(K2250=0,C2278,(1/$C$59)*LN(1+$C$59/$C$58/(RodR+ABS(Calculations!K2250-RodR))))</f>
        <v>0.0170480732610918</v>
      </c>
      <c r="T2250" s="83">
        <f t="shared" si="288"/>
        <v>0.0172432621755969</v>
      </c>
      <c r="U2250" s="58">
        <f t="shared" si="289"/>
        <v>93.6666666666667</v>
      </c>
      <c r="V2250" s="58">
        <f t="shared" si="290"/>
        <v>1.01019948033673</v>
      </c>
      <c r="W2250" s="58">
        <f t="shared" si="291"/>
        <v>1.01019948033673</v>
      </c>
    </row>
    <row r="2251" spans="11:23">
      <c r="K2251" s="80">
        <v>224.9</v>
      </c>
      <c r="L2251" s="56">
        <f t="shared" si="285"/>
        <v>2.20131074917259</v>
      </c>
      <c r="M2251" s="56">
        <f t="shared" si="284"/>
        <v>0.00976252060818084</v>
      </c>
      <c r="Q2251" s="82">
        <f t="shared" si="286"/>
        <v>0.0540800490918623</v>
      </c>
      <c r="R2251" s="58">
        <f t="shared" si="287"/>
        <v>3.17361010226061</v>
      </c>
      <c r="S2251" s="57">
        <f>IF(K2251=0,C2279,(1/$C$59)*LN(1+$C$59/$C$58/(RodR+ABS(Calculations!K2251-RodR))))</f>
        <v>0.0170405460498567</v>
      </c>
      <c r="T2251" s="83">
        <f t="shared" si="288"/>
        <v>0.0172355617323249</v>
      </c>
      <c r="U2251" s="58">
        <f t="shared" si="289"/>
        <v>93.7083333333333</v>
      </c>
      <c r="V2251" s="58">
        <f t="shared" si="290"/>
        <v>1.01019948033673</v>
      </c>
      <c r="W2251" s="58">
        <f t="shared" si="291"/>
        <v>1.01019948033673</v>
      </c>
    </row>
    <row r="2252" spans="11:23">
      <c r="K2252" s="80">
        <v>225</v>
      </c>
      <c r="L2252" s="56">
        <f t="shared" si="285"/>
        <v>2.20033923657245</v>
      </c>
      <c r="M2252" s="56">
        <f t="shared" si="284"/>
        <v>0.00975388621671547</v>
      </c>
      <c r="Q2252" s="82">
        <f t="shared" si="286"/>
        <v>0.0540561817441338</v>
      </c>
      <c r="R2252" s="58">
        <f t="shared" si="287"/>
        <v>3.17361010226061</v>
      </c>
      <c r="S2252" s="57">
        <f>IF(K2252=0,C2280,(1/$C$59)*LN(1+$C$59/$C$58/(RodR+ABS(Calculations!K2252-RodR))))</f>
        <v>0.0170330254827551</v>
      </c>
      <c r="T2252" s="83">
        <f t="shared" si="288"/>
        <v>0.0172278681637068</v>
      </c>
      <c r="U2252" s="58">
        <f t="shared" si="289"/>
        <v>93.75</v>
      </c>
      <c r="V2252" s="58">
        <f t="shared" si="290"/>
        <v>1.01019948033673</v>
      </c>
      <c r="W2252" s="58">
        <f t="shared" si="291"/>
        <v>1.01019948033673</v>
      </c>
    </row>
    <row r="2253" spans="11:23">
      <c r="K2253" s="80">
        <v>225.1</v>
      </c>
      <c r="L2253" s="56">
        <f t="shared" si="285"/>
        <v>2.19936858113067</v>
      </c>
      <c r="M2253" s="56">
        <f t="shared" ref="M2253:M2316" si="292">L2243-L2253</f>
        <v>0.00974526327529279</v>
      </c>
      <c r="Q2253" s="82">
        <f t="shared" si="286"/>
        <v>0.0540323354543892</v>
      </c>
      <c r="R2253" s="58">
        <f t="shared" si="287"/>
        <v>3.17361010226061</v>
      </c>
      <c r="S2253" s="57">
        <f>IF(K2253=0,C2281,(1/$C$59)*LN(1+$C$59/$C$58/(RodR+ABS(Calculations!K2253-RodR))))</f>
        <v>0.017025511550994</v>
      </c>
      <c r="T2253" s="83">
        <f t="shared" si="288"/>
        <v>0.0172201814605407</v>
      </c>
      <c r="U2253" s="58">
        <f t="shared" si="289"/>
        <v>93.7916666666667</v>
      </c>
      <c r="V2253" s="58">
        <f t="shared" si="290"/>
        <v>1.01019948033673</v>
      </c>
      <c r="W2253" s="58">
        <f t="shared" si="291"/>
        <v>1.01019948033673</v>
      </c>
    </row>
    <row r="2254" spans="11:23">
      <c r="K2254" s="80">
        <v>225.2</v>
      </c>
      <c r="L2254" s="56">
        <f t="shared" si="285"/>
        <v>2.19839878171323</v>
      </c>
      <c r="M2254" s="56">
        <f t="shared" si="292"/>
        <v>0.00973665176379113</v>
      </c>
      <c r="Q2254" s="82">
        <f t="shared" si="286"/>
        <v>0.0540085101947686</v>
      </c>
      <c r="R2254" s="58">
        <f t="shared" si="287"/>
        <v>3.17361010226061</v>
      </c>
      <c r="S2254" s="57">
        <f>IF(K2254=0,C2282,(1/$C$59)*LN(1+$C$59/$C$58/(RodR+ABS(Calculations!K2254-RodR))))</f>
        <v>0.0170180042457949</v>
      </c>
      <c r="T2254" s="83">
        <f t="shared" si="288"/>
        <v>0.0172125016136405</v>
      </c>
      <c r="U2254" s="58">
        <f t="shared" si="289"/>
        <v>93.8333333333333</v>
      </c>
      <c r="V2254" s="58">
        <f t="shared" si="290"/>
        <v>1.01019948033673</v>
      </c>
      <c r="W2254" s="58">
        <f t="shared" si="291"/>
        <v>1.01019948033673</v>
      </c>
    </row>
    <row r="2255" spans="11:23">
      <c r="K2255" s="80">
        <v>225.3</v>
      </c>
      <c r="L2255" s="56">
        <f t="shared" si="285"/>
        <v>2.19742983718831</v>
      </c>
      <c r="M2255" s="56">
        <f t="shared" si="292"/>
        <v>0.00972805166191382</v>
      </c>
      <c r="Q2255" s="82">
        <f t="shared" si="286"/>
        <v>0.0539847059374666</v>
      </c>
      <c r="R2255" s="58">
        <f t="shared" si="287"/>
        <v>3.17361010226061</v>
      </c>
      <c r="S2255" s="57">
        <f>IF(K2255=0,C2283,(1/$C$59)*LN(1+$C$59/$C$58/(RodR+ABS(Calculations!K2255-RodR))))</f>
        <v>0.0170105035583963</v>
      </c>
      <c r="T2255" s="83">
        <f t="shared" si="288"/>
        <v>0.0172048286138373</v>
      </c>
      <c r="U2255" s="58">
        <f t="shared" si="289"/>
        <v>93.875</v>
      </c>
      <c r="V2255" s="58">
        <f t="shared" si="290"/>
        <v>1.01019948033673</v>
      </c>
      <c r="W2255" s="58">
        <f t="shared" si="291"/>
        <v>1.01019948033673</v>
      </c>
    </row>
    <row r="2256" spans="11:23">
      <c r="K2256" s="80">
        <v>225.4</v>
      </c>
      <c r="L2256" s="56">
        <f t="shared" si="285"/>
        <v>2.19646174642594</v>
      </c>
      <c r="M2256" s="56">
        <f t="shared" si="292"/>
        <v>0.00971946294953874</v>
      </c>
      <c r="Q2256" s="82">
        <f t="shared" si="286"/>
        <v>0.0539609226547229</v>
      </c>
      <c r="R2256" s="58">
        <f t="shared" si="287"/>
        <v>3.17361010226061</v>
      </c>
      <c r="S2256" s="57">
        <f>IF(K2256=0,C2284,(1/$C$59)*LN(1+$C$59/$C$58/(RodR+ABS(Calculations!K2256-RodR))))</f>
        <v>0.0170030094800511</v>
      </c>
      <c r="T2256" s="83">
        <f t="shared" si="288"/>
        <v>0.0171971624519777</v>
      </c>
      <c r="U2256" s="58">
        <f t="shared" si="289"/>
        <v>93.9166666666667</v>
      </c>
      <c r="V2256" s="58">
        <f t="shared" si="290"/>
        <v>1.01019948033673</v>
      </c>
      <c r="W2256" s="58">
        <f t="shared" si="291"/>
        <v>1.01019948033673</v>
      </c>
    </row>
    <row r="2257" spans="11:23">
      <c r="K2257" s="80">
        <v>225.5</v>
      </c>
      <c r="L2257" s="56">
        <f t="shared" si="285"/>
        <v>2.19549450829821</v>
      </c>
      <c r="M2257" s="56">
        <f t="shared" si="292"/>
        <v>0.00971088560657263</v>
      </c>
      <c r="Q2257" s="82">
        <f t="shared" si="286"/>
        <v>0.0539371603188278</v>
      </c>
      <c r="R2257" s="58">
        <f t="shared" si="287"/>
        <v>3.17361010226061</v>
      </c>
      <c r="S2257" s="57">
        <f>IF(K2257=0,C2285,(1/$C$59)*LN(1+$C$59/$C$58/(RodR+ABS(Calculations!K2257-RodR))))</f>
        <v>0.0169955220020278</v>
      </c>
      <c r="T2257" s="83">
        <f t="shared" si="288"/>
        <v>0.0171895031189256</v>
      </c>
      <c r="U2257" s="58">
        <f t="shared" si="289"/>
        <v>93.9583333333333</v>
      </c>
      <c r="V2257" s="58">
        <f t="shared" si="290"/>
        <v>1.01019948033673</v>
      </c>
      <c r="W2257" s="58">
        <f t="shared" si="291"/>
        <v>1.01019948033673</v>
      </c>
    </row>
    <row r="2258" spans="11:23">
      <c r="K2258" s="80">
        <v>225.6</v>
      </c>
      <c r="L2258" s="56">
        <f t="shared" si="285"/>
        <v>2.19452812167917</v>
      </c>
      <c r="M2258" s="56">
        <f t="shared" si="292"/>
        <v>0.00970231961292312</v>
      </c>
      <c r="Q2258" s="82">
        <f t="shared" si="286"/>
        <v>0.05391341890212</v>
      </c>
      <c r="R2258" s="58">
        <f t="shared" si="287"/>
        <v>3.17361010226061</v>
      </c>
      <c r="S2258" s="57">
        <f>IF(K2258=0,C2286,(1/$C$59)*LN(1+$C$59/$C$58/(RodR+ABS(Calculations!K2258-RodR))))</f>
        <v>0.0169880411156105</v>
      </c>
      <c r="T2258" s="83">
        <f t="shared" si="288"/>
        <v>0.0171818506055602</v>
      </c>
      <c r="U2258" s="58">
        <f t="shared" si="289"/>
        <v>94</v>
      </c>
      <c r="V2258" s="58">
        <f t="shared" si="290"/>
        <v>1.01019948033673</v>
      </c>
      <c r="W2258" s="58">
        <f t="shared" si="291"/>
        <v>1.01019948033673</v>
      </c>
    </row>
    <row r="2259" spans="11:23">
      <c r="K2259" s="80">
        <v>225.7</v>
      </c>
      <c r="L2259" s="56">
        <f t="shared" si="285"/>
        <v>2.19356258544485</v>
      </c>
      <c r="M2259" s="56">
        <f t="shared" si="292"/>
        <v>0.00969376494863461</v>
      </c>
      <c r="Q2259" s="82">
        <f t="shared" si="286"/>
        <v>0.0538896983769869</v>
      </c>
      <c r="R2259" s="58">
        <f t="shared" si="287"/>
        <v>3.17361010226061</v>
      </c>
      <c r="S2259" s="57">
        <f>IF(K2259=0,C2287,(1/$C$59)*LN(1+$C$59/$C$58/(RodR+ABS(Calculations!K2259-RodR))))</f>
        <v>0.0169805668120985</v>
      </c>
      <c r="T2259" s="83">
        <f t="shared" si="288"/>
        <v>0.0171742049027775</v>
      </c>
      <c r="U2259" s="58">
        <f t="shared" si="289"/>
        <v>94.0416666666667</v>
      </c>
      <c r="V2259" s="58">
        <f t="shared" si="290"/>
        <v>1.01019948033673</v>
      </c>
      <c r="W2259" s="58">
        <f t="shared" si="291"/>
        <v>1.01019948033673</v>
      </c>
    </row>
    <row r="2260" spans="11:23">
      <c r="K2260" s="80">
        <v>225.8</v>
      </c>
      <c r="L2260" s="56">
        <f t="shared" si="285"/>
        <v>2.19259789847325</v>
      </c>
      <c r="M2260" s="56">
        <f t="shared" si="292"/>
        <v>0.00968522159371288</v>
      </c>
      <c r="Q2260" s="82">
        <f t="shared" si="286"/>
        <v>0.0538659987158636</v>
      </c>
      <c r="R2260" s="58">
        <f t="shared" si="287"/>
        <v>3.17361010226061</v>
      </c>
      <c r="S2260" s="57">
        <f>IF(K2260=0,C2288,(1/$C$59)*LN(1+$C$59/$C$58/(RodR+ABS(Calculations!K2260-RodR))))</f>
        <v>0.0169730990828061</v>
      </c>
      <c r="T2260" s="83">
        <f t="shared" si="288"/>
        <v>0.0171665660014898</v>
      </c>
      <c r="U2260" s="58">
        <f t="shared" si="289"/>
        <v>94.0833333333333</v>
      </c>
      <c r="V2260" s="58">
        <f t="shared" si="290"/>
        <v>1.01019948033673</v>
      </c>
      <c r="W2260" s="58">
        <f t="shared" si="291"/>
        <v>1.01019948033673</v>
      </c>
    </row>
    <row r="2261" spans="11:23">
      <c r="K2261" s="80">
        <v>225.9</v>
      </c>
      <c r="L2261" s="56">
        <f t="shared" si="285"/>
        <v>2.19163405964439</v>
      </c>
      <c r="M2261" s="56">
        <f t="shared" si="292"/>
        <v>0.00967668952819833</v>
      </c>
      <c r="Q2261" s="82">
        <f t="shared" si="286"/>
        <v>0.0538423198912357</v>
      </c>
      <c r="R2261" s="58">
        <f t="shared" si="287"/>
        <v>3.17361010226061</v>
      </c>
      <c r="S2261" s="57">
        <f>IF(K2261=0,C2289,(1/$C$59)*LN(1+$C$59/$C$58/(RodR+ABS(Calculations!K2261-RodR))))</f>
        <v>0.0169656379190635</v>
      </c>
      <c r="T2261" s="83">
        <f t="shared" si="288"/>
        <v>0.0171589338926251</v>
      </c>
      <c r="U2261" s="58">
        <f t="shared" si="289"/>
        <v>94.125</v>
      </c>
      <c r="V2261" s="58">
        <f t="shared" si="290"/>
        <v>1.01019948033673</v>
      </c>
      <c r="W2261" s="58">
        <f t="shared" si="291"/>
        <v>1.01019948033673</v>
      </c>
    </row>
    <row r="2262" spans="11:23">
      <c r="K2262" s="80">
        <v>226</v>
      </c>
      <c r="L2262" s="56">
        <f t="shared" si="285"/>
        <v>2.19067106784022</v>
      </c>
      <c r="M2262" s="56">
        <f t="shared" si="292"/>
        <v>0.00966816873223442</v>
      </c>
      <c r="Q2262" s="82">
        <f t="shared" si="286"/>
        <v>0.0538186618756354</v>
      </c>
      <c r="R2262" s="58">
        <f t="shared" si="287"/>
        <v>3.17361010226061</v>
      </c>
      <c r="S2262" s="57">
        <f>IF(K2262=0,C2290,(1/$C$59)*LN(1+$C$59/$C$58/(RodR+ABS(Calculations!K2262-RodR))))</f>
        <v>0.0169581833122158</v>
      </c>
      <c r="T2262" s="83">
        <f t="shared" si="288"/>
        <v>0.0171513085671278</v>
      </c>
      <c r="U2262" s="58">
        <f t="shared" si="289"/>
        <v>94.1666666666667</v>
      </c>
      <c r="V2262" s="58">
        <f t="shared" si="290"/>
        <v>1.01019948033673</v>
      </c>
      <c r="W2262" s="58">
        <f t="shared" si="291"/>
        <v>1.01019948033673</v>
      </c>
    </row>
    <row r="2263" spans="11:23">
      <c r="K2263" s="80">
        <v>226.1</v>
      </c>
      <c r="L2263" s="56">
        <f t="shared" si="285"/>
        <v>2.18970892194464</v>
      </c>
      <c r="M2263" s="56">
        <f t="shared" si="292"/>
        <v>0.0096596591860294</v>
      </c>
      <c r="Q2263" s="82">
        <f t="shared" si="286"/>
        <v>0.0537950246416439</v>
      </c>
      <c r="R2263" s="58">
        <f t="shared" si="287"/>
        <v>3.17361010226061</v>
      </c>
      <c r="S2263" s="57">
        <f>IF(K2263=0,C2291,(1/$C$59)*LN(1+$C$59/$C$58/(RodR+ABS(Calculations!K2263-RodR))))</f>
        <v>0.0169507352536233</v>
      </c>
      <c r="T2263" s="83">
        <f t="shared" si="288"/>
        <v>0.0171436900159578</v>
      </c>
      <c r="U2263" s="58">
        <f t="shared" si="289"/>
        <v>94.2083333333333</v>
      </c>
      <c r="V2263" s="58">
        <f t="shared" si="290"/>
        <v>1.01019948033673</v>
      </c>
      <c r="W2263" s="58">
        <f t="shared" si="291"/>
        <v>1.01019948033673</v>
      </c>
    </row>
    <row r="2264" spans="11:23">
      <c r="K2264" s="80">
        <v>226.2</v>
      </c>
      <c r="L2264" s="56">
        <f t="shared" si="285"/>
        <v>2.18874762084357</v>
      </c>
      <c r="M2264" s="56">
        <f t="shared" si="292"/>
        <v>0.0096511608696539</v>
      </c>
      <c r="Q2264" s="82">
        <f t="shared" si="286"/>
        <v>0.0537714081618909</v>
      </c>
      <c r="R2264" s="58">
        <f t="shared" si="287"/>
        <v>3.17361010226061</v>
      </c>
      <c r="S2264" s="57">
        <f>IF(K2264=0,C2292,(1/$C$59)*LN(1+$C$59/$C$58/(RodR+ABS(Calculations!K2264-RodR))))</f>
        <v>0.0169432937346616</v>
      </c>
      <c r="T2264" s="83">
        <f t="shared" si="288"/>
        <v>0.0171360782300926</v>
      </c>
      <c r="U2264" s="58">
        <f t="shared" si="289"/>
        <v>94.25</v>
      </c>
      <c r="V2264" s="58">
        <f t="shared" si="290"/>
        <v>1.01019948033673</v>
      </c>
      <c r="W2264" s="58">
        <f t="shared" si="291"/>
        <v>1.01019948033673</v>
      </c>
    </row>
    <row r="2265" spans="11:23">
      <c r="K2265" s="80">
        <v>226.3</v>
      </c>
      <c r="L2265" s="56">
        <f t="shared" si="285"/>
        <v>2.18778716342478</v>
      </c>
      <c r="M2265" s="56">
        <f t="shared" si="292"/>
        <v>0.00964267376352135</v>
      </c>
      <c r="Q2265" s="82">
        <f t="shared" si="286"/>
        <v>0.0537478124090522</v>
      </c>
      <c r="R2265" s="58">
        <f t="shared" si="287"/>
        <v>3.17361010226061</v>
      </c>
      <c r="S2265" s="57">
        <f>IF(K2265=0,C2293,(1/$C$59)*LN(1+$C$59/$C$58/(RodR+ABS(Calculations!K2265-RodR))))</f>
        <v>0.0169358587467209</v>
      </c>
      <c r="T2265" s="83">
        <f t="shared" si="288"/>
        <v>0.0171284732005243</v>
      </c>
      <c r="U2265" s="58">
        <f t="shared" si="289"/>
        <v>94.2916666666667</v>
      </c>
      <c r="V2265" s="58">
        <f t="shared" si="290"/>
        <v>1.01019948033673</v>
      </c>
      <c r="W2265" s="58">
        <f t="shared" si="291"/>
        <v>1.01019948033673</v>
      </c>
    </row>
    <row r="2266" spans="11:23">
      <c r="K2266" s="80">
        <v>226.4</v>
      </c>
      <c r="L2266" s="56">
        <f t="shared" si="285"/>
        <v>2.18682754857814</v>
      </c>
      <c r="M2266" s="56">
        <f t="shared" si="292"/>
        <v>0.00963419784780228</v>
      </c>
      <c r="Q2266" s="82">
        <f t="shared" si="286"/>
        <v>0.0537242373558547</v>
      </c>
      <c r="R2266" s="58">
        <f t="shared" si="287"/>
        <v>3.17361010226061</v>
      </c>
      <c r="S2266" s="57">
        <f>IF(K2266=0,C2294,(1/$C$59)*LN(1+$C$59/$C$58/(RodR+ABS(Calculations!K2266-RodR))))</f>
        <v>0.0169284302812075</v>
      </c>
      <c r="T2266" s="83">
        <f t="shared" si="288"/>
        <v>0.0171208749182614</v>
      </c>
      <c r="U2266" s="58">
        <f t="shared" si="289"/>
        <v>94.3333333333333</v>
      </c>
      <c r="V2266" s="58">
        <f t="shared" si="290"/>
        <v>1.01019948033673</v>
      </c>
      <c r="W2266" s="58">
        <f t="shared" si="291"/>
        <v>1.01019948033673</v>
      </c>
    </row>
    <row r="2267" spans="11:23">
      <c r="K2267" s="80">
        <v>226.5</v>
      </c>
      <c r="L2267" s="56">
        <f t="shared" si="285"/>
        <v>2.1858687751953</v>
      </c>
      <c r="M2267" s="56">
        <f t="shared" si="292"/>
        <v>0.00962573310290704</v>
      </c>
      <c r="Q2267" s="82">
        <f t="shared" si="286"/>
        <v>0.0537006829750698</v>
      </c>
      <c r="R2267" s="58">
        <f t="shared" si="287"/>
        <v>3.17361010226061</v>
      </c>
      <c r="S2267" s="57">
        <f>IF(K2267=0,C2295,(1/$C$59)*LN(1+$C$59/$C$58/(RodR+ABS(Calculations!K2267-RodR))))</f>
        <v>0.0169210083295418</v>
      </c>
      <c r="T2267" s="83">
        <f t="shared" si="288"/>
        <v>0.0171132833743283</v>
      </c>
      <c r="U2267" s="58">
        <f t="shared" si="289"/>
        <v>94.375</v>
      </c>
      <c r="V2267" s="58">
        <f t="shared" si="290"/>
        <v>1.01019948033673</v>
      </c>
      <c r="W2267" s="58">
        <f t="shared" si="291"/>
        <v>1.01019948033673</v>
      </c>
    </row>
    <row r="2268" spans="11:23">
      <c r="K2268" s="80">
        <v>226.6</v>
      </c>
      <c r="L2268" s="56">
        <f t="shared" si="285"/>
        <v>2.18491084216999</v>
      </c>
      <c r="M2268" s="56">
        <f t="shared" si="292"/>
        <v>0.00961727950917535</v>
      </c>
      <c r="Q2268" s="82">
        <f t="shared" si="286"/>
        <v>0.0536771492395193</v>
      </c>
      <c r="R2268" s="58">
        <f t="shared" si="287"/>
        <v>3.17361010226061</v>
      </c>
      <c r="S2268" s="57">
        <f>IF(K2268=0,C2296,(1/$C$59)*LN(1+$C$59/$C$58/(RodR+ABS(Calculations!K2268-RodR))))</f>
        <v>0.0169135928831599</v>
      </c>
      <c r="T2268" s="83">
        <f t="shared" si="288"/>
        <v>0.017105698559765</v>
      </c>
      <c r="U2268" s="58">
        <f t="shared" si="289"/>
        <v>94.4166666666667</v>
      </c>
      <c r="V2268" s="58">
        <f t="shared" si="290"/>
        <v>1.01019948033673</v>
      </c>
      <c r="W2268" s="58">
        <f t="shared" si="291"/>
        <v>1.01019948033673</v>
      </c>
    </row>
    <row r="2269" spans="11:23">
      <c r="K2269" s="80">
        <v>226.7</v>
      </c>
      <c r="L2269" s="56">
        <f t="shared" si="285"/>
        <v>2.1839537483978</v>
      </c>
      <c r="M2269" s="56">
        <f t="shared" si="292"/>
        <v>0.00960883704704996</v>
      </c>
      <c r="Q2269" s="82">
        <f t="shared" si="286"/>
        <v>0.0536536361220711</v>
      </c>
      <c r="R2269" s="58">
        <f t="shared" si="287"/>
        <v>3.17361010226061</v>
      </c>
      <c r="S2269" s="57">
        <f>IF(K2269=0,C2297,(1/$C$59)*LN(1+$C$59/$C$58/(RodR+ABS(Calculations!K2269-RodR))))</f>
        <v>0.0169061839335124</v>
      </c>
      <c r="T2269" s="83">
        <f t="shared" si="288"/>
        <v>0.0170981204656284</v>
      </c>
      <c r="U2269" s="58">
        <f t="shared" si="289"/>
        <v>94.4583333333333</v>
      </c>
      <c r="V2269" s="58">
        <f t="shared" si="290"/>
        <v>1.01019948033673</v>
      </c>
      <c r="W2269" s="58">
        <f t="shared" si="291"/>
        <v>1.01019948033673</v>
      </c>
    </row>
    <row r="2270" spans="11:23">
      <c r="K2270" s="80">
        <v>226.8</v>
      </c>
      <c r="L2270" s="56">
        <f t="shared" si="285"/>
        <v>2.18299749277632</v>
      </c>
      <c r="M2270" s="56">
        <f t="shared" si="292"/>
        <v>0.00960040569693499</v>
      </c>
      <c r="Q2270" s="82">
        <f t="shared" si="286"/>
        <v>0.0536301435956417</v>
      </c>
      <c r="R2270" s="58">
        <f t="shared" si="287"/>
        <v>3.17361010226061</v>
      </c>
      <c r="S2270" s="57">
        <f>IF(K2270=0,C2298,(1/$C$59)*LN(1+$C$59/$C$58/(RodR+ABS(Calculations!K2270-RodR))))</f>
        <v>0.0168987814720656</v>
      </c>
      <c r="T2270" s="83">
        <f t="shared" si="288"/>
        <v>0.0170905490829904</v>
      </c>
      <c r="U2270" s="58">
        <f t="shared" si="289"/>
        <v>94.5</v>
      </c>
      <c r="V2270" s="58">
        <f t="shared" si="290"/>
        <v>1.01019948033673</v>
      </c>
      <c r="W2270" s="58">
        <f t="shared" si="291"/>
        <v>1.01019948033673</v>
      </c>
    </row>
    <row r="2271" spans="11:23">
      <c r="K2271" s="80">
        <v>226.9</v>
      </c>
      <c r="L2271" s="56">
        <f t="shared" si="285"/>
        <v>2.18204207420499</v>
      </c>
      <c r="M2271" s="56">
        <f t="shared" si="292"/>
        <v>0.00959198543940953</v>
      </c>
      <c r="Q2271" s="82">
        <f t="shared" si="286"/>
        <v>0.0536066716331937</v>
      </c>
      <c r="R2271" s="58">
        <f t="shared" si="287"/>
        <v>3.17361010226061</v>
      </c>
      <c r="S2271" s="57">
        <f>IF(K2271=0,C2299,(1/$C$59)*LN(1+$C$59/$C$58/(RodR+ABS(Calculations!K2271-RodR))))</f>
        <v>0.0168913854902998</v>
      </c>
      <c r="T2271" s="83">
        <f t="shared" si="288"/>
        <v>0.0170829844029385</v>
      </c>
      <c r="U2271" s="58">
        <f t="shared" si="289"/>
        <v>94.5416666666667</v>
      </c>
      <c r="V2271" s="58">
        <f t="shared" si="290"/>
        <v>1.01019948033673</v>
      </c>
      <c r="W2271" s="58">
        <f t="shared" si="291"/>
        <v>1.01019948033673</v>
      </c>
    </row>
    <row r="2272" spans="11:23">
      <c r="K2272" s="80">
        <v>227</v>
      </c>
      <c r="L2272" s="56">
        <f t="shared" si="285"/>
        <v>2.18108749158521</v>
      </c>
      <c r="M2272" s="56">
        <f t="shared" si="292"/>
        <v>0.00958357625501227</v>
      </c>
      <c r="Q2272" s="82">
        <f t="shared" si="286"/>
        <v>0.0535832202077376</v>
      </c>
      <c r="R2272" s="58">
        <f t="shared" si="287"/>
        <v>3.17361010226061</v>
      </c>
      <c r="S2272" s="57">
        <f>IF(K2272=0,C2300,(1/$C$59)*LN(1+$C$59/$C$58/(RodR+ABS(Calculations!K2272-RodR))))</f>
        <v>0.0168839959797108</v>
      </c>
      <c r="T2272" s="83">
        <f t="shared" si="288"/>
        <v>0.0170754264165768</v>
      </c>
      <c r="U2272" s="58">
        <f t="shared" si="289"/>
        <v>94.5833333333333</v>
      </c>
      <c r="V2272" s="58">
        <f t="shared" si="290"/>
        <v>1.01019948033673</v>
      </c>
      <c r="W2272" s="58">
        <f t="shared" si="291"/>
        <v>1.01019948033673</v>
      </c>
    </row>
    <row r="2273" spans="11:23">
      <c r="K2273" s="80">
        <v>227.1</v>
      </c>
      <c r="L2273" s="56">
        <f t="shared" si="285"/>
        <v>2.18013374382033</v>
      </c>
      <c r="M2273" s="56">
        <f t="shared" si="292"/>
        <v>0.00957517812431785</v>
      </c>
      <c r="Q2273" s="82">
        <f t="shared" si="286"/>
        <v>0.0535597892923317</v>
      </c>
      <c r="R2273" s="58">
        <f t="shared" si="287"/>
        <v>3.17361010226061</v>
      </c>
      <c r="S2273" s="57">
        <f>IF(K2273=0,C2301,(1/$C$59)*LN(1+$C$59/$C$58/(RodR+ABS(Calculations!K2273-RodR))))</f>
        <v>0.0168766129318092</v>
      </c>
      <c r="T2273" s="83">
        <f t="shared" si="288"/>
        <v>0.0170678751150246</v>
      </c>
      <c r="U2273" s="58">
        <f t="shared" si="289"/>
        <v>94.625</v>
      </c>
      <c r="V2273" s="58">
        <f t="shared" si="290"/>
        <v>1.01019948033673</v>
      </c>
      <c r="W2273" s="58">
        <f t="shared" si="291"/>
        <v>1.01019948033673</v>
      </c>
    </row>
    <row r="2274" spans="11:23">
      <c r="K2274" s="80">
        <v>227.2</v>
      </c>
      <c r="L2274" s="56">
        <f t="shared" si="285"/>
        <v>2.17918082981561</v>
      </c>
      <c r="M2274" s="56">
        <f t="shared" si="292"/>
        <v>0.00956679102796842</v>
      </c>
      <c r="Q2274" s="82">
        <f t="shared" si="286"/>
        <v>0.0535363788600813</v>
      </c>
      <c r="R2274" s="58">
        <f t="shared" si="287"/>
        <v>3.17361010226061</v>
      </c>
      <c r="S2274" s="57">
        <f>IF(K2274=0,C2302,(1/$C$59)*LN(1+$C$59/$C$58/(RodR+ABS(Calculations!K2274-RodR))))</f>
        <v>0.0168692363381206</v>
      </c>
      <c r="T2274" s="83">
        <f t="shared" si="288"/>
        <v>0.0170603304894168</v>
      </c>
      <c r="U2274" s="58">
        <f t="shared" si="289"/>
        <v>94.6666666666667</v>
      </c>
      <c r="V2274" s="58">
        <f t="shared" si="290"/>
        <v>1.01019948033673</v>
      </c>
      <c r="W2274" s="58">
        <f t="shared" si="291"/>
        <v>1.01019948033673</v>
      </c>
    </row>
    <row r="2275" spans="11:23">
      <c r="K2275" s="80">
        <v>227.3</v>
      </c>
      <c r="L2275" s="56">
        <f t="shared" si="285"/>
        <v>2.17822874847818</v>
      </c>
      <c r="M2275" s="56">
        <f t="shared" si="292"/>
        <v>0.00955841494660215</v>
      </c>
      <c r="Q2275" s="82">
        <f t="shared" si="286"/>
        <v>0.0535129888841378</v>
      </c>
      <c r="R2275" s="58">
        <f t="shared" si="287"/>
        <v>3.17361010226061</v>
      </c>
      <c r="S2275" s="57">
        <f>IF(K2275=0,C2303,(1/$C$59)*LN(1+$C$59/$C$58/(RodR+ABS(Calculations!K2275-RodR))))</f>
        <v>0.016861866190185</v>
      </c>
      <c r="T2275" s="83">
        <f t="shared" si="288"/>
        <v>0.0170527925309043</v>
      </c>
      <c r="U2275" s="58">
        <f t="shared" si="289"/>
        <v>94.7083333333333</v>
      </c>
      <c r="V2275" s="58">
        <f t="shared" si="290"/>
        <v>1.01019948033673</v>
      </c>
      <c r="W2275" s="58">
        <f t="shared" si="291"/>
        <v>1.01019948033673</v>
      </c>
    </row>
    <row r="2276" spans="11:23">
      <c r="K2276" s="80">
        <v>227.4</v>
      </c>
      <c r="L2276" s="56">
        <f t="shared" si="285"/>
        <v>2.17727749871711</v>
      </c>
      <c r="M2276" s="56">
        <f t="shared" si="292"/>
        <v>0.00955004986103125</v>
      </c>
      <c r="Q2276" s="82">
        <f t="shared" si="286"/>
        <v>0.0534896193376996</v>
      </c>
      <c r="R2276" s="58">
        <f t="shared" si="287"/>
        <v>3.17361010226061</v>
      </c>
      <c r="S2276" s="57">
        <f>IF(K2276=0,C2304,(1/$C$59)*LN(1+$C$59/$C$58/(RodR+ABS(Calculations!K2276-RodR))))</f>
        <v>0.0168545024795573</v>
      </c>
      <c r="T2276" s="83">
        <f t="shared" si="288"/>
        <v>0.0170452612306533</v>
      </c>
      <c r="U2276" s="58">
        <f t="shared" si="289"/>
        <v>94.75</v>
      </c>
      <c r="V2276" s="58">
        <f t="shared" si="290"/>
        <v>1.01019948033673</v>
      </c>
      <c r="W2276" s="58">
        <f t="shared" si="291"/>
        <v>1.01019948033673</v>
      </c>
    </row>
    <row r="2277" spans="11:23">
      <c r="K2277" s="80">
        <v>227.5</v>
      </c>
      <c r="L2277" s="56">
        <f t="shared" si="285"/>
        <v>2.17632707944337</v>
      </c>
      <c r="M2277" s="56">
        <f t="shared" si="292"/>
        <v>0.00954169575192587</v>
      </c>
      <c r="Q2277" s="82">
        <f t="shared" si="286"/>
        <v>0.053466270194013</v>
      </c>
      <c r="R2277" s="58">
        <f t="shared" si="287"/>
        <v>3.17361010226061</v>
      </c>
      <c r="S2277" s="57">
        <f>IF(K2277=0,C2305,(1/$C$59)*LN(1+$C$59/$C$58/(RodR+ABS(Calculations!K2277-RodR))))</f>
        <v>0.0168471451978074</v>
      </c>
      <c r="T2277" s="83">
        <f t="shared" si="288"/>
        <v>0.0170377365798462</v>
      </c>
      <c r="U2277" s="58">
        <f t="shared" si="289"/>
        <v>94.7916666666667</v>
      </c>
      <c r="V2277" s="58">
        <f t="shared" si="290"/>
        <v>1.01019948033673</v>
      </c>
      <c r="W2277" s="58">
        <f t="shared" si="291"/>
        <v>1.01019948033673</v>
      </c>
    </row>
    <row r="2278" spans="11:23">
      <c r="K2278" s="80">
        <v>227.6</v>
      </c>
      <c r="L2278" s="56">
        <f t="shared" si="285"/>
        <v>2.17537748956986</v>
      </c>
      <c r="M2278" s="56">
        <f t="shared" si="292"/>
        <v>0.00953335260012977</v>
      </c>
      <c r="Q2278" s="82">
        <f t="shared" si="286"/>
        <v>0.0534429414263703</v>
      </c>
      <c r="R2278" s="58">
        <f t="shared" si="287"/>
        <v>3.17361010226061</v>
      </c>
      <c r="S2278" s="57">
        <f>IF(K2278=0,C2306,(1/$C$59)*LN(1+$C$59/$C$58/(RodR+ABS(Calculations!K2278-RodR))))</f>
        <v>0.0168397943365198</v>
      </c>
      <c r="T2278" s="83">
        <f t="shared" si="288"/>
        <v>0.0170302185696804</v>
      </c>
      <c r="U2278" s="58">
        <f t="shared" si="289"/>
        <v>94.8333333333333</v>
      </c>
      <c r="V2278" s="58">
        <f t="shared" si="290"/>
        <v>1.01019948033673</v>
      </c>
      <c r="W2278" s="58">
        <f t="shared" si="291"/>
        <v>1.01019948033673</v>
      </c>
    </row>
    <row r="2279" spans="11:23">
      <c r="K2279" s="80">
        <v>227.7</v>
      </c>
      <c r="L2279" s="56">
        <f t="shared" si="285"/>
        <v>2.17442872801132</v>
      </c>
      <c r="M2279" s="56">
        <f t="shared" si="292"/>
        <v>0.00952502038648184</v>
      </c>
      <c r="Q2279" s="82">
        <f t="shared" si="286"/>
        <v>0.0534196330081102</v>
      </c>
      <c r="R2279" s="58">
        <f t="shared" si="287"/>
        <v>3.17361010226061</v>
      </c>
      <c r="S2279" s="57">
        <f>IF(K2279=0,C2307,(1/$C$59)*LN(1+$C$59/$C$58/(RodR+ABS(Calculations!K2279-RodR))))</f>
        <v>0.0168324498872935</v>
      </c>
      <c r="T2279" s="83">
        <f t="shared" si="288"/>
        <v>0.0170227071913687</v>
      </c>
      <c r="U2279" s="58">
        <f t="shared" si="289"/>
        <v>94.875</v>
      </c>
      <c r="V2279" s="58">
        <f t="shared" si="290"/>
        <v>1.01019948033673</v>
      </c>
      <c r="W2279" s="58">
        <f t="shared" si="291"/>
        <v>1.01019948033673</v>
      </c>
    </row>
    <row r="2280" spans="11:23">
      <c r="K2280" s="80">
        <v>227.8</v>
      </c>
      <c r="L2280" s="56">
        <f t="shared" si="285"/>
        <v>2.17348079368446</v>
      </c>
      <c r="M2280" s="56">
        <f t="shared" si="292"/>
        <v>0.00951669909185826</v>
      </c>
      <c r="Q2280" s="82">
        <f t="shared" si="286"/>
        <v>0.053396344912619</v>
      </c>
      <c r="R2280" s="58">
        <f t="shared" si="287"/>
        <v>3.17361010226061</v>
      </c>
      <c r="S2280" s="57">
        <f>IF(K2280=0,C2308,(1/$C$59)*LN(1+$C$59/$C$58/(RodR+ABS(Calculations!K2280-RodR))))</f>
        <v>0.0168251118417426</v>
      </c>
      <c r="T2280" s="83">
        <f t="shared" si="288"/>
        <v>0.01701520243614</v>
      </c>
      <c r="U2280" s="58">
        <f t="shared" si="289"/>
        <v>94.9166666666667</v>
      </c>
      <c r="V2280" s="58">
        <f t="shared" si="290"/>
        <v>1.01019948033673</v>
      </c>
      <c r="W2280" s="58">
        <f t="shared" si="291"/>
        <v>1.01019948033673</v>
      </c>
    </row>
    <row r="2281" spans="11:23">
      <c r="K2281" s="80">
        <v>227.9</v>
      </c>
      <c r="L2281" s="56">
        <f t="shared" si="285"/>
        <v>2.17253368550775</v>
      </c>
      <c r="M2281" s="56">
        <f t="shared" si="292"/>
        <v>0.00950838869723203</v>
      </c>
      <c r="Q2281" s="82">
        <f t="shared" si="286"/>
        <v>0.0533730771133267</v>
      </c>
      <c r="R2281" s="58">
        <f t="shared" si="287"/>
        <v>3.17361010226061</v>
      </c>
      <c r="S2281" s="57">
        <f>IF(K2281=0,C2309,(1/$C$59)*LN(1+$C$59/$C$58/(RodR+ABS(Calculations!K2281-RodR))))</f>
        <v>0.016817780191495</v>
      </c>
      <c r="T2281" s="83">
        <f t="shared" si="288"/>
        <v>0.0170077042952383</v>
      </c>
      <c r="U2281" s="58">
        <f t="shared" si="289"/>
        <v>94.9583333333333</v>
      </c>
      <c r="V2281" s="58">
        <f t="shared" si="290"/>
        <v>1.01019948033673</v>
      </c>
      <c r="W2281" s="58">
        <f t="shared" si="291"/>
        <v>1.01019948033673</v>
      </c>
    </row>
    <row r="2282" spans="11:23">
      <c r="K2282" s="80">
        <v>228</v>
      </c>
      <c r="L2282" s="56">
        <f t="shared" si="285"/>
        <v>2.17158740240169</v>
      </c>
      <c r="M2282" s="56">
        <f t="shared" si="292"/>
        <v>0.00950008918351086</v>
      </c>
      <c r="Q2282" s="82">
        <f t="shared" si="286"/>
        <v>0.053349829583713</v>
      </c>
      <c r="R2282" s="58">
        <f t="shared" si="287"/>
        <v>3.17361010226061</v>
      </c>
      <c r="S2282" s="57">
        <f>IF(K2282=0,C2310,(1/$C$59)*LN(1+$C$59/$C$58/(RodR+ABS(Calculations!K2282-RodR))))</f>
        <v>0.016810454928194</v>
      </c>
      <c r="T2282" s="83">
        <f t="shared" si="288"/>
        <v>0.0170002127599231</v>
      </c>
      <c r="U2282" s="58">
        <f t="shared" si="289"/>
        <v>95</v>
      </c>
      <c r="V2282" s="58">
        <f t="shared" si="290"/>
        <v>1.01019948033673</v>
      </c>
      <c r="W2282" s="58">
        <f t="shared" si="291"/>
        <v>1.01019948033673</v>
      </c>
    </row>
    <row r="2283" spans="11:23">
      <c r="K2283" s="80">
        <v>228.1</v>
      </c>
      <c r="L2283" s="56">
        <f t="shared" si="285"/>
        <v>2.17064194328859</v>
      </c>
      <c r="M2283" s="56">
        <f t="shared" si="292"/>
        <v>0.00949180053173659</v>
      </c>
      <c r="Q2283" s="82">
        <f t="shared" si="286"/>
        <v>0.0533266022973018</v>
      </c>
      <c r="R2283" s="58">
        <f t="shared" si="287"/>
        <v>3.17361010226061</v>
      </c>
      <c r="S2283" s="57">
        <f>IF(K2283=0,C2311,(1/$C$59)*LN(1+$C$59/$C$58/(RodR+ABS(Calculations!K2283-RodR))))</f>
        <v>0.0168031360434971</v>
      </c>
      <c r="T2283" s="83">
        <f t="shared" si="288"/>
        <v>0.0169927278214694</v>
      </c>
      <c r="U2283" s="58">
        <f t="shared" si="289"/>
        <v>95.0416666666667</v>
      </c>
      <c r="V2283" s="58">
        <f t="shared" si="290"/>
        <v>1.01019948033673</v>
      </c>
      <c r="W2283" s="58">
        <f t="shared" si="291"/>
        <v>1.01019948033673</v>
      </c>
    </row>
    <row r="2284" spans="11:23">
      <c r="K2284" s="80">
        <v>228.2</v>
      </c>
      <c r="L2284" s="56">
        <f t="shared" si="285"/>
        <v>2.16969730709262</v>
      </c>
      <c r="M2284" s="56">
        <f t="shared" si="292"/>
        <v>0.00948352272298258</v>
      </c>
      <c r="Q2284" s="82">
        <f t="shared" si="286"/>
        <v>0.0533033952276634</v>
      </c>
      <c r="R2284" s="58">
        <f t="shared" si="287"/>
        <v>3.17361010226061</v>
      </c>
      <c r="S2284" s="57">
        <f>IF(K2284=0,C2312,(1/$C$59)*LN(1+$C$59/$C$58/(RodR+ABS(Calculations!K2284-RodR))))</f>
        <v>0.0167958235290764</v>
      </c>
      <c r="T2284" s="83">
        <f t="shared" si="288"/>
        <v>0.016985249471167</v>
      </c>
      <c r="U2284" s="58">
        <f t="shared" si="289"/>
        <v>95.0833333333333</v>
      </c>
      <c r="V2284" s="58">
        <f t="shared" si="290"/>
        <v>1.01019948033673</v>
      </c>
      <c r="W2284" s="58">
        <f t="shared" si="291"/>
        <v>1.01019948033673</v>
      </c>
    </row>
    <row r="2285" spans="11:23">
      <c r="K2285" s="80">
        <v>228.3</v>
      </c>
      <c r="L2285" s="56">
        <f t="shared" si="285"/>
        <v>2.16875349273982</v>
      </c>
      <c r="M2285" s="56">
        <f t="shared" si="292"/>
        <v>0.00947525573835861</v>
      </c>
      <c r="Q2285" s="82">
        <f t="shared" si="286"/>
        <v>0.0532802083484133</v>
      </c>
      <c r="R2285" s="58">
        <f t="shared" si="287"/>
        <v>3.17361010226061</v>
      </c>
      <c r="S2285" s="57">
        <f>IF(K2285=0,C2313,(1/$C$59)*LN(1+$C$59/$C$58/(RodR+ABS(Calculations!K2285-RodR))))</f>
        <v>0.0167885173766182</v>
      </c>
      <c r="T2285" s="83">
        <f t="shared" si="288"/>
        <v>0.0169777777003218</v>
      </c>
      <c r="U2285" s="58">
        <f t="shared" si="289"/>
        <v>95.125</v>
      </c>
      <c r="V2285" s="58">
        <f t="shared" si="290"/>
        <v>1.01019948033673</v>
      </c>
      <c r="W2285" s="58">
        <f t="shared" si="291"/>
        <v>1.01019948033673</v>
      </c>
    </row>
    <row r="2286" spans="11:23">
      <c r="K2286" s="80">
        <v>228.4</v>
      </c>
      <c r="L2286" s="56">
        <f t="shared" si="285"/>
        <v>2.1678104991582</v>
      </c>
      <c r="M2286" s="56">
        <f t="shared" si="292"/>
        <v>0.00946699955890162</v>
      </c>
      <c r="Q2286" s="82">
        <f t="shared" si="286"/>
        <v>0.0532570416332158</v>
      </c>
      <c r="R2286" s="58">
        <f t="shared" si="287"/>
        <v>3.17361010226061</v>
      </c>
      <c r="S2286" s="57">
        <f>IF(K2286=0,C2314,(1/$C$59)*LN(1+$C$59/$C$58/(RodR+ABS(Calculations!K2286-RodR))))</f>
        <v>0.0167812175778241</v>
      </c>
      <c r="T2286" s="83">
        <f t="shared" si="288"/>
        <v>0.0169703125002546</v>
      </c>
      <c r="U2286" s="58">
        <f t="shared" si="289"/>
        <v>95.1666666666667</v>
      </c>
      <c r="V2286" s="58">
        <f t="shared" si="290"/>
        <v>1.01019948033673</v>
      </c>
      <c r="W2286" s="58">
        <f t="shared" si="291"/>
        <v>1.01019948033673</v>
      </c>
    </row>
    <row r="2287" spans="11:23">
      <c r="K2287" s="80">
        <v>228.5</v>
      </c>
      <c r="L2287" s="56">
        <f t="shared" si="285"/>
        <v>2.16686832527748</v>
      </c>
      <c r="M2287" s="56">
        <f t="shared" si="292"/>
        <v>0.00945875416588926</v>
      </c>
      <c r="Q2287" s="82">
        <f t="shared" si="286"/>
        <v>0.0532338950557771</v>
      </c>
      <c r="R2287" s="58">
        <f t="shared" si="287"/>
        <v>3.17361010226061</v>
      </c>
      <c r="S2287" s="57">
        <f>IF(K2287=0,C2315,(1/$C$59)*LN(1+$C$59/$C$58/(RodR+ABS(Calculations!K2287-RodR))))</f>
        <v>0.0167739241244089</v>
      </c>
      <c r="T2287" s="83">
        <f t="shared" si="288"/>
        <v>0.0169628538623014</v>
      </c>
      <c r="U2287" s="58">
        <f t="shared" si="289"/>
        <v>95.2083333333333</v>
      </c>
      <c r="V2287" s="58">
        <f t="shared" si="290"/>
        <v>1.01019948033673</v>
      </c>
      <c r="W2287" s="58">
        <f t="shared" si="291"/>
        <v>1.01019948033673</v>
      </c>
    </row>
    <row r="2288" spans="11:23">
      <c r="K2288" s="80">
        <v>228.6</v>
      </c>
      <c r="L2288" s="56">
        <f t="shared" si="285"/>
        <v>2.16592697002933</v>
      </c>
      <c r="M2288" s="56">
        <f t="shared" si="292"/>
        <v>0.00945051954052811</v>
      </c>
      <c r="Q2288" s="82">
        <f t="shared" si="286"/>
        <v>0.0532107685898512</v>
      </c>
      <c r="R2288" s="58">
        <f t="shared" si="287"/>
        <v>3.17361010226061</v>
      </c>
      <c r="S2288" s="57">
        <f>IF(K2288=0,C2316,(1/$C$59)*LN(1+$C$59/$C$58/(RodR+ABS(Calculations!K2288-RodR))))</f>
        <v>0.0167666370081027</v>
      </c>
      <c r="T2288" s="83">
        <f t="shared" si="288"/>
        <v>0.0169554017778134</v>
      </c>
      <c r="U2288" s="58">
        <f t="shared" si="289"/>
        <v>95.25</v>
      </c>
      <c r="V2288" s="58">
        <f t="shared" si="290"/>
        <v>1.01019948033673</v>
      </c>
      <c r="W2288" s="58">
        <f t="shared" si="291"/>
        <v>1.01019948033673</v>
      </c>
    </row>
    <row r="2289" spans="11:23">
      <c r="K2289" s="80">
        <v>228.7</v>
      </c>
      <c r="L2289" s="56">
        <f t="shared" si="285"/>
        <v>2.1649864323473</v>
      </c>
      <c r="M2289" s="56">
        <f t="shared" si="292"/>
        <v>0.00944229566402477</v>
      </c>
      <c r="Q2289" s="82">
        <f t="shared" si="286"/>
        <v>0.0531876622092386</v>
      </c>
      <c r="R2289" s="58">
        <f t="shared" si="287"/>
        <v>3.17361010226061</v>
      </c>
      <c r="S2289" s="57">
        <f>IF(K2289=0,C2317,(1/$C$59)*LN(1+$C$59/$C$58/(RodR+ABS(Calculations!K2289-RodR))))</f>
        <v>0.0167593562206499</v>
      </c>
      <c r="T2289" s="83">
        <f t="shared" si="288"/>
        <v>0.0169479562381577</v>
      </c>
      <c r="U2289" s="58">
        <f t="shared" si="289"/>
        <v>95.2916666666667</v>
      </c>
      <c r="V2289" s="58">
        <f t="shared" si="290"/>
        <v>1.01019948033673</v>
      </c>
      <c r="W2289" s="58">
        <f t="shared" si="291"/>
        <v>1.01019948033673</v>
      </c>
    </row>
    <row r="2290" spans="11:23">
      <c r="K2290" s="80">
        <v>228.8</v>
      </c>
      <c r="L2290" s="56">
        <f t="shared" si="285"/>
        <v>2.1640467111667</v>
      </c>
      <c r="M2290" s="56">
        <f t="shared" si="292"/>
        <v>0.00943408251775546</v>
      </c>
      <c r="Q2290" s="82">
        <f t="shared" si="286"/>
        <v>0.0531645758877829</v>
      </c>
      <c r="R2290" s="58">
        <f t="shared" si="287"/>
        <v>3.17361010226061</v>
      </c>
      <c r="S2290" s="57">
        <f>IF(K2290=0,C2318,(1/$C$59)*LN(1+$C$59/$C$58/(RodR+ABS(Calculations!K2290-RodR))))</f>
        <v>0.0167520817538087</v>
      </c>
      <c r="T2290" s="83">
        <f t="shared" si="288"/>
        <v>0.0169405172347156</v>
      </c>
      <c r="U2290" s="58">
        <f t="shared" si="289"/>
        <v>95.3333333333333</v>
      </c>
      <c r="V2290" s="58">
        <f t="shared" si="290"/>
        <v>1.01019948033673</v>
      </c>
      <c r="W2290" s="58">
        <f t="shared" si="291"/>
        <v>1.01019948033673</v>
      </c>
    </row>
    <row r="2291" spans="11:23">
      <c r="K2291" s="80">
        <v>228.9</v>
      </c>
      <c r="L2291" s="56">
        <f t="shared" si="285"/>
        <v>2.16310780542479</v>
      </c>
      <c r="M2291" s="56">
        <f t="shared" si="292"/>
        <v>0.00942588008295919</v>
      </c>
      <c r="Q2291" s="82">
        <f t="shared" si="286"/>
        <v>0.0531415095993753</v>
      </c>
      <c r="R2291" s="58">
        <f t="shared" si="287"/>
        <v>3.17361010226061</v>
      </c>
      <c r="S2291" s="57">
        <f>IF(K2291=0,C2319,(1/$C$59)*LN(1+$C$59/$C$58/(RodR+ABS(Calculations!K2291-RodR))))</f>
        <v>0.0167448135993523</v>
      </c>
      <c r="T2291" s="83">
        <f t="shared" si="288"/>
        <v>0.0169330847588838</v>
      </c>
      <c r="U2291" s="58">
        <f t="shared" si="289"/>
        <v>95.375</v>
      </c>
      <c r="V2291" s="58">
        <f t="shared" si="290"/>
        <v>1.01019948033673</v>
      </c>
      <c r="W2291" s="58">
        <f t="shared" si="291"/>
        <v>1.01019948033673</v>
      </c>
    </row>
    <row r="2292" spans="11:23">
      <c r="K2292" s="80">
        <v>229</v>
      </c>
      <c r="L2292" s="56">
        <f t="shared" si="285"/>
        <v>2.16216971406058</v>
      </c>
      <c r="M2292" s="56">
        <f t="shared" si="292"/>
        <v>0.00941768834111123</v>
      </c>
      <c r="Q2292" s="82">
        <f t="shared" si="286"/>
        <v>0.0531184633179504</v>
      </c>
      <c r="R2292" s="58">
        <f t="shared" si="287"/>
        <v>3.17361010226061</v>
      </c>
      <c r="S2292" s="57">
        <f>IF(K2292=0,C2320,(1/$C$59)*LN(1+$C$59/$C$58/(RodR+ABS(Calculations!K2292-RodR))))</f>
        <v>0.0167375517490675</v>
      </c>
      <c r="T2292" s="83">
        <f t="shared" si="288"/>
        <v>0.0169256588020743</v>
      </c>
      <c r="U2292" s="58">
        <f t="shared" si="289"/>
        <v>95.4166666666667</v>
      </c>
      <c r="V2292" s="58">
        <f t="shared" si="290"/>
        <v>1.01019948033673</v>
      </c>
      <c r="W2292" s="58">
        <f t="shared" si="291"/>
        <v>1.01019948033673</v>
      </c>
    </row>
    <row r="2293" spans="11:23">
      <c r="K2293" s="80">
        <v>229.1</v>
      </c>
      <c r="L2293" s="56">
        <f t="shared" si="285"/>
        <v>2.16123243601497</v>
      </c>
      <c r="M2293" s="56">
        <f t="shared" si="292"/>
        <v>0.00940950727361933</v>
      </c>
      <c r="Q2293" s="82">
        <f t="shared" si="286"/>
        <v>0.0530954370174889</v>
      </c>
      <c r="R2293" s="58">
        <f t="shared" si="287"/>
        <v>3.17361010226061</v>
      </c>
      <c r="S2293" s="57">
        <f>IF(K2293=0,C2321,(1/$C$59)*LN(1+$C$59/$C$58/(RodR+ABS(Calculations!K2293-RodR))))</f>
        <v>0.0167302961947557</v>
      </c>
      <c r="T2293" s="83">
        <f t="shared" si="288"/>
        <v>0.0169182393557142</v>
      </c>
      <c r="U2293" s="58">
        <f t="shared" si="289"/>
        <v>95.4583333333333</v>
      </c>
      <c r="V2293" s="58">
        <f t="shared" si="290"/>
        <v>1.01019948033673</v>
      </c>
      <c r="W2293" s="58">
        <f t="shared" si="291"/>
        <v>1.01019948033673</v>
      </c>
    </row>
    <row r="2294" spans="11:23">
      <c r="K2294" s="80">
        <v>229.2</v>
      </c>
      <c r="L2294" s="56">
        <f t="shared" si="285"/>
        <v>2.16029597023073</v>
      </c>
      <c r="M2294" s="56">
        <f t="shared" si="292"/>
        <v>0.00940133686188949</v>
      </c>
      <c r="Q2294" s="82">
        <f t="shared" si="286"/>
        <v>0.053072430672018</v>
      </c>
      <c r="R2294" s="58">
        <f t="shared" si="287"/>
        <v>3.17361010226061</v>
      </c>
      <c r="S2294" s="57">
        <f>IF(K2294=0,C2322,(1/$C$59)*LN(1+$C$59/$C$58/(RodR+ABS(Calculations!K2294-RodR))))</f>
        <v>0.0167230469282328</v>
      </c>
      <c r="T2294" s="83">
        <f t="shared" si="288"/>
        <v>0.0169108264112455</v>
      </c>
      <c r="U2294" s="58">
        <f t="shared" si="289"/>
        <v>95.5</v>
      </c>
      <c r="V2294" s="58">
        <f t="shared" si="290"/>
        <v>1.01019948033673</v>
      </c>
      <c r="W2294" s="58">
        <f t="shared" si="291"/>
        <v>1.01019948033673</v>
      </c>
    </row>
    <row r="2295" spans="11:23">
      <c r="K2295" s="80">
        <v>229.3</v>
      </c>
      <c r="L2295" s="56">
        <f t="shared" si="285"/>
        <v>2.15936031565236</v>
      </c>
      <c r="M2295" s="56">
        <f t="shared" si="292"/>
        <v>0.00939317708746445</v>
      </c>
      <c r="Q2295" s="82">
        <f t="shared" si="286"/>
        <v>0.0530494442556065</v>
      </c>
      <c r="R2295" s="58">
        <f t="shared" si="287"/>
        <v>3.17361010226061</v>
      </c>
      <c r="S2295" s="57">
        <f>IF(K2295=0,C2323,(1/$C$59)*LN(1+$C$59/$C$58/(RodR+ABS(Calculations!K2295-RodR))))</f>
        <v>0.0167158039413281</v>
      </c>
      <c r="T2295" s="83">
        <f t="shared" si="288"/>
        <v>0.0169034199601248</v>
      </c>
      <c r="U2295" s="58">
        <f t="shared" si="289"/>
        <v>95.5416666666667</v>
      </c>
      <c r="V2295" s="58">
        <f t="shared" si="290"/>
        <v>1.01019948033673</v>
      </c>
      <c r="W2295" s="58">
        <f t="shared" si="291"/>
        <v>1.01019948033673</v>
      </c>
    </row>
    <row r="2296" spans="11:23">
      <c r="K2296" s="80">
        <v>229.4</v>
      </c>
      <c r="L2296" s="56">
        <f t="shared" si="285"/>
        <v>2.15842547122629</v>
      </c>
      <c r="M2296" s="56">
        <f t="shared" si="292"/>
        <v>0.00938502793191853</v>
      </c>
      <c r="Q2296" s="82">
        <f t="shared" si="286"/>
        <v>0.0530264777423715</v>
      </c>
      <c r="R2296" s="58">
        <f t="shared" si="287"/>
        <v>3.17361010226061</v>
      </c>
      <c r="S2296" s="57">
        <f>IF(K2296=0,C2324,(1/$C$59)*LN(1+$C$59/$C$58/(RodR+ABS(Calculations!K2296-RodR))))</f>
        <v>0.0167085672258857</v>
      </c>
      <c r="T2296" s="83">
        <f t="shared" si="288"/>
        <v>0.0168960199938244</v>
      </c>
      <c r="U2296" s="58">
        <f t="shared" si="289"/>
        <v>95.5833333333333</v>
      </c>
      <c r="V2296" s="58">
        <f t="shared" si="290"/>
        <v>1.01019948033673</v>
      </c>
      <c r="W2296" s="58">
        <f t="shared" si="291"/>
        <v>1.01019948033673</v>
      </c>
    </row>
    <row r="2297" spans="11:23">
      <c r="K2297" s="80">
        <v>229.5</v>
      </c>
      <c r="L2297" s="56">
        <f t="shared" si="285"/>
        <v>2.15749143590073</v>
      </c>
      <c r="M2297" s="56">
        <f t="shared" si="292"/>
        <v>0.00937688937675718</v>
      </c>
      <c r="Q2297" s="82">
        <f t="shared" si="286"/>
        <v>0.0530035311064734</v>
      </c>
      <c r="R2297" s="58">
        <f t="shared" si="287"/>
        <v>3.17361010226061</v>
      </c>
      <c r="S2297" s="57">
        <f>IF(K2297=0,C2325,(1/$C$59)*LN(1+$C$59/$C$58/(RodR+ABS(Calculations!K2297-RodR))))</f>
        <v>0.0167013367737638</v>
      </c>
      <c r="T2297" s="83">
        <f t="shared" si="288"/>
        <v>0.0168886265038311</v>
      </c>
      <c r="U2297" s="58">
        <f t="shared" si="289"/>
        <v>95.625</v>
      </c>
      <c r="V2297" s="58">
        <f t="shared" si="290"/>
        <v>1.01019948033673</v>
      </c>
      <c r="W2297" s="58">
        <f t="shared" si="291"/>
        <v>1.01019948033673</v>
      </c>
    </row>
    <row r="2298" spans="11:23">
      <c r="K2298" s="80">
        <v>229.6</v>
      </c>
      <c r="L2298" s="56">
        <f t="shared" si="285"/>
        <v>2.15655820862571</v>
      </c>
      <c r="M2298" s="56">
        <f t="shared" si="292"/>
        <v>0.00936876140362219</v>
      </c>
      <c r="Q2298" s="82">
        <f t="shared" si="286"/>
        <v>0.0529806043221175</v>
      </c>
      <c r="R2298" s="58">
        <f t="shared" si="287"/>
        <v>3.17361010226061</v>
      </c>
      <c r="S2298" s="57">
        <f>IF(K2298=0,C2326,(1/$C$59)*LN(1+$C$59/$C$58/(RodR+ABS(Calculations!K2298-RodR))))</f>
        <v>0.0166941125768344</v>
      </c>
      <c r="T2298" s="83">
        <f t="shared" si="288"/>
        <v>0.0168812394816467</v>
      </c>
      <c r="U2298" s="58">
        <f t="shared" si="289"/>
        <v>95.6666666666667</v>
      </c>
      <c r="V2298" s="58">
        <f t="shared" si="290"/>
        <v>1.01019948033673</v>
      </c>
      <c r="W2298" s="58">
        <f t="shared" si="291"/>
        <v>1.01019948033673</v>
      </c>
    </row>
    <row r="2299" spans="11:23">
      <c r="K2299" s="80">
        <v>229.7</v>
      </c>
      <c r="L2299" s="56">
        <f t="shared" si="285"/>
        <v>2.15562578835308</v>
      </c>
      <c r="M2299" s="56">
        <f t="shared" si="292"/>
        <v>0.00936064399422243</v>
      </c>
      <c r="Q2299" s="82">
        <f t="shared" si="286"/>
        <v>0.0529576973635532</v>
      </c>
      <c r="R2299" s="58">
        <f t="shared" si="287"/>
        <v>3.17361010226061</v>
      </c>
      <c r="S2299" s="57">
        <f>IF(K2299=0,C2327,(1/$C$59)*LN(1+$C$59/$C$58/(RodR+ABS(Calculations!K2299-RodR))))</f>
        <v>0.0166868946269835</v>
      </c>
      <c r="T2299" s="83">
        <f t="shared" si="288"/>
        <v>0.0168738589187877</v>
      </c>
      <c r="U2299" s="58">
        <f t="shared" si="289"/>
        <v>95.7083333333333</v>
      </c>
      <c r="V2299" s="58">
        <f t="shared" si="290"/>
        <v>1.01019948033673</v>
      </c>
      <c r="W2299" s="58">
        <f t="shared" si="291"/>
        <v>1.01019948033673</v>
      </c>
    </row>
    <row r="2300" spans="11:23">
      <c r="K2300" s="80">
        <v>229.8</v>
      </c>
      <c r="L2300" s="56">
        <f t="shared" si="285"/>
        <v>2.15469417403647</v>
      </c>
      <c r="M2300" s="56">
        <f t="shared" si="292"/>
        <v>0.00935253713023076</v>
      </c>
      <c r="Q2300" s="82">
        <f t="shared" si="286"/>
        <v>0.0529348102050748</v>
      </c>
      <c r="R2300" s="58">
        <f t="shared" si="287"/>
        <v>3.17361010226061</v>
      </c>
      <c r="S2300" s="57">
        <f>IF(K2300=0,C2328,(1/$C$59)*LN(1+$C$59/$C$58/(RodR+ABS(Calculations!K2300-RodR))))</f>
        <v>0.0166796829161114</v>
      </c>
      <c r="T2300" s="83">
        <f t="shared" si="288"/>
        <v>0.0168664848067856</v>
      </c>
      <c r="U2300" s="58">
        <f t="shared" si="289"/>
        <v>95.75</v>
      </c>
      <c r="V2300" s="58">
        <f t="shared" si="290"/>
        <v>1.01019948033673</v>
      </c>
      <c r="W2300" s="58">
        <f t="shared" si="291"/>
        <v>1.01019948033673</v>
      </c>
    </row>
    <row r="2301" spans="11:23">
      <c r="K2301" s="80">
        <v>229.9</v>
      </c>
      <c r="L2301" s="56">
        <f t="shared" si="285"/>
        <v>2.15376336463141</v>
      </c>
      <c r="M2301" s="56">
        <f t="shared" si="292"/>
        <v>0.00934444079338848</v>
      </c>
      <c r="Q2301" s="82">
        <f t="shared" si="286"/>
        <v>0.0529119428210218</v>
      </c>
      <c r="R2301" s="58">
        <f t="shared" si="287"/>
        <v>3.17361010226061</v>
      </c>
      <c r="S2301" s="57">
        <f>IF(K2301=0,C2329,(1/$C$59)*LN(1+$C$59/$C$58/(RodR+ABS(Calculations!K2301-RodR))))</f>
        <v>0.0166724774361324</v>
      </c>
      <c r="T2301" s="83">
        <f t="shared" si="288"/>
        <v>0.0168591171371864</v>
      </c>
      <c r="U2301" s="58">
        <f t="shared" si="289"/>
        <v>95.7916666666667</v>
      </c>
      <c r="V2301" s="58">
        <f t="shared" si="290"/>
        <v>1.01019948033673</v>
      </c>
      <c r="W2301" s="58">
        <f t="shared" si="291"/>
        <v>1.01019948033673</v>
      </c>
    </row>
    <row r="2302" spans="11:23">
      <c r="K2302" s="80">
        <v>230</v>
      </c>
      <c r="L2302" s="56">
        <f t="shared" si="285"/>
        <v>2.15283335909511</v>
      </c>
      <c r="M2302" s="56">
        <f t="shared" si="292"/>
        <v>0.00933635496546925</v>
      </c>
      <c r="Q2302" s="82">
        <f t="shared" si="286"/>
        <v>0.0528890951857767</v>
      </c>
      <c r="R2302" s="58">
        <f t="shared" si="287"/>
        <v>3.17361010226061</v>
      </c>
      <c r="S2302" s="57">
        <f>IF(K2302=0,C2330,(1/$C$59)*LN(1+$C$59/$C$58/(RodR+ABS(Calculations!K2302-RodR))))</f>
        <v>0.0166652781789745</v>
      </c>
      <c r="T2302" s="83">
        <f t="shared" si="288"/>
        <v>0.0168517559015516</v>
      </c>
      <c r="U2302" s="58">
        <f t="shared" si="289"/>
        <v>95.8333333333333</v>
      </c>
      <c r="V2302" s="58">
        <f t="shared" si="290"/>
        <v>1.01019948033673</v>
      </c>
      <c r="W2302" s="58">
        <f t="shared" si="291"/>
        <v>1.01019948033673</v>
      </c>
    </row>
    <row r="2303" spans="11:23">
      <c r="K2303" s="80">
        <v>230.1</v>
      </c>
      <c r="L2303" s="56">
        <f t="shared" si="285"/>
        <v>2.15190415638666</v>
      </c>
      <c r="M2303" s="56">
        <f t="shared" si="292"/>
        <v>0.00932827962831517</v>
      </c>
      <c r="Q2303" s="82">
        <f t="shared" si="286"/>
        <v>0.0528662672737662</v>
      </c>
      <c r="R2303" s="58">
        <f t="shared" si="287"/>
        <v>3.17361010226061</v>
      </c>
      <c r="S2303" s="57">
        <f>IF(K2303=0,C2331,(1/$C$59)*LN(1+$C$59/$C$58/(RodR+ABS(Calculations!K2303-RodR))))</f>
        <v>0.0166580851365796</v>
      </c>
      <c r="T2303" s="83">
        <f t="shared" si="288"/>
        <v>0.0168444010914566</v>
      </c>
      <c r="U2303" s="58">
        <f t="shared" si="289"/>
        <v>95.875</v>
      </c>
      <c r="V2303" s="58">
        <f t="shared" si="290"/>
        <v>1.01019948033673</v>
      </c>
      <c r="W2303" s="58">
        <f t="shared" si="291"/>
        <v>1.01019948033673</v>
      </c>
    </row>
    <row r="2304" spans="11:23">
      <c r="K2304" s="80">
        <v>230.2</v>
      </c>
      <c r="L2304" s="56">
        <f t="shared" si="285"/>
        <v>2.15097575546697</v>
      </c>
      <c r="M2304" s="56">
        <f t="shared" si="292"/>
        <v>0.00932021476376699</v>
      </c>
      <c r="Q2304" s="82">
        <f t="shared" si="286"/>
        <v>0.0528434590594637</v>
      </c>
      <c r="R2304" s="58">
        <f t="shared" si="287"/>
        <v>3.17361010226061</v>
      </c>
      <c r="S2304" s="57">
        <f>IF(K2304=0,C2332,(1/$C$59)*LN(1+$C$59/$C$58/(RodR+ABS(Calculations!K2304-RodR))))</f>
        <v>0.0166508983009042</v>
      </c>
      <c r="T2304" s="83">
        <f t="shared" si="288"/>
        <v>0.0168370526984918</v>
      </c>
      <c r="U2304" s="58">
        <f t="shared" si="289"/>
        <v>95.9166666666667</v>
      </c>
      <c r="V2304" s="58">
        <f t="shared" si="290"/>
        <v>1.01019948033673</v>
      </c>
      <c r="W2304" s="58">
        <f t="shared" si="291"/>
        <v>1.01019948033673</v>
      </c>
    </row>
    <row r="2305" spans="11:23">
      <c r="K2305" s="80">
        <v>230.3</v>
      </c>
      <c r="L2305" s="56">
        <f t="shared" si="285"/>
        <v>2.15004815529866</v>
      </c>
      <c r="M2305" s="56">
        <f t="shared" si="292"/>
        <v>0.00931216035369653</v>
      </c>
      <c r="Q2305" s="82">
        <f t="shared" si="286"/>
        <v>0.0528206705173833</v>
      </c>
      <c r="R2305" s="58">
        <f t="shared" si="287"/>
        <v>3.17361010226061</v>
      </c>
      <c r="S2305" s="57">
        <f>IF(K2305=0,C2333,(1/$C$59)*LN(1+$C$59/$C$58/(RodR+ABS(Calculations!K2305-RodR))))</f>
        <v>0.0166437176639179</v>
      </c>
      <c r="T2305" s="83">
        <f t="shared" si="288"/>
        <v>0.0168297107142627</v>
      </c>
      <c r="U2305" s="58">
        <f t="shared" si="289"/>
        <v>95.9583333333333</v>
      </c>
      <c r="V2305" s="58">
        <f t="shared" si="290"/>
        <v>1.01019948033673</v>
      </c>
      <c r="W2305" s="58">
        <f t="shared" si="291"/>
        <v>1.01019948033673</v>
      </c>
    </row>
    <row r="2306" spans="11:23">
      <c r="K2306" s="80">
        <v>230.4</v>
      </c>
      <c r="L2306" s="56">
        <f t="shared" ref="L2306:L2369" si="293">IF(K2306&lt;RodR,EPRValue,Q2306*$C$43)</f>
        <v>2.14912135484617</v>
      </c>
      <c r="M2306" s="56">
        <f t="shared" si="292"/>
        <v>0.00930411638011464</v>
      </c>
      <c r="Q2306" s="82">
        <f t="shared" si="286"/>
        <v>0.052797901622084</v>
      </c>
      <c r="R2306" s="58">
        <f t="shared" si="287"/>
        <v>3.17361010226061</v>
      </c>
      <c r="S2306" s="57">
        <f>IF(K2306=0,C2334,(1/$C$59)*LN(1+$C$59/$C$58/(RodR+ABS(Calculations!K2306-RodR))))</f>
        <v>0.0166365432176042</v>
      </c>
      <c r="T2306" s="83">
        <f t="shared" si="288"/>
        <v>0.0168223751303887</v>
      </c>
      <c r="U2306" s="58">
        <f t="shared" si="289"/>
        <v>96</v>
      </c>
      <c r="V2306" s="58">
        <f t="shared" si="290"/>
        <v>1.01019948033673</v>
      </c>
      <c r="W2306" s="58">
        <f t="shared" si="291"/>
        <v>1.01019948033673</v>
      </c>
    </row>
    <row r="2307" spans="11:23">
      <c r="K2307" s="80">
        <v>230.5</v>
      </c>
      <c r="L2307" s="56">
        <f t="shared" si="293"/>
        <v>2.14819535307577</v>
      </c>
      <c r="M2307" s="56">
        <f t="shared" si="292"/>
        <v>0.00929608282496108</v>
      </c>
      <c r="Q2307" s="82">
        <f t="shared" si="286"/>
        <v>0.0527751523481701</v>
      </c>
      <c r="R2307" s="58">
        <f t="shared" si="287"/>
        <v>3.17361010226061</v>
      </c>
      <c r="S2307" s="57">
        <f>IF(K2307=0,C2335,(1/$C$59)*LN(1+$C$59/$C$58/(RodR+ABS(Calculations!K2307-RodR))))</f>
        <v>0.016629374953961</v>
      </c>
      <c r="T2307" s="83">
        <f t="shared" si="288"/>
        <v>0.0168150459385041</v>
      </c>
      <c r="U2307" s="58">
        <f t="shared" si="289"/>
        <v>96.0416666666667</v>
      </c>
      <c r="V2307" s="58">
        <f t="shared" si="290"/>
        <v>1.01019948033673</v>
      </c>
      <c r="W2307" s="58">
        <f t="shared" si="291"/>
        <v>1.01019948033673</v>
      </c>
    </row>
    <row r="2308" spans="11:23">
      <c r="K2308" s="80">
        <v>230.6</v>
      </c>
      <c r="L2308" s="56">
        <f t="shared" si="293"/>
        <v>2.14727014895547</v>
      </c>
      <c r="M2308" s="56">
        <f t="shared" si="292"/>
        <v>0.00928805967024315</v>
      </c>
      <c r="Q2308" s="82">
        <f t="shared" ref="Q2308:Q2371" si="294">R2308*IF($C$56&lt;$C$55,S2308,T2308)</f>
        <v>0.0527524226702886</v>
      </c>
      <c r="R2308" s="58">
        <f t="shared" ref="R2308:R2371" si="295">$C$70/$C$61*W2308</f>
        <v>3.17361010226061</v>
      </c>
      <c r="S2308" s="57">
        <f>IF(K2308=0,C2336,(1/$C$59)*LN(1+$C$59/$C$58/(RodR+ABS(Calculations!K2308-RodR))))</f>
        <v>0.0166222128649995</v>
      </c>
      <c r="T2308" s="83">
        <f t="shared" ref="T2308:T2371" si="296">IF((ABS(K2308))&lt;$C$55-$C$56,($C$53/2/PI()/$C$56*LN(($C$55-$C$56)*(ABS(K2308)+$C$56)/(ABS(K2308))/$C$55)+$C$60*LN($C$55*$C$54/($C$55-$C$56)/$C$53)),$C$60*LN((((ABS(K2308))+$C$56-$C$55)*$C$53+$C$55*$C$54)/($C$53*(ABS(K2308)))))</f>
        <v>0.0168077231302583</v>
      </c>
      <c r="U2308" s="58">
        <f t="shared" ref="U2308:U2371" si="297">K2308/$C$56</f>
        <v>96.0833333333333</v>
      </c>
      <c r="V2308" s="58">
        <f t="shared" ref="V2308:V2371" si="298">IF(K2308="","",1/(1.0212-0.0178*LOG10($C$53+0.01)))</f>
        <v>1.01019948033673</v>
      </c>
      <c r="W2308" s="58">
        <f t="shared" ref="W2308:W2371" si="299">MAX(1/(-(0.21682*LOG10(3.7*U2308)-0.293)*(EXP(-3.7*U2308)-1)+1),1)*MAX(1/(-(0.1921*LOG10(U2308+0.2)+0.072)*(EXP(-150*U2308)-1)+1),1)*V2308</f>
        <v>1.01019948033673</v>
      </c>
    </row>
    <row r="2309" spans="11:23">
      <c r="K2309" s="80">
        <v>230.7</v>
      </c>
      <c r="L2309" s="56">
        <f t="shared" si="293"/>
        <v>2.14634574145507</v>
      </c>
      <c r="M2309" s="56">
        <f t="shared" si="292"/>
        <v>0.00928004689800144</v>
      </c>
      <c r="Q2309" s="82">
        <f t="shared" si="294"/>
        <v>0.0527297125631304</v>
      </c>
      <c r="R2309" s="58">
        <f t="shared" si="295"/>
        <v>3.17361010226061</v>
      </c>
      <c r="S2309" s="57">
        <f>IF(K2309=0,C2337,(1/$C$59)*LN(1+$C$59/$C$58/(RodR+ABS(Calculations!K2309-RodR))))</f>
        <v>0.0166150569427449</v>
      </c>
      <c r="T2309" s="83">
        <f t="shared" si="296"/>
        <v>0.0168004066973143</v>
      </c>
      <c r="U2309" s="58">
        <f t="shared" si="297"/>
        <v>96.125</v>
      </c>
      <c r="V2309" s="58">
        <f t="shared" si="298"/>
        <v>1.01019948033673</v>
      </c>
      <c r="W2309" s="58">
        <f t="shared" si="299"/>
        <v>1.01019948033673</v>
      </c>
    </row>
    <row r="2310" spans="11:23">
      <c r="K2310" s="80">
        <v>230.8</v>
      </c>
      <c r="L2310" s="56">
        <f t="shared" si="293"/>
        <v>2.14542212954613</v>
      </c>
      <c r="M2310" s="56">
        <f t="shared" si="292"/>
        <v>0.00927204449034447</v>
      </c>
      <c r="Q2310" s="82">
        <f t="shared" si="294"/>
        <v>0.0527070220014292</v>
      </c>
      <c r="R2310" s="58">
        <f t="shared" si="295"/>
        <v>3.17361010226061</v>
      </c>
      <c r="S2310" s="57">
        <f>IF(K2310=0,C2338,(1/$C$59)*LN(1+$C$59/$C$58/(RodR+ABS(Calculations!K2310-RodR))))</f>
        <v>0.0166079071792358</v>
      </c>
      <c r="T2310" s="83">
        <f t="shared" si="296"/>
        <v>0.0167930966313504</v>
      </c>
      <c r="U2310" s="58">
        <f t="shared" si="297"/>
        <v>96.1666666666667</v>
      </c>
      <c r="V2310" s="58">
        <f t="shared" si="298"/>
        <v>1.01019948033673</v>
      </c>
      <c r="W2310" s="58">
        <f t="shared" si="299"/>
        <v>1.01019948033673</v>
      </c>
    </row>
    <row r="2311" spans="11:23">
      <c r="K2311" s="80">
        <v>230.9</v>
      </c>
      <c r="L2311" s="56">
        <f t="shared" si="293"/>
        <v>2.14449931220196</v>
      </c>
      <c r="M2311" s="56">
        <f t="shared" si="292"/>
        <v>0.0092640524294465</v>
      </c>
      <c r="Q2311" s="82">
        <f t="shared" si="294"/>
        <v>0.0526843509599625</v>
      </c>
      <c r="R2311" s="58">
        <f t="shared" si="295"/>
        <v>3.17361010226061</v>
      </c>
      <c r="S2311" s="57">
        <f>IF(K2311=0,C2339,(1/$C$59)*LN(1+$C$59/$C$58/(RodR+ABS(Calculations!K2311-RodR))))</f>
        <v>0.0166007635665247</v>
      </c>
      <c r="T2311" s="83">
        <f t="shared" si="296"/>
        <v>0.0167857929240589</v>
      </c>
      <c r="U2311" s="58">
        <f t="shared" si="297"/>
        <v>96.2083333333333</v>
      </c>
      <c r="V2311" s="58">
        <f t="shared" si="298"/>
        <v>1.01019948033673</v>
      </c>
      <c r="W2311" s="58">
        <f t="shared" si="299"/>
        <v>1.01019948033673</v>
      </c>
    </row>
    <row r="2312" spans="11:23">
      <c r="K2312" s="80">
        <v>231</v>
      </c>
      <c r="L2312" s="56">
        <f t="shared" si="293"/>
        <v>2.1435772883977</v>
      </c>
      <c r="M2312" s="56">
        <f t="shared" si="292"/>
        <v>0.00925607069741474</v>
      </c>
      <c r="Q2312" s="82">
        <f t="shared" si="294"/>
        <v>0.0526616994135523</v>
      </c>
      <c r="R2312" s="58">
        <f t="shared" si="295"/>
        <v>3.17361010226061</v>
      </c>
      <c r="S2312" s="57">
        <f>IF(K2312=0,C2340,(1/$C$59)*LN(1+$C$59/$C$58/(RodR+ABS(Calculations!K2312-RodR))))</f>
        <v>0.0165936260966779</v>
      </c>
      <c r="T2312" s="83">
        <f t="shared" si="296"/>
        <v>0.0167784955671466</v>
      </c>
      <c r="U2312" s="58">
        <f t="shared" si="297"/>
        <v>96.25</v>
      </c>
      <c r="V2312" s="58">
        <f t="shared" si="298"/>
        <v>1.01019948033673</v>
      </c>
      <c r="W2312" s="58">
        <f t="shared" si="299"/>
        <v>1.01019948033673</v>
      </c>
    </row>
    <row r="2313" spans="11:23">
      <c r="K2313" s="80">
        <v>231.1</v>
      </c>
      <c r="L2313" s="56">
        <f t="shared" si="293"/>
        <v>2.1426560571102</v>
      </c>
      <c r="M2313" s="56">
        <f t="shared" si="292"/>
        <v>0.00924809927645587</v>
      </c>
      <c r="Q2313" s="82">
        <f t="shared" si="294"/>
        <v>0.0526390673370626</v>
      </c>
      <c r="R2313" s="58">
        <f t="shared" si="295"/>
        <v>3.17361010226061</v>
      </c>
      <c r="S2313" s="57">
        <f>IF(K2313=0,C2341,(1/$C$59)*LN(1+$C$59/$C$58/(RodR+ABS(Calculations!K2313-RodR))))</f>
        <v>0.0165864947617752</v>
      </c>
      <c r="T2313" s="83">
        <f t="shared" si="296"/>
        <v>0.0167712045523346</v>
      </c>
      <c r="U2313" s="58">
        <f t="shared" si="297"/>
        <v>96.2916666666667</v>
      </c>
      <c r="V2313" s="58">
        <f t="shared" si="298"/>
        <v>1.01019948033673</v>
      </c>
      <c r="W2313" s="58">
        <f t="shared" si="299"/>
        <v>1.01019948033673</v>
      </c>
    </row>
    <row r="2314" spans="11:23">
      <c r="K2314" s="80">
        <v>231.2</v>
      </c>
      <c r="L2314" s="56">
        <f t="shared" si="293"/>
        <v>2.14173561731805</v>
      </c>
      <c r="M2314" s="56">
        <f t="shared" si="292"/>
        <v>0.00924013814891378</v>
      </c>
      <c r="Q2314" s="82">
        <f t="shared" si="294"/>
        <v>0.0526164547054002</v>
      </c>
      <c r="R2314" s="58">
        <f t="shared" si="295"/>
        <v>3.17361010226061</v>
      </c>
      <c r="S2314" s="57">
        <f>IF(K2314=0,C2342,(1/$C$59)*LN(1+$C$59/$C$58/(RodR+ABS(Calculations!K2314-RodR))))</f>
        <v>0.0165793695539098</v>
      </c>
      <c r="T2314" s="83">
        <f t="shared" si="296"/>
        <v>0.0167639198713595</v>
      </c>
      <c r="U2314" s="58">
        <f t="shared" si="297"/>
        <v>96.3333333333333</v>
      </c>
      <c r="V2314" s="58">
        <f t="shared" si="298"/>
        <v>1.01019948033673</v>
      </c>
      <c r="W2314" s="58">
        <f t="shared" si="299"/>
        <v>1.01019948033673</v>
      </c>
    </row>
    <row r="2315" spans="11:23">
      <c r="K2315" s="80">
        <v>231.3</v>
      </c>
      <c r="L2315" s="56">
        <f t="shared" si="293"/>
        <v>2.1408159680017</v>
      </c>
      <c r="M2315" s="56">
        <f t="shared" si="292"/>
        <v>0.00923218729695963</v>
      </c>
      <c r="Q2315" s="82">
        <f t="shared" si="294"/>
        <v>0.0525938614935176</v>
      </c>
      <c r="R2315" s="58">
        <f t="shared" si="295"/>
        <v>3.17361010226061</v>
      </c>
      <c r="S2315" s="57">
        <f>IF(K2315=0,C2343,(1/$C$59)*LN(1+$C$59/$C$58/(RodR+ABS(Calculations!K2315-RodR))))</f>
        <v>0.0165722504651892</v>
      </c>
      <c r="T2315" s="83">
        <f t="shared" si="296"/>
        <v>0.0167566415159706</v>
      </c>
      <c r="U2315" s="58">
        <f t="shared" si="297"/>
        <v>96.375</v>
      </c>
      <c r="V2315" s="58">
        <f t="shared" si="298"/>
        <v>1.01019948033673</v>
      </c>
      <c r="W2315" s="58">
        <f t="shared" si="299"/>
        <v>1.01019948033673</v>
      </c>
    </row>
    <row r="2316" spans="11:23">
      <c r="K2316" s="80">
        <v>231.4</v>
      </c>
      <c r="L2316" s="56">
        <f t="shared" si="293"/>
        <v>2.13989710814324</v>
      </c>
      <c r="M2316" s="56">
        <f t="shared" si="292"/>
        <v>0.00922424670293509</v>
      </c>
      <c r="Q2316" s="82">
        <f t="shared" si="294"/>
        <v>0.0525712876764075</v>
      </c>
      <c r="R2316" s="58">
        <f t="shared" si="295"/>
        <v>3.17361010226061</v>
      </c>
      <c r="S2316" s="57">
        <f>IF(K2316=0,C2344,(1/$C$59)*LN(1+$C$59/$C$58/(RodR+ABS(Calculations!K2316-RodR))))</f>
        <v>0.0165651374877337</v>
      </c>
      <c r="T2316" s="83">
        <f t="shared" si="296"/>
        <v>0.0167493694779324</v>
      </c>
      <c r="U2316" s="58">
        <f t="shared" si="297"/>
        <v>96.4166666666667</v>
      </c>
      <c r="V2316" s="58">
        <f t="shared" si="298"/>
        <v>1.01019948033673</v>
      </c>
      <c r="W2316" s="58">
        <f t="shared" si="299"/>
        <v>1.01019948033673</v>
      </c>
    </row>
    <row r="2317" spans="11:23">
      <c r="K2317" s="80">
        <v>231.5</v>
      </c>
      <c r="L2317" s="56">
        <f t="shared" si="293"/>
        <v>2.13897903672652</v>
      </c>
      <c r="M2317" s="56">
        <f t="shared" ref="M2317:M2380" si="300">L2307-L2317</f>
        <v>0.0092163163492498</v>
      </c>
      <c r="Q2317" s="82">
        <f t="shared" si="294"/>
        <v>0.0525487332291062</v>
      </c>
      <c r="R2317" s="58">
        <f t="shared" si="295"/>
        <v>3.17361010226061</v>
      </c>
      <c r="S2317" s="57">
        <f>IF(K2317=0,C2345,(1/$C$59)*LN(1+$C$59/$C$58/(RodR+ABS(Calculations!K2317-RodR))))</f>
        <v>0.0165580306136771</v>
      </c>
      <c r="T2317" s="83">
        <f t="shared" si="296"/>
        <v>0.0167421037490239</v>
      </c>
      <c r="U2317" s="58">
        <f t="shared" si="297"/>
        <v>96.4583333333333</v>
      </c>
      <c r="V2317" s="58">
        <f t="shared" si="298"/>
        <v>1.01019948033673</v>
      </c>
      <c r="W2317" s="58">
        <f t="shared" si="299"/>
        <v>1.01019948033673</v>
      </c>
    </row>
    <row r="2318" spans="11:23">
      <c r="K2318" s="80">
        <v>231.6</v>
      </c>
      <c r="L2318" s="56">
        <f t="shared" si="293"/>
        <v>2.13806175273719</v>
      </c>
      <c r="M2318" s="56">
        <f t="shared" si="300"/>
        <v>0.00920839621827563</v>
      </c>
      <c r="Q2318" s="82">
        <f t="shared" si="294"/>
        <v>0.0525261981266939</v>
      </c>
      <c r="R2318" s="58">
        <f t="shared" si="295"/>
        <v>3.17361010226061</v>
      </c>
      <c r="S2318" s="57">
        <f>IF(K2318=0,C2346,(1/$C$59)*LN(1+$C$59/$C$58/(RodR+ABS(Calculations!K2318-RodR))))</f>
        <v>0.0165509298351674</v>
      </c>
      <c r="T2318" s="83">
        <f t="shared" si="296"/>
        <v>0.0167348443210376</v>
      </c>
      <c r="U2318" s="58">
        <f t="shared" si="297"/>
        <v>96.5</v>
      </c>
      <c r="V2318" s="58">
        <f t="shared" si="298"/>
        <v>1.01019948033673</v>
      </c>
      <c r="W2318" s="58">
        <f t="shared" si="299"/>
        <v>1.01019948033673</v>
      </c>
    </row>
    <row r="2319" spans="11:23">
      <c r="K2319" s="80">
        <v>231.7</v>
      </c>
      <c r="L2319" s="56">
        <f t="shared" si="293"/>
        <v>2.13714525516258</v>
      </c>
      <c r="M2319" s="56">
        <f t="shared" si="300"/>
        <v>0.00920048629249015</v>
      </c>
      <c r="Q2319" s="82">
        <f t="shared" si="294"/>
        <v>0.052503682344292</v>
      </c>
      <c r="R2319" s="58">
        <f t="shared" si="295"/>
        <v>3.17361010226061</v>
      </c>
      <c r="S2319" s="57">
        <f>IF(K2319=0,C2347,(1/$C$59)*LN(1+$C$59/$C$58/(RodR+ABS(Calculations!K2319-RodR))))</f>
        <v>0.0165438351443653</v>
      </c>
      <c r="T2319" s="83">
        <f t="shared" si="296"/>
        <v>0.0167275911857809</v>
      </c>
      <c r="U2319" s="58">
        <f t="shared" si="297"/>
        <v>96.5416666666667</v>
      </c>
      <c r="V2319" s="58">
        <f t="shared" si="298"/>
        <v>1.01019948033673</v>
      </c>
      <c r="W2319" s="58">
        <f t="shared" si="299"/>
        <v>1.01019948033673</v>
      </c>
    </row>
    <row r="2320" spans="11:23">
      <c r="K2320" s="80">
        <v>231.8</v>
      </c>
      <c r="L2320" s="56">
        <f t="shared" si="293"/>
        <v>2.13622954299183</v>
      </c>
      <c r="M2320" s="56">
        <f t="shared" si="300"/>
        <v>0.00919258655429722</v>
      </c>
      <c r="Q2320" s="82">
        <f t="shared" si="294"/>
        <v>0.0524811858570664</v>
      </c>
      <c r="R2320" s="58">
        <f t="shared" si="295"/>
        <v>3.17361010226061</v>
      </c>
      <c r="S2320" s="57">
        <f>IF(K2320=0,C2348,(1/$C$59)*LN(1+$C$59/$C$58/(RodR+ABS(Calculations!K2320-RodR))))</f>
        <v>0.0165367465334457</v>
      </c>
      <c r="T2320" s="83">
        <f t="shared" si="296"/>
        <v>0.0167203443350751</v>
      </c>
      <c r="U2320" s="58">
        <f t="shared" si="297"/>
        <v>96.5833333333333</v>
      </c>
      <c r="V2320" s="58">
        <f t="shared" si="298"/>
        <v>1.01019948033673</v>
      </c>
      <c r="W2320" s="58">
        <f t="shared" si="299"/>
        <v>1.01019948033673</v>
      </c>
    </row>
    <row r="2321" spans="11:23">
      <c r="K2321" s="80">
        <v>231.9</v>
      </c>
      <c r="L2321" s="56">
        <f t="shared" si="293"/>
        <v>2.13531461521572</v>
      </c>
      <c r="M2321" s="56">
        <f t="shared" si="300"/>
        <v>0.00918469698624058</v>
      </c>
      <c r="Q2321" s="82">
        <f t="shared" si="294"/>
        <v>0.0524587086402235</v>
      </c>
      <c r="R2321" s="58">
        <f t="shared" si="295"/>
        <v>3.17361010226061</v>
      </c>
      <c r="S2321" s="57">
        <f>IF(K2321=0,C2349,(1/$C$59)*LN(1+$C$59/$C$58/(RodR+ABS(Calculations!K2321-RodR))))</f>
        <v>0.0165296639945961</v>
      </c>
      <c r="T2321" s="83">
        <f t="shared" si="296"/>
        <v>0.0167131037607557</v>
      </c>
      <c r="U2321" s="58">
        <f t="shared" si="297"/>
        <v>96.625</v>
      </c>
      <c r="V2321" s="58">
        <f t="shared" si="298"/>
        <v>1.01019948033673</v>
      </c>
      <c r="W2321" s="58">
        <f t="shared" si="299"/>
        <v>1.01019948033673</v>
      </c>
    </row>
    <row r="2322" spans="11:23">
      <c r="K2322" s="80">
        <v>232</v>
      </c>
      <c r="L2322" s="56">
        <f t="shared" si="293"/>
        <v>2.13440047082681</v>
      </c>
      <c r="M2322" s="56">
        <f t="shared" si="300"/>
        <v>0.00917681757089372</v>
      </c>
      <c r="Q2322" s="82">
        <f t="shared" si="294"/>
        <v>0.0524362506690134</v>
      </c>
      <c r="R2322" s="58">
        <f t="shared" si="295"/>
        <v>3.17361010226061</v>
      </c>
      <c r="S2322" s="57">
        <f>IF(K2322=0,C2350,(1/$C$59)*LN(1+$C$59/$C$58/(RodR+ABS(Calculations!K2322-RodR))))</f>
        <v>0.0165225875200177</v>
      </c>
      <c r="T2322" s="83">
        <f t="shared" si="296"/>
        <v>0.0167058694546723</v>
      </c>
      <c r="U2322" s="58">
        <f t="shared" si="297"/>
        <v>96.6666666666667</v>
      </c>
      <c r="V2322" s="58">
        <f t="shared" si="298"/>
        <v>1.01019948033673</v>
      </c>
      <c r="W2322" s="58">
        <f t="shared" si="299"/>
        <v>1.01019948033673</v>
      </c>
    </row>
    <row r="2323" spans="11:23">
      <c r="K2323" s="80">
        <v>232.1</v>
      </c>
      <c r="L2323" s="56">
        <f t="shared" si="293"/>
        <v>2.1334871088194</v>
      </c>
      <c r="M2323" s="56">
        <f t="shared" si="300"/>
        <v>0.00916894829079817</v>
      </c>
      <c r="Q2323" s="82">
        <f t="shared" si="294"/>
        <v>0.052413811918729</v>
      </c>
      <c r="R2323" s="58">
        <f t="shared" si="295"/>
        <v>3.17361010226061</v>
      </c>
      <c r="S2323" s="57">
        <f>IF(K2323=0,C2351,(1/$C$59)*LN(1+$C$59/$C$58/(RodR+ABS(Calculations!K2323-RodR))))</f>
        <v>0.0165155171019256</v>
      </c>
      <c r="T2323" s="83">
        <f t="shared" si="296"/>
        <v>0.0166986414086887</v>
      </c>
      <c r="U2323" s="58">
        <f t="shared" si="297"/>
        <v>96.7083333333333</v>
      </c>
      <c r="V2323" s="58">
        <f t="shared" si="298"/>
        <v>1.01019948033673</v>
      </c>
      <c r="W2323" s="58">
        <f t="shared" si="299"/>
        <v>1.01019948033673</v>
      </c>
    </row>
    <row r="2324" spans="11:23">
      <c r="K2324" s="80">
        <v>232.2</v>
      </c>
      <c r="L2324" s="56">
        <f t="shared" si="293"/>
        <v>2.13257452818946</v>
      </c>
      <c r="M2324" s="56">
        <f t="shared" si="300"/>
        <v>0.00916108912859404</v>
      </c>
      <c r="Q2324" s="82">
        <f t="shared" si="294"/>
        <v>0.0523913923647037</v>
      </c>
      <c r="R2324" s="58">
        <f t="shared" si="295"/>
        <v>3.17361010226061</v>
      </c>
      <c r="S2324" s="57">
        <f>IF(K2324=0,C2352,(1/$C$59)*LN(1+$C$59/$C$58/(RodR+ABS(Calculations!K2324-RodR))))</f>
        <v>0.0165084527325472</v>
      </c>
      <c r="T2324" s="83">
        <f t="shared" si="296"/>
        <v>0.0166914196146832</v>
      </c>
      <c r="U2324" s="58">
        <f t="shared" si="297"/>
        <v>96.75</v>
      </c>
      <c r="V2324" s="58">
        <f t="shared" si="298"/>
        <v>1.01019948033673</v>
      </c>
      <c r="W2324" s="58">
        <f t="shared" si="299"/>
        <v>1.01019948033673</v>
      </c>
    </row>
    <row r="2325" spans="11:23">
      <c r="K2325" s="80">
        <v>232.3</v>
      </c>
      <c r="L2325" s="56">
        <f t="shared" si="293"/>
        <v>2.13166272793471</v>
      </c>
      <c r="M2325" s="56">
        <f t="shared" si="300"/>
        <v>0.00915324006699203</v>
      </c>
      <c r="Q2325" s="82">
        <f t="shared" si="294"/>
        <v>0.0523689919823146</v>
      </c>
      <c r="R2325" s="58">
        <f t="shared" si="295"/>
        <v>3.17361010226061</v>
      </c>
      <c r="S2325" s="57">
        <f>IF(K2325=0,C2353,(1/$C$59)*LN(1+$C$59/$C$58/(RodR+ABS(Calculations!K2325-RodR))))</f>
        <v>0.016501394404124</v>
      </c>
      <c r="T2325" s="83">
        <f t="shared" si="296"/>
        <v>0.0166842040645471</v>
      </c>
      <c r="U2325" s="58">
        <f t="shared" si="297"/>
        <v>96.7916666666667</v>
      </c>
      <c r="V2325" s="58">
        <f t="shared" si="298"/>
        <v>1.01019948033673</v>
      </c>
      <c r="W2325" s="58">
        <f t="shared" si="299"/>
        <v>1.01019948033673</v>
      </c>
    </row>
    <row r="2326" spans="11:23">
      <c r="K2326" s="80">
        <v>232.4</v>
      </c>
      <c r="L2326" s="56">
        <f t="shared" si="293"/>
        <v>2.13075170705461</v>
      </c>
      <c r="M2326" s="56">
        <f t="shared" si="300"/>
        <v>0.00914540108863049</v>
      </c>
      <c r="Q2326" s="82">
        <f t="shared" si="294"/>
        <v>0.0523466107469809</v>
      </c>
      <c r="R2326" s="58">
        <f t="shared" si="295"/>
        <v>3.17361010226061</v>
      </c>
      <c r="S2326" s="57">
        <f>IF(K2326=0,C2354,(1/$C$59)*LN(1+$C$59/$C$58/(RodR+ABS(Calculations!K2326-RodR))))</f>
        <v>0.0164943421089105</v>
      </c>
      <c r="T2326" s="83">
        <f t="shared" si="296"/>
        <v>0.0166769947501861</v>
      </c>
      <c r="U2326" s="58">
        <f t="shared" si="297"/>
        <v>96.8333333333333</v>
      </c>
      <c r="V2326" s="58">
        <f t="shared" si="298"/>
        <v>1.01019948033673</v>
      </c>
      <c r="W2326" s="58">
        <f t="shared" si="299"/>
        <v>1.01019948033673</v>
      </c>
    </row>
    <row r="2327" spans="11:23">
      <c r="K2327" s="80">
        <v>232.5</v>
      </c>
      <c r="L2327" s="56">
        <f t="shared" si="293"/>
        <v>2.12984146455027</v>
      </c>
      <c r="M2327" s="56">
        <f t="shared" si="300"/>
        <v>0.00913757217625033</v>
      </c>
      <c r="Q2327" s="82">
        <f t="shared" si="294"/>
        <v>0.052324248634163</v>
      </c>
      <c r="R2327" s="58">
        <f t="shared" si="295"/>
        <v>3.17361010226061</v>
      </c>
      <c r="S2327" s="57">
        <f>IF(K2327=0,C2355,(1/$C$59)*LN(1+$C$59/$C$58/(RodR+ABS(Calculations!K2327-RodR))))</f>
        <v>0.0164872958391743</v>
      </c>
      <c r="T2327" s="83">
        <f t="shared" si="296"/>
        <v>0.0166697916635208</v>
      </c>
      <c r="U2327" s="58">
        <f t="shared" si="297"/>
        <v>96.875</v>
      </c>
      <c r="V2327" s="58">
        <f t="shared" si="298"/>
        <v>1.01019948033673</v>
      </c>
      <c r="W2327" s="58">
        <f t="shared" si="299"/>
        <v>1.01019948033673</v>
      </c>
    </row>
    <row r="2328" spans="11:23">
      <c r="K2328" s="80">
        <v>232.6</v>
      </c>
      <c r="L2328" s="56">
        <f t="shared" si="293"/>
        <v>2.12893199942453</v>
      </c>
      <c r="M2328" s="56">
        <f t="shared" si="300"/>
        <v>0.00912975331266219</v>
      </c>
      <c r="Q2328" s="82">
        <f t="shared" si="294"/>
        <v>0.0523019056193634</v>
      </c>
      <c r="R2328" s="58">
        <f t="shared" si="295"/>
        <v>3.17361010226061</v>
      </c>
      <c r="S2328" s="57">
        <f>IF(K2328=0,C2356,(1/$C$59)*LN(1+$C$59/$C$58/(RodR+ABS(Calculations!K2328-RodR))))</f>
        <v>0.0164802555871964</v>
      </c>
      <c r="T2328" s="83">
        <f t="shared" si="296"/>
        <v>0.0166625947964845</v>
      </c>
      <c r="U2328" s="58">
        <f t="shared" si="297"/>
        <v>96.9166666666667</v>
      </c>
      <c r="V2328" s="58">
        <f t="shared" si="298"/>
        <v>1.01019948033673</v>
      </c>
      <c r="W2328" s="58">
        <f t="shared" si="299"/>
        <v>1.01019948033673</v>
      </c>
    </row>
    <row r="2329" spans="11:23">
      <c r="K2329" s="80">
        <v>232.7</v>
      </c>
      <c r="L2329" s="56">
        <f t="shared" si="293"/>
        <v>2.12802331068195</v>
      </c>
      <c r="M2329" s="56">
        <f t="shared" si="300"/>
        <v>0.00912194448063763</v>
      </c>
      <c r="Q2329" s="82">
        <f t="shared" si="294"/>
        <v>0.0522795816781268</v>
      </c>
      <c r="R2329" s="58">
        <f t="shared" si="295"/>
        <v>3.17361010226061</v>
      </c>
      <c r="S2329" s="57">
        <f>IF(K2329=0,C2357,(1/$C$59)*LN(1+$C$59/$C$58/(RodR+ABS(Calculations!K2329-RodR))))</f>
        <v>0.0164732213452709</v>
      </c>
      <c r="T2329" s="83">
        <f t="shared" si="296"/>
        <v>0.0166554041410251</v>
      </c>
      <c r="U2329" s="58">
        <f t="shared" si="297"/>
        <v>96.9583333333333</v>
      </c>
      <c r="V2329" s="58">
        <f t="shared" si="298"/>
        <v>1.01019948033673</v>
      </c>
      <c r="W2329" s="58">
        <f t="shared" si="299"/>
        <v>1.01019948033673</v>
      </c>
    </row>
    <row r="2330" spans="11:23">
      <c r="K2330" s="80">
        <v>232.8</v>
      </c>
      <c r="L2330" s="56">
        <f t="shared" si="293"/>
        <v>2.12711539732878</v>
      </c>
      <c r="M2330" s="56">
        <f t="shared" si="300"/>
        <v>0.00911414566305302</v>
      </c>
      <c r="Q2330" s="82">
        <f t="shared" si="294"/>
        <v>0.0522572767860397</v>
      </c>
      <c r="R2330" s="58">
        <f t="shared" si="295"/>
        <v>3.17361010226061</v>
      </c>
      <c r="S2330" s="57">
        <f>IF(K2330=0,C2358,(1/$C$59)*LN(1+$C$59/$C$58/(RodR+ABS(Calculations!K2330-RodR))))</f>
        <v>0.0164661931057051</v>
      </c>
      <c r="T2330" s="83">
        <f t="shared" si="296"/>
        <v>0.0166482196891043</v>
      </c>
      <c r="U2330" s="58">
        <f t="shared" si="297"/>
        <v>97</v>
      </c>
      <c r="V2330" s="58">
        <f t="shared" si="298"/>
        <v>1.01019948033673</v>
      </c>
      <c r="W2330" s="58">
        <f t="shared" si="299"/>
        <v>1.01019948033673</v>
      </c>
    </row>
    <row r="2331" spans="11:23">
      <c r="K2331" s="80">
        <v>232.9</v>
      </c>
      <c r="L2331" s="56">
        <f t="shared" si="293"/>
        <v>2.12620825837294</v>
      </c>
      <c r="M2331" s="56">
        <f t="shared" si="300"/>
        <v>0.00910635684278294</v>
      </c>
      <c r="Q2331" s="82">
        <f t="shared" si="294"/>
        <v>0.0522349909187292</v>
      </c>
      <c r="R2331" s="58">
        <f t="shared" si="295"/>
        <v>3.17361010226061</v>
      </c>
      <c r="S2331" s="57">
        <f>IF(K2331=0,C2359,(1/$C$59)*LN(1+$C$59/$C$58/(RodR+ABS(Calculations!K2331-RodR))))</f>
        <v>0.0164591708608192</v>
      </c>
      <c r="T2331" s="83">
        <f t="shared" si="296"/>
        <v>0.0166410414326977</v>
      </c>
      <c r="U2331" s="58">
        <f t="shared" si="297"/>
        <v>97.0416666666667</v>
      </c>
      <c r="V2331" s="58">
        <f t="shared" si="298"/>
        <v>1.01019948033673</v>
      </c>
      <c r="W2331" s="58">
        <f t="shared" si="299"/>
        <v>1.01019948033673</v>
      </c>
    </row>
    <row r="2332" spans="11:23">
      <c r="K2332" s="80">
        <v>233</v>
      </c>
      <c r="L2332" s="56">
        <f t="shared" si="293"/>
        <v>2.12530189282407</v>
      </c>
      <c r="M2332" s="56">
        <f t="shared" si="300"/>
        <v>0.00909857800273617</v>
      </c>
      <c r="Q2332" s="82">
        <f t="shared" si="294"/>
        <v>0.0522127240518654</v>
      </c>
      <c r="R2332" s="58">
        <f t="shared" si="295"/>
        <v>3.17361010226061</v>
      </c>
      <c r="S2332" s="57">
        <f>IF(K2332=0,C2360,(1/$C$59)*LN(1+$C$59/$C$58/(RodR+ABS(Calculations!K2332-RodR))))</f>
        <v>0.0164521546029468</v>
      </c>
      <c r="T2332" s="83">
        <f t="shared" si="296"/>
        <v>0.0166338693637945</v>
      </c>
      <c r="U2332" s="58">
        <f t="shared" si="297"/>
        <v>97.0833333333333</v>
      </c>
      <c r="V2332" s="58">
        <f t="shared" si="298"/>
        <v>1.01019948033673</v>
      </c>
      <c r="W2332" s="58">
        <f t="shared" si="299"/>
        <v>1.01019948033673</v>
      </c>
    </row>
    <row r="2333" spans="11:23">
      <c r="K2333" s="80">
        <v>233.1</v>
      </c>
      <c r="L2333" s="56">
        <f t="shared" si="293"/>
        <v>2.12439629969352</v>
      </c>
      <c r="M2333" s="56">
        <f t="shared" si="300"/>
        <v>0.009090809125885</v>
      </c>
      <c r="Q2333" s="82">
        <f t="shared" si="294"/>
        <v>0.0521904761611593</v>
      </c>
      <c r="R2333" s="58">
        <f t="shared" si="295"/>
        <v>3.17361010226061</v>
      </c>
      <c r="S2333" s="57">
        <f>IF(K2333=0,C2361,(1/$C$59)*LN(1+$C$59/$C$58/(RodR+ABS(Calculations!K2333-RodR))))</f>
        <v>0.0164451443244346</v>
      </c>
      <c r="T2333" s="83">
        <f t="shared" si="296"/>
        <v>0.016626703474398</v>
      </c>
      <c r="U2333" s="58">
        <f t="shared" si="297"/>
        <v>97.125</v>
      </c>
      <c r="V2333" s="58">
        <f t="shared" si="298"/>
        <v>1.01019948033673</v>
      </c>
      <c r="W2333" s="58">
        <f t="shared" si="299"/>
        <v>1.01019948033673</v>
      </c>
    </row>
    <row r="2334" spans="11:23">
      <c r="K2334" s="80">
        <v>233.2</v>
      </c>
      <c r="L2334" s="56">
        <f t="shared" si="293"/>
        <v>2.12349147799429</v>
      </c>
      <c r="M2334" s="56">
        <f t="shared" si="300"/>
        <v>0.00908305019517064</v>
      </c>
      <c r="Q2334" s="82">
        <f t="shared" si="294"/>
        <v>0.0521682472223637</v>
      </c>
      <c r="R2334" s="58">
        <f t="shared" si="295"/>
        <v>3.17361010226061</v>
      </c>
      <c r="S2334" s="57">
        <f>IF(K2334=0,C2362,(1/$C$59)*LN(1+$C$59/$C$58/(RodR+ABS(Calculations!K2334-RodR))))</f>
        <v>0.0164381400176422</v>
      </c>
      <c r="T2334" s="83">
        <f t="shared" si="296"/>
        <v>0.0166195437565249</v>
      </c>
      <c r="U2334" s="58">
        <f t="shared" si="297"/>
        <v>97.1666666666667</v>
      </c>
      <c r="V2334" s="58">
        <f t="shared" si="298"/>
        <v>1.01019948033673</v>
      </c>
      <c r="W2334" s="58">
        <f t="shared" si="299"/>
        <v>1.01019948033673</v>
      </c>
    </row>
    <row r="2335" spans="11:23">
      <c r="K2335" s="80">
        <v>233.3</v>
      </c>
      <c r="L2335" s="56">
        <f t="shared" si="293"/>
        <v>2.12258742674104</v>
      </c>
      <c r="M2335" s="56">
        <f t="shared" si="300"/>
        <v>0.00907530119367017</v>
      </c>
      <c r="Q2335" s="82">
        <f t="shared" si="294"/>
        <v>0.0521460372112712</v>
      </c>
      <c r="R2335" s="58">
        <f t="shared" si="295"/>
        <v>3.17361010226061</v>
      </c>
      <c r="S2335" s="57">
        <f>IF(K2335=0,C2363,(1/$C$59)*LN(1+$C$59/$C$58/(RodR+ABS(Calculations!K2335-RodR))))</f>
        <v>0.016431141674942</v>
      </c>
      <c r="T2335" s="83">
        <f t="shared" si="296"/>
        <v>0.016612390202206</v>
      </c>
      <c r="U2335" s="58">
        <f t="shared" si="297"/>
        <v>97.2083333333333</v>
      </c>
      <c r="V2335" s="58">
        <f t="shared" si="298"/>
        <v>1.01019948033673</v>
      </c>
      <c r="W2335" s="58">
        <f t="shared" si="299"/>
        <v>1.01019948033673</v>
      </c>
    </row>
    <row r="2336" spans="11:23">
      <c r="K2336" s="80">
        <v>233.4</v>
      </c>
      <c r="L2336" s="56">
        <f t="shared" si="293"/>
        <v>2.12168414495011</v>
      </c>
      <c r="M2336" s="56">
        <f t="shared" si="300"/>
        <v>0.00906756210449133</v>
      </c>
      <c r="Q2336" s="82">
        <f t="shared" si="294"/>
        <v>0.0521238461037161</v>
      </c>
      <c r="R2336" s="58">
        <f t="shared" si="295"/>
        <v>3.17361010226061</v>
      </c>
      <c r="S2336" s="57">
        <f>IF(K2336=0,C2364,(1/$C$59)*LN(1+$C$59/$C$58/(RodR+ABS(Calculations!K2336-RodR))))</f>
        <v>0.0164241492887193</v>
      </c>
      <c r="T2336" s="83">
        <f t="shared" si="296"/>
        <v>0.0166052428034859</v>
      </c>
      <c r="U2336" s="58">
        <f t="shared" si="297"/>
        <v>97.25</v>
      </c>
      <c r="V2336" s="58">
        <f t="shared" si="298"/>
        <v>1.01019948033673</v>
      </c>
      <c r="W2336" s="58">
        <f t="shared" si="299"/>
        <v>1.01019948033673</v>
      </c>
    </row>
    <row r="2337" spans="11:23">
      <c r="K2337" s="80">
        <v>233.5</v>
      </c>
      <c r="L2337" s="56">
        <f t="shared" si="293"/>
        <v>2.12078163163963</v>
      </c>
      <c r="M2337" s="56">
        <f t="shared" si="300"/>
        <v>0.00905983291064061</v>
      </c>
      <c r="Q2337" s="82">
        <f t="shared" si="294"/>
        <v>0.0521016738755762</v>
      </c>
      <c r="R2337" s="58">
        <f t="shared" si="295"/>
        <v>3.17361010226061</v>
      </c>
      <c r="S2337" s="57">
        <f>IF(K2337=0,C2365,(1/$C$59)*LN(1+$C$59/$C$58/(RodR+ABS(Calculations!K2337-RodR))))</f>
        <v>0.0164171628513734</v>
      </c>
      <c r="T2337" s="83">
        <f t="shared" si="296"/>
        <v>0.0165981015524223</v>
      </c>
      <c r="U2337" s="58">
        <f t="shared" si="297"/>
        <v>97.2916666666667</v>
      </c>
      <c r="V2337" s="58">
        <f t="shared" si="298"/>
        <v>1.01019948033673</v>
      </c>
      <c r="W2337" s="58">
        <f t="shared" si="299"/>
        <v>1.01019948033673</v>
      </c>
    </row>
    <row r="2338" spans="11:23">
      <c r="K2338" s="80">
        <v>233.6</v>
      </c>
      <c r="L2338" s="56">
        <f t="shared" si="293"/>
        <v>2.1198798858292</v>
      </c>
      <c r="M2338" s="56">
        <f t="shared" si="300"/>
        <v>0.00905211359532831</v>
      </c>
      <c r="Q2338" s="82">
        <f t="shared" si="294"/>
        <v>0.0520795205027667</v>
      </c>
      <c r="R2338" s="58">
        <f t="shared" si="295"/>
        <v>3.17361010226061</v>
      </c>
      <c r="S2338" s="57">
        <f>IF(K2338=0,C2366,(1/$C$59)*LN(1+$C$59/$C$58/(RodR+ABS(Calculations!K2338-RodR))))</f>
        <v>0.0164101823553151</v>
      </c>
      <c r="T2338" s="83">
        <f t="shared" si="296"/>
        <v>0.0165909664410871</v>
      </c>
      <c r="U2338" s="58">
        <f t="shared" si="297"/>
        <v>97.3333333333333</v>
      </c>
      <c r="V2338" s="58">
        <f t="shared" si="298"/>
        <v>1.01019948033673</v>
      </c>
      <c r="W2338" s="58">
        <f t="shared" si="299"/>
        <v>1.01019948033673</v>
      </c>
    </row>
    <row r="2339" spans="11:23">
      <c r="K2339" s="80">
        <v>233.7</v>
      </c>
      <c r="L2339" s="56">
        <f t="shared" si="293"/>
        <v>2.11897890654029</v>
      </c>
      <c r="M2339" s="56">
        <f t="shared" si="300"/>
        <v>0.00904440414165997</v>
      </c>
      <c r="Q2339" s="82">
        <f t="shared" si="294"/>
        <v>0.052057385961247</v>
      </c>
      <c r="R2339" s="58">
        <f t="shared" si="295"/>
        <v>3.17361010226061</v>
      </c>
      <c r="S2339" s="57">
        <f>IF(K2339=0,C2367,(1/$C$59)*LN(1+$C$59/$C$58/(RodR+ABS(Calculations!K2339-RodR))))</f>
        <v>0.0164032077929692</v>
      </c>
      <c r="T2339" s="83">
        <f t="shared" si="296"/>
        <v>0.0165838374615657</v>
      </c>
      <c r="U2339" s="58">
        <f t="shared" si="297"/>
        <v>97.375</v>
      </c>
      <c r="V2339" s="58">
        <f t="shared" si="298"/>
        <v>1.01019948033673</v>
      </c>
      <c r="W2339" s="58">
        <f t="shared" si="299"/>
        <v>1.01019948033673</v>
      </c>
    </row>
    <row r="2340" spans="11:23">
      <c r="K2340" s="80">
        <v>233.8</v>
      </c>
      <c r="L2340" s="56">
        <f t="shared" si="293"/>
        <v>2.11807869279587</v>
      </c>
      <c r="M2340" s="56">
        <f t="shared" si="300"/>
        <v>0.00903670453291294</v>
      </c>
      <c r="Q2340" s="82">
        <f t="shared" si="294"/>
        <v>0.0520352702270147</v>
      </c>
      <c r="R2340" s="58">
        <f t="shared" si="295"/>
        <v>3.17361010226061</v>
      </c>
      <c r="S2340" s="57">
        <f>IF(K2340=0,C2368,(1/$C$59)*LN(1+$C$59/$C$58/(RodR+ABS(Calculations!K2340-RodR))))</f>
        <v>0.0163962391567727</v>
      </c>
      <c r="T2340" s="83">
        <f t="shared" si="296"/>
        <v>0.0165767146059573</v>
      </c>
      <c r="U2340" s="58">
        <f t="shared" si="297"/>
        <v>97.4166666666667</v>
      </c>
      <c r="V2340" s="58">
        <f t="shared" si="298"/>
        <v>1.01019948033673</v>
      </c>
      <c r="W2340" s="58">
        <f t="shared" si="299"/>
        <v>1.01019948033673</v>
      </c>
    </row>
    <row r="2341" spans="11:23">
      <c r="K2341" s="80">
        <v>233.9</v>
      </c>
      <c r="L2341" s="56">
        <f t="shared" si="293"/>
        <v>2.11717924362068</v>
      </c>
      <c r="M2341" s="56">
        <f t="shared" si="300"/>
        <v>0.00902901475225981</v>
      </c>
      <c r="Q2341" s="82">
        <f t="shared" si="294"/>
        <v>0.0520131732761102</v>
      </c>
      <c r="R2341" s="58">
        <f t="shared" si="295"/>
        <v>3.17361010226061</v>
      </c>
      <c r="S2341" s="57">
        <f>IF(K2341=0,C2369,(1/$C$59)*LN(1+$C$59/$C$58/(RodR+ABS(Calculations!K2341-RodR))))</f>
        <v>0.0163892764391758</v>
      </c>
      <c r="T2341" s="83">
        <f t="shared" si="296"/>
        <v>0.0165695978663739</v>
      </c>
      <c r="U2341" s="58">
        <f t="shared" si="297"/>
        <v>97.4583333333333</v>
      </c>
      <c r="V2341" s="58">
        <f t="shared" si="298"/>
        <v>1.01019948033673</v>
      </c>
      <c r="W2341" s="58">
        <f t="shared" si="299"/>
        <v>1.01019948033673</v>
      </c>
    </row>
    <row r="2342" spans="11:23">
      <c r="K2342" s="80">
        <v>234</v>
      </c>
      <c r="L2342" s="56">
        <f t="shared" si="293"/>
        <v>2.11628055804103</v>
      </c>
      <c r="M2342" s="56">
        <f t="shared" si="300"/>
        <v>0.00902133478304323</v>
      </c>
      <c r="Q2342" s="82">
        <f t="shared" si="294"/>
        <v>0.0519910950846128</v>
      </c>
      <c r="R2342" s="58">
        <f t="shared" si="295"/>
        <v>3.17361010226061</v>
      </c>
      <c r="S2342" s="57">
        <f>IF(K2342=0,C2370,(1/$C$59)*LN(1+$C$59/$C$58/(RodR+ABS(Calculations!K2342-RodR))))</f>
        <v>0.0163823196326413</v>
      </c>
      <c r="T2342" s="83">
        <f t="shared" si="296"/>
        <v>0.0165624872349422</v>
      </c>
      <c r="U2342" s="58">
        <f t="shared" si="297"/>
        <v>97.5</v>
      </c>
      <c r="V2342" s="58">
        <f t="shared" si="298"/>
        <v>1.01019948033673</v>
      </c>
      <c r="W2342" s="58">
        <f t="shared" si="299"/>
        <v>1.01019948033673</v>
      </c>
    </row>
    <row r="2343" spans="11:23">
      <c r="K2343" s="80">
        <v>234.1</v>
      </c>
      <c r="L2343" s="56">
        <f t="shared" si="293"/>
        <v>2.11538263508494</v>
      </c>
      <c r="M2343" s="56">
        <f t="shared" si="300"/>
        <v>0.00901366460857256</v>
      </c>
      <c r="Q2343" s="82">
        <f t="shared" si="294"/>
        <v>0.0519690356286437</v>
      </c>
      <c r="R2343" s="58">
        <f t="shared" si="295"/>
        <v>3.17361010226061</v>
      </c>
      <c r="S2343" s="57">
        <f>IF(K2343=0,C2371,(1/$C$59)*LN(1+$C$59/$C$58/(RodR+ABS(Calculations!K2343-RodR))))</f>
        <v>0.016375368729645</v>
      </c>
      <c r="T2343" s="83">
        <f t="shared" si="296"/>
        <v>0.0165553827038011</v>
      </c>
      <c r="U2343" s="58">
        <f t="shared" si="297"/>
        <v>97.5416666666667</v>
      </c>
      <c r="V2343" s="58">
        <f t="shared" si="298"/>
        <v>1.01019948033673</v>
      </c>
      <c r="W2343" s="58">
        <f t="shared" si="299"/>
        <v>1.01019948033673</v>
      </c>
    </row>
    <row r="2344" spans="11:23">
      <c r="K2344" s="80">
        <v>234.2</v>
      </c>
      <c r="L2344" s="56">
        <f t="shared" si="293"/>
        <v>2.1144854737821</v>
      </c>
      <c r="M2344" s="56">
        <f t="shared" si="300"/>
        <v>0.00900600421218911</v>
      </c>
      <c r="Q2344" s="82">
        <f t="shared" si="294"/>
        <v>0.0519469948843647</v>
      </c>
      <c r="R2344" s="58">
        <f t="shared" si="295"/>
        <v>3.17361010226061</v>
      </c>
      <c r="S2344" s="57">
        <f>IF(K2344=0,C2372,(1/$C$59)*LN(1+$C$59/$C$58/(RodR+ABS(Calculations!K2344-RodR))))</f>
        <v>0.0163684237226753</v>
      </c>
      <c r="T2344" s="83">
        <f t="shared" si="296"/>
        <v>0.016548284265104</v>
      </c>
      <c r="U2344" s="58">
        <f t="shared" si="297"/>
        <v>97.5833333333333</v>
      </c>
      <c r="V2344" s="58">
        <f t="shared" si="298"/>
        <v>1.01019948033673</v>
      </c>
      <c r="W2344" s="58">
        <f t="shared" si="299"/>
        <v>1.01019948033673</v>
      </c>
    </row>
    <row r="2345" spans="11:23">
      <c r="K2345" s="80">
        <v>234.3</v>
      </c>
      <c r="L2345" s="56">
        <f t="shared" si="293"/>
        <v>2.11358907316378</v>
      </c>
      <c r="M2345" s="56">
        <f t="shared" si="300"/>
        <v>0.00899835357726575</v>
      </c>
      <c r="Q2345" s="82">
        <f t="shared" si="294"/>
        <v>0.0519249728279771</v>
      </c>
      <c r="R2345" s="58">
        <f t="shared" si="295"/>
        <v>3.17361010226061</v>
      </c>
      <c r="S2345" s="57">
        <f>IF(K2345=0,C2373,(1/$C$59)*LN(1+$C$59/$C$58/(RodR+ABS(Calculations!K2345-RodR))))</f>
        <v>0.0163614846042336</v>
      </c>
      <c r="T2345" s="83">
        <f t="shared" si="296"/>
        <v>0.0165411919110174</v>
      </c>
      <c r="U2345" s="58">
        <f t="shared" si="297"/>
        <v>97.625</v>
      </c>
      <c r="V2345" s="58">
        <f t="shared" si="298"/>
        <v>1.01019948033673</v>
      </c>
      <c r="W2345" s="58">
        <f t="shared" si="299"/>
        <v>1.01019948033673</v>
      </c>
    </row>
    <row r="2346" spans="11:23">
      <c r="K2346" s="80">
        <v>234.4</v>
      </c>
      <c r="L2346" s="56">
        <f t="shared" si="293"/>
        <v>2.11269343226294</v>
      </c>
      <c r="M2346" s="56">
        <f t="shared" si="300"/>
        <v>0.00899071268717755</v>
      </c>
      <c r="Q2346" s="82">
        <f t="shared" si="294"/>
        <v>0.0519029694357235</v>
      </c>
      <c r="R2346" s="58">
        <f t="shared" si="295"/>
        <v>3.17361010226061</v>
      </c>
      <c r="S2346" s="57">
        <f>IF(K2346=0,C2374,(1/$C$59)*LN(1+$C$59/$C$58/(RodR+ABS(Calculations!K2346-RodR))))</f>
        <v>0.0163545513668337</v>
      </c>
      <c r="T2346" s="83">
        <f t="shared" si="296"/>
        <v>0.0165341056337213</v>
      </c>
      <c r="U2346" s="58">
        <f t="shared" si="297"/>
        <v>97.6666666666667</v>
      </c>
      <c r="V2346" s="58">
        <f t="shared" si="298"/>
        <v>1.01019948033673</v>
      </c>
      <c r="W2346" s="58">
        <f t="shared" si="299"/>
        <v>1.01019948033673</v>
      </c>
    </row>
    <row r="2347" spans="11:23">
      <c r="K2347" s="80">
        <v>234.5</v>
      </c>
      <c r="L2347" s="56">
        <f t="shared" si="293"/>
        <v>2.11179855011412</v>
      </c>
      <c r="M2347" s="56">
        <f t="shared" si="300"/>
        <v>0.00898308152550387</v>
      </c>
      <c r="Q2347" s="82">
        <f t="shared" si="294"/>
        <v>0.0518809846838853</v>
      </c>
      <c r="R2347" s="58">
        <f t="shared" si="295"/>
        <v>3.17361010226061</v>
      </c>
      <c r="S2347" s="57">
        <f>IF(K2347=0,C2375,(1/$C$59)*LN(1+$C$59/$C$58/(RodR+ABS(Calculations!K2347-RodR))))</f>
        <v>0.016347624003002</v>
      </c>
      <c r="T2347" s="83">
        <f t="shared" si="296"/>
        <v>0.0165270254254088</v>
      </c>
      <c r="U2347" s="58">
        <f t="shared" si="297"/>
        <v>97.7083333333333</v>
      </c>
      <c r="V2347" s="58">
        <f t="shared" si="298"/>
        <v>1.01019948033673</v>
      </c>
      <c r="W2347" s="58">
        <f t="shared" si="299"/>
        <v>1.01019948033673</v>
      </c>
    </row>
    <row r="2348" spans="11:23">
      <c r="K2348" s="80">
        <v>234.6</v>
      </c>
      <c r="L2348" s="56">
        <f t="shared" si="293"/>
        <v>2.11090442575355</v>
      </c>
      <c r="M2348" s="56">
        <f t="shared" si="300"/>
        <v>0.00897546007564776</v>
      </c>
      <c r="Q2348" s="82">
        <f t="shared" si="294"/>
        <v>0.0518590185487851</v>
      </c>
      <c r="R2348" s="58">
        <f t="shared" si="295"/>
        <v>3.17361010226061</v>
      </c>
      <c r="S2348" s="57">
        <f>IF(K2348=0,C2376,(1/$C$59)*LN(1+$C$59/$C$58/(RodR+ABS(Calculations!K2348-RodR))))</f>
        <v>0.0163407025052779</v>
      </c>
      <c r="T2348" s="83">
        <f t="shared" si="296"/>
        <v>0.016519951278287</v>
      </c>
      <c r="U2348" s="58">
        <f t="shared" si="297"/>
        <v>97.75</v>
      </c>
      <c r="V2348" s="58">
        <f t="shared" si="298"/>
        <v>1.01019948033673</v>
      </c>
      <c r="W2348" s="58">
        <f t="shared" si="299"/>
        <v>1.01019948033673</v>
      </c>
    </row>
    <row r="2349" spans="11:23">
      <c r="K2349" s="80">
        <v>234.7</v>
      </c>
      <c r="L2349" s="56">
        <f t="shared" si="293"/>
        <v>2.11001105821913</v>
      </c>
      <c r="M2349" s="56">
        <f t="shared" si="300"/>
        <v>0.00896784832115438</v>
      </c>
      <c r="Q2349" s="82">
        <f t="shared" si="294"/>
        <v>0.0518370710067869</v>
      </c>
      <c r="R2349" s="58">
        <f t="shared" si="295"/>
        <v>3.17361010226061</v>
      </c>
      <c r="S2349" s="57">
        <f>IF(K2349=0,C2377,(1/$C$59)*LN(1+$C$59/$C$58/(RodR+ABS(Calculations!K2349-RodR))))</f>
        <v>0.0163337868662135</v>
      </c>
      <c r="T2349" s="83">
        <f t="shared" si="296"/>
        <v>0.0165128831845757</v>
      </c>
      <c r="U2349" s="58">
        <f t="shared" si="297"/>
        <v>97.7916666666667</v>
      </c>
      <c r="V2349" s="58">
        <f t="shared" si="298"/>
        <v>1.01019948033673</v>
      </c>
      <c r="W2349" s="58">
        <f t="shared" si="299"/>
        <v>1.01019948033673</v>
      </c>
    </row>
    <row r="2350" spans="11:23">
      <c r="K2350" s="80">
        <v>234.8</v>
      </c>
      <c r="L2350" s="56">
        <f t="shared" si="293"/>
        <v>2.10911844655027</v>
      </c>
      <c r="M2350" s="56">
        <f t="shared" si="300"/>
        <v>0.00896024624559821</v>
      </c>
      <c r="Q2350" s="82">
        <f t="shared" si="294"/>
        <v>0.0518151420342917</v>
      </c>
      <c r="R2350" s="58">
        <f t="shared" si="295"/>
        <v>3.17361010226061</v>
      </c>
      <c r="S2350" s="57">
        <f>IF(K2350=0,C2378,(1/$C$59)*LN(1+$C$59/$C$58/(RodR+ABS(Calculations!K2350-RodR))))</f>
        <v>0.016326877078373</v>
      </c>
      <c r="T2350" s="83">
        <f t="shared" si="296"/>
        <v>0.0165058211365079</v>
      </c>
      <c r="U2350" s="58">
        <f t="shared" si="297"/>
        <v>97.8333333333333</v>
      </c>
      <c r="V2350" s="58">
        <f t="shared" si="298"/>
        <v>1.01019948033673</v>
      </c>
      <c r="W2350" s="58">
        <f t="shared" si="299"/>
        <v>1.01019948033673</v>
      </c>
    </row>
    <row r="2351" spans="11:23">
      <c r="K2351" s="80">
        <v>234.9</v>
      </c>
      <c r="L2351" s="56">
        <f t="shared" si="293"/>
        <v>2.10822658978812</v>
      </c>
      <c r="M2351" s="56">
        <f t="shared" si="300"/>
        <v>0.00895265383255328</v>
      </c>
      <c r="Q2351" s="82">
        <f t="shared" si="294"/>
        <v>0.0517932316077434</v>
      </c>
      <c r="R2351" s="58">
        <f t="shared" si="295"/>
        <v>3.17361010226061</v>
      </c>
      <c r="S2351" s="57">
        <f>IF(K2351=0,C2379,(1/$C$59)*LN(1+$C$59/$C$58/(RodR+ABS(Calculations!K2351-RodR))))</f>
        <v>0.0163199731343338</v>
      </c>
      <c r="T2351" s="83">
        <f t="shared" si="296"/>
        <v>0.0164987651263308</v>
      </c>
      <c r="U2351" s="58">
        <f t="shared" si="297"/>
        <v>97.875</v>
      </c>
      <c r="V2351" s="58">
        <f t="shared" si="298"/>
        <v>1.01019948033673</v>
      </c>
      <c r="W2351" s="58">
        <f t="shared" si="299"/>
        <v>1.01019948033673</v>
      </c>
    </row>
    <row r="2352" spans="11:23">
      <c r="K2352" s="80">
        <v>235</v>
      </c>
      <c r="L2352" s="56">
        <f t="shared" si="293"/>
        <v>2.10733548697536</v>
      </c>
      <c r="M2352" s="56">
        <f t="shared" si="300"/>
        <v>0.008945071065662</v>
      </c>
      <c r="Q2352" s="82">
        <f t="shared" si="294"/>
        <v>0.0517713397036231</v>
      </c>
      <c r="R2352" s="58">
        <f t="shared" si="295"/>
        <v>3.17361010226061</v>
      </c>
      <c r="S2352" s="57">
        <f>IF(K2352=0,C2380,(1/$C$59)*LN(1+$C$59/$C$58/(RodR+ABS(Calculations!K2352-RodR))))</f>
        <v>0.0163130750266851</v>
      </c>
      <c r="T2352" s="83">
        <f t="shared" si="296"/>
        <v>0.0164917151463038</v>
      </c>
      <c r="U2352" s="58">
        <f t="shared" si="297"/>
        <v>97.9166666666667</v>
      </c>
      <c r="V2352" s="58">
        <f t="shared" si="298"/>
        <v>1.01019948033673</v>
      </c>
      <c r="W2352" s="58">
        <f t="shared" si="299"/>
        <v>1.01019948033673</v>
      </c>
    </row>
    <row r="2353" spans="11:23">
      <c r="K2353" s="80">
        <v>235.1</v>
      </c>
      <c r="L2353" s="56">
        <f t="shared" si="293"/>
        <v>2.10644513715638</v>
      </c>
      <c r="M2353" s="56">
        <f t="shared" si="300"/>
        <v>0.00893749792856635</v>
      </c>
      <c r="Q2353" s="82">
        <f t="shared" si="294"/>
        <v>0.051749466298454</v>
      </c>
      <c r="R2353" s="58">
        <f t="shared" si="295"/>
        <v>3.17361010226061</v>
      </c>
      <c r="S2353" s="57">
        <f>IF(K2353=0,C2381,(1/$C$59)*LN(1+$C$59/$C$58/(RodR+ABS(Calculations!K2353-RodR))))</f>
        <v>0.0163061827480295</v>
      </c>
      <c r="T2353" s="83">
        <f t="shared" si="296"/>
        <v>0.0164846711887002</v>
      </c>
      <c r="U2353" s="58">
        <f t="shared" si="297"/>
        <v>97.9583333333333</v>
      </c>
      <c r="V2353" s="58">
        <f t="shared" si="298"/>
        <v>1.01019948033673</v>
      </c>
      <c r="W2353" s="58">
        <f t="shared" si="299"/>
        <v>1.01019948033673</v>
      </c>
    </row>
    <row r="2354" spans="11:23">
      <c r="K2354" s="80">
        <v>235.2</v>
      </c>
      <c r="L2354" s="56">
        <f t="shared" si="293"/>
        <v>2.10555553937706</v>
      </c>
      <c r="M2354" s="56">
        <f t="shared" si="300"/>
        <v>0.00892993440504286</v>
      </c>
      <c r="Q2354" s="82">
        <f t="shared" si="294"/>
        <v>0.0517276113687964</v>
      </c>
      <c r="R2354" s="58">
        <f t="shared" si="295"/>
        <v>3.17361010226061</v>
      </c>
      <c r="S2354" s="57">
        <f>IF(K2354=0,C2382,(1/$C$59)*LN(1+$C$59/$C$58/(RodR+ABS(Calculations!K2354-RodR))))</f>
        <v>0.0162992962909811</v>
      </c>
      <c r="T2354" s="83">
        <f t="shared" si="296"/>
        <v>0.0164776332458066</v>
      </c>
      <c r="U2354" s="58">
        <f t="shared" si="297"/>
        <v>98</v>
      </c>
      <c r="V2354" s="58">
        <f t="shared" si="298"/>
        <v>1.01019948033673</v>
      </c>
      <c r="W2354" s="58">
        <f t="shared" si="299"/>
        <v>1.01019948033673</v>
      </c>
    </row>
    <row r="2355" spans="11:23">
      <c r="K2355" s="80">
        <v>235.3</v>
      </c>
      <c r="L2355" s="56">
        <f t="shared" si="293"/>
        <v>2.10466669268501</v>
      </c>
      <c r="M2355" s="56">
        <f t="shared" si="300"/>
        <v>0.00892238047876548</v>
      </c>
      <c r="Q2355" s="82">
        <f t="shared" si="294"/>
        <v>0.0517057748912527</v>
      </c>
      <c r="R2355" s="58">
        <f t="shared" si="295"/>
        <v>3.17361010226061</v>
      </c>
      <c r="S2355" s="57">
        <f>IF(K2355=0,C2383,(1/$C$59)*LN(1+$C$59/$C$58/(RodR+ABS(Calculations!K2355-RodR))))</f>
        <v>0.0162924156481673</v>
      </c>
      <c r="T2355" s="83">
        <f t="shared" si="296"/>
        <v>0.016470601309922</v>
      </c>
      <c r="U2355" s="58">
        <f t="shared" si="297"/>
        <v>98.0416666666667</v>
      </c>
      <c r="V2355" s="58">
        <f t="shared" si="298"/>
        <v>1.01019948033673</v>
      </c>
      <c r="W2355" s="58">
        <f t="shared" si="299"/>
        <v>1.01019948033673</v>
      </c>
    </row>
    <row r="2356" spans="11:23">
      <c r="K2356" s="80">
        <v>235.4</v>
      </c>
      <c r="L2356" s="56">
        <f t="shared" si="293"/>
        <v>2.10377859612943</v>
      </c>
      <c r="M2356" s="56">
        <f t="shared" si="300"/>
        <v>0.0089148361335103</v>
      </c>
      <c r="Q2356" s="82">
        <f t="shared" si="294"/>
        <v>0.0516839568424641</v>
      </c>
      <c r="R2356" s="58">
        <f t="shared" si="295"/>
        <v>3.17361010226061</v>
      </c>
      <c r="S2356" s="57">
        <f>IF(K2356=0,C2384,(1/$C$59)*LN(1+$C$59/$C$58/(RodR+ABS(Calculations!K2356-RodR))))</f>
        <v>0.016285540812228</v>
      </c>
      <c r="T2356" s="83">
        <f t="shared" si="296"/>
        <v>0.0164635753733591</v>
      </c>
      <c r="U2356" s="58">
        <f t="shared" si="297"/>
        <v>98.0833333333333</v>
      </c>
      <c r="V2356" s="58">
        <f t="shared" si="298"/>
        <v>1.01019948033673</v>
      </c>
      <c r="W2356" s="58">
        <f t="shared" si="299"/>
        <v>1.01019948033673</v>
      </c>
    </row>
    <row r="2357" spans="11:23">
      <c r="K2357" s="80">
        <v>235.5</v>
      </c>
      <c r="L2357" s="56">
        <f t="shared" si="293"/>
        <v>2.10289124876104</v>
      </c>
      <c r="M2357" s="56">
        <f t="shared" si="300"/>
        <v>0.00890730135308404</v>
      </c>
      <c r="Q2357" s="82">
        <f t="shared" si="294"/>
        <v>0.0516621571991098</v>
      </c>
      <c r="R2357" s="58">
        <f t="shared" si="295"/>
        <v>3.17361010226061</v>
      </c>
      <c r="S2357" s="57">
        <f>IF(K2357=0,C2385,(1/$C$59)*LN(1+$C$59/$C$58/(RodR+ABS(Calculations!K2357-RodR))))</f>
        <v>0.0162786717758146</v>
      </c>
      <c r="T2357" s="83">
        <f t="shared" si="296"/>
        <v>0.0164565554284439</v>
      </c>
      <c r="U2357" s="58">
        <f t="shared" si="297"/>
        <v>98.125</v>
      </c>
      <c r="V2357" s="58">
        <f t="shared" si="298"/>
        <v>1.01019948033673</v>
      </c>
      <c r="W2357" s="58">
        <f t="shared" si="299"/>
        <v>1.01019948033673</v>
      </c>
    </row>
    <row r="2358" spans="11:23">
      <c r="K2358" s="80">
        <v>235.6</v>
      </c>
      <c r="L2358" s="56">
        <f t="shared" si="293"/>
        <v>2.10200464963225</v>
      </c>
      <c r="M2358" s="56">
        <f t="shared" si="300"/>
        <v>0.00889977612129833</v>
      </c>
      <c r="Q2358" s="82">
        <f t="shared" si="294"/>
        <v>0.0516403759379101</v>
      </c>
      <c r="R2358" s="58">
        <f t="shared" si="295"/>
        <v>3.17361010226061</v>
      </c>
      <c r="S2358" s="57">
        <f>IF(K2358=0,C2386,(1/$C$59)*LN(1+$C$59/$C$58/(RodR+ABS(Calculations!K2358-RodR))))</f>
        <v>0.0162718085315918</v>
      </c>
      <c r="T2358" s="83">
        <f t="shared" si="296"/>
        <v>0.0164495414675148</v>
      </c>
      <c r="U2358" s="58">
        <f t="shared" si="297"/>
        <v>98.1666666666667</v>
      </c>
      <c r="V2358" s="58">
        <f t="shared" si="298"/>
        <v>1.01019948033673</v>
      </c>
      <c r="W2358" s="58">
        <f t="shared" si="299"/>
        <v>1.01019948033673</v>
      </c>
    </row>
    <row r="2359" spans="11:23">
      <c r="K2359" s="80">
        <v>235.7</v>
      </c>
      <c r="L2359" s="56">
        <f t="shared" si="293"/>
        <v>2.10111879779704</v>
      </c>
      <c r="M2359" s="56">
        <f t="shared" si="300"/>
        <v>0.00889226042209357</v>
      </c>
      <c r="Q2359" s="82">
        <f t="shared" si="294"/>
        <v>0.0516186130356235</v>
      </c>
      <c r="R2359" s="58">
        <f t="shared" si="295"/>
        <v>3.17361010226061</v>
      </c>
      <c r="S2359" s="57">
        <f>IF(K2359=0,C2387,(1/$C$59)*LN(1+$C$59/$C$58/(RodR+ABS(Calculations!K2359-RodR))))</f>
        <v>0.0162649510722363</v>
      </c>
      <c r="T2359" s="83">
        <f t="shared" si="296"/>
        <v>0.0164425334829238</v>
      </c>
      <c r="U2359" s="58">
        <f t="shared" si="297"/>
        <v>98.2083333333333</v>
      </c>
      <c r="V2359" s="58">
        <f t="shared" si="298"/>
        <v>1.01019948033673</v>
      </c>
      <c r="W2359" s="58">
        <f t="shared" si="299"/>
        <v>1.01019948033673</v>
      </c>
    </row>
    <row r="2360" spans="11:23">
      <c r="K2360" s="80">
        <v>235.8</v>
      </c>
      <c r="L2360" s="56">
        <f t="shared" si="293"/>
        <v>2.10023369231099</v>
      </c>
      <c r="M2360" s="56">
        <f t="shared" si="300"/>
        <v>0.00888475423927737</v>
      </c>
      <c r="Q2360" s="82">
        <f t="shared" si="294"/>
        <v>0.0515968684690489</v>
      </c>
      <c r="R2360" s="58">
        <f t="shared" si="295"/>
        <v>3.17361010226061</v>
      </c>
      <c r="S2360" s="57">
        <f>IF(K2360=0,C2388,(1/$C$59)*LN(1+$C$59/$C$58/(RodR+ABS(Calculations!K2360-RodR))))</f>
        <v>0.0162580993904373</v>
      </c>
      <c r="T2360" s="83">
        <f t="shared" si="296"/>
        <v>0.0164355314670361</v>
      </c>
      <c r="U2360" s="58">
        <f t="shared" si="297"/>
        <v>98.25</v>
      </c>
      <c r="V2360" s="58">
        <f t="shared" si="298"/>
        <v>1.01019948033673</v>
      </c>
      <c r="W2360" s="58">
        <f t="shared" si="299"/>
        <v>1.01019948033673</v>
      </c>
    </row>
    <row r="2361" spans="11:23">
      <c r="K2361" s="80">
        <v>235.9</v>
      </c>
      <c r="L2361" s="56">
        <f t="shared" si="293"/>
        <v>2.09934933223119</v>
      </c>
      <c r="M2361" s="56">
        <f t="shared" si="300"/>
        <v>0.00887725755692914</v>
      </c>
      <c r="Q2361" s="82">
        <f t="shared" si="294"/>
        <v>0.0515751422150212</v>
      </c>
      <c r="R2361" s="58">
        <f t="shared" si="295"/>
        <v>3.17361010226061</v>
      </c>
      <c r="S2361" s="57">
        <f>IF(K2361=0,C2389,(1/$C$59)*LN(1+$C$59/$C$58/(RodR+ABS(Calculations!K2361-RodR))))</f>
        <v>0.0162512534788957</v>
      </c>
      <c r="T2361" s="83">
        <f t="shared" si="296"/>
        <v>0.0164285354122289</v>
      </c>
      <c r="U2361" s="58">
        <f t="shared" si="297"/>
        <v>98.2916666666667</v>
      </c>
      <c r="V2361" s="58">
        <f t="shared" si="298"/>
        <v>1.01019948033673</v>
      </c>
      <c r="W2361" s="58">
        <f t="shared" si="299"/>
        <v>1.01019948033673</v>
      </c>
    </row>
    <row r="2362" spans="11:23">
      <c r="K2362" s="80">
        <v>236</v>
      </c>
      <c r="L2362" s="56">
        <f t="shared" si="293"/>
        <v>2.09846571661648</v>
      </c>
      <c r="M2362" s="56">
        <f t="shared" si="300"/>
        <v>0.00886977035888759</v>
      </c>
      <c r="Q2362" s="82">
        <f t="shared" si="294"/>
        <v>0.0515534342504187</v>
      </c>
      <c r="R2362" s="58">
        <f t="shared" si="295"/>
        <v>3.17361010226061</v>
      </c>
      <c r="S2362" s="57">
        <f>IF(K2362=0,C2390,(1/$C$59)*LN(1+$C$59/$C$58/(RodR+ABS(Calculations!K2362-RodR))))</f>
        <v>0.0162444133303257</v>
      </c>
      <c r="T2362" s="83">
        <f t="shared" si="296"/>
        <v>0.0164215453108938</v>
      </c>
      <c r="U2362" s="58">
        <f t="shared" si="297"/>
        <v>98.3333333333333</v>
      </c>
      <c r="V2362" s="58">
        <f t="shared" si="298"/>
        <v>1.01019948033673</v>
      </c>
      <c r="W2362" s="58">
        <f t="shared" si="299"/>
        <v>1.01019948033673</v>
      </c>
    </row>
    <row r="2363" spans="11:23">
      <c r="K2363" s="80">
        <v>236.1</v>
      </c>
      <c r="L2363" s="56">
        <f t="shared" si="293"/>
        <v>2.09758284452715</v>
      </c>
      <c r="M2363" s="56">
        <f t="shared" si="300"/>
        <v>0.00886229262922988</v>
      </c>
      <c r="Q2363" s="82">
        <f t="shared" si="294"/>
        <v>0.0515317445521556</v>
      </c>
      <c r="R2363" s="58">
        <f t="shared" si="295"/>
        <v>3.17361010226061</v>
      </c>
      <c r="S2363" s="57">
        <f>IF(K2363=0,C2391,(1/$C$59)*LN(1+$C$59/$C$58/(RodR+ABS(Calculations!K2363-RodR))))</f>
        <v>0.0162375789374532</v>
      </c>
      <c r="T2363" s="83">
        <f t="shared" si="296"/>
        <v>0.0164145611554339</v>
      </c>
      <c r="U2363" s="58">
        <f t="shared" si="297"/>
        <v>98.375</v>
      </c>
      <c r="V2363" s="58">
        <f t="shared" si="298"/>
        <v>1.01019948033673</v>
      </c>
      <c r="W2363" s="58">
        <f t="shared" si="299"/>
        <v>1.01019948033673</v>
      </c>
    </row>
    <row r="2364" spans="11:23">
      <c r="K2364" s="80">
        <v>236.2</v>
      </c>
      <c r="L2364" s="56">
        <f t="shared" si="293"/>
        <v>2.09670071502509</v>
      </c>
      <c r="M2364" s="56">
        <f t="shared" si="300"/>
        <v>0.00885482435196439</v>
      </c>
      <c r="Q2364" s="82">
        <f t="shared" si="294"/>
        <v>0.0515100730971852</v>
      </c>
      <c r="R2364" s="58">
        <f t="shared" si="295"/>
        <v>3.17361010226061</v>
      </c>
      <c r="S2364" s="57">
        <f>IF(K2364=0,C2392,(1/$C$59)*LN(1+$C$59/$C$58/(RodR+ABS(Calculations!K2364-RodR))))</f>
        <v>0.0162307502930161</v>
      </c>
      <c r="T2364" s="83">
        <f t="shared" si="296"/>
        <v>0.0164075829382665</v>
      </c>
      <c r="U2364" s="58">
        <f t="shared" si="297"/>
        <v>98.4166666666667</v>
      </c>
      <c r="V2364" s="58">
        <f t="shared" si="298"/>
        <v>1.01019948033673</v>
      </c>
      <c r="W2364" s="58">
        <f t="shared" si="299"/>
        <v>1.01019948033673</v>
      </c>
    </row>
    <row r="2365" spans="11:23">
      <c r="K2365" s="80">
        <v>236.3</v>
      </c>
      <c r="L2365" s="56">
        <f t="shared" si="293"/>
        <v>2.09581932717381</v>
      </c>
      <c r="M2365" s="56">
        <f t="shared" si="300"/>
        <v>0.00884736551120069</v>
      </c>
      <c r="Q2365" s="82">
        <f t="shared" si="294"/>
        <v>0.0514884198625003</v>
      </c>
      <c r="R2365" s="58">
        <f t="shared" si="295"/>
        <v>3.17361010226061</v>
      </c>
      <c r="S2365" s="57">
        <f>IF(K2365=0,C2393,(1/$C$59)*LN(1+$C$59/$C$58/(RodR+ABS(Calculations!K2365-RodR))))</f>
        <v>0.0162239273897648</v>
      </c>
      <c r="T2365" s="83">
        <f t="shared" si="296"/>
        <v>0.0164006106518211</v>
      </c>
      <c r="U2365" s="58">
        <f t="shared" si="297"/>
        <v>98.4583333333333</v>
      </c>
      <c r="V2365" s="58">
        <f t="shared" si="298"/>
        <v>1.01019948033673</v>
      </c>
      <c r="W2365" s="58">
        <f t="shared" si="299"/>
        <v>1.01019948033673</v>
      </c>
    </row>
    <row r="2366" spans="11:23">
      <c r="K2366" s="80">
        <v>236.4</v>
      </c>
      <c r="L2366" s="56">
        <f t="shared" si="293"/>
        <v>2.09493868003841</v>
      </c>
      <c r="M2366" s="56">
        <f t="shared" si="300"/>
        <v>0.0088399160910142</v>
      </c>
      <c r="Q2366" s="82">
        <f t="shared" si="294"/>
        <v>0.0514667848251332</v>
      </c>
      <c r="R2366" s="58">
        <f t="shared" si="295"/>
        <v>3.17361010226061</v>
      </c>
      <c r="S2366" s="57">
        <f>IF(K2366=0,C2394,(1/$C$59)*LN(1+$C$59/$C$58/(RodR+ABS(Calculations!K2366-RodR))))</f>
        <v>0.0162171102204624</v>
      </c>
      <c r="T2366" s="83">
        <f t="shared" si="296"/>
        <v>0.0163936442885401</v>
      </c>
      <c r="U2366" s="58">
        <f t="shared" si="297"/>
        <v>98.5</v>
      </c>
      <c r="V2366" s="58">
        <f t="shared" si="298"/>
        <v>1.01019948033673</v>
      </c>
      <c r="W2366" s="58">
        <f t="shared" si="299"/>
        <v>1.01019948033673</v>
      </c>
    </row>
    <row r="2367" spans="11:23">
      <c r="K2367" s="80">
        <v>236.5</v>
      </c>
      <c r="L2367" s="56">
        <f t="shared" si="293"/>
        <v>2.09405877268546</v>
      </c>
      <c r="M2367" s="56">
        <f t="shared" si="300"/>
        <v>0.00883247607558069</v>
      </c>
      <c r="Q2367" s="82">
        <f t="shared" si="294"/>
        <v>0.0514451679621519</v>
      </c>
      <c r="R2367" s="58">
        <f t="shared" si="295"/>
        <v>3.17361010226061</v>
      </c>
      <c r="S2367" s="57">
        <f>IF(K2367=0,C2395,(1/$C$59)*LN(1+$C$59/$C$58/(RodR+ABS(Calculations!K2367-RodR))))</f>
        <v>0.0162102987778829</v>
      </c>
      <c r="T2367" s="83">
        <f t="shared" si="296"/>
        <v>0.0163866838408787</v>
      </c>
      <c r="U2367" s="58">
        <f t="shared" si="297"/>
        <v>98.5416666666667</v>
      </c>
      <c r="V2367" s="58">
        <f t="shared" si="298"/>
        <v>1.01019948033673</v>
      </c>
      <c r="W2367" s="58">
        <f t="shared" si="299"/>
        <v>1.01019948033673</v>
      </c>
    </row>
    <row r="2368" spans="11:23">
      <c r="K2368" s="80">
        <v>236.6</v>
      </c>
      <c r="L2368" s="56">
        <f t="shared" si="293"/>
        <v>2.09317960418321</v>
      </c>
      <c r="M2368" s="56">
        <f t="shared" si="300"/>
        <v>0.00882504544904217</v>
      </c>
      <c r="Q2368" s="82">
        <f t="shared" si="294"/>
        <v>0.0514235692506664</v>
      </c>
      <c r="R2368" s="58">
        <f t="shared" si="295"/>
        <v>3.17361010226061</v>
      </c>
      <c r="S2368" s="57">
        <f>IF(K2368=0,C2396,(1/$C$59)*LN(1+$C$59/$C$58/(RodR+ABS(Calculations!K2368-RodR))))</f>
        <v>0.0162034930548137</v>
      </c>
      <c r="T2368" s="83">
        <f t="shared" si="296"/>
        <v>0.016379729301305</v>
      </c>
      <c r="U2368" s="58">
        <f t="shared" si="297"/>
        <v>98.5833333333333</v>
      </c>
      <c r="V2368" s="58">
        <f t="shared" si="298"/>
        <v>1.01019948033673</v>
      </c>
      <c r="W2368" s="58">
        <f t="shared" si="299"/>
        <v>1.01019948033673</v>
      </c>
    </row>
    <row r="2369" spans="11:23">
      <c r="K2369" s="80">
        <v>236.7</v>
      </c>
      <c r="L2369" s="56">
        <f t="shared" si="293"/>
        <v>2.0923011736014</v>
      </c>
      <c r="M2369" s="56">
        <f t="shared" si="300"/>
        <v>0.00881762419564236</v>
      </c>
      <c r="Q2369" s="82">
        <f t="shared" si="294"/>
        <v>0.0514019886678221</v>
      </c>
      <c r="R2369" s="58">
        <f t="shared" si="295"/>
        <v>3.17361010226061</v>
      </c>
      <c r="S2369" s="57">
        <f>IF(K2369=0,C2397,(1/$C$59)*LN(1+$C$59/$C$58/(RodR+ABS(Calculations!K2369-RodR))))</f>
        <v>0.0161966930440534</v>
      </c>
      <c r="T2369" s="83">
        <f t="shared" si="296"/>
        <v>0.0163727806623</v>
      </c>
      <c r="U2369" s="58">
        <f t="shared" si="297"/>
        <v>98.625</v>
      </c>
      <c r="V2369" s="58">
        <f t="shared" si="298"/>
        <v>1.01019948033673</v>
      </c>
      <c r="W2369" s="58">
        <f t="shared" si="299"/>
        <v>1.01019948033673</v>
      </c>
    </row>
    <row r="2370" spans="11:23">
      <c r="K2370" s="80">
        <v>236.8</v>
      </c>
      <c r="L2370" s="56">
        <f t="shared" ref="L2370:L2433" si="301">IF(K2370&lt;RodR,EPRValue,Q2370*$C$43)</f>
        <v>2.09142348001137</v>
      </c>
      <c r="M2370" s="56">
        <f t="shared" si="300"/>
        <v>0.00881021229962409</v>
      </c>
      <c r="Q2370" s="82">
        <f t="shared" si="294"/>
        <v>0.0513804261908051</v>
      </c>
      <c r="R2370" s="58">
        <f t="shared" si="295"/>
        <v>3.17361010226061</v>
      </c>
      <c r="S2370" s="57">
        <f>IF(K2370=0,C2398,(1/$C$59)*LN(1+$C$59/$C$58/(RodR+ABS(Calculations!K2370-RodR))))</f>
        <v>0.0161898987384134</v>
      </c>
      <c r="T2370" s="83">
        <f t="shared" si="296"/>
        <v>0.0163658379163574</v>
      </c>
      <c r="U2370" s="58">
        <f t="shared" si="297"/>
        <v>98.6666666666667</v>
      </c>
      <c r="V2370" s="58">
        <f t="shared" si="298"/>
        <v>1.01019948033673</v>
      </c>
      <c r="W2370" s="58">
        <f t="shared" si="299"/>
        <v>1.01019948033673</v>
      </c>
    </row>
    <row r="2371" spans="11:23">
      <c r="K2371" s="80">
        <v>236.9</v>
      </c>
      <c r="L2371" s="56">
        <f t="shared" si="301"/>
        <v>2.090546522486</v>
      </c>
      <c r="M2371" s="56">
        <f t="shared" si="300"/>
        <v>0.00880280974519332</v>
      </c>
      <c r="Q2371" s="82">
        <f t="shared" si="294"/>
        <v>0.0513588817968384</v>
      </c>
      <c r="R2371" s="58">
        <f t="shared" si="295"/>
        <v>3.17361010226061</v>
      </c>
      <c r="S2371" s="57">
        <f>IF(K2371=0,C2399,(1/$C$59)*LN(1+$C$59/$C$58/(RodR+ABS(Calculations!K2371-RodR))))</f>
        <v>0.0161831101307167</v>
      </c>
      <c r="T2371" s="83">
        <f t="shared" si="296"/>
        <v>0.0163589010559834</v>
      </c>
      <c r="U2371" s="58">
        <f t="shared" si="297"/>
        <v>98.7083333333333</v>
      </c>
      <c r="V2371" s="58">
        <f t="shared" si="298"/>
        <v>1.01019948033673</v>
      </c>
      <c r="W2371" s="58">
        <f t="shared" si="299"/>
        <v>1.01019948033673</v>
      </c>
    </row>
    <row r="2372" spans="11:23">
      <c r="K2372" s="80">
        <v>237</v>
      </c>
      <c r="L2372" s="56">
        <f t="shared" si="301"/>
        <v>2.08967030009975</v>
      </c>
      <c r="M2372" s="56">
        <f t="shared" si="300"/>
        <v>0.00879541651672966</v>
      </c>
      <c r="Q2372" s="82">
        <f t="shared" ref="Q2372:Q2435" si="302">R2372*IF($C$56&lt;$C$55,S2372,T2372)</f>
        <v>0.0513373554631839</v>
      </c>
      <c r="R2372" s="58">
        <f t="shared" ref="R2372:R2435" si="303">$C$70/$C$61*W2372</f>
        <v>3.17361010226061</v>
      </c>
      <c r="S2372" s="57">
        <f>IF(K2372=0,C2400,(1/$C$59)*LN(1+$C$59/$C$58/(RodR+ABS(Calculations!K2372-RodR))))</f>
        <v>0.0161763272137984</v>
      </c>
      <c r="T2372" s="83">
        <f t="shared" ref="T2372:T2435" si="304">IF((ABS(K2372))&lt;$C$55-$C$56,($C$53/2/PI()/$C$56*LN(($C$55-$C$56)*(ABS(K2372)+$C$56)/(ABS(K2372))/$C$55)+$C$60*LN($C$55*$C$54/($C$55-$C$56)/$C$53)),$C$60*LN((((ABS(K2372))+$C$56-$C$55)*$C$53+$C$55*$C$54)/($C$53*(ABS(K2372)))))</f>
        <v>0.0163519700736974</v>
      </c>
      <c r="U2372" s="58">
        <f t="shared" ref="U2372:U2435" si="305">K2372/$C$56</f>
        <v>98.75</v>
      </c>
      <c r="V2372" s="58">
        <f t="shared" ref="V2372:V2435" si="306">IF(K2372="","",1/(1.0212-0.0178*LOG10($C$53+0.01)))</f>
        <v>1.01019948033673</v>
      </c>
      <c r="W2372" s="58">
        <f t="shared" ref="W2372:W2435" si="307">MAX(1/(-(0.21682*LOG10(3.7*U2372)-0.293)*(EXP(-3.7*U2372)-1)+1),1)*MAX(1/(-(0.1921*LOG10(U2372+0.2)+0.072)*(EXP(-150*U2372)-1)+1),1)*V2372</f>
        <v>1.01019948033673</v>
      </c>
    </row>
    <row r="2373" spans="11:23">
      <c r="K2373" s="80">
        <v>237.1</v>
      </c>
      <c r="L2373" s="56">
        <f t="shared" si="301"/>
        <v>2.08879481192861</v>
      </c>
      <c r="M2373" s="56">
        <f t="shared" si="300"/>
        <v>0.00878803259854077</v>
      </c>
      <c r="Q2373" s="82">
        <f t="shared" si="302"/>
        <v>0.0513158471671414</v>
      </c>
      <c r="R2373" s="58">
        <f t="shared" si="303"/>
        <v>3.17361010226061</v>
      </c>
      <c r="S2373" s="57">
        <f>IF(K2373=0,C2401,(1/$C$59)*LN(1+$C$59/$C$58/(RodR+ABS(Calculations!K2373-RodR))))</f>
        <v>0.0161695499805059</v>
      </c>
      <c r="T2373" s="83">
        <f t="shared" si="304"/>
        <v>0.0163450449620307</v>
      </c>
      <c r="U2373" s="58">
        <f t="shared" si="305"/>
        <v>98.7916666666667</v>
      </c>
      <c r="V2373" s="58">
        <f t="shared" si="306"/>
        <v>1.01019948033673</v>
      </c>
      <c r="W2373" s="58">
        <f t="shared" si="307"/>
        <v>1.01019948033673</v>
      </c>
    </row>
    <row r="2374" spans="11:23">
      <c r="K2374" s="80">
        <v>237.2</v>
      </c>
      <c r="L2374" s="56">
        <f t="shared" si="301"/>
        <v>2.08792005705005</v>
      </c>
      <c r="M2374" s="56">
        <f t="shared" si="300"/>
        <v>0.00878065797503691</v>
      </c>
      <c r="Q2374" s="82">
        <f t="shared" si="302"/>
        <v>0.0512943568860472</v>
      </c>
      <c r="R2374" s="58">
        <f t="shared" si="303"/>
        <v>3.17361010226061</v>
      </c>
      <c r="S2374" s="57">
        <f>IF(K2374=0,C2402,(1/$C$59)*LN(1+$C$59/$C$58/(RodR+ABS(Calculations!K2374-RodR))))</f>
        <v>0.0161627784236978</v>
      </c>
      <c r="T2374" s="83">
        <f t="shared" si="304"/>
        <v>0.0163381257135284</v>
      </c>
      <c r="U2374" s="58">
        <f t="shared" si="305"/>
        <v>98.8333333333333</v>
      </c>
      <c r="V2374" s="58">
        <f t="shared" si="306"/>
        <v>1.01019948033673</v>
      </c>
      <c r="W2374" s="58">
        <f t="shared" si="307"/>
        <v>1.01019948033673</v>
      </c>
    </row>
    <row r="2375" spans="11:23">
      <c r="K2375" s="80">
        <v>237.3</v>
      </c>
      <c r="L2375" s="56">
        <f t="shared" si="301"/>
        <v>2.08704603454325</v>
      </c>
      <c r="M2375" s="56">
        <f t="shared" si="300"/>
        <v>0.00877329263055993</v>
      </c>
      <c r="Q2375" s="82">
        <f t="shared" si="302"/>
        <v>0.0512728845972787</v>
      </c>
      <c r="R2375" s="58">
        <f t="shared" si="303"/>
        <v>3.17361010226061</v>
      </c>
      <c r="S2375" s="57">
        <f>IF(K2375=0,C2403,(1/$C$59)*LN(1+$C$59/$C$58/(RodR+ABS(Calculations!K2375-RodR))))</f>
        <v>0.0161560125362458</v>
      </c>
      <c r="T2375" s="83">
        <f t="shared" si="304"/>
        <v>0.0163312123207466</v>
      </c>
      <c r="U2375" s="58">
        <f t="shared" si="305"/>
        <v>98.875</v>
      </c>
      <c r="V2375" s="58">
        <f t="shared" si="306"/>
        <v>1.01019948033673</v>
      </c>
      <c r="W2375" s="58">
        <f t="shared" si="307"/>
        <v>1.01019948033673</v>
      </c>
    </row>
    <row r="2376" spans="11:23">
      <c r="K2376" s="80">
        <v>237.4</v>
      </c>
      <c r="L2376" s="56">
        <f t="shared" si="301"/>
        <v>2.08617274348879</v>
      </c>
      <c r="M2376" s="56">
        <f t="shared" si="300"/>
        <v>0.00876593654961955</v>
      </c>
      <c r="Q2376" s="82">
        <f t="shared" si="302"/>
        <v>0.0512514302782489</v>
      </c>
      <c r="R2376" s="58">
        <f t="shared" si="303"/>
        <v>3.17361010226061</v>
      </c>
      <c r="S2376" s="57">
        <f>IF(K2376=0,C2404,(1/$C$59)*LN(1+$C$59/$C$58/(RodR+ABS(Calculations!K2376-RodR))))</f>
        <v>0.0161492523110327</v>
      </c>
      <c r="T2376" s="83">
        <f t="shared" si="304"/>
        <v>0.0163243047762552</v>
      </c>
      <c r="U2376" s="58">
        <f t="shared" si="305"/>
        <v>98.9166666666667</v>
      </c>
      <c r="V2376" s="58">
        <f t="shared" si="306"/>
        <v>1.01019948033673</v>
      </c>
      <c r="W2376" s="58">
        <f t="shared" si="307"/>
        <v>1.01019948033673</v>
      </c>
    </row>
    <row r="2377" spans="11:23">
      <c r="K2377" s="80">
        <v>237.5</v>
      </c>
      <c r="L2377" s="56">
        <f t="shared" si="301"/>
        <v>2.08530018296883</v>
      </c>
      <c r="M2377" s="56">
        <f t="shared" si="300"/>
        <v>0.00875858971662602</v>
      </c>
      <c r="Q2377" s="82">
        <f t="shared" si="302"/>
        <v>0.0512299939064087</v>
      </c>
      <c r="R2377" s="58">
        <f t="shared" si="303"/>
        <v>3.17361010226061</v>
      </c>
      <c r="S2377" s="57">
        <f>IF(K2377=0,C2405,(1/$C$59)*LN(1+$C$59/$C$58/(RodR+ABS(Calculations!K2377-RodR))))</f>
        <v>0.0161424977409534</v>
      </c>
      <c r="T2377" s="83">
        <f t="shared" si="304"/>
        <v>0.0163174030726368</v>
      </c>
      <c r="U2377" s="58">
        <f t="shared" si="305"/>
        <v>98.9583333333333</v>
      </c>
      <c r="V2377" s="58">
        <f t="shared" si="306"/>
        <v>1.01019948033673</v>
      </c>
      <c r="W2377" s="58">
        <f t="shared" si="307"/>
        <v>1.01019948033673</v>
      </c>
    </row>
    <row r="2378" spans="11:23">
      <c r="K2378" s="80">
        <v>237.6</v>
      </c>
      <c r="L2378" s="56">
        <f t="shared" si="301"/>
        <v>2.08442835206706</v>
      </c>
      <c r="M2378" s="56">
        <f t="shared" si="300"/>
        <v>0.0087512521161548</v>
      </c>
      <c r="Q2378" s="82">
        <f t="shared" si="302"/>
        <v>0.051208575459247</v>
      </c>
      <c r="R2378" s="58">
        <f t="shared" si="303"/>
        <v>3.17361010226061</v>
      </c>
      <c r="S2378" s="57">
        <f>IF(K2378=0,C2406,(1/$C$59)*LN(1+$C$59/$C$58/(RodR+ABS(Calculations!K2378-RodR))))</f>
        <v>0.0161357488189146</v>
      </c>
      <c r="T2378" s="83">
        <f t="shared" si="304"/>
        <v>0.0163105072024857</v>
      </c>
      <c r="U2378" s="58">
        <f t="shared" si="305"/>
        <v>99</v>
      </c>
      <c r="V2378" s="58">
        <f t="shared" si="306"/>
        <v>1.01019948033673</v>
      </c>
      <c r="W2378" s="58">
        <f t="shared" si="307"/>
        <v>1.01019948033673</v>
      </c>
    </row>
    <row r="2379" spans="11:23">
      <c r="K2379" s="80">
        <v>237.7</v>
      </c>
      <c r="L2379" s="56">
        <f t="shared" si="301"/>
        <v>2.08355724986875</v>
      </c>
      <c r="M2379" s="56">
        <f t="shared" si="300"/>
        <v>0.0087439237326481</v>
      </c>
      <c r="Q2379" s="82">
        <f t="shared" si="302"/>
        <v>0.0511871749142915</v>
      </c>
      <c r="R2379" s="58">
        <f t="shared" si="303"/>
        <v>3.17361010226061</v>
      </c>
      <c r="S2379" s="57">
        <f>IF(K2379=0,C2407,(1/$C$59)*LN(1+$C$59/$C$58/(RodR+ABS(Calculations!K2379-RodR))))</f>
        <v>0.0161290055378353</v>
      </c>
      <c r="T2379" s="83">
        <f t="shared" si="304"/>
        <v>0.0163036171584094</v>
      </c>
      <c r="U2379" s="58">
        <f t="shared" si="305"/>
        <v>99.0416666666667</v>
      </c>
      <c r="V2379" s="58">
        <f t="shared" si="306"/>
        <v>1.01019948033673</v>
      </c>
      <c r="W2379" s="58">
        <f t="shared" si="307"/>
        <v>1.01019948033673</v>
      </c>
    </row>
    <row r="2380" spans="11:23">
      <c r="K2380" s="80">
        <v>237.8</v>
      </c>
      <c r="L2380" s="56">
        <f t="shared" si="301"/>
        <v>2.08268687546062</v>
      </c>
      <c r="M2380" s="56">
        <f t="shared" si="300"/>
        <v>0.0087366045507502</v>
      </c>
      <c r="Q2380" s="82">
        <f t="shared" si="302"/>
        <v>0.0511657922491054</v>
      </c>
      <c r="R2380" s="58">
        <f t="shared" si="303"/>
        <v>3.17361010226061</v>
      </c>
      <c r="S2380" s="57">
        <f>IF(K2380=0,C2408,(1/$C$59)*LN(1+$C$59/$C$58/(RodR+ABS(Calculations!K2380-RodR))))</f>
        <v>0.0161222678906458</v>
      </c>
      <c r="T2380" s="83">
        <f t="shared" si="304"/>
        <v>0.0162967329330272</v>
      </c>
      <c r="U2380" s="58">
        <f t="shared" si="305"/>
        <v>99.0833333333333</v>
      </c>
      <c r="V2380" s="58">
        <f t="shared" si="306"/>
        <v>1.01019948033673</v>
      </c>
      <c r="W2380" s="58">
        <f t="shared" si="307"/>
        <v>1.01019948033673</v>
      </c>
    </row>
    <row r="2381" spans="11:23">
      <c r="K2381" s="80">
        <v>237.9</v>
      </c>
      <c r="L2381" s="56">
        <f t="shared" si="301"/>
        <v>2.08181722793096</v>
      </c>
      <c r="M2381" s="56">
        <f t="shared" ref="M2381:M2444" si="308">L2371-L2381</f>
        <v>0.00872929455503835</v>
      </c>
      <c r="Q2381" s="82">
        <f t="shared" si="302"/>
        <v>0.0511444274412908</v>
      </c>
      <c r="R2381" s="58">
        <f t="shared" si="303"/>
        <v>3.17361010226061</v>
      </c>
      <c r="S2381" s="57">
        <f>IF(K2381=0,C2409,(1/$C$59)*LN(1+$C$59/$C$58/(RodR+ABS(Calculations!K2381-RodR))))</f>
        <v>0.0161155358702885</v>
      </c>
      <c r="T2381" s="83">
        <f t="shared" si="304"/>
        <v>0.0162898545189718</v>
      </c>
      <c r="U2381" s="58">
        <f t="shared" si="305"/>
        <v>99.125</v>
      </c>
      <c r="V2381" s="58">
        <f t="shared" si="306"/>
        <v>1.01019948033673</v>
      </c>
      <c r="W2381" s="58">
        <f t="shared" si="307"/>
        <v>1.01019948033673</v>
      </c>
    </row>
    <row r="2382" spans="11:23">
      <c r="K2382" s="80">
        <v>238</v>
      </c>
      <c r="L2382" s="56">
        <f t="shared" si="301"/>
        <v>2.08094830636959</v>
      </c>
      <c r="M2382" s="56">
        <f t="shared" si="308"/>
        <v>0.00872199373015459</v>
      </c>
      <c r="Q2382" s="82">
        <f t="shared" si="302"/>
        <v>0.0511230804684868</v>
      </c>
      <c r="R2382" s="58">
        <f t="shared" si="303"/>
        <v>3.17361010226061</v>
      </c>
      <c r="S2382" s="57">
        <f>IF(K2382=0,C2410,(1/$C$59)*LN(1+$C$59/$C$58/(RodR+ABS(Calculations!K2382-RodR))))</f>
        <v>0.0161088094697175</v>
      </c>
      <c r="T2382" s="83">
        <f t="shared" si="304"/>
        <v>0.0162829819088873</v>
      </c>
      <c r="U2382" s="58">
        <f t="shared" si="305"/>
        <v>99.1666666666667</v>
      </c>
      <c r="V2382" s="58">
        <f t="shared" si="306"/>
        <v>1.01019948033673</v>
      </c>
      <c r="W2382" s="58">
        <f t="shared" si="307"/>
        <v>1.01019948033673</v>
      </c>
    </row>
    <row r="2383" spans="11:23">
      <c r="K2383" s="80">
        <v>238.1</v>
      </c>
      <c r="L2383" s="56">
        <f t="shared" si="301"/>
        <v>2.08008010986783</v>
      </c>
      <c r="M2383" s="56">
        <f t="shared" si="308"/>
        <v>0.00871470206077429</v>
      </c>
      <c r="Q2383" s="82">
        <f t="shared" si="302"/>
        <v>0.0511017513083697</v>
      </c>
      <c r="R2383" s="58">
        <f t="shared" si="303"/>
        <v>3.17361010226061</v>
      </c>
      <c r="S2383" s="57">
        <f>IF(K2383=0,C2411,(1/$C$59)*LN(1+$C$59/$C$58/(RodR+ABS(Calculations!K2383-RodR))))</f>
        <v>0.0161020886818986</v>
      </c>
      <c r="T2383" s="83">
        <f t="shared" si="304"/>
        <v>0.0162761150954312</v>
      </c>
      <c r="U2383" s="58">
        <f t="shared" si="305"/>
        <v>99.2083333333333</v>
      </c>
      <c r="V2383" s="58">
        <f t="shared" si="306"/>
        <v>1.01019948033673</v>
      </c>
      <c r="W2383" s="58">
        <f t="shared" si="307"/>
        <v>1.01019948033673</v>
      </c>
    </row>
    <row r="2384" spans="11:23">
      <c r="K2384" s="80">
        <v>238.2</v>
      </c>
      <c r="L2384" s="56">
        <f t="shared" si="301"/>
        <v>2.07921263751851</v>
      </c>
      <c r="M2384" s="56">
        <f t="shared" si="308"/>
        <v>0.0087074195315413</v>
      </c>
      <c r="Q2384" s="82">
        <f t="shared" si="302"/>
        <v>0.051080439938653</v>
      </c>
      <c r="R2384" s="58">
        <f t="shared" si="303"/>
        <v>3.17361010226061</v>
      </c>
      <c r="S2384" s="57">
        <f>IF(K2384=0,C2412,(1/$C$59)*LN(1+$C$59/$C$58/(RodR+ABS(Calculations!K2384-RodR))))</f>
        <v>0.0160953734998094</v>
      </c>
      <c r="T2384" s="83">
        <f t="shared" si="304"/>
        <v>0.0162692540712725</v>
      </c>
      <c r="U2384" s="58">
        <f t="shared" si="305"/>
        <v>99.25</v>
      </c>
      <c r="V2384" s="58">
        <f t="shared" si="306"/>
        <v>1.01019948033673</v>
      </c>
      <c r="W2384" s="58">
        <f t="shared" si="307"/>
        <v>1.01019948033673</v>
      </c>
    </row>
    <row r="2385" spans="11:23">
      <c r="K2385" s="80">
        <v>238.3</v>
      </c>
      <c r="L2385" s="56">
        <f t="shared" si="301"/>
        <v>2.07834588841598</v>
      </c>
      <c r="M2385" s="56">
        <f t="shared" si="308"/>
        <v>0.00870014612726688</v>
      </c>
      <c r="Q2385" s="82">
        <f t="shared" si="302"/>
        <v>0.0510591463370872</v>
      </c>
      <c r="R2385" s="58">
        <f t="shared" si="303"/>
        <v>3.17361010226061</v>
      </c>
      <c r="S2385" s="57">
        <f>IF(K2385=0,C2413,(1/$C$59)*LN(1+$C$59/$C$58/(RodR+ABS(Calculations!K2385-RodR))))</f>
        <v>0.0160886639164392</v>
      </c>
      <c r="T2385" s="83">
        <f t="shared" si="304"/>
        <v>0.0162623988290931</v>
      </c>
      <c r="U2385" s="58">
        <f t="shared" si="305"/>
        <v>99.2916666666667</v>
      </c>
      <c r="V2385" s="58">
        <f t="shared" si="306"/>
        <v>1.01019948033673</v>
      </c>
      <c r="W2385" s="58">
        <f t="shared" si="307"/>
        <v>1.01019948033673</v>
      </c>
    </row>
    <row r="2386" spans="11:23">
      <c r="K2386" s="80">
        <v>238.4</v>
      </c>
      <c r="L2386" s="56">
        <f t="shared" si="301"/>
        <v>2.07747986165617</v>
      </c>
      <c r="M2386" s="56">
        <f t="shared" si="308"/>
        <v>0.00869288183262595</v>
      </c>
      <c r="Q2386" s="82">
        <f t="shared" si="302"/>
        <v>0.051037870481462</v>
      </c>
      <c r="R2386" s="58">
        <f t="shared" si="303"/>
        <v>3.17361010226061</v>
      </c>
      <c r="S2386" s="57">
        <f>IF(K2386=0,C2414,(1/$C$59)*LN(1+$C$59/$C$58/(RodR+ABS(Calculations!K2386-RodR))))</f>
        <v>0.0160819599247894</v>
      </c>
      <c r="T2386" s="83">
        <f t="shared" si="304"/>
        <v>0.0162555493615871</v>
      </c>
      <c r="U2386" s="58">
        <f t="shared" si="305"/>
        <v>99.3333333333333</v>
      </c>
      <c r="V2386" s="58">
        <f t="shared" si="306"/>
        <v>1.01019948033673</v>
      </c>
      <c r="W2386" s="58">
        <f t="shared" si="307"/>
        <v>1.01019948033673</v>
      </c>
    </row>
    <row r="2387" spans="11:23">
      <c r="K2387" s="80">
        <v>238.5</v>
      </c>
      <c r="L2387" s="56">
        <f t="shared" si="301"/>
        <v>2.07661455633633</v>
      </c>
      <c r="M2387" s="56">
        <f t="shared" si="308"/>
        <v>0.00868562663249639</v>
      </c>
      <c r="Q2387" s="82">
        <f t="shared" si="302"/>
        <v>0.0510166123495996</v>
      </c>
      <c r="R2387" s="58">
        <f t="shared" si="303"/>
        <v>3.17361010226061</v>
      </c>
      <c r="S2387" s="57">
        <f>IF(K2387=0,C2415,(1/$C$59)*LN(1+$C$59/$C$58/(RodR+ABS(Calculations!K2387-RodR))))</f>
        <v>0.0160752615178719</v>
      </c>
      <c r="T2387" s="83">
        <f t="shared" si="304"/>
        <v>0.016248705661461</v>
      </c>
      <c r="U2387" s="58">
        <f t="shared" si="305"/>
        <v>99.375</v>
      </c>
      <c r="V2387" s="58">
        <f t="shared" si="306"/>
        <v>1.01019948033673</v>
      </c>
      <c r="W2387" s="58">
        <f t="shared" si="307"/>
        <v>1.01019948033673</v>
      </c>
    </row>
    <row r="2388" spans="11:23">
      <c r="K2388" s="80">
        <v>238.6</v>
      </c>
      <c r="L2388" s="56">
        <f t="shared" si="301"/>
        <v>2.07574997155544</v>
      </c>
      <c r="M2388" s="56">
        <f t="shared" si="308"/>
        <v>0.00867838051162062</v>
      </c>
      <c r="Q2388" s="82">
        <f t="shared" si="302"/>
        <v>0.0509953719193639</v>
      </c>
      <c r="R2388" s="58">
        <f t="shared" si="303"/>
        <v>3.17361010226061</v>
      </c>
      <c r="S2388" s="57">
        <f>IF(K2388=0,C2416,(1/$C$59)*LN(1+$C$59/$C$58/(RodR+ABS(Calculations!K2388-RodR))))</f>
        <v>0.0160685686887117</v>
      </c>
      <c r="T2388" s="83">
        <f t="shared" si="304"/>
        <v>0.016241867721433</v>
      </c>
      <c r="U2388" s="58">
        <f t="shared" si="305"/>
        <v>99.4166666666667</v>
      </c>
      <c r="V2388" s="58">
        <f t="shared" si="306"/>
        <v>1.01019948033673</v>
      </c>
      <c r="W2388" s="58">
        <f t="shared" si="307"/>
        <v>1.01019948033673</v>
      </c>
    </row>
    <row r="2389" spans="11:23">
      <c r="K2389" s="80">
        <v>238.7</v>
      </c>
      <c r="L2389" s="56">
        <f t="shared" si="301"/>
        <v>2.07488610641384</v>
      </c>
      <c r="M2389" s="56">
        <f t="shared" si="308"/>
        <v>0.00867114345490982</v>
      </c>
      <c r="Q2389" s="82">
        <f t="shared" si="302"/>
        <v>0.0509741491686532</v>
      </c>
      <c r="R2389" s="58">
        <f t="shared" si="303"/>
        <v>3.17361010226061</v>
      </c>
      <c r="S2389" s="57">
        <f>IF(K2389=0,C2417,(1/$C$59)*LN(1+$C$59/$C$58/(RodR+ABS(Calculations!K2389-RodR))))</f>
        <v>0.0160618814303444</v>
      </c>
      <c r="T2389" s="83">
        <f t="shared" si="304"/>
        <v>0.0162350355342346</v>
      </c>
      <c r="U2389" s="58">
        <f t="shared" si="305"/>
        <v>99.4583333333333</v>
      </c>
      <c r="V2389" s="58">
        <f t="shared" si="306"/>
        <v>1.01019948033673</v>
      </c>
      <c r="W2389" s="58">
        <f t="shared" si="307"/>
        <v>1.01019948033673</v>
      </c>
    </row>
    <row r="2390" spans="11:23">
      <c r="K2390" s="80">
        <v>238.8</v>
      </c>
      <c r="L2390" s="56">
        <f t="shared" si="301"/>
        <v>2.07402296001338</v>
      </c>
      <c r="M2390" s="56">
        <f t="shared" si="308"/>
        <v>0.0086639154472401</v>
      </c>
      <c r="Q2390" s="82">
        <f t="shared" si="302"/>
        <v>0.0509529440754023</v>
      </c>
      <c r="R2390" s="58">
        <f t="shared" si="303"/>
        <v>3.17361010226061</v>
      </c>
      <c r="S2390" s="57">
        <f>IF(K2390=0,C2418,(1/$C$59)*LN(1+$C$59/$C$58/(RodR+ABS(Calculations!K2390-RodR))))</f>
        <v>0.0160551997358175</v>
      </c>
      <c r="T2390" s="83">
        <f t="shared" si="304"/>
        <v>0.0162282090926087</v>
      </c>
      <c r="U2390" s="58">
        <f t="shared" si="305"/>
        <v>99.5</v>
      </c>
      <c r="V2390" s="58">
        <f t="shared" si="306"/>
        <v>1.01019948033673</v>
      </c>
      <c r="W2390" s="58">
        <f t="shared" si="307"/>
        <v>1.01019948033673</v>
      </c>
    </row>
    <row r="2391" spans="11:23">
      <c r="K2391" s="80">
        <v>238.9</v>
      </c>
      <c r="L2391" s="56">
        <f t="shared" si="301"/>
        <v>2.07316053145744</v>
      </c>
      <c r="M2391" s="56">
        <f t="shared" si="308"/>
        <v>0.00865669647352041</v>
      </c>
      <c r="Q2391" s="82">
        <f t="shared" si="302"/>
        <v>0.0509317566175839</v>
      </c>
      <c r="R2391" s="58">
        <f t="shared" si="303"/>
        <v>3.17361010226061</v>
      </c>
      <c r="S2391" s="57">
        <f>IF(K2391=0,C2419,(1/$C$59)*LN(1+$C$59/$C$58/(RodR+ABS(Calculations!K2391-RodR))))</f>
        <v>0.0160485235981901</v>
      </c>
      <c r="T2391" s="83">
        <f t="shared" si="304"/>
        <v>0.0162213883893107</v>
      </c>
      <c r="U2391" s="58">
        <f t="shared" si="305"/>
        <v>99.5416666666667</v>
      </c>
      <c r="V2391" s="58">
        <f t="shared" si="306"/>
        <v>1.01019948033673</v>
      </c>
      <c r="W2391" s="58">
        <f t="shared" si="307"/>
        <v>1.01019948033673</v>
      </c>
    </row>
    <row r="2392" spans="11:23">
      <c r="K2392" s="80">
        <v>239</v>
      </c>
      <c r="L2392" s="56">
        <f t="shared" si="301"/>
        <v>2.07229881985086</v>
      </c>
      <c r="M2392" s="56">
        <f t="shared" si="308"/>
        <v>0.00864948651873032</v>
      </c>
      <c r="Q2392" s="82">
        <f t="shared" si="302"/>
        <v>0.0509105867732063</v>
      </c>
      <c r="R2392" s="58">
        <f t="shared" si="303"/>
        <v>3.17361010226061</v>
      </c>
      <c r="S2392" s="57">
        <f>IF(K2392=0,C2420,(1/$C$59)*LN(1+$C$59/$C$58/(RodR+ABS(Calculations!K2392-RodR))))</f>
        <v>0.0160418530105327</v>
      </c>
      <c r="T2392" s="83">
        <f t="shared" si="304"/>
        <v>0.0162145734171079</v>
      </c>
      <c r="U2392" s="58">
        <f t="shared" si="305"/>
        <v>99.5833333333333</v>
      </c>
      <c r="V2392" s="58">
        <f t="shared" si="306"/>
        <v>1.01019948033673</v>
      </c>
      <c r="W2392" s="58">
        <f t="shared" si="307"/>
        <v>1.01019948033673</v>
      </c>
    </row>
    <row r="2393" spans="11:23">
      <c r="K2393" s="80">
        <v>239.1</v>
      </c>
      <c r="L2393" s="56">
        <f t="shared" si="301"/>
        <v>2.07143782430002</v>
      </c>
      <c r="M2393" s="56">
        <f t="shared" si="308"/>
        <v>0.00864228556781166</v>
      </c>
      <c r="Q2393" s="82">
        <f t="shared" si="302"/>
        <v>0.0508894345203156</v>
      </c>
      <c r="R2393" s="58">
        <f t="shared" si="303"/>
        <v>3.17361010226061</v>
      </c>
      <c r="S2393" s="57">
        <f>IF(K2393=0,C2421,(1/$C$59)*LN(1+$C$59/$C$58/(RodR+ABS(Calculations!K2393-RodR))))</f>
        <v>0.0160351879659276</v>
      </c>
      <c r="T2393" s="83">
        <f t="shared" si="304"/>
        <v>0.0162077641687802</v>
      </c>
      <c r="U2393" s="58">
        <f t="shared" si="305"/>
        <v>99.625</v>
      </c>
      <c r="V2393" s="58">
        <f t="shared" si="306"/>
        <v>1.01019948033673</v>
      </c>
      <c r="W2393" s="58">
        <f t="shared" si="307"/>
        <v>1.01019948033673</v>
      </c>
    </row>
    <row r="2394" spans="11:23">
      <c r="K2394" s="80">
        <v>239.2</v>
      </c>
      <c r="L2394" s="56">
        <f t="shared" si="301"/>
        <v>2.07057754391271</v>
      </c>
      <c r="M2394" s="56">
        <f t="shared" si="308"/>
        <v>0.00863509360580839</v>
      </c>
      <c r="Q2394" s="82">
        <f t="shared" si="302"/>
        <v>0.0508682998369928</v>
      </c>
      <c r="R2394" s="58">
        <f t="shared" si="303"/>
        <v>3.17361010226061</v>
      </c>
      <c r="S2394" s="57">
        <f>IF(K2394=0,C2422,(1/$C$59)*LN(1+$C$59/$C$58/(RodR+ABS(Calculations!K2394-RodR))))</f>
        <v>0.0160285284574682</v>
      </c>
      <c r="T2394" s="83">
        <f t="shared" si="304"/>
        <v>0.0162009606371193</v>
      </c>
      <c r="U2394" s="58">
        <f t="shared" si="305"/>
        <v>99.6666666666667</v>
      </c>
      <c r="V2394" s="58">
        <f t="shared" si="306"/>
        <v>1.01019948033673</v>
      </c>
      <c r="W2394" s="58">
        <f t="shared" si="307"/>
        <v>1.01019948033673</v>
      </c>
    </row>
    <row r="2395" spans="11:23">
      <c r="K2395" s="80">
        <v>239.3</v>
      </c>
      <c r="L2395" s="56">
        <f t="shared" si="301"/>
        <v>2.06971797779822</v>
      </c>
      <c r="M2395" s="56">
        <f t="shared" si="308"/>
        <v>0.00862791061776536</v>
      </c>
      <c r="Q2395" s="82">
        <f t="shared" si="302"/>
        <v>0.050847182701356</v>
      </c>
      <c r="R2395" s="58">
        <f t="shared" si="303"/>
        <v>3.17361010226061</v>
      </c>
      <c r="S2395" s="57">
        <f>IF(K2395=0,C2423,(1/$C$59)*LN(1+$C$59/$C$58/(RodR+ABS(Calculations!K2395-RodR))))</f>
        <v>0.0160218744782596</v>
      </c>
      <c r="T2395" s="83">
        <f t="shared" si="304"/>
        <v>0.0161941628149291</v>
      </c>
      <c r="U2395" s="58">
        <f t="shared" si="305"/>
        <v>99.7083333333333</v>
      </c>
      <c r="V2395" s="58">
        <f t="shared" si="306"/>
        <v>1.01019948033673</v>
      </c>
      <c r="W2395" s="58">
        <f t="shared" si="307"/>
        <v>1.01019948033673</v>
      </c>
    </row>
    <row r="2396" spans="11:23">
      <c r="K2396" s="80">
        <v>239.4</v>
      </c>
      <c r="L2396" s="56">
        <f t="shared" si="301"/>
        <v>2.06885912506741</v>
      </c>
      <c r="M2396" s="56">
        <f t="shared" si="308"/>
        <v>0.00862073658875806</v>
      </c>
      <c r="Q2396" s="82">
        <f t="shared" si="302"/>
        <v>0.0508260830915611</v>
      </c>
      <c r="R2396" s="58">
        <f t="shared" si="303"/>
        <v>3.17361010226061</v>
      </c>
      <c r="S2396" s="57">
        <f>IF(K2396=0,C2424,(1/$C$59)*LN(1+$C$59/$C$58/(RodR+ABS(Calculations!K2396-RodR))))</f>
        <v>0.0160152260214186</v>
      </c>
      <c r="T2396" s="83">
        <f t="shared" si="304"/>
        <v>0.0161873706950255</v>
      </c>
      <c r="U2396" s="58">
        <f t="shared" si="305"/>
        <v>99.75</v>
      </c>
      <c r="V2396" s="58">
        <f t="shared" si="306"/>
        <v>1.01019948033673</v>
      </c>
      <c r="W2396" s="58">
        <f t="shared" si="307"/>
        <v>1.01019948033673</v>
      </c>
    </row>
    <row r="2397" spans="11:23">
      <c r="K2397" s="80">
        <v>239.5</v>
      </c>
      <c r="L2397" s="56">
        <f t="shared" si="301"/>
        <v>2.0680009848325</v>
      </c>
      <c r="M2397" s="56">
        <f t="shared" si="308"/>
        <v>0.00861357150383046</v>
      </c>
      <c r="Q2397" s="82">
        <f t="shared" si="302"/>
        <v>0.0508050009857981</v>
      </c>
      <c r="R2397" s="58">
        <f t="shared" si="303"/>
        <v>3.17361010226061</v>
      </c>
      <c r="S2397" s="57">
        <f>IF(K2397=0,C2425,(1/$C$59)*LN(1+$C$59/$C$58/(RodR+ABS(Calculations!K2397-RodR))))</f>
        <v>0.016008583080073</v>
      </c>
      <c r="T2397" s="83">
        <f t="shared" si="304"/>
        <v>0.0161805842702367</v>
      </c>
      <c r="U2397" s="58">
        <f t="shared" si="305"/>
        <v>99.7916666666667</v>
      </c>
      <c r="V2397" s="58">
        <f t="shared" si="306"/>
        <v>1.01019948033673</v>
      </c>
      <c r="W2397" s="58">
        <f t="shared" si="307"/>
        <v>1.01019948033673</v>
      </c>
    </row>
    <row r="2398" spans="11:23">
      <c r="K2398" s="80">
        <v>239.6</v>
      </c>
      <c r="L2398" s="56">
        <f t="shared" si="301"/>
        <v>2.06714355620721</v>
      </c>
      <c r="M2398" s="56">
        <f t="shared" si="308"/>
        <v>0.00860641534822815</v>
      </c>
      <c r="Q2398" s="82">
        <f t="shared" si="302"/>
        <v>0.0507839363622931</v>
      </c>
      <c r="R2398" s="58">
        <f t="shared" si="303"/>
        <v>3.17361010226061</v>
      </c>
      <c r="S2398" s="57">
        <f>IF(K2398=0,C2426,(1/$C$59)*LN(1+$C$59/$C$58/(RodR+ABS(Calculations!K2398-RodR))))</f>
        <v>0.016001945647362</v>
      </c>
      <c r="T2398" s="83">
        <f t="shared" si="304"/>
        <v>0.0161738035334024</v>
      </c>
      <c r="U2398" s="58">
        <f t="shared" si="305"/>
        <v>99.8333333333333</v>
      </c>
      <c r="V2398" s="58">
        <f t="shared" si="306"/>
        <v>1.01019948033673</v>
      </c>
      <c r="W2398" s="58">
        <f t="shared" si="307"/>
        <v>1.01019948033673</v>
      </c>
    </row>
    <row r="2399" spans="11:23">
      <c r="K2399" s="80">
        <v>239.7</v>
      </c>
      <c r="L2399" s="56">
        <f t="shared" si="301"/>
        <v>2.06628683830678</v>
      </c>
      <c r="M2399" s="56">
        <f t="shared" si="308"/>
        <v>0.00859926810705947</v>
      </c>
      <c r="Q2399" s="82">
        <f t="shared" si="302"/>
        <v>0.0507628891993105</v>
      </c>
      <c r="R2399" s="58">
        <f t="shared" si="303"/>
        <v>3.17361010226061</v>
      </c>
      <c r="S2399" s="57">
        <f>IF(K2399=0,C2427,(1/$C$59)*LN(1+$C$59/$C$58/(RodR+ABS(Calculations!K2399-RodR))))</f>
        <v>0.0159953137164365</v>
      </c>
      <c r="T2399" s="83">
        <f t="shared" si="304"/>
        <v>0.0161670284773752</v>
      </c>
      <c r="U2399" s="58">
        <f t="shared" si="305"/>
        <v>99.875</v>
      </c>
      <c r="V2399" s="58">
        <f t="shared" si="306"/>
        <v>1.01019948033673</v>
      </c>
      <c r="W2399" s="58">
        <f t="shared" si="307"/>
        <v>1.01019948033673</v>
      </c>
    </row>
    <row r="2400" spans="11:23">
      <c r="K2400" s="80">
        <v>239.8</v>
      </c>
      <c r="L2400" s="56">
        <f t="shared" si="301"/>
        <v>2.06543083024784</v>
      </c>
      <c r="M2400" s="56">
        <f t="shared" si="308"/>
        <v>0.00859212976553758</v>
      </c>
      <c r="Q2400" s="82">
        <f t="shared" si="302"/>
        <v>0.0507418594751483</v>
      </c>
      <c r="R2400" s="58">
        <f t="shared" si="303"/>
        <v>3.17361010226061</v>
      </c>
      <c r="S2400" s="57">
        <f>IF(K2400=0,C2428,(1/$C$59)*LN(1+$C$59/$C$58/(RodR+ABS(Calculations!K2400-RodR))))</f>
        <v>0.0159886872804583</v>
      </c>
      <c r="T2400" s="83">
        <f t="shared" si="304"/>
        <v>0.0161602590950183</v>
      </c>
      <c r="U2400" s="58">
        <f t="shared" si="305"/>
        <v>99.9166666666667</v>
      </c>
      <c r="V2400" s="58">
        <f t="shared" si="306"/>
        <v>1.01019948033673</v>
      </c>
      <c r="W2400" s="58">
        <f t="shared" si="307"/>
        <v>1.01019948033673</v>
      </c>
    </row>
    <row r="2401" spans="11:23">
      <c r="K2401" s="80">
        <v>239.9</v>
      </c>
      <c r="L2401" s="56">
        <f t="shared" si="301"/>
        <v>2.06457553114857</v>
      </c>
      <c r="M2401" s="56">
        <f t="shared" si="308"/>
        <v>0.0085850003088721</v>
      </c>
      <c r="Q2401" s="82">
        <f t="shared" si="302"/>
        <v>0.0507208471681425</v>
      </c>
      <c r="R2401" s="58">
        <f t="shared" si="303"/>
        <v>3.17361010226061</v>
      </c>
      <c r="S2401" s="57">
        <f>IF(K2401=0,C2429,(1/$C$59)*LN(1+$C$59/$C$58/(RodR+ABS(Calculations!K2401-RodR))))</f>
        <v>0.0159820663326013</v>
      </c>
      <c r="T2401" s="83">
        <f t="shared" si="304"/>
        <v>0.016153495379208</v>
      </c>
      <c r="U2401" s="58">
        <f t="shared" si="305"/>
        <v>99.9583333333333</v>
      </c>
      <c r="V2401" s="58">
        <f t="shared" si="306"/>
        <v>1.01019948033673</v>
      </c>
      <c r="W2401" s="58">
        <f t="shared" si="307"/>
        <v>1.01019948033673</v>
      </c>
    </row>
    <row r="2402" spans="11:23">
      <c r="K2402" s="80">
        <v>240</v>
      </c>
      <c r="L2402" s="56">
        <f t="shared" si="301"/>
        <v>2.06372094012852</v>
      </c>
      <c r="M2402" s="56">
        <f t="shared" si="308"/>
        <v>0.00857787972233881</v>
      </c>
      <c r="Q2402" s="82">
        <f t="shared" si="302"/>
        <v>0.0506998522566631</v>
      </c>
      <c r="R2402" s="58">
        <f t="shared" si="303"/>
        <v>3.17361010226061</v>
      </c>
      <c r="S2402" s="57">
        <f>IF(K2402=0,C2430,(1/$C$59)*LN(1+$C$59/$C$58/(RodR+ABS(Calculations!K2402-RodR))))</f>
        <v>0.0159754508660496</v>
      </c>
      <c r="T2402" s="83">
        <f t="shared" si="304"/>
        <v>0.0161467373228324</v>
      </c>
      <c r="U2402" s="58">
        <f t="shared" si="305"/>
        <v>100</v>
      </c>
      <c r="V2402" s="58">
        <f t="shared" si="306"/>
        <v>1.01019948033673</v>
      </c>
      <c r="W2402" s="58">
        <f t="shared" si="307"/>
        <v>1.01019948033673</v>
      </c>
    </row>
    <row r="2403" spans="11:23">
      <c r="K2403" s="80">
        <v>240.1</v>
      </c>
      <c r="L2403" s="56">
        <f t="shared" si="301"/>
        <v>2.06286705630877</v>
      </c>
      <c r="M2403" s="56">
        <f t="shared" si="308"/>
        <v>0.00857076799125123</v>
      </c>
      <c r="Q2403" s="82">
        <f t="shared" si="302"/>
        <v>0.0506788747191172</v>
      </c>
      <c r="R2403" s="58">
        <f t="shared" si="303"/>
        <v>3.17361010226061</v>
      </c>
      <c r="S2403" s="57">
        <f>IF(K2403=0,C2431,(1/$C$59)*LN(1+$C$59/$C$58/(RodR+ABS(Calculations!K2403-RodR))))</f>
        <v>0.0159688408739996</v>
      </c>
      <c r="T2403" s="83">
        <f t="shared" si="304"/>
        <v>0.0161399849187912</v>
      </c>
      <c r="U2403" s="58">
        <f t="shared" si="305"/>
        <v>100.041666666667</v>
      </c>
      <c r="V2403" s="58">
        <f t="shared" si="306"/>
        <v>1.01019948033673</v>
      </c>
      <c r="W2403" s="58">
        <f t="shared" si="307"/>
        <v>1.01019948033673</v>
      </c>
    </row>
    <row r="2404" spans="11:23">
      <c r="K2404" s="80">
        <v>240.2</v>
      </c>
      <c r="L2404" s="56">
        <f t="shared" si="301"/>
        <v>2.06201387881182</v>
      </c>
      <c r="M2404" s="56">
        <f t="shared" si="308"/>
        <v>0.00856366510088602</v>
      </c>
      <c r="Q2404" s="82">
        <f t="shared" si="302"/>
        <v>0.0506579145339473</v>
      </c>
      <c r="R2404" s="58">
        <f t="shared" si="303"/>
        <v>3.17361010226061</v>
      </c>
      <c r="S2404" s="57">
        <f>IF(K2404=0,C2432,(1/$C$59)*LN(1+$C$59/$C$58/(RodR+ABS(Calculations!K2404-RodR))))</f>
        <v>0.0159622363496584</v>
      </c>
      <c r="T2404" s="83">
        <f t="shared" si="304"/>
        <v>0.0161332381599958</v>
      </c>
      <c r="U2404" s="58">
        <f t="shared" si="305"/>
        <v>100.083333333333</v>
      </c>
      <c r="V2404" s="58">
        <f t="shared" si="306"/>
        <v>1.01019948033673</v>
      </c>
      <c r="W2404" s="58">
        <f t="shared" si="307"/>
        <v>1.01019948033673</v>
      </c>
    </row>
    <row r="2405" spans="11:23">
      <c r="K2405" s="80">
        <v>240.3</v>
      </c>
      <c r="L2405" s="56">
        <f t="shared" si="301"/>
        <v>2.0611614067616</v>
      </c>
      <c r="M2405" s="56">
        <f t="shared" si="308"/>
        <v>0.00855657103661889</v>
      </c>
      <c r="Q2405" s="82">
        <f t="shared" si="302"/>
        <v>0.0506369716796307</v>
      </c>
      <c r="R2405" s="58">
        <f t="shared" si="303"/>
        <v>3.17361010226061</v>
      </c>
      <c r="S2405" s="57">
        <f>IF(K2405=0,C2433,(1/$C$59)*LN(1+$C$59/$C$58/(RodR+ABS(Calculations!K2405-RodR))))</f>
        <v>0.0159556372862442</v>
      </c>
      <c r="T2405" s="83">
        <f t="shared" si="304"/>
        <v>0.0161264970393697</v>
      </c>
      <c r="U2405" s="58">
        <f t="shared" si="305"/>
        <v>100.125</v>
      </c>
      <c r="V2405" s="58">
        <f t="shared" si="306"/>
        <v>1.01019948033673</v>
      </c>
      <c r="W2405" s="58">
        <f t="shared" si="307"/>
        <v>1.01019948033673</v>
      </c>
    </row>
    <row r="2406" spans="11:23">
      <c r="K2406" s="80">
        <v>240.4</v>
      </c>
      <c r="L2406" s="56">
        <f t="shared" si="301"/>
        <v>2.06030963928358</v>
      </c>
      <c r="M2406" s="56">
        <f t="shared" si="308"/>
        <v>0.00854948578383041</v>
      </c>
      <c r="Q2406" s="82">
        <f t="shared" si="302"/>
        <v>0.0506160461346828</v>
      </c>
      <c r="R2406" s="58">
        <f t="shared" si="303"/>
        <v>3.17361010226061</v>
      </c>
      <c r="S2406" s="57">
        <f>IF(K2406=0,C2434,(1/$C$59)*LN(1+$C$59/$C$58/(RodR+ABS(Calculations!K2406-RodR))))</f>
        <v>0.0159490436769874</v>
      </c>
      <c r="T2406" s="83">
        <f t="shared" si="304"/>
        <v>0.0161197615498485</v>
      </c>
      <c r="U2406" s="58">
        <f t="shared" si="305"/>
        <v>100.166666666667</v>
      </c>
      <c r="V2406" s="58">
        <f t="shared" si="306"/>
        <v>1.01019948033673</v>
      </c>
      <c r="W2406" s="58">
        <f t="shared" si="307"/>
        <v>1.01019948033673</v>
      </c>
    </row>
    <row r="2407" spans="11:23">
      <c r="K2407" s="80">
        <v>240.5</v>
      </c>
      <c r="L2407" s="56">
        <f t="shared" si="301"/>
        <v>2.05945857550454</v>
      </c>
      <c r="M2407" s="56">
        <f t="shared" si="308"/>
        <v>0.0085424093279638</v>
      </c>
      <c r="Q2407" s="82">
        <f t="shared" si="302"/>
        <v>0.0505951378776509</v>
      </c>
      <c r="R2407" s="58">
        <f t="shared" si="303"/>
        <v>3.17361010226061</v>
      </c>
      <c r="S2407" s="57">
        <f>IF(K2407=0,C2435,(1/$C$59)*LN(1+$C$59/$C$58/(RodR+ABS(Calculations!K2407-RodR))))</f>
        <v>0.0159424555151281</v>
      </c>
      <c r="T2407" s="83">
        <f t="shared" si="304"/>
        <v>0.0161130316843789</v>
      </c>
      <c r="U2407" s="58">
        <f t="shared" si="305"/>
        <v>100.208333333333</v>
      </c>
      <c r="V2407" s="58">
        <f t="shared" si="306"/>
        <v>1.01019948033673</v>
      </c>
      <c r="W2407" s="58">
        <f t="shared" si="307"/>
        <v>1.01019948033673</v>
      </c>
    </row>
    <row r="2408" spans="11:23">
      <c r="K2408" s="80">
        <v>240.6</v>
      </c>
      <c r="L2408" s="56">
        <f t="shared" si="301"/>
        <v>2.05860821455278</v>
      </c>
      <c r="M2408" s="56">
        <f t="shared" si="308"/>
        <v>0.00853534165443026</v>
      </c>
      <c r="Q2408" s="82">
        <f t="shared" si="302"/>
        <v>0.0505742468871198</v>
      </c>
      <c r="R2408" s="58">
        <f t="shared" si="303"/>
        <v>3.17361010226061</v>
      </c>
      <c r="S2408" s="57">
        <f>IF(K2408=0,C2436,(1/$C$59)*LN(1+$C$59/$C$58/(RodR+ABS(Calculations!K2408-RodR))))</f>
        <v>0.0159358727939185</v>
      </c>
      <c r="T2408" s="83">
        <f t="shared" si="304"/>
        <v>0.0161063074359203</v>
      </c>
      <c r="U2408" s="58">
        <f t="shared" si="305"/>
        <v>100.25</v>
      </c>
      <c r="V2408" s="58">
        <f t="shared" si="306"/>
        <v>1.01019948033673</v>
      </c>
      <c r="W2408" s="58">
        <f t="shared" si="307"/>
        <v>1.01019948033673</v>
      </c>
    </row>
    <row r="2409" spans="11:23">
      <c r="K2409" s="80">
        <v>240.7</v>
      </c>
      <c r="L2409" s="56">
        <f t="shared" si="301"/>
        <v>2.0577585555581</v>
      </c>
      <c r="M2409" s="56">
        <f t="shared" si="308"/>
        <v>0.0085282827486739</v>
      </c>
      <c r="Q2409" s="82">
        <f t="shared" si="302"/>
        <v>0.0505533731417112</v>
      </c>
      <c r="R2409" s="58">
        <f t="shared" si="303"/>
        <v>3.17361010226061</v>
      </c>
      <c r="S2409" s="57">
        <f>IF(K2409=0,C2437,(1/$C$59)*LN(1+$C$59/$C$58/(RodR+ABS(Calculations!K2409-RodR))))</f>
        <v>0.0159292955066224</v>
      </c>
      <c r="T2409" s="83">
        <f t="shared" si="304"/>
        <v>0.0160995887974428</v>
      </c>
      <c r="U2409" s="58">
        <f t="shared" si="305"/>
        <v>100.291666666667</v>
      </c>
      <c r="V2409" s="58">
        <f t="shared" si="306"/>
        <v>1.01019948033673</v>
      </c>
      <c r="W2409" s="58">
        <f t="shared" si="307"/>
        <v>1.01019948033673</v>
      </c>
    </row>
    <row r="2410" spans="11:23">
      <c r="K2410" s="80">
        <v>240.8</v>
      </c>
      <c r="L2410" s="56">
        <f t="shared" si="301"/>
        <v>2.0569095976516</v>
      </c>
      <c r="M2410" s="56">
        <f t="shared" si="308"/>
        <v>0.00852123259623916</v>
      </c>
      <c r="Q2410" s="82">
        <f t="shared" si="302"/>
        <v>0.0505325166200784</v>
      </c>
      <c r="R2410" s="58">
        <f t="shared" si="303"/>
        <v>3.17361010226061</v>
      </c>
      <c r="S2410" s="57">
        <f>IF(K2410=0,C2438,(1/$C$59)*LN(1+$C$59/$C$58/(RodR+ABS(Calculations!K2410-RodR))))</f>
        <v>0.0159227236465133</v>
      </c>
      <c r="T2410" s="83">
        <f t="shared" si="304"/>
        <v>0.016092875761929</v>
      </c>
      <c r="U2410" s="58">
        <f t="shared" si="305"/>
        <v>100.333333333333</v>
      </c>
      <c r="V2410" s="58">
        <f t="shared" si="306"/>
        <v>1.01019948033673</v>
      </c>
      <c r="W2410" s="58">
        <f t="shared" si="307"/>
        <v>1.01019948033673</v>
      </c>
    </row>
    <row r="2411" spans="11:23">
      <c r="K2411" s="80">
        <v>240.9</v>
      </c>
      <c r="L2411" s="56">
        <f t="shared" si="301"/>
        <v>2.0560613399659</v>
      </c>
      <c r="M2411" s="56">
        <f t="shared" si="308"/>
        <v>0.00851419118267138</v>
      </c>
      <c r="Q2411" s="82">
        <f t="shared" si="302"/>
        <v>0.0505116773009125</v>
      </c>
      <c r="R2411" s="58">
        <f t="shared" si="303"/>
        <v>3.17361010226061</v>
      </c>
      <c r="S2411" s="57">
        <f>IF(K2411=0,C2439,(1/$C$59)*LN(1+$C$59/$C$58/(RodR+ABS(Calculations!K2411-RodR))))</f>
        <v>0.0159161572068769</v>
      </c>
      <c r="T2411" s="83">
        <f t="shared" si="304"/>
        <v>0.016086168322373</v>
      </c>
      <c r="U2411" s="58">
        <f t="shared" si="305"/>
        <v>100.375</v>
      </c>
      <c r="V2411" s="58">
        <f t="shared" si="306"/>
        <v>1.01019948033673</v>
      </c>
      <c r="W2411" s="58">
        <f t="shared" si="307"/>
        <v>1.01019948033673</v>
      </c>
    </row>
    <row r="2412" spans="11:23">
      <c r="K2412" s="80">
        <v>241</v>
      </c>
      <c r="L2412" s="56">
        <f t="shared" si="301"/>
        <v>2.05521378163501</v>
      </c>
      <c r="M2412" s="56">
        <f t="shared" si="308"/>
        <v>0.00850715849351502</v>
      </c>
      <c r="Q2412" s="82">
        <f t="shared" si="302"/>
        <v>0.0504908551629386</v>
      </c>
      <c r="R2412" s="58">
        <f t="shared" si="303"/>
        <v>3.17361010226061</v>
      </c>
      <c r="S2412" s="57">
        <f>IF(K2412=0,C2440,(1/$C$59)*LN(1+$C$59/$C$58/(RodR+ABS(Calculations!K2412-RodR))))</f>
        <v>0.0159095961810095</v>
      </c>
      <c r="T2412" s="83">
        <f t="shared" si="304"/>
        <v>0.0160794664717806</v>
      </c>
      <c r="U2412" s="58">
        <f t="shared" si="305"/>
        <v>100.416666666667</v>
      </c>
      <c r="V2412" s="58">
        <f t="shared" si="306"/>
        <v>1.01019948033673</v>
      </c>
      <c r="W2412" s="58">
        <f t="shared" si="307"/>
        <v>1.01019948033673</v>
      </c>
    </row>
    <row r="2413" spans="11:23">
      <c r="K2413" s="80">
        <v>241.1</v>
      </c>
      <c r="L2413" s="56">
        <f t="shared" si="301"/>
        <v>2.05436692179446</v>
      </c>
      <c r="M2413" s="56">
        <f t="shared" si="308"/>
        <v>0.00850013451431408</v>
      </c>
      <c r="Q2413" s="82">
        <f t="shared" si="302"/>
        <v>0.0504700501849189</v>
      </c>
      <c r="R2413" s="58">
        <f t="shared" si="303"/>
        <v>3.17361010226061</v>
      </c>
      <c r="S2413" s="57">
        <f>IF(K2413=0,C2441,(1/$C$59)*LN(1+$C$59/$C$58/(RodR+ABS(Calculations!K2413-RodR))))</f>
        <v>0.0159030405622191</v>
      </c>
      <c r="T2413" s="83">
        <f t="shared" si="304"/>
        <v>0.0160727702031686</v>
      </c>
      <c r="U2413" s="58">
        <f t="shared" si="305"/>
        <v>100.458333333333</v>
      </c>
      <c r="V2413" s="58">
        <f t="shared" si="306"/>
        <v>1.01019948033673</v>
      </c>
      <c r="W2413" s="58">
        <f t="shared" si="307"/>
        <v>1.01019948033673</v>
      </c>
    </row>
    <row r="2414" spans="11:23">
      <c r="K2414" s="80">
        <v>241.2</v>
      </c>
      <c r="L2414" s="56">
        <f t="shared" si="301"/>
        <v>2.05352075958104</v>
      </c>
      <c r="M2414" s="56">
        <f t="shared" si="308"/>
        <v>0.00849311923078089</v>
      </c>
      <c r="Q2414" s="82">
        <f t="shared" si="302"/>
        <v>0.050449262345647</v>
      </c>
      <c r="R2414" s="58">
        <f t="shared" si="303"/>
        <v>3.17361010226061</v>
      </c>
      <c r="S2414" s="57">
        <f>IF(K2414=0,C2442,(1/$C$59)*LN(1+$C$59/$C$58/(RodR+ABS(Calculations!K2414-RodR))))</f>
        <v>0.0158964903438237</v>
      </c>
      <c r="T2414" s="83">
        <f t="shared" si="304"/>
        <v>0.0160660795095666</v>
      </c>
      <c r="U2414" s="58">
        <f t="shared" si="305"/>
        <v>100.5</v>
      </c>
      <c r="V2414" s="58">
        <f t="shared" si="306"/>
        <v>1.01019948033673</v>
      </c>
      <c r="W2414" s="58">
        <f t="shared" si="307"/>
        <v>1.01019948033673</v>
      </c>
    </row>
    <row r="2415" spans="11:23">
      <c r="K2415" s="80">
        <v>241.3</v>
      </c>
      <c r="L2415" s="56">
        <f t="shared" si="301"/>
        <v>2.05267529413311</v>
      </c>
      <c r="M2415" s="56">
        <f t="shared" si="308"/>
        <v>0.00848611262849319</v>
      </c>
      <c r="Q2415" s="82">
        <f t="shared" si="302"/>
        <v>0.0504284916239546</v>
      </c>
      <c r="R2415" s="58">
        <f t="shared" si="303"/>
        <v>3.17361010226061</v>
      </c>
      <c r="S2415" s="57">
        <f>IF(K2415=0,C2443,(1/$C$59)*LN(1+$C$59/$C$58/(RodR+ABS(Calculations!K2415-RodR))))</f>
        <v>0.015889945519153</v>
      </c>
      <c r="T2415" s="83">
        <f t="shared" si="304"/>
        <v>0.0160593943840153</v>
      </c>
      <c r="U2415" s="58">
        <f t="shared" si="305"/>
        <v>100.541666666667</v>
      </c>
      <c r="V2415" s="58">
        <f t="shared" si="306"/>
        <v>1.01019948033673</v>
      </c>
      <c r="W2415" s="58">
        <f t="shared" si="307"/>
        <v>1.01019948033673</v>
      </c>
    </row>
    <row r="2416" spans="11:23">
      <c r="K2416" s="80">
        <v>241.4</v>
      </c>
      <c r="L2416" s="56">
        <f t="shared" si="301"/>
        <v>2.05183052459038</v>
      </c>
      <c r="M2416" s="56">
        <f t="shared" si="308"/>
        <v>0.00847911469319707</v>
      </c>
      <c r="Q2416" s="82">
        <f t="shared" si="302"/>
        <v>0.050407737998707</v>
      </c>
      <c r="R2416" s="58">
        <f t="shared" si="303"/>
        <v>3.17361010226061</v>
      </c>
      <c r="S2416" s="57">
        <f>IF(K2416=0,C2444,(1/$C$59)*LN(1+$C$59/$C$58/(RodR+ABS(Calculations!K2416-RodR))))</f>
        <v>0.0158834060815476</v>
      </c>
      <c r="T2416" s="83">
        <f t="shared" si="304"/>
        <v>0.0160527148195665</v>
      </c>
      <c r="U2416" s="58">
        <f t="shared" si="305"/>
        <v>100.583333333333</v>
      </c>
      <c r="V2416" s="58">
        <f t="shared" si="306"/>
        <v>1.01019948033673</v>
      </c>
      <c r="W2416" s="58">
        <f t="shared" si="307"/>
        <v>1.01019948033673</v>
      </c>
    </row>
    <row r="2417" spans="11:23">
      <c r="K2417" s="80">
        <v>241.5</v>
      </c>
      <c r="L2417" s="56">
        <f t="shared" si="301"/>
        <v>2.05098645009397</v>
      </c>
      <c r="M2417" s="56">
        <f t="shared" si="308"/>
        <v>0.00847212541057019</v>
      </c>
      <c r="Q2417" s="82">
        <f t="shared" si="302"/>
        <v>0.0503870014488036</v>
      </c>
      <c r="R2417" s="58">
        <f t="shared" si="303"/>
        <v>3.17361010226061</v>
      </c>
      <c r="S2417" s="57">
        <f>IF(K2417=0,C2445,(1/$C$59)*LN(1+$C$59/$C$58/(RodR+ABS(Calculations!K2417-RodR))))</f>
        <v>0.0158768720243587</v>
      </c>
      <c r="T2417" s="83">
        <f t="shared" si="304"/>
        <v>0.0160460408092841</v>
      </c>
      <c r="U2417" s="58">
        <f t="shared" si="305"/>
        <v>100.625</v>
      </c>
      <c r="V2417" s="58">
        <f t="shared" si="306"/>
        <v>1.01019948033673</v>
      </c>
      <c r="W2417" s="58">
        <f t="shared" si="307"/>
        <v>1.01019948033673</v>
      </c>
    </row>
    <row r="2418" spans="11:23">
      <c r="K2418" s="80">
        <v>241.6</v>
      </c>
      <c r="L2418" s="56">
        <f t="shared" si="301"/>
        <v>2.05014306978646</v>
      </c>
      <c r="M2418" s="56">
        <f t="shared" si="308"/>
        <v>0.00846514476632221</v>
      </c>
      <c r="Q2418" s="82">
        <f t="shared" si="302"/>
        <v>0.0503662819531801</v>
      </c>
      <c r="R2418" s="58">
        <f t="shared" si="303"/>
        <v>3.17361010226061</v>
      </c>
      <c r="S2418" s="57">
        <f>IF(K2418=0,C2446,(1/$C$59)*LN(1+$C$59/$C$58/(RodR+ABS(Calculations!K2418-RodR))))</f>
        <v>0.015870343340949</v>
      </c>
      <c r="T2418" s="83">
        <f t="shared" si="304"/>
        <v>0.0160393723462433</v>
      </c>
      <c r="U2418" s="58">
        <f t="shared" si="305"/>
        <v>100.666666666667</v>
      </c>
      <c r="V2418" s="58">
        <f t="shared" si="306"/>
        <v>1.01019948033673</v>
      </c>
      <c r="W2418" s="58">
        <f t="shared" si="307"/>
        <v>1.01019948033673</v>
      </c>
    </row>
    <row r="2419" spans="11:23">
      <c r="K2419" s="80">
        <v>241.7</v>
      </c>
      <c r="L2419" s="56">
        <f t="shared" si="301"/>
        <v>2.04930038281184</v>
      </c>
      <c r="M2419" s="56">
        <f t="shared" si="308"/>
        <v>0.00845817274626803</v>
      </c>
      <c r="Q2419" s="82">
        <f t="shared" si="302"/>
        <v>0.0503455794908069</v>
      </c>
      <c r="R2419" s="58">
        <f t="shared" si="303"/>
        <v>3.17361010226061</v>
      </c>
      <c r="S2419" s="57">
        <f>IF(K2419=0,C2447,(1/$C$59)*LN(1+$C$59/$C$58/(RodR+ABS(Calculations!K2419-RodR))))</f>
        <v>0.0158638200246921</v>
      </c>
      <c r="T2419" s="83">
        <f t="shared" si="304"/>
        <v>0.016032709423531</v>
      </c>
      <c r="U2419" s="58">
        <f t="shared" si="305"/>
        <v>100.708333333333</v>
      </c>
      <c r="V2419" s="58">
        <f t="shared" si="306"/>
        <v>1.01019948033673</v>
      </c>
      <c r="W2419" s="58">
        <f t="shared" si="307"/>
        <v>1.01019948033673</v>
      </c>
    </row>
    <row r="2420" spans="11:23">
      <c r="K2420" s="80">
        <v>241.8</v>
      </c>
      <c r="L2420" s="56">
        <f t="shared" si="301"/>
        <v>2.04845838831538</v>
      </c>
      <c r="M2420" s="56">
        <f t="shared" si="308"/>
        <v>0.00845120933621812</v>
      </c>
      <c r="Q2420" s="82">
        <f t="shared" si="302"/>
        <v>0.0503248940406856</v>
      </c>
      <c r="R2420" s="58">
        <f t="shared" si="303"/>
        <v>3.17361010226061</v>
      </c>
      <c r="S2420" s="57">
        <f>IF(K2420=0,C2448,(1/$C$59)*LN(1+$C$59/$C$58/(RodR+ABS(Calculations!K2420-RodR))))</f>
        <v>0.0158573020689714</v>
      </c>
      <c r="T2420" s="83">
        <f t="shared" si="304"/>
        <v>0.0160260520342454</v>
      </c>
      <c r="U2420" s="58">
        <f t="shared" si="305"/>
        <v>100.75</v>
      </c>
      <c r="V2420" s="58">
        <f t="shared" si="306"/>
        <v>1.01019948033673</v>
      </c>
      <c r="W2420" s="58">
        <f t="shared" si="307"/>
        <v>1.01019948033673</v>
      </c>
    </row>
    <row r="2421" spans="11:23">
      <c r="K2421" s="80">
        <v>241.9</v>
      </c>
      <c r="L2421" s="56">
        <f t="shared" si="301"/>
        <v>2.04761708544395</v>
      </c>
      <c r="M2421" s="56">
        <f t="shared" si="308"/>
        <v>0.00844425452195008</v>
      </c>
      <c r="Q2421" s="82">
        <f t="shared" si="302"/>
        <v>0.050304225581857</v>
      </c>
      <c r="R2421" s="58">
        <f t="shared" si="303"/>
        <v>3.17361010226061</v>
      </c>
      <c r="S2421" s="57">
        <f>IF(K2421=0,C2449,(1/$C$59)*LN(1+$C$59/$C$58/(RodR+ABS(Calculations!K2421-RodR))))</f>
        <v>0.0158507894671827</v>
      </c>
      <c r="T2421" s="83">
        <f t="shared" si="304"/>
        <v>0.0160194001714963</v>
      </c>
      <c r="U2421" s="58">
        <f t="shared" si="305"/>
        <v>100.791666666667</v>
      </c>
      <c r="V2421" s="58">
        <f t="shared" si="306"/>
        <v>1.01019948033673</v>
      </c>
      <c r="W2421" s="58">
        <f t="shared" si="307"/>
        <v>1.01019948033673</v>
      </c>
    </row>
    <row r="2422" spans="11:23">
      <c r="K2422" s="80">
        <v>242</v>
      </c>
      <c r="L2422" s="56">
        <f t="shared" si="301"/>
        <v>2.04677647334566</v>
      </c>
      <c r="M2422" s="56">
        <f t="shared" si="308"/>
        <v>0.00843730828934453</v>
      </c>
      <c r="Q2422" s="82">
        <f t="shared" si="302"/>
        <v>0.0502835740933929</v>
      </c>
      <c r="R2422" s="58">
        <f t="shared" si="303"/>
        <v>3.17361010226061</v>
      </c>
      <c r="S2422" s="57">
        <f>IF(K2422=0,C2450,(1/$C$59)*LN(1+$C$59/$C$58/(RodR+ABS(Calculations!K2422-RodR))))</f>
        <v>0.0158442822127315</v>
      </c>
      <c r="T2422" s="83">
        <f t="shared" si="304"/>
        <v>0.0160127538284046</v>
      </c>
      <c r="U2422" s="58">
        <f t="shared" si="305"/>
        <v>100.833333333333</v>
      </c>
      <c r="V2422" s="58">
        <f t="shared" si="306"/>
        <v>1.01019948033673</v>
      </c>
      <c r="W2422" s="58">
        <f t="shared" si="307"/>
        <v>1.01019948033673</v>
      </c>
    </row>
    <row r="2423" spans="11:23">
      <c r="K2423" s="80">
        <v>242.1</v>
      </c>
      <c r="L2423" s="56">
        <f t="shared" si="301"/>
        <v>2.04593655117014</v>
      </c>
      <c r="M2423" s="56">
        <f t="shared" si="308"/>
        <v>0.00843037062431229</v>
      </c>
      <c r="Q2423" s="82">
        <f t="shared" si="302"/>
        <v>0.0502629395544017</v>
      </c>
      <c r="R2423" s="58">
        <f t="shared" si="303"/>
        <v>3.17361010226061</v>
      </c>
      <c r="S2423" s="57">
        <f>IF(K2423=0,C2451,(1/$C$59)*LN(1+$C$59/$C$58/(RodR+ABS(Calculations!K2423-RodR))))</f>
        <v>0.0158377802990351</v>
      </c>
      <c r="T2423" s="83">
        <f t="shared" si="304"/>
        <v>0.016006112998103</v>
      </c>
      <c r="U2423" s="58">
        <f t="shared" si="305"/>
        <v>100.875</v>
      </c>
      <c r="V2423" s="58">
        <f t="shared" si="306"/>
        <v>1.01019948033673</v>
      </c>
      <c r="W2423" s="58">
        <f t="shared" si="307"/>
        <v>1.01019948033673</v>
      </c>
    </row>
    <row r="2424" spans="11:23">
      <c r="K2424" s="80">
        <v>242.2</v>
      </c>
      <c r="L2424" s="56">
        <f t="shared" si="301"/>
        <v>2.04509731806831</v>
      </c>
      <c r="M2424" s="56">
        <f t="shared" si="308"/>
        <v>0.00842344151273222</v>
      </c>
      <c r="Q2424" s="82">
        <f t="shared" si="302"/>
        <v>0.050242321944024</v>
      </c>
      <c r="R2424" s="58">
        <f t="shared" si="303"/>
        <v>3.17361010226061</v>
      </c>
      <c r="S2424" s="57">
        <f>IF(K2424=0,C2452,(1/$C$59)*LN(1+$C$59/$C$58/(RodR+ABS(Calculations!K2424-RodR))))</f>
        <v>0.0158312837195204</v>
      </c>
      <c r="T2424" s="83">
        <f t="shared" si="304"/>
        <v>0.0159994776737358</v>
      </c>
      <c r="U2424" s="58">
        <f t="shared" si="305"/>
        <v>100.916666666667</v>
      </c>
      <c r="V2424" s="58">
        <f t="shared" si="306"/>
        <v>1.01019948033673</v>
      </c>
      <c r="W2424" s="58">
        <f t="shared" si="307"/>
        <v>1.01019948033673</v>
      </c>
    </row>
    <row r="2425" spans="11:23">
      <c r="K2425" s="80">
        <v>242.3</v>
      </c>
      <c r="L2425" s="56">
        <f t="shared" si="301"/>
        <v>2.04425877319252</v>
      </c>
      <c r="M2425" s="56">
        <f t="shared" si="308"/>
        <v>0.00841652094058309</v>
      </c>
      <c r="Q2425" s="82">
        <f t="shared" si="302"/>
        <v>0.0502217212414357</v>
      </c>
      <c r="R2425" s="58">
        <f t="shared" si="303"/>
        <v>3.17361010226061</v>
      </c>
      <c r="S2425" s="57">
        <f>IF(K2425=0,C2453,(1/$C$59)*LN(1+$C$59/$C$58/(RodR+ABS(Calculations!K2425-RodR))))</f>
        <v>0.0158247924676261</v>
      </c>
      <c r="T2425" s="83">
        <f t="shared" si="304"/>
        <v>0.0159928478484577</v>
      </c>
      <c r="U2425" s="58">
        <f t="shared" si="305"/>
        <v>100.958333333333</v>
      </c>
      <c r="V2425" s="58">
        <f t="shared" si="306"/>
        <v>1.01019948033673</v>
      </c>
      <c r="W2425" s="58">
        <f t="shared" si="307"/>
        <v>1.01019948033673</v>
      </c>
    </row>
    <row r="2426" spans="11:23">
      <c r="K2426" s="80">
        <v>242.4</v>
      </c>
      <c r="L2426" s="56">
        <f t="shared" si="301"/>
        <v>2.04342091569654</v>
      </c>
      <c r="M2426" s="56">
        <f t="shared" si="308"/>
        <v>0.00840960889384501</v>
      </c>
      <c r="Q2426" s="82">
        <f t="shared" si="302"/>
        <v>0.0502011374258467</v>
      </c>
      <c r="R2426" s="58">
        <f t="shared" si="303"/>
        <v>3.17361010226061</v>
      </c>
      <c r="S2426" s="57">
        <f>IF(K2426=0,C2454,(1/$C$59)*LN(1+$C$59/$C$58/(RodR+ABS(Calculations!K2426-RodR))))</f>
        <v>0.015818306536801</v>
      </c>
      <c r="T2426" s="83">
        <f t="shared" si="304"/>
        <v>0.015986223515436</v>
      </c>
      <c r="U2426" s="58">
        <f t="shared" si="305"/>
        <v>101</v>
      </c>
      <c r="V2426" s="58">
        <f t="shared" si="306"/>
        <v>1.01019948033673</v>
      </c>
      <c r="W2426" s="58">
        <f t="shared" si="307"/>
        <v>1.01019948033673</v>
      </c>
    </row>
    <row r="2427" spans="11:23">
      <c r="K2427" s="80">
        <v>242.5</v>
      </c>
      <c r="L2427" s="56">
        <f t="shared" si="301"/>
        <v>2.04258374473554</v>
      </c>
      <c r="M2427" s="56">
        <f t="shared" si="308"/>
        <v>0.00840270535842658</v>
      </c>
      <c r="Q2427" s="82">
        <f t="shared" si="302"/>
        <v>0.0501805704765027</v>
      </c>
      <c r="R2427" s="58">
        <f t="shared" si="303"/>
        <v>3.17361010226061</v>
      </c>
      <c r="S2427" s="57">
        <f>IF(K2427=0,C2455,(1/$C$59)*LN(1+$C$59/$C$58/(RodR+ABS(Calculations!K2427-RodR))))</f>
        <v>0.0158118259205056</v>
      </c>
      <c r="T2427" s="83">
        <f t="shared" si="304"/>
        <v>0.0159796046678481</v>
      </c>
      <c r="U2427" s="58">
        <f t="shared" si="305"/>
        <v>101.041666666667</v>
      </c>
      <c r="V2427" s="58">
        <f t="shared" si="306"/>
        <v>1.01019948033673</v>
      </c>
      <c r="W2427" s="58">
        <f t="shared" si="307"/>
        <v>1.01019948033673</v>
      </c>
    </row>
    <row r="2428" spans="11:23">
      <c r="K2428" s="80">
        <v>242.6</v>
      </c>
      <c r="L2428" s="56">
        <f t="shared" si="301"/>
        <v>2.04174725946598</v>
      </c>
      <c r="M2428" s="56">
        <f t="shared" si="308"/>
        <v>0.00839581032047798</v>
      </c>
      <c r="Q2428" s="82">
        <f t="shared" si="302"/>
        <v>0.0501600203726794</v>
      </c>
      <c r="R2428" s="58">
        <f t="shared" si="303"/>
        <v>3.17361010226061</v>
      </c>
      <c r="S2428" s="57">
        <f>IF(K2428=0,C2456,(1/$C$59)*LN(1+$C$59/$C$58/(RodR+ABS(Calculations!K2428-RodR))))</f>
        <v>0.0158053506122096</v>
      </c>
      <c r="T2428" s="83">
        <f t="shared" si="304"/>
        <v>0.0159729912988836</v>
      </c>
      <c r="U2428" s="58">
        <f t="shared" si="305"/>
        <v>101.083333333333</v>
      </c>
      <c r="V2428" s="58">
        <f t="shared" si="306"/>
        <v>1.01019948033673</v>
      </c>
      <c r="W2428" s="58">
        <f t="shared" si="307"/>
        <v>1.01019948033673</v>
      </c>
    </row>
    <row r="2429" spans="11:23">
      <c r="K2429" s="80">
        <v>242.7</v>
      </c>
      <c r="L2429" s="56">
        <f t="shared" si="301"/>
        <v>2.04091145904583</v>
      </c>
      <c r="M2429" s="56">
        <f t="shared" si="308"/>
        <v>0.00838892376600864</v>
      </c>
      <c r="Q2429" s="82">
        <f t="shared" si="302"/>
        <v>0.0501394870936911</v>
      </c>
      <c r="R2429" s="58">
        <f t="shared" si="303"/>
        <v>3.17361010226061</v>
      </c>
      <c r="S2429" s="57">
        <f>IF(K2429=0,C2457,(1/$C$59)*LN(1+$C$59/$C$58/(RodR+ABS(Calculations!K2429-RodR))))</f>
        <v>0.0157988806053951</v>
      </c>
      <c r="T2429" s="83">
        <f t="shared" si="304"/>
        <v>0.0159663834017429</v>
      </c>
      <c r="U2429" s="58">
        <f t="shared" si="305"/>
        <v>101.125</v>
      </c>
      <c r="V2429" s="58">
        <f t="shared" si="306"/>
        <v>1.01019948033673</v>
      </c>
      <c r="W2429" s="58">
        <f t="shared" si="307"/>
        <v>1.01019948033673</v>
      </c>
    </row>
    <row r="2430" spans="11:23">
      <c r="K2430" s="80">
        <v>242.8</v>
      </c>
      <c r="L2430" s="56">
        <f t="shared" si="301"/>
        <v>2.04007634263428</v>
      </c>
      <c r="M2430" s="56">
        <f t="shared" si="308"/>
        <v>0.00838204568109902</v>
      </c>
      <c r="Q2430" s="82">
        <f t="shared" si="302"/>
        <v>0.0501189706188814</v>
      </c>
      <c r="R2430" s="58">
        <f t="shared" si="303"/>
        <v>3.17361010226061</v>
      </c>
      <c r="S2430" s="57">
        <f>IF(K2430=0,C2458,(1/$C$59)*LN(1+$C$59/$C$58/(RodR+ABS(Calculations!K2430-RodR))))</f>
        <v>0.0157924158935532</v>
      </c>
      <c r="T2430" s="83">
        <f t="shared" si="304"/>
        <v>0.0159597809696377</v>
      </c>
      <c r="U2430" s="58">
        <f t="shared" si="305"/>
        <v>101.166666666667</v>
      </c>
      <c r="V2430" s="58">
        <f t="shared" si="306"/>
        <v>1.01019948033673</v>
      </c>
      <c r="W2430" s="58">
        <f t="shared" si="307"/>
        <v>1.01019948033673</v>
      </c>
    </row>
    <row r="2431" spans="11:23">
      <c r="K2431" s="80">
        <v>242.9</v>
      </c>
      <c r="L2431" s="56">
        <f t="shared" si="301"/>
        <v>2.03924190939209</v>
      </c>
      <c r="M2431" s="56">
        <f t="shared" si="308"/>
        <v>0.00837517605186111</v>
      </c>
      <c r="Q2431" s="82">
        <f t="shared" si="302"/>
        <v>0.0500984709276321</v>
      </c>
      <c r="R2431" s="58">
        <f t="shared" si="303"/>
        <v>3.17361010226061</v>
      </c>
      <c r="S2431" s="57">
        <f>IF(K2431=0,C2459,(1/$C$59)*LN(1+$C$59/$C$58/(RodR+ABS(Calculations!K2431-RodR))))</f>
        <v>0.0157859564701871</v>
      </c>
      <c r="T2431" s="83">
        <f t="shared" si="304"/>
        <v>0.0159531839957914</v>
      </c>
      <c r="U2431" s="58">
        <f t="shared" si="305"/>
        <v>101.208333333333</v>
      </c>
      <c r="V2431" s="58">
        <f t="shared" si="306"/>
        <v>1.01019948033673</v>
      </c>
      <c r="W2431" s="58">
        <f t="shared" si="307"/>
        <v>1.01019948033673</v>
      </c>
    </row>
    <row r="2432" spans="11:23">
      <c r="K2432" s="80">
        <v>243</v>
      </c>
      <c r="L2432" s="56">
        <f t="shared" si="301"/>
        <v>2.03840815848119</v>
      </c>
      <c r="M2432" s="56">
        <f t="shared" si="308"/>
        <v>0.00836831486447487</v>
      </c>
      <c r="Q2432" s="82">
        <f t="shared" si="302"/>
        <v>0.0500779879993546</v>
      </c>
      <c r="R2432" s="58">
        <f t="shared" si="303"/>
        <v>3.17361010226061</v>
      </c>
      <c r="S2432" s="57">
        <f>IF(K2432=0,C2460,(1/$C$59)*LN(1+$C$59/$C$58/(RodR+ABS(Calculations!K2432-RodR))))</f>
        <v>0.0157795023288095</v>
      </c>
      <c r="T2432" s="83">
        <f t="shared" si="304"/>
        <v>0.0159465924734378</v>
      </c>
      <c r="U2432" s="58">
        <f t="shared" si="305"/>
        <v>101.25</v>
      </c>
      <c r="V2432" s="58">
        <f t="shared" si="306"/>
        <v>1.01019948033673</v>
      </c>
      <c r="W2432" s="58">
        <f t="shared" si="307"/>
        <v>1.01019948033673</v>
      </c>
    </row>
    <row r="2433" spans="11:23">
      <c r="K2433" s="80">
        <v>243.1</v>
      </c>
      <c r="L2433" s="56">
        <f t="shared" si="301"/>
        <v>2.03757508906502</v>
      </c>
      <c r="M2433" s="56">
        <f t="shared" si="308"/>
        <v>0.00836146210511979</v>
      </c>
      <c r="Q2433" s="82">
        <f t="shared" si="302"/>
        <v>0.0500575218134969</v>
      </c>
      <c r="R2433" s="58">
        <f t="shared" si="303"/>
        <v>3.17361010226061</v>
      </c>
      <c r="S2433" s="57">
        <f>IF(K2433=0,C2461,(1/$C$59)*LN(1+$C$59/$C$58/(RodR+ABS(Calculations!K2433-RodR))))</f>
        <v>0.0157730534629443</v>
      </c>
      <c r="T2433" s="83">
        <f t="shared" si="304"/>
        <v>0.0159400063958225</v>
      </c>
      <c r="U2433" s="58">
        <f t="shared" si="305"/>
        <v>101.291666666667</v>
      </c>
      <c r="V2433" s="58">
        <f t="shared" si="306"/>
        <v>1.01019948033673</v>
      </c>
      <c r="W2433" s="58">
        <f t="shared" si="307"/>
        <v>1.01019948033673</v>
      </c>
    </row>
    <row r="2434" spans="11:23">
      <c r="K2434" s="80">
        <v>243.2</v>
      </c>
      <c r="L2434" s="56">
        <f t="shared" ref="L2434:L2497" si="309">IF(K2434&lt;RodR,EPRValue,Q2434*$C$43)</f>
        <v>2.03674270030837</v>
      </c>
      <c r="M2434" s="56">
        <f t="shared" si="308"/>
        <v>0.00835461775994029</v>
      </c>
      <c r="Q2434" s="82">
        <f t="shared" si="302"/>
        <v>0.0500370723495398</v>
      </c>
      <c r="R2434" s="58">
        <f t="shared" si="303"/>
        <v>3.17361010226061</v>
      </c>
      <c r="S2434" s="57">
        <f>IF(K2434=0,C2462,(1/$C$59)*LN(1+$C$59/$C$58/(RodR+ABS(Calculations!K2434-RodR))))</f>
        <v>0.0157666098661262</v>
      </c>
      <c r="T2434" s="83">
        <f t="shared" si="304"/>
        <v>0.015933425756202</v>
      </c>
      <c r="U2434" s="58">
        <f t="shared" si="305"/>
        <v>101.333333333333</v>
      </c>
      <c r="V2434" s="58">
        <f t="shared" si="306"/>
        <v>1.01019948033673</v>
      </c>
      <c r="W2434" s="58">
        <f t="shared" si="307"/>
        <v>1.01019948033673</v>
      </c>
    </row>
    <row r="2435" spans="11:23">
      <c r="K2435" s="80">
        <v>243.3</v>
      </c>
      <c r="L2435" s="56">
        <f t="shared" si="309"/>
        <v>2.03591099137734</v>
      </c>
      <c r="M2435" s="56">
        <f t="shared" si="308"/>
        <v>0.00834778181518336</v>
      </c>
      <c r="Q2435" s="82">
        <f t="shared" si="302"/>
        <v>0.0500166395869973</v>
      </c>
      <c r="R2435" s="58">
        <f t="shared" si="303"/>
        <v>3.17361010226061</v>
      </c>
      <c r="S2435" s="57">
        <f>IF(K2435=0,C2463,(1/$C$59)*LN(1+$C$59/$C$58/(RodR+ABS(Calculations!K2435-RodR))))</f>
        <v>0.0157601715318998</v>
      </c>
      <c r="T2435" s="83">
        <f t="shared" si="304"/>
        <v>0.0159268505478439</v>
      </c>
      <c r="U2435" s="58">
        <f t="shared" si="305"/>
        <v>101.375</v>
      </c>
      <c r="V2435" s="58">
        <f t="shared" si="306"/>
        <v>1.01019948033673</v>
      </c>
      <c r="W2435" s="58">
        <f t="shared" si="307"/>
        <v>1.01019948033673</v>
      </c>
    </row>
    <row r="2436" spans="11:23">
      <c r="K2436" s="80">
        <v>243.4</v>
      </c>
      <c r="L2436" s="56">
        <f t="shared" si="309"/>
        <v>2.03507996143944</v>
      </c>
      <c r="M2436" s="56">
        <f t="shared" si="308"/>
        <v>0.00834095425709425</v>
      </c>
      <c r="Q2436" s="82">
        <f t="shared" ref="Q2436:Q2499" si="310">R2436*IF($C$56&lt;$C$55,S2436,T2436)</f>
        <v>0.0499962235054172</v>
      </c>
      <c r="R2436" s="58">
        <f t="shared" ref="R2436:R2499" si="311">$C$70/$C$61*W2436</f>
        <v>3.17361010226061</v>
      </c>
      <c r="S2436" s="57">
        <f>IF(K2436=0,C2464,(1/$C$59)*LN(1+$C$59/$C$58/(RodR+ABS(Calculations!K2436-RodR))))</f>
        <v>0.0157537384538208</v>
      </c>
      <c r="T2436" s="83">
        <f t="shared" ref="T2436:T2499" si="312">IF((ABS(K2436))&lt;$C$55-$C$56,($C$53/2/PI()/$C$56*LN(($C$55-$C$56)*(ABS(K2436)+$C$56)/(ABS(K2436))/$C$55)+$C$60*LN($C$55*$C$54/($C$55-$C$56)/$C$53)),$C$60*LN((((ABS(K2436))+$C$56-$C$55)*$C$53+$C$55*$C$54)/($C$53*(ABS(K2436)))))</f>
        <v>0.0159202807640271</v>
      </c>
      <c r="U2436" s="58">
        <f t="shared" ref="U2436:U2499" si="313">K2436/$C$56</f>
        <v>101.416666666667</v>
      </c>
      <c r="V2436" s="58">
        <f t="shared" ref="V2436:V2499" si="314">IF(K2436="","",1/(1.0212-0.0178*LOG10($C$53+0.01)))</f>
        <v>1.01019948033673</v>
      </c>
      <c r="W2436" s="58">
        <f t="shared" ref="W2436:W2499" si="315">MAX(1/(-(0.21682*LOG10(3.7*U2436)-0.293)*(EXP(-3.7*U2436)-1)+1),1)*MAX(1/(-(0.1921*LOG10(U2436+0.2)+0.072)*(EXP(-150*U2436)-1)+1),1)*V2436</f>
        <v>1.01019948033673</v>
      </c>
    </row>
    <row r="2437" spans="11:23">
      <c r="K2437" s="80">
        <v>243.5</v>
      </c>
      <c r="L2437" s="56">
        <f t="shared" si="309"/>
        <v>2.03424960966349</v>
      </c>
      <c r="M2437" s="56">
        <f t="shared" si="308"/>
        <v>0.00833413507205538</v>
      </c>
      <c r="Q2437" s="82">
        <f t="shared" si="310"/>
        <v>0.0499758240843795</v>
      </c>
      <c r="R2437" s="58">
        <f t="shared" si="311"/>
        <v>3.17361010226061</v>
      </c>
      <c r="S2437" s="57">
        <f>IF(K2437=0,C2465,(1/$C$59)*LN(1+$C$59/$C$58/(RodR+ABS(Calculations!K2437-RodR))))</f>
        <v>0.0157473106254549</v>
      </c>
      <c r="T2437" s="83">
        <f t="shared" si="312"/>
        <v>0.0159137163980416</v>
      </c>
      <c r="U2437" s="58">
        <f t="shared" si="313"/>
        <v>101.458333333333</v>
      </c>
      <c r="V2437" s="58">
        <f t="shared" si="314"/>
        <v>1.01019948033673</v>
      </c>
      <c r="W2437" s="58">
        <f t="shared" si="315"/>
        <v>1.01019948033673</v>
      </c>
    </row>
    <row r="2438" spans="11:23">
      <c r="K2438" s="80">
        <v>243.6</v>
      </c>
      <c r="L2438" s="56">
        <f t="shared" si="309"/>
        <v>2.0334199352197</v>
      </c>
      <c r="M2438" s="56">
        <f t="shared" si="308"/>
        <v>0.00832732424627691</v>
      </c>
      <c r="Q2438" s="82">
        <f t="shared" si="310"/>
        <v>0.0499554413034991</v>
      </c>
      <c r="R2438" s="58">
        <f t="shared" si="311"/>
        <v>3.17361010226061</v>
      </c>
      <c r="S2438" s="57">
        <f>IF(K2438=0,C2466,(1/$C$59)*LN(1+$C$59/$C$58/(RodR+ABS(Calculations!K2438-RodR))))</f>
        <v>0.0157408880403787</v>
      </c>
      <c r="T2438" s="83">
        <f t="shared" si="312"/>
        <v>0.0159071574431876</v>
      </c>
      <c r="U2438" s="58">
        <f t="shared" si="313"/>
        <v>101.5</v>
      </c>
      <c r="V2438" s="58">
        <f t="shared" si="314"/>
        <v>1.01019948033673</v>
      </c>
      <c r="W2438" s="58">
        <f t="shared" si="315"/>
        <v>1.01019948033673</v>
      </c>
    </row>
    <row r="2439" spans="11:23">
      <c r="K2439" s="80">
        <v>243.7</v>
      </c>
      <c r="L2439" s="56">
        <f t="shared" si="309"/>
        <v>2.03259093727965</v>
      </c>
      <c r="M2439" s="56">
        <f t="shared" si="308"/>
        <v>0.00832052176617459</v>
      </c>
      <c r="Q2439" s="82">
        <f t="shared" si="310"/>
        <v>0.0499350751424236</v>
      </c>
      <c r="R2439" s="58">
        <f t="shared" si="311"/>
        <v>3.17361010226061</v>
      </c>
      <c r="S2439" s="57">
        <f>IF(K2439=0,C2467,(1/$C$59)*LN(1+$C$59/$C$58/(RodR+ABS(Calculations!K2439-RodR))))</f>
        <v>0.0157344706921793</v>
      </c>
      <c r="T2439" s="83">
        <f t="shared" si="312"/>
        <v>0.0159006038927781</v>
      </c>
      <c r="U2439" s="58">
        <f t="shared" si="313"/>
        <v>101.541666666667</v>
      </c>
      <c r="V2439" s="58">
        <f t="shared" si="314"/>
        <v>1.01019948033673</v>
      </c>
      <c r="W2439" s="58">
        <f t="shared" si="315"/>
        <v>1.01019948033673</v>
      </c>
    </row>
    <row r="2440" spans="11:23">
      <c r="K2440" s="80">
        <v>243.8</v>
      </c>
      <c r="L2440" s="56">
        <f t="shared" si="309"/>
        <v>2.03176261501626</v>
      </c>
      <c r="M2440" s="56">
        <f t="shared" si="308"/>
        <v>0.00831372761802429</v>
      </c>
      <c r="Q2440" s="82">
        <f t="shared" si="310"/>
        <v>0.0499147255808339</v>
      </c>
      <c r="R2440" s="58">
        <f t="shared" si="311"/>
        <v>3.17361010226061</v>
      </c>
      <c r="S2440" s="57">
        <f>IF(K2440=0,C2468,(1/$C$59)*LN(1+$C$59/$C$58/(RodR+ABS(Calculations!K2440-RodR))))</f>
        <v>0.015728058574454</v>
      </c>
      <c r="T2440" s="83">
        <f t="shared" si="312"/>
        <v>0.0158940557401354</v>
      </c>
      <c r="U2440" s="58">
        <f t="shared" si="313"/>
        <v>101.583333333333</v>
      </c>
      <c r="V2440" s="58">
        <f t="shared" si="314"/>
        <v>1.01019948033673</v>
      </c>
      <c r="W2440" s="58">
        <f t="shared" si="315"/>
        <v>1.01019948033673</v>
      </c>
    </row>
    <row r="2441" spans="11:23">
      <c r="K2441" s="80">
        <v>243.9</v>
      </c>
      <c r="L2441" s="56">
        <f t="shared" si="309"/>
        <v>2.03093496760374</v>
      </c>
      <c r="M2441" s="56">
        <f t="shared" si="308"/>
        <v>0.00830694178834301</v>
      </c>
      <c r="Q2441" s="82">
        <f t="shared" si="310"/>
        <v>0.0498943925984431</v>
      </c>
      <c r="R2441" s="58">
        <f t="shared" si="311"/>
        <v>3.17361010226061</v>
      </c>
      <c r="S2441" s="57">
        <f>IF(K2441=0,C2469,(1/$C$59)*LN(1+$C$59/$C$58/(RodR+ABS(Calculations!K2441-RodR))))</f>
        <v>0.0157216516808106</v>
      </c>
      <c r="T2441" s="83">
        <f t="shared" si="312"/>
        <v>0.015887512978594</v>
      </c>
      <c r="U2441" s="58">
        <f t="shared" si="313"/>
        <v>101.625</v>
      </c>
      <c r="V2441" s="58">
        <f t="shared" si="314"/>
        <v>1.01019948033673</v>
      </c>
      <c r="W2441" s="58">
        <f t="shared" si="315"/>
        <v>1.01019948033673</v>
      </c>
    </row>
    <row r="2442" spans="11:23">
      <c r="K2442" s="80">
        <v>244</v>
      </c>
      <c r="L2442" s="56">
        <f t="shared" si="309"/>
        <v>2.03010799421775</v>
      </c>
      <c r="M2442" s="56">
        <f t="shared" si="308"/>
        <v>0.00830016426344038</v>
      </c>
      <c r="Q2442" s="82">
        <f t="shared" si="310"/>
        <v>0.049874076174999</v>
      </c>
      <c r="R2442" s="58">
        <f t="shared" si="311"/>
        <v>3.17361010226061</v>
      </c>
      <c r="S2442" s="57">
        <f>IF(K2442=0,C2470,(1/$C$59)*LN(1+$C$59/$C$58/(RodR+ABS(Calculations!K2442-RodR))))</f>
        <v>0.0157152500048676</v>
      </c>
      <c r="T2442" s="83">
        <f t="shared" si="312"/>
        <v>0.0158809756014984</v>
      </c>
      <c r="U2442" s="58">
        <f t="shared" si="313"/>
        <v>101.666666666667</v>
      </c>
      <c r="V2442" s="58">
        <f t="shared" si="314"/>
        <v>1.01019948033673</v>
      </c>
      <c r="W2442" s="58">
        <f t="shared" si="315"/>
        <v>1.01019948033673</v>
      </c>
    </row>
    <row r="2443" spans="11:23">
      <c r="K2443" s="80">
        <v>244.1</v>
      </c>
      <c r="L2443" s="56">
        <f t="shared" si="309"/>
        <v>2.02928169403519</v>
      </c>
      <c r="M2443" s="56">
        <f t="shared" si="308"/>
        <v>0.00829339502983295</v>
      </c>
      <c r="Q2443" s="82">
        <f t="shared" si="310"/>
        <v>0.0498537762902807</v>
      </c>
      <c r="R2443" s="58">
        <f t="shared" si="311"/>
        <v>3.17361010226061</v>
      </c>
      <c r="S2443" s="57">
        <f>IF(K2443=0,C2471,(1/$C$59)*LN(1+$C$59/$C$58/(RodR+ABS(Calculations!K2443-RodR))))</f>
        <v>0.0157088535402535</v>
      </c>
      <c r="T2443" s="83">
        <f t="shared" si="312"/>
        <v>0.0158744436022048</v>
      </c>
      <c r="U2443" s="58">
        <f t="shared" si="313"/>
        <v>101.708333333333</v>
      </c>
      <c r="V2443" s="58">
        <f t="shared" si="314"/>
        <v>1.01019948033673</v>
      </c>
      <c r="W2443" s="58">
        <f t="shared" si="315"/>
        <v>1.01019948033673</v>
      </c>
    </row>
    <row r="2444" spans="11:23">
      <c r="K2444" s="80">
        <v>244.2</v>
      </c>
      <c r="L2444" s="56">
        <f t="shared" si="309"/>
        <v>2.02845606623437</v>
      </c>
      <c r="M2444" s="56">
        <f t="shared" si="308"/>
        <v>0.00828663407399954</v>
      </c>
      <c r="Q2444" s="82">
        <f t="shared" si="310"/>
        <v>0.0498334929241013</v>
      </c>
      <c r="R2444" s="58">
        <f t="shared" si="311"/>
        <v>3.17361010226061</v>
      </c>
      <c r="S2444" s="57">
        <f>IF(K2444=0,C2472,(1/$C$59)*LN(1+$C$59/$C$58/(RodR+ABS(Calculations!K2444-RodR))))</f>
        <v>0.0157024622806072</v>
      </c>
      <c r="T2444" s="83">
        <f t="shared" si="312"/>
        <v>0.0158679169740796</v>
      </c>
      <c r="U2444" s="58">
        <f t="shared" si="313"/>
        <v>101.75</v>
      </c>
      <c r="V2444" s="58">
        <f t="shared" si="314"/>
        <v>1.01019948033673</v>
      </c>
      <c r="W2444" s="58">
        <f t="shared" si="315"/>
        <v>1.01019948033673</v>
      </c>
    </row>
    <row r="2445" spans="11:23">
      <c r="K2445" s="80">
        <v>244.3</v>
      </c>
      <c r="L2445" s="56">
        <f t="shared" si="309"/>
        <v>2.02763110999489</v>
      </c>
      <c r="M2445" s="56">
        <f t="shared" ref="M2445:M2508" si="316">L2435-L2445</f>
        <v>0.00827988138245361</v>
      </c>
      <c r="Q2445" s="82">
        <f t="shared" si="310"/>
        <v>0.049813226056306</v>
      </c>
      <c r="R2445" s="58">
        <f t="shared" si="311"/>
        <v>3.17361010226061</v>
      </c>
      <c r="S2445" s="57">
        <f>IF(K2445=0,C2473,(1/$C$59)*LN(1+$C$59/$C$58/(RodR+ABS(Calculations!K2445-RodR))))</f>
        <v>0.0156960762195782</v>
      </c>
      <c r="T2445" s="83">
        <f t="shared" si="312"/>
        <v>0.0158613957105011</v>
      </c>
      <c r="U2445" s="58">
        <f t="shared" si="313"/>
        <v>101.791666666667</v>
      </c>
      <c r="V2445" s="58">
        <f t="shared" si="314"/>
        <v>1.01019948033673</v>
      </c>
      <c r="W2445" s="58">
        <f t="shared" si="315"/>
        <v>1.01019948033673</v>
      </c>
    </row>
    <row r="2446" spans="11:23">
      <c r="K2446" s="80">
        <v>244.4</v>
      </c>
      <c r="L2446" s="56">
        <f t="shared" si="309"/>
        <v>2.0268068244977</v>
      </c>
      <c r="M2446" s="56">
        <f t="shared" si="316"/>
        <v>0.00827313694174281</v>
      </c>
      <c r="Q2446" s="82">
        <f t="shared" si="310"/>
        <v>0.0497929756667732</v>
      </c>
      <c r="R2446" s="58">
        <f t="shared" si="311"/>
        <v>3.17361010226061</v>
      </c>
      <c r="S2446" s="57">
        <f>IF(K2446=0,C2474,(1/$C$59)*LN(1+$C$59/$C$58/(RodR+ABS(Calculations!K2446-RodR))))</f>
        <v>0.0156896953508261</v>
      </c>
      <c r="T2446" s="83">
        <f t="shared" si="312"/>
        <v>0.0158548798048576</v>
      </c>
      <c r="U2446" s="58">
        <f t="shared" si="313"/>
        <v>101.833333333333</v>
      </c>
      <c r="V2446" s="58">
        <f t="shared" si="314"/>
        <v>1.01019948033673</v>
      </c>
      <c r="W2446" s="58">
        <f t="shared" si="315"/>
        <v>1.01019948033673</v>
      </c>
    </row>
    <row r="2447" spans="11:23">
      <c r="K2447" s="80">
        <v>244.5</v>
      </c>
      <c r="L2447" s="56">
        <f t="shared" si="309"/>
        <v>2.02598320892514</v>
      </c>
      <c r="M2447" s="56">
        <f t="shared" si="316"/>
        <v>0.00826640073834506</v>
      </c>
      <c r="Q2447" s="82">
        <f t="shared" si="310"/>
        <v>0.0497727417354151</v>
      </c>
      <c r="R2447" s="58">
        <f t="shared" si="311"/>
        <v>3.17361010226061</v>
      </c>
      <c r="S2447" s="57">
        <f>IF(K2447=0,C2475,(1/$C$59)*LN(1+$C$59/$C$58/(RodR+ABS(Calculations!K2447-RodR))))</f>
        <v>0.0156833196680213</v>
      </c>
      <c r="T2447" s="83">
        <f t="shared" si="312"/>
        <v>0.0158483692505485</v>
      </c>
      <c r="U2447" s="58">
        <f t="shared" si="313"/>
        <v>101.875</v>
      </c>
      <c r="V2447" s="58">
        <f t="shared" si="314"/>
        <v>1.01019948033673</v>
      </c>
      <c r="W2447" s="58">
        <f t="shared" si="315"/>
        <v>1.01019948033673</v>
      </c>
    </row>
    <row r="2448" spans="11:23">
      <c r="K2448" s="80">
        <v>244.6</v>
      </c>
      <c r="L2448" s="56">
        <f t="shared" si="309"/>
        <v>2.02516026246076</v>
      </c>
      <c r="M2448" s="56">
        <f t="shared" si="316"/>
        <v>0.00825967275894346</v>
      </c>
      <c r="Q2448" s="82">
        <f t="shared" si="310"/>
        <v>0.0497525242421735</v>
      </c>
      <c r="R2448" s="58">
        <f t="shared" si="311"/>
        <v>3.17361010226061</v>
      </c>
      <c r="S2448" s="57">
        <f>IF(K2448=0,C2476,(1/$C$59)*LN(1+$C$59/$C$58/(RodR+ABS(Calculations!K2448-RodR))))</f>
        <v>0.0156769491648436</v>
      </c>
      <c r="T2448" s="83">
        <f t="shared" si="312"/>
        <v>0.0158418640409844</v>
      </c>
      <c r="U2448" s="58">
        <f t="shared" si="313"/>
        <v>101.916666666667</v>
      </c>
      <c r="V2448" s="58">
        <f t="shared" si="314"/>
        <v>1.01019948033673</v>
      </c>
      <c r="W2448" s="58">
        <f t="shared" si="315"/>
        <v>1.01019948033673</v>
      </c>
    </row>
    <row r="2449" spans="11:23">
      <c r="K2449" s="80">
        <v>244.7</v>
      </c>
      <c r="L2449" s="56">
        <f t="shared" si="309"/>
        <v>2.02433798428954</v>
      </c>
      <c r="M2449" s="56">
        <f t="shared" si="316"/>
        <v>0.00825295299011541</v>
      </c>
      <c r="Q2449" s="82">
        <f t="shared" si="310"/>
        <v>0.0497323231670261</v>
      </c>
      <c r="R2449" s="58">
        <f t="shared" si="311"/>
        <v>3.17361010226061</v>
      </c>
      <c r="S2449" s="57">
        <f>IF(K2449=0,C2477,(1/$C$59)*LN(1+$C$59/$C$58/(RodR+ABS(Calculations!K2449-RodR))))</f>
        <v>0.0156705838349837</v>
      </c>
      <c r="T2449" s="83">
        <f t="shared" si="312"/>
        <v>0.0158353641695863</v>
      </c>
      <c r="U2449" s="58">
        <f t="shared" si="313"/>
        <v>101.958333333333</v>
      </c>
      <c r="V2449" s="58">
        <f t="shared" si="314"/>
        <v>1.01019948033673</v>
      </c>
      <c r="W2449" s="58">
        <f t="shared" si="315"/>
        <v>1.01019948033673</v>
      </c>
    </row>
    <row r="2450" spans="11:23">
      <c r="K2450" s="80">
        <v>244.8</v>
      </c>
      <c r="L2450" s="56">
        <f t="shared" si="309"/>
        <v>2.02351637359771</v>
      </c>
      <c r="M2450" s="56">
        <f t="shared" si="316"/>
        <v>0.00824624141854535</v>
      </c>
      <c r="Q2450" s="82">
        <f t="shared" si="310"/>
        <v>0.0497121384899809</v>
      </c>
      <c r="R2450" s="58">
        <f t="shared" si="311"/>
        <v>3.17361010226061</v>
      </c>
      <c r="S2450" s="57">
        <f>IF(K2450=0,C2478,(1/$C$59)*LN(1+$C$59/$C$58/(RodR+ABS(Calculations!K2450-RodR))))</f>
        <v>0.0156642236721424</v>
      </c>
      <c r="T2450" s="83">
        <f t="shared" si="312"/>
        <v>0.0158288696297858</v>
      </c>
      <c r="U2450" s="58">
        <f t="shared" si="313"/>
        <v>102</v>
      </c>
      <c r="V2450" s="58">
        <f t="shared" si="314"/>
        <v>1.01019948033673</v>
      </c>
      <c r="W2450" s="58">
        <f t="shared" si="315"/>
        <v>1.01019948033673</v>
      </c>
    </row>
    <row r="2451" spans="11:23">
      <c r="K2451" s="80">
        <v>244.9</v>
      </c>
      <c r="L2451" s="56">
        <f t="shared" si="309"/>
        <v>2.0226954295729</v>
      </c>
      <c r="M2451" s="56">
        <f t="shared" si="316"/>
        <v>0.00823953803084398</v>
      </c>
      <c r="Q2451" s="82">
        <f t="shared" si="310"/>
        <v>0.0496919701910798</v>
      </c>
      <c r="R2451" s="58">
        <f t="shared" si="311"/>
        <v>3.17361010226061</v>
      </c>
      <c r="S2451" s="57">
        <f>IF(K2451=0,C2479,(1/$C$59)*LN(1+$C$59/$C$58/(RodR+ABS(Calculations!K2451-RodR))))</f>
        <v>0.0156578686700308</v>
      </c>
      <c r="T2451" s="83">
        <f t="shared" si="312"/>
        <v>0.0158223804150262</v>
      </c>
      <c r="U2451" s="58">
        <f t="shared" si="313"/>
        <v>102.041666666667</v>
      </c>
      <c r="V2451" s="58">
        <f t="shared" si="314"/>
        <v>1.01019948033673</v>
      </c>
      <c r="W2451" s="58">
        <f t="shared" si="315"/>
        <v>1.01019948033673</v>
      </c>
    </row>
    <row r="2452" spans="11:23">
      <c r="K2452" s="80">
        <v>245</v>
      </c>
      <c r="L2452" s="56">
        <f t="shared" si="309"/>
        <v>2.02187515140395</v>
      </c>
      <c r="M2452" s="56">
        <f t="shared" si="316"/>
        <v>0.00823284281379433</v>
      </c>
      <c r="Q2452" s="82">
        <f t="shared" si="310"/>
        <v>0.0496718182503952</v>
      </c>
      <c r="R2452" s="58">
        <f t="shared" si="311"/>
        <v>3.17361010226061</v>
      </c>
      <c r="S2452" s="57">
        <f>IF(K2452=0,C2480,(1/$C$59)*LN(1+$C$59/$C$58/(RodR+ABS(Calculations!K2452-RodR))))</f>
        <v>0.0156515188223699</v>
      </c>
      <c r="T2452" s="83">
        <f t="shared" si="312"/>
        <v>0.0158158965187606</v>
      </c>
      <c r="U2452" s="58">
        <f t="shared" si="313"/>
        <v>102.083333333333</v>
      </c>
      <c r="V2452" s="58">
        <f t="shared" si="314"/>
        <v>1.01019948033673</v>
      </c>
      <c r="W2452" s="58">
        <f t="shared" si="315"/>
        <v>1.01019948033673</v>
      </c>
    </row>
    <row r="2453" spans="11:23">
      <c r="K2453" s="80">
        <v>245.1</v>
      </c>
      <c r="L2453" s="56">
        <f t="shared" si="309"/>
        <v>2.02105553828115</v>
      </c>
      <c r="M2453" s="56">
        <f t="shared" si="316"/>
        <v>0.00822615575404084</v>
      </c>
      <c r="Q2453" s="82">
        <f t="shared" si="310"/>
        <v>0.0496516826480346</v>
      </c>
      <c r="R2453" s="58">
        <f t="shared" si="311"/>
        <v>3.17361010226061</v>
      </c>
      <c r="S2453" s="57">
        <f>IF(K2453=0,C2481,(1/$C$59)*LN(1+$C$59/$C$58/(RodR+ABS(Calculations!K2453-RodR))))</f>
        <v>0.0156451741228914</v>
      </c>
      <c r="T2453" s="83">
        <f t="shared" si="312"/>
        <v>0.0158094179344531</v>
      </c>
      <c r="U2453" s="58">
        <f t="shared" si="313"/>
        <v>102.125</v>
      </c>
      <c r="V2453" s="58">
        <f t="shared" si="314"/>
        <v>1.01019948033673</v>
      </c>
      <c r="W2453" s="58">
        <f t="shared" si="315"/>
        <v>1.01019948033673</v>
      </c>
    </row>
    <row r="2454" spans="11:23">
      <c r="K2454" s="80">
        <v>245.2</v>
      </c>
      <c r="L2454" s="56">
        <f t="shared" si="309"/>
        <v>2.020236589396</v>
      </c>
      <c r="M2454" s="56">
        <f t="shared" si="316"/>
        <v>0.00821947683836566</v>
      </c>
      <c r="Q2454" s="82">
        <f t="shared" si="310"/>
        <v>0.0496315633641355</v>
      </c>
      <c r="R2454" s="58">
        <f t="shared" si="311"/>
        <v>3.17361010226061</v>
      </c>
      <c r="S2454" s="57">
        <f>IF(K2454=0,C2482,(1/$C$59)*LN(1+$C$59/$C$58/(RodR+ABS(Calculations!K2454-RodR))))</f>
        <v>0.0156388345653369</v>
      </c>
      <c r="T2454" s="83">
        <f t="shared" si="312"/>
        <v>0.0158029446555786</v>
      </c>
      <c r="U2454" s="58">
        <f t="shared" si="313"/>
        <v>102.166666666667</v>
      </c>
      <c r="V2454" s="58">
        <f t="shared" si="314"/>
        <v>1.01019948033673</v>
      </c>
      <c r="W2454" s="58">
        <f t="shared" si="315"/>
        <v>1.01019948033673</v>
      </c>
    </row>
    <row r="2455" spans="11:23">
      <c r="K2455" s="80">
        <v>245.3</v>
      </c>
      <c r="L2455" s="56">
        <f t="shared" si="309"/>
        <v>2.0194183039413</v>
      </c>
      <c r="M2455" s="56">
        <f t="shared" si="316"/>
        <v>0.00821280605358421</v>
      </c>
      <c r="Q2455" s="82">
        <f t="shared" si="310"/>
        <v>0.0496114603788674</v>
      </c>
      <c r="R2455" s="58">
        <f t="shared" si="311"/>
        <v>3.17361010226061</v>
      </c>
      <c r="S2455" s="57">
        <f>IF(K2455=0,C2483,(1/$C$59)*LN(1+$C$59/$C$58/(RodR+ABS(Calculations!K2455-RodR))))</f>
        <v>0.0156325001434576</v>
      </c>
      <c r="T2455" s="83">
        <f t="shared" si="312"/>
        <v>0.0157964766756229</v>
      </c>
      <c r="U2455" s="58">
        <f t="shared" si="313"/>
        <v>102.208333333333</v>
      </c>
      <c r="V2455" s="58">
        <f t="shared" si="314"/>
        <v>1.01019948033673</v>
      </c>
      <c r="W2455" s="58">
        <f t="shared" si="315"/>
        <v>1.01019948033673</v>
      </c>
    </row>
    <row r="2456" spans="11:23">
      <c r="K2456" s="80">
        <v>245.4</v>
      </c>
      <c r="L2456" s="56">
        <f t="shared" si="309"/>
        <v>2.01860068111129</v>
      </c>
      <c r="M2456" s="56">
        <f t="shared" si="316"/>
        <v>0.00820614338640757</v>
      </c>
      <c r="Q2456" s="82">
        <f t="shared" si="310"/>
        <v>0.0495913736724348</v>
      </c>
      <c r="R2456" s="58">
        <f t="shared" si="311"/>
        <v>3.17361010226061</v>
      </c>
      <c r="S2456" s="57">
        <f>IF(K2456=0,C2484,(1/$C$59)*LN(1+$C$59/$C$58/(RodR+ABS(Calculations!K2456-RodR))))</f>
        <v>0.015626170851016</v>
      </c>
      <c r="T2456" s="83">
        <f t="shared" si="312"/>
        <v>0.0157900139880819</v>
      </c>
      <c r="U2456" s="58">
        <f t="shared" si="313"/>
        <v>102.25</v>
      </c>
      <c r="V2456" s="58">
        <f t="shared" si="314"/>
        <v>1.01019948033673</v>
      </c>
      <c r="W2456" s="58">
        <f t="shared" si="315"/>
        <v>1.01019948033673</v>
      </c>
    </row>
    <row r="2457" spans="11:23">
      <c r="K2457" s="80">
        <v>245.5</v>
      </c>
      <c r="L2457" s="56">
        <f t="shared" si="309"/>
        <v>2.01778372010132</v>
      </c>
      <c r="M2457" s="56">
        <f t="shared" si="316"/>
        <v>0.00819948882382082</v>
      </c>
      <c r="Q2457" s="82">
        <f t="shared" si="310"/>
        <v>0.0495713032250698</v>
      </c>
      <c r="R2457" s="58">
        <f t="shared" si="311"/>
        <v>3.17361010226061</v>
      </c>
      <c r="S2457" s="57">
        <f>IF(K2457=0,C2485,(1/$C$59)*LN(1+$C$59/$C$58/(RodR+ABS(Calculations!K2457-RodR))))</f>
        <v>0.0156198466817834</v>
      </c>
      <c r="T2457" s="83">
        <f t="shared" si="312"/>
        <v>0.0157835565864626</v>
      </c>
      <c r="U2457" s="58">
        <f t="shared" si="313"/>
        <v>102.291666666667</v>
      </c>
      <c r="V2457" s="58">
        <f t="shared" si="314"/>
        <v>1.01019948033673</v>
      </c>
      <c r="W2457" s="58">
        <f t="shared" si="315"/>
        <v>1.01019948033673</v>
      </c>
    </row>
    <row r="2458" spans="11:23">
      <c r="K2458" s="80">
        <v>245.6</v>
      </c>
      <c r="L2458" s="56">
        <f t="shared" si="309"/>
        <v>2.01696742010822</v>
      </c>
      <c r="M2458" s="56">
        <f t="shared" si="316"/>
        <v>0.00819284235253415</v>
      </c>
      <c r="Q2458" s="82">
        <f t="shared" si="310"/>
        <v>0.0495512490170407</v>
      </c>
      <c r="R2458" s="58">
        <f t="shared" si="311"/>
        <v>3.17361010226061</v>
      </c>
      <c r="S2458" s="57">
        <f>IF(K2458=0,C2486,(1/$C$59)*LN(1+$C$59/$C$58/(RodR+ABS(Calculations!K2458-RodR))))</f>
        <v>0.0156135276295423</v>
      </c>
      <c r="T2458" s="83">
        <f t="shared" si="312"/>
        <v>0.0157771044642825</v>
      </c>
      <c r="U2458" s="58">
        <f t="shared" si="313"/>
        <v>102.333333333333</v>
      </c>
      <c r="V2458" s="58">
        <f t="shared" si="314"/>
        <v>1.01019948033673</v>
      </c>
      <c r="W2458" s="58">
        <f t="shared" si="315"/>
        <v>1.01019948033673</v>
      </c>
    </row>
    <row r="2459" spans="11:23">
      <c r="K2459" s="80">
        <v>245.7</v>
      </c>
      <c r="L2459" s="56">
        <f t="shared" si="309"/>
        <v>2.01615178033</v>
      </c>
      <c r="M2459" s="56">
        <f t="shared" si="316"/>
        <v>0.00818620395953307</v>
      </c>
      <c r="Q2459" s="82">
        <f t="shared" si="310"/>
        <v>0.049531211028645</v>
      </c>
      <c r="R2459" s="58">
        <f t="shared" si="311"/>
        <v>3.17361010226061</v>
      </c>
      <c r="S2459" s="57">
        <f>IF(K2459=0,C2487,(1/$C$59)*LN(1+$C$59/$C$58/(RodR+ABS(Calculations!K2459-RodR))))</f>
        <v>0.0156072136880845</v>
      </c>
      <c r="T2459" s="83">
        <f t="shared" si="312"/>
        <v>0.0157706576150696</v>
      </c>
      <c r="U2459" s="58">
        <f t="shared" si="313"/>
        <v>102.375</v>
      </c>
      <c r="V2459" s="58">
        <f t="shared" si="314"/>
        <v>1.01019948033673</v>
      </c>
      <c r="W2459" s="58">
        <f t="shared" si="315"/>
        <v>1.01019948033673</v>
      </c>
    </row>
    <row r="2460" spans="11:23">
      <c r="K2460" s="80">
        <v>245.8</v>
      </c>
      <c r="L2460" s="56">
        <f t="shared" si="309"/>
        <v>2.01533679996602</v>
      </c>
      <c r="M2460" s="56">
        <f t="shared" si="316"/>
        <v>0.00817957363169475</v>
      </c>
      <c r="Q2460" s="82">
        <f t="shared" si="310"/>
        <v>0.0495111892402129</v>
      </c>
      <c r="R2460" s="58">
        <f t="shared" si="311"/>
        <v>3.17361010226061</v>
      </c>
      <c r="S2460" s="57">
        <f>IF(K2460=0,C2488,(1/$C$59)*LN(1+$C$59/$C$58/(RodR+ABS(Calculations!K2460-RodR))))</f>
        <v>0.015600904851212</v>
      </c>
      <c r="T2460" s="83">
        <f t="shared" si="312"/>
        <v>0.0157642160323627</v>
      </c>
      <c r="U2460" s="58">
        <f t="shared" si="313"/>
        <v>102.416666666667</v>
      </c>
      <c r="V2460" s="58">
        <f t="shared" si="314"/>
        <v>1.01019948033673</v>
      </c>
      <c r="W2460" s="58">
        <f t="shared" si="315"/>
        <v>1.01019948033673</v>
      </c>
    </row>
    <row r="2461" spans="11:23">
      <c r="K2461" s="80">
        <v>245.9</v>
      </c>
      <c r="L2461" s="56">
        <f t="shared" si="309"/>
        <v>2.01452247821696</v>
      </c>
      <c r="M2461" s="56">
        <f t="shared" si="316"/>
        <v>0.00817295135593499</v>
      </c>
      <c r="Q2461" s="82">
        <f t="shared" si="310"/>
        <v>0.0494911836321078</v>
      </c>
      <c r="R2461" s="58">
        <f t="shared" si="311"/>
        <v>3.17361010226061</v>
      </c>
      <c r="S2461" s="57">
        <f>IF(K2461=0,C2489,(1/$C$59)*LN(1+$C$59/$C$58/(RodR+ABS(Calculations!K2461-RodR))))</f>
        <v>0.0155946011127374</v>
      </c>
      <c r="T2461" s="83">
        <f t="shared" si="312"/>
        <v>0.0157577797097107</v>
      </c>
      <c r="U2461" s="58">
        <f t="shared" si="313"/>
        <v>102.458333333333</v>
      </c>
      <c r="V2461" s="58">
        <f t="shared" si="314"/>
        <v>1.01019948033673</v>
      </c>
      <c r="W2461" s="58">
        <f t="shared" si="315"/>
        <v>1.01019948033673</v>
      </c>
    </row>
    <row r="2462" spans="11:23">
      <c r="K2462" s="80">
        <v>246</v>
      </c>
      <c r="L2462" s="56">
        <f t="shared" si="309"/>
        <v>2.01370881428468</v>
      </c>
      <c r="M2462" s="56">
        <f t="shared" si="316"/>
        <v>0.00816633711926951</v>
      </c>
      <c r="Q2462" s="82">
        <f t="shared" si="310"/>
        <v>0.0494711941847213</v>
      </c>
      <c r="R2462" s="58">
        <f t="shared" si="311"/>
        <v>3.17361010226061</v>
      </c>
      <c r="S2462" s="57">
        <f>IF(K2462=0,C2490,(1/$C$59)*LN(1+$C$59/$C$58/(RodR+ABS(Calculations!K2462-RodR))))</f>
        <v>0.015588302466482</v>
      </c>
      <c r="T2462" s="83">
        <f t="shared" si="312"/>
        <v>0.0157513486406737</v>
      </c>
      <c r="U2462" s="58">
        <f t="shared" si="313"/>
        <v>102.5</v>
      </c>
      <c r="V2462" s="58">
        <f t="shared" si="314"/>
        <v>1.01019948033673</v>
      </c>
      <c r="W2462" s="58">
        <f t="shared" si="315"/>
        <v>1.01019948033673</v>
      </c>
    </row>
    <row r="2463" spans="11:23">
      <c r="K2463" s="80">
        <v>246.1</v>
      </c>
      <c r="L2463" s="56">
        <f t="shared" si="309"/>
        <v>2.0128958073725</v>
      </c>
      <c r="M2463" s="56">
        <f t="shared" si="316"/>
        <v>0.00815973090864519</v>
      </c>
      <c r="Q2463" s="82">
        <f t="shared" si="310"/>
        <v>0.0494512208784812</v>
      </c>
      <c r="R2463" s="58">
        <f t="shared" si="311"/>
        <v>3.17361010226061</v>
      </c>
      <c r="S2463" s="57">
        <f>IF(K2463=0,C2491,(1/$C$59)*LN(1+$C$59/$C$58/(RodR+ABS(Calculations!K2463-RodR))))</f>
        <v>0.0155820089062788</v>
      </c>
      <c r="T2463" s="83">
        <f t="shared" si="312"/>
        <v>0.0157449228188213</v>
      </c>
      <c r="U2463" s="58">
        <f t="shared" si="313"/>
        <v>102.541666666667</v>
      </c>
      <c r="V2463" s="58">
        <f t="shared" si="314"/>
        <v>1.01019948033673</v>
      </c>
      <c r="W2463" s="58">
        <f t="shared" si="315"/>
        <v>1.01019948033673</v>
      </c>
    </row>
    <row r="2464" spans="11:23">
      <c r="K2464" s="80">
        <v>246.2</v>
      </c>
      <c r="L2464" s="56">
        <f t="shared" si="309"/>
        <v>2.01208345668486</v>
      </c>
      <c r="M2464" s="56">
        <f t="shared" si="316"/>
        <v>0.00815313271114437</v>
      </c>
      <c r="Q2464" s="82">
        <f t="shared" si="310"/>
        <v>0.0494312636938428</v>
      </c>
      <c r="R2464" s="58">
        <f t="shared" si="311"/>
        <v>3.17361010226061</v>
      </c>
      <c r="S2464" s="57">
        <f>IF(K2464=0,C2492,(1/$C$59)*LN(1+$C$59/$C$58/(RodR+ABS(Calculations!K2464-RodR))))</f>
        <v>0.0155757204259692</v>
      </c>
      <c r="T2464" s="83">
        <f t="shared" si="312"/>
        <v>0.0157385022377352</v>
      </c>
      <c r="U2464" s="58">
        <f t="shared" si="313"/>
        <v>102.583333333333</v>
      </c>
      <c r="V2464" s="58">
        <f t="shared" si="314"/>
        <v>1.01019948033673</v>
      </c>
      <c r="W2464" s="58">
        <f t="shared" si="315"/>
        <v>1.01019948033673</v>
      </c>
    </row>
    <row r="2465" spans="11:23">
      <c r="K2465" s="80">
        <v>246.3</v>
      </c>
      <c r="L2465" s="56">
        <f t="shared" si="309"/>
        <v>2.01127176142759</v>
      </c>
      <c r="M2465" s="56">
        <f t="shared" si="316"/>
        <v>0.00814654251371438</v>
      </c>
      <c r="Q2465" s="82">
        <f t="shared" si="310"/>
        <v>0.0494113226112958</v>
      </c>
      <c r="R2465" s="58">
        <f t="shared" si="311"/>
        <v>3.17361010226061</v>
      </c>
      <c r="S2465" s="57">
        <f>IF(K2465=0,C2493,(1/$C$59)*LN(1+$C$59/$C$58/(RodR+ABS(Calculations!K2465-RodR))))</f>
        <v>0.0155694370194056</v>
      </c>
      <c r="T2465" s="83">
        <f t="shared" si="312"/>
        <v>0.0157320868910058</v>
      </c>
      <c r="U2465" s="58">
        <f t="shared" si="313"/>
        <v>102.625</v>
      </c>
      <c r="V2465" s="58">
        <f t="shared" si="314"/>
        <v>1.01019948033673</v>
      </c>
      <c r="W2465" s="58">
        <f t="shared" si="315"/>
        <v>1.01019948033673</v>
      </c>
    </row>
    <row r="2466" spans="11:23">
      <c r="K2466" s="80">
        <v>246.4</v>
      </c>
      <c r="L2466" s="56">
        <f t="shared" si="309"/>
        <v>2.01046072080772</v>
      </c>
      <c r="M2466" s="56">
        <f t="shared" si="316"/>
        <v>0.00813996030357256</v>
      </c>
      <c r="Q2466" s="82">
        <f t="shared" si="310"/>
        <v>0.0493913976113591</v>
      </c>
      <c r="R2466" s="58">
        <f t="shared" si="311"/>
        <v>3.17361010226061</v>
      </c>
      <c r="S2466" s="57">
        <f>IF(K2466=0,C2494,(1/$C$59)*LN(1+$C$59/$C$58/(RodR+ABS(Calculations!K2466-RodR))))</f>
        <v>0.0155631586804494</v>
      </c>
      <c r="T2466" s="83">
        <f t="shared" si="312"/>
        <v>0.0157256767722351</v>
      </c>
      <c r="U2466" s="58">
        <f t="shared" si="313"/>
        <v>102.666666666667</v>
      </c>
      <c r="V2466" s="58">
        <f t="shared" si="314"/>
        <v>1.01019948033673</v>
      </c>
      <c r="W2466" s="58">
        <f t="shared" si="315"/>
        <v>1.01019948033673</v>
      </c>
    </row>
    <row r="2467" spans="11:23">
      <c r="K2467" s="80">
        <v>246.5</v>
      </c>
      <c r="L2467" s="56">
        <f t="shared" si="309"/>
        <v>2.00965033403366</v>
      </c>
      <c r="M2467" s="56">
        <f t="shared" si="316"/>
        <v>0.00813338606766356</v>
      </c>
      <c r="Q2467" s="82">
        <f t="shared" si="310"/>
        <v>0.0493714886745854</v>
      </c>
      <c r="R2467" s="58">
        <f t="shared" si="311"/>
        <v>3.17361010226061</v>
      </c>
      <c r="S2467" s="57">
        <f>IF(K2467=0,C2495,(1/$C$59)*LN(1+$C$59/$C$58/(RodR+ABS(Calculations!K2467-RodR))))</f>
        <v>0.0155568854029729</v>
      </c>
      <c r="T2467" s="83">
        <f t="shared" si="312"/>
        <v>0.0157192718750351</v>
      </c>
      <c r="U2467" s="58">
        <f t="shared" si="313"/>
        <v>102.708333333333</v>
      </c>
      <c r="V2467" s="58">
        <f t="shared" si="314"/>
        <v>1.01019948033673</v>
      </c>
      <c r="W2467" s="58">
        <f t="shared" si="315"/>
        <v>1.01019948033673</v>
      </c>
    </row>
    <row r="2468" spans="11:23">
      <c r="K2468" s="80">
        <v>246.6</v>
      </c>
      <c r="L2468" s="56">
        <f t="shared" si="309"/>
        <v>2.00884060031502</v>
      </c>
      <c r="M2468" s="56">
        <f t="shared" si="316"/>
        <v>0.00812681979320518</v>
      </c>
      <c r="Q2468" s="82">
        <f t="shared" si="310"/>
        <v>0.0493515957815571</v>
      </c>
      <c r="R2468" s="58">
        <f t="shared" si="311"/>
        <v>3.17361010226061</v>
      </c>
      <c r="S2468" s="57">
        <f>IF(K2468=0,C2496,(1/$C$59)*LN(1+$C$59/$C$58/(RodR+ABS(Calculations!K2468-RodR))))</f>
        <v>0.0155506171808576</v>
      </c>
      <c r="T2468" s="83">
        <f t="shared" si="312"/>
        <v>0.0157128721930282</v>
      </c>
      <c r="U2468" s="58">
        <f t="shared" si="313"/>
        <v>102.75</v>
      </c>
      <c r="V2468" s="58">
        <f t="shared" si="314"/>
        <v>1.01019948033673</v>
      </c>
      <c r="W2468" s="58">
        <f t="shared" si="315"/>
        <v>1.01019948033673</v>
      </c>
    </row>
    <row r="2469" spans="11:23">
      <c r="K2469" s="80">
        <v>246.7</v>
      </c>
      <c r="L2469" s="56">
        <f t="shared" si="309"/>
        <v>2.00803151886269</v>
      </c>
      <c r="M2469" s="56">
        <f t="shared" si="316"/>
        <v>0.00812026146731126</v>
      </c>
      <c r="Q2469" s="82">
        <f t="shared" si="310"/>
        <v>0.049331718912888</v>
      </c>
      <c r="R2469" s="58">
        <f t="shared" si="311"/>
        <v>3.17361010226061</v>
      </c>
      <c r="S2469" s="57">
        <f>IF(K2469=0,C2497,(1/$C$59)*LN(1+$C$59/$C$58/(RodR+ABS(Calculations!K2469-RodR))))</f>
        <v>0.015544354007995</v>
      </c>
      <c r="T2469" s="83">
        <f t="shared" si="312"/>
        <v>0.0157064777198474</v>
      </c>
      <c r="U2469" s="58">
        <f t="shared" si="313"/>
        <v>102.791666666667</v>
      </c>
      <c r="V2469" s="58">
        <f t="shared" si="314"/>
        <v>1.01019948033673</v>
      </c>
      <c r="W2469" s="58">
        <f t="shared" si="315"/>
        <v>1.01019948033673</v>
      </c>
    </row>
    <row r="2470" spans="11:23">
      <c r="K2470" s="80">
        <v>246.8</v>
      </c>
      <c r="L2470" s="56">
        <f t="shared" si="309"/>
        <v>2.00722308888885</v>
      </c>
      <c r="M2470" s="56">
        <f t="shared" si="316"/>
        <v>0.00811371107716452</v>
      </c>
      <c r="Q2470" s="82">
        <f t="shared" si="310"/>
        <v>0.0493118580492235</v>
      </c>
      <c r="R2470" s="58">
        <f t="shared" si="311"/>
        <v>3.17361010226061</v>
      </c>
      <c r="S2470" s="57">
        <f>IF(K2470=0,C2498,(1/$C$59)*LN(1+$C$59/$C$58/(RodR+ABS(Calculations!K2470-RodR))))</f>
        <v>0.0155380958782864</v>
      </c>
      <c r="T2470" s="83">
        <f t="shared" si="312"/>
        <v>0.0157000884491357</v>
      </c>
      <c r="U2470" s="58">
        <f t="shared" si="313"/>
        <v>102.833333333333</v>
      </c>
      <c r="V2470" s="58">
        <f t="shared" si="314"/>
        <v>1.01019948033673</v>
      </c>
      <c r="W2470" s="58">
        <f t="shared" si="315"/>
        <v>1.01019948033673</v>
      </c>
    </row>
    <row r="2471" spans="11:23">
      <c r="K2471" s="80">
        <v>246.9</v>
      </c>
      <c r="L2471" s="56">
        <f t="shared" si="309"/>
        <v>2.00641530960695</v>
      </c>
      <c r="M2471" s="56">
        <f t="shared" si="316"/>
        <v>0.00810716861001382</v>
      </c>
      <c r="Q2471" s="82">
        <f t="shared" si="310"/>
        <v>0.0492920131712402</v>
      </c>
      <c r="R2471" s="58">
        <f t="shared" si="311"/>
        <v>3.17361010226061</v>
      </c>
      <c r="S2471" s="57">
        <f>IF(K2471=0,C2499,(1/$C$59)*LN(1+$C$59/$C$58/(RodR+ABS(Calculations!K2471-RodR))))</f>
        <v>0.015531842785643</v>
      </c>
      <c r="T2471" s="83">
        <f t="shared" si="312"/>
        <v>0.0156937043745465</v>
      </c>
      <c r="U2471" s="58">
        <f t="shared" si="313"/>
        <v>102.875</v>
      </c>
      <c r="V2471" s="58">
        <f t="shared" si="314"/>
        <v>1.01019948033673</v>
      </c>
      <c r="W2471" s="58">
        <f t="shared" si="315"/>
        <v>1.01019948033673</v>
      </c>
    </row>
    <row r="2472" spans="11:23">
      <c r="K2472" s="80">
        <v>247</v>
      </c>
      <c r="L2472" s="56">
        <f t="shared" si="309"/>
        <v>2.00560818023171</v>
      </c>
      <c r="M2472" s="56">
        <f t="shared" si="316"/>
        <v>0.00810063405297212</v>
      </c>
      <c r="Q2472" s="82">
        <f t="shared" si="310"/>
        <v>0.0492721842596461</v>
      </c>
      <c r="R2472" s="58">
        <f t="shared" si="311"/>
        <v>3.17361010226061</v>
      </c>
      <c r="S2472" s="57">
        <f>IF(K2472=0,C2500,(1/$C$59)*LN(1+$C$59/$C$58/(RodR+ABS(Calculations!K2472-RodR))))</f>
        <v>0.015525594723986</v>
      </c>
      <c r="T2472" s="83">
        <f t="shared" si="312"/>
        <v>0.0156873254897441</v>
      </c>
      <c r="U2472" s="58">
        <f t="shared" si="313"/>
        <v>102.916666666667</v>
      </c>
      <c r="V2472" s="58">
        <f t="shared" si="314"/>
        <v>1.01019948033673</v>
      </c>
      <c r="W2472" s="58">
        <f t="shared" si="315"/>
        <v>1.01019948033673</v>
      </c>
    </row>
    <row r="2473" spans="11:23">
      <c r="K2473" s="80">
        <v>247.1</v>
      </c>
      <c r="L2473" s="56">
        <f t="shared" si="309"/>
        <v>2.00480169997908</v>
      </c>
      <c r="M2473" s="56">
        <f t="shared" si="316"/>
        <v>0.00809410739342553</v>
      </c>
      <c r="Q2473" s="82">
        <f t="shared" si="310"/>
        <v>0.0492523712951792</v>
      </c>
      <c r="R2473" s="58">
        <f t="shared" si="311"/>
        <v>3.17361010226061</v>
      </c>
      <c r="S2473" s="57">
        <f>IF(K2473=0,C2501,(1/$C$59)*LN(1+$C$59/$C$58/(RodR+ABS(Calculations!K2473-RodR))))</f>
        <v>0.015519351687246</v>
      </c>
      <c r="T2473" s="83">
        <f t="shared" si="312"/>
        <v>0.0156809517884025</v>
      </c>
      <c r="U2473" s="58">
        <f t="shared" si="313"/>
        <v>102.958333333333</v>
      </c>
      <c r="V2473" s="58">
        <f t="shared" si="314"/>
        <v>1.01019948033673</v>
      </c>
      <c r="W2473" s="58">
        <f t="shared" si="315"/>
        <v>1.01019948033673</v>
      </c>
    </row>
    <row r="2474" spans="11:23">
      <c r="K2474" s="80">
        <v>247.2</v>
      </c>
      <c r="L2474" s="56">
        <f t="shared" si="309"/>
        <v>2.0039958680663</v>
      </c>
      <c r="M2474" s="56">
        <f t="shared" si="316"/>
        <v>0.00808758861855363</v>
      </c>
      <c r="Q2474" s="82">
        <f t="shared" si="310"/>
        <v>0.0492325742586095</v>
      </c>
      <c r="R2474" s="58">
        <f t="shared" si="311"/>
        <v>3.17361010226061</v>
      </c>
      <c r="S2474" s="57">
        <f>IF(K2474=0,C2502,(1/$C$59)*LN(1+$C$59/$C$58/(RodR+ABS(Calculations!K2474-RodR))))</f>
        <v>0.0155131136693636</v>
      </c>
      <c r="T2474" s="83">
        <f t="shared" si="312"/>
        <v>0.0156745832642063</v>
      </c>
      <c r="U2474" s="58">
        <f t="shared" si="313"/>
        <v>103</v>
      </c>
      <c r="V2474" s="58">
        <f t="shared" si="314"/>
        <v>1.01019948033673</v>
      </c>
      <c r="W2474" s="58">
        <f t="shared" si="315"/>
        <v>1.01019948033673</v>
      </c>
    </row>
    <row r="2475" spans="11:23">
      <c r="K2475" s="80">
        <v>247.3</v>
      </c>
      <c r="L2475" s="56">
        <f t="shared" si="309"/>
        <v>2.00319068371188</v>
      </c>
      <c r="M2475" s="56">
        <f t="shared" si="316"/>
        <v>0.00808107771570521</v>
      </c>
      <c r="Q2475" s="82">
        <f t="shared" si="310"/>
        <v>0.0492127931307376</v>
      </c>
      <c r="R2475" s="58">
        <f t="shared" si="311"/>
        <v>3.17361010226061</v>
      </c>
      <c r="S2475" s="57">
        <f>IF(K2475=0,C2503,(1/$C$59)*LN(1+$C$59/$C$58/(RodR+ABS(Calculations!K2475-RodR))))</f>
        <v>0.0155068806642891</v>
      </c>
      <c r="T2475" s="83">
        <f t="shared" si="312"/>
        <v>0.0156682199108494</v>
      </c>
      <c r="U2475" s="58">
        <f t="shared" si="313"/>
        <v>103.041666666667</v>
      </c>
      <c r="V2475" s="58">
        <f t="shared" si="314"/>
        <v>1.01019948033673</v>
      </c>
      <c r="W2475" s="58">
        <f t="shared" si="315"/>
        <v>1.01019948033673</v>
      </c>
    </row>
    <row r="2476" spans="11:23">
      <c r="K2476" s="80">
        <v>247.4</v>
      </c>
      <c r="L2476" s="56">
        <f t="shared" si="309"/>
        <v>2.00238614613552</v>
      </c>
      <c r="M2476" s="56">
        <f t="shared" si="316"/>
        <v>0.00807457467219663</v>
      </c>
      <c r="Q2476" s="82">
        <f t="shared" si="310"/>
        <v>0.049193027892394</v>
      </c>
      <c r="R2476" s="58">
        <f t="shared" si="311"/>
        <v>3.17361010226061</v>
      </c>
      <c r="S2476" s="57">
        <f>IF(K2476=0,C2504,(1/$C$59)*LN(1+$C$59/$C$58/(RodR+ABS(Calculations!K2476-RodR))))</f>
        <v>0.0155006526659822</v>
      </c>
      <c r="T2476" s="83">
        <f t="shared" si="312"/>
        <v>0.015661861722038</v>
      </c>
      <c r="U2476" s="58">
        <f t="shared" si="313"/>
        <v>103.083333333333</v>
      </c>
      <c r="V2476" s="58">
        <f t="shared" si="314"/>
        <v>1.01019948033673</v>
      </c>
      <c r="W2476" s="58">
        <f t="shared" si="315"/>
        <v>1.01019948033673</v>
      </c>
    </row>
    <row r="2477" spans="11:23">
      <c r="K2477" s="80">
        <v>247.5</v>
      </c>
      <c r="L2477" s="56">
        <f t="shared" si="309"/>
        <v>2.00158225455828</v>
      </c>
      <c r="M2477" s="56">
        <f t="shared" si="316"/>
        <v>0.00806807947537669</v>
      </c>
      <c r="Q2477" s="82">
        <f t="shared" si="310"/>
        <v>0.0491732785244422</v>
      </c>
      <c r="R2477" s="58">
        <f t="shared" si="311"/>
        <v>3.17361010226061</v>
      </c>
      <c r="S2477" s="57">
        <f>IF(K2477=0,C2505,(1/$C$59)*LN(1+$C$59/$C$58/(RodR+ABS(Calculations!K2477-RodR))))</f>
        <v>0.0154944296684131</v>
      </c>
      <c r="T2477" s="83">
        <f t="shared" si="312"/>
        <v>0.015655508691486</v>
      </c>
      <c r="U2477" s="58">
        <f t="shared" si="313"/>
        <v>103.125</v>
      </c>
      <c r="V2477" s="58">
        <f t="shared" si="314"/>
        <v>1.01019948033673</v>
      </c>
      <c r="W2477" s="58">
        <f t="shared" si="315"/>
        <v>1.01019948033673</v>
      </c>
    </row>
    <row r="2478" spans="11:23">
      <c r="K2478" s="80">
        <v>247.6</v>
      </c>
      <c r="L2478" s="56">
        <f t="shared" si="309"/>
        <v>2.00077900820236</v>
      </c>
      <c r="M2478" s="56">
        <f t="shared" si="316"/>
        <v>0.008061592112663</v>
      </c>
      <c r="Q2478" s="82">
        <f t="shared" si="310"/>
        <v>0.0491535450077737</v>
      </c>
      <c r="R2478" s="58">
        <f t="shared" si="311"/>
        <v>3.17361010226061</v>
      </c>
      <c r="S2478" s="57">
        <f>IF(K2478=0,C2506,(1/$C$59)*LN(1+$C$59/$C$58/(RodR+ABS(Calculations!K2478-RodR))))</f>
        <v>0.0154882116655606</v>
      </c>
      <c r="T2478" s="83">
        <f t="shared" si="312"/>
        <v>0.0156491608129196</v>
      </c>
      <c r="U2478" s="58">
        <f t="shared" si="313"/>
        <v>103.166666666667</v>
      </c>
      <c r="V2478" s="58">
        <f t="shared" si="314"/>
        <v>1.01019948033673</v>
      </c>
      <c r="W2478" s="58">
        <f t="shared" si="315"/>
        <v>1.01019948033673</v>
      </c>
    </row>
    <row r="2479" spans="11:23">
      <c r="K2479" s="80">
        <v>247.7</v>
      </c>
      <c r="L2479" s="56">
        <f t="shared" si="309"/>
        <v>1.99997640629126</v>
      </c>
      <c r="M2479" s="56">
        <f t="shared" si="316"/>
        <v>0.00805511257143543</v>
      </c>
      <c r="Q2479" s="82">
        <f t="shared" si="310"/>
        <v>0.0491338273233124</v>
      </c>
      <c r="R2479" s="58">
        <f t="shared" si="311"/>
        <v>3.17361010226061</v>
      </c>
      <c r="S2479" s="57">
        <f>IF(K2479=0,C2507,(1/$C$59)*LN(1+$C$59/$C$58/(RodR+ABS(Calculations!K2479-RodR))))</f>
        <v>0.0154819986514139</v>
      </c>
      <c r="T2479" s="83">
        <f t="shared" si="312"/>
        <v>0.0156428180800739</v>
      </c>
      <c r="U2479" s="58">
        <f t="shared" si="313"/>
        <v>103.208333333333</v>
      </c>
      <c r="V2479" s="58">
        <f t="shared" si="314"/>
        <v>1.01019948033673</v>
      </c>
      <c r="W2479" s="58">
        <f t="shared" si="315"/>
        <v>1.01019948033673</v>
      </c>
    </row>
    <row r="2480" spans="11:23">
      <c r="K2480" s="80">
        <v>247.8</v>
      </c>
      <c r="L2480" s="56">
        <f t="shared" si="309"/>
        <v>1.99917444804974</v>
      </c>
      <c r="M2480" s="56">
        <f t="shared" si="316"/>
        <v>0.00804864083911139</v>
      </c>
      <c r="Q2480" s="82">
        <f t="shared" si="310"/>
        <v>0.0491141254520127</v>
      </c>
      <c r="R2480" s="58">
        <f t="shared" si="311"/>
        <v>3.17361010226061</v>
      </c>
      <c r="S2480" s="57">
        <f>IF(K2480=0,C2508,(1/$C$59)*LN(1+$C$59/$C$58/(RodR+ABS(Calculations!K2480-RodR))))</f>
        <v>0.0154757906199719</v>
      </c>
      <c r="T2480" s="83">
        <f t="shared" si="312"/>
        <v>0.0156364804866946</v>
      </c>
      <c r="U2480" s="58">
        <f t="shared" si="313"/>
        <v>103.25</v>
      </c>
      <c r="V2480" s="58">
        <f t="shared" si="314"/>
        <v>1.01019948033673</v>
      </c>
      <c r="W2480" s="58">
        <f t="shared" si="315"/>
        <v>1.01019948033673</v>
      </c>
    </row>
    <row r="2481" spans="11:23">
      <c r="K2481" s="80">
        <v>247.9</v>
      </c>
      <c r="L2481" s="56">
        <f t="shared" si="309"/>
        <v>1.99837313270378</v>
      </c>
      <c r="M2481" s="56">
        <f t="shared" si="316"/>
        <v>0.00804217690317466</v>
      </c>
      <c r="Q2481" s="82">
        <f t="shared" si="310"/>
        <v>0.0490944393748588</v>
      </c>
      <c r="R2481" s="58">
        <f t="shared" si="311"/>
        <v>3.17361010226061</v>
      </c>
      <c r="S2481" s="57">
        <f>IF(K2481=0,C2509,(1/$C$59)*LN(1+$C$59/$C$58/(RodR+ABS(Calculations!K2481-RodR))))</f>
        <v>0.0154695875652425</v>
      </c>
      <c r="T2481" s="83">
        <f t="shared" si="312"/>
        <v>0.0156301480265376</v>
      </c>
      <c r="U2481" s="58">
        <f t="shared" si="313"/>
        <v>103.291666666667</v>
      </c>
      <c r="V2481" s="58">
        <f t="shared" si="314"/>
        <v>1.01019948033673</v>
      </c>
      <c r="W2481" s="58">
        <f t="shared" si="315"/>
        <v>1.01019948033673</v>
      </c>
    </row>
    <row r="2482" spans="11:23">
      <c r="K2482" s="80">
        <v>248</v>
      </c>
      <c r="L2482" s="56">
        <f t="shared" si="309"/>
        <v>1.99757245948061</v>
      </c>
      <c r="M2482" s="56">
        <f t="shared" si="316"/>
        <v>0.00803572075110637</v>
      </c>
      <c r="Q2482" s="82">
        <f t="shared" si="310"/>
        <v>0.0490747690728663</v>
      </c>
      <c r="R2482" s="58">
        <f t="shared" si="311"/>
        <v>3.17361010226061</v>
      </c>
      <c r="S2482" s="57">
        <f>IF(K2482=0,C2510,(1/$C$59)*LN(1+$C$59/$C$58/(RodR+ABS(Calculations!K2482-RodR))))</f>
        <v>0.015463389481244</v>
      </c>
      <c r="T2482" s="83">
        <f t="shared" si="312"/>
        <v>0.0156238206933688</v>
      </c>
      <c r="U2482" s="58">
        <f t="shared" si="313"/>
        <v>103.333333333333</v>
      </c>
      <c r="V2482" s="58">
        <f t="shared" si="314"/>
        <v>1.01019948033673</v>
      </c>
      <c r="W2482" s="58">
        <f t="shared" si="315"/>
        <v>1.01019948033673</v>
      </c>
    </row>
    <row r="2483" spans="11:23">
      <c r="K2483" s="80">
        <v>248.1</v>
      </c>
      <c r="L2483" s="56">
        <f t="shared" si="309"/>
        <v>1.99677242760869</v>
      </c>
      <c r="M2483" s="56">
        <f t="shared" si="316"/>
        <v>0.0080292723703892</v>
      </c>
      <c r="Q2483" s="82">
        <f t="shared" si="310"/>
        <v>0.0490551145270806</v>
      </c>
      <c r="R2483" s="58">
        <f t="shared" si="311"/>
        <v>3.17361010226061</v>
      </c>
      <c r="S2483" s="57">
        <f>IF(K2483=0,C2511,(1/$C$59)*LN(1+$C$59/$C$58/(RodR+ABS(Calculations!K2483-RodR))))</f>
        <v>0.0154571963620036</v>
      </c>
      <c r="T2483" s="83">
        <f t="shared" si="312"/>
        <v>0.0156174984809642</v>
      </c>
      <c r="U2483" s="58">
        <f t="shared" si="313"/>
        <v>103.375</v>
      </c>
      <c r="V2483" s="58">
        <f t="shared" si="314"/>
        <v>1.01019948033673</v>
      </c>
      <c r="W2483" s="58">
        <f t="shared" si="315"/>
        <v>1.01019948033673</v>
      </c>
    </row>
    <row r="2484" spans="11:23">
      <c r="K2484" s="80">
        <v>248.2</v>
      </c>
      <c r="L2484" s="56">
        <f t="shared" si="309"/>
        <v>1.99597303631773</v>
      </c>
      <c r="M2484" s="56">
        <f t="shared" si="316"/>
        <v>0.00802283174857399</v>
      </c>
      <c r="Q2484" s="82">
        <f t="shared" si="310"/>
        <v>0.0490354757185775</v>
      </c>
      <c r="R2484" s="58">
        <f t="shared" si="311"/>
        <v>3.17361010226061</v>
      </c>
      <c r="S2484" s="57">
        <f>IF(K2484=0,C2512,(1/$C$59)*LN(1+$C$59/$C$58/(RodR+ABS(Calculations!K2484-RodR))))</f>
        <v>0.0154510082015585</v>
      </c>
      <c r="T2484" s="83">
        <f t="shared" si="312"/>
        <v>0.0156111813831097</v>
      </c>
      <c r="U2484" s="58">
        <f t="shared" si="313"/>
        <v>103.416666666667</v>
      </c>
      <c r="V2484" s="58">
        <f t="shared" si="314"/>
        <v>1.01019948033673</v>
      </c>
      <c r="W2484" s="58">
        <f t="shared" si="315"/>
        <v>1.01019948033673</v>
      </c>
    </row>
    <row r="2485" spans="11:23">
      <c r="K2485" s="80">
        <v>248.3</v>
      </c>
      <c r="L2485" s="56">
        <f t="shared" si="309"/>
        <v>1.99517428483867</v>
      </c>
      <c r="M2485" s="56">
        <f t="shared" si="316"/>
        <v>0.00801639887321004</v>
      </c>
      <c r="Q2485" s="82">
        <f t="shared" si="310"/>
        <v>0.0490158526284636</v>
      </c>
      <c r="R2485" s="58">
        <f t="shared" si="311"/>
        <v>3.17361010226061</v>
      </c>
      <c r="S2485" s="57">
        <f>IF(K2485=0,C2513,(1/$C$59)*LN(1+$C$59/$C$58/(RodR+ABS(Calculations!K2485-RodR))))</f>
        <v>0.0154448249939553</v>
      </c>
      <c r="T2485" s="83">
        <f t="shared" si="312"/>
        <v>0.0156048693936014</v>
      </c>
      <c r="U2485" s="58">
        <f t="shared" si="313"/>
        <v>103.458333333333</v>
      </c>
      <c r="V2485" s="58">
        <f t="shared" si="314"/>
        <v>1.01019948033673</v>
      </c>
      <c r="W2485" s="58">
        <f t="shared" si="315"/>
        <v>1.01019948033673</v>
      </c>
    </row>
    <row r="2486" spans="11:23">
      <c r="K2486" s="80">
        <v>248.4</v>
      </c>
      <c r="L2486" s="56">
        <f t="shared" si="309"/>
        <v>1.99437617240364</v>
      </c>
      <c r="M2486" s="56">
        <f t="shared" si="316"/>
        <v>0.00800997373188039</v>
      </c>
      <c r="Q2486" s="82">
        <f t="shared" si="310"/>
        <v>0.0489962452378744</v>
      </c>
      <c r="R2486" s="58">
        <f t="shared" si="311"/>
        <v>3.17361010226061</v>
      </c>
      <c r="S2486" s="57">
        <f>IF(K2486=0,C2514,(1/$C$59)*LN(1+$C$59/$C$58/(RodR+ABS(Calculations!K2486-RodR))))</f>
        <v>0.0154386467332498</v>
      </c>
      <c r="T2486" s="83">
        <f t="shared" si="312"/>
        <v>0.015598562506246</v>
      </c>
      <c r="U2486" s="58">
        <f t="shared" si="313"/>
        <v>103.5</v>
      </c>
      <c r="V2486" s="58">
        <f t="shared" si="314"/>
        <v>1.01019948033673</v>
      </c>
      <c r="W2486" s="58">
        <f t="shared" si="315"/>
        <v>1.01019948033673</v>
      </c>
    </row>
    <row r="2487" spans="11:23">
      <c r="K2487" s="80">
        <v>248.5</v>
      </c>
      <c r="L2487" s="56">
        <f t="shared" si="309"/>
        <v>1.99357869824605</v>
      </c>
      <c r="M2487" s="56">
        <f t="shared" si="316"/>
        <v>0.0080035563122367</v>
      </c>
      <c r="Q2487" s="82">
        <f t="shared" si="310"/>
        <v>0.0489766535279768</v>
      </c>
      <c r="R2487" s="58">
        <f t="shared" si="311"/>
        <v>3.17361010226061</v>
      </c>
      <c r="S2487" s="57">
        <f>IF(K2487=0,C2515,(1/$C$59)*LN(1+$C$59/$C$58/(RodR+ABS(Calculations!K2487-RodR))))</f>
        <v>0.0154324734135079</v>
      </c>
      <c r="T2487" s="83">
        <f t="shared" si="312"/>
        <v>0.0155922607148591</v>
      </c>
      <c r="U2487" s="58">
        <f t="shared" si="313"/>
        <v>103.541666666667</v>
      </c>
      <c r="V2487" s="58">
        <f t="shared" si="314"/>
        <v>1.01019948033673</v>
      </c>
      <c r="W2487" s="58">
        <f t="shared" si="315"/>
        <v>1.01019948033673</v>
      </c>
    </row>
    <row r="2488" spans="11:23">
      <c r="K2488" s="80">
        <v>248.6</v>
      </c>
      <c r="L2488" s="56">
        <f t="shared" si="309"/>
        <v>1.99278186160053</v>
      </c>
      <c r="M2488" s="56">
        <f t="shared" si="316"/>
        <v>0.00799714660182471</v>
      </c>
      <c r="Q2488" s="82">
        <f t="shared" si="310"/>
        <v>0.0489570774799682</v>
      </c>
      <c r="R2488" s="58">
        <f t="shared" si="311"/>
        <v>3.17361010226061</v>
      </c>
      <c r="S2488" s="57">
        <f>IF(K2488=0,C2516,(1/$C$59)*LN(1+$C$59/$C$58/(RodR+ABS(Calculations!K2488-RodR))))</f>
        <v>0.0154263050288047</v>
      </c>
      <c r="T2488" s="83">
        <f t="shared" si="312"/>
        <v>0.0155859640132666</v>
      </c>
      <c r="U2488" s="58">
        <f t="shared" si="313"/>
        <v>103.583333333333</v>
      </c>
      <c r="V2488" s="58">
        <f t="shared" si="314"/>
        <v>1.01019948033673</v>
      </c>
      <c r="W2488" s="58">
        <f t="shared" si="315"/>
        <v>1.01019948033673</v>
      </c>
    </row>
    <row r="2489" spans="11:23">
      <c r="K2489" s="80">
        <v>248.7</v>
      </c>
      <c r="L2489" s="56">
        <f t="shared" si="309"/>
        <v>1.99198566170289</v>
      </c>
      <c r="M2489" s="56">
        <f t="shared" si="316"/>
        <v>0.00799074458836513</v>
      </c>
      <c r="Q2489" s="82">
        <f t="shared" si="310"/>
        <v>0.0489375170750743</v>
      </c>
      <c r="R2489" s="58">
        <f t="shared" si="311"/>
        <v>3.17361010226061</v>
      </c>
      <c r="S2489" s="57">
        <f>IF(K2489=0,C2517,(1/$C$59)*LN(1+$C$59/$C$58/(RodR+ABS(Calculations!K2489-RodR))))</f>
        <v>0.0154201415732246</v>
      </c>
      <c r="T2489" s="83">
        <f t="shared" si="312"/>
        <v>0.0155796723953053</v>
      </c>
      <c r="U2489" s="58">
        <f t="shared" si="313"/>
        <v>103.625</v>
      </c>
      <c r="V2489" s="58">
        <f t="shared" si="314"/>
        <v>1.01019948033673</v>
      </c>
      <c r="W2489" s="58">
        <f t="shared" si="315"/>
        <v>1.01019948033673</v>
      </c>
    </row>
    <row r="2490" spans="11:23">
      <c r="K2490" s="80">
        <v>248.8</v>
      </c>
      <c r="L2490" s="56">
        <f t="shared" si="309"/>
        <v>1.99119009779024</v>
      </c>
      <c r="M2490" s="56">
        <f t="shared" si="316"/>
        <v>0.00798435025950606</v>
      </c>
      <c r="Q2490" s="82">
        <f t="shared" si="310"/>
        <v>0.0489179722945528</v>
      </c>
      <c r="R2490" s="58">
        <f t="shared" si="311"/>
        <v>3.17361010226061</v>
      </c>
      <c r="S2490" s="57">
        <f>IF(K2490=0,C2518,(1/$C$59)*LN(1+$C$59/$C$58/(RodR+ABS(Calculations!K2490-RodR))))</f>
        <v>0.0154139830408618</v>
      </c>
      <c r="T2490" s="83">
        <f t="shared" si="312"/>
        <v>0.0155733858548209</v>
      </c>
      <c r="U2490" s="58">
        <f t="shared" si="313"/>
        <v>103.666666666667</v>
      </c>
      <c r="V2490" s="58">
        <f t="shared" si="314"/>
        <v>1.01019948033673</v>
      </c>
      <c r="W2490" s="58">
        <f t="shared" si="315"/>
        <v>1.01019948033673</v>
      </c>
    </row>
    <row r="2491" spans="11:23">
      <c r="K2491" s="80">
        <v>248.9</v>
      </c>
      <c r="L2491" s="56">
        <f t="shared" si="309"/>
        <v>1.99039516910081</v>
      </c>
      <c r="M2491" s="56">
        <f t="shared" si="316"/>
        <v>0.00797796360296443</v>
      </c>
      <c r="Q2491" s="82">
        <f t="shared" si="310"/>
        <v>0.0488984431196897</v>
      </c>
      <c r="R2491" s="58">
        <f t="shared" si="311"/>
        <v>3.17361010226061</v>
      </c>
      <c r="S2491" s="57">
        <f>IF(K2491=0,C2519,(1/$C$59)*LN(1+$C$59/$C$58/(RodR+ABS(Calculations!K2491-RodR))))</f>
        <v>0.0154078294258197</v>
      </c>
      <c r="T2491" s="83">
        <f t="shared" si="312"/>
        <v>0.0155671043856695</v>
      </c>
      <c r="U2491" s="58">
        <f t="shared" si="313"/>
        <v>103.708333333333</v>
      </c>
      <c r="V2491" s="58">
        <f t="shared" si="314"/>
        <v>1.01019948033673</v>
      </c>
      <c r="W2491" s="58">
        <f t="shared" si="315"/>
        <v>1.01019948033673</v>
      </c>
    </row>
    <row r="2492" spans="11:23">
      <c r="K2492" s="80">
        <v>249</v>
      </c>
      <c r="L2492" s="56">
        <f t="shared" si="309"/>
        <v>1.98960087487415</v>
      </c>
      <c r="M2492" s="56">
        <f t="shared" si="316"/>
        <v>0.00797158460645742</v>
      </c>
      <c r="Q2492" s="82">
        <f t="shared" si="310"/>
        <v>0.0488789295318023</v>
      </c>
      <c r="R2492" s="58">
        <f t="shared" si="311"/>
        <v>3.17361010226061</v>
      </c>
      <c r="S2492" s="57">
        <f>IF(K2492=0,C2520,(1/$C$59)*LN(1+$C$59/$C$58/(RodR+ABS(Calculations!K2492-RodR))))</f>
        <v>0.0154016807222113</v>
      </c>
      <c r="T2492" s="83">
        <f t="shared" si="312"/>
        <v>0.0155608279817171</v>
      </c>
      <c r="U2492" s="58">
        <f t="shared" si="313"/>
        <v>103.75</v>
      </c>
      <c r="V2492" s="58">
        <f t="shared" si="314"/>
        <v>1.01019948033673</v>
      </c>
      <c r="W2492" s="58">
        <f t="shared" si="315"/>
        <v>1.01019948033673</v>
      </c>
    </row>
    <row r="2493" spans="11:23">
      <c r="K2493" s="80">
        <v>249.1</v>
      </c>
      <c r="L2493" s="56">
        <f t="shared" si="309"/>
        <v>1.98880721435092</v>
      </c>
      <c r="M2493" s="56">
        <f t="shared" si="316"/>
        <v>0.00796521325776922</v>
      </c>
      <c r="Q2493" s="82">
        <f t="shared" si="310"/>
        <v>0.0488594315122362</v>
      </c>
      <c r="R2493" s="58">
        <f t="shared" si="311"/>
        <v>3.17361010226061</v>
      </c>
      <c r="S2493" s="57">
        <f>IF(K2493=0,C2521,(1/$C$59)*LN(1+$C$59/$C$58/(RodR+ABS(Calculations!K2493-RodR))))</f>
        <v>0.0153955369241587</v>
      </c>
      <c r="T2493" s="83">
        <f t="shared" si="312"/>
        <v>0.0155545566368392</v>
      </c>
      <c r="U2493" s="58">
        <f t="shared" si="313"/>
        <v>103.791666666667</v>
      </c>
      <c r="V2493" s="58">
        <f t="shared" si="314"/>
        <v>1.01019948033673</v>
      </c>
      <c r="W2493" s="58">
        <f t="shared" si="315"/>
        <v>1.01019948033673</v>
      </c>
    </row>
    <row r="2494" spans="11:23">
      <c r="K2494" s="80">
        <v>249.2</v>
      </c>
      <c r="L2494" s="56">
        <f t="shared" si="309"/>
        <v>1.98801418677304</v>
      </c>
      <c r="M2494" s="56">
        <f t="shared" si="316"/>
        <v>0.00795884954468407</v>
      </c>
      <c r="Q2494" s="82">
        <f t="shared" si="310"/>
        <v>0.0488399490423674</v>
      </c>
      <c r="R2494" s="58">
        <f t="shared" si="311"/>
        <v>3.17361010226061</v>
      </c>
      <c r="S2494" s="57">
        <f>IF(K2494=0,C2522,(1/$C$59)*LN(1+$C$59/$C$58/(RodR+ABS(Calculations!K2494-RodR))))</f>
        <v>0.0153893980257934</v>
      </c>
      <c r="T2494" s="83">
        <f t="shared" si="312"/>
        <v>0.0155482903449215</v>
      </c>
      <c r="U2494" s="58">
        <f t="shared" si="313"/>
        <v>103.833333333333</v>
      </c>
      <c r="V2494" s="58">
        <f t="shared" si="314"/>
        <v>1.01019948033673</v>
      </c>
      <c r="W2494" s="58">
        <f t="shared" si="315"/>
        <v>1.01019948033673</v>
      </c>
    </row>
    <row r="2495" spans="11:23">
      <c r="K2495" s="80">
        <v>249.3</v>
      </c>
      <c r="L2495" s="56">
        <f t="shared" si="309"/>
        <v>1.98722179138369</v>
      </c>
      <c r="M2495" s="56">
        <f t="shared" si="316"/>
        <v>0.00795249345498483</v>
      </c>
      <c r="Q2495" s="82">
        <f t="shared" si="310"/>
        <v>0.0488204821036025</v>
      </c>
      <c r="R2495" s="58">
        <f t="shared" si="311"/>
        <v>3.17361010226061</v>
      </c>
      <c r="S2495" s="57">
        <f>IF(K2495=0,C2523,(1/$C$59)*LN(1+$C$59/$C$58/(RodR+ABS(Calculations!K2495-RodR))))</f>
        <v>0.0153832640212567</v>
      </c>
      <c r="T2495" s="83">
        <f t="shared" si="312"/>
        <v>0.0155420290998599</v>
      </c>
      <c r="U2495" s="58">
        <f t="shared" si="313"/>
        <v>103.875</v>
      </c>
      <c r="V2495" s="58">
        <f t="shared" si="314"/>
        <v>1.01019948033673</v>
      </c>
      <c r="W2495" s="58">
        <f t="shared" si="315"/>
        <v>1.01019948033673</v>
      </c>
    </row>
    <row r="2496" spans="11:23">
      <c r="K2496" s="80">
        <v>249.4</v>
      </c>
      <c r="L2496" s="56">
        <f t="shared" si="309"/>
        <v>1.98643002742715</v>
      </c>
      <c r="M2496" s="56">
        <f t="shared" si="316"/>
        <v>0.00794614497648838</v>
      </c>
      <c r="Q2496" s="82">
        <f t="shared" si="310"/>
        <v>0.0488010306773763</v>
      </c>
      <c r="R2496" s="58">
        <f t="shared" si="311"/>
        <v>3.17361010226061</v>
      </c>
      <c r="S2496" s="57">
        <f>IF(K2496=0,C2524,(1/$C$59)*LN(1+$C$59/$C$58/(RodR+ABS(Calculations!K2496-RodR))))</f>
        <v>0.0153771349046988</v>
      </c>
      <c r="T2496" s="83">
        <f t="shared" si="312"/>
        <v>0.0155357728955593</v>
      </c>
      <c r="U2496" s="58">
        <f t="shared" si="313"/>
        <v>103.916666666667</v>
      </c>
      <c r="V2496" s="58">
        <f t="shared" si="314"/>
        <v>1.01019948033673</v>
      </c>
      <c r="W2496" s="58">
        <f t="shared" si="315"/>
        <v>1.01019948033673</v>
      </c>
    </row>
    <row r="2497" spans="11:23">
      <c r="K2497" s="80">
        <v>249.5</v>
      </c>
      <c r="L2497" s="56">
        <f t="shared" si="309"/>
        <v>1.985638894149</v>
      </c>
      <c r="M2497" s="56">
        <f t="shared" si="316"/>
        <v>0.00793980409704531</v>
      </c>
      <c r="Q2497" s="82">
        <f t="shared" si="310"/>
        <v>0.0487815947451542</v>
      </c>
      <c r="R2497" s="58">
        <f t="shared" si="311"/>
        <v>3.17361010226061</v>
      </c>
      <c r="S2497" s="57">
        <f>IF(K2497=0,C2525,(1/$C$59)*LN(1+$C$59/$C$58/(RodR+ABS(Calculations!K2497-RodR))))</f>
        <v>0.0153710106702794</v>
      </c>
      <c r="T2497" s="83">
        <f t="shared" si="312"/>
        <v>0.0155295217259348</v>
      </c>
      <c r="U2497" s="58">
        <f t="shared" si="313"/>
        <v>103.958333333333</v>
      </c>
      <c r="V2497" s="58">
        <f t="shared" si="314"/>
        <v>1.01019948033673</v>
      </c>
      <c r="W2497" s="58">
        <f t="shared" si="315"/>
        <v>1.01019948033673</v>
      </c>
    </row>
    <row r="2498" spans="11:23">
      <c r="K2498" s="80">
        <v>249.6</v>
      </c>
      <c r="L2498" s="56">
        <f t="shared" ref="L2498:L2561" si="317">IF(K2498&lt;RodR,EPRValue,Q2498*$C$43)</f>
        <v>1.98484839079596</v>
      </c>
      <c r="M2498" s="56">
        <f t="shared" si="316"/>
        <v>0.00793347080457441</v>
      </c>
      <c r="Q2498" s="82">
        <f t="shared" si="310"/>
        <v>0.0487621742884304</v>
      </c>
      <c r="R2498" s="58">
        <f t="shared" si="311"/>
        <v>3.17361010226061</v>
      </c>
      <c r="S2498" s="57">
        <f>IF(K2498=0,C2526,(1/$C$59)*LN(1+$C$59/$C$58/(RodR+ABS(Calculations!K2498-RodR))))</f>
        <v>0.0153648913121673</v>
      </c>
      <c r="T2498" s="83">
        <f t="shared" si="312"/>
        <v>0.0155232755849117</v>
      </c>
      <c r="U2498" s="58">
        <f t="shared" si="313"/>
        <v>104</v>
      </c>
      <c r="V2498" s="58">
        <f t="shared" si="314"/>
        <v>1.01019948033673</v>
      </c>
      <c r="W2498" s="58">
        <f t="shared" si="315"/>
        <v>1.01019948033673</v>
      </c>
    </row>
    <row r="2499" spans="11:23">
      <c r="K2499" s="80">
        <v>249.7</v>
      </c>
      <c r="L2499" s="56">
        <f t="shared" si="317"/>
        <v>1.98405851661597</v>
      </c>
      <c r="M2499" s="56">
        <f t="shared" si="316"/>
        <v>0.00792714508692516</v>
      </c>
      <c r="Q2499" s="82">
        <f t="shared" si="310"/>
        <v>0.0487427692887291</v>
      </c>
      <c r="R2499" s="58">
        <f t="shared" si="311"/>
        <v>3.17361010226061</v>
      </c>
      <c r="S2499" s="57">
        <f>IF(K2499=0,C2527,(1/$C$59)*LN(1+$C$59/$C$58/(RodR+ABS(Calculations!K2499-RodR))))</f>
        <v>0.0153587768245409</v>
      </c>
      <c r="T2499" s="83">
        <f t="shared" si="312"/>
        <v>0.0155170344664249</v>
      </c>
      <c r="U2499" s="58">
        <f t="shared" si="313"/>
        <v>104.041666666667</v>
      </c>
      <c r="V2499" s="58">
        <f t="shared" si="314"/>
        <v>1.01019948033673</v>
      </c>
      <c r="W2499" s="58">
        <f t="shared" si="315"/>
        <v>1.01019948033673</v>
      </c>
    </row>
    <row r="2500" spans="11:23">
      <c r="K2500" s="80">
        <v>249.8</v>
      </c>
      <c r="L2500" s="56">
        <f t="shared" si="317"/>
        <v>1.98326927085819</v>
      </c>
      <c r="M2500" s="56">
        <f t="shared" si="316"/>
        <v>0.00792082693204899</v>
      </c>
      <c r="Q2500" s="82">
        <f t="shared" ref="Q2500:Q2563" si="318">R2500*IF($C$56&lt;$C$55,S2500,T2500)</f>
        <v>0.048723379727604</v>
      </c>
      <c r="R2500" s="58">
        <f t="shared" ref="R2500:R2563" si="319">$C$70/$C$61*W2500</f>
        <v>3.17361010226061</v>
      </c>
      <c r="S2500" s="57">
        <f>IF(K2500=0,C2528,(1/$C$59)*LN(1+$C$59/$C$58/(RodR+ABS(Calculations!K2500-RodR))))</f>
        <v>0.0153526672015878</v>
      </c>
      <c r="T2500" s="83">
        <f t="shared" ref="T2500:T2563" si="320">IF((ABS(K2500))&lt;$C$55-$C$56,($C$53/2/PI()/$C$56*LN(($C$55-$C$56)*(ABS(K2500)+$C$56)/(ABS(K2500))/$C$55)+$C$60*LN($C$55*$C$54/($C$55-$C$56)/$C$53)),$C$60*LN((((ABS(K2500))+$C$56-$C$55)*$C$53+$C$55*$C$54)/($C$53*(ABS(K2500)))))</f>
        <v>0.0155107983644177</v>
      </c>
      <c r="U2500" s="58">
        <f t="shared" ref="U2500:U2563" si="321">K2500/$C$56</f>
        <v>104.083333333333</v>
      </c>
      <c r="V2500" s="58">
        <f t="shared" ref="V2500:V2563" si="322">IF(K2500="","",1/(1.0212-0.0178*LOG10($C$53+0.01)))</f>
        <v>1.01019948033673</v>
      </c>
      <c r="W2500" s="58">
        <f t="shared" ref="W2500:W2563" si="323">MAX(1/(-(0.21682*LOG10(3.7*U2500)-0.293)*(EXP(-3.7*U2500)-1)+1),1)*MAX(1/(-(0.1921*LOG10(U2500+0.2)+0.072)*(EXP(-150*U2500)-1)+1),1)*V2500</f>
        <v>1.01019948033673</v>
      </c>
    </row>
    <row r="2501" spans="11:23">
      <c r="K2501" s="80">
        <v>249.9</v>
      </c>
      <c r="L2501" s="56">
        <f t="shared" si="317"/>
        <v>1.98248065277291</v>
      </c>
      <c r="M2501" s="56">
        <f t="shared" si="316"/>
        <v>0.0079145163278973</v>
      </c>
      <c r="Q2501" s="82">
        <f t="shared" si="318"/>
        <v>0.0487040055866372</v>
      </c>
      <c r="R2501" s="58">
        <f t="shared" si="319"/>
        <v>3.17361010226061</v>
      </c>
      <c r="S2501" s="57">
        <f>IF(K2501=0,C2529,(1/$C$59)*LN(1+$C$59/$C$58/(RodR+ABS(Calculations!K2501-RodR))))</f>
        <v>0.0153465624375044</v>
      </c>
      <c r="T2501" s="83">
        <f t="shared" si="320"/>
        <v>0.0155045672728458</v>
      </c>
      <c r="U2501" s="58">
        <f t="shared" si="321"/>
        <v>104.125</v>
      </c>
      <c r="V2501" s="58">
        <f t="shared" si="322"/>
        <v>1.01019948033673</v>
      </c>
      <c r="W2501" s="58">
        <f t="shared" si="323"/>
        <v>1.01019948033673</v>
      </c>
    </row>
    <row r="2502" spans="11:23">
      <c r="K2502" s="80">
        <v>250</v>
      </c>
      <c r="L2502" s="56">
        <f t="shared" si="317"/>
        <v>1.98169266161166</v>
      </c>
      <c r="M2502" s="56">
        <f t="shared" si="316"/>
        <v>0.00790821326248903</v>
      </c>
      <c r="Q2502" s="82">
        <f t="shared" si="318"/>
        <v>0.0486846468474403</v>
      </c>
      <c r="R2502" s="58">
        <f t="shared" si="319"/>
        <v>3.17361010226061</v>
      </c>
      <c r="S2502" s="57">
        <f>IF(K2502=0,C2530,(1/$C$59)*LN(1+$C$59/$C$58/(RodR+ABS(Calculations!K2502-RodR))))</f>
        <v>0.0153404625264967</v>
      </c>
      <c r="T2502" s="83">
        <f t="shared" si="320"/>
        <v>0.015498341185672</v>
      </c>
      <c r="U2502" s="58">
        <f t="shared" si="321"/>
        <v>104.166666666667</v>
      </c>
      <c r="V2502" s="58">
        <f t="shared" si="322"/>
        <v>1.01019948033673</v>
      </c>
      <c r="W2502" s="58">
        <f t="shared" si="323"/>
        <v>1.01019948033673</v>
      </c>
    </row>
    <row r="2503" spans="11:23">
      <c r="K2503" s="80">
        <v>250.1</v>
      </c>
      <c r="L2503" s="56">
        <f t="shared" si="317"/>
        <v>1.98090529662722</v>
      </c>
      <c r="M2503" s="56">
        <f t="shared" si="316"/>
        <v>0.00790191772370452</v>
      </c>
      <c r="Q2503" s="82">
        <f t="shared" si="318"/>
        <v>0.0486653034916565</v>
      </c>
      <c r="R2503" s="58">
        <f t="shared" si="319"/>
        <v>3.17361010226061</v>
      </c>
      <c r="S2503" s="57">
        <f>IF(K2503=0,C2531,(1/$C$59)*LN(1+$C$59/$C$58/(RodR+ABS(Calculations!K2503-RodR))))</f>
        <v>0.0153343674627805</v>
      </c>
      <c r="T2503" s="83">
        <f t="shared" si="320"/>
        <v>0.0154921200968703</v>
      </c>
      <c r="U2503" s="58">
        <f t="shared" si="321"/>
        <v>104.208333333333</v>
      </c>
      <c r="V2503" s="58">
        <f t="shared" si="322"/>
        <v>1.01019948033673</v>
      </c>
      <c r="W2503" s="58">
        <f t="shared" si="323"/>
        <v>1.01019948033673</v>
      </c>
    </row>
    <row r="2504" spans="11:23">
      <c r="K2504" s="80">
        <v>250.2</v>
      </c>
      <c r="L2504" s="56">
        <f t="shared" si="317"/>
        <v>1.98011855707341</v>
      </c>
      <c r="M2504" s="56">
        <f t="shared" si="316"/>
        <v>0.00789562969963109</v>
      </c>
      <c r="Q2504" s="82">
        <f t="shared" si="318"/>
        <v>0.0486459755009545</v>
      </c>
      <c r="R2504" s="58">
        <f t="shared" si="319"/>
        <v>3.17361010226061</v>
      </c>
      <c r="S2504" s="57">
        <f>IF(K2504=0,C2532,(1/$C$59)*LN(1+$C$59/$C$58/(RodR+ABS(Calculations!K2504-RodR))))</f>
        <v>0.0153282772405795</v>
      </c>
      <c r="T2504" s="83">
        <f t="shared" si="320"/>
        <v>0.0154859040004238</v>
      </c>
      <c r="U2504" s="58">
        <f t="shared" si="321"/>
        <v>104.25</v>
      </c>
      <c r="V2504" s="58">
        <f t="shared" si="322"/>
        <v>1.01019948033673</v>
      </c>
      <c r="W2504" s="58">
        <f t="shared" si="323"/>
        <v>1.01019948033673</v>
      </c>
    </row>
    <row r="2505" spans="11:23">
      <c r="K2505" s="80">
        <v>250.3</v>
      </c>
      <c r="L2505" s="56">
        <f t="shared" si="317"/>
        <v>1.97933244220533</v>
      </c>
      <c r="M2505" s="56">
        <f t="shared" si="316"/>
        <v>0.00788934917835471</v>
      </c>
      <c r="Q2505" s="82">
        <f t="shared" si="318"/>
        <v>0.0486266628570338</v>
      </c>
      <c r="R2505" s="58">
        <f t="shared" si="319"/>
        <v>3.17361010226061</v>
      </c>
      <c r="S2505" s="57">
        <f>IF(K2505=0,C2533,(1/$C$59)*LN(1+$C$59/$C$58/(RodR+ABS(Calculations!K2505-RodR))))</f>
        <v>0.0153221918541273</v>
      </c>
      <c r="T2505" s="83">
        <f t="shared" si="320"/>
        <v>0.0154796928903256</v>
      </c>
      <c r="U2505" s="58">
        <f t="shared" si="321"/>
        <v>104.291666666667</v>
      </c>
      <c r="V2505" s="58">
        <f t="shared" si="322"/>
        <v>1.01019948033673</v>
      </c>
      <c r="W2505" s="58">
        <f t="shared" si="323"/>
        <v>1.01019948033673</v>
      </c>
    </row>
    <row r="2506" spans="11:23">
      <c r="K2506" s="80">
        <v>250.4</v>
      </c>
      <c r="L2506" s="56">
        <f t="shared" si="317"/>
        <v>1.97854695127926</v>
      </c>
      <c r="M2506" s="56">
        <f t="shared" si="316"/>
        <v>0.00788307614789097</v>
      </c>
      <c r="Q2506" s="82">
        <f t="shared" si="318"/>
        <v>0.0486073655416234</v>
      </c>
      <c r="R2506" s="58">
        <f t="shared" si="319"/>
        <v>3.17361010226061</v>
      </c>
      <c r="S2506" s="57">
        <f>IF(K2506=0,C2534,(1/$C$59)*LN(1+$C$59/$C$58/(RodR+ABS(Calculations!K2506-RodR))))</f>
        <v>0.0153161112976669</v>
      </c>
      <c r="T2506" s="83">
        <f t="shared" si="320"/>
        <v>0.0154734867605783</v>
      </c>
      <c r="U2506" s="58">
        <f t="shared" si="321"/>
        <v>104.333333333333</v>
      </c>
      <c r="V2506" s="58">
        <f t="shared" si="322"/>
        <v>1.01019948033673</v>
      </c>
      <c r="W2506" s="58">
        <f t="shared" si="323"/>
        <v>1.01019948033673</v>
      </c>
    </row>
    <row r="2507" spans="11:23">
      <c r="K2507" s="80">
        <v>250.5</v>
      </c>
      <c r="L2507" s="56">
        <f t="shared" si="317"/>
        <v>1.97776208355267</v>
      </c>
      <c r="M2507" s="56">
        <f t="shared" si="316"/>
        <v>0.00787681059632561</v>
      </c>
      <c r="Q2507" s="82">
        <f t="shared" si="318"/>
        <v>0.0485880835364815</v>
      </c>
      <c r="R2507" s="58">
        <f t="shared" si="319"/>
        <v>3.17361010226061</v>
      </c>
      <c r="S2507" s="57">
        <f>IF(K2507=0,C2535,(1/$C$59)*LN(1+$C$59/$C$58/(RodR+ABS(Calculations!K2507-RodR))))</f>
        <v>0.01531003556545</v>
      </c>
      <c r="T2507" s="83">
        <f t="shared" si="320"/>
        <v>0.0154672856051939</v>
      </c>
      <c r="U2507" s="58">
        <f t="shared" si="321"/>
        <v>104.375</v>
      </c>
      <c r="V2507" s="58">
        <f t="shared" si="322"/>
        <v>1.01019948033673</v>
      </c>
      <c r="W2507" s="58">
        <f t="shared" si="323"/>
        <v>1.01019948033673</v>
      </c>
    </row>
    <row r="2508" spans="11:23">
      <c r="K2508" s="80">
        <v>250.6</v>
      </c>
      <c r="L2508" s="56">
        <f t="shared" si="317"/>
        <v>1.97697783828415</v>
      </c>
      <c r="M2508" s="56">
        <f t="shared" si="316"/>
        <v>0.00787055251181057</v>
      </c>
      <c r="Q2508" s="82">
        <f t="shared" si="318"/>
        <v>0.0485688168233934</v>
      </c>
      <c r="R2508" s="58">
        <f t="shared" si="319"/>
        <v>3.17361010226061</v>
      </c>
      <c r="S2508" s="57">
        <f>IF(K2508=0,C2536,(1/$C$59)*LN(1+$C$59/$C$58/(RodR+ABS(Calculations!K2508-RodR))))</f>
        <v>0.0153039646517375</v>
      </c>
      <c r="T2508" s="83">
        <f t="shared" si="320"/>
        <v>0.0154610894181941</v>
      </c>
      <c r="U2508" s="58">
        <f t="shared" si="321"/>
        <v>104.416666666667</v>
      </c>
      <c r="V2508" s="58">
        <f t="shared" si="322"/>
        <v>1.01019948033673</v>
      </c>
      <c r="W2508" s="58">
        <f t="shared" si="323"/>
        <v>1.01019948033673</v>
      </c>
    </row>
    <row r="2509" spans="11:23">
      <c r="K2509" s="80">
        <v>250.7</v>
      </c>
      <c r="L2509" s="56">
        <f t="shared" si="317"/>
        <v>1.97619421473354</v>
      </c>
      <c r="M2509" s="56">
        <f t="shared" ref="M2509:M2572" si="324">L2499-L2509</f>
        <v>0.00786430188242959</v>
      </c>
      <c r="Q2509" s="82">
        <f t="shared" si="318"/>
        <v>0.0485495653841759</v>
      </c>
      <c r="R2509" s="58">
        <f t="shared" si="319"/>
        <v>3.17361010226061</v>
      </c>
      <c r="S2509" s="57">
        <f>IF(K2509=0,C2537,(1/$C$59)*LN(1+$C$59/$C$58/(RodR+ABS(Calculations!K2509-RodR))))</f>
        <v>0.0152978985507997</v>
      </c>
      <c r="T2509" s="83">
        <f t="shared" si="320"/>
        <v>0.0154548981936102</v>
      </c>
      <c r="U2509" s="58">
        <f t="shared" si="321"/>
        <v>104.458333333333</v>
      </c>
      <c r="V2509" s="58">
        <f t="shared" si="322"/>
        <v>1.01019948033673</v>
      </c>
      <c r="W2509" s="58">
        <f t="shared" si="323"/>
        <v>1.01019948033673</v>
      </c>
    </row>
    <row r="2510" spans="11:23">
      <c r="K2510" s="80">
        <v>250.8</v>
      </c>
      <c r="L2510" s="56">
        <f t="shared" si="317"/>
        <v>1.97541121216175</v>
      </c>
      <c r="M2510" s="56">
        <f t="shared" si="324"/>
        <v>0.00785805869643652</v>
      </c>
      <c r="Q2510" s="82">
        <f t="shared" si="318"/>
        <v>0.0485303292006715</v>
      </c>
      <c r="R2510" s="58">
        <f t="shared" si="319"/>
        <v>3.17361010226061</v>
      </c>
      <c r="S2510" s="57">
        <f>IF(K2510=0,C2538,(1/$C$59)*LN(1+$C$59/$C$58/(RodR+ABS(Calculations!K2510-RodR))))</f>
        <v>0.0152918372569153</v>
      </c>
      <c r="T2510" s="83">
        <f t="shared" si="320"/>
        <v>0.0154487119254836</v>
      </c>
      <c r="U2510" s="58">
        <f t="shared" si="321"/>
        <v>104.5</v>
      </c>
      <c r="V2510" s="58">
        <f t="shared" si="322"/>
        <v>1.01019948033673</v>
      </c>
      <c r="W2510" s="58">
        <f t="shared" si="323"/>
        <v>1.01019948033673</v>
      </c>
    </row>
    <row r="2511" spans="11:23">
      <c r="K2511" s="80">
        <v>250.9</v>
      </c>
      <c r="L2511" s="56">
        <f t="shared" si="317"/>
        <v>1.974628829831</v>
      </c>
      <c r="M2511" s="56">
        <f t="shared" si="324"/>
        <v>0.00785182294191333</v>
      </c>
      <c r="Q2511" s="82">
        <f t="shared" si="318"/>
        <v>0.0485111082547549</v>
      </c>
      <c r="R2511" s="58">
        <f t="shared" si="319"/>
        <v>3.17361010226061</v>
      </c>
      <c r="S2511" s="57">
        <f>IF(K2511=0,C2539,(1/$C$59)*LN(1+$C$59/$C$58/(RodR+ABS(Calculations!K2511-RodR))))</f>
        <v>0.0152857807643729</v>
      </c>
      <c r="T2511" s="83">
        <f t="shared" si="320"/>
        <v>0.015442530607864</v>
      </c>
      <c r="U2511" s="58">
        <f t="shared" si="321"/>
        <v>104.541666666667</v>
      </c>
      <c r="V2511" s="58">
        <f t="shared" si="322"/>
        <v>1.01019948033673</v>
      </c>
      <c r="W2511" s="58">
        <f t="shared" si="323"/>
        <v>1.01019948033673</v>
      </c>
    </row>
    <row r="2512" spans="11:23">
      <c r="K2512" s="80">
        <v>251</v>
      </c>
      <c r="L2512" s="56">
        <f t="shared" si="317"/>
        <v>1.97384706700455</v>
      </c>
      <c r="M2512" s="56">
        <f t="shared" si="324"/>
        <v>0.00784559460711387</v>
      </c>
      <c r="Q2512" s="82">
        <f t="shared" si="318"/>
        <v>0.0484919025283263</v>
      </c>
      <c r="R2512" s="58">
        <f t="shared" si="319"/>
        <v>3.17361010226061</v>
      </c>
      <c r="S2512" s="57">
        <f>IF(K2512=0,C2540,(1/$C$59)*LN(1+$C$59/$C$58/(RodR+ABS(Calculations!K2512-RodR))))</f>
        <v>0.0152797290674695</v>
      </c>
      <c r="T2512" s="83">
        <f t="shared" si="320"/>
        <v>0.0154363542348119</v>
      </c>
      <c r="U2512" s="58">
        <f t="shared" si="321"/>
        <v>104.583333333333</v>
      </c>
      <c r="V2512" s="58">
        <f t="shared" si="322"/>
        <v>1.01019948033673</v>
      </c>
      <c r="W2512" s="58">
        <f t="shared" si="323"/>
        <v>1.01019948033673</v>
      </c>
    </row>
    <row r="2513" spans="11:23">
      <c r="K2513" s="80">
        <v>251.1</v>
      </c>
      <c r="L2513" s="56">
        <f t="shared" si="317"/>
        <v>1.97306592294689</v>
      </c>
      <c r="M2513" s="56">
        <f t="shared" si="324"/>
        <v>0.00783937368032528</v>
      </c>
      <c r="Q2513" s="82">
        <f t="shared" si="318"/>
        <v>0.0484727120033167</v>
      </c>
      <c r="R2513" s="58">
        <f t="shared" si="319"/>
        <v>3.17361010226061</v>
      </c>
      <c r="S2513" s="57">
        <f>IF(K2513=0,C2541,(1/$C$59)*LN(1+$C$59/$C$58/(RodR+ABS(Calculations!K2513-RodR))))</f>
        <v>0.0152736821605114</v>
      </c>
      <c r="T2513" s="83">
        <f t="shared" si="320"/>
        <v>0.0154301828003961</v>
      </c>
      <c r="U2513" s="58">
        <f t="shared" si="321"/>
        <v>104.625</v>
      </c>
      <c r="V2513" s="58">
        <f t="shared" si="322"/>
        <v>1.01019948033673</v>
      </c>
      <c r="W2513" s="58">
        <f t="shared" si="323"/>
        <v>1.01019948033673</v>
      </c>
    </row>
    <row r="2514" spans="11:23">
      <c r="K2514" s="80">
        <v>251.2</v>
      </c>
      <c r="L2514" s="56">
        <f t="shared" si="317"/>
        <v>1.97228539692368</v>
      </c>
      <c r="M2514" s="56">
        <f t="shared" si="324"/>
        <v>0.00783316014972968</v>
      </c>
      <c r="Q2514" s="82">
        <f t="shared" si="318"/>
        <v>0.0484535366616852</v>
      </c>
      <c r="R2514" s="58">
        <f t="shared" si="319"/>
        <v>3.17361010226061</v>
      </c>
      <c r="S2514" s="57">
        <f>IF(K2514=0,C2542,(1/$C$59)*LN(1+$C$59/$C$58/(RodR+ABS(Calculations!K2514-RodR))))</f>
        <v>0.015267640037814</v>
      </c>
      <c r="T2514" s="83">
        <f t="shared" si="320"/>
        <v>0.0154240162986966</v>
      </c>
      <c r="U2514" s="58">
        <f t="shared" si="321"/>
        <v>104.666666666667</v>
      </c>
      <c r="V2514" s="58">
        <f t="shared" si="322"/>
        <v>1.01019948033673</v>
      </c>
      <c r="W2514" s="58">
        <f t="shared" si="323"/>
        <v>1.01019948033673</v>
      </c>
    </row>
    <row r="2515" spans="11:23">
      <c r="K2515" s="80">
        <v>251.3</v>
      </c>
      <c r="L2515" s="56">
        <f t="shared" si="317"/>
        <v>1.97150548820168</v>
      </c>
      <c r="M2515" s="56">
        <f t="shared" si="324"/>
        <v>0.0078269540036473</v>
      </c>
      <c r="Q2515" s="82">
        <f t="shared" si="318"/>
        <v>0.0484343764854181</v>
      </c>
      <c r="R2515" s="58">
        <f t="shared" si="319"/>
        <v>3.17361010226061</v>
      </c>
      <c r="S2515" s="57">
        <f>IF(K2515=0,C2543,(1/$C$59)*LN(1+$C$59/$C$58/(RodR+ABS(Calculations!K2515-RodR))))</f>
        <v>0.0152616026937013</v>
      </c>
      <c r="T2515" s="83">
        <f t="shared" si="320"/>
        <v>0.0154178547238008</v>
      </c>
      <c r="U2515" s="58">
        <f t="shared" si="321"/>
        <v>104.708333333333</v>
      </c>
      <c r="V2515" s="58">
        <f t="shared" si="322"/>
        <v>1.01019948033673</v>
      </c>
      <c r="W2515" s="58">
        <f t="shared" si="323"/>
        <v>1.01019948033673</v>
      </c>
    </row>
    <row r="2516" spans="11:23">
      <c r="K2516" s="80">
        <v>251.4</v>
      </c>
      <c r="L2516" s="56">
        <f t="shared" si="317"/>
        <v>1.97072619604893</v>
      </c>
      <c r="M2516" s="56">
        <f t="shared" si="324"/>
        <v>0.00782075523032955</v>
      </c>
      <c r="Q2516" s="82">
        <f t="shared" si="318"/>
        <v>0.0484152314565331</v>
      </c>
      <c r="R2516" s="58">
        <f t="shared" si="319"/>
        <v>3.17361010226061</v>
      </c>
      <c r="S2516" s="57">
        <f>IF(K2516=0,C2544,(1/$C$59)*LN(1+$C$59/$C$58/(RodR+ABS(Calculations!K2516-RodR))))</f>
        <v>0.0152555701225069</v>
      </c>
      <c r="T2516" s="83">
        <f t="shared" si="320"/>
        <v>0.0154116980698069</v>
      </c>
      <c r="U2516" s="58">
        <f t="shared" si="321"/>
        <v>104.75</v>
      </c>
      <c r="V2516" s="58">
        <f t="shared" si="322"/>
        <v>1.01019948033673</v>
      </c>
      <c r="W2516" s="58">
        <f t="shared" si="323"/>
        <v>1.01019948033673</v>
      </c>
    </row>
    <row r="2517" spans="11:23">
      <c r="K2517" s="80">
        <v>251.5</v>
      </c>
      <c r="L2517" s="56">
        <f t="shared" si="317"/>
        <v>1.96994751973451</v>
      </c>
      <c r="M2517" s="56">
        <f t="shared" si="324"/>
        <v>0.00781456381816326</v>
      </c>
      <c r="Q2517" s="82">
        <f t="shared" si="318"/>
        <v>0.0483961015570737</v>
      </c>
      <c r="R2517" s="58">
        <f t="shared" si="319"/>
        <v>3.17361010226061</v>
      </c>
      <c r="S2517" s="57">
        <f>IF(K2517=0,C2545,(1/$C$59)*LN(1+$C$59/$C$58/(RodR+ABS(Calculations!K2517-RodR))))</f>
        <v>0.0152495423185729</v>
      </c>
      <c r="T2517" s="83">
        <f t="shared" si="320"/>
        <v>0.0154055463308223</v>
      </c>
      <c r="U2517" s="58">
        <f t="shared" si="321"/>
        <v>104.791666666667</v>
      </c>
      <c r="V2517" s="58">
        <f t="shared" si="322"/>
        <v>1.01019948033673</v>
      </c>
      <c r="W2517" s="58">
        <f t="shared" si="323"/>
        <v>1.01019948033673</v>
      </c>
    </row>
    <row r="2518" spans="11:23">
      <c r="K2518" s="80">
        <v>251.6</v>
      </c>
      <c r="L2518" s="56">
        <f t="shared" si="317"/>
        <v>1.96916945852868</v>
      </c>
      <c r="M2518" s="56">
        <f t="shared" si="324"/>
        <v>0.00780837975546689</v>
      </c>
      <c r="Q2518" s="82">
        <f t="shared" si="318"/>
        <v>0.0483769867691122</v>
      </c>
      <c r="R2518" s="58">
        <f t="shared" si="319"/>
        <v>3.17361010226061</v>
      </c>
      <c r="S2518" s="57">
        <f>IF(K2518=0,C2546,(1/$C$59)*LN(1+$C$59/$C$58/(RodR+ABS(Calculations!K2518-RodR))))</f>
        <v>0.0152435192762503</v>
      </c>
      <c r="T2518" s="83">
        <f t="shared" si="320"/>
        <v>0.0153993995009634</v>
      </c>
      <c r="U2518" s="58">
        <f t="shared" si="321"/>
        <v>104.833333333333</v>
      </c>
      <c r="V2518" s="58">
        <f t="shared" si="322"/>
        <v>1.01019948033673</v>
      </c>
      <c r="W2518" s="58">
        <f t="shared" si="323"/>
        <v>1.01019948033673</v>
      </c>
    </row>
    <row r="2519" spans="11:23">
      <c r="K2519" s="80">
        <v>251.7</v>
      </c>
      <c r="L2519" s="56">
        <f t="shared" si="317"/>
        <v>1.96839201170288</v>
      </c>
      <c r="M2519" s="56">
        <f t="shared" si="324"/>
        <v>0.00780220303066037</v>
      </c>
      <c r="Q2519" s="82">
        <f t="shared" si="318"/>
        <v>0.0483578870747499</v>
      </c>
      <c r="R2519" s="58">
        <f t="shared" si="319"/>
        <v>3.17361010226061</v>
      </c>
      <c r="S2519" s="57">
        <f>IF(K2519=0,C2547,(1/$C$59)*LN(1+$C$59/$C$58/(RodR+ABS(Calculations!K2519-RodR))))</f>
        <v>0.0152375009898991</v>
      </c>
      <c r="T2519" s="83">
        <f t="shared" si="320"/>
        <v>0.0153932575743564</v>
      </c>
      <c r="U2519" s="58">
        <f t="shared" si="321"/>
        <v>104.875</v>
      </c>
      <c r="V2519" s="58">
        <f t="shared" si="322"/>
        <v>1.01019948033673</v>
      </c>
      <c r="W2519" s="58">
        <f t="shared" si="323"/>
        <v>1.01019948033673</v>
      </c>
    </row>
    <row r="2520" spans="11:23">
      <c r="K2520" s="80">
        <v>251.8</v>
      </c>
      <c r="L2520" s="56">
        <f t="shared" si="317"/>
        <v>1.96761517852969</v>
      </c>
      <c r="M2520" s="56">
        <f t="shared" si="324"/>
        <v>0.00779603363206105</v>
      </c>
      <c r="Q2520" s="82">
        <f t="shared" si="318"/>
        <v>0.0483388024561162</v>
      </c>
      <c r="R2520" s="58">
        <f t="shared" si="319"/>
        <v>3.17361010226061</v>
      </c>
      <c r="S2520" s="57">
        <f>IF(K2520=0,C2548,(1/$C$59)*LN(1+$C$59/$C$58/(RodR+ABS(Calculations!K2520-RodR))))</f>
        <v>0.0152314874538885</v>
      </c>
      <c r="T2520" s="83">
        <f t="shared" si="320"/>
        <v>0.0153871205451365</v>
      </c>
      <c r="U2520" s="58">
        <f t="shared" si="321"/>
        <v>104.916666666667</v>
      </c>
      <c r="V2520" s="58">
        <f t="shared" si="322"/>
        <v>1.01019948033673</v>
      </c>
      <c r="W2520" s="58">
        <f t="shared" si="323"/>
        <v>1.01019948033673</v>
      </c>
    </row>
    <row r="2521" spans="11:23">
      <c r="K2521" s="80">
        <v>251.9</v>
      </c>
      <c r="L2521" s="56">
        <f t="shared" si="317"/>
        <v>1.96683895828288</v>
      </c>
      <c r="M2521" s="56">
        <f t="shared" si="324"/>
        <v>0.00778987154812261</v>
      </c>
      <c r="Q2521" s="82">
        <f t="shared" si="318"/>
        <v>0.0483197328953695</v>
      </c>
      <c r="R2521" s="58">
        <f t="shared" si="319"/>
        <v>3.17361010226061</v>
      </c>
      <c r="S2521" s="57">
        <f>IF(K2521=0,C2549,(1/$C$59)*LN(1+$C$59/$C$58/(RodR+ABS(Calculations!K2521-RodR))))</f>
        <v>0.0152254786625965</v>
      </c>
      <c r="T2521" s="83">
        <f t="shared" si="320"/>
        <v>0.0153809884074489</v>
      </c>
      <c r="U2521" s="58">
        <f t="shared" si="321"/>
        <v>104.958333333333</v>
      </c>
      <c r="V2521" s="58">
        <f t="shared" si="322"/>
        <v>1.01019948033673</v>
      </c>
      <c r="W2521" s="58">
        <f t="shared" si="323"/>
        <v>1.01019948033673</v>
      </c>
    </row>
    <row r="2522" spans="11:23">
      <c r="K2522" s="80">
        <v>252</v>
      </c>
      <c r="L2522" s="56">
        <f t="shared" si="317"/>
        <v>1.96606335023725</v>
      </c>
      <c r="M2522" s="56">
        <f t="shared" si="324"/>
        <v>0.00778371676729828</v>
      </c>
      <c r="Q2522" s="82">
        <f t="shared" si="318"/>
        <v>0.0483006783746938</v>
      </c>
      <c r="R2522" s="58">
        <f t="shared" si="319"/>
        <v>3.17361010226061</v>
      </c>
      <c r="S2522" s="57">
        <f>IF(K2522=0,C2550,(1/$C$59)*LN(1+$C$59/$C$58/(RodR+ABS(Calculations!K2522-RodR))))</f>
        <v>0.0152194746104093</v>
      </c>
      <c r="T2522" s="83">
        <f t="shared" si="320"/>
        <v>0.0153748611554472</v>
      </c>
      <c r="U2522" s="58">
        <f t="shared" si="321"/>
        <v>105</v>
      </c>
      <c r="V2522" s="58">
        <f t="shared" si="322"/>
        <v>1.01019948033673</v>
      </c>
      <c r="W2522" s="58">
        <f t="shared" si="323"/>
        <v>1.01019948033673</v>
      </c>
    </row>
    <row r="2523" spans="11:23">
      <c r="K2523" s="80">
        <v>252.1</v>
      </c>
      <c r="L2523" s="56">
        <f t="shared" si="317"/>
        <v>1.96528835366885</v>
      </c>
      <c r="M2523" s="56">
        <f t="shared" si="324"/>
        <v>0.0077775692780393</v>
      </c>
      <c r="Q2523" s="82">
        <f t="shared" si="318"/>
        <v>0.0482816388763037</v>
      </c>
      <c r="R2523" s="58">
        <f t="shared" si="319"/>
        <v>3.17361010226061</v>
      </c>
      <c r="S2523" s="57">
        <f>IF(K2523=0,C2551,(1/$C$59)*LN(1+$C$59/$C$58/(RodR+ABS(Calculations!K2523-RodR))))</f>
        <v>0.0152134752917228</v>
      </c>
      <c r="T2523" s="83">
        <f t="shared" si="320"/>
        <v>0.015368738783295</v>
      </c>
      <c r="U2523" s="58">
        <f t="shared" si="321"/>
        <v>105.041666666667</v>
      </c>
      <c r="V2523" s="58">
        <f t="shared" si="322"/>
        <v>1.01019948033673</v>
      </c>
      <c r="W2523" s="58">
        <f t="shared" si="323"/>
        <v>1.01019948033673</v>
      </c>
    </row>
    <row r="2524" spans="11:23">
      <c r="K2524" s="80">
        <v>252.2</v>
      </c>
      <c r="L2524" s="56">
        <f t="shared" si="317"/>
        <v>1.96451396785485</v>
      </c>
      <c r="M2524" s="56">
        <f t="shared" si="324"/>
        <v>0.00777142906883377</v>
      </c>
      <c r="Q2524" s="82">
        <f t="shared" si="318"/>
        <v>0.0482626143824412</v>
      </c>
      <c r="R2524" s="58">
        <f t="shared" si="319"/>
        <v>3.17361010226061</v>
      </c>
      <c r="S2524" s="57">
        <f>IF(K2524=0,C2552,(1/$C$59)*LN(1+$C$59/$C$58/(RodR+ABS(Calculations!K2524-RodR))))</f>
        <v>0.0152074807009415</v>
      </c>
      <c r="T2524" s="83">
        <f t="shared" si="320"/>
        <v>0.0153626212851653</v>
      </c>
      <c r="U2524" s="58">
        <f t="shared" si="321"/>
        <v>105.083333333333</v>
      </c>
      <c r="V2524" s="58">
        <f t="shared" si="322"/>
        <v>1.01019948033673</v>
      </c>
      <c r="W2524" s="58">
        <f t="shared" si="323"/>
        <v>1.01019948033673</v>
      </c>
    </row>
    <row r="2525" spans="11:23">
      <c r="K2525" s="80">
        <v>252.3</v>
      </c>
      <c r="L2525" s="56">
        <f t="shared" si="317"/>
        <v>1.96374019207352</v>
      </c>
      <c r="M2525" s="56">
        <f t="shared" si="324"/>
        <v>0.00776529612816645</v>
      </c>
      <c r="Q2525" s="82">
        <f t="shared" si="318"/>
        <v>0.0482436048753753</v>
      </c>
      <c r="R2525" s="58">
        <f t="shared" si="319"/>
        <v>3.17361010226061</v>
      </c>
      <c r="S2525" s="57">
        <f>IF(K2525=0,C2553,(1/$C$59)*LN(1+$C$59/$C$58/(RodR+ABS(Calculations!K2525-RodR))))</f>
        <v>0.0152014908324783</v>
      </c>
      <c r="T2525" s="83">
        <f t="shared" si="320"/>
        <v>0.0153565086552393</v>
      </c>
      <c r="U2525" s="58">
        <f t="shared" si="321"/>
        <v>105.125</v>
      </c>
      <c r="V2525" s="58">
        <f t="shared" si="322"/>
        <v>1.01019948033673</v>
      </c>
      <c r="W2525" s="58">
        <f t="shared" si="323"/>
        <v>1.01019948033673</v>
      </c>
    </row>
    <row r="2526" spans="11:23">
      <c r="K2526" s="80">
        <v>252.4</v>
      </c>
      <c r="L2526" s="56">
        <f t="shared" si="317"/>
        <v>1.96296702560427</v>
      </c>
      <c r="M2526" s="56">
        <f t="shared" si="324"/>
        <v>0.00775917044465935</v>
      </c>
      <c r="Q2526" s="82">
        <f t="shared" si="318"/>
        <v>0.0482246103374035</v>
      </c>
      <c r="R2526" s="58">
        <f t="shared" si="319"/>
        <v>3.17361010226061</v>
      </c>
      <c r="S2526" s="57">
        <f>IF(K2526=0,C2554,(1/$C$59)*LN(1+$C$59/$C$58/(RodR+ABS(Calculations!K2526-RodR))))</f>
        <v>0.0151955056807553</v>
      </c>
      <c r="T2526" s="83">
        <f t="shared" si="320"/>
        <v>0.0153504008877092</v>
      </c>
      <c r="U2526" s="58">
        <f t="shared" si="321"/>
        <v>105.166666666667</v>
      </c>
      <c r="V2526" s="58">
        <f t="shared" si="322"/>
        <v>1.01019948033673</v>
      </c>
      <c r="W2526" s="58">
        <f t="shared" si="323"/>
        <v>1.01019948033673</v>
      </c>
    </row>
    <row r="2527" spans="11:23">
      <c r="K2527" s="80">
        <v>252.5</v>
      </c>
      <c r="L2527" s="56">
        <f t="shared" si="317"/>
        <v>1.96219446772775</v>
      </c>
      <c r="M2527" s="56">
        <f t="shared" si="324"/>
        <v>0.00775305200676235</v>
      </c>
      <c r="Q2527" s="82">
        <f t="shared" si="318"/>
        <v>0.0482056307508529</v>
      </c>
      <c r="R2527" s="58">
        <f t="shared" si="319"/>
        <v>3.17361010226061</v>
      </c>
      <c r="S2527" s="57">
        <f>IF(K2527=0,C2555,(1/$C$59)*LN(1+$C$59/$C$58/(RodR+ABS(Calculations!K2527-RodR))))</f>
        <v>0.0151895252402037</v>
      </c>
      <c r="T2527" s="83">
        <f t="shared" si="320"/>
        <v>0.0153442979767747</v>
      </c>
      <c r="U2527" s="58">
        <f t="shared" si="321"/>
        <v>105.208333333333</v>
      </c>
      <c r="V2527" s="58">
        <f t="shared" si="322"/>
        <v>1.01019948033673</v>
      </c>
      <c r="W2527" s="58">
        <f t="shared" si="323"/>
        <v>1.01019948033673</v>
      </c>
    </row>
    <row r="2528" spans="11:23">
      <c r="K2528" s="80">
        <v>252.6</v>
      </c>
      <c r="L2528" s="56">
        <f t="shared" si="317"/>
        <v>1.96142251772558</v>
      </c>
      <c r="M2528" s="56">
        <f t="shared" si="324"/>
        <v>0.0077469408030979</v>
      </c>
      <c r="Q2528" s="82">
        <f t="shared" si="318"/>
        <v>0.0481866660980753</v>
      </c>
      <c r="R2528" s="58">
        <f t="shared" si="319"/>
        <v>3.17361010226061</v>
      </c>
      <c r="S2528" s="57">
        <f>IF(K2528=0,C2556,(1/$C$59)*LN(1+$C$59/$C$58/(RodR+ABS(Calculations!K2528-RodR))))</f>
        <v>0.0151835495052625</v>
      </c>
      <c r="T2528" s="83">
        <f t="shared" si="320"/>
        <v>0.0153381999166458</v>
      </c>
      <c r="U2528" s="58">
        <f t="shared" si="321"/>
        <v>105.25</v>
      </c>
      <c r="V2528" s="58">
        <f t="shared" si="322"/>
        <v>1.01019948033673</v>
      </c>
      <c r="W2528" s="58">
        <f t="shared" si="323"/>
        <v>1.01019948033673</v>
      </c>
    </row>
    <row r="2529" spans="11:23">
      <c r="K2529" s="80">
        <v>252.7</v>
      </c>
      <c r="L2529" s="56">
        <f t="shared" si="317"/>
        <v>1.96065117488066</v>
      </c>
      <c r="M2529" s="56">
        <f t="shared" si="324"/>
        <v>0.00774083682221649</v>
      </c>
      <c r="Q2529" s="82">
        <f t="shared" si="318"/>
        <v>0.0481677163614533</v>
      </c>
      <c r="R2529" s="58">
        <f t="shared" si="319"/>
        <v>3.17361010226061</v>
      </c>
      <c r="S2529" s="57">
        <f>IF(K2529=0,C2557,(1/$C$59)*LN(1+$C$59/$C$58/(RodR+ABS(Calculations!K2529-RodR))))</f>
        <v>0.0151775784703807</v>
      </c>
      <c r="T2529" s="83">
        <f t="shared" si="320"/>
        <v>0.0153321067015413</v>
      </c>
      <c r="U2529" s="58">
        <f t="shared" si="321"/>
        <v>105.291666666667</v>
      </c>
      <c r="V2529" s="58">
        <f t="shared" si="322"/>
        <v>1.01019948033673</v>
      </c>
      <c r="W2529" s="58">
        <f t="shared" si="323"/>
        <v>1.01019948033673</v>
      </c>
    </row>
    <row r="2530" spans="11:23">
      <c r="K2530" s="80">
        <v>252.8</v>
      </c>
      <c r="L2530" s="56">
        <f t="shared" si="317"/>
        <v>1.95988043847685</v>
      </c>
      <c r="M2530" s="56">
        <f t="shared" si="324"/>
        <v>0.0077347400528418</v>
      </c>
      <c r="Q2530" s="82">
        <f t="shared" si="318"/>
        <v>0.0481487815233934</v>
      </c>
      <c r="R2530" s="58">
        <f t="shared" si="319"/>
        <v>3.17361010226061</v>
      </c>
      <c r="S2530" s="57">
        <f>IF(K2530=0,C2558,(1/$C$59)*LN(1+$C$59/$C$58/(RodR+ABS(Calculations!K2530-RodR))))</f>
        <v>0.0151716121300144</v>
      </c>
      <c r="T2530" s="83">
        <f t="shared" si="320"/>
        <v>0.0153260183256894</v>
      </c>
      <c r="U2530" s="58">
        <f t="shared" si="321"/>
        <v>105.333333333333</v>
      </c>
      <c r="V2530" s="58">
        <f t="shared" si="322"/>
        <v>1.01019948033673</v>
      </c>
      <c r="W2530" s="58">
        <f t="shared" si="323"/>
        <v>1.01019948033673</v>
      </c>
    </row>
    <row r="2531" spans="11:23">
      <c r="K2531" s="80">
        <v>252.9</v>
      </c>
      <c r="L2531" s="56">
        <f t="shared" si="317"/>
        <v>1.95911030779932</v>
      </c>
      <c r="M2531" s="56">
        <f t="shared" si="324"/>
        <v>0.00772865048355897</v>
      </c>
      <c r="Q2531" s="82">
        <f t="shared" si="318"/>
        <v>0.0481298615663344</v>
      </c>
      <c r="R2531" s="58">
        <f t="shared" si="319"/>
        <v>3.17361010226061</v>
      </c>
      <c r="S2531" s="57">
        <f>IF(K2531=0,C2559,(1/$C$59)*LN(1+$C$59/$C$58/(RodR+ABS(Calculations!K2531-RodR))))</f>
        <v>0.0151656504786302</v>
      </c>
      <c r="T2531" s="83">
        <f t="shared" si="320"/>
        <v>0.0153199347833272</v>
      </c>
      <c r="U2531" s="58">
        <f t="shared" si="321"/>
        <v>105.375</v>
      </c>
      <c r="V2531" s="58">
        <f t="shared" si="322"/>
        <v>1.01019948033673</v>
      </c>
      <c r="W2531" s="58">
        <f t="shared" si="323"/>
        <v>1.01019948033673</v>
      </c>
    </row>
    <row r="2532" spans="11:23">
      <c r="K2532" s="80">
        <v>253</v>
      </c>
      <c r="L2532" s="56">
        <f t="shared" si="317"/>
        <v>1.95834078213423</v>
      </c>
      <c r="M2532" s="56">
        <f t="shared" si="324"/>
        <v>0.00772256810302063</v>
      </c>
      <c r="Q2532" s="82">
        <f t="shared" si="318"/>
        <v>0.048110956472739</v>
      </c>
      <c r="R2532" s="58">
        <f t="shared" si="319"/>
        <v>3.17361010226061</v>
      </c>
      <c r="S2532" s="57">
        <f>IF(K2532=0,C2560,(1/$C$59)*LN(1+$C$59/$C$58/(RodR+ABS(Calculations!K2532-RodR))))</f>
        <v>0.0151596935107022</v>
      </c>
      <c r="T2532" s="83">
        <f t="shared" si="320"/>
        <v>0.015313856068701</v>
      </c>
      <c r="U2532" s="58">
        <f t="shared" si="321"/>
        <v>105.416666666667</v>
      </c>
      <c r="V2532" s="58">
        <f t="shared" si="322"/>
        <v>1.01019948033673</v>
      </c>
      <c r="W2532" s="58">
        <f t="shared" si="323"/>
        <v>1.01019948033673</v>
      </c>
    </row>
    <row r="2533" spans="11:23">
      <c r="K2533" s="80">
        <v>253.1</v>
      </c>
      <c r="L2533" s="56">
        <f t="shared" si="317"/>
        <v>1.95757186076894</v>
      </c>
      <c r="M2533" s="56">
        <f t="shared" si="324"/>
        <v>0.00771649289991516</v>
      </c>
      <c r="Q2533" s="82">
        <f t="shared" si="318"/>
        <v>0.0480920662250998</v>
      </c>
      <c r="R2533" s="58">
        <f t="shared" si="319"/>
        <v>3.17361010226061</v>
      </c>
      <c r="S2533" s="57">
        <f>IF(K2533=0,C2561,(1/$C$59)*LN(1+$C$59/$C$58/(RodR+ABS(Calculations!K2533-RodR))))</f>
        <v>0.0151537412207136</v>
      </c>
      <c r="T2533" s="83">
        <f t="shared" si="320"/>
        <v>0.0153077821760667</v>
      </c>
      <c r="U2533" s="58">
        <f t="shared" si="321"/>
        <v>105.458333333333</v>
      </c>
      <c r="V2533" s="58">
        <f t="shared" si="322"/>
        <v>1.01019948033673</v>
      </c>
      <c r="W2533" s="58">
        <f t="shared" si="323"/>
        <v>1.01019948033673</v>
      </c>
    </row>
    <row r="2534" spans="11:23">
      <c r="K2534" s="80">
        <v>253.2</v>
      </c>
      <c r="L2534" s="56">
        <f t="shared" si="317"/>
        <v>1.95680354299185</v>
      </c>
      <c r="M2534" s="56">
        <f t="shared" si="324"/>
        <v>0.00771042486299511</v>
      </c>
      <c r="Q2534" s="82">
        <f t="shared" si="318"/>
        <v>0.0480731908059349</v>
      </c>
      <c r="R2534" s="58">
        <f t="shared" si="319"/>
        <v>3.17361010226061</v>
      </c>
      <c r="S2534" s="57">
        <f>IF(K2534=0,C2562,(1/$C$59)*LN(1+$C$59/$C$58/(RodR+ABS(Calculations!K2534-RodR))))</f>
        <v>0.0151477936031561</v>
      </c>
      <c r="T2534" s="83">
        <f t="shared" si="320"/>
        <v>0.0153017130996884</v>
      </c>
      <c r="U2534" s="58">
        <f t="shared" si="321"/>
        <v>105.5</v>
      </c>
      <c r="V2534" s="58">
        <f t="shared" si="322"/>
        <v>1.01019948033673</v>
      </c>
      <c r="W2534" s="58">
        <f t="shared" si="323"/>
        <v>1.01019948033673</v>
      </c>
    </row>
    <row r="2535" spans="11:23">
      <c r="K2535" s="80">
        <v>253.3</v>
      </c>
      <c r="L2535" s="56">
        <f t="shared" si="317"/>
        <v>1.95603582809257</v>
      </c>
      <c r="M2535" s="56">
        <f t="shared" si="324"/>
        <v>0.00770436398094776</v>
      </c>
      <c r="Q2535" s="82">
        <f t="shared" si="318"/>
        <v>0.0480543301977916</v>
      </c>
      <c r="R2535" s="58">
        <f t="shared" si="319"/>
        <v>3.17361010226061</v>
      </c>
      <c r="S2535" s="57">
        <f>IF(K2535=0,C2563,(1/$C$59)*LN(1+$C$59/$C$58/(RodR+ABS(Calculations!K2535-RodR))))</f>
        <v>0.0151418506525303</v>
      </c>
      <c r="T2535" s="83">
        <f t="shared" si="320"/>
        <v>0.0152956488338403</v>
      </c>
      <c r="U2535" s="58">
        <f t="shared" si="321"/>
        <v>105.541666666667</v>
      </c>
      <c r="V2535" s="58">
        <f t="shared" si="322"/>
        <v>1.01019948033673</v>
      </c>
      <c r="W2535" s="58">
        <f t="shared" si="323"/>
        <v>1.01019948033673</v>
      </c>
    </row>
    <row r="2536" spans="11:23">
      <c r="K2536" s="80">
        <v>253.4</v>
      </c>
      <c r="L2536" s="56">
        <f t="shared" si="317"/>
        <v>1.95526871536171</v>
      </c>
      <c r="M2536" s="56">
        <f t="shared" si="324"/>
        <v>0.0076983102425614</v>
      </c>
      <c r="Q2536" s="82">
        <f t="shared" si="318"/>
        <v>0.0480354843832425</v>
      </c>
      <c r="R2536" s="58">
        <f t="shared" si="319"/>
        <v>3.17361010226061</v>
      </c>
      <c r="S2536" s="57">
        <f>IF(K2536=0,C2564,(1/$C$59)*LN(1+$C$59/$C$58/(RodR+ABS(Calculations!K2536-RodR))))</f>
        <v>0.0151359123633449</v>
      </c>
      <c r="T2536" s="83">
        <f t="shared" si="320"/>
        <v>0.0152895893728048</v>
      </c>
      <c r="U2536" s="58">
        <f t="shared" si="321"/>
        <v>105.583333333333</v>
      </c>
      <c r="V2536" s="58">
        <f t="shared" si="322"/>
        <v>1.01019948033673</v>
      </c>
      <c r="W2536" s="58">
        <f t="shared" si="323"/>
        <v>1.01019948033673</v>
      </c>
    </row>
    <row r="2537" spans="11:23">
      <c r="K2537" s="80">
        <v>253.5</v>
      </c>
      <c r="L2537" s="56">
        <f t="shared" si="317"/>
        <v>1.95450220409116</v>
      </c>
      <c r="M2537" s="56">
        <f t="shared" si="324"/>
        <v>0.00769226363658881</v>
      </c>
      <c r="Q2537" s="82">
        <f t="shared" si="318"/>
        <v>0.0480166533448912</v>
      </c>
      <c r="R2537" s="58">
        <f t="shared" si="319"/>
        <v>3.17361010226061</v>
      </c>
      <c r="S2537" s="57">
        <f>IF(K2537=0,C2565,(1/$C$59)*LN(1+$C$59/$C$58/(RodR+ABS(Calculations!K2537-RodR))))</f>
        <v>0.0151299787301182</v>
      </c>
      <c r="T2537" s="83">
        <f t="shared" si="320"/>
        <v>0.0152835347108737</v>
      </c>
      <c r="U2537" s="58">
        <f t="shared" si="321"/>
        <v>105.625</v>
      </c>
      <c r="V2537" s="58">
        <f t="shared" si="322"/>
        <v>1.01019948033673</v>
      </c>
      <c r="W2537" s="58">
        <f t="shared" si="323"/>
        <v>1.01019948033673</v>
      </c>
    </row>
    <row r="2538" spans="11:23">
      <c r="K2538" s="80">
        <v>253.6</v>
      </c>
      <c r="L2538" s="56">
        <f t="shared" si="317"/>
        <v>1.95373629357373</v>
      </c>
      <c r="M2538" s="56">
        <f t="shared" si="324"/>
        <v>0.00768622415185116</v>
      </c>
      <c r="Q2538" s="82">
        <f t="shared" si="318"/>
        <v>0.047997837065364</v>
      </c>
      <c r="R2538" s="58">
        <f t="shared" si="319"/>
        <v>3.17361010226061</v>
      </c>
      <c r="S2538" s="57">
        <f>IF(K2538=0,C2566,(1/$C$59)*LN(1+$C$59/$C$58/(RodR+ABS(Calculations!K2538-RodR))))</f>
        <v>0.0151240497473758</v>
      </c>
      <c r="T2538" s="83">
        <f t="shared" si="320"/>
        <v>0.0152774848423481</v>
      </c>
      <c r="U2538" s="58">
        <f t="shared" si="321"/>
        <v>105.666666666667</v>
      </c>
      <c r="V2538" s="58">
        <f t="shared" si="322"/>
        <v>1.01019948033673</v>
      </c>
      <c r="W2538" s="58">
        <f t="shared" si="323"/>
        <v>1.01019948033673</v>
      </c>
    </row>
    <row r="2539" spans="11:23">
      <c r="K2539" s="80">
        <v>253.7</v>
      </c>
      <c r="L2539" s="56">
        <f t="shared" si="317"/>
        <v>1.95297098310346</v>
      </c>
      <c r="M2539" s="56">
        <f t="shared" si="324"/>
        <v>0.00768019177720447</v>
      </c>
      <c r="Q2539" s="82">
        <f t="shared" si="318"/>
        <v>0.0479790355273174</v>
      </c>
      <c r="R2539" s="58">
        <f t="shared" si="319"/>
        <v>3.17361010226061</v>
      </c>
      <c r="S2539" s="57">
        <f>IF(K2539=0,C2567,(1/$C$59)*LN(1+$C$59/$C$58/(RodR+ABS(Calculations!K2539-RodR))))</f>
        <v>0.015118125409653</v>
      </c>
      <c r="T2539" s="83">
        <f t="shared" si="320"/>
        <v>0.0152714397615383</v>
      </c>
      <c r="U2539" s="58">
        <f t="shared" si="321"/>
        <v>105.708333333333</v>
      </c>
      <c r="V2539" s="58">
        <f t="shared" si="322"/>
        <v>1.01019948033673</v>
      </c>
      <c r="W2539" s="58">
        <f t="shared" si="323"/>
        <v>1.01019948033673</v>
      </c>
    </row>
    <row r="2540" spans="11:23">
      <c r="K2540" s="80">
        <v>253.8</v>
      </c>
      <c r="L2540" s="56">
        <f t="shared" si="317"/>
        <v>1.95220627197545</v>
      </c>
      <c r="M2540" s="56">
        <f t="shared" si="324"/>
        <v>0.00767416650139929</v>
      </c>
      <c r="Q2540" s="82">
        <f t="shared" si="318"/>
        <v>0.0479602487134342</v>
      </c>
      <c r="R2540" s="58">
        <f t="shared" si="319"/>
        <v>3.17361010226061</v>
      </c>
      <c r="S2540" s="57">
        <f>IF(K2540=0,C2568,(1/$C$59)*LN(1+$C$59/$C$58/(RodR+ABS(Calculations!K2540-RodR))))</f>
        <v>0.0151122057114929</v>
      </c>
      <c r="T2540" s="83">
        <f t="shared" si="320"/>
        <v>0.0152653994627625</v>
      </c>
      <c r="U2540" s="58">
        <f t="shared" si="321"/>
        <v>105.75</v>
      </c>
      <c r="V2540" s="58">
        <f t="shared" si="322"/>
        <v>1.01019948033673</v>
      </c>
      <c r="W2540" s="58">
        <f t="shared" si="323"/>
        <v>1.01019948033673</v>
      </c>
    </row>
    <row r="2541" spans="11:23">
      <c r="K2541" s="80">
        <v>253.9</v>
      </c>
      <c r="L2541" s="56">
        <f t="shared" si="317"/>
        <v>1.95144215948593</v>
      </c>
      <c r="M2541" s="56">
        <f t="shared" si="324"/>
        <v>0.00766814831339335</v>
      </c>
      <c r="Q2541" s="82">
        <f t="shared" si="318"/>
        <v>0.0479414766064245</v>
      </c>
      <c r="R2541" s="58">
        <f t="shared" si="319"/>
        <v>3.17361010226061</v>
      </c>
      <c r="S2541" s="57">
        <f>IF(K2541=0,C2569,(1/$C$59)*LN(1+$C$59/$C$58/(RodR+ABS(Calculations!K2541-RodR))))</f>
        <v>0.0151062906474476</v>
      </c>
      <c r="T2541" s="83">
        <f t="shared" si="320"/>
        <v>0.0152593639403484</v>
      </c>
      <c r="U2541" s="58">
        <f t="shared" si="321"/>
        <v>105.791666666667</v>
      </c>
      <c r="V2541" s="58">
        <f t="shared" si="322"/>
        <v>1.01019948033673</v>
      </c>
      <c r="W2541" s="58">
        <f t="shared" si="323"/>
        <v>1.01019948033673</v>
      </c>
    </row>
    <row r="2542" spans="11:23">
      <c r="K2542" s="80">
        <v>254</v>
      </c>
      <c r="L2542" s="56">
        <f t="shared" si="317"/>
        <v>1.95067864493222</v>
      </c>
      <c r="M2542" s="56">
        <f t="shared" si="324"/>
        <v>0.00766213720200559</v>
      </c>
      <c r="Q2542" s="82">
        <f t="shared" si="318"/>
        <v>0.0479227191890257</v>
      </c>
      <c r="R2542" s="58">
        <f t="shared" si="319"/>
        <v>3.17361010226061</v>
      </c>
      <c r="S2542" s="57">
        <f>IF(K2542=0,C2570,(1/$C$59)*LN(1+$C$59/$C$58/(RodR+ABS(Calculations!K2542-RodR))))</f>
        <v>0.0151003802120776</v>
      </c>
      <c r="T2542" s="83">
        <f t="shared" si="320"/>
        <v>0.0152533331886341</v>
      </c>
      <c r="U2542" s="58">
        <f t="shared" si="321"/>
        <v>105.833333333333</v>
      </c>
      <c r="V2542" s="58">
        <f t="shared" si="322"/>
        <v>1.01019948033673</v>
      </c>
      <c r="W2542" s="58">
        <f t="shared" si="323"/>
        <v>1.01019948033673</v>
      </c>
    </row>
    <row r="2543" spans="11:23">
      <c r="K2543" s="80">
        <v>254.1</v>
      </c>
      <c r="L2543" s="56">
        <f t="shared" si="317"/>
        <v>1.94991572761275</v>
      </c>
      <c r="M2543" s="56">
        <f t="shared" si="324"/>
        <v>0.00765613315619107</v>
      </c>
      <c r="Q2543" s="82">
        <f t="shared" si="318"/>
        <v>0.0479039764440017</v>
      </c>
      <c r="R2543" s="58">
        <f t="shared" si="319"/>
        <v>3.17361010226061</v>
      </c>
      <c r="S2543" s="57">
        <f>IF(K2543=0,C2571,(1/$C$59)*LN(1+$C$59/$C$58/(RodR+ABS(Calculations!K2543-RodR))))</f>
        <v>0.015094474399952</v>
      </c>
      <c r="T2543" s="83">
        <f t="shared" si="320"/>
        <v>0.0152473072019639</v>
      </c>
      <c r="U2543" s="58">
        <f t="shared" si="321"/>
        <v>105.875</v>
      </c>
      <c r="V2543" s="58">
        <f t="shared" si="322"/>
        <v>1.01019948033673</v>
      </c>
      <c r="W2543" s="58">
        <f t="shared" si="323"/>
        <v>1.01019948033673</v>
      </c>
    </row>
    <row r="2544" spans="11:23">
      <c r="K2544" s="80">
        <v>254.2</v>
      </c>
      <c r="L2544" s="56">
        <f t="shared" si="317"/>
        <v>1.94915340682702</v>
      </c>
      <c r="M2544" s="56">
        <f t="shared" si="324"/>
        <v>0.00765013616483712</v>
      </c>
      <c r="Q2544" s="82">
        <f t="shared" si="318"/>
        <v>0.0478852483541437</v>
      </c>
      <c r="R2544" s="58">
        <f t="shared" si="319"/>
        <v>3.17361010226061</v>
      </c>
      <c r="S2544" s="57">
        <f>IF(K2544=0,C2572,(1/$C$59)*LN(1+$C$59/$C$58/(RodR+ABS(Calculations!K2544-RodR))))</f>
        <v>0.0150885732056482</v>
      </c>
      <c r="T2544" s="83">
        <f t="shared" si="320"/>
        <v>0.0152412859746938</v>
      </c>
      <c r="U2544" s="58">
        <f t="shared" si="321"/>
        <v>105.916666666667</v>
      </c>
      <c r="V2544" s="58">
        <f t="shared" si="322"/>
        <v>1.01019948033673</v>
      </c>
      <c r="W2544" s="58">
        <f t="shared" si="323"/>
        <v>1.01019948033673</v>
      </c>
    </row>
    <row r="2545" spans="11:23">
      <c r="K2545" s="80">
        <v>254.3</v>
      </c>
      <c r="L2545" s="56">
        <f t="shared" si="317"/>
        <v>1.9483916818756</v>
      </c>
      <c r="M2545" s="56">
        <f t="shared" si="324"/>
        <v>0.00764414621696718</v>
      </c>
      <c r="Q2545" s="82">
        <f t="shared" si="318"/>
        <v>0.0478665349022685</v>
      </c>
      <c r="R2545" s="58">
        <f t="shared" si="319"/>
        <v>3.17361010226061</v>
      </c>
      <c r="S2545" s="57">
        <f>IF(K2545=0,C2573,(1/$C$59)*LN(1+$C$59/$C$58/(RodR+ABS(Calculations!K2545-RodR))))</f>
        <v>0.0150826766237518</v>
      </c>
      <c r="T2545" s="83">
        <f t="shared" si="320"/>
        <v>0.0152352695011867</v>
      </c>
      <c r="U2545" s="58">
        <f t="shared" si="321"/>
        <v>105.958333333333</v>
      </c>
      <c r="V2545" s="58">
        <f t="shared" si="322"/>
        <v>1.01019948033673</v>
      </c>
      <c r="W2545" s="58">
        <f t="shared" si="323"/>
        <v>1.01019948033673</v>
      </c>
    </row>
    <row r="2546" spans="11:23">
      <c r="K2546" s="80">
        <v>254.4</v>
      </c>
      <c r="L2546" s="56">
        <f t="shared" si="317"/>
        <v>1.94763055206028</v>
      </c>
      <c r="M2546" s="56">
        <f t="shared" si="324"/>
        <v>0.00763816330143219</v>
      </c>
      <c r="Q2546" s="82">
        <f t="shared" si="318"/>
        <v>0.0478478360712228</v>
      </c>
      <c r="R2546" s="58">
        <f t="shared" si="319"/>
        <v>3.17361010226061</v>
      </c>
      <c r="S2546" s="57">
        <f>IF(K2546=0,C2574,(1/$C$59)*LN(1+$C$59/$C$58/(RodR+ABS(Calculations!K2546-RodR))))</f>
        <v>0.0150767846488578</v>
      </c>
      <c r="T2546" s="83">
        <f t="shared" si="320"/>
        <v>0.0152292577758152</v>
      </c>
      <c r="U2546" s="58">
        <f t="shared" si="321"/>
        <v>106</v>
      </c>
      <c r="V2546" s="58">
        <f t="shared" si="322"/>
        <v>1.01019948033673</v>
      </c>
      <c r="W2546" s="58">
        <f t="shared" si="323"/>
        <v>1.01019948033673</v>
      </c>
    </row>
    <row r="2547" spans="11:23">
      <c r="K2547" s="80">
        <v>254.5</v>
      </c>
      <c r="L2547" s="56">
        <f t="shared" si="317"/>
        <v>1.94687001668377</v>
      </c>
      <c r="M2547" s="56">
        <f t="shared" si="324"/>
        <v>0.00763218740739235</v>
      </c>
      <c r="Q2547" s="82">
        <f t="shared" si="318"/>
        <v>0.0478291518438763</v>
      </c>
      <c r="R2547" s="58">
        <f t="shared" si="319"/>
        <v>3.17361010226061</v>
      </c>
      <c r="S2547" s="57">
        <f>IF(K2547=0,C2575,(1/$C$59)*LN(1+$C$59/$C$58/(RodR+ABS(Calculations!K2547-RodR))))</f>
        <v>0.0150708972755686</v>
      </c>
      <c r="T2547" s="83">
        <f t="shared" si="320"/>
        <v>0.0152232507929611</v>
      </c>
      <c r="U2547" s="58">
        <f t="shared" si="321"/>
        <v>106.041666666667</v>
      </c>
      <c r="V2547" s="58">
        <f t="shared" si="322"/>
        <v>1.01019948033673</v>
      </c>
      <c r="W2547" s="58">
        <f t="shared" si="323"/>
        <v>1.01019948033673</v>
      </c>
    </row>
    <row r="2548" spans="11:23">
      <c r="K2548" s="80">
        <v>254.6</v>
      </c>
      <c r="L2548" s="56">
        <f t="shared" si="317"/>
        <v>1.94611007505</v>
      </c>
      <c r="M2548" s="56">
        <f t="shared" si="324"/>
        <v>0.0076262185237308</v>
      </c>
      <c r="Q2548" s="82">
        <f t="shared" si="318"/>
        <v>0.0478104822031286</v>
      </c>
      <c r="R2548" s="58">
        <f t="shared" si="319"/>
        <v>3.17361010226061</v>
      </c>
      <c r="S2548" s="57">
        <f>IF(K2548=0,C2576,(1/$C$59)*LN(1+$C$59/$C$58/(RodR+ABS(Calculations!K2548-RodR))))</f>
        <v>0.0150650144984957</v>
      </c>
      <c r="T2548" s="83">
        <f t="shared" si="320"/>
        <v>0.0152172485470141</v>
      </c>
      <c r="U2548" s="58">
        <f t="shared" si="321"/>
        <v>106.083333333333</v>
      </c>
      <c r="V2548" s="58">
        <f t="shared" si="322"/>
        <v>1.01019948033673</v>
      </c>
      <c r="W2548" s="58">
        <f t="shared" si="323"/>
        <v>1.01019948033673</v>
      </c>
    </row>
    <row r="2549" spans="11:23">
      <c r="K2549" s="80">
        <v>254.7</v>
      </c>
      <c r="L2549" s="56">
        <f t="shared" si="317"/>
        <v>1.94535072646392</v>
      </c>
      <c r="M2549" s="56">
        <f t="shared" si="324"/>
        <v>0.00762025663953825</v>
      </c>
      <c r="Q2549" s="82">
        <f t="shared" si="318"/>
        <v>0.0477918271319041</v>
      </c>
      <c r="R2549" s="58">
        <f t="shared" si="319"/>
        <v>3.17361010226061</v>
      </c>
      <c r="S2549" s="57">
        <f>IF(K2549=0,C2577,(1/$C$59)*LN(1+$C$59/$C$58/(RodR+ABS(Calculations!K2549-RodR))))</f>
        <v>0.0150591363122588</v>
      </c>
      <c r="T2549" s="83">
        <f t="shared" si="320"/>
        <v>0.0152112510323744</v>
      </c>
      <c r="U2549" s="58">
        <f t="shared" si="321"/>
        <v>106.125</v>
      </c>
      <c r="V2549" s="58">
        <f t="shared" si="322"/>
        <v>1.01019948033673</v>
      </c>
      <c r="W2549" s="58">
        <f t="shared" si="323"/>
        <v>1.01019948033673</v>
      </c>
    </row>
    <row r="2550" spans="11:23">
      <c r="K2550" s="80">
        <v>254.8</v>
      </c>
      <c r="L2550" s="56">
        <f t="shared" si="317"/>
        <v>1.94459197023158</v>
      </c>
      <c r="M2550" s="56">
        <f t="shared" si="324"/>
        <v>0.00761430174387012</v>
      </c>
      <c r="Q2550" s="82">
        <f t="shared" si="318"/>
        <v>0.0477731866131544</v>
      </c>
      <c r="R2550" s="58">
        <f t="shared" si="319"/>
        <v>3.17361010226061</v>
      </c>
      <c r="S2550" s="57">
        <f>IF(K2550=0,C2578,(1/$C$59)*LN(1+$C$59/$C$58/(RodR+ABS(Calculations!K2550-RodR))))</f>
        <v>0.0150532627114859</v>
      </c>
      <c r="T2550" s="83">
        <f t="shared" si="320"/>
        <v>0.0152052582434484</v>
      </c>
      <c r="U2550" s="58">
        <f t="shared" si="321"/>
        <v>106.166666666667</v>
      </c>
      <c r="V2550" s="58">
        <f t="shared" si="322"/>
        <v>1.01019948033673</v>
      </c>
      <c r="W2550" s="58">
        <f t="shared" si="323"/>
        <v>1.01019948033673</v>
      </c>
    </row>
    <row r="2551" spans="11:23">
      <c r="K2551" s="80">
        <v>254.9</v>
      </c>
      <c r="L2551" s="56">
        <f t="shared" si="317"/>
        <v>1.94383380566011</v>
      </c>
      <c r="M2551" s="56">
        <f t="shared" si="324"/>
        <v>0.00760835382581404</v>
      </c>
      <c r="Q2551" s="82">
        <f t="shared" si="318"/>
        <v>0.0477545606298579</v>
      </c>
      <c r="R2551" s="58">
        <f t="shared" si="319"/>
        <v>3.17361010226061</v>
      </c>
      <c r="S2551" s="57">
        <f>IF(K2551=0,C2579,(1/$C$59)*LN(1+$C$59/$C$58/(RodR+ABS(Calculations!K2551-RodR))))</f>
        <v>0.0150473936908134</v>
      </c>
      <c r="T2551" s="83">
        <f t="shared" si="320"/>
        <v>0.0151992701746541</v>
      </c>
      <c r="U2551" s="58">
        <f t="shared" si="321"/>
        <v>106.208333333333</v>
      </c>
      <c r="V2551" s="58">
        <f t="shared" si="322"/>
        <v>1.01019948033673</v>
      </c>
      <c r="W2551" s="58">
        <f t="shared" si="323"/>
        <v>1.01019948033673</v>
      </c>
    </row>
    <row r="2552" spans="11:23">
      <c r="K2552" s="80">
        <v>255</v>
      </c>
      <c r="L2552" s="56">
        <f t="shared" si="317"/>
        <v>1.94307623205776</v>
      </c>
      <c r="M2552" s="56">
        <f t="shared" si="324"/>
        <v>0.00760241287445829</v>
      </c>
      <c r="Q2552" s="82">
        <f t="shared" si="318"/>
        <v>0.0477359491650199</v>
      </c>
      <c r="R2552" s="58">
        <f t="shared" si="319"/>
        <v>3.17361010226061</v>
      </c>
      <c r="S2552" s="57">
        <f>IF(K2552=0,C2580,(1/$C$59)*LN(1+$C$59/$C$58/(RodR+ABS(Calculations!K2552-RodR))))</f>
        <v>0.0150415292448864</v>
      </c>
      <c r="T2552" s="83">
        <f t="shared" si="320"/>
        <v>0.0151932868204168</v>
      </c>
      <c r="U2552" s="58">
        <f t="shared" si="321"/>
        <v>106.25</v>
      </c>
      <c r="V2552" s="58">
        <f t="shared" si="322"/>
        <v>1.01019948033673</v>
      </c>
      <c r="W2552" s="58">
        <f t="shared" si="323"/>
        <v>1.01019948033673</v>
      </c>
    </row>
    <row r="2553" spans="11:23">
      <c r="K2553" s="80">
        <v>255.1</v>
      </c>
      <c r="L2553" s="56">
        <f t="shared" si="317"/>
        <v>1.94231924873382</v>
      </c>
      <c r="M2553" s="56">
        <f t="shared" si="324"/>
        <v>0.00759647887892534</v>
      </c>
      <c r="Q2553" s="82">
        <f t="shared" si="318"/>
        <v>0.0477173522016716</v>
      </c>
      <c r="R2553" s="58">
        <f t="shared" si="319"/>
        <v>3.17361010226061</v>
      </c>
      <c r="S2553" s="57">
        <f>IF(K2553=0,C2581,(1/$C$59)*LN(1+$C$59/$C$58/(RodR+ABS(Calculations!K2553-RodR))))</f>
        <v>0.0150356693683581</v>
      </c>
      <c r="T2553" s="83">
        <f t="shared" si="320"/>
        <v>0.0151873081751702</v>
      </c>
      <c r="U2553" s="58">
        <f t="shared" si="321"/>
        <v>106.291666666667</v>
      </c>
      <c r="V2553" s="58">
        <f t="shared" si="322"/>
        <v>1.01019948033673</v>
      </c>
      <c r="W2553" s="58">
        <f t="shared" si="323"/>
        <v>1.01019948033673</v>
      </c>
    </row>
    <row r="2554" spans="11:23">
      <c r="K2554" s="80">
        <v>255.2</v>
      </c>
      <c r="L2554" s="56">
        <f t="shared" si="317"/>
        <v>1.94156285499861</v>
      </c>
      <c r="M2554" s="56">
        <f t="shared" si="324"/>
        <v>0.00759055182840629</v>
      </c>
      <c r="Q2554" s="82">
        <f t="shared" si="318"/>
        <v>0.0476987697228697</v>
      </c>
      <c r="R2554" s="58">
        <f t="shared" si="319"/>
        <v>3.17361010226061</v>
      </c>
      <c r="S2554" s="57">
        <f>IF(K2554=0,C2582,(1/$C$59)*LN(1+$C$59/$C$58/(RodR+ABS(Calculations!K2554-RodR))))</f>
        <v>0.0150298140558896</v>
      </c>
      <c r="T2554" s="83">
        <f t="shared" si="320"/>
        <v>0.0151813342333583</v>
      </c>
      <c r="U2554" s="58">
        <f t="shared" si="321"/>
        <v>106.333333333333</v>
      </c>
      <c r="V2554" s="58">
        <f t="shared" si="322"/>
        <v>1.01019948033673</v>
      </c>
      <c r="W2554" s="58">
        <f t="shared" si="323"/>
        <v>1.01019948033673</v>
      </c>
    </row>
    <row r="2555" spans="11:23">
      <c r="K2555" s="80">
        <v>255.3</v>
      </c>
      <c r="L2555" s="56">
        <f t="shared" si="317"/>
        <v>1.94080705016358</v>
      </c>
      <c r="M2555" s="56">
        <f t="shared" si="324"/>
        <v>0.00758463171202006</v>
      </c>
      <c r="Q2555" s="82">
        <f t="shared" si="318"/>
        <v>0.0476802017116984</v>
      </c>
      <c r="R2555" s="58">
        <f t="shared" si="319"/>
        <v>3.17361010226061</v>
      </c>
      <c r="S2555" s="57">
        <f>IF(K2555=0,C2583,(1/$C$59)*LN(1+$C$59/$C$58/(RodR+ABS(Calculations!K2555-RodR))))</f>
        <v>0.0150239633021508</v>
      </c>
      <c r="T2555" s="83">
        <f t="shared" si="320"/>
        <v>0.0151753649894324</v>
      </c>
      <c r="U2555" s="58">
        <f t="shared" si="321"/>
        <v>106.375</v>
      </c>
      <c r="V2555" s="58">
        <f t="shared" si="322"/>
        <v>1.01019948033673</v>
      </c>
      <c r="W2555" s="58">
        <f t="shared" si="323"/>
        <v>1.01019948033673</v>
      </c>
    </row>
    <row r="2556" spans="11:23">
      <c r="K2556" s="80">
        <v>255.4</v>
      </c>
      <c r="L2556" s="56">
        <f t="shared" si="317"/>
        <v>1.94005183354129</v>
      </c>
      <c r="M2556" s="56">
        <f t="shared" si="324"/>
        <v>0.00757871851899106</v>
      </c>
      <c r="Q2556" s="82">
        <f t="shared" si="318"/>
        <v>0.047661648151269</v>
      </c>
      <c r="R2556" s="58">
        <f t="shared" si="319"/>
        <v>3.17361010226061</v>
      </c>
      <c r="S2556" s="57">
        <f>IF(K2556=0,C2584,(1/$C$59)*LN(1+$C$59/$C$58/(RodR+ABS(Calculations!K2556-RodR))))</f>
        <v>0.0150181171018201</v>
      </c>
      <c r="T2556" s="83">
        <f t="shared" si="320"/>
        <v>0.0151694004378528</v>
      </c>
      <c r="U2556" s="58">
        <f t="shared" si="321"/>
        <v>106.416666666667</v>
      </c>
      <c r="V2556" s="58">
        <f t="shared" si="322"/>
        <v>1.01019948033673</v>
      </c>
      <c r="W2556" s="58">
        <f t="shared" si="323"/>
        <v>1.01019948033673</v>
      </c>
    </row>
    <row r="2557" spans="11:23">
      <c r="K2557" s="80">
        <v>255.5</v>
      </c>
      <c r="L2557" s="56">
        <f t="shared" si="317"/>
        <v>1.93929720444533</v>
      </c>
      <c r="M2557" s="56">
        <f t="shared" si="324"/>
        <v>0.0075728122384382</v>
      </c>
      <c r="Q2557" s="82">
        <f t="shared" si="318"/>
        <v>0.0476431090247186</v>
      </c>
      <c r="R2557" s="58">
        <f t="shared" si="319"/>
        <v>3.17361010226061</v>
      </c>
      <c r="S2557" s="57">
        <f>IF(K2557=0,C2585,(1/$C$59)*LN(1+$C$59/$C$58/(RodR+ABS(Calculations!K2557-RodR))))</f>
        <v>0.015012275449584</v>
      </c>
      <c r="T2557" s="83">
        <f t="shared" si="320"/>
        <v>0.0151634405730894</v>
      </c>
      <c r="U2557" s="58">
        <f t="shared" si="321"/>
        <v>106.458333333333</v>
      </c>
      <c r="V2557" s="58">
        <f t="shared" si="322"/>
        <v>1.01019948033673</v>
      </c>
      <c r="W2557" s="58">
        <f t="shared" si="323"/>
        <v>1.01019948033673</v>
      </c>
    </row>
    <row r="2558" spans="11:23">
      <c r="K2558" s="80">
        <v>255.6</v>
      </c>
      <c r="L2558" s="56">
        <f t="shared" si="317"/>
        <v>1.93854316219028</v>
      </c>
      <c r="M2558" s="56">
        <f t="shared" si="324"/>
        <v>0.00756691285972244</v>
      </c>
      <c r="Q2558" s="82">
        <f t="shared" si="318"/>
        <v>0.0476245843152082</v>
      </c>
      <c r="R2558" s="58">
        <f t="shared" si="319"/>
        <v>3.17361010226061</v>
      </c>
      <c r="S2558" s="57">
        <f>IF(K2558=0,C2586,(1/$C$59)*LN(1+$C$59/$C$58/(RodR+ABS(Calculations!K2558-RodR))))</f>
        <v>0.0150064383401365</v>
      </c>
      <c r="T2558" s="83">
        <f t="shared" si="320"/>
        <v>0.0151574853896197</v>
      </c>
      <c r="U2558" s="58">
        <f t="shared" si="321"/>
        <v>106.5</v>
      </c>
      <c r="V2558" s="58">
        <f t="shared" si="322"/>
        <v>1.01019948033673</v>
      </c>
      <c r="W2558" s="58">
        <f t="shared" si="323"/>
        <v>1.01019948033673</v>
      </c>
    </row>
    <row r="2559" spans="11:23">
      <c r="K2559" s="80">
        <v>255.7</v>
      </c>
      <c r="L2559" s="56">
        <f t="shared" si="317"/>
        <v>1.93778970609192</v>
      </c>
      <c r="M2559" s="56">
        <f t="shared" si="324"/>
        <v>0.00756102037199602</v>
      </c>
      <c r="Q2559" s="82">
        <f t="shared" si="318"/>
        <v>0.0476060740059286</v>
      </c>
      <c r="R2559" s="58">
        <f t="shared" si="319"/>
        <v>3.17361010226061</v>
      </c>
      <c r="S2559" s="57">
        <f>IF(K2559=0,C2587,(1/$C$59)*LN(1+$C$59/$C$58/(RodR+ABS(Calculations!K2559-RodR))))</f>
        <v>0.0150006057681812</v>
      </c>
      <c r="T2559" s="83">
        <f t="shared" si="320"/>
        <v>0.0151515348819306</v>
      </c>
      <c r="U2559" s="58">
        <f t="shared" si="321"/>
        <v>106.541666666667</v>
      </c>
      <c r="V2559" s="58">
        <f t="shared" si="322"/>
        <v>1.01019948033673</v>
      </c>
      <c r="W2559" s="58">
        <f t="shared" si="323"/>
        <v>1.01019948033673</v>
      </c>
    </row>
    <row r="2560" spans="11:23">
      <c r="K2560" s="80">
        <v>255.8</v>
      </c>
      <c r="L2560" s="56">
        <f t="shared" si="317"/>
        <v>1.93703683546703</v>
      </c>
      <c r="M2560" s="56">
        <f t="shared" si="324"/>
        <v>0.00755513476454839</v>
      </c>
      <c r="Q2560" s="82">
        <f t="shared" si="318"/>
        <v>0.0475875780800947</v>
      </c>
      <c r="R2560" s="58">
        <f t="shared" si="319"/>
        <v>3.17361010226061</v>
      </c>
      <c r="S2560" s="57">
        <f>IF(K2560=0,C2588,(1/$C$59)*LN(1+$C$59/$C$58/(RodR+ABS(Calculations!K2560-RodR))))</f>
        <v>0.014994777728429</v>
      </c>
      <c r="T2560" s="83">
        <f t="shared" si="320"/>
        <v>0.0151455890445173</v>
      </c>
      <c r="U2560" s="58">
        <f t="shared" si="321"/>
        <v>106.583333333333</v>
      </c>
      <c r="V2560" s="58">
        <f t="shared" si="322"/>
        <v>1.01019948033673</v>
      </c>
      <c r="W2560" s="58">
        <f t="shared" si="323"/>
        <v>1.01019948033673</v>
      </c>
    </row>
    <row r="2561" spans="11:23">
      <c r="K2561" s="80">
        <v>255.9</v>
      </c>
      <c r="L2561" s="56">
        <f t="shared" si="317"/>
        <v>1.93628454963341</v>
      </c>
      <c r="M2561" s="56">
        <f t="shared" si="324"/>
        <v>0.00754925602670387</v>
      </c>
      <c r="Q2561" s="82">
        <f t="shared" si="318"/>
        <v>0.047569096520947</v>
      </c>
      <c r="R2561" s="58">
        <f t="shared" si="319"/>
        <v>3.17361010226061</v>
      </c>
      <c r="S2561" s="57">
        <f>IF(K2561=0,C2589,(1/$C$59)*LN(1+$C$59/$C$58/(RodR+ABS(Calculations!K2561-RodR))))</f>
        <v>0.0149889542155991</v>
      </c>
      <c r="T2561" s="83">
        <f t="shared" si="320"/>
        <v>0.0151396478718833</v>
      </c>
      <c r="U2561" s="58">
        <f t="shared" si="321"/>
        <v>106.625</v>
      </c>
      <c r="V2561" s="58">
        <f t="shared" si="322"/>
        <v>1.01019948033673</v>
      </c>
      <c r="W2561" s="58">
        <f t="shared" si="323"/>
        <v>1.01019948033673</v>
      </c>
    </row>
    <row r="2562" spans="11:23">
      <c r="K2562" s="80">
        <v>256</v>
      </c>
      <c r="L2562" s="56">
        <f t="shared" ref="L2562:L2625" si="325">IF(K2562&lt;RodR,EPRValue,Q2562*$C$43)</f>
        <v>1.93553284791001</v>
      </c>
      <c r="M2562" s="56">
        <f t="shared" si="324"/>
        <v>0.00754338414775146</v>
      </c>
      <c r="Q2562" s="82">
        <f t="shared" si="318"/>
        <v>0.047550629311754</v>
      </c>
      <c r="R2562" s="58">
        <f t="shared" si="319"/>
        <v>3.17361010226061</v>
      </c>
      <c r="S2562" s="57">
        <f>IF(K2562=0,C2590,(1/$C$59)*LN(1+$C$59/$C$58/(RodR+ABS(Calculations!K2562-RodR))))</f>
        <v>0.0149831352244194</v>
      </c>
      <c r="T2562" s="83">
        <f t="shared" si="320"/>
        <v>0.0151337113585416</v>
      </c>
      <c r="U2562" s="58">
        <f t="shared" si="321"/>
        <v>106.666666666667</v>
      </c>
      <c r="V2562" s="58">
        <f t="shared" si="322"/>
        <v>1.01019948033673</v>
      </c>
      <c r="W2562" s="58">
        <f t="shared" si="323"/>
        <v>1.01019948033673</v>
      </c>
    </row>
    <row r="2563" spans="11:23">
      <c r="K2563" s="80">
        <v>256.1</v>
      </c>
      <c r="L2563" s="56">
        <f t="shared" si="325"/>
        <v>1.93478172961674</v>
      </c>
      <c r="M2563" s="56">
        <f t="shared" si="324"/>
        <v>0.00753751911708189</v>
      </c>
      <c r="Q2563" s="82">
        <f t="shared" si="318"/>
        <v>0.0475321764358076</v>
      </c>
      <c r="R2563" s="58">
        <f t="shared" si="319"/>
        <v>3.17361010226061</v>
      </c>
      <c r="S2563" s="57">
        <f>IF(K2563=0,C2591,(1/$C$59)*LN(1+$C$59/$C$58/(RodR+ABS(Calculations!K2563-RodR))))</f>
        <v>0.0149773207496251</v>
      </c>
      <c r="T2563" s="83">
        <f t="shared" si="320"/>
        <v>0.0151277794990136</v>
      </c>
      <c r="U2563" s="58">
        <f t="shared" si="321"/>
        <v>106.708333333333</v>
      </c>
      <c r="V2563" s="58">
        <f t="shared" si="322"/>
        <v>1.01019948033673</v>
      </c>
      <c r="W2563" s="58">
        <f t="shared" si="323"/>
        <v>1.01019948033673</v>
      </c>
    </row>
    <row r="2564" spans="11:23">
      <c r="K2564" s="80">
        <v>256.2</v>
      </c>
      <c r="L2564" s="56">
        <f t="shared" si="325"/>
        <v>1.93403119407466</v>
      </c>
      <c r="M2564" s="56">
        <f t="shared" si="324"/>
        <v>0.00753166092394753</v>
      </c>
      <c r="Q2564" s="82">
        <f t="shared" ref="Q2564:Q2627" si="326">R2564*IF($C$56&lt;$C$55,S2564,T2564)</f>
        <v>0.0475137378764285</v>
      </c>
      <c r="R2564" s="58">
        <f t="shared" ref="R2564:R2627" si="327">$C$70/$C$61*W2564</f>
        <v>3.17361010226061</v>
      </c>
      <c r="S2564" s="57">
        <f>IF(K2564=0,C2592,(1/$C$59)*LN(1+$C$59/$C$58/(RodR+ABS(Calculations!K2564-RodR))))</f>
        <v>0.0149715107859607</v>
      </c>
      <c r="T2564" s="83">
        <f t="shared" ref="T2564:T2627" si="328">IF((ABS(K2564))&lt;$C$55-$C$56,($C$53/2/PI()/$C$56*LN(($C$55-$C$56)*(ABS(K2564)+$C$56)/(ABS(K2564))/$C$55)+$C$60*LN($C$55*$C$54/($C$55-$C$56)/$C$53)),$C$60*LN((((ABS(K2564))+$C$56-$C$55)*$C$53+$C$55*$C$54)/($C$53*(ABS(K2564)))))</f>
        <v>0.0151218522878282</v>
      </c>
      <c r="U2564" s="58">
        <f t="shared" ref="U2564:U2627" si="329">K2564/$C$56</f>
        <v>106.75</v>
      </c>
      <c r="V2564" s="58">
        <f t="shared" ref="V2564:V2627" si="330">IF(K2564="","",1/(1.0212-0.0178*LOG10($C$53+0.01)))</f>
        <v>1.01019948033673</v>
      </c>
      <c r="W2564" s="58">
        <f t="shared" ref="W2564:W2627" si="331">MAX(1/(-(0.21682*LOG10(3.7*U2564)-0.293)*(EXP(-3.7*U2564)-1)+1),1)*MAX(1/(-(0.1921*LOG10(U2564+0.2)+0.072)*(EXP(-150*U2564)-1)+1),1)*V2564</f>
        <v>1.01019948033673</v>
      </c>
    </row>
    <row r="2565" spans="11:23">
      <c r="K2565" s="80">
        <v>256.3</v>
      </c>
      <c r="L2565" s="56">
        <f t="shared" si="325"/>
        <v>1.93328124060581</v>
      </c>
      <c r="M2565" s="56">
        <f t="shared" si="324"/>
        <v>0.00752580955777482</v>
      </c>
      <c r="Q2565" s="82">
        <f t="shared" si="326"/>
        <v>0.0474953136169605</v>
      </c>
      <c r="R2565" s="58">
        <f t="shared" si="327"/>
        <v>3.17361010226061</v>
      </c>
      <c r="S2565" s="57">
        <f>IF(K2565=0,C2593,(1/$C$59)*LN(1+$C$59/$C$58/(RodR+ABS(Calculations!K2565-RodR))))</f>
        <v>0.0149657053281778</v>
      </c>
      <c r="T2565" s="83">
        <f t="shared" si="328"/>
        <v>0.0151159297195241</v>
      </c>
      <c r="U2565" s="58">
        <f t="shared" si="329"/>
        <v>106.791666666667</v>
      </c>
      <c r="V2565" s="58">
        <f t="shared" si="330"/>
        <v>1.01019948033673</v>
      </c>
      <c r="W2565" s="58">
        <f t="shared" si="331"/>
        <v>1.01019948033673</v>
      </c>
    </row>
    <row r="2566" spans="11:23">
      <c r="K2566" s="80">
        <v>256.4</v>
      </c>
      <c r="L2566" s="56">
        <f t="shared" si="325"/>
        <v>1.93253186853334</v>
      </c>
      <c r="M2566" s="56">
        <f t="shared" si="324"/>
        <v>0.00751996500795249</v>
      </c>
      <c r="Q2566" s="82">
        <f t="shared" si="326"/>
        <v>0.0474769036407758</v>
      </c>
      <c r="R2566" s="58">
        <f t="shared" si="327"/>
        <v>3.17361010226061</v>
      </c>
      <c r="S2566" s="57">
        <f>IF(K2566=0,C2594,(1/$C$59)*LN(1+$C$59/$C$58/(RodR+ABS(Calculations!K2566-RodR))))</f>
        <v>0.0149599043710371</v>
      </c>
      <c r="T2566" s="83">
        <f t="shared" si="328"/>
        <v>0.0151100117886483</v>
      </c>
      <c r="U2566" s="58">
        <f t="shared" si="329"/>
        <v>106.833333333333</v>
      </c>
      <c r="V2566" s="58">
        <f t="shared" si="330"/>
        <v>1.01019948033673</v>
      </c>
      <c r="W2566" s="58">
        <f t="shared" si="331"/>
        <v>1.01019948033673</v>
      </c>
    </row>
    <row r="2567" spans="11:23">
      <c r="K2567" s="80">
        <v>256.5</v>
      </c>
      <c r="L2567" s="56">
        <f t="shared" si="325"/>
        <v>1.93178307718139</v>
      </c>
      <c r="M2567" s="56">
        <f t="shared" si="324"/>
        <v>0.0075141272639383</v>
      </c>
      <c r="Q2567" s="82">
        <f t="shared" si="326"/>
        <v>0.0474585079312705</v>
      </c>
      <c r="R2567" s="58">
        <f t="shared" si="327"/>
        <v>3.17361010226061</v>
      </c>
      <c r="S2567" s="57">
        <f>IF(K2567=0,C2595,(1/$C$59)*LN(1+$C$59/$C$58/(RodR+ABS(Calculations!K2567-RodR))))</f>
        <v>0.0149541079093065</v>
      </c>
      <c r="T2567" s="83">
        <f t="shared" si="328"/>
        <v>0.0151040984897559</v>
      </c>
      <c r="U2567" s="58">
        <f t="shared" si="329"/>
        <v>106.875</v>
      </c>
      <c r="V2567" s="58">
        <f t="shared" si="330"/>
        <v>1.01019948033673</v>
      </c>
      <c r="W2567" s="58">
        <f t="shared" si="331"/>
        <v>1.01019948033673</v>
      </c>
    </row>
    <row r="2568" spans="11:23">
      <c r="K2568" s="80">
        <v>256.6</v>
      </c>
      <c r="L2568" s="56">
        <f t="shared" si="325"/>
        <v>1.93103486587516</v>
      </c>
      <c r="M2568" s="56">
        <f t="shared" si="324"/>
        <v>0.00750829631512095</v>
      </c>
      <c r="Q2568" s="82">
        <f t="shared" si="326"/>
        <v>0.0474401264718661</v>
      </c>
      <c r="R2568" s="58">
        <f t="shared" si="327"/>
        <v>3.17361010226061</v>
      </c>
      <c r="S2568" s="57">
        <f>IF(K2568=0,C2596,(1/$C$59)*LN(1+$C$59/$C$58/(RodR+ABS(Calculations!K2568-RodR))))</f>
        <v>0.0149483159377624</v>
      </c>
      <c r="T2568" s="83">
        <f t="shared" si="328"/>
        <v>0.015098189817411</v>
      </c>
      <c r="U2568" s="58">
        <f t="shared" si="329"/>
        <v>106.916666666667</v>
      </c>
      <c r="V2568" s="58">
        <f t="shared" si="330"/>
        <v>1.01019948033673</v>
      </c>
      <c r="W2568" s="58">
        <f t="shared" si="331"/>
        <v>1.01019948033673</v>
      </c>
    </row>
    <row r="2569" spans="11:23">
      <c r="K2569" s="80">
        <v>256.7</v>
      </c>
      <c r="L2569" s="56">
        <f t="shared" si="325"/>
        <v>1.93028723394097</v>
      </c>
      <c r="M2569" s="56">
        <f t="shared" si="324"/>
        <v>0.0075024721509569</v>
      </c>
      <c r="Q2569" s="82">
        <f t="shared" si="326"/>
        <v>0.0474217592460127</v>
      </c>
      <c r="R2569" s="58">
        <f t="shared" si="327"/>
        <v>3.17361010226061</v>
      </c>
      <c r="S2569" s="57">
        <f>IF(K2569=0,C2597,(1/$C$59)*LN(1+$C$59/$C$58/(RodR+ABS(Calculations!K2569-RodR))))</f>
        <v>0.0149425284511899</v>
      </c>
      <c r="T2569" s="83">
        <f t="shared" si="328"/>
        <v>0.015092285766186</v>
      </c>
      <c r="U2569" s="58">
        <f t="shared" si="329"/>
        <v>106.958333333333</v>
      </c>
      <c r="V2569" s="58">
        <f t="shared" si="330"/>
        <v>1.01019948033673</v>
      </c>
      <c r="W2569" s="58">
        <f t="shared" si="331"/>
        <v>1.01019948033673</v>
      </c>
    </row>
    <row r="2570" spans="11:23">
      <c r="K2570" s="80">
        <v>256.8</v>
      </c>
      <c r="L2570" s="56">
        <f t="shared" si="325"/>
        <v>1.92954018070602</v>
      </c>
      <c r="M2570" s="56">
        <f t="shared" si="324"/>
        <v>0.00749665476100625</v>
      </c>
      <c r="Q2570" s="82">
        <f t="shared" si="326"/>
        <v>0.0474034062371815</v>
      </c>
      <c r="R2570" s="58">
        <f t="shared" si="327"/>
        <v>3.17361010226061</v>
      </c>
      <c r="S2570" s="57">
        <f>IF(K2570=0,C2598,(1/$C$59)*LN(1+$C$59/$C$58/(RodR+ABS(Calculations!K2570-RodR))))</f>
        <v>0.0149367454443806</v>
      </c>
      <c r="T2570" s="83">
        <f t="shared" si="328"/>
        <v>0.0150863863306617</v>
      </c>
      <c r="U2570" s="58">
        <f t="shared" si="329"/>
        <v>107</v>
      </c>
      <c r="V2570" s="58">
        <f t="shared" si="330"/>
        <v>1.01019948033673</v>
      </c>
      <c r="W2570" s="58">
        <f t="shared" si="331"/>
        <v>1.01019948033673</v>
      </c>
    </row>
    <row r="2571" spans="11:23">
      <c r="K2571" s="80">
        <v>256.9</v>
      </c>
      <c r="L2571" s="56">
        <f t="shared" si="325"/>
        <v>1.92879370549879</v>
      </c>
      <c r="M2571" s="56">
        <f t="shared" si="324"/>
        <v>0.00749084413462087</v>
      </c>
      <c r="Q2571" s="82">
        <f t="shared" si="326"/>
        <v>0.0473850674288745</v>
      </c>
      <c r="R2571" s="58">
        <f t="shared" si="327"/>
        <v>3.17361010226061</v>
      </c>
      <c r="S2571" s="57">
        <f>IF(K2571=0,C2599,(1/$C$59)*LN(1+$C$59/$C$58/(RodR+ABS(Calculations!K2571-RodR))))</f>
        <v>0.0149309669121362</v>
      </c>
      <c r="T2571" s="83">
        <f t="shared" si="328"/>
        <v>0.0150804915054276</v>
      </c>
      <c r="U2571" s="58">
        <f t="shared" si="329"/>
        <v>107.041666666667</v>
      </c>
      <c r="V2571" s="58">
        <f t="shared" si="330"/>
        <v>1.01019948033673</v>
      </c>
      <c r="W2571" s="58">
        <f t="shared" si="331"/>
        <v>1.01019948033673</v>
      </c>
    </row>
    <row r="2572" spans="11:23">
      <c r="K2572" s="80">
        <v>257</v>
      </c>
      <c r="L2572" s="56">
        <f t="shared" si="325"/>
        <v>1.92804780764855</v>
      </c>
      <c r="M2572" s="56">
        <f t="shared" si="324"/>
        <v>0.00748504026146191</v>
      </c>
      <c r="Q2572" s="82">
        <f t="shared" si="326"/>
        <v>0.0473667428046143</v>
      </c>
      <c r="R2572" s="58">
        <f t="shared" si="327"/>
        <v>3.17361010226061</v>
      </c>
      <c r="S2572" s="57">
        <f>IF(K2572=0,C2600,(1/$C$59)*LN(1+$C$59/$C$58/(RodR+ABS(Calculations!K2572-RodR))))</f>
        <v>0.0149251928492647</v>
      </c>
      <c r="T2572" s="83">
        <f t="shared" si="328"/>
        <v>0.0150746012850812</v>
      </c>
      <c r="U2572" s="58">
        <f t="shared" si="329"/>
        <v>107.083333333333</v>
      </c>
      <c r="V2572" s="58">
        <f t="shared" si="330"/>
        <v>1.01019948033673</v>
      </c>
      <c r="W2572" s="58">
        <f t="shared" si="331"/>
        <v>1.01019948033673</v>
      </c>
    </row>
    <row r="2573" spans="11:23">
      <c r="K2573" s="80">
        <v>257.1</v>
      </c>
      <c r="L2573" s="56">
        <f t="shared" si="325"/>
        <v>1.92730248648579</v>
      </c>
      <c r="M2573" s="56">
        <f t="shared" ref="M2573:M2636" si="332">L2563-L2573</f>
        <v>0.00747924313094961</v>
      </c>
      <c r="Q2573" s="82">
        <f t="shared" si="326"/>
        <v>0.0473484323479528</v>
      </c>
      <c r="R2573" s="58">
        <f t="shared" si="327"/>
        <v>3.17361010226061</v>
      </c>
      <c r="S2573" s="57">
        <f>IF(K2573=0,C2601,(1/$C$59)*LN(1+$C$59/$C$58/(RodR+ABS(Calculations!K2573-RodR))))</f>
        <v>0.0149194232505832</v>
      </c>
      <c r="T2573" s="83">
        <f t="shared" si="328"/>
        <v>0.0150687156642289</v>
      </c>
      <c r="U2573" s="58">
        <f t="shared" si="329"/>
        <v>107.125</v>
      </c>
      <c r="V2573" s="58">
        <f t="shared" si="330"/>
        <v>1.01019948033673</v>
      </c>
      <c r="W2573" s="58">
        <f t="shared" si="331"/>
        <v>1.01019948033673</v>
      </c>
    </row>
    <row r="2574" spans="11:23">
      <c r="K2574" s="80">
        <v>257.2</v>
      </c>
      <c r="L2574" s="56">
        <f t="shared" si="325"/>
        <v>1.92655774134188</v>
      </c>
      <c r="M2574" s="56">
        <f t="shared" si="332"/>
        <v>0.00747345273277977</v>
      </c>
      <c r="Q2574" s="82">
        <f t="shared" si="326"/>
        <v>0.0473301360424637</v>
      </c>
      <c r="R2574" s="58">
        <f t="shared" si="327"/>
        <v>3.17361010226061</v>
      </c>
      <c r="S2574" s="57">
        <f>IF(K2574=0,C2602,(1/$C$59)*LN(1+$C$59/$C$58/(RodR+ABS(Calculations!K2574-RodR))))</f>
        <v>0.0149136581109159</v>
      </c>
      <c r="T2574" s="83">
        <f t="shared" si="328"/>
        <v>0.0150628346374857</v>
      </c>
      <c r="U2574" s="58">
        <f t="shared" si="329"/>
        <v>107.166666666667</v>
      </c>
      <c r="V2574" s="58">
        <f t="shared" si="330"/>
        <v>1.01019948033673</v>
      </c>
      <c r="W2574" s="58">
        <f t="shared" si="331"/>
        <v>1.01019948033673</v>
      </c>
    </row>
    <row r="2575" spans="11:23">
      <c r="K2575" s="80">
        <v>257.3</v>
      </c>
      <c r="L2575" s="56">
        <f t="shared" si="325"/>
        <v>1.92581357154944</v>
      </c>
      <c r="M2575" s="56">
        <f t="shared" si="332"/>
        <v>0.0074676690563702</v>
      </c>
      <c r="Q2575" s="82">
        <f t="shared" si="326"/>
        <v>0.047311853871751</v>
      </c>
      <c r="R2575" s="58">
        <f t="shared" si="327"/>
        <v>3.17361010226061</v>
      </c>
      <c r="S2575" s="57">
        <f>IF(K2575=0,C2603,(1/$C$59)*LN(1+$C$59/$C$58/(RodR+ABS(Calculations!K2575-RodR))))</f>
        <v>0.0149078974250964</v>
      </c>
      <c r="T2575" s="83">
        <f t="shared" si="328"/>
        <v>0.015056958199474</v>
      </c>
      <c r="U2575" s="58">
        <f t="shared" si="329"/>
        <v>107.208333333333</v>
      </c>
      <c r="V2575" s="58">
        <f t="shared" si="330"/>
        <v>1.01019948033673</v>
      </c>
      <c r="W2575" s="58">
        <f t="shared" si="331"/>
        <v>1.01019948033673</v>
      </c>
    </row>
    <row r="2576" spans="11:23">
      <c r="K2576" s="80">
        <v>257.4</v>
      </c>
      <c r="L2576" s="56">
        <f t="shared" si="325"/>
        <v>1.92506997644185</v>
      </c>
      <c r="M2576" s="56">
        <f t="shared" si="332"/>
        <v>0.00746189209148329</v>
      </c>
      <c r="Q2576" s="82">
        <f t="shared" si="326"/>
        <v>0.0472935858194381</v>
      </c>
      <c r="R2576" s="58">
        <f t="shared" si="327"/>
        <v>3.17361010226061</v>
      </c>
      <c r="S2576" s="57">
        <f>IF(K2576=0,C2604,(1/$C$59)*LN(1+$C$59/$C$58/(RodR+ABS(Calculations!K2576-RodR))))</f>
        <v>0.0149021411879645</v>
      </c>
      <c r="T2576" s="83">
        <f t="shared" si="328"/>
        <v>0.0150510863448261</v>
      </c>
      <c r="U2576" s="58">
        <f t="shared" si="329"/>
        <v>107.25</v>
      </c>
      <c r="V2576" s="58">
        <f t="shared" si="330"/>
        <v>1.01019948033673</v>
      </c>
      <c r="W2576" s="58">
        <f t="shared" si="331"/>
        <v>1.01019948033673</v>
      </c>
    </row>
    <row r="2577" spans="11:23">
      <c r="K2577" s="80">
        <v>257.5</v>
      </c>
      <c r="L2577" s="56">
        <f t="shared" si="325"/>
        <v>1.92432695535378</v>
      </c>
      <c r="M2577" s="56">
        <f t="shared" si="332"/>
        <v>0.0074561218276068</v>
      </c>
      <c r="Q2577" s="82">
        <f t="shared" si="326"/>
        <v>0.0472753318691796</v>
      </c>
      <c r="R2577" s="58">
        <f t="shared" si="327"/>
        <v>3.17361010226061</v>
      </c>
      <c r="S2577" s="57">
        <f>IF(K2577=0,C2605,(1/$C$59)*LN(1+$C$59/$C$58/(RodR+ABS(Calculations!K2577-RodR))))</f>
        <v>0.0148963893943697</v>
      </c>
      <c r="T2577" s="83">
        <f t="shared" si="328"/>
        <v>0.015045219068181</v>
      </c>
      <c r="U2577" s="58">
        <f t="shared" si="329"/>
        <v>107.291666666667</v>
      </c>
      <c r="V2577" s="58">
        <f t="shared" si="330"/>
        <v>1.01019948033673</v>
      </c>
      <c r="W2577" s="58">
        <f t="shared" si="331"/>
        <v>1.01019948033673</v>
      </c>
    </row>
    <row r="2578" spans="11:23">
      <c r="K2578" s="80">
        <v>257.6</v>
      </c>
      <c r="L2578" s="56">
        <f t="shared" si="325"/>
        <v>1.92358450762072</v>
      </c>
      <c r="M2578" s="56">
        <f t="shared" si="332"/>
        <v>0.00745035825443274</v>
      </c>
      <c r="Q2578" s="82">
        <f t="shared" si="326"/>
        <v>0.0472570920046501</v>
      </c>
      <c r="R2578" s="58">
        <f t="shared" si="327"/>
        <v>3.17361010226061</v>
      </c>
      <c r="S2578" s="57">
        <f>IF(K2578=0,C2606,(1/$C$59)*LN(1+$C$59/$C$58/(RodR+ABS(Calculations!K2578-RodR))))</f>
        <v>0.014890642039168</v>
      </c>
      <c r="T2578" s="83">
        <f t="shared" si="328"/>
        <v>0.0150393563641873</v>
      </c>
      <c r="U2578" s="58">
        <f t="shared" si="329"/>
        <v>107.333333333333</v>
      </c>
      <c r="V2578" s="58">
        <f t="shared" si="330"/>
        <v>1.01019948033673</v>
      </c>
      <c r="W2578" s="58">
        <f t="shared" si="331"/>
        <v>1.01019948033673</v>
      </c>
    </row>
    <row r="2579" spans="11:23">
      <c r="K2579" s="80">
        <v>257.7</v>
      </c>
      <c r="L2579" s="56">
        <f t="shared" si="325"/>
        <v>1.92284263257928</v>
      </c>
      <c r="M2579" s="56">
        <f t="shared" si="332"/>
        <v>0.0074446013616869</v>
      </c>
      <c r="Q2579" s="82">
        <f t="shared" si="326"/>
        <v>0.0472388662095522</v>
      </c>
      <c r="R2579" s="58">
        <f t="shared" si="327"/>
        <v>3.17361010226061</v>
      </c>
      <c r="S2579" s="57">
        <f>IF(K2579=0,C2607,(1/$C$59)*LN(1+$C$59/$C$58/(RodR+ABS(Calculations!K2579-RodR))))</f>
        <v>0.014884899117224</v>
      </c>
      <c r="T2579" s="83">
        <f t="shared" si="328"/>
        <v>0.0150334982275016</v>
      </c>
      <c r="U2579" s="58">
        <f t="shared" si="329"/>
        <v>107.375</v>
      </c>
      <c r="V2579" s="58">
        <f t="shared" si="330"/>
        <v>1.01019948033673</v>
      </c>
      <c r="W2579" s="58">
        <f t="shared" si="331"/>
        <v>1.01019948033673</v>
      </c>
    </row>
    <row r="2580" spans="11:23">
      <c r="K2580" s="80">
        <v>257.8</v>
      </c>
      <c r="L2580" s="56">
        <f t="shared" si="325"/>
        <v>1.92210132956713</v>
      </c>
      <c r="M2580" s="56">
        <f t="shared" si="332"/>
        <v>0.0074388511388892</v>
      </c>
      <c r="Q2580" s="82">
        <f t="shared" si="326"/>
        <v>0.0472206544676144</v>
      </c>
      <c r="R2580" s="58">
        <f t="shared" si="327"/>
        <v>3.17361010226061</v>
      </c>
      <c r="S2580" s="57">
        <f>IF(K2580=0,C2608,(1/$C$59)*LN(1+$C$59/$C$58/(RodR+ABS(Calculations!K2580-RodR))))</f>
        <v>0.0148791606234107</v>
      </c>
      <c r="T2580" s="83">
        <f t="shared" si="328"/>
        <v>0.0150276446527886</v>
      </c>
      <c r="U2580" s="58">
        <f t="shared" si="329"/>
        <v>107.416666666667</v>
      </c>
      <c r="V2580" s="58">
        <f t="shared" si="330"/>
        <v>1.01019948033673</v>
      </c>
      <c r="W2580" s="58">
        <f t="shared" si="331"/>
        <v>1.01019948033673</v>
      </c>
    </row>
    <row r="2581" spans="11:23">
      <c r="K2581" s="80">
        <v>257.9</v>
      </c>
      <c r="L2581" s="56">
        <f t="shared" si="325"/>
        <v>1.92136059792288</v>
      </c>
      <c r="M2581" s="56">
        <f t="shared" si="332"/>
        <v>0.00743310757590265</v>
      </c>
      <c r="Q2581" s="82">
        <f t="shared" si="326"/>
        <v>0.047202456762588</v>
      </c>
      <c r="R2581" s="58">
        <f t="shared" si="327"/>
        <v>3.17361010226061</v>
      </c>
      <c r="S2581" s="57">
        <f>IF(K2581=0,C2609,(1/$C$59)*LN(1+$C$59/$C$58/(RodR+ABS(Calculations!K2581-RodR))))</f>
        <v>0.014873426552608</v>
      </c>
      <c r="T2581" s="83">
        <f t="shared" si="328"/>
        <v>0.0150217956347215</v>
      </c>
      <c r="U2581" s="58">
        <f t="shared" si="329"/>
        <v>107.458333333333</v>
      </c>
      <c r="V2581" s="58">
        <f t="shared" si="330"/>
        <v>1.01019948033673</v>
      </c>
      <c r="W2581" s="58">
        <f t="shared" si="331"/>
        <v>1.01019948033673</v>
      </c>
    </row>
    <row r="2582" spans="11:23">
      <c r="K2582" s="80">
        <v>258</v>
      </c>
      <c r="L2582" s="56">
        <f t="shared" si="325"/>
        <v>1.9206204369862</v>
      </c>
      <c r="M2582" s="56">
        <f t="shared" si="332"/>
        <v>0.00742737066234889</v>
      </c>
      <c r="Q2582" s="82">
        <f t="shared" si="326"/>
        <v>0.0471842730782505</v>
      </c>
      <c r="R2582" s="58">
        <f t="shared" si="327"/>
        <v>3.17361010226061</v>
      </c>
      <c r="S2582" s="57">
        <f>IF(K2582=0,C2610,(1/$C$59)*LN(1+$C$59/$C$58/(RodR+ABS(Calculations!K2582-RodR))))</f>
        <v>0.0148676968997044</v>
      </c>
      <c r="T2582" s="83">
        <f t="shared" si="328"/>
        <v>0.0150159511679817</v>
      </c>
      <c r="U2582" s="58">
        <f t="shared" si="329"/>
        <v>107.5</v>
      </c>
      <c r="V2582" s="58">
        <f t="shared" si="330"/>
        <v>1.01019948033673</v>
      </c>
      <c r="W2582" s="58">
        <f t="shared" si="331"/>
        <v>1.01019948033673</v>
      </c>
    </row>
    <row r="2583" spans="11:23">
      <c r="K2583" s="80">
        <v>258.1</v>
      </c>
      <c r="L2583" s="56">
        <f t="shared" si="325"/>
        <v>1.91988084609777</v>
      </c>
      <c r="M2583" s="56">
        <f t="shared" si="332"/>
        <v>0.00742164038802118</v>
      </c>
      <c r="Q2583" s="82">
        <f t="shared" si="326"/>
        <v>0.0471661033984043</v>
      </c>
      <c r="R2583" s="58">
        <f t="shared" si="327"/>
        <v>3.17361010226061</v>
      </c>
      <c r="S2583" s="57">
        <f>IF(K2583=0,C2611,(1/$C$59)*LN(1+$C$59/$C$58/(RodR+ABS(Calculations!K2583-RodR))))</f>
        <v>0.0148619716595959</v>
      </c>
      <c r="T2583" s="83">
        <f t="shared" si="328"/>
        <v>0.0150101112472588</v>
      </c>
      <c r="U2583" s="58">
        <f t="shared" si="329"/>
        <v>107.541666666667</v>
      </c>
      <c r="V2583" s="58">
        <f t="shared" si="330"/>
        <v>1.01019948033673</v>
      </c>
      <c r="W2583" s="58">
        <f t="shared" si="331"/>
        <v>1.01019948033673</v>
      </c>
    </row>
    <row r="2584" spans="11:23">
      <c r="K2584" s="80">
        <v>258.2</v>
      </c>
      <c r="L2584" s="56">
        <f t="shared" si="325"/>
        <v>1.91914182459928</v>
      </c>
      <c r="M2584" s="56">
        <f t="shared" si="332"/>
        <v>0.00741591674260778</v>
      </c>
      <c r="Q2584" s="82">
        <f t="shared" si="326"/>
        <v>0.0471479477068768</v>
      </c>
      <c r="R2584" s="58">
        <f t="shared" si="327"/>
        <v>3.17361010226061</v>
      </c>
      <c r="S2584" s="57">
        <f>IF(K2584=0,C2612,(1/$C$59)*LN(1+$C$59/$C$58/(RodR+ABS(Calculations!K2584-RodR))))</f>
        <v>0.0148562508271865</v>
      </c>
      <c r="T2584" s="83">
        <f t="shared" si="328"/>
        <v>0.0150042758672511</v>
      </c>
      <c r="U2584" s="58">
        <f t="shared" si="329"/>
        <v>107.583333333333</v>
      </c>
      <c r="V2584" s="58">
        <f t="shared" si="330"/>
        <v>1.01019948033673</v>
      </c>
      <c r="W2584" s="58">
        <f t="shared" si="331"/>
        <v>1.01019948033673</v>
      </c>
    </row>
    <row r="2585" spans="11:23">
      <c r="K2585" s="80">
        <v>258.3</v>
      </c>
      <c r="L2585" s="56">
        <f t="shared" si="325"/>
        <v>1.91840337183343</v>
      </c>
      <c r="M2585" s="56">
        <f t="shared" si="332"/>
        <v>0.00741019971600432</v>
      </c>
      <c r="Q2585" s="82">
        <f t="shared" si="326"/>
        <v>0.0471298059875199</v>
      </c>
      <c r="R2585" s="58">
        <f t="shared" si="327"/>
        <v>3.17361010226061</v>
      </c>
      <c r="S2585" s="57">
        <f>IF(K2585=0,C2613,(1/$C$59)*LN(1+$C$59/$C$58/(RodR+ABS(Calculations!K2585-RodR))))</f>
        <v>0.0148505343973882</v>
      </c>
      <c r="T2585" s="83">
        <f t="shared" si="328"/>
        <v>0.0149984450226646</v>
      </c>
      <c r="U2585" s="58">
        <f t="shared" si="329"/>
        <v>107.625</v>
      </c>
      <c r="V2585" s="58">
        <f t="shared" si="330"/>
        <v>1.01019948033673</v>
      </c>
      <c r="W2585" s="58">
        <f t="shared" si="331"/>
        <v>1.01019948033673</v>
      </c>
    </row>
    <row r="2586" spans="11:23">
      <c r="K2586" s="80">
        <v>258.4</v>
      </c>
      <c r="L2586" s="56">
        <f t="shared" si="325"/>
        <v>1.91766548714399</v>
      </c>
      <c r="M2586" s="56">
        <f t="shared" si="332"/>
        <v>0.0074044892978653</v>
      </c>
      <c r="Q2586" s="82">
        <f t="shared" si="326"/>
        <v>0.0471116782242114</v>
      </c>
      <c r="R2586" s="58">
        <f t="shared" si="327"/>
        <v>3.17361010226061</v>
      </c>
      <c r="S2586" s="57">
        <f>IF(K2586=0,C2614,(1/$C$59)*LN(1+$C$59/$C$58/(RodR+ABS(Calculations!K2586-RodR))))</f>
        <v>0.0148448223651207</v>
      </c>
      <c r="T2586" s="83">
        <f t="shared" si="328"/>
        <v>0.0149926187082136</v>
      </c>
      <c r="U2586" s="58">
        <f t="shared" si="329"/>
        <v>107.666666666667</v>
      </c>
      <c r="V2586" s="58">
        <f t="shared" si="330"/>
        <v>1.01019948033673</v>
      </c>
      <c r="W2586" s="58">
        <f t="shared" si="331"/>
        <v>1.01019948033673</v>
      </c>
    </row>
    <row r="2587" spans="11:23">
      <c r="K2587" s="80">
        <v>258.5</v>
      </c>
      <c r="L2587" s="56">
        <f t="shared" si="325"/>
        <v>1.91692816987563</v>
      </c>
      <c r="M2587" s="56">
        <f t="shared" si="332"/>
        <v>0.00739878547815298</v>
      </c>
      <c r="Q2587" s="82">
        <f t="shared" si="326"/>
        <v>0.0470935644008523</v>
      </c>
      <c r="R2587" s="58">
        <f t="shared" si="327"/>
        <v>3.17361010226061</v>
      </c>
      <c r="S2587" s="57">
        <f>IF(K2587=0,C2615,(1/$C$59)*LN(1+$C$59/$C$58/(RodR+ABS(Calculations!K2587-RodR))))</f>
        <v>0.0148391147253114</v>
      </c>
      <c r="T2587" s="83">
        <f t="shared" si="328"/>
        <v>0.014986796918621</v>
      </c>
      <c r="U2587" s="58">
        <f t="shared" si="329"/>
        <v>107.708333333333</v>
      </c>
      <c r="V2587" s="58">
        <f t="shared" si="330"/>
        <v>1.01019948033673</v>
      </c>
      <c r="W2587" s="58">
        <f t="shared" si="331"/>
        <v>1.01019948033673</v>
      </c>
    </row>
    <row r="2588" spans="11:23">
      <c r="K2588" s="80">
        <v>258.6</v>
      </c>
      <c r="L2588" s="56">
        <f t="shared" si="325"/>
        <v>1.91619141937414</v>
      </c>
      <c r="M2588" s="56">
        <f t="shared" si="332"/>
        <v>0.0073930882465878</v>
      </c>
      <c r="Q2588" s="82">
        <f t="shared" si="326"/>
        <v>0.04707546450137</v>
      </c>
      <c r="R2588" s="58">
        <f t="shared" si="327"/>
        <v>3.17361010226061</v>
      </c>
      <c r="S2588" s="57">
        <f>IF(K2588=0,C2616,(1/$C$59)*LN(1+$C$59/$C$58/(RodR+ABS(Calculations!K2588-RodR))))</f>
        <v>0.0148334114728956</v>
      </c>
      <c r="T2588" s="83">
        <f t="shared" si="328"/>
        <v>0.0149809796486179</v>
      </c>
      <c r="U2588" s="58">
        <f t="shared" si="329"/>
        <v>107.75</v>
      </c>
      <c r="V2588" s="58">
        <f t="shared" si="330"/>
        <v>1.01019948033673</v>
      </c>
      <c r="W2588" s="58">
        <f t="shared" si="331"/>
        <v>1.01019948033673</v>
      </c>
    </row>
    <row r="2589" spans="11:23">
      <c r="K2589" s="80">
        <v>258.7</v>
      </c>
      <c r="L2589" s="56">
        <f t="shared" si="325"/>
        <v>1.91545523498621</v>
      </c>
      <c r="M2589" s="56">
        <f t="shared" si="332"/>
        <v>0.00738739759306495</v>
      </c>
      <c r="Q2589" s="82">
        <f t="shared" si="326"/>
        <v>0.0470573785097151</v>
      </c>
      <c r="R2589" s="58">
        <f t="shared" si="327"/>
        <v>3.17361010226061</v>
      </c>
      <c r="S2589" s="57">
        <f>IF(K2589=0,C2617,(1/$C$59)*LN(1+$C$59/$C$58/(RodR+ABS(Calculations!K2589-RodR))))</f>
        <v>0.0148277126028164</v>
      </c>
      <c r="T2589" s="83">
        <f t="shared" si="328"/>
        <v>0.0149751668929427</v>
      </c>
      <c r="U2589" s="58">
        <f t="shared" si="329"/>
        <v>107.791666666667</v>
      </c>
      <c r="V2589" s="58">
        <f t="shared" si="330"/>
        <v>1.01019948033673</v>
      </c>
      <c r="W2589" s="58">
        <f t="shared" si="331"/>
        <v>1.01019948033673</v>
      </c>
    </row>
    <row r="2590" spans="11:23">
      <c r="K2590" s="80">
        <v>258.8</v>
      </c>
      <c r="L2590" s="56">
        <f t="shared" si="325"/>
        <v>1.91471961605959</v>
      </c>
      <c r="M2590" s="56">
        <f t="shared" si="332"/>
        <v>0.00738171350754446</v>
      </c>
      <c r="Q2590" s="82">
        <f t="shared" si="326"/>
        <v>0.0470393064098629</v>
      </c>
      <c r="R2590" s="58">
        <f t="shared" si="327"/>
        <v>3.17361010226061</v>
      </c>
      <c r="S2590" s="57">
        <f>IF(K2590=0,C2618,(1/$C$59)*LN(1+$C$59/$C$58/(RodR+ABS(Calculations!K2590-RodR))))</f>
        <v>0.0148220181100243</v>
      </c>
      <c r="T2590" s="83">
        <f t="shared" si="328"/>
        <v>0.0149693586463431</v>
      </c>
      <c r="U2590" s="58">
        <f t="shared" si="329"/>
        <v>107.833333333333</v>
      </c>
      <c r="V2590" s="58">
        <f t="shared" si="330"/>
        <v>1.01019948033673</v>
      </c>
      <c r="W2590" s="58">
        <f t="shared" si="331"/>
        <v>1.01019948033673</v>
      </c>
    </row>
    <row r="2591" spans="11:23">
      <c r="K2591" s="80">
        <v>258.9</v>
      </c>
      <c r="L2591" s="56">
        <f t="shared" si="325"/>
        <v>1.9139845619431</v>
      </c>
      <c r="M2591" s="56">
        <f t="shared" si="332"/>
        <v>0.00737603597978032</v>
      </c>
      <c r="Q2591" s="82">
        <f t="shared" si="326"/>
        <v>0.0470212481858163</v>
      </c>
      <c r="R2591" s="58">
        <f t="shared" si="327"/>
        <v>3.17361010226061</v>
      </c>
      <c r="S2591" s="57">
        <f>IF(K2591=0,C2619,(1/$C$59)*LN(1+$C$59/$C$58/(RodR+ABS(Calculations!K2591-RodR))))</f>
        <v>0.0148163279894787</v>
      </c>
      <c r="T2591" s="83">
        <f t="shared" si="328"/>
        <v>0.014963554903574</v>
      </c>
      <c r="U2591" s="58">
        <f t="shared" si="329"/>
        <v>107.875</v>
      </c>
      <c r="V2591" s="58">
        <f t="shared" si="330"/>
        <v>1.01019948033673</v>
      </c>
      <c r="W2591" s="58">
        <f t="shared" si="331"/>
        <v>1.01019948033673</v>
      </c>
    </row>
    <row r="2592" spans="11:23">
      <c r="K2592" s="80">
        <v>259</v>
      </c>
      <c r="L2592" s="56">
        <f t="shared" si="325"/>
        <v>1.9132500719864</v>
      </c>
      <c r="M2592" s="56">
        <f t="shared" si="332"/>
        <v>0.00737036499980248</v>
      </c>
      <c r="Q2592" s="82">
        <f t="shared" si="326"/>
        <v>0.0470032038215978</v>
      </c>
      <c r="R2592" s="58">
        <f t="shared" si="327"/>
        <v>3.17361010226061</v>
      </c>
      <c r="S2592" s="57">
        <f>IF(K2592=0,C2620,(1/$C$59)*LN(1+$C$59/$C$58/(RodR+ABS(Calculations!K2592-RodR))))</f>
        <v>0.0148106422361451</v>
      </c>
      <c r="T2592" s="83">
        <f t="shared" si="328"/>
        <v>0.0149577556593993</v>
      </c>
      <c r="U2592" s="58">
        <f t="shared" si="329"/>
        <v>107.916666666667</v>
      </c>
      <c r="V2592" s="58">
        <f t="shared" si="330"/>
        <v>1.01019948033673</v>
      </c>
      <c r="W2592" s="58">
        <f t="shared" si="331"/>
        <v>1.01019948033673</v>
      </c>
    </row>
    <row r="2593" spans="11:23">
      <c r="K2593" s="80">
        <v>259.1</v>
      </c>
      <c r="L2593" s="56">
        <f t="shared" si="325"/>
        <v>1.9125161455403</v>
      </c>
      <c r="M2593" s="56">
        <f t="shared" si="332"/>
        <v>0.00736470055746641</v>
      </c>
      <c r="Q2593" s="82">
        <f t="shared" si="326"/>
        <v>0.0469851733012591</v>
      </c>
      <c r="R2593" s="58">
        <f t="shared" si="327"/>
        <v>3.17361010226061</v>
      </c>
      <c r="S2593" s="57">
        <f>IF(K2593=0,C2621,(1/$C$59)*LN(1+$C$59/$C$58/(RodR+ABS(Calculations!K2593-RodR))))</f>
        <v>0.0148049608449982</v>
      </c>
      <c r="T2593" s="83">
        <f t="shared" si="328"/>
        <v>0.0149519609085904</v>
      </c>
      <c r="U2593" s="58">
        <f t="shared" si="329"/>
        <v>107.958333333333</v>
      </c>
      <c r="V2593" s="58">
        <f t="shared" si="330"/>
        <v>1.01019948033673</v>
      </c>
      <c r="W2593" s="58">
        <f t="shared" si="331"/>
        <v>1.01019948033673</v>
      </c>
    </row>
    <row r="2594" spans="11:23">
      <c r="K2594" s="80">
        <v>259.2</v>
      </c>
      <c r="L2594" s="56">
        <f t="shared" si="325"/>
        <v>1.91178278195651</v>
      </c>
      <c r="M2594" s="56">
        <f t="shared" si="332"/>
        <v>0.00735904264276654</v>
      </c>
      <c r="Q2594" s="82">
        <f t="shared" si="326"/>
        <v>0.0469671566088732</v>
      </c>
      <c r="R2594" s="58">
        <f t="shared" si="327"/>
        <v>3.17361010226061</v>
      </c>
      <c r="S2594" s="57">
        <f>IF(K2594=0,C2622,(1/$C$59)*LN(1+$C$59/$C$58/(RodR+ABS(Calculations!K2594-RodR))))</f>
        <v>0.0147992838110194</v>
      </c>
      <c r="T2594" s="83">
        <f t="shared" si="328"/>
        <v>0.0149461706459268</v>
      </c>
      <c r="U2594" s="58">
        <f t="shared" si="329"/>
        <v>108</v>
      </c>
      <c r="V2594" s="58">
        <f t="shared" si="330"/>
        <v>1.01019948033673</v>
      </c>
      <c r="W2594" s="58">
        <f t="shared" si="331"/>
        <v>1.01019948033673</v>
      </c>
    </row>
    <row r="2595" spans="11:23">
      <c r="K2595" s="80">
        <v>259.3</v>
      </c>
      <c r="L2595" s="56">
        <f t="shared" si="325"/>
        <v>1.91104998058774</v>
      </c>
      <c r="M2595" s="56">
        <f t="shared" si="332"/>
        <v>0.00735339124569601</v>
      </c>
      <c r="Q2595" s="82">
        <f t="shared" si="326"/>
        <v>0.0469491537285381</v>
      </c>
      <c r="R2595" s="58">
        <f t="shared" si="327"/>
        <v>3.17361010226061</v>
      </c>
      <c r="S2595" s="57">
        <f>IF(K2595=0,C2623,(1/$C$59)*LN(1+$C$59/$C$58/(RodR+ABS(Calculations!K2595-RodR))))</f>
        <v>0.0147936111291981</v>
      </c>
      <c r="T2595" s="83">
        <f t="shared" si="328"/>
        <v>0.0149403848661965</v>
      </c>
      <c r="U2595" s="58">
        <f t="shared" si="329"/>
        <v>108.041666666667</v>
      </c>
      <c r="V2595" s="58">
        <f t="shared" si="330"/>
        <v>1.01019948033673</v>
      </c>
      <c r="W2595" s="58">
        <f t="shared" si="331"/>
        <v>1.01019948033673</v>
      </c>
    </row>
    <row r="2596" spans="11:23">
      <c r="K2596" s="80">
        <v>259.4</v>
      </c>
      <c r="L2596" s="56">
        <f t="shared" si="325"/>
        <v>1.91031774078778</v>
      </c>
      <c r="M2596" s="56">
        <f t="shared" si="332"/>
        <v>0.00734774635621194</v>
      </c>
      <c r="Q2596" s="82">
        <f t="shared" si="326"/>
        <v>0.0469311646443782</v>
      </c>
      <c r="R2596" s="58">
        <f t="shared" si="327"/>
        <v>3.17361010226061</v>
      </c>
      <c r="S2596" s="57">
        <f>IF(K2596=0,C2624,(1/$C$59)*LN(1+$C$59/$C$58/(RodR+ABS(Calculations!K2596-RodR))))</f>
        <v>0.0147879427945318</v>
      </c>
      <c r="T2596" s="83">
        <f t="shared" si="328"/>
        <v>0.0149346035641952</v>
      </c>
      <c r="U2596" s="58">
        <f t="shared" si="329"/>
        <v>108.083333333333</v>
      </c>
      <c r="V2596" s="58">
        <f t="shared" si="330"/>
        <v>1.01019948033673</v>
      </c>
      <c r="W2596" s="58">
        <f t="shared" si="331"/>
        <v>1.01019948033673</v>
      </c>
    </row>
    <row r="2597" spans="11:23">
      <c r="K2597" s="80">
        <v>259.5</v>
      </c>
      <c r="L2597" s="56">
        <f t="shared" si="325"/>
        <v>1.90958606191129</v>
      </c>
      <c r="M2597" s="56">
        <f t="shared" si="332"/>
        <v>0.0073421079643412</v>
      </c>
      <c r="Q2597" s="82">
        <f t="shared" si="326"/>
        <v>0.0469131893405395</v>
      </c>
      <c r="R2597" s="58">
        <f t="shared" si="327"/>
        <v>3.17361010226061</v>
      </c>
      <c r="S2597" s="57">
        <f>IF(K2597=0,C2625,(1/$C$59)*LN(1+$C$59/$C$58/(RodR+ABS(Calculations!K2597-RodR))))</f>
        <v>0.014782278802025</v>
      </c>
      <c r="T2597" s="83">
        <f t="shared" si="328"/>
        <v>0.0149288267347269</v>
      </c>
      <c r="U2597" s="58">
        <f t="shared" si="329"/>
        <v>108.125</v>
      </c>
      <c r="V2597" s="58">
        <f t="shared" si="330"/>
        <v>1.01019948033673</v>
      </c>
      <c r="W2597" s="58">
        <f t="shared" si="331"/>
        <v>1.01019948033673</v>
      </c>
    </row>
    <row r="2598" spans="11:23">
      <c r="K2598" s="80">
        <v>259.6</v>
      </c>
      <c r="L2598" s="56">
        <f t="shared" si="325"/>
        <v>1.90885494331403</v>
      </c>
      <c r="M2598" s="56">
        <f t="shared" si="332"/>
        <v>0.00733647606011067</v>
      </c>
      <c r="Q2598" s="82">
        <f t="shared" si="326"/>
        <v>0.0468952278011944</v>
      </c>
      <c r="R2598" s="58">
        <f t="shared" si="327"/>
        <v>3.17361010226061</v>
      </c>
      <c r="S2598" s="57">
        <f>IF(K2598=0,C2626,(1/$C$59)*LN(1+$C$59/$C$58/(RodR+ABS(Calculations!K2598-RodR))))</f>
        <v>0.0147766191466905</v>
      </c>
      <c r="T2598" s="83">
        <f t="shared" si="328"/>
        <v>0.0149230543726034</v>
      </c>
      <c r="U2598" s="58">
        <f t="shared" si="329"/>
        <v>108.166666666667</v>
      </c>
      <c r="V2598" s="58">
        <f t="shared" si="330"/>
        <v>1.01019948033673</v>
      </c>
      <c r="W2598" s="58">
        <f t="shared" si="331"/>
        <v>1.01019948033673</v>
      </c>
    </row>
    <row r="2599" spans="11:23">
      <c r="K2599" s="80">
        <v>259.7</v>
      </c>
      <c r="L2599" s="56">
        <f t="shared" si="325"/>
        <v>1.90812438435264</v>
      </c>
      <c r="M2599" s="56">
        <f t="shared" si="332"/>
        <v>0.0073308506335783</v>
      </c>
      <c r="Q2599" s="82">
        <f t="shared" si="326"/>
        <v>0.0468772800105377</v>
      </c>
      <c r="R2599" s="58">
        <f t="shared" si="327"/>
        <v>3.17361010226061</v>
      </c>
      <c r="S2599" s="57">
        <f>IF(K2599=0,C2627,(1/$C$59)*LN(1+$C$59/$C$58/(RodR+ABS(Calculations!K2599-RodR))))</f>
        <v>0.0147709638235479</v>
      </c>
      <c r="T2599" s="83">
        <f t="shared" si="328"/>
        <v>0.0149172864726451</v>
      </c>
      <c r="U2599" s="58">
        <f t="shared" si="329"/>
        <v>108.208333333333</v>
      </c>
      <c r="V2599" s="58">
        <f t="shared" si="330"/>
        <v>1.01019948033673</v>
      </c>
      <c r="W2599" s="58">
        <f t="shared" si="331"/>
        <v>1.01019948033673</v>
      </c>
    </row>
    <row r="2600" spans="11:23">
      <c r="K2600" s="80">
        <v>259.8</v>
      </c>
      <c r="L2600" s="56">
        <f t="shared" si="325"/>
        <v>1.90739438438479</v>
      </c>
      <c r="M2600" s="56">
        <f t="shared" si="332"/>
        <v>0.00732523167480448</v>
      </c>
      <c r="Q2600" s="82">
        <f t="shared" si="326"/>
        <v>0.046859345952789</v>
      </c>
      <c r="R2600" s="58">
        <f t="shared" si="327"/>
        <v>3.17361010226061</v>
      </c>
      <c r="S2600" s="57">
        <f>IF(K2600=0,C2628,(1/$C$59)*LN(1+$C$59/$C$58/(RodR+ABS(Calculations!K2600-RodR))))</f>
        <v>0.0147653128276251</v>
      </c>
      <c r="T2600" s="83">
        <f t="shared" si="328"/>
        <v>0.0149115230296788</v>
      </c>
      <c r="U2600" s="58">
        <f t="shared" si="329"/>
        <v>108.25</v>
      </c>
      <c r="V2600" s="58">
        <f t="shared" si="330"/>
        <v>1.01019948033673</v>
      </c>
      <c r="W2600" s="58">
        <f t="shared" si="331"/>
        <v>1.01019948033673</v>
      </c>
    </row>
    <row r="2601" spans="11:23">
      <c r="K2601" s="80">
        <v>259.9</v>
      </c>
      <c r="L2601" s="56">
        <f t="shared" si="325"/>
        <v>1.90666494276922</v>
      </c>
      <c r="M2601" s="56">
        <f t="shared" si="332"/>
        <v>0.00731961917388224</v>
      </c>
      <c r="Q2601" s="82">
        <f t="shared" si="326"/>
        <v>0.0468414256121946</v>
      </c>
      <c r="R2601" s="58">
        <f t="shared" si="327"/>
        <v>3.17361010226061</v>
      </c>
      <c r="S2601" s="57">
        <f>IF(K2601=0,C2629,(1/$C$59)*LN(1+$C$59/$C$58/(RodR+ABS(Calculations!K2601-RodR))))</f>
        <v>0.0147596661539578</v>
      </c>
      <c r="T2601" s="83">
        <f t="shared" si="328"/>
        <v>0.0149057640385417</v>
      </c>
      <c r="U2601" s="58">
        <f t="shared" si="329"/>
        <v>108.291666666667</v>
      </c>
      <c r="V2601" s="58">
        <f t="shared" si="330"/>
        <v>1.01019948033673</v>
      </c>
      <c r="W2601" s="58">
        <f t="shared" si="331"/>
        <v>1.01019948033673</v>
      </c>
    </row>
    <row r="2602" spans="11:23">
      <c r="K2602" s="80">
        <v>260</v>
      </c>
      <c r="L2602" s="56">
        <f t="shared" si="325"/>
        <v>1.9059360588655</v>
      </c>
      <c r="M2602" s="56">
        <f t="shared" si="332"/>
        <v>0.0073140131209033</v>
      </c>
      <c r="Q2602" s="82">
        <f t="shared" si="326"/>
        <v>0.0468235189730204</v>
      </c>
      <c r="R2602" s="58">
        <f t="shared" si="327"/>
        <v>3.17361010226061</v>
      </c>
      <c r="S2602" s="57">
        <f>IF(K2602=0,C2630,(1/$C$59)*LN(1+$C$59/$C$58/(RodR+ABS(Calculations!K2602-RodR))))</f>
        <v>0.0147540237975885</v>
      </c>
      <c r="T2602" s="83">
        <f t="shared" si="328"/>
        <v>0.0149000094940772</v>
      </c>
      <c r="U2602" s="58">
        <f t="shared" si="329"/>
        <v>108.333333333333</v>
      </c>
      <c r="V2602" s="58">
        <f t="shared" si="330"/>
        <v>1.01019948033673</v>
      </c>
      <c r="W2602" s="58">
        <f t="shared" si="331"/>
        <v>1.01019948033673</v>
      </c>
    </row>
    <row r="2603" spans="11:23">
      <c r="K2603" s="80">
        <v>260.1</v>
      </c>
      <c r="L2603" s="56">
        <f t="shared" si="325"/>
        <v>1.90520773203424</v>
      </c>
      <c r="M2603" s="56">
        <f t="shared" si="332"/>
        <v>0.00730841350606481</v>
      </c>
      <c r="Q2603" s="82">
        <f t="shared" si="326"/>
        <v>0.0468056260195588</v>
      </c>
      <c r="R2603" s="58">
        <f t="shared" si="327"/>
        <v>3.17361010226061</v>
      </c>
      <c r="S2603" s="57">
        <f>IF(K2603=0,C2631,(1/$C$59)*LN(1+$C$59/$C$58/(RodR+ABS(Calculations!K2603-RodR))))</f>
        <v>0.0147483857535677</v>
      </c>
      <c r="T2603" s="83">
        <f t="shared" si="328"/>
        <v>0.0148942593911369</v>
      </c>
      <c r="U2603" s="58">
        <f t="shared" si="329"/>
        <v>108.375</v>
      </c>
      <c r="V2603" s="58">
        <f t="shared" si="330"/>
        <v>1.01019948033673</v>
      </c>
      <c r="W2603" s="58">
        <f t="shared" si="331"/>
        <v>1.01019948033673</v>
      </c>
    </row>
    <row r="2604" spans="11:23">
      <c r="K2604" s="80">
        <v>260.2</v>
      </c>
      <c r="L2604" s="56">
        <f t="shared" si="325"/>
        <v>1.90447996163709</v>
      </c>
      <c r="M2604" s="56">
        <f t="shared" si="332"/>
        <v>0.00730282031942231</v>
      </c>
      <c r="Q2604" s="82">
        <f t="shared" si="326"/>
        <v>0.0467877467361272</v>
      </c>
      <c r="R2604" s="58">
        <f t="shared" si="327"/>
        <v>3.17361010226061</v>
      </c>
      <c r="S2604" s="57">
        <f>IF(K2604=0,C2632,(1/$C$59)*LN(1+$C$59/$C$58/(RodR+ABS(Calculations!K2604-RodR))))</f>
        <v>0.0147427520169537</v>
      </c>
      <c r="T2604" s="83">
        <f t="shared" si="328"/>
        <v>0.0148885137245809</v>
      </c>
      <c r="U2604" s="58">
        <f t="shared" si="329"/>
        <v>108.416666666667</v>
      </c>
      <c r="V2604" s="58">
        <f t="shared" si="330"/>
        <v>1.01019948033673</v>
      </c>
      <c r="W2604" s="58">
        <f t="shared" si="331"/>
        <v>1.01019948033673</v>
      </c>
    </row>
    <row r="2605" spans="11:23">
      <c r="K2605" s="80">
        <v>260.3</v>
      </c>
      <c r="L2605" s="56">
        <f t="shared" si="325"/>
        <v>1.90375274703657</v>
      </c>
      <c r="M2605" s="56">
        <f t="shared" si="332"/>
        <v>0.00729723355117029</v>
      </c>
      <c r="Q2605" s="82">
        <f t="shared" si="326"/>
        <v>0.0467698811070645</v>
      </c>
      <c r="R2605" s="58">
        <f t="shared" si="327"/>
        <v>3.17361010226061</v>
      </c>
      <c r="S2605" s="57">
        <f>IF(K2605=0,C2633,(1/$C$59)*LN(1+$C$59/$C$58/(RodR+ABS(Calculations!K2605-RodR))))</f>
        <v>0.0147371225828118</v>
      </c>
      <c r="T2605" s="83">
        <f t="shared" si="328"/>
        <v>0.014882772489277</v>
      </c>
      <c r="U2605" s="58">
        <f t="shared" si="329"/>
        <v>108.458333333333</v>
      </c>
      <c r="V2605" s="58">
        <f t="shared" si="330"/>
        <v>1.01019948033673</v>
      </c>
      <c r="W2605" s="58">
        <f t="shared" si="331"/>
        <v>1.01019948033673</v>
      </c>
    </row>
    <row r="2606" spans="11:23">
      <c r="K2606" s="80">
        <v>260.4</v>
      </c>
      <c r="L2606" s="56">
        <f t="shared" si="325"/>
        <v>1.90302608759627</v>
      </c>
      <c r="M2606" s="56">
        <f t="shared" si="332"/>
        <v>0.00729165319150282</v>
      </c>
      <c r="Q2606" s="82">
        <f t="shared" si="326"/>
        <v>0.0467520291167361</v>
      </c>
      <c r="R2606" s="58">
        <f t="shared" si="327"/>
        <v>3.17361010226061</v>
      </c>
      <c r="S2606" s="57">
        <f>IF(K2606=0,C2634,(1/$C$59)*LN(1+$C$59/$C$58/(RodR+ABS(Calculations!K2606-RodR))))</f>
        <v>0.0147314974462156</v>
      </c>
      <c r="T2606" s="83">
        <f t="shared" si="328"/>
        <v>0.0148770356801006</v>
      </c>
      <c r="U2606" s="58">
        <f t="shared" si="329"/>
        <v>108.5</v>
      </c>
      <c r="V2606" s="58">
        <f t="shared" si="330"/>
        <v>1.01019948033673</v>
      </c>
      <c r="W2606" s="58">
        <f t="shared" si="331"/>
        <v>1.01019948033673</v>
      </c>
    </row>
    <row r="2607" spans="11:23">
      <c r="K2607" s="80">
        <v>260.5</v>
      </c>
      <c r="L2607" s="56">
        <f t="shared" si="325"/>
        <v>1.90229998268068</v>
      </c>
      <c r="M2607" s="56">
        <f t="shared" si="332"/>
        <v>0.00728607923061331</v>
      </c>
      <c r="Q2607" s="82">
        <f t="shared" si="326"/>
        <v>0.0467341907495287</v>
      </c>
      <c r="R2607" s="58">
        <f t="shared" si="327"/>
        <v>3.17361010226061</v>
      </c>
      <c r="S2607" s="57">
        <f>IF(K2607=0,C2635,(1/$C$59)*LN(1+$C$59/$C$58/(RodR+ABS(Calculations!K2607-RodR))))</f>
        <v>0.0147258766022453</v>
      </c>
      <c r="T2607" s="83">
        <f t="shared" si="328"/>
        <v>0.0148713032919356</v>
      </c>
      <c r="U2607" s="58">
        <f t="shared" si="329"/>
        <v>108.541666666667</v>
      </c>
      <c r="V2607" s="58">
        <f t="shared" si="330"/>
        <v>1.01019948033673</v>
      </c>
      <c r="W2607" s="58">
        <f t="shared" si="331"/>
        <v>1.01019948033673</v>
      </c>
    </row>
    <row r="2608" spans="11:23">
      <c r="K2608" s="80">
        <v>260.6</v>
      </c>
      <c r="L2608" s="56">
        <f t="shared" si="325"/>
        <v>1.90157443165526</v>
      </c>
      <c r="M2608" s="56">
        <f t="shared" si="332"/>
        <v>0.00728051165876331</v>
      </c>
      <c r="Q2608" s="82">
        <f t="shared" si="326"/>
        <v>0.0467163659898541</v>
      </c>
      <c r="R2608" s="58">
        <f t="shared" si="327"/>
        <v>3.17361010226061</v>
      </c>
      <c r="S2608" s="57">
        <f>IF(K2608=0,C2636,(1/$C$59)*LN(1+$C$59/$C$58/(RodR+ABS(Calculations!K2608-RodR))))</f>
        <v>0.0147202600459891</v>
      </c>
      <c r="T2608" s="83">
        <f t="shared" si="328"/>
        <v>0.0148655753196731</v>
      </c>
      <c r="U2608" s="58">
        <f t="shared" si="329"/>
        <v>108.583333333333</v>
      </c>
      <c r="V2608" s="58">
        <f t="shared" si="330"/>
        <v>1.01019948033673</v>
      </c>
      <c r="W2608" s="58">
        <f t="shared" si="331"/>
        <v>1.01019948033673</v>
      </c>
    </row>
    <row r="2609" spans="11:23">
      <c r="K2609" s="80">
        <v>260.7</v>
      </c>
      <c r="L2609" s="56">
        <f t="shared" si="325"/>
        <v>1.90084943388653</v>
      </c>
      <c r="M2609" s="56">
        <f t="shared" si="332"/>
        <v>0.00727495046611026</v>
      </c>
      <c r="Q2609" s="82">
        <f t="shared" si="326"/>
        <v>0.0466985548221489</v>
      </c>
      <c r="R2609" s="58">
        <f t="shared" si="327"/>
        <v>3.17361010226061</v>
      </c>
      <c r="S2609" s="57">
        <f>IF(K2609=0,C2637,(1/$C$59)*LN(1+$C$59/$C$58/(RodR+ABS(Calculations!K2609-RodR))))</f>
        <v>0.014714647772543</v>
      </c>
      <c r="T2609" s="83">
        <f t="shared" si="328"/>
        <v>0.0148598517582127</v>
      </c>
      <c r="U2609" s="58">
        <f t="shared" si="329"/>
        <v>108.625</v>
      </c>
      <c r="V2609" s="58">
        <f t="shared" si="330"/>
        <v>1.01019948033673</v>
      </c>
      <c r="W2609" s="58">
        <f t="shared" si="331"/>
        <v>1.01019948033673</v>
      </c>
    </row>
    <row r="2610" spans="11:23">
      <c r="K2610" s="80">
        <v>260.8</v>
      </c>
      <c r="L2610" s="56">
        <f t="shared" si="325"/>
        <v>1.90012498874184</v>
      </c>
      <c r="M2610" s="56">
        <f t="shared" si="332"/>
        <v>0.00726939564294926</v>
      </c>
      <c r="Q2610" s="82">
        <f t="shared" si="326"/>
        <v>0.0466807572308711</v>
      </c>
      <c r="R2610" s="58">
        <f t="shared" si="327"/>
        <v>3.17361010226061</v>
      </c>
      <c r="S2610" s="57">
        <f>IF(K2610=0,C2638,(1/$C$59)*LN(1+$C$59/$C$58/(RodR+ABS(Calculations!K2610-RodR))))</f>
        <v>0.0147090397770097</v>
      </c>
      <c r="T2610" s="83">
        <f t="shared" si="328"/>
        <v>0.0148541326024613</v>
      </c>
      <c r="U2610" s="58">
        <f t="shared" si="329"/>
        <v>108.666666666667</v>
      </c>
      <c r="V2610" s="58">
        <f t="shared" si="330"/>
        <v>1.01019948033673</v>
      </c>
      <c r="W2610" s="58">
        <f t="shared" si="331"/>
        <v>1.01019948033673</v>
      </c>
    </row>
    <row r="2611" spans="11:23">
      <c r="K2611" s="80">
        <v>260.9</v>
      </c>
      <c r="L2611" s="56">
        <f t="shared" si="325"/>
        <v>1.89940109558961</v>
      </c>
      <c r="M2611" s="56">
        <f t="shared" si="332"/>
        <v>0.00726384717961026</v>
      </c>
      <c r="Q2611" s="82">
        <f t="shared" si="326"/>
        <v>0.0466629732005045</v>
      </c>
      <c r="R2611" s="58">
        <f t="shared" si="327"/>
        <v>3.17361010226061</v>
      </c>
      <c r="S2611" s="57">
        <f>IF(K2611=0,C2639,(1/$C$59)*LN(1+$C$59/$C$58/(RodR+ABS(Calculations!K2611-RodR))))</f>
        <v>0.0147034360545001</v>
      </c>
      <c r="T2611" s="83">
        <f t="shared" si="328"/>
        <v>0.0148484178473338</v>
      </c>
      <c r="U2611" s="58">
        <f t="shared" si="329"/>
        <v>108.708333333333</v>
      </c>
      <c r="V2611" s="58">
        <f t="shared" si="330"/>
        <v>1.01019948033673</v>
      </c>
      <c r="W2611" s="58">
        <f t="shared" si="331"/>
        <v>1.01019948033673</v>
      </c>
    </row>
    <row r="2612" spans="11:23">
      <c r="K2612" s="80">
        <v>261</v>
      </c>
      <c r="L2612" s="56">
        <f t="shared" si="325"/>
        <v>1.89867775379918</v>
      </c>
      <c r="M2612" s="56">
        <f t="shared" si="332"/>
        <v>0.00725830506631686</v>
      </c>
      <c r="Q2612" s="82">
        <f t="shared" si="326"/>
        <v>0.0466452027155553</v>
      </c>
      <c r="R2612" s="58">
        <f t="shared" si="327"/>
        <v>3.17361010226061</v>
      </c>
      <c r="S2612" s="57">
        <f>IF(K2612=0,C2640,(1/$C$59)*LN(1+$C$59/$C$58/(RodR+ABS(Calculations!K2612-RodR))))</f>
        <v>0.0146978366001322</v>
      </c>
      <c r="T2612" s="83">
        <f t="shared" si="328"/>
        <v>0.0148427074877534</v>
      </c>
      <c r="U2612" s="58">
        <f t="shared" si="329"/>
        <v>108.75</v>
      </c>
      <c r="V2612" s="58">
        <f t="shared" si="330"/>
        <v>1.01019948033673</v>
      </c>
      <c r="W2612" s="58">
        <f t="shared" si="331"/>
        <v>1.01019948033673</v>
      </c>
    </row>
    <row r="2613" spans="11:23">
      <c r="K2613" s="80">
        <v>261.1</v>
      </c>
      <c r="L2613" s="56">
        <f t="shared" si="325"/>
        <v>1.89795496274087</v>
      </c>
      <c r="M2613" s="56">
        <f t="shared" si="332"/>
        <v>0.0072527692933626</v>
      </c>
      <c r="Q2613" s="82">
        <f t="shared" si="326"/>
        <v>0.0466274457605543</v>
      </c>
      <c r="R2613" s="58">
        <f t="shared" si="327"/>
        <v>3.17361010226061</v>
      </c>
      <c r="S2613" s="57">
        <f>IF(K2613=0,C2641,(1/$C$59)*LN(1+$C$59/$C$58/(RodR+ABS(Calculations!K2613-RodR))))</f>
        <v>0.0146922414090316</v>
      </c>
      <c r="T2613" s="83">
        <f t="shared" si="328"/>
        <v>0.0148370015186508</v>
      </c>
      <c r="U2613" s="58">
        <f t="shared" si="329"/>
        <v>108.791666666667</v>
      </c>
      <c r="V2613" s="58">
        <f t="shared" si="330"/>
        <v>1.01019948033673</v>
      </c>
      <c r="W2613" s="58">
        <f t="shared" si="331"/>
        <v>1.01019948033673</v>
      </c>
    </row>
    <row r="2614" spans="11:23">
      <c r="K2614" s="80">
        <v>261.2</v>
      </c>
      <c r="L2614" s="56">
        <f t="shared" si="325"/>
        <v>1.89723272178591</v>
      </c>
      <c r="M2614" s="56">
        <f t="shared" si="332"/>
        <v>0.00724723985117959</v>
      </c>
      <c r="Q2614" s="82">
        <f t="shared" si="326"/>
        <v>0.0466097023200539</v>
      </c>
      <c r="R2614" s="58">
        <f t="shared" si="327"/>
        <v>3.17361010226061</v>
      </c>
      <c r="S2614" s="57">
        <f>IF(K2614=0,C2642,(1/$C$59)*LN(1+$C$59/$C$58/(RodR+ABS(Calculations!K2614-RodR))))</f>
        <v>0.0146866504763308</v>
      </c>
      <c r="T2614" s="83">
        <f t="shared" si="328"/>
        <v>0.0148312999349636</v>
      </c>
      <c r="U2614" s="58">
        <f t="shared" si="329"/>
        <v>108.833333333333</v>
      </c>
      <c r="V2614" s="58">
        <f t="shared" si="330"/>
        <v>1.01019948033673</v>
      </c>
      <c r="W2614" s="58">
        <f t="shared" si="331"/>
        <v>1.01019948033673</v>
      </c>
    </row>
    <row r="2615" spans="11:23">
      <c r="K2615" s="80">
        <v>261.3</v>
      </c>
      <c r="L2615" s="56">
        <f t="shared" si="325"/>
        <v>1.89651103030651</v>
      </c>
      <c r="M2615" s="56">
        <f t="shared" si="332"/>
        <v>0.00724171673005869</v>
      </c>
      <c r="Q2615" s="82">
        <f t="shared" si="326"/>
        <v>0.0465919723786316</v>
      </c>
      <c r="R2615" s="58">
        <f t="shared" si="327"/>
        <v>3.17361010226061</v>
      </c>
      <c r="S2615" s="57">
        <f>IF(K2615=0,C2643,(1/$C$59)*LN(1+$C$59/$C$58/(RodR+ABS(Calculations!K2615-RodR))))</f>
        <v>0.0146810637971701</v>
      </c>
      <c r="T2615" s="83">
        <f t="shared" si="328"/>
        <v>0.0148256027316388</v>
      </c>
      <c r="U2615" s="58">
        <f t="shared" si="329"/>
        <v>108.875</v>
      </c>
      <c r="V2615" s="58">
        <f t="shared" si="330"/>
        <v>1.01019948033673</v>
      </c>
      <c r="W2615" s="58">
        <f t="shared" si="331"/>
        <v>1.01019948033673</v>
      </c>
    </row>
    <row r="2616" spans="11:23">
      <c r="K2616" s="80">
        <v>261.4</v>
      </c>
      <c r="L2616" s="56">
        <f t="shared" si="325"/>
        <v>1.89578988767591</v>
      </c>
      <c r="M2616" s="56">
        <f t="shared" si="332"/>
        <v>0.0072361999203614</v>
      </c>
      <c r="Q2616" s="82">
        <f t="shared" si="326"/>
        <v>0.0465742559208896</v>
      </c>
      <c r="R2616" s="58">
        <f t="shared" si="327"/>
        <v>3.17361010226061</v>
      </c>
      <c r="S2616" s="57">
        <f>IF(K2616=0,C2644,(1/$C$59)*LN(1+$C$59/$C$58/(RodR+ABS(Calculations!K2616-RodR))))</f>
        <v>0.0146754813666978</v>
      </c>
      <c r="T2616" s="83">
        <f t="shared" si="328"/>
        <v>0.0148199099036302</v>
      </c>
      <c r="U2616" s="58">
        <f t="shared" si="329"/>
        <v>108.916666666667</v>
      </c>
      <c r="V2616" s="58">
        <f t="shared" si="330"/>
        <v>1.01019948033673</v>
      </c>
      <c r="W2616" s="58">
        <f t="shared" si="331"/>
        <v>1.01019948033673</v>
      </c>
    </row>
    <row r="2617" spans="11:23">
      <c r="K2617" s="80">
        <v>261.5</v>
      </c>
      <c r="L2617" s="56">
        <f t="shared" si="325"/>
        <v>1.89506929326819</v>
      </c>
      <c r="M2617" s="56">
        <f t="shared" si="332"/>
        <v>0.00723068941248206</v>
      </c>
      <c r="Q2617" s="82">
        <f t="shared" si="326"/>
        <v>0.0465565529314505</v>
      </c>
      <c r="R2617" s="58">
        <f t="shared" si="327"/>
        <v>3.17361010226061</v>
      </c>
      <c r="S2617" s="57">
        <f>IF(K2617=0,C2645,(1/$C$59)*LN(1+$C$59/$C$58/(RodR+ABS(Calculations!K2617-RodR))))</f>
        <v>0.0146699031800685</v>
      </c>
      <c r="T2617" s="83">
        <f t="shared" si="328"/>
        <v>0.0148142214458994</v>
      </c>
      <c r="U2617" s="58">
        <f t="shared" si="329"/>
        <v>108.958333333333</v>
      </c>
      <c r="V2617" s="58">
        <f t="shared" si="330"/>
        <v>1.01019948033673</v>
      </c>
      <c r="W2617" s="58">
        <f t="shared" si="331"/>
        <v>1.01019948033673</v>
      </c>
    </row>
    <row r="2618" spans="11:23">
      <c r="K2618" s="80">
        <v>261.6</v>
      </c>
      <c r="L2618" s="56">
        <f t="shared" si="325"/>
        <v>1.89434924645841</v>
      </c>
      <c r="M2618" s="56">
        <f t="shared" si="332"/>
        <v>0.007225185196849</v>
      </c>
      <c r="Q2618" s="82">
        <f t="shared" si="326"/>
        <v>0.0465388633949614</v>
      </c>
      <c r="R2618" s="58">
        <f t="shared" si="327"/>
        <v>3.17361010226061</v>
      </c>
      <c r="S2618" s="57">
        <f>IF(K2618=0,C2646,(1/$C$59)*LN(1+$C$59/$C$58/(RodR+ABS(Calculations!K2618-RodR))))</f>
        <v>0.0146643292324445</v>
      </c>
      <c r="T2618" s="83">
        <f t="shared" si="328"/>
        <v>0.0148085373534159</v>
      </c>
      <c r="U2618" s="58">
        <f t="shared" si="329"/>
        <v>109</v>
      </c>
      <c r="V2618" s="58">
        <f t="shared" si="330"/>
        <v>1.01019948033673</v>
      </c>
      <c r="W2618" s="58">
        <f t="shared" si="331"/>
        <v>1.01019948033673</v>
      </c>
    </row>
    <row r="2619" spans="11:23">
      <c r="K2619" s="80">
        <v>261.7</v>
      </c>
      <c r="L2619" s="56">
        <f t="shared" si="325"/>
        <v>1.89362974662267</v>
      </c>
      <c r="M2619" s="56">
        <f t="shared" si="332"/>
        <v>0.00721968726385724</v>
      </c>
      <c r="Q2619" s="82">
        <f t="shared" si="326"/>
        <v>0.0465211872960947</v>
      </c>
      <c r="R2619" s="58">
        <f t="shared" si="327"/>
        <v>3.17361010226061</v>
      </c>
      <c r="S2619" s="57">
        <f>IF(K2619=0,C2647,(1/$C$59)*LN(1+$C$59/$C$58/(RodR+ABS(Calculations!K2619-RodR))))</f>
        <v>0.014658759518996</v>
      </c>
      <c r="T2619" s="83">
        <f t="shared" si="328"/>
        <v>0.0148028576211567</v>
      </c>
      <c r="U2619" s="58">
        <f t="shared" si="329"/>
        <v>109.041666666667</v>
      </c>
      <c r="V2619" s="58">
        <f t="shared" si="330"/>
        <v>1.01019948033673</v>
      </c>
      <c r="W2619" s="58">
        <f t="shared" si="331"/>
        <v>1.01019948033673</v>
      </c>
    </row>
    <row r="2620" spans="11:23">
      <c r="K2620" s="80">
        <v>261.8</v>
      </c>
      <c r="L2620" s="56">
        <f t="shared" si="325"/>
        <v>1.8929107931379</v>
      </c>
      <c r="M2620" s="56">
        <f t="shared" si="332"/>
        <v>0.00721419560393333</v>
      </c>
      <c r="Q2620" s="82">
        <f t="shared" si="326"/>
        <v>0.0465035246195437</v>
      </c>
      <c r="R2620" s="58">
        <f t="shared" si="327"/>
        <v>3.17361010226061</v>
      </c>
      <c r="S2620" s="57">
        <f>IF(K2620=0,C2648,(1/$C$59)*LN(1+$C$59/$C$58/(RodR+ABS(Calculations!K2620-RodR))))</f>
        <v>0.0146531940349</v>
      </c>
      <c r="T2620" s="83">
        <f t="shared" si="328"/>
        <v>0.0147971822441069</v>
      </c>
      <c r="U2620" s="58">
        <f t="shared" si="329"/>
        <v>109.083333333333</v>
      </c>
      <c r="V2620" s="58">
        <f t="shared" si="330"/>
        <v>1.01019948033673</v>
      </c>
      <c r="W2620" s="58">
        <f t="shared" si="331"/>
        <v>1.01019948033673</v>
      </c>
    </row>
    <row r="2621" spans="11:23">
      <c r="K2621" s="80">
        <v>261.9</v>
      </c>
      <c r="L2621" s="56">
        <f t="shared" si="325"/>
        <v>1.892192385382</v>
      </c>
      <c r="M2621" s="56">
        <f t="shared" si="332"/>
        <v>0.00720871020760705</v>
      </c>
      <c r="Q2621" s="82">
        <f t="shared" si="326"/>
        <v>0.0464858753500248</v>
      </c>
      <c r="R2621" s="58">
        <f t="shared" si="327"/>
        <v>3.17361010226061</v>
      </c>
      <c r="S2621" s="57">
        <f>IF(K2621=0,C2649,(1/$C$59)*LN(1+$C$59/$C$58/(RodR+ABS(Calculations!K2621-RodR))))</f>
        <v>0.0146476327753407</v>
      </c>
      <c r="T2621" s="83">
        <f t="shared" si="328"/>
        <v>0.0147915112172589</v>
      </c>
      <c r="U2621" s="58">
        <f t="shared" si="329"/>
        <v>109.125</v>
      </c>
      <c r="V2621" s="58">
        <f t="shared" si="330"/>
        <v>1.01019948033673</v>
      </c>
      <c r="W2621" s="58">
        <f t="shared" si="331"/>
        <v>1.01019948033673</v>
      </c>
    </row>
    <row r="2622" spans="11:23">
      <c r="K2622" s="80">
        <v>262</v>
      </c>
      <c r="L2622" s="56">
        <f t="shared" si="325"/>
        <v>1.89147452273387</v>
      </c>
      <c r="M2622" s="56">
        <f t="shared" si="332"/>
        <v>0.00720323106530629</v>
      </c>
      <c r="Q2622" s="82">
        <f t="shared" si="326"/>
        <v>0.0464682394722793</v>
      </c>
      <c r="R2622" s="58">
        <f t="shared" si="327"/>
        <v>3.17361010226061</v>
      </c>
      <c r="S2622" s="57">
        <f>IF(K2622=0,C2650,(1/$C$59)*LN(1+$C$59/$C$58/(RodR+ABS(Calculations!K2622-RodR))))</f>
        <v>0.01464207573551</v>
      </c>
      <c r="T2622" s="83">
        <f t="shared" si="328"/>
        <v>0.014785844535613</v>
      </c>
      <c r="U2622" s="58">
        <f t="shared" si="329"/>
        <v>109.166666666667</v>
      </c>
      <c r="V2622" s="58">
        <f t="shared" si="330"/>
        <v>1.01019948033673</v>
      </c>
      <c r="W2622" s="58">
        <f t="shared" si="331"/>
        <v>1.01019948033673</v>
      </c>
    </row>
    <row r="2623" spans="11:23">
      <c r="K2623" s="80">
        <v>262.1</v>
      </c>
      <c r="L2623" s="56">
        <f t="shared" si="325"/>
        <v>1.89075720457335</v>
      </c>
      <c r="M2623" s="56">
        <f t="shared" si="332"/>
        <v>0.00719775816752577</v>
      </c>
      <c r="Q2623" s="82">
        <f t="shared" si="326"/>
        <v>0.0464506169710717</v>
      </c>
      <c r="R2623" s="58">
        <f t="shared" si="327"/>
        <v>3.17361010226061</v>
      </c>
      <c r="S2623" s="57">
        <f>IF(K2623=0,C2651,(1/$C$59)*LN(1+$C$59/$C$58/(RodR+ABS(Calculations!K2623-RodR))))</f>
        <v>0.0146365229106071</v>
      </c>
      <c r="T2623" s="83">
        <f t="shared" si="328"/>
        <v>0.0147801821941769</v>
      </c>
      <c r="U2623" s="58">
        <f t="shared" si="329"/>
        <v>109.208333333333</v>
      </c>
      <c r="V2623" s="58">
        <f t="shared" si="330"/>
        <v>1.01019948033673</v>
      </c>
      <c r="W2623" s="58">
        <f t="shared" si="331"/>
        <v>1.01019948033673</v>
      </c>
    </row>
    <row r="2624" spans="11:23">
      <c r="K2624" s="80">
        <v>262.2</v>
      </c>
      <c r="L2624" s="56">
        <f t="shared" si="325"/>
        <v>1.89004043028111</v>
      </c>
      <c r="M2624" s="56">
        <f t="shared" si="332"/>
        <v>0.00719229150479306</v>
      </c>
      <c r="Q2624" s="82">
        <f t="shared" si="326"/>
        <v>0.0464330078311871</v>
      </c>
      <c r="R2624" s="58">
        <f t="shared" si="327"/>
        <v>3.17361010226061</v>
      </c>
      <c r="S2624" s="57">
        <f>IF(K2624=0,C2652,(1/$C$59)*LN(1+$C$59/$C$58/(RodR+ABS(Calculations!K2624-RodR))))</f>
        <v>0.0146309742958381</v>
      </c>
      <c r="T2624" s="83">
        <f t="shared" si="328"/>
        <v>0.0147745241879665</v>
      </c>
      <c r="U2624" s="58">
        <f t="shared" si="329"/>
        <v>109.25</v>
      </c>
      <c r="V2624" s="58">
        <f t="shared" si="330"/>
        <v>1.01019948033673</v>
      </c>
      <c r="W2624" s="58">
        <f t="shared" si="331"/>
        <v>1.01019948033673</v>
      </c>
    </row>
    <row r="2625" spans="11:23">
      <c r="K2625" s="80">
        <v>262.3</v>
      </c>
      <c r="L2625" s="56">
        <f t="shared" si="325"/>
        <v>1.8893241992389</v>
      </c>
      <c r="M2625" s="56">
        <f t="shared" si="332"/>
        <v>0.0071868310676042</v>
      </c>
      <c r="Q2625" s="82">
        <f t="shared" si="326"/>
        <v>0.0464154120374363</v>
      </c>
      <c r="R2625" s="58">
        <f t="shared" si="327"/>
        <v>3.17361010226061</v>
      </c>
      <c r="S2625" s="57">
        <f>IF(K2625=0,C2653,(1/$C$59)*LN(1+$C$59/$C$58/(RodR+ABS(Calculations!K2625-RodR))))</f>
        <v>0.0146254298864167</v>
      </c>
      <c r="T2625" s="83">
        <f t="shared" si="328"/>
        <v>0.0147688705120041</v>
      </c>
      <c r="U2625" s="58">
        <f t="shared" si="329"/>
        <v>109.291666666667</v>
      </c>
      <c r="V2625" s="58">
        <f t="shared" si="330"/>
        <v>1.01019948033673</v>
      </c>
      <c r="W2625" s="58">
        <f t="shared" si="331"/>
        <v>1.01019948033673</v>
      </c>
    </row>
    <row r="2626" spans="11:23">
      <c r="K2626" s="80">
        <v>262.4</v>
      </c>
      <c r="L2626" s="56">
        <f t="shared" ref="L2626:L2689" si="333">IF(K2626&lt;RodR,EPRValue,Q2626*$C$43)</f>
        <v>1.88860851082932</v>
      </c>
      <c r="M2626" s="56">
        <f t="shared" si="332"/>
        <v>0.00718137684658893</v>
      </c>
      <c r="Q2626" s="82">
        <f t="shared" si="326"/>
        <v>0.0463978295746517</v>
      </c>
      <c r="R2626" s="58">
        <f t="shared" si="327"/>
        <v>3.17361010226061</v>
      </c>
      <c r="S2626" s="57">
        <f>IF(K2626=0,C2654,(1/$C$59)*LN(1+$C$59/$C$58/(RodR+ABS(Calculations!K2626-RodR))))</f>
        <v>0.0146198896775637</v>
      </c>
      <c r="T2626" s="83">
        <f t="shared" si="328"/>
        <v>0.0147632211613217</v>
      </c>
      <c r="U2626" s="58">
        <f t="shared" si="329"/>
        <v>109.333333333333</v>
      </c>
      <c r="V2626" s="58">
        <f t="shared" si="330"/>
        <v>1.01019948033673</v>
      </c>
      <c r="W2626" s="58">
        <f t="shared" si="331"/>
        <v>1.01019948033673</v>
      </c>
    </row>
    <row r="2627" spans="11:23">
      <c r="K2627" s="80">
        <v>262.5</v>
      </c>
      <c r="L2627" s="56">
        <f t="shared" si="333"/>
        <v>1.88789336443595</v>
      </c>
      <c r="M2627" s="56">
        <f t="shared" si="332"/>
        <v>0.00717592883224061</v>
      </c>
      <c r="Q2627" s="82">
        <f t="shared" si="326"/>
        <v>0.0463802604276897</v>
      </c>
      <c r="R2627" s="58">
        <f t="shared" si="327"/>
        <v>3.17361010226061</v>
      </c>
      <c r="S2627" s="57">
        <f>IF(K2627=0,C2655,(1/$C$59)*LN(1+$C$59/$C$58/(RodR+ABS(Calculations!K2627-RodR))))</f>
        <v>0.0146143536645073</v>
      </c>
      <c r="T2627" s="83">
        <f t="shared" si="328"/>
        <v>0.0147575761309567</v>
      </c>
      <c r="U2627" s="58">
        <f t="shared" si="329"/>
        <v>109.375</v>
      </c>
      <c r="V2627" s="58">
        <f t="shared" si="330"/>
        <v>1.01019948033673</v>
      </c>
      <c r="W2627" s="58">
        <f t="shared" si="331"/>
        <v>1.01019948033673</v>
      </c>
    </row>
    <row r="2628" spans="11:23">
      <c r="K2628" s="80">
        <v>262.6</v>
      </c>
      <c r="L2628" s="56">
        <f t="shared" si="333"/>
        <v>1.88717875944326</v>
      </c>
      <c r="M2628" s="56">
        <f t="shared" si="332"/>
        <v>0.00717048701515521</v>
      </c>
      <c r="Q2628" s="82">
        <f t="shared" ref="Q2628:Q2691" si="334">R2628*IF($C$56&lt;$C$55,S2628,T2628)</f>
        <v>0.0463627045814282</v>
      </c>
      <c r="R2628" s="58">
        <f t="shared" ref="R2628:R2691" si="335">$C$70/$C$61*W2628</f>
        <v>3.17361010226061</v>
      </c>
      <c r="S2628" s="57">
        <f>IF(K2628=0,C2656,(1/$C$59)*LN(1+$C$59/$C$58/(RodR+ABS(Calculations!K2628-RodR))))</f>
        <v>0.0146088218424826</v>
      </c>
      <c r="T2628" s="83">
        <f t="shared" ref="T2628:T2691" si="336">IF((ABS(K2628))&lt;$C$55-$C$56,($C$53/2/PI()/$C$56*LN(($C$55-$C$56)*(ABS(K2628)+$C$56)/(ABS(K2628))/$C$55)+$C$60*LN($C$55*$C$54/($C$55-$C$56)/$C$53)),$C$60*LN((((ABS(K2628))+$C$56-$C$55)*$C$53+$C$55*$C$54)/($C$53*(ABS(K2628)))))</f>
        <v>0.0147519354159554</v>
      </c>
      <c r="U2628" s="58">
        <f t="shared" ref="U2628:U2691" si="337">K2628/$C$56</f>
        <v>109.416666666667</v>
      </c>
      <c r="V2628" s="58">
        <f t="shared" ref="V2628:V2691" si="338">IF(K2628="","",1/(1.0212-0.0178*LOG10($C$53+0.01)))</f>
        <v>1.01019948033673</v>
      </c>
      <c r="W2628" s="58">
        <f t="shared" ref="W2628:W2691" si="339">MAX(1/(-(0.21682*LOG10(3.7*U2628)-0.293)*(EXP(-3.7*U2628)-1)+1),1)*MAX(1/(-(0.1921*LOG10(U2628+0.2)+0.072)*(EXP(-150*U2628)-1)+1),1)*V2628</f>
        <v>1.01019948033673</v>
      </c>
    </row>
    <row r="2629" spans="11:23">
      <c r="K2629" s="80">
        <v>262.7</v>
      </c>
      <c r="L2629" s="56">
        <f t="shared" si="333"/>
        <v>1.88646469523667</v>
      </c>
      <c r="M2629" s="56">
        <f t="shared" si="332"/>
        <v>0.00716505138599643</v>
      </c>
      <c r="Q2629" s="82">
        <f t="shared" si="334"/>
        <v>0.046345162020769</v>
      </c>
      <c r="R2629" s="58">
        <f t="shared" si="335"/>
        <v>3.17361010226061</v>
      </c>
      <c r="S2629" s="57">
        <f>IF(K2629=0,C2657,(1/$C$59)*LN(1+$C$59/$C$58/(RodR+ABS(Calculations!K2629-RodR))))</f>
        <v>0.0146032942067322</v>
      </c>
      <c r="T2629" s="83">
        <f t="shared" si="336"/>
        <v>0.0147462990113712</v>
      </c>
      <c r="U2629" s="58">
        <f t="shared" si="337"/>
        <v>109.458333333333</v>
      </c>
      <c r="V2629" s="58">
        <f t="shared" si="338"/>
        <v>1.01019948033673</v>
      </c>
      <c r="W2629" s="58">
        <f t="shared" si="339"/>
        <v>1.01019948033673</v>
      </c>
    </row>
    <row r="2630" spans="11:23">
      <c r="K2630" s="80">
        <v>262.8</v>
      </c>
      <c r="L2630" s="56">
        <f t="shared" si="333"/>
        <v>1.88575117120254</v>
      </c>
      <c r="M2630" s="56">
        <f t="shared" si="332"/>
        <v>0.00715962193535935</v>
      </c>
      <c r="Q2630" s="82">
        <f t="shared" si="334"/>
        <v>0.0463276327306366</v>
      </c>
      <c r="R2630" s="58">
        <f t="shared" si="335"/>
        <v>3.17361010226061</v>
      </c>
      <c r="S2630" s="57">
        <f>IF(K2630=0,C2658,(1/$C$59)*LN(1+$C$59/$C$58/(RodR+ABS(Calculations!K2630-RodR))))</f>
        <v>0.0145977707525057</v>
      </c>
      <c r="T2630" s="83">
        <f t="shared" si="336"/>
        <v>0.0147406669122653</v>
      </c>
      <c r="U2630" s="58">
        <f t="shared" si="337"/>
        <v>109.5</v>
      </c>
      <c r="V2630" s="58">
        <f t="shared" si="338"/>
        <v>1.01019948033673</v>
      </c>
      <c r="W2630" s="58">
        <f t="shared" si="339"/>
        <v>1.01019948033673</v>
      </c>
    </row>
    <row r="2631" spans="11:23">
      <c r="K2631" s="80">
        <v>262.9</v>
      </c>
      <c r="L2631" s="56">
        <f t="shared" si="333"/>
        <v>1.8850381867282</v>
      </c>
      <c r="M2631" s="56">
        <f t="shared" si="332"/>
        <v>0.00715419865380396</v>
      </c>
      <c r="Q2631" s="82">
        <f t="shared" si="334"/>
        <v>0.0463101166959792</v>
      </c>
      <c r="R2631" s="58">
        <f t="shared" si="335"/>
        <v>3.17361010226061</v>
      </c>
      <c r="S2631" s="57">
        <f>IF(K2631=0,C2659,(1/$C$59)*LN(1+$C$59/$C$58/(RodR+ABS(Calculations!K2631-RodR))))</f>
        <v>0.0145922514750605</v>
      </c>
      <c r="T2631" s="83">
        <f t="shared" si="336"/>
        <v>0.0147350391137065</v>
      </c>
      <c r="U2631" s="58">
        <f t="shared" si="337"/>
        <v>109.541666666667</v>
      </c>
      <c r="V2631" s="58">
        <f t="shared" si="338"/>
        <v>1.01019948033673</v>
      </c>
      <c r="W2631" s="58">
        <f t="shared" si="339"/>
        <v>1.01019948033673</v>
      </c>
    </row>
    <row r="2632" spans="11:23">
      <c r="K2632" s="80">
        <v>263</v>
      </c>
      <c r="L2632" s="56">
        <f t="shared" si="333"/>
        <v>1.88432574120181</v>
      </c>
      <c r="M2632" s="56">
        <f t="shared" si="332"/>
        <v>0.00714878153206167</v>
      </c>
      <c r="Q2632" s="82">
        <f t="shared" si="334"/>
        <v>0.0462926139017658</v>
      </c>
      <c r="R2632" s="58">
        <f t="shared" si="335"/>
        <v>3.17361010226061</v>
      </c>
      <c r="S2632" s="57">
        <f>IF(K2632=0,C2660,(1/$C$59)*LN(1+$C$59/$C$58/(RodR+ABS(Calculations!K2632-RodR))))</f>
        <v>0.0145867363696602</v>
      </c>
      <c r="T2632" s="83">
        <f t="shared" si="336"/>
        <v>0.0147294156107706</v>
      </c>
      <c r="U2632" s="58">
        <f t="shared" si="337"/>
        <v>109.583333333333</v>
      </c>
      <c r="V2632" s="58">
        <f t="shared" si="338"/>
        <v>1.01019948033673</v>
      </c>
      <c r="W2632" s="58">
        <f t="shared" si="339"/>
        <v>1.01019948033673</v>
      </c>
    </row>
    <row r="2633" spans="11:23">
      <c r="K2633" s="80">
        <v>263.1</v>
      </c>
      <c r="L2633" s="56">
        <f t="shared" si="333"/>
        <v>1.88361383401252</v>
      </c>
      <c r="M2633" s="56">
        <f t="shared" si="332"/>
        <v>0.00714337056082881</v>
      </c>
      <c r="Q2633" s="82">
        <f t="shared" si="334"/>
        <v>0.0462751243329895</v>
      </c>
      <c r="R2633" s="58">
        <f t="shared" si="335"/>
        <v>3.17361010226061</v>
      </c>
      <c r="S2633" s="57">
        <f>IF(K2633=0,C2661,(1/$C$59)*LN(1+$C$59/$C$58/(RodR+ABS(Calculations!K2633-RodR))))</f>
        <v>0.0145812254315762</v>
      </c>
      <c r="T2633" s="83">
        <f t="shared" si="336"/>
        <v>0.0147237963985414</v>
      </c>
      <c r="U2633" s="58">
        <f t="shared" si="337"/>
        <v>109.625</v>
      </c>
      <c r="V2633" s="58">
        <f t="shared" si="338"/>
        <v>1.01019948033673</v>
      </c>
      <c r="W2633" s="58">
        <f t="shared" si="339"/>
        <v>1.01019948033673</v>
      </c>
    </row>
    <row r="2634" spans="11:23">
      <c r="K2634" s="80">
        <v>263.2</v>
      </c>
      <c r="L2634" s="56">
        <f t="shared" si="333"/>
        <v>1.88290246455038</v>
      </c>
      <c r="M2634" s="56">
        <f t="shared" si="332"/>
        <v>0.00713796573073289</v>
      </c>
      <c r="Q2634" s="82">
        <f t="shared" si="334"/>
        <v>0.0462576479746656</v>
      </c>
      <c r="R2634" s="58">
        <f t="shared" si="335"/>
        <v>3.17361010226061</v>
      </c>
      <c r="S2634" s="57">
        <f>IF(K2634=0,C2662,(1/$C$59)*LN(1+$C$59/$C$58/(RodR+ABS(Calculations!K2634-RodR))))</f>
        <v>0.0145757186560868</v>
      </c>
      <c r="T2634" s="83">
        <f t="shared" si="336"/>
        <v>0.01471818147211</v>
      </c>
      <c r="U2634" s="58">
        <f t="shared" si="337"/>
        <v>109.666666666667</v>
      </c>
      <c r="V2634" s="58">
        <f t="shared" si="338"/>
        <v>1.01019948033673</v>
      </c>
      <c r="W2634" s="58">
        <f t="shared" si="339"/>
        <v>1.01019948033673</v>
      </c>
    </row>
    <row r="2635" spans="11:23">
      <c r="K2635" s="80">
        <v>263.3</v>
      </c>
      <c r="L2635" s="56">
        <f t="shared" si="333"/>
        <v>1.88219163220637</v>
      </c>
      <c r="M2635" s="56">
        <f t="shared" si="332"/>
        <v>0.00713256703253839</v>
      </c>
      <c r="Q2635" s="82">
        <f t="shared" si="334"/>
        <v>0.0462401848118319</v>
      </c>
      <c r="R2635" s="58">
        <f t="shared" si="335"/>
        <v>3.17361010226061</v>
      </c>
      <c r="S2635" s="57">
        <f>IF(K2635=0,C2663,(1/$C$59)*LN(1+$C$59/$C$58/(RodR+ABS(Calculations!K2635-RodR))))</f>
        <v>0.0145702160384775</v>
      </c>
      <c r="T2635" s="83">
        <f t="shared" si="336"/>
        <v>0.0147125708265754</v>
      </c>
      <c r="U2635" s="58">
        <f t="shared" si="337"/>
        <v>109.708333333333</v>
      </c>
      <c r="V2635" s="58">
        <f t="shared" si="338"/>
        <v>1.01019948033673</v>
      </c>
      <c r="W2635" s="58">
        <f t="shared" si="339"/>
        <v>1.01019948033673</v>
      </c>
    </row>
    <row r="2636" spans="11:23">
      <c r="K2636" s="80">
        <v>263.4</v>
      </c>
      <c r="L2636" s="56">
        <f t="shared" si="333"/>
        <v>1.88148133637235</v>
      </c>
      <c r="M2636" s="56">
        <f t="shared" si="332"/>
        <v>0.00712717445697453</v>
      </c>
      <c r="Q2636" s="82">
        <f t="shared" si="334"/>
        <v>0.0462227348295484</v>
      </c>
      <c r="R2636" s="58">
        <f t="shared" si="335"/>
        <v>3.17361010226061</v>
      </c>
      <c r="S2636" s="57">
        <f>IF(K2636=0,C2664,(1/$C$59)*LN(1+$C$59/$C$58/(RodR+ABS(Calculations!K2636-RodR))))</f>
        <v>0.0145647175740408</v>
      </c>
      <c r="T2636" s="83">
        <f t="shared" si="336"/>
        <v>0.0147069644570434</v>
      </c>
      <c r="U2636" s="58">
        <f t="shared" si="337"/>
        <v>109.75</v>
      </c>
      <c r="V2636" s="58">
        <f t="shared" si="338"/>
        <v>1.01019948033673</v>
      </c>
      <c r="W2636" s="58">
        <f t="shared" si="339"/>
        <v>1.01019948033673</v>
      </c>
    </row>
    <row r="2637" spans="11:23">
      <c r="K2637" s="80">
        <v>263.5</v>
      </c>
      <c r="L2637" s="56">
        <f t="shared" si="333"/>
        <v>1.88077157644122</v>
      </c>
      <c r="M2637" s="56">
        <f t="shared" ref="M2637:M2700" si="340">L2627-L2637</f>
        <v>0.00712178799473717</v>
      </c>
      <c r="Q2637" s="82">
        <f t="shared" si="334"/>
        <v>0.0462052980129002</v>
      </c>
      <c r="R2637" s="58">
        <f t="shared" si="335"/>
        <v>3.17361010226061</v>
      </c>
      <c r="S2637" s="57">
        <f>IF(K2637=0,C2665,(1/$C$59)*LN(1+$C$59/$C$58/(RodR+ABS(Calculations!K2637-RodR))))</f>
        <v>0.0145592232580768</v>
      </c>
      <c r="T2637" s="83">
        <f t="shared" si="336"/>
        <v>0.0147013623586273</v>
      </c>
      <c r="U2637" s="58">
        <f t="shared" si="337"/>
        <v>109.791666666667</v>
      </c>
      <c r="V2637" s="58">
        <f t="shared" si="338"/>
        <v>1.01019948033673</v>
      </c>
      <c r="W2637" s="58">
        <f t="shared" si="339"/>
        <v>1.01019948033673</v>
      </c>
    </row>
    <row r="2638" spans="11:23">
      <c r="K2638" s="80">
        <v>263.6</v>
      </c>
      <c r="L2638" s="56">
        <f t="shared" si="333"/>
        <v>1.88006235180664</v>
      </c>
      <c r="M2638" s="56">
        <f t="shared" si="340"/>
        <v>0.00711640763662258</v>
      </c>
      <c r="Q2638" s="82">
        <f t="shared" si="334"/>
        <v>0.0461878743469913</v>
      </c>
      <c r="R2638" s="58">
        <f t="shared" si="335"/>
        <v>3.17361010226061</v>
      </c>
      <c r="S2638" s="57">
        <f>IF(K2638=0,C2666,(1/$C$59)*LN(1+$C$59/$C$58/(RodR+ABS(Calculations!K2638-RodR))))</f>
        <v>0.014553733085892</v>
      </c>
      <c r="T2638" s="83">
        <f t="shared" si="336"/>
        <v>0.0146957645264488</v>
      </c>
      <c r="U2638" s="58">
        <f t="shared" si="337"/>
        <v>109.833333333333</v>
      </c>
      <c r="V2638" s="58">
        <f t="shared" si="338"/>
        <v>1.01019948033673</v>
      </c>
      <c r="W2638" s="58">
        <f t="shared" si="339"/>
        <v>1.01019948033673</v>
      </c>
    </row>
    <row r="2639" spans="11:23">
      <c r="K2639" s="80">
        <v>263.7</v>
      </c>
      <c r="L2639" s="56">
        <f t="shared" si="333"/>
        <v>1.87935366186328</v>
      </c>
      <c r="M2639" s="56">
        <f t="shared" si="340"/>
        <v>0.00711103337339414</v>
      </c>
      <c r="Q2639" s="82">
        <f t="shared" si="334"/>
        <v>0.0461704638169504</v>
      </c>
      <c r="R2639" s="58">
        <f t="shared" si="335"/>
        <v>3.17361010226061</v>
      </c>
      <c r="S2639" s="57">
        <f>IF(K2639=0,C2667,(1/$C$59)*LN(1+$C$59/$C$58/(RodR+ABS(Calculations!K2639-RodR))))</f>
        <v>0.0145482470528004</v>
      </c>
      <c r="T2639" s="83">
        <f t="shared" si="336"/>
        <v>0.0146901709556358</v>
      </c>
      <c r="U2639" s="58">
        <f t="shared" si="337"/>
        <v>109.875</v>
      </c>
      <c r="V2639" s="58">
        <f t="shared" si="338"/>
        <v>1.01019948033673</v>
      </c>
      <c r="W2639" s="58">
        <f t="shared" si="339"/>
        <v>1.01019948033673</v>
      </c>
    </row>
    <row r="2640" spans="11:23">
      <c r="K2640" s="80">
        <v>263.8</v>
      </c>
      <c r="L2640" s="56">
        <f t="shared" si="333"/>
        <v>1.8786455060067</v>
      </c>
      <c r="M2640" s="56">
        <f t="shared" si="340"/>
        <v>0.00710566519584743</v>
      </c>
      <c r="Q2640" s="82">
        <f t="shared" si="334"/>
        <v>0.0461530664079281</v>
      </c>
      <c r="R2640" s="58">
        <f t="shared" si="335"/>
        <v>3.17361010226061</v>
      </c>
      <c r="S2640" s="57">
        <f>IF(K2640=0,C2668,(1/$C$59)*LN(1+$C$59/$C$58/(RodR+ABS(Calculations!K2640-RodR))))</f>
        <v>0.0145427651541229</v>
      </c>
      <c r="T2640" s="83">
        <f t="shared" si="336"/>
        <v>0.0146845816413244</v>
      </c>
      <c r="U2640" s="58">
        <f t="shared" si="337"/>
        <v>109.916666666667</v>
      </c>
      <c r="V2640" s="58">
        <f t="shared" si="338"/>
        <v>1.01019948033673</v>
      </c>
      <c r="W2640" s="58">
        <f t="shared" si="339"/>
        <v>1.01019948033673</v>
      </c>
    </row>
    <row r="2641" spans="11:23">
      <c r="K2641" s="80">
        <v>263.9</v>
      </c>
      <c r="L2641" s="56">
        <f t="shared" si="333"/>
        <v>1.87793788363339</v>
      </c>
      <c r="M2641" s="56">
        <f t="shared" si="340"/>
        <v>0.0071003030948138</v>
      </c>
      <c r="Q2641" s="82">
        <f t="shared" si="334"/>
        <v>0.0461356821050979</v>
      </c>
      <c r="R2641" s="58">
        <f t="shared" si="335"/>
        <v>3.17361010226061</v>
      </c>
      <c r="S2641" s="57">
        <f>IF(K2641=0,C2669,(1/$C$59)*LN(1+$C$59/$C$58/(RodR+ABS(Calculations!K2641-RodR))))</f>
        <v>0.0145372873851879</v>
      </c>
      <c r="T2641" s="83">
        <f t="shared" si="336"/>
        <v>0.014678996578658</v>
      </c>
      <c r="U2641" s="58">
        <f t="shared" si="337"/>
        <v>109.958333333333</v>
      </c>
      <c r="V2641" s="58">
        <f t="shared" si="338"/>
        <v>1.01019948033673</v>
      </c>
      <c r="W2641" s="58">
        <f t="shared" si="339"/>
        <v>1.01019948033673</v>
      </c>
    </row>
    <row r="2642" spans="11:23">
      <c r="K2642" s="80">
        <v>264</v>
      </c>
      <c r="L2642" s="56">
        <f t="shared" si="333"/>
        <v>1.87723079414065</v>
      </c>
      <c r="M2642" s="56">
        <f t="shared" si="340"/>
        <v>0.00709494706115654</v>
      </c>
      <c r="Q2642" s="82">
        <f t="shared" si="334"/>
        <v>0.0461183108936532</v>
      </c>
      <c r="R2642" s="58">
        <f t="shared" si="335"/>
        <v>3.17361010226061</v>
      </c>
      <c r="S2642" s="57">
        <f>IF(K2642=0,C2670,(1/$C$59)*LN(1+$C$59/$C$58/(RodR+ABS(Calculations!K2642-RodR))))</f>
        <v>0.0145318137413296</v>
      </c>
      <c r="T2642" s="83">
        <f t="shared" si="336"/>
        <v>0.014673415762787</v>
      </c>
      <c r="U2642" s="58">
        <f t="shared" si="337"/>
        <v>110</v>
      </c>
      <c r="V2642" s="58">
        <f t="shared" si="338"/>
        <v>1.01019948033673</v>
      </c>
      <c r="W2642" s="58">
        <f t="shared" si="339"/>
        <v>1.01019948033673</v>
      </c>
    </row>
    <row r="2643" spans="11:23">
      <c r="K2643" s="80">
        <v>264.1</v>
      </c>
      <c r="L2643" s="56">
        <f t="shared" si="333"/>
        <v>1.87652423692685</v>
      </c>
      <c r="M2643" s="56">
        <f t="shared" si="340"/>
        <v>0.00708959708567281</v>
      </c>
      <c r="Q2643" s="82">
        <f t="shared" si="334"/>
        <v>0.0461009527588132</v>
      </c>
      <c r="R2643" s="58">
        <f t="shared" si="335"/>
        <v>3.17361010226061</v>
      </c>
      <c r="S2643" s="57">
        <f>IF(K2643=0,C2671,(1/$C$59)*LN(1+$C$59/$C$58/(RodR+ABS(Calculations!K2643-RodR))))</f>
        <v>0.0145263442178908</v>
      </c>
      <c r="T2643" s="83">
        <f t="shared" si="336"/>
        <v>0.0146678391888696</v>
      </c>
      <c r="U2643" s="58">
        <f t="shared" si="337"/>
        <v>110.041666666667</v>
      </c>
      <c r="V2643" s="58">
        <f t="shared" si="338"/>
        <v>1.01019948033673</v>
      </c>
      <c r="W2643" s="58">
        <f t="shared" si="339"/>
        <v>1.01019948033673</v>
      </c>
    </row>
    <row r="2644" spans="11:23">
      <c r="K2644" s="80">
        <v>264.2</v>
      </c>
      <c r="L2644" s="56">
        <f t="shared" si="333"/>
        <v>1.87581821139112</v>
      </c>
      <c r="M2644" s="56">
        <f t="shared" si="340"/>
        <v>0.00708425315925876</v>
      </c>
      <c r="Q2644" s="82">
        <f t="shared" si="334"/>
        <v>0.0460836076858168</v>
      </c>
      <c r="R2644" s="58">
        <f t="shared" si="335"/>
        <v>3.17361010226061</v>
      </c>
      <c r="S2644" s="57">
        <f>IF(K2644=0,C2672,(1/$C$59)*LN(1+$C$59/$C$58/(RodR+ABS(Calculations!K2644-RodR))))</f>
        <v>0.0145208788102202</v>
      </c>
      <c r="T2644" s="83">
        <f t="shared" si="336"/>
        <v>0.0146622668520711</v>
      </c>
      <c r="U2644" s="58">
        <f t="shared" si="337"/>
        <v>110.083333333333</v>
      </c>
      <c r="V2644" s="58">
        <f t="shared" si="338"/>
        <v>1.01019948033673</v>
      </c>
      <c r="W2644" s="58">
        <f t="shared" si="339"/>
        <v>1.01019948033673</v>
      </c>
    </row>
    <row r="2645" spans="11:23">
      <c r="K2645" s="80">
        <v>264.3</v>
      </c>
      <c r="L2645" s="56">
        <f t="shared" si="333"/>
        <v>1.87511271693362</v>
      </c>
      <c r="M2645" s="56">
        <f t="shared" si="340"/>
        <v>0.00707891527274351</v>
      </c>
      <c r="Q2645" s="82">
        <f t="shared" si="334"/>
        <v>0.0460662756599273</v>
      </c>
      <c r="R2645" s="58">
        <f t="shared" si="335"/>
        <v>3.17361010226061</v>
      </c>
      <c r="S2645" s="57">
        <f>IF(K2645=0,C2673,(1/$C$59)*LN(1+$C$59/$C$58/(RodR+ABS(Calculations!K2645-RodR))))</f>
        <v>0.0145154175136743</v>
      </c>
      <c r="T2645" s="83">
        <f t="shared" si="336"/>
        <v>0.0146566987475642</v>
      </c>
      <c r="U2645" s="58">
        <f t="shared" si="337"/>
        <v>110.125</v>
      </c>
      <c r="V2645" s="58">
        <f t="shared" si="338"/>
        <v>1.01019948033673</v>
      </c>
      <c r="W2645" s="58">
        <f t="shared" si="339"/>
        <v>1.01019948033673</v>
      </c>
    </row>
    <row r="2646" spans="11:23">
      <c r="K2646" s="80">
        <v>264.4</v>
      </c>
      <c r="L2646" s="56">
        <f t="shared" si="333"/>
        <v>1.87440775295529</v>
      </c>
      <c r="M2646" s="56">
        <f t="shared" si="340"/>
        <v>0.00707358341705966</v>
      </c>
      <c r="Q2646" s="82">
        <f t="shared" si="334"/>
        <v>0.0460489566664273</v>
      </c>
      <c r="R2646" s="58">
        <f t="shared" si="335"/>
        <v>3.17361010226061</v>
      </c>
      <c r="S2646" s="57">
        <f>IF(K2646=0,C2674,(1/$C$59)*LN(1+$C$59/$C$58/(RodR+ABS(Calculations!K2646-RodR))))</f>
        <v>0.0145099603236157</v>
      </c>
      <c r="T2646" s="83">
        <f t="shared" si="336"/>
        <v>0.014651134870529</v>
      </c>
      <c r="U2646" s="58">
        <f t="shared" si="337"/>
        <v>110.166666666667</v>
      </c>
      <c r="V2646" s="58">
        <f t="shared" si="338"/>
        <v>1.01019948033673</v>
      </c>
      <c r="W2646" s="58">
        <f t="shared" si="339"/>
        <v>1.01019948033673</v>
      </c>
    </row>
    <row r="2647" spans="11:23">
      <c r="K2647" s="80">
        <v>264.5</v>
      </c>
      <c r="L2647" s="56">
        <f t="shared" si="333"/>
        <v>1.87370331885801</v>
      </c>
      <c r="M2647" s="56">
        <f t="shared" si="340"/>
        <v>0.00706825758320462</v>
      </c>
      <c r="Q2647" s="82">
        <f t="shared" si="334"/>
        <v>0.0460316506906231</v>
      </c>
      <c r="R2647" s="58">
        <f t="shared" si="335"/>
        <v>3.17361010226061</v>
      </c>
      <c r="S2647" s="57">
        <f>IF(K2647=0,C2675,(1/$C$59)*LN(1+$C$59/$C$58/(RodR+ABS(Calculations!K2647-RodR))))</f>
        <v>0.0145045072354144</v>
      </c>
      <c r="T2647" s="83">
        <f t="shared" si="336"/>
        <v>0.0146455752161527</v>
      </c>
      <c r="U2647" s="58">
        <f t="shared" si="337"/>
        <v>110.208333333333</v>
      </c>
      <c r="V2647" s="58">
        <f t="shared" si="338"/>
        <v>1.01019948033673</v>
      </c>
      <c r="W2647" s="58">
        <f t="shared" si="339"/>
        <v>1.01019948033673</v>
      </c>
    </row>
    <row r="2648" spans="11:23">
      <c r="K2648" s="80">
        <v>264.6</v>
      </c>
      <c r="L2648" s="56">
        <f t="shared" si="333"/>
        <v>1.87299941404463</v>
      </c>
      <c r="M2648" s="56">
        <f t="shared" si="340"/>
        <v>0.0070629377620075</v>
      </c>
      <c r="Q2648" s="82">
        <f t="shared" si="334"/>
        <v>0.046014357717844</v>
      </c>
      <c r="R2648" s="58">
        <f t="shared" si="335"/>
        <v>3.17361010226061</v>
      </c>
      <c r="S2648" s="57">
        <f>IF(K2648=0,C2676,(1/$C$59)*LN(1+$C$59/$C$58/(RodR+ABS(Calculations!K2648-RodR))))</f>
        <v>0.0144990582444476</v>
      </c>
      <c r="T2648" s="83">
        <f t="shared" si="336"/>
        <v>0.0146400197796302</v>
      </c>
      <c r="U2648" s="58">
        <f t="shared" si="337"/>
        <v>110.25</v>
      </c>
      <c r="V2648" s="58">
        <f t="shared" si="338"/>
        <v>1.01019948033673</v>
      </c>
      <c r="W2648" s="58">
        <f t="shared" si="339"/>
        <v>1.01019948033673</v>
      </c>
    </row>
    <row r="2649" spans="11:23">
      <c r="K2649" s="80">
        <v>264.7</v>
      </c>
      <c r="L2649" s="56">
        <f t="shared" si="333"/>
        <v>1.87229603791881</v>
      </c>
      <c r="M2649" s="56">
        <f t="shared" si="340"/>
        <v>0.00705762394446618</v>
      </c>
      <c r="Q2649" s="82">
        <f t="shared" si="334"/>
        <v>0.0459970777334399</v>
      </c>
      <c r="R2649" s="58">
        <f t="shared" si="335"/>
        <v>3.17361010226061</v>
      </c>
      <c r="S2649" s="57">
        <f>IF(K2649=0,C2677,(1/$C$59)*LN(1+$C$59/$C$58/(RodR+ABS(Calculations!K2649-RodR))))</f>
        <v>0.0144936133460993</v>
      </c>
      <c r="T2649" s="83">
        <f t="shared" si="336"/>
        <v>0.0146344685561638</v>
      </c>
      <c r="U2649" s="58">
        <f t="shared" si="337"/>
        <v>110.291666666667</v>
      </c>
      <c r="V2649" s="58">
        <f t="shared" si="338"/>
        <v>1.01019948033673</v>
      </c>
      <c r="W2649" s="58">
        <f t="shared" si="339"/>
        <v>1.01019948033673</v>
      </c>
    </row>
    <row r="2650" spans="11:23">
      <c r="K2650" s="80">
        <v>264.8</v>
      </c>
      <c r="L2650" s="56">
        <f t="shared" si="333"/>
        <v>1.87159318988519</v>
      </c>
      <c r="M2650" s="56">
        <f t="shared" si="340"/>
        <v>0.00705231612151125</v>
      </c>
      <c r="Q2650" s="82">
        <f t="shared" si="334"/>
        <v>0.0459798107227842</v>
      </c>
      <c r="R2650" s="58">
        <f t="shared" si="335"/>
        <v>3.17361010226061</v>
      </c>
      <c r="S2650" s="57">
        <f>IF(K2650=0,C2678,(1/$C$59)*LN(1+$C$59/$C$58/(RodR+ABS(Calculations!K2650-RodR))))</f>
        <v>0.0144881725357605</v>
      </c>
      <c r="T2650" s="83">
        <f t="shared" si="336"/>
        <v>0.0146289215409615</v>
      </c>
      <c r="U2650" s="58">
        <f t="shared" si="337"/>
        <v>110.333333333333</v>
      </c>
      <c r="V2650" s="58">
        <f t="shared" si="338"/>
        <v>1.01019948033673</v>
      </c>
      <c r="W2650" s="58">
        <f t="shared" si="339"/>
        <v>1.01019948033673</v>
      </c>
    </row>
    <row r="2651" spans="11:23">
      <c r="K2651" s="80">
        <v>264.9</v>
      </c>
      <c r="L2651" s="56">
        <f t="shared" si="333"/>
        <v>1.87089086934914</v>
      </c>
      <c r="M2651" s="56">
        <f t="shared" si="340"/>
        <v>0.00704701428424248</v>
      </c>
      <c r="Q2651" s="82">
        <f t="shared" si="334"/>
        <v>0.0459625566712689</v>
      </c>
      <c r="R2651" s="58">
        <f t="shared" si="335"/>
        <v>3.17361010226061</v>
      </c>
      <c r="S2651" s="57">
        <f>IF(K2651=0,C2679,(1/$C$59)*LN(1+$C$59/$C$58/(RodR+ABS(Calculations!K2651-RodR))))</f>
        <v>0.0144827358088283</v>
      </c>
      <c r="T2651" s="83">
        <f t="shared" si="336"/>
        <v>0.0146233787292413</v>
      </c>
      <c r="U2651" s="58">
        <f t="shared" si="337"/>
        <v>110.375</v>
      </c>
      <c r="V2651" s="58">
        <f t="shared" si="338"/>
        <v>1.01019948033673</v>
      </c>
      <c r="W2651" s="58">
        <f t="shared" si="339"/>
        <v>1.01019948033673</v>
      </c>
    </row>
    <row r="2652" spans="11:23">
      <c r="K2652" s="80">
        <v>265</v>
      </c>
      <c r="L2652" s="56">
        <f t="shared" si="333"/>
        <v>1.87018907571717</v>
      </c>
      <c r="M2652" s="56">
        <f t="shared" si="340"/>
        <v>0.00704171842348744</v>
      </c>
      <c r="Q2652" s="82">
        <f t="shared" si="334"/>
        <v>0.045945315564313</v>
      </c>
      <c r="R2652" s="58">
        <f t="shared" si="335"/>
        <v>3.17361010226061</v>
      </c>
      <c r="S2652" s="57">
        <f>IF(K2652=0,C2680,(1/$C$59)*LN(1+$C$59/$C$58/(RodR+ABS(Calculations!K2652-RodR))))</f>
        <v>0.0144773031607082</v>
      </c>
      <c r="T2652" s="83">
        <f t="shared" si="336"/>
        <v>0.0146178401162259</v>
      </c>
      <c r="U2652" s="58">
        <f t="shared" si="337"/>
        <v>110.416666666667</v>
      </c>
      <c r="V2652" s="58">
        <f t="shared" si="338"/>
        <v>1.01019948033673</v>
      </c>
      <c r="W2652" s="58">
        <f t="shared" si="339"/>
        <v>1.01019948033673</v>
      </c>
    </row>
    <row r="2653" spans="11:23">
      <c r="K2653" s="80">
        <v>265.1</v>
      </c>
      <c r="L2653" s="56">
        <f t="shared" si="333"/>
        <v>1.86948780839643</v>
      </c>
      <c r="M2653" s="56">
        <f t="shared" si="340"/>
        <v>0.00703642853041231</v>
      </c>
      <c r="Q2653" s="82">
        <f t="shared" si="334"/>
        <v>0.0459280873873525</v>
      </c>
      <c r="R2653" s="58">
        <f t="shared" si="335"/>
        <v>3.17361010226061</v>
      </c>
      <c r="S2653" s="57">
        <f>IF(K2653=0,C2681,(1/$C$59)*LN(1+$C$59/$C$58/(RodR+ABS(Calculations!K2653-RodR))))</f>
        <v>0.0144718745868112</v>
      </c>
      <c r="T2653" s="83">
        <f t="shared" si="336"/>
        <v>0.0146123056971467</v>
      </c>
      <c r="U2653" s="58">
        <f t="shared" si="337"/>
        <v>110.458333333333</v>
      </c>
      <c r="V2653" s="58">
        <f t="shared" si="338"/>
        <v>1.01019948033673</v>
      </c>
      <c r="W2653" s="58">
        <f t="shared" si="339"/>
        <v>1.01019948033673</v>
      </c>
    </row>
    <row r="2654" spans="11:23">
      <c r="K2654" s="80">
        <v>265.2</v>
      </c>
      <c r="L2654" s="56">
        <f t="shared" si="333"/>
        <v>1.86878706679514</v>
      </c>
      <c r="M2654" s="56">
        <f t="shared" si="340"/>
        <v>0.00703114459598231</v>
      </c>
      <c r="Q2654" s="82">
        <f t="shared" si="334"/>
        <v>0.0459108721258485</v>
      </c>
      <c r="R2654" s="58">
        <f t="shared" si="335"/>
        <v>3.17361010226061</v>
      </c>
      <c r="S2654" s="57">
        <f>IF(K2654=0,C2682,(1/$C$59)*LN(1+$C$59/$C$58/(RodR+ABS(Calculations!K2654-RodR))))</f>
        <v>0.014466450082556</v>
      </c>
      <c r="T2654" s="83">
        <f t="shared" si="336"/>
        <v>0.014606775467242</v>
      </c>
      <c r="U2654" s="58">
        <f t="shared" si="337"/>
        <v>110.5</v>
      </c>
      <c r="V2654" s="58">
        <f t="shared" si="338"/>
        <v>1.01019948033673</v>
      </c>
      <c r="W2654" s="58">
        <f t="shared" si="339"/>
        <v>1.01019948033673</v>
      </c>
    </row>
    <row r="2655" spans="11:23">
      <c r="K2655" s="80">
        <v>265.3</v>
      </c>
      <c r="L2655" s="56">
        <f t="shared" si="333"/>
        <v>1.86808685032233</v>
      </c>
      <c r="M2655" s="56">
        <f t="shared" si="340"/>
        <v>0.00702586661129412</v>
      </c>
      <c r="Q2655" s="82">
        <f t="shared" si="334"/>
        <v>0.0458936697652827</v>
      </c>
      <c r="R2655" s="58">
        <f t="shared" si="335"/>
        <v>3.17361010226061</v>
      </c>
      <c r="S2655" s="57">
        <f>IF(K2655=0,C2683,(1/$C$59)*LN(1+$C$59/$C$58/(RodR+ABS(Calculations!K2655-RodR))))</f>
        <v>0.014461029643368</v>
      </c>
      <c r="T2655" s="83">
        <f t="shared" si="336"/>
        <v>0.0146012494217567</v>
      </c>
      <c r="U2655" s="58">
        <f t="shared" si="337"/>
        <v>110.541666666667</v>
      </c>
      <c r="V2655" s="58">
        <f t="shared" si="338"/>
        <v>1.01019948033673</v>
      </c>
      <c r="W2655" s="58">
        <f t="shared" si="339"/>
        <v>1.01019948033673</v>
      </c>
    </row>
    <row r="2656" spans="11:23">
      <c r="K2656" s="80">
        <v>265.4</v>
      </c>
      <c r="L2656" s="56">
        <f t="shared" si="333"/>
        <v>1.86738715838787</v>
      </c>
      <c r="M2656" s="56">
        <f t="shared" si="340"/>
        <v>0.007020594567414</v>
      </c>
      <c r="Q2656" s="82">
        <f t="shared" si="334"/>
        <v>0.0458764802911575</v>
      </c>
      <c r="R2656" s="58">
        <f t="shared" si="335"/>
        <v>3.17361010226061</v>
      </c>
      <c r="S2656" s="57">
        <f>IF(K2656=0,C2684,(1/$C$59)*LN(1+$C$59/$C$58/(RodR+ABS(Calculations!K2656-RodR))))</f>
        <v>0.0144556132646789</v>
      </c>
      <c r="T2656" s="83">
        <f t="shared" si="336"/>
        <v>0.0145957275559439</v>
      </c>
      <c r="U2656" s="58">
        <f t="shared" si="337"/>
        <v>110.583333333333</v>
      </c>
      <c r="V2656" s="58">
        <f t="shared" si="338"/>
        <v>1.01019948033673</v>
      </c>
      <c r="W2656" s="58">
        <f t="shared" si="339"/>
        <v>1.01019948033673</v>
      </c>
    </row>
    <row r="2657" spans="11:23">
      <c r="K2657" s="80">
        <v>265.5</v>
      </c>
      <c r="L2657" s="56">
        <f t="shared" si="333"/>
        <v>1.86668799040268</v>
      </c>
      <c r="M2657" s="56">
        <f t="shared" si="340"/>
        <v>0.00701532845533692</v>
      </c>
      <c r="Q2657" s="82">
        <f t="shared" si="334"/>
        <v>0.0458593036890002</v>
      </c>
      <c r="R2657" s="58">
        <f t="shared" si="335"/>
        <v>3.17361010226061</v>
      </c>
      <c r="S2657" s="57">
        <f>IF(K2657=0,C2685,(1/$C$59)*LN(1+$C$59/$C$58/(RodR+ABS(Calculations!K2657-RodR))))</f>
        <v>0.0144502009419285</v>
      </c>
      <c r="T2657" s="83">
        <f t="shared" si="336"/>
        <v>0.0145902098650633</v>
      </c>
      <c r="U2657" s="58">
        <f t="shared" si="337"/>
        <v>110.625</v>
      </c>
      <c r="V2657" s="58">
        <f t="shared" si="338"/>
        <v>1.01019948033673</v>
      </c>
      <c r="W2657" s="58">
        <f t="shared" si="339"/>
        <v>1.01019948033673</v>
      </c>
    </row>
    <row r="2658" spans="11:23">
      <c r="K2658" s="80">
        <v>265.6</v>
      </c>
      <c r="L2658" s="56">
        <f t="shared" si="333"/>
        <v>1.86598934577833</v>
      </c>
      <c r="M2658" s="56">
        <f t="shared" si="340"/>
        <v>0.00701006826629791</v>
      </c>
      <c r="Q2658" s="82">
        <f t="shared" si="334"/>
        <v>0.0458421399443555</v>
      </c>
      <c r="R2658" s="58">
        <f t="shared" si="335"/>
        <v>3.17361010226061</v>
      </c>
      <c r="S2658" s="57">
        <f>IF(K2658=0,C2686,(1/$C$59)*LN(1+$C$59/$C$58/(RodR+ABS(Calculations!K2658-RodR))))</f>
        <v>0.014444792670562</v>
      </c>
      <c r="T2658" s="83">
        <f t="shared" si="336"/>
        <v>0.0145846963443815</v>
      </c>
      <c r="U2658" s="58">
        <f t="shared" si="337"/>
        <v>110.666666666667</v>
      </c>
      <c r="V2658" s="58">
        <f t="shared" si="338"/>
        <v>1.01019948033673</v>
      </c>
      <c r="W2658" s="58">
        <f t="shared" si="339"/>
        <v>1.01019948033673</v>
      </c>
    </row>
    <row r="2659" spans="11:23">
      <c r="K2659" s="80">
        <v>265.7</v>
      </c>
      <c r="L2659" s="56">
        <f t="shared" si="333"/>
        <v>1.86529122392745</v>
      </c>
      <c r="M2659" s="56">
        <f t="shared" si="340"/>
        <v>0.00700481399136121</v>
      </c>
      <c r="Q2659" s="82">
        <f t="shared" si="334"/>
        <v>0.045824989042793</v>
      </c>
      <c r="R2659" s="58">
        <f t="shared" si="335"/>
        <v>3.17361010226061</v>
      </c>
      <c r="S2659" s="57">
        <f>IF(K2659=0,C2687,(1/$C$59)*LN(1+$C$59/$C$58/(RodR+ABS(Calculations!K2659-RodR))))</f>
        <v>0.0144393884460322</v>
      </c>
      <c r="T2659" s="83">
        <f t="shared" si="336"/>
        <v>0.014579186989173</v>
      </c>
      <c r="U2659" s="58">
        <f t="shared" si="337"/>
        <v>110.708333333333</v>
      </c>
      <c r="V2659" s="58">
        <f t="shared" si="338"/>
        <v>1.01019948033673</v>
      </c>
      <c r="W2659" s="58">
        <f t="shared" si="339"/>
        <v>1.01019948033673</v>
      </c>
    </row>
    <row r="2660" spans="11:23">
      <c r="K2660" s="80">
        <v>265.8</v>
      </c>
      <c r="L2660" s="56">
        <f t="shared" si="333"/>
        <v>1.86459362426353</v>
      </c>
      <c r="M2660" s="56">
        <f t="shared" si="340"/>
        <v>0.00699956562165704</v>
      </c>
      <c r="Q2660" s="82">
        <f t="shared" si="334"/>
        <v>0.0458078509699037</v>
      </c>
      <c r="R2660" s="58">
        <f t="shared" si="335"/>
        <v>3.17361010226061</v>
      </c>
      <c r="S2660" s="57">
        <f>IF(K2660=0,C2688,(1/$C$59)*LN(1+$C$59/$C$58/(RodR+ABS(Calculations!K2660-RodR))))</f>
        <v>0.014433988263799</v>
      </c>
      <c r="T2660" s="83">
        <f t="shared" si="336"/>
        <v>0.0145736817947188</v>
      </c>
      <c r="U2660" s="58">
        <f t="shared" si="337"/>
        <v>110.75</v>
      </c>
      <c r="V2660" s="58">
        <f t="shared" si="338"/>
        <v>1.01019948033673</v>
      </c>
      <c r="W2660" s="58">
        <f t="shared" si="339"/>
        <v>1.01019948033673</v>
      </c>
    </row>
    <row r="2661" spans="11:23">
      <c r="K2661" s="80">
        <v>265.9</v>
      </c>
      <c r="L2661" s="56">
        <f t="shared" si="333"/>
        <v>1.86389654620083</v>
      </c>
      <c r="M2661" s="56">
        <f t="shared" si="340"/>
        <v>0.00699432314831805</v>
      </c>
      <c r="Q2661" s="82">
        <f t="shared" si="334"/>
        <v>0.0457907257112976</v>
      </c>
      <c r="R2661" s="58">
        <f t="shared" si="335"/>
        <v>3.17361010226061</v>
      </c>
      <c r="S2661" s="57">
        <f>IF(K2661=0,C2689,(1/$C$59)*LN(1+$C$59/$C$58/(RodR+ABS(Calculations!K2661-RodR))))</f>
        <v>0.0144285921193282</v>
      </c>
      <c r="T2661" s="83">
        <f t="shared" si="336"/>
        <v>0.0145681807563073</v>
      </c>
      <c r="U2661" s="58">
        <f t="shared" si="337"/>
        <v>110.791666666667</v>
      </c>
      <c r="V2661" s="58">
        <f t="shared" si="338"/>
        <v>1.01019948033673</v>
      </c>
      <c r="W2661" s="58">
        <f t="shared" si="339"/>
        <v>1.01019948033673</v>
      </c>
    </row>
    <row r="2662" spans="11:23">
      <c r="K2662" s="80">
        <v>266</v>
      </c>
      <c r="L2662" s="56">
        <f t="shared" si="333"/>
        <v>1.86319998915459</v>
      </c>
      <c r="M2662" s="56">
        <f t="shared" si="340"/>
        <v>0.00698908656257746</v>
      </c>
      <c r="Q2662" s="82">
        <f t="shared" si="334"/>
        <v>0.0457736132526091</v>
      </c>
      <c r="R2662" s="58">
        <f t="shared" si="335"/>
        <v>3.17361010226061</v>
      </c>
      <c r="S2662" s="57">
        <f>IF(K2662=0,C2690,(1/$C$59)*LN(1+$C$59/$C$58/(RodR+ABS(Calculations!K2662-RodR))))</f>
        <v>0.014423200008093</v>
      </c>
      <c r="T2662" s="83">
        <f t="shared" si="336"/>
        <v>0.014562683869234</v>
      </c>
      <c r="U2662" s="58">
        <f t="shared" si="337"/>
        <v>110.833333333333</v>
      </c>
      <c r="V2662" s="58">
        <f t="shared" si="338"/>
        <v>1.01019948033673</v>
      </c>
      <c r="W2662" s="58">
        <f t="shared" si="339"/>
        <v>1.01019948033673</v>
      </c>
    </row>
    <row r="2663" spans="11:23">
      <c r="K2663" s="80">
        <v>266.1</v>
      </c>
      <c r="L2663" s="56">
        <f t="shared" si="333"/>
        <v>1.86250395254083</v>
      </c>
      <c r="M2663" s="56">
        <f t="shared" si="340"/>
        <v>0.00698385585559946</v>
      </c>
      <c r="Q2663" s="82">
        <f t="shared" si="334"/>
        <v>0.0457565135794913</v>
      </c>
      <c r="R2663" s="58">
        <f t="shared" si="335"/>
        <v>3.17361010226061</v>
      </c>
      <c r="S2663" s="57">
        <f>IF(K2663=0,C2691,(1/$C$59)*LN(1+$C$59/$C$58/(RodR+ABS(Calculations!K2663-RodR))))</f>
        <v>0.0144178119255728</v>
      </c>
      <c r="T2663" s="83">
        <f t="shared" si="336"/>
        <v>0.0145571911288016</v>
      </c>
      <c r="U2663" s="58">
        <f t="shared" si="337"/>
        <v>110.875</v>
      </c>
      <c r="V2663" s="58">
        <f t="shared" si="338"/>
        <v>1.01019948033673</v>
      </c>
      <c r="W2663" s="58">
        <f t="shared" si="339"/>
        <v>1.01019948033673</v>
      </c>
    </row>
    <row r="2664" spans="11:23">
      <c r="K2664" s="80">
        <v>266.2</v>
      </c>
      <c r="L2664" s="56">
        <f t="shared" si="333"/>
        <v>1.86180843577659</v>
      </c>
      <c r="M2664" s="56">
        <f t="shared" si="340"/>
        <v>0.0069786310185489</v>
      </c>
      <c r="Q2664" s="82">
        <f t="shared" si="334"/>
        <v>0.0457394266776222</v>
      </c>
      <c r="R2664" s="58">
        <f t="shared" si="335"/>
        <v>3.17361010226061</v>
      </c>
      <c r="S2664" s="57">
        <f>IF(K2664=0,C2692,(1/$C$59)*LN(1+$C$59/$C$58/(RodR+ABS(Calculations!K2664-RodR))))</f>
        <v>0.0144124278672548</v>
      </c>
      <c r="T2664" s="83">
        <f t="shared" si="336"/>
        <v>0.0145517025303191</v>
      </c>
      <c r="U2664" s="58">
        <f t="shared" si="337"/>
        <v>110.916666666667</v>
      </c>
      <c r="V2664" s="58">
        <f t="shared" si="338"/>
        <v>1.01019948033673</v>
      </c>
      <c r="W2664" s="58">
        <f t="shared" si="339"/>
        <v>1.01019948033673</v>
      </c>
    </row>
    <row r="2665" spans="11:23">
      <c r="K2665" s="80">
        <v>266.3</v>
      </c>
      <c r="L2665" s="56">
        <f t="shared" si="333"/>
        <v>1.86111343827964</v>
      </c>
      <c r="M2665" s="56">
        <f t="shared" si="340"/>
        <v>0.00697341204269275</v>
      </c>
      <c r="Q2665" s="82">
        <f t="shared" si="334"/>
        <v>0.0457223525326982</v>
      </c>
      <c r="R2665" s="58">
        <f t="shared" si="335"/>
        <v>3.17361010226061</v>
      </c>
      <c r="S2665" s="57">
        <f>IF(K2665=0,C2693,(1/$C$59)*LN(1+$C$59/$C$58/(RodR+ABS(Calculations!K2665-RodR))))</f>
        <v>0.014407047828632</v>
      </c>
      <c r="T2665" s="83">
        <f t="shared" si="336"/>
        <v>0.0145462180691041</v>
      </c>
      <c r="U2665" s="58">
        <f t="shared" si="337"/>
        <v>110.958333333333</v>
      </c>
      <c r="V2665" s="58">
        <f t="shared" si="338"/>
        <v>1.01019948033673</v>
      </c>
      <c r="W2665" s="58">
        <f t="shared" si="339"/>
        <v>1.01019948033673</v>
      </c>
    </row>
    <row r="2666" spans="11:23">
      <c r="K2666" s="80">
        <v>266.4</v>
      </c>
      <c r="L2666" s="56">
        <f t="shared" si="333"/>
        <v>1.86041895946868</v>
      </c>
      <c r="M2666" s="56">
        <f t="shared" si="340"/>
        <v>0.00696819891919476</v>
      </c>
      <c r="Q2666" s="82">
        <f t="shared" si="334"/>
        <v>0.0457052911304388</v>
      </c>
      <c r="R2666" s="58">
        <f t="shared" si="335"/>
        <v>3.17361010226061</v>
      </c>
      <c r="S2666" s="57">
        <f>IF(K2666=0,C2694,(1/$C$59)*LN(1+$C$59/$C$58/(RodR+ABS(Calculations!K2666-RodR))))</f>
        <v>0.0144016718052045</v>
      </c>
      <c r="T2666" s="83">
        <f t="shared" si="336"/>
        <v>0.0145407377404799</v>
      </c>
      <c r="U2666" s="58">
        <f t="shared" si="337"/>
        <v>111</v>
      </c>
      <c r="V2666" s="58">
        <f t="shared" si="338"/>
        <v>1.01019948033673</v>
      </c>
      <c r="W2666" s="58">
        <f t="shared" si="339"/>
        <v>1.01019948033673</v>
      </c>
    </row>
    <row r="2667" spans="11:23">
      <c r="K2667" s="80">
        <v>266.5</v>
      </c>
      <c r="L2667" s="56">
        <f t="shared" si="333"/>
        <v>1.85972499876325</v>
      </c>
      <c r="M2667" s="56">
        <f t="shared" si="340"/>
        <v>0.00696299163942271</v>
      </c>
      <c r="Q2667" s="82">
        <f t="shared" si="334"/>
        <v>0.0456882424565832</v>
      </c>
      <c r="R2667" s="58">
        <f t="shared" si="335"/>
        <v>3.17361010226061</v>
      </c>
      <c r="S2667" s="57">
        <f>IF(K2667=0,C2695,(1/$C$59)*LN(1+$C$59/$C$58/(RodR+ABS(Calculations!K2667-RodR))))</f>
        <v>0.0143962997924789</v>
      </c>
      <c r="T2667" s="83">
        <f t="shared" si="336"/>
        <v>0.0145352615397776</v>
      </c>
      <c r="U2667" s="58">
        <f t="shared" si="337"/>
        <v>111.041666666667</v>
      </c>
      <c r="V2667" s="58">
        <f t="shared" si="338"/>
        <v>1.01019948033673</v>
      </c>
      <c r="W2667" s="58">
        <f t="shared" si="339"/>
        <v>1.01019948033673</v>
      </c>
    </row>
    <row r="2668" spans="11:23">
      <c r="K2668" s="80">
        <v>266.6</v>
      </c>
      <c r="L2668" s="56">
        <f t="shared" si="333"/>
        <v>1.85903155558375</v>
      </c>
      <c r="M2668" s="56">
        <f t="shared" si="340"/>
        <v>0.00695779019457499</v>
      </c>
      <c r="Q2668" s="82">
        <f t="shared" si="334"/>
        <v>0.0456712064968925</v>
      </c>
      <c r="R2668" s="58">
        <f t="shared" si="335"/>
        <v>3.17361010226061</v>
      </c>
      <c r="S2668" s="57">
        <f>IF(K2668=0,C2696,(1/$C$59)*LN(1+$C$59/$C$58/(RodR+ABS(Calculations!K2668-RodR))))</f>
        <v>0.0143909317859684</v>
      </c>
      <c r="T2668" s="83">
        <f t="shared" si="336"/>
        <v>0.0145297894623346</v>
      </c>
      <c r="U2668" s="58">
        <f t="shared" si="337"/>
        <v>111.083333333333</v>
      </c>
      <c r="V2668" s="58">
        <f t="shared" si="338"/>
        <v>1.01019948033673</v>
      </c>
      <c r="W2668" s="58">
        <f t="shared" si="339"/>
        <v>1.01019948033673</v>
      </c>
    </row>
    <row r="2669" spans="11:23">
      <c r="K2669" s="80">
        <v>266.7</v>
      </c>
      <c r="L2669" s="56">
        <f t="shared" si="333"/>
        <v>1.85833862935153</v>
      </c>
      <c r="M2669" s="56">
        <f t="shared" si="340"/>
        <v>0.00695259457591657</v>
      </c>
      <c r="Q2669" s="82">
        <f t="shared" si="334"/>
        <v>0.0456541832371507</v>
      </c>
      <c r="R2669" s="58">
        <f t="shared" si="335"/>
        <v>3.17361010226061</v>
      </c>
      <c r="S2669" s="57">
        <f>IF(K2669=0,C2697,(1/$C$59)*LN(1+$C$59/$C$58/(RodR+ABS(Calculations!K2669-RodR))))</f>
        <v>0.0143855677811936</v>
      </c>
      <c r="T2669" s="83">
        <f t="shared" si="336"/>
        <v>0.0145243215034963</v>
      </c>
      <c r="U2669" s="58">
        <f t="shared" si="337"/>
        <v>111.125</v>
      </c>
      <c r="V2669" s="58">
        <f t="shared" si="338"/>
        <v>1.01019948033673</v>
      </c>
      <c r="W2669" s="58">
        <f t="shared" si="339"/>
        <v>1.01019948033673</v>
      </c>
    </row>
    <row r="2670" spans="11:23">
      <c r="K2670" s="80">
        <v>266.8</v>
      </c>
      <c r="L2670" s="56">
        <f t="shared" si="333"/>
        <v>1.85764621948871</v>
      </c>
      <c r="M2670" s="56">
        <f t="shared" si="340"/>
        <v>0.00694740477481615</v>
      </c>
      <c r="Q2670" s="82">
        <f t="shared" si="334"/>
        <v>0.045637172663161</v>
      </c>
      <c r="R2670" s="58">
        <f t="shared" si="335"/>
        <v>3.17361010226061</v>
      </c>
      <c r="S2670" s="57">
        <f>IF(K2670=0,C2698,(1/$C$59)*LN(1+$C$59/$C$58/(RodR+ABS(Calculations!K2670-RodR))))</f>
        <v>0.0143802077736811</v>
      </c>
      <c r="T2670" s="83">
        <f t="shared" si="336"/>
        <v>0.0145188576586142</v>
      </c>
      <c r="U2670" s="58">
        <f t="shared" si="337"/>
        <v>111.166666666667</v>
      </c>
      <c r="V2670" s="58">
        <f t="shared" si="338"/>
        <v>1.01019948033673</v>
      </c>
      <c r="W2670" s="58">
        <f t="shared" si="339"/>
        <v>1.01019948033673</v>
      </c>
    </row>
    <row r="2671" spans="11:23">
      <c r="K2671" s="80">
        <v>266.9</v>
      </c>
      <c r="L2671" s="56">
        <f t="shared" si="333"/>
        <v>1.85695432541829</v>
      </c>
      <c r="M2671" s="56">
        <f t="shared" si="340"/>
        <v>0.0069422207825367</v>
      </c>
      <c r="Q2671" s="82">
        <f t="shared" si="334"/>
        <v>0.0456201747607482</v>
      </c>
      <c r="R2671" s="58">
        <f t="shared" si="335"/>
        <v>3.17361010226061</v>
      </c>
      <c r="S2671" s="57">
        <f>IF(K2671=0,C2699,(1/$C$59)*LN(1+$C$59/$C$58/(RodR+ABS(Calculations!K2671-RodR))))</f>
        <v>0.0143748517589644</v>
      </c>
      <c r="T2671" s="83">
        <f t="shared" si="336"/>
        <v>0.0145133979230472</v>
      </c>
      <c r="U2671" s="58">
        <f t="shared" si="337"/>
        <v>111.208333333333</v>
      </c>
      <c r="V2671" s="58">
        <f t="shared" si="338"/>
        <v>1.01019948033673</v>
      </c>
      <c r="W2671" s="58">
        <f t="shared" si="339"/>
        <v>1.01019948033673</v>
      </c>
    </row>
    <row r="2672" spans="11:23">
      <c r="K2672" s="80">
        <v>267</v>
      </c>
      <c r="L2672" s="56">
        <f t="shared" si="333"/>
        <v>1.85626294656414</v>
      </c>
      <c r="M2672" s="56">
        <f t="shared" si="340"/>
        <v>0.00693704259044581</v>
      </c>
      <c r="Q2672" s="82">
        <f t="shared" si="334"/>
        <v>0.0456031895157584</v>
      </c>
      <c r="R2672" s="58">
        <f t="shared" si="335"/>
        <v>3.17361010226061</v>
      </c>
      <c r="S2672" s="57">
        <f>IF(K2672=0,C2700,(1/$C$59)*LN(1+$C$59/$C$58/(RodR+ABS(Calculations!K2672-RodR))))</f>
        <v>0.0143694997325836</v>
      </c>
      <c r="T2672" s="83">
        <f t="shared" si="336"/>
        <v>0.0145079422921613</v>
      </c>
      <c r="U2672" s="58">
        <f t="shared" si="337"/>
        <v>111.25</v>
      </c>
      <c r="V2672" s="58">
        <f t="shared" si="338"/>
        <v>1.01019948033673</v>
      </c>
      <c r="W2672" s="58">
        <f t="shared" si="339"/>
        <v>1.01019948033673</v>
      </c>
    </row>
    <row r="2673" spans="11:23">
      <c r="K2673" s="80">
        <v>267.1</v>
      </c>
      <c r="L2673" s="56">
        <f t="shared" si="333"/>
        <v>1.85557208235103</v>
      </c>
      <c r="M2673" s="56">
        <f t="shared" si="340"/>
        <v>0.00693187018980868</v>
      </c>
      <c r="Q2673" s="82">
        <f t="shared" si="334"/>
        <v>0.0455862169140595</v>
      </c>
      <c r="R2673" s="58">
        <f t="shared" si="335"/>
        <v>3.17361010226061</v>
      </c>
      <c r="S2673" s="57">
        <f>IF(K2673=0,C2701,(1/$C$59)*LN(1+$C$59/$C$58/(RodR+ABS(Calculations!K2673-RodR))))</f>
        <v>0.0143641516900856</v>
      </c>
      <c r="T2673" s="83">
        <f t="shared" si="336"/>
        <v>0.0145024907613292</v>
      </c>
      <c r="U2673" s="58">
        <f t="shared" si="337"/>
        <v>111.291666666667</v>
      </c>
      <c r="V2673" s="58">
        <f t="shared" si="338"/>
        <v>1.01019948033673</v>
      </c>
      <c r="W2673" s="58">
        <f t="shared" si="339"/>
        <v>1.01019948033673</v>
      </c>
    </row>
    <row r="2674" spans="11:23">
      <c r="K2674" s="80">
        <v>267.2</v>
      </c>
      <c r="L2674" s="56">
        <f t="shared" si="333"/>
        <v>1.85488173220446</v>
      </c>
      <c r="M2674" s="56">
        <f t="shared" si="340"/>
        <v>0.00692670357212744</v>
      </c>
      <c r="Q2674" s="82">
        <f t="shared" si="334"/>
        <v>0.0455692569415383</v>
      </c>
      <c r="R2674" s="58">
        <f t="shared" si="335"/>
        <v>3.17361010226061</v>
      </c>
      <c r="S2674" s="57">
        <f>IF(K2674=0,C2702,(1/$C$59)*LN(1+$C$59/$C$58/(RodR+ABS(Calculations!K2674-RodR))))</f>
        <v>0.0143588076270234</v>
      </c>
      <c r="T2674" s="83">
        <f t="shared" si="336"/>
        <v>0.0144970433259309</v>
      </c>
      <c r="U2674" s="58">
        <f t="shared" si="337"/>
        <v>111.333333333333</v>
      </c>
      <c r="V2674" s="58">
        <f t="shared" si="338"/>
        <v>1.01019948033673</v>
      </c>
      <c r="W2674" s="58">
        <f t="shared" si="339"/>
        <v>1.01019948033673</v>
      </c>
    </row>
    <row r="2675" spans="11:23">
      <c r="K2675" s="80">
        <v>267.3</v>
      </c>
      <c r="L2675" s="56">
        <f t="shared" si="333"/>
        <v>1.85419189555093</v>
      </c>
      <c r="M2675" s="56">
        <f t="shared" si="340"/>
        <v>0.00692154272870082</v>
      </c>
      <c r="Q2675" s="82">
        <f t="shared" si="334"/>
        <v>0.0455523095841049</v>
      </c>
      <c r="R2675" s="58">
        <f t="shared" si="335"/>
        <v>3.17361010226061</v>
      </c>
      <c r="S2675" s="57">
        <f>IF(K2675=0,C2703,(1/$C$59)*LN(1+$C$59/$C$58/(RodR+ABS(Calculations!K2675-RodR))))</f>
        <v>0.0143534675389574</v>
      </c>
      <c r="T2675" s="83">
        <f t="shared" si="336"/>
        <v>0.0144915999813525</v>
      </c>
      <c r="U2675" s="58">
        <f t="shared" si="337"/>
        <v>111.375</v>
      </c>
      <c r="V2675" s="58">
        <f t="shared" si="338"/>
        <v>1.01019948033673</v>
      </c>
      <c r="W2675" s="58">
        <f t="shared" si="339"/>
        <v>1.01019948033673</v>
      </c>
    </row>
    <row r="2676" spans="11:23">
      <c r="K2676" s="80">
        <v>267.4</v>
      </c>
      <c r="L2676" s="56">
        <f t="shared" si="333"/>
        <v>1.85350257181772</v>
      </c>
      <c r="M2676" s="56">
        <f t="shared" si="340"/>
        <v>0.00691638765096059</v>
      </c>
      <c r="Q2676" s="82">
        <f t="shared" si="334"/>
        <v>0.0455353748276892</v>
      </c>
      <c r="R2676" s="58">
        <f t="shared" si="335"/>
        <v>3.17361010226061</v>
      </c>
      <c r="S2676" s="57">
        <f>IF(K2676=0,C2704,(1/$C$59)*LN(1+$C$59/$C$58/(RodR+ABS(Calculations!K2676-RodR))))</f>
        <v>0.014348131421454</v>
      </c>
      <c r="T2676" s="83">
        <f t="shared" si="336"/>
        <v>0.0144861607229886</v>
      </c>
      <c r="U2676" s="58">
        <f t="shared" si="337"/>
        <v>111.416666666667</v>
      </c>
      <c r="V2676" s="58">
        <f t="shared" si="338"/>
        <v>1.01019948033673</v>
      </c>
      <c r="W2676" s="58">
        <f t="shared" si="339"/>
        <v>1.01019948033673</v>
      </c>
    </row>
    <row r="2677" spans="11:23">
      <c r="K2677" s="80">
        <v>267.5</v>
      </c>
      <c r="L2677" s="56">
        <f t="shared" si="333"/>
        <v>1.85281376043294</v>
      </c>
      <c r="M2677" s="56">
        <f t="shared" si="340"/>
        <v>0.0069112383303096</v>
      </c>
      <c r="Q2677" s="82">
        <f t="shared" si="334"/>
        <v>0.0455184526582419</v>
      </c>
      <c r="R2677" s="58">
        <f t="shared" si="335"/>
        <v>3.17361010226061</v>
      </c>
      <c r="S2677" s="57">
        <f>IF(K2677=0,C2705,(1/$C$59)*LN(1+$C$59/$C$58/(RodR+ABS(Calculations!K2677-RodR))))</f>
        <v>0.0143427992700863</v>
      </c>
      <c r="T2677" s="83">
        <f t="shared" si="336"/>
        <v>0.0144807255462388</v>
      </c>
      <c r="U2677" s="58">
        <f t="shared" si="337"/>
        <v>111.458333333333</v>
      </c>
      <c r="V2677" s="58">
        <f t="shared" si="338"/>
        <v>1.01019948033673</v>
      </c>
      <c r="W2677" s="58">
        <f t="shared" si="339"/>
        <v>1.01019948033673</v>
      </c>
    </row>
    <row r="2678" spans="11:23">
      <c r="K2678" s="80">
        <v>267.6</v>
      </c>
      <c r="L2678" s="56">
        <f t="shared" si="333"/>
        <v>1.85212546082561</v>
      </c>
      <c r="M2678" s="56">
        <f t="shared" si="340"/>
        <v>0.00690609475814541</v>
      </c>
      <c r="Q2678" s="82">
        <f t="shared" si="334"/>
        <v>0.0455015430617351</v>
      </c>
      <c r="R2678" s="58">
        <f t="shared" si="335"/>
        <v>3.17361010226061</v>
      </c>
      <c r="S2678" s="57">
        <f>IF(K2678=0,C2706,(1/$C$59)*LN(1+$C$59/$C$58/(RodR+ABS(Calculations!K2678-RodR))))</f>
        <v>0.0143374710804341</v>
      </c>
      <c r="T2678" s="83">
        <f t="shared" si="336"/>
        <v>0.014475294446511</v>
      </c>
      <c r="U2678" s="58">
        <f t="shared" si="337"/>
        <v>111.5</v>
      </c>
      <c r="V2678" s="58">
        <f t="shared" si="338"/>
        <v>1.01019948033673</v>
      </c>
      <c r="W2678" s="58">
        <f t="shared" si="339"/>
        <v>1.01019948033673</v>
      </c>
    </row>
    <row r="2679" spans="11:23">
      <c r="K2679" s="80">
        <v>267.7</v>
      </c>
      <c r="L2679" s="56">
        <f t="shared" si="333"/>
        <v>1.85143767242556</v>
      </c>
      <c r="M2679" s="56">
        <f t="shared" si="340"/>
        <v>0.0069009569259697</v>
      </c>
      <c r="Q2679" s="82">
        <f t="shared" si="334"/>
        <v>0.0454846460241618</v>
      </c>
      <c r="R2679" s="58">
        <f t="shared" si="335"/>
        <v>3.17361010226061</v>
      </c>
      <c r="S2679" s="57">
        <f>IF(K2679=0,C2707,(1/$C$59)*LN(1+$C$59/$C$58/(RodR+ABS(Calculations!K2679-RodR))))</f>
        <v>0.014332146848084</v>
      </c>
      <c r="T2679" s="83">
        <f t="shared" si="336"/>
        <v>0.0144698674192193</v>
      </c>
      <c r="U2679" s="58">
        <f t="shared" si="337"/>
        <v>111.541666666667</v>
      </c>
      <c r="V2679" s="58">
        <f t="shared" si="338"/>
        <v>1.01019948033673</v>
      </c>
      <c r="W2679" s="58">
        <f t="shared" si="339"/>
        <v>1.01019948033673</v>
      </c>
    </row>
    <row r="2680" spans="11:23">
      <c r="K2680" s="80">
        <v>267.8</v>
      </c>
      <c r="L2680" s="56">
        <f t="shared" si="333"/>
        <v>1.8507503946635</v>
      </c>
      <c r="M2680" s="56">
        <f t="shared" si="340"/>
        <v>0.00689582482521445</v>
      </c>
      <c r="Q2680" s="82">
        <f t="shared" si="334"/>
        <v>0.0454677615315356</v>
      </c>
      <c r="R2680" s="58">
        <f t="shared" si="335"/>
        <v>3.17361010226061</v>
      </c>
      <c r="S2680" s="57">
        <f>IF(K2680=0,C2708,(1/$C$59)*LN(1+$C$59/$C$58/(RodR+ABS(Calculations!K2680-RodR))))</f>
        <v>0.0143268265686287</v>
      </c>
      <c r="T2680" s="83">
        <f t="shared" si="336"/>
        <v>0.0144644444597852</v>
      </c>
      <c r="U2680" s="58">
        <f t="shared" si="337"/>
        <v>111.583333333333</v>
      </c>
      <c r="V2680" s="58">
        <f t="shared" si="338"/>
        <v>1.01019948033673</v>
      </c>
      <c r="W2680" s="58">
        <f t="shared" si="339"/>
        <v>1.01019948033673</v>
      </c>
    </row>
    <row r="2681" spans="11:23">
      <c r="K2681" s="80">
        <v>267.9</v>
      </c>
      <c r="L2681" s="56">
        <f t="shared" si="333"/>
        <v>1.85006362697094</v>
      </c>
      <c r="M2681" s="56">
        <f t="shared" si="340"/>
        <v>0.00689069844734802</v>
      </c>
      <c r="Q2681" s="82">
        <f t="shared" si="334"/>
        <v>0.0454508895698909</v>
      </c>
      <c r="R2681" s="58">
        <f t="shared" si="335"/>
        <v>3.17361010226061</v>
      </c>
      <c r="S2681" s="57">
        <f>IF(K2681=0,C2709,(1/$C$59)*LN(1+$C$59/$C$58/(RodR+ABS(Calculations!K2681-RodR))))</f>
        <v>0.0143215102376677</v>
      </c>
      <c r="T2681" s="83">
        <f t="shared" si="336"/>
        <v>0.0144590255636366</v>
      </c>
      <c r="U2681" s="58">
        <f t="shared" si="337"/>
        <v>111.625</v>
      </c>
      <c r="V2681" s="58">
        <f t="shared" si="338"/>
        <v>1.01019948033673</v>
      </c>
      <c r="W2681" s="58">
        <f t="shared" si="339"/>
        <v>1.01019948033673</v>
      </c>
    </row>
    <row r="2682" spans="11:23">
      <c r="K2682" s="80">
        <v>268</v>
      </c>
      <c r="L2682" s="56">
        <f t="shared" si="333"/>
        <v>1.84937736878027</v>
      </c>
      <c r="M2682" s="56">
        <f t="shared" si="340"/>
        <v>0.00688557778387056</v>
      </c>
      <c r="Q2682" s="82">
        <f t="shared" si="334"/>
        <v>0.0454340301252827</v>
      </c>
      <c r="R2682" s="58">
        <f t="shared" si="335"/>
        <v>3.17361010226061</v>
      </c>
      <c r="S2682" s="57">
        <f>IF(K2682=0,C2710,(1/$C$59)*LN(1+$C$59/$C$58/(RodR+ABS(Calculations!K2682-RodR))))</f>
        <v>0.014316197850807</v>
      </c>
      <c r="T2682" s="83">
        <f t="shared" si="336"/>
        <v>0.0144536107262083</v>
      </c>
      <c r="U2682" s="58">
        <f t="shared" si="337"/>
        <v>111.666666666667</v>
      </c>
      <c r="V2682" s="58">
        <f t="shared" si="338"/>
        <v>1.01019948033673</v>
      </c>
      <c r="W2682" s="58">
        <f t="shared" si="339"/>
        <v>1.01019948033673</v>
      </c>
    </row>
    <row r="2683" spans="11:23">
      <c r="K2683" s="80">
        <v>268.1</v>
      </c>
      <c r="L2683" s="56">
        <f t="shared" si="333"/>
        <v>1.84869161952467</v>
      </c>
      <c r="M2683" s="56">
        <f t="shared" si="340"/>
        <v>0.00688046282635058</v>
      </c>
      <c r="Q2683" s="82">
        <f t="shared" si="334"/>
        <v>0.045417183183786</v>
      </c>
      <c r="R2683" s="58">
        <f t="shared" si="335"/>
        <v>3.17361010226061</v>
      </c>
      <c r="S2683" s="57">
        <f>IF(K2683=0,C2711,(1/$C$59)*LN(1+$C$59/$C$58/(RodR+ABS(Calculations!K2683-RodR))))</f>
        <v>0.0143108894036588</v>
      </c>
      <c r="T2683" s="83">
        <f t="shared" si="336"/>
        <v>0.0144481999429424</v>
      </c>
      <c r="U2683" s="58">
        <f t="shared" si="337"/>
        <v>111.708333333333</v>
      </c>
      <c r="V2683" s="58">
        <f t="shared" si="338"/>
        <v>1.01019948033673</v>
      </c>
      <c r="W2683" s="58">
        <f t="shared" si="339"/>
        <v>1.01019948033673</v>
      </c>
    </row>
    <row r="2684" spans="11:23">
      <c r="K2684" s="80">
        <v>268.2</v>
      </c>
      <c r="L2684" s="56">
        <f t="shared" si="333"/>
        <v>1.84800637863825</v>
      </c>
      <c r="M2684" s="56">
        <f t="shared" si="340"/>
        <v>0.00687535356621938</v>
      </c>
      <c r="Q2684" s="82">
        <f t="shared" si="334"/>
        <v>0.0454003487314981</v>
      </c>
      <c r="R2684" s="58">
        <f t="shared" si="335"/>
        <v>3.17361010226061</v>
      </c>
      <c r="S2684" s="57">
        <f>IF(K2684=0,C2712,(1/$C$59)*LN(1+$C$59/$C$58/(RodR+ABS(Calculations!K2684-RodR))))</f>
        <v>0.0143055848918425</v>
      </c>
      <c r="T2684" s="83">
        <f t="shared" si="336"/>
        <v>0.0144427932092872</v>
      </c>
      <c r="U2684" s="58">
        <f t="shared" si="337"/>
        <v>111.75</v>
      </c>
      <c r="V2684" s="58">
        <f t="shared" si="338"/>
        <v>1.01019948033673</v>
      </c>
      <c r="W2684" s="58">
        <f t="shared" si="339"/>
        <v>1.01019948033673</v>
      </c>
    </row>
    <row r="2685" spans="11:23">
      <c r="K2685" s="80">
        <v>268.3</v>
      </c>
      <c r="L2685" s="56">
        <f t="shared" si="333"/>
        <v>1.84732164555586</v>
      </c>
      <c r="M2685" s="56">
        <f t="shared" si="340"/>
        <v>0.00687024999507968</v>
      </c>
      <c r="Q2685" s="82">
        <f t="shared" si="334"/>
        <v>0.0453835267545353</v>
      </c>
      <c r="R2685" s="58">
        <f t="shared" si="335"/>
        <v>3.17361010226061</v>
      </c>
      <c r="S2685" s="57">
        <f>IF(K2685=0,C2713,(1/$C$59)*LN(1+$C$59/$C$58/(RodR+ABS(Calculations!K2685-RodR))))</f>
        <v>0.0143002843109832</v>
      </c>
      <c r="T2685" s="83">
        <f t="shared" si="336"/>
        <v>0.0144373905206981</v>
      </c>
      <c r="U2685" s="58">
        <f t="shared" si="337"/>
        <v>111.791666666667</v>
      </c>
      <c r="V2685" s="58">
        <f t="shared" si="338"/>
        <v>1.01019948033673</v>
      </c>
      <c r="W2685" s="58">
        <f t="shared" si="339"/>
        <v>1.01019948033673</v>
      </c>
    </row>
    <row r="2686" spans="11:23">
      <c r="K2686" s="80">
        <v>268.4</v>
      </c>
      <c r="L2686" s="56">
        <f t="shared" si="333"/>
        <v>1.84663741971325</v>
      </c>
      <c r="M2686" s="56">
        <f t="shared" si="340"/>
        <v>0.00686515210446537</v>
      </c>
      <c r="Q2686" s="82">
        <f t="shared" si="334"/>
        <v>0.0453667172390356</v>
      </c>
      <c r="R2686" s="58">
        <f t="shared" si="335"/>
        <v>3.17361010226061</v>
      </c>
      <c r="S2686" s="57">
        <f>IF(K2686=0,C2714,(1/$C$59)*LN(1+$C$59/$C$58/(RodR+ABS(Calculations!K2686-RodR))))</f>
        <v>0.0142949876567132</v>
      </c>
      <c r="T2686" s="83">
        <f t="shared" si="336"/>
        <v>0.0144319918726374</v>
      </c>
      <c r="U2686" s="58">
        <f t="shared" si="337"/>
        <v>111.833333333333</v>
      </c>
      <c r="V2686" s="58">
        <f t="shared" si="338"/>
        <v>1.01019948033673</v>
      </c>
      <c r="W2686" s="58">
        <f t="shared" si="339"/>
        <v>1.01019948033673</v>
      </c>
    </row>
    <row r="2687" spans="11:23">
      <c r="K2687" s="80">
        <v>268.5</v>
      </c>
      <c r="L2687" s="56">
        <f t="shared" si="333"/>
        <v>1.845953700547</v>
      </c>
      <c r="M2687" s="56">
        <f t="shared" si="340"/>
        <v>0.0068600598859434</v>
      </c>
      <c r="Q2687" s="82">
        <f t="shared" si="334"/>
        <v>0.0453499201711569</v>
      </c>
      <c r="R2687" s="58">
        <f t="shared" si="335"/>
        <v>3.17361010226061</v>
      </c>
      <c r="S2687" s="57">
        <f>IF(K2687=0,C2715,(1/$C$59)*LN(1+$C$59/$C$58/(RodR+ABS(Calculations!K2687-RodR))))</f>
        <v>0.0142896949246706</v>
      </c>
      <c r="T2687" s="83">
        <f t="shared" si="336"/>
        <v>0.0144265972605739</v>
      </c>
      <c r="U2687" s="58">
        <f t="shared" si="337"/>
        <v>111.875</v>
      </c>
      <c r="V2687" s="58">
        <f t="shared" si="338"/>
        <v>1.01019948033673</v>
      </c>
      <c r="W2687" s="58">
        <f t="shared" si="339"/>
        <v>1.01019948033673</v>
      </c>
    </row>
    <row r="2688" spans="11:23">
      <c r="K2688" s="80">
        <v>268.6</v>
      </c>
      <c r="L2688" s="56">
        <f t="shared" si="333"/>
        <v>1.84527048749449</v>
      </c>
      <c r="M2688" s="56">
        <f t="shared" si="340"/>
        <v>0.00685497333111496</v>
      </c>
      <c r="Q2688" s="82">
        <f t="shared" si="334"/>
        <v>0.0453331355370776</v>
      </c>
      <c r="R2688" s="58">
        <f t="shared" si="335"/>
        <v>3.17361010226061</v>
      </c>
      <c r="S2688" s="57">
        <f>IF(K2688=0,C2716,(1/$C$59)*LN(1+$C$59/$C$58/(RodR+ABS(Calculations!K2688-RodR))))</f>
        <v>0.0142844061105005</v>
      </c>
      <c r="T2688" s="83">
        <f t="shared" si="336"/>
        <v>0.0144212066799835</v>
      </c>
      <c r="U2688" s="58">
        <f t="shared" si="337"/>
        <v>111.916666666667</v>
      </c>
      <c r="V2688" s="58">
        <f t="shared" si="338"/>
        <v>1.01019948033673</v>
      </c>
      <c r="W2688" s="58">
        <f t="shared" si="339"/>
        <v>1.01019948033673</v>
      </c>
    </row>
    <row r="2689" spans="11:23">
      <c r="K2689" s="80">
        <v>268.7</v>
      </c>
      <c r="L2689" s="56">
        <f t="shared" si="333"/>
        <v>1.84458777999395</v>
      </c>
      <c r="M2689" s="56">
        <f t="shared" si="340"/>
        <v>0.00684989243161538</v>
      </c>
      <c r="Q2689" s="82">
        <f t="shared" si="334"/>
        <v>0.0453163633229962</v>
      </c>
      <c r="R2689" s="58">
        <f t="shared" si="335"/>
        <v>3.17361010226061</v>
      </c>
      <c r="S2689" s="57">
        <f>IF(K2689=0,C2717,(1/$C$59)*LN(1+$C$59/$C$58/(RodR+ABS(Calculations!K2689-RodR))))</f>
        <v>0.0142791212098539</v>
      </c>
      <c r="T2689" s="83">
        <f t="shared" si="336"/>
        <v>0.0144158201263483</v>
      </c>
      <c r="U2689" s="58">
        <f t="shared" si="337"/>
        <v>111.958333333333</v>
      </c>
      <c r="V2689" s="58">
        <f t="shared" si="338"/>
        <v>1.01019948033673</v>
      </c>
      <c r="W2689" s="58">
        <f t="shared" si="339"/>
        <v>1.01019948033673</v>
      </c>
    </row>
    <row r="2690" spans="11:23">
      <c r="K2690" s="80">
        <v>268.8</v>
      </c>
      <c r="L2690" s="56">
        <f t="shared" ref="L2690:L2753" si="341">IF(K2690&lt;RodR,EPRValue,Q2690*$C$43)</f>
        <v>1.84390557748452</v>
      </c>
      <c r="M2690" s="56">
        <f t="shared" si="340"/>
        <v>0.00684481717897767</v>
      </c>
      <c r="Q2690" s="82">
        <f t="shared" si="334"/>
        <v>0.0452996035151342</v>
      </c>
      <c r="R2690" s="58">
        <f t="shared" si="335"/>
        <v>3.17361010226061</v>
      </c>
      <c r="S2690" s="57">
        <f>IF(K2690=0,C2718,(1/$C$59)*LN(1+$C$59/$C$58/(RodR+ABS(Calculations!K2690-RodR))))</f>
        <v>0.0142738402183894</v>
      </c>
      <c r="T2690" s="83">
        <f t="shared" si="336"/>
        <v>0.0144104375951584</v>
      </c>
      <c r="U2690" s="58">
        <f t="shared" si="337"/>
        <v>112</v>
      </c>
      <c r="V2690" s="58">
        <f t="shared" si="338"/>
        <v>1.01019948033673</v>
      </c>
      <c r="W2690" s="58">
        <f t="shared" si="339"/>
        <v>1.01019948033673</v>
      </c>
    </row>
    <row r="2691" spans="11:23">
      <c r="K2691" s="80">
        <v>268.9</v>
      </c>
      <c r="L2691" s="56">
        <f t="shared" si="341"/>
        <v>1.843223879406</v>
      </c>
      <c r="M2691" s="56">
        <f t="shared" si="340"/>
        <v>0.0068397475649391</v>
      </c>
      <c r="Q2691" s="82">
        <f t="shared" si="334"/>
        <v>0.0452828560997292</v>
      </c>
      <c r="R2691" s="58">
        <f t="shared" si="335"/>
        <v>3.17361010226061</v>
      </c>
      <c r="S2691" s="57">
        <f>IF(K2691=0,C2719,(1/$C$59)*LN(1+$C$59/$C$58/(RodR+ABS(Calculations!K2691-RodR))))</f>
        <v>0.0142685631317702</v>
      </c>
      <c r="T2691" s="83">
        <f t="shared" si="336"/>
        <v>0.0144050590819088</v>
      </c>
      <c r="U2691" s="58">
        <f t="shared" si="337"/>
        <v>112.041666666667</v>
      </c>
      <c r="V2691" s="58">
        <f t="shared" si="338"/>
        <v>1.01019948033673</v>
      </c>
      <c r="W2691" s="58">
        <f t="shared" si="339"/>
        <v>1.01019948033673</v>
      </c>
    </row>
    <row r="2692" spans="11:23">
      <c r="K2692" s="80">
        <v>269</v>
      </c>
      <c r="L2692" s="56">
        <f t="shared" si="341"/>
        <v>1.84254268519917</v>
      </c>
      <c r="M2692" s="56">
        <f t="shared" si="340"/>
        <v>0.00683468358109884</v>
      </c>
      <c r="Q2692" s="82">
        <f t="shared" ref="Q2692:Q2755" si="342">R2692*IF($C$56&lt;$C$55,S2692,T2692)</f>
        <v>0.0452661210630424</v>
      </c>
      <c r="R2692" s="58">
        <f t="shared" ref="R2692:R2755" si="343">$C$70/$C$61*W2692</f>
        <v>3.17361010226061</v>
      </c>
      <c r="S2692" s="57">
        <f>IF(K2692=0,C2720,(1/$C$59)*LN(1+$C$59/$C$58/(RodR+ABS(Calculations!K2692-RodR))))</f>
        <v>0.0142632899456675</v>
      </c>
      <c r="T2692" s="83">
        <f t="shared" ref="T2692:T2755" si="344">IF((ABS(K2692))&lt;$C$55-$C$56,($C$53/2/PI()/$C$56*LN(($C$55-$C$56)*(ABS(K2692)+$C$56)/(ABS(K2692))/$C$55)+$C$60*LN($C$55*$C$54/($C$55-$C$56)/$C$53)),$C$60*LN((((ABS(K2692))+$C$56-$C$55)*$C$53+$C$55*$C$54)/($C$53*(ABS(K2692)))))</f>
        <v>0.014399684582103</v>
      </c>
      <c r="U2692" s="58">
        <f t="shared" ref="U2692:U2755" si="345">K2692/$C$56</f>
        <v>112.083333333333</v>
      </c>
      <c r="V2692" s="58">
        <f t="shared" ref="V2692:V2755" si="346">IF(K2692="","",1/(1.0212-0.0178*LOG10($C$53+0.01)))</f>
        <v>1.01019948033673</v>
      </c>
      <c r="W2692" s="58">
        <f t="shared" ref="W2692:W2755" si="347">MAX(1/(-(0.21682*LOG10(3.7*U2692)-0.293)*(EXP(-3.7*U2692)-1)+1),1)*MAX(1/(-(0.1921*LOG10(U2692+0.2)+0.072)*(EXP(-150*U2692)-1)+1),1)*V2692</f>
        <v>1.01019948033673</v>
      </c>
    </row>
    <row r="2693" spans="11:23">
      <c r="K2693" s="80">
        <v>269.1</v>
      </c>
      <c r="L2693" s="56">
        <f t="shared" si="341"/>
        <v>1.84186199430555</v>
      </c>
      <c r="M2693" s="56">
        <f t="shared" si="340"/>
        <v>0.00682962521912533</v>
      </c>
      <c r="Q2693" s="82">
        <f t="shared" si="342"/>
        <v>0.0452493983913535</v>
      </c>
      <c r="R2693" s="58">
        <f t="shared" si="343"/>
        <v>3.17361010226061</v>
      </c>
      <c r="S2693" s="57">
        <f>IF(K2693=0,C2721,(1/$C$59)*LN(1+$C$59/$C$58/(RodR+ABS(Calculations!K2693-RodR))))</f>
        <v>0.0142580206557578</v>
      </c>
      <c r="T2693" s="83">
        <f t="shared" si="344"/>
        <v>0.01439431409125</v>
      </c>
      <c r="U2693" s="58">
        <f t="shared" si="345"/>
        <v>112.125</v>
      </c>
      <c r="V2693" s="58">
        <f t="shared" si="346"/>
        <v>1.01019948033673</v>
      </c>
      <c r="W2693" s="58">
        <f t="shared" si="347"/>
        <v>1.01019948033673</v>
      </c>
    </row>
    <row r="2694" spans="11:23">
      <c r="K2694" s="80">
        <v>269.2</v>
      </c>
      <c r="L2694" s="56">
        <f t="shared" si="341"/>
        <v>1.84118180616756</v>
      </c>
      <c r="M2694" s="56">
        <f t="shared" si="340"/>
        <v>0.00682457247068702</v>
      </c>
      <c r="Q2694" s="82">
        <f t="shared" si="342"/>
        <v>0.0452326880709646</v>
      </c>
      <c r="R2694" s="58">
        <f t="shared" si="343"/>
        <v>3.17361010226061</v>
      </c>
      <c r="S2694" s="57">
        <f>IF(K2694=0,C2722,(1/$C$59)*LN(1+$C$59/$C$58/(RodR+ABS(Calculations!K2694-RodR))))</f>
        <v>0.0142527552577252</v>
      </c>
      <c r="T2694" s="83">
        <f t="shared" si="344"/>
        <v>0.0143889476048659</v>
      </c>
      <c r="U2694" s="58">
        <f t="shared" si="345"/>
        <v>112.166666666667</v>
      </c>
      <c r="V2694" s="58">
        <f t="shared" si="346"/>
        <v>1.01019948033673</v>
      </c>
      <c r="W2694" s="58">
        <f t="shared" si="347"/>
        <v>1.01019948033673</v>
      </c>
    </row>
    <row r="2695" spans="11:23">
      <c r="K2695" s="80">
        <v>269.3</v>
      </c>
      <c r="L2695" s="56">
        <f t="shared" si="341"/>
        <v>1.84050212022837</v>
      </c>
      <c r="M2695" s="56">
        <f t="shared" si="340"/>
        <v>0.00681952532748498</v>
      </c>
      <c r="Q2695" s="82">
        <f t="shared" si="342"/>
        <v>0.0452159900881959</v>
      </c>
      <c r="R2695" s="58">
        <f t="shared" si="343"/>
        <v>3.17361010226061</v>
      </c>
      <c r="S2695" s="57">
        <f>IF(K2695=0,C2723,(1/$C$59)*LN(1+$C$59/$C$58/(RodR+ABS(Calculations!K2695-RodR))))</f>
        <v>0.0142474937472589</v>
      </c>
      <c r="T2695" s="83">
        <f t="shared" si="344"/>
        <v>0.0143835851184738</v>
      </c>
      <c r="U2695" s="58">
        <f t="shared" si="345"/>
        <v>112.208333333333</v>
      </c>
      <c r="V2695" s="58">
        <f t="shared" si="346"/>
        <v>1.01019948033673</v>
      </c>
      <c r="W2695" s="58">
        <f t="shared" si="347"/>
        <v>1.01019948033673</v>
      </c>
    </row>
    <row r="2696" spans="11:23">
      <c r="K2696" s="80">
        <v>269.4</v>
      </c>
      <c r="L2696" s="56">
        <f t="shared" si="341"/>
        <v>1.839822935932</v>
      </c>
      <c r="M2696" s="56">
        <f t="shared" si="340"/>
        <v>0.00681448378125582</v>
      </c>
      <c r="Q2696" s="82">
        <f t="shared" si="342"/>
        <v>0.0451993044293882</v>
      </c>
      <c r="R2696" s="58">
        <f t="shared" si="343"/>
        <v>3.17361010226061</v>
      </c>
      <c r="S2696" s="57">
        <f>IF(K2696=0,C2724,(1/$C$59)*LN(1+$C$59/$C$58/(RodR+ABS(Calculations!K2696-RodR))))</f>
        <v>0.0142422361200552</v>
      </c>
      <c r="T2696" s="83">
        <f t="shared" si="344"/>
        <v>0.0143782266276029</v>
      </c>
      <c r="U2696" s="58">
        <f t="shared" si="345"/>
        <v>112.25</v>
      </c>
      <c r="V2696" s="58">
        <f t="shared" si="346"/>
        <v>1.01019948033673</v>
      </c>
      <c r="W2696" s="58">
        <f t="shared" si="347"/>
        <v>1.01019948033673</v>
      </c>
    </row>
    <row r="2697" spans="11:23">
      <c r="K2697" s="80">
        <v>269.5</v>
      </c>
      <c r="L2697" s="56">
        <f t="shared" si="341"/>
        <v>1.83914425272327</v>
      </c>
      <c r="M2697" s="56">
        <f t="shared" si="340"/>
        <v>0.00680944782373394</v>
      </c>
      <c r="Q2697" s="82">
        <f t="shared" si="342"/>
        <v>0.0451826310809026</v>
      </c>
      <c r="R2697" s="58">
        <f t="shared" si="343"/>
        <v>3.17361010226061</v>
      </c>
      <c r="S2697" s="57">
        <f>IF(K2697=0,C2725,(1/$C$59)*LN(1+$C$59/$C$58/(RodR+ABS(Calculations!K2697-RodR))))</f>
        <v>0.0142369823718164</v>
      </c>
      <c r="T2697" s="83">
        <f t="shared" si="344"/>
        <v>0.0143728721277891</v>
      </c>
      <c r="U2697" s="58">
        <f t="shared" si="345"/>
        <v>112.291666666667</v>
      </c>
      <c r="V2697" s="58">
        <f t="shared" si="346"/>
        <v>1.01019948033673</v>
      </c>
      <c r="W2697" s="58">
        <f t="shared" si="347"/>
        <v>1.01019948033673</v>
      </c>
    </row>
    <row r="2698" spans="11:23">
      <c r="K2698" s="80">
        <v>269.6</v>
      </c>
      <c r="L2698" s="56">
        <f t="shared" si="341"/>
        <v>1.83846607004791</v>
      </c>
      <c r="M2698" s="56">
        <f t="shared" si="340"/>
        <v>0.00680441744658666</v>
      </c>
      <c r="Q2698" s="82">
        <f t="shared" si="342"/>
        <v>0.0451659700291223</v>
      </c>
      <c r="R2698" s="58">
        <f t="shared" si="343"/>
        <v>3.17361010226061</v>
      </c>
      <c r="S2698" s="57">
        <f>IF(K2698=0,C2726,(1/$C$59)*LN(1+$C$59/$C$58/(RodR+ABS(Calculations!K2698-RodR))))</f>
        <v>0.0142317324982517</v>
      </c>
      <c r="T2698" s="83">
        <f t="shared" si="344"/>
        <v>0.0143675216145756</v>
      </c>
      <c r="U2698" s="58">
        <f t="shared" si="345"/>
        <v>112.333333333333</v>
      </c>
      <c r="V2698" s="58">
        <f t="shared" si="346"/>
        <v>1.01019948033673</v>
      </c>
      <c r="W2698" s="58">
        <f t="shared" si="347"/>
        <v>1.01019948033673</v>
      </c>
    </row>
    <row r="2699" spans="11:23">
      <c r="K2699" s="80">
        <v>269.7</v>
      </c>
      <c r="L2699" s="56">
        <f t="shared" si="341"/>
        <v>1.83778838735233</v>
      </c>
      <c r="M2699" s="56">
        <f t="shared" si="340"/>
        <v>0.00679939264161744</v>
      </c>
      <c r="Q2699" s="82">
        <f t="shared" si="342"/>
        <v>0.045149321260447</v>
      </c>
      <c r="R2699" s="58">
        <f t="shared" si="343"/>
        <v>3.17361010226061</v>
      </c>
      <c r="S2699" s="57">
        <f>IF(K2699=0,C2727,(1/$C$59)*LN(1+$C$59/$C$58/(RodR+ABS(Calculations!K2699-RodR))))</f>
        <v>0.0142264864950759</v>
      </c>
      <c r="T2699" s="83">
        <f t="shared" si="344"/>
        <v>0.0143621750835119</v>
      </c>
      <c r="U2699" s="58">
        <f t="shared" si="345"/>
        <v>112.375</v>
      </c>
      <c r="V2699" s="58">
        <f t="shared" si="346"/>
        <v>1.01019948033673</v>
      </c>
      <c r="W2699" s="58">
        <f t="shared" si="347"/>
        <v>1.01019948033673</v>
      </c>
    </row>
    <row r="2700" spans="11:23">
      <c r="K2700" s="80">
        <v>269.8</v>
      </c>
      <c r="L2700" s="56">
        <f t="shared" si="341"/>
        <v>1.83711120408382</v>
      </c>
      <c r="M2700" s="56">
        <f t="shared" si="340"/>
        <v>0.00679437340069722</v>
      </c>
      <c r="Q2700" s="82">
        <f t="shared" si="342"/>
        <v>0.045132684761298</v>
      </c>
      <c r="R2700" s="58">
        <f t="shared" si="343"/>
        <v>3.17361010226061</v>
      </c>
      <c r="S2700" s="57">
        <f>IF(K2700=0,C2728,(1/$C$59)*LN(1+$C$59/$C$58/(RodR+ABS(Calculations!K2700-RodR))))</f>
        <v>0.0142212443580103</v>
      </c>
      <c r="T2700" s="83">
        <f t="shared" si="344"/>
        <v>0.0143568325301534</v>
      </c>
      <c r="U2700" s="58">
        <f t="shared" si="345"/>
        <v>112.416666666667</v>
      </c>
      <c r="V2700" s="58">
        <f t="shared" si="346"/>
        <v>1.01019948033673</v>
      </c>
      <c r="W2700" s="58">
        <f t="shared" si="347"/>
        <v>1.01019948033673</v>
      </c>
    </row>
    <row r="2701" spans="11:23">
      <c r="K2701" s="80">
        <v>269.9</v>
      </c>
      <c r="L2701" s="56">
        <f t="shared" si="341"/>
        <v>1.83643451969055</v>
      </c>
      <c r="M2701" s="56">
        <f t="shared" ref="M2701:M2764" si="348">L2691-L2701</f>
        <v>0.00678935971545735</v>
      </c>
      <c r="Q2701" s="82">
        <f t="shared" si="342"/>
        <v>0.0451160605181184</v>
      </c>
      <c r="R2701" s="58">
        <f t="shared" si="343"/>
        <v>3.17361010226061</v>
      </c>
      <c r="S2701" s="57">
        <f>IF(K2701=0,C2729,(1/$C$59)*LN(1+$C$59/$C$58/(RodR+ABS(Calculations!K2701-RodR))))</f>
        <v>0.014216006082783</v>
      </c>
      <c r="T2701" s="83">
        <f t="shared" si="344"/>
        <v>0.0143514939500636</v>
      </c>
      <c r="U2701" s="58">
        <f t="shared" si="345"/>
        <v>112.458333333333</v>
      </c>
      <c r="V2701" s="58">
        <f t="shared" si="346"/>
        <v>1.01019948033673</v>
      </c>
      <c r="W2701" s="58">
        <f t="shared" si="347"/>
        <v>1.01019948033673</v>
      </c>
    </row>
    <row r="2702" spans="11:23">
      <c r="K2702" s="80">
        <v>270</v>
      </c>
      <c r="L2702" s="56">
        <f t="shared" si="341"/>
        <v>1.83575833362141</v>
      </c>
      <c r="M2702" s="56">
        <f t="shared" si="348"/>
        <v>0.00678435157776858</v>
      </c>
      <c r="Q2702" s="82">
        <f t="shared" si="342"/>
        <v>0.0450994485173693</v>
      </c>
      <c r="R2702" s="58">
        <f t="shared" si="343"/>
        <v>3.17361010226061</v>
      </c>
      <c r="S2702" s="57">
        <f>IF(K2702=0,C2730,(1/$C$59)*LN(1+$C$59/$C$58/(RodR+ABS(Calculations!K2702-RodR))))</f>
        <v>0.0142107716651281</v>
      </c>
      <c r="T2702" s="83">
        <f t="shared" si="344"/>
        <v>0.0143461593388108</v>
      </c>
      <c r="U2702" s="58">
        <f t="shared" si="345"/>
        <v>112.5</v>
      </c>
      <c r="V2702" s="58">
        <f t="shared" si="346"/>
        <v>1.01019948033673</v>
      </c>
      <c r="W2702" s="58">
        <f t="shared" si="347"/>
        <v>1.01019948033673</v>
      </c>
    </row>
    <row r="2703" spans="11:23">
      <c r="K2703" s="80">
        <v>270.1</v>
      </c>
      <c r="L2703" s="56">
        <f t="shared" si="341"/>
        <v>1.83508264532612</v>
      </c>
      <c r="M2703" s="56">
        <f t="shared" si="348"/>
        <v>0.00677934897943322</v>
      </c>
      <c r="Q2703" s="82">
        <f t="shared" si="342"/>
        <v>0.0450828487455316</v>
      </c>
      <c r="R2703" s="58">
        <f t="shared" si="343"/>
        <v>3.17361010226061</v>
      </c>
      <c r="S2703" s="57">
        <f>IF(K2703=0,C2731,(1/$C$59)*LN(1+$C$59/$C$58/(RodR+ABS(Calculations!K2703-RodR))))</f>
        <v>0.0142055411007857</v>
      </c>
      <c r="T2703" s="83">
        <f t="shared" si="344"/>
        <v>0.0143408286919714</v>
      </c>
      <c r="U2703" s="58">
        <f t="shared" si="345"/>
        <v>112.541666666667</v>
      </c>
      <c r="V2703" s="58">
        <f t="shared" si="346"/>
        <v>1.01019948033673</v>
      </c>
      <c r="W2703" s="58">
        <f t="shared" si="347"/>
        <v>1.01019948033673</v>
      </c>
    </row>
    <row r="2704" spans="11:23">
      <c r="K2704" s="80">
        <v>270.2</v>
      </c>
      <c r="L2704" s="56">
        <f t="shared" si="341"/>
        <v>1.83440745425524</v>
      </c>
      <c r="M2704" s="56">
        <f t="shared" si="348"/>
        <v>0.00677435191232156</v>
      </c>
      <c r="Q2704" s="82">
        <f t="shared" si="342"/>
        <v>0.0450662611891072</v>
      </c>
      <c r="R2704" s="58">
        <f t="shared" si="343"/>
        <v>3.17361010226061</v>
      </c>
      <c r="S2704" s="57">
        <f>IF(K2704=0,C2732,(1/$C$59)*LN(1+$C$59/$C$58/(RodR+ABS(Calculations!K2704-RodR))))</f>
        <v>0.0142003143855024</v>
      </c>
      <c r="T2704" s="83">
        <f t="shared" si="344"/>
        <v>0.0143355020051277</v>
      </c>
      <c r="U2704" s="58">
        <f t="shared" si="345"/>
        <v>112.583333333333</v>
      </c>
      <c r="V2704" s="58">
        <f t="shared" si="346"/>
        <v>1.01019948033673</v>
      </c>
      <c r="W2704" s="58">
        <f t="shared" si="347"/>
        <v>1.01019948033673</v>
      </c>
    </row>
    <row r="2705" spans="11:23">
      <c r="K2705" s="80">
        <v>270.3</v>
      </c>
      <c r="L2705" s="56">
        <f t="shared" si="341"/>
        <v>1.83373275986007</v>
      </c>
      <c r="M2705" s="56">
        <f t="shared" si="348"/>
        <v>0.006769360368303</v>
      </c>
      <c r="Q2705" s="82">
        <f t="shared" si="342"/>
        <v>0.0450496858346161</v>
      </c>
      <c r="R2705" s="58">
        <f t="shared" si="343"/>
        <v>3.17361010226061</v>
      </c>
      <c r="S2705" s="57">
        <f>IF(K2705=0,C2733,(1/$C$59)*LN(1+$C$59/$C$58/(RodR+ABS(Calculations!K2705-RodR))))</f>
        <v>0.0141950915150309</v>
      </c>
      <c r="T2705" s="83">
        <f t="shared" si="344"/>
        <v>0.0143301792738687</v>
      </c>
      <c r="U2705" s="58">
        <f t="shared" si="345"/>
        <v>112.625</v>
      </c>
      <c r="V2705" s="58">
        <f t="shared" si="346"/>
        <v>1.01019948033673</v>
      </c>
      <c r="W2705" s="58">
        <f t="shared" si="347"/>
        <v>1.01019948033673</v>
      </c>
    </row>
    <row r="2706" spans="11:23">
      <c r="K2706" s="80">
        <v>270.4</v>
      </c>
      <c r="L2706" s="56">
        <f t="shared" si="341"/>
        <v>1.83305856159285</v>
      </c>
      <c r="M2706" s="56">
        <f t="shared" si="348"/>
        <v>0.00676437433914412</v>
      </c>
      <c r="Q2706" s="82">
        <f t="shared" si="342"/>
        <v>0.0450331226686013</v>
      </c>
      <c r="R2706" s="58">
        <f t="shared" si="343"/>
        <v>3.17361010226061</v>
      </c>
      <c r="S2706" s="57">
        <f>IF(K2706=0,C2734,(1/$C$59)*LN(1+$C$59/$C$58/(RodR+ABS(Calculations!K2706-RodR))))</f>
        <v>0.0141898724851309</v>
      </c>
      <c r="T2706" s="83">
        <f t="shared" si="344"/>
        <v>0.0143248604937897</v>
      </c>
      <c r="U2706" s="58">
        <f t="shared" si="345"/>
        <v>112.666666666667</v>
      </c>
      <c r="V2706" s="58">
        <f t="shared" si="346"/>
        <v>1.01019948033673</v>
      </c>
      <c r="W2706" s="58">
        <f t="shared" si="347"/>
        <v>1.01019948033673</v>
      </c>
    </row>
    <row r="2707" spans="11:23">
      <c r="K2707" s="80">
        <v>270.5</v>
      </c>
      <c r="L2707" s="56">
        <f t="shared" si="341"/>
        <v>1.83238485890648</v>
      </c>
      <c r="M2707" s="56">
        <f t="shared" si="348"/>
        <v>0.00675939381678403</v>
      </c>
      <c r="Q2707" s="82">
        <f t="shared" si="342"/>
        <v>0.045016571677622</v>
      </c>
      <c r="R2707" s="58">
        <f t="shared" si="343"/>
        <v>3.17361010226061</v>
      </c>
      <c r="S2707" s="57">
        <f>IF(K2707=0,C2735,(1/$C$59)*LN(1+$C$59/$C$58/(RodR+ABS(Calculations!K2707-RodR))))</f>
        <v>0.0141846572915671</v>
      </c>
      <c r="T2707" s="83">
        <f t="shared" si="344"/>
        <v>0.0143195456604928</v>
      </c>
      <c r="U2707" s="58">
        <f t="shared" si="345"/>
        <v>112.708333333333</v>
      </c>
      <c r="V2707" s="58">
        <f t="shared" si="346"/>
        <v>1.01019948033673</v>
      </c>
      <c r="W2707" s="58">
        <f t="shared" si="347"/>
        <v>1.01019948033673</v>
      </c>
    </row>
    <row r="2708" spans="11:23">
      <c r="K2708" s="80">
        <v>270.6</v>
      </c>
      <c r="L2708" s="56">
        <f t="shared" si="341"/>
        <v>1.83171165125478</v>
      </c>
      <c r="M2708" s="56">
        <f t="shared" si="348"/>
        <v>0.00675441879312411</v>
      </c>
      <c r="Q2708" s="82">
        <f t="shared" si="342"/>
        <v>0.0450000328482602</v>
      </c>
      <c r="R2708" s="58">
        <f t="shared" si="343"/>
        <v>3.17361010226061</v>
      </c>
      <c r="S2708" s="57">
        <f>IF(K2708=0,C2736,(1/$C$59)*LN(1+$C$59/$C$58/(RodR+ABS(Calculations!K2708-RodR))))</f>
        <v>0.0141794459301116</v>
      </c>
      <c r="T2708" s="83">
        <f t="shared" si="344"/>
        <v>0.0143142347695868</v>
      </c>
      <c r="U2708" s="58">
        <f t="shared" si="345"/>
        <v>112.75</v>
      </c>
      <c r="V2708" s="58">
        <f t="shared" si="346"/>
        <v>1.01019948033673</v>
      </c>
      <c r="W2708" s="58">
        <f t="shared" si="347"/>
        <v>1.01019948033673</v>
      </c>
    </row>
    <row r="2709" spans="11:23">
      <c r="K2709" s="80">
        <v>270.7</v>
      </c>
      <c r="L2709" s="56">
        <f t="shared" si="341"/>
        <v>1.83103893809226</v>
      </c>
      <c r="M2709" s="56">
        <f t="shared" si="348"/>
        <v>0.00674944926006749</v>
      </c>
      <c r="Q2709" s="82">
        <f t="shared" si="342"/>
        <v>0.0449835061671146</v>
      </c>
      <c r="R2709" s="58">
        <f t="shared" si="343"/>
        <v>3.17361010226061</v>
      </c>
      <c r="S2709" s="57">
        <f>IF(K2709=0,C2737,(1/$C$59)*LN(1+$C$59/$C$58/(RodR+ABS(Calculations!K2709-RodR))))</f>
        <v>0.0141742383965416</v>
      </c>
      <c r="T2709" s="83">
        <f t="shared" si="344"/>
        <v>0.0143089278166865</v>
      </c>
      <c r="U2709" s="58">
        <f t="shared" si="345"/>
        <v>112.791666666667</v>
      </c>
      <c r="V2709" s="58">
        <f t="shared" si="346"/>
        <v>1.01019948033673</v>
      </c>
      <c r="W2709" s="58">
        <f t="shared" si="347"/>
        <v>1.01019948033673</v>
      </c>
    </row>
    <row r="2710" spans="11:23">
      <c r="K2710" s="80">
        <v>270.8</v>
      </c>
      <c r="L2710" s="56">
        <f t="shared" si="341"/>
        <v>1.8303667188743</v>
      </c>
      <c r="M2710" s="56">
        <f t="shared" si="348"/>
        <v>0.00674448520951776</v>
      </c>
      <c r="Q2710" s="82">
        <f t="shared" si="342"/>
        <v>0.0449669916208056</v>
      </c>
      <c r="R2710" s="58">
        <f t="shared" si="343"/>
        <v>3.17361010226061</v>
      </c>
      <c r="S2710" s="57">
        <f>IF(K2710=0,C2738,(1/$C$59)*LN(1+$C$59/$C$58/(RodR+ABS(Calculations!K2710-RodR))))</f>
        <v>0.0141690346866412</v>
      </c>
      <c r="T2710" s="83">
        <f t="shared" si="344"/>
        <v>0.0143036247974136</v>
      </c>
      <c r="U2710" s="58">
        <f t="shared" si="345"/>
        <v>112.833333333333</v>
      </c>
      <c r="V2710" s="58">
        <f t="shared" si="346"/>
        <v>1.01019948033673</v>
      </c>
      <c r="W2710" s="58">
        <f t="shared" si="347"/>
        <v>1.01019948033673</v>
      </c>
    </row>
    <row r="2711" spans="11:23">
      <c r="K2711" s="80">
        <v>270.9</v>
      </c>
      <c r="L2711" s="56">
        <f t="shared" si="341"/>
        <v>1.82969499305713</v>
      </c>
      <c r="M2711" s="56">
        <f t="shared" si="348"/>
        <v>0.00673952663341049</v>
      </c>
      <c r="Q2711" s="82">
        <f t="shared" si="342"/>
        <v>0.0449504891959742</v>
      </c>
      <c r="R2711" s="58">
        <f t="shared" si="343"/>
        <v>3.17361010226061</v>
      </c>
      <c r="S2711" s="57">
        <f>IF(K2711=0,C2739,(1/$C$59)*LN(1+$C$59/$C$58/(RodR+ABS(Calculations!K2711-RodR))))</f>
        <v>0.0141638347962011</v>
      </c>
      <c r="T2711" s="83">
        <f t="shared" si="344"/>
        <v>0.0142983257073963</v>
      </c>
      <c r="U2711" s="58">
        <f t="shared" si="345"/>
        <v>112.875</v>
      </c>
      <c r="V2711" s="58">
        <f t="shared" si="346"/>
        <v>1.01019948033673</v>
      </c>
      <c r="W2711" s="58">
        <f t="shared" si="347"/>
        <v>1.01019948033673</v>
      </c>
    </row>
    <row r="2712" spans="11:23">
      <c r="K2712" s="80">
        <v>271</v>
      </c>
      <c r="L2712" s="56">
        <f t="shared" si="341"/>
        <v>1.82902376009765</v>
      </c>
      <c r="M2712" s="56">
        <f t="shared" si="348"/>
        <v>0.00673457352375073</v>
      </c>
      <c r="Q2712" s="82">
        <f t="shared" si="342"/>
        <v>0.0449339988792779</v>
      </c>
      <c r="R2712" s="58">
        <f t="shared" si="343"/>
        <v>3.17361010226061</v>
      </c>
      <c r="S2712" s="57">
        <f>IF(K2712=0,C2740,(1/$C$59)*LN(1+$C$59/$C$58/(RodR+ABS(Calculations!K2712-RodR))))</f>
        <v>0.014158638721017</v>
      </c>
      <c r="T2712" s="83">
        <f t="shared" si="344"/>
        <v>0.0142930305422688</v>
      </c>
      <c r="U2712" s="58">
        <f t="shared" si="345"/>
        <v>112.916666666667</v>
      </c>
      <c r="V2712" s="58">
        <f t="shared" si="346"/>
        <v>1.01019948033673</v>
      </c>
      <c r="W2712" s="58">
        <f t="shared" si="347"/>
        <v>1.01019948033673</v>
      </c>
    </row>
    <row r="2713" spans="11:23">
      <c r="K2713" s="80">
        <v>271.1</v>
      </c>
      <c r="L2713" s="56">
        <f t="shared" si="341"/>
        <v>1.82835301945368</v>
      </c>
      <c r="M2713" s="56">
        <f t="shared" si="348"/>
        <v>0.00672962587243964</v>
      </c>
      <c r="Q2713" s="82">
        <f t="shared" si="342"/>
        <v>0.0449175206573968</v>
      </c>
      <c r="R2713" s="58">
        <f t="shared" si="343"/>
        <v>3.17361010226061</v>
      </c>
      <c r="S2713" s="57">
        <f>IF(K2713=0,C2741,(1/$C$59)*LN(1+$C$59/$C$58/(RodR+ABS(Calculations!K2713-RodR))))</f>
        <v>0.0141534464568919</v>
      </c>
      <c r="T2713" s="83">
        <f t="shared" si="344"/>
        <v>0.0142877392976725</v>
      </c>
      <c r="U2713" s="58">
        <f t="shared" si="345"/>
        <v>112.958333333333</v>
      </c>
      <c r="V2713" s="58">
        <f t="shared" si="346"/>
        <v>1.01019948033673</v>
      </c>
      <c r="W2713" s="58">
        <f t="shared" si="347"/>
        <v>1.01019948033673</v>
      </c>
    </row>
    <row r="2714" spans="11:23">
      <c r="K2714" s="80">
        <v>271.2</v>
      </c>
      <c r="L2714" s="56">
        <f t="shared" si="341"/>
        <v>1.82768277058372</v>
      </c>
      <c r="M2714" s="56">
        <f t="shared" si="348"/>
        <v>0.00672468367151557</v>
      </c>
      <c r="Q2714" s="82">
        <f t="shared" si="342"/>
        <v>0.0449010545170281</v>
      </c>
      <c r="R2714" s="58">
        <f t="shared" si="343"/>
        <v>3.17361010226061</v>
      </c>
      <c r="S2714" s="57">
        <f>IF(K2714=0,C2742,(1/$C$59)*LN(1+$C$59/$C$58/(RodR+ABS(Calculations!K2714-RodR))))</f>
        <v>0.0141482579996341</v>
      </c>
      <c r="T2714" s="83">
        <f t="shared" si="344"/>
        <v>0.0142824519692544</v>
      </c>
      <c r="U2714" s="58">
        <f t="shared" si="345"/>
        <v>113</v>
      </c>
      <c r="V2714" s="58">
        <f t="shared" si="346"/>
        <v>1.01019948033673</v>
      </c>
      <c r="W2714" s="58">
        <f t="shared" si="347"/>
        <v>1.01019948033673</v>
      </c>
    </row>
    <row r="2715" spans="11:23">
      <c r="K2715" s="80">
        <v>271.3</v>
      </c>
      <c r="L2715" s="56">
        <f t="shared" si="341"/>
        <v>1.82701301294715</v>
      </c>
      <c r="M2715" s="56">
        <f t="shared" si="348"/>
        <v>0.00671974691291433</v>
      </c>
      <c r="Q2715" s="82">
        <f t="shared" si="342"/>
        <v>0.04488460044489</v>
      </c>
      <c r="R2715" s="58">
        <f t="shared" si="343"/>
        <v>3.17361010226061</v>
      </c>
      <c r="S2715" s="57">
        <f>IF(K2715=0,C2743,(1/$C$59)*LN(1+$C$59/$C$58/(RodR+ABS(Calculations!K2715-RodR))))</f>
        <v>0.0141430733450584</v>
      </c>
      <c r="T2715" s="83">
        <f t="shared" si="344"/>
        <v>0.0142771685526692</v>
      </c>
      <c r="U2715" s="58">
        <f t="shared" si="345"/>
        <v>113.041666666667</v>
      </c>
      <c r="V2715" s="58">
        <f t="shared" si="346"/>
        <v>1.01019948033673</v>
      </c>
      <c r="W2715" s="58">
        <f t="shared" si="347"/>
        <v>1.01019948033673</v>
      </c>
    </row>
    <row r="2716" spans="11:23">
      <c r="K2716" s="80">
        <v>271.4</v>
      </c>
      <c r="L2716" s="56">
        <f t="shared" si="341"/>
        <v>1.82634374600411</v>
      </c>
      <c r="M2716" s="56">
        <f t="shared" si="348"/>
        <v>0.00671481558874087</v>
      </c>
      <c r="Q2716" s="82">
        <f t="shared" si="342"/>
        <v>0.0448681584277197</v>
      </c>
      <c r="R2716" s="58">
        <f t="shared" si="343"/>
        <v>3.17361010226061</v>
      </c>
      <c r="S2716" s="57">
        <f>IF(K2716=0,C2744,(1/$C$59)*LN(1+$C$59/$C$58/(RodR+ABS(Calculations!K2716-RodR))))</f>
        <v>0.0141378924889858</v>
      </c>
      <c r="T2716" s="83">
        <f t="shared" si="344"/>
        <v>0.014271889043576</v>
      </c>
      <c r="U2716" s="58">
        <f t="shared" si="345"/>
        <v>113.083333333333</v>
      </c>
      <c r="V2716" s="58">
        <f t="shared" si="346"/>
        <v>1.01019948033673</v>
      </c>
      <c r="W2716" s="58">
        <f t="shared" si="347"/>
        <v>1.01019948033673</v>
      </c>
    </row>
    <row r="2717" spans="11:23">
      <c r="K2717" s="80">
        <v>271.5</v>
      </c>
      <c r="L2717" s="56">
        <f t="shared" si="341"/>
        <v>1.82567496921559</v>
      </c>
      <c r="M2717" s="56">
        <f t="shared" si="348"/>
        <v>0.00670988969089659</v>
      </c>
      <c r="Q2717" s="82">
        <f t="shared" si="342"/>
        <v>0.044851728452275</v>
      </c>
      <c r="R2717" s="58">
        <f t="shared" si="343"/>
        <v>3.17361010226061</v>
      </c>
      <c r="S2717" s="57">
        <f>IF(K2717=0,C2745,(1/$C$59)*LN(1+$C$59/$C$58/(RodR+ABS(Calculations!K2717-RodR))))</f>
        <v>0.0141327154272437</v>
      </c>
      <c r="T2717" s="83">
        <f t="shared" si="344"/>
        <v>0.0142666134376427</v>
      </c>
      <c r="U2717" s="58">
        <f t="shared" si="345"/>
        <v>113.125</v>
      </c>
      <c r="V2717" s="58">
        <f t="shared" si="346"/>
        <v>1.01019948033673</v>
      </c>
      <c r="W2717" s="58">
        <f t="shared" si="347"/>
        <v>1.01019948033673</v>
      </c>
    </row>
    <row r="2718" spans="11:23">
      <c r="K2718" s="80">
        <v>271.6</v>
      </c>
      <c r="L2718" s="56">
        <f t="shared" si="341"/>
        <v>1.82500668204323</v>
      </c>
      <c r="M2718" s="56">
        <f t="shared" si="348"/>
        <v>0.00670496921155528</v>
      </c>
      <c r="Q2718" s="82">
        <f t="shared" si="342"/>
        <v>0.0448353105053303</v>
      </c>
      <c r="R2718" s="58">
        <f t="shared" si="343"/>
        <v>3.17361010226061</v>
      </c>
      <c r="S2718" s="57">
        <f>IF(K2718=0,C2746,(1/$C$59)*LN(1+$C$59/$C$58/(RodR+ABS(Calculations!K2718-RodR))))</f>
        <v>0.0141275421556648</v>
      </c>
      <c r="T2718" s="83">
        <f t="shared" si="344"/>
        <v>0.014261341730542</v>
      </c>
      <c r="U2718" s="58">
        <f t="shared" si="345"/>
        <v>113.166666666667</v>
      </c>
      <c r="V2718" s="58">
        <f t="shared" si="346"/>
        <v>1.01019948033673</v>
      </c>
      <c r="W2718" s="58">
        <f t="shared" si="347"/>
        <v>1.01019948033673</v>
      </c>
    </row>
    <row r="2719" spans="11:23">
      <c r="K2719" s="80">
        <v>271.7</v>
      </c>
      <c r="L2719" s="56">
        <f t="shared" si="341"/>
        <v>1.82433888394961</v>
      </c>
      <c r="M2719" s="56">
        <f t="shared" si="348"/>
        <v>0.00670005414265074</v>
      </c>
      <c r="Q2719" s="82">
        <f t="shared" si="342"/>
        <v>0.0448189045736827</v>
      </c>
      <c r="R2719" s="58">
        <f t="shared" si="343"/>
        <v>3.17361010226061</v>
      </c>
      <c r="S2719" s="57">
        <f>IF(K2719=0,C2747,(1/$C$59)*LN(1+$C$59/$C$58/(RodR+ABS(Calculations!K2719-RodR))))</f>
        <v>0.0141223726700887</v>
      </c>
      <c r="T2719" s="83">
        <f t="shared" si="344"/>
        <v>0.0142560739179535</v>
      </c>
      <c r="U2719" s="58">
        <f t="shared" si="345"/>
        <v>113.208333333333</v>
      </c>
      <c r="V2719" s="58">
        <f t="shared" si="346"/>
        <v>1.01019948033673</v>
      </c>
      <c r="W2719" s="58">
        <f t="shared" si="347"/>
        <v>1.01019948033673</v>
      </c>
    </row>
    <row r="2720" spans="11:23">
      <c r="K2720" s="80">
        <v>271.8</v>
      </c>
      <c r="L2720" s="56">
        <f t="shared" si="341"/>
        <v>1.82367157439798</v>
      </c>
      <c r="M2720" s="56">
        <f t="shared" si="348"/>
        <v>0.00669514447632213</v>
      </c>
      <c r="Q2720" s="82">
        <f t="shared" si="342"/>
        <v>0.0448025106441454</v>
      </c>
      <c r="R2720" s="58">
        <f t="shared" si="343"/>
        <v>3.17361010226061</v>
      </c>
      <c r="S2720" s="57">
        <f>IF(K2720=0,C2748,(1/$C$59)*LN(1+$C$59/$C$58/(RodR+ABS(Calculations!K2720-RodR))))</f>
        <v>0.0141172069663605</v>
      </c>
      <c r="T2720" s="83">
        <f t="shared" si="344"/>
        <v>0.0142508099955628</v>
      </c>
      <c r="U2720" s="58">
        <f t="shared" si="345"/>
        <v>113.25</v>
      </c>
      <c r="V2720" s="58">
        <f t="shared" si="346"/>
        <v>1.01019948033673</v>
      </c>
      <c r="W2720" s="58">
        <f t="shared" si="347"/>
        <v>1.01019948033673</v>
      </c>
    </row>
    <row r="2721" spans="11:23">
      <c r="K2721" s="80">
        <v>271.9</v>
      </c>
      <c r="L2721" s="56">
        <f t="shared" si="341"/>
        <v>1.82300475285246</v>
      </c>
      <c r="M2721" s="56">
        <f t="shared" si="348"/>
        <v>0.00669024020467424</v>
      </c>
      <c r="Q2721" s="82">
        <f t="shared" si="342"/>
        <v>0.0447861287035535</v>
      </c>
      <c r="R2721" s="58">
        <f t="shared" si="343"/>
        <v>3.17361010226061</v>
      </c>
      <c r="S2721" s="57">
        <f>IF(K2721=0,C2749,(1/$C$59)*LN(1+$C$59/$C$58/(RodR+ABS(Calculations!K2721-RodR))))</f>
        <v>0.0141120450403317</v>
      </c>
      <c r="T2721" s="83">
        <f t="shared" si="344"/>
        <v>0.0142455499590627</v>
      </c>
      <c r="U2721" s="58">
        <f t="shared" si="345"/>
        <v>113.291666666667</v>
      </c>
      <c r="V2721" s="58">
        <f t="shared" si="346"/>
        <v>1.01019948033673</v>
      </c>
      <c r="W2721" s="58">
        <f t="shared" si="347"/>
        <v>1.01019948033673</v>
      </c>
    </row>
    <row r="2722" spans="11:23">
      <c r="K2722" s="80">
        <v>272</v>
      </c>
      <c r="L2722" s="56">
        <f t="shared" si="341"/>
        <v>1.82233841877791</v>
      </c>
      <c r="M2722" s="56">
        <f t="shared" si="348"/>
        <v>0.00668534131974274</v>
      </c>
      <c r="Q2722" s="82">
        <f t="shared" si="342"/>
        <v>0.0447697587387601</v>
      </c>
      <c r="R2722" s="58">
        <f t="shared" si="343"/>
        <v>3.17361010226061</v>
      </c>
      <c r="S2722" s="57">
        <f>IF(K2722=0,C2750,(1/$C$59)*LN(1+$C$59/$C$58/(RodR+ABS(Calculations!K2722-RodR))))</f>
        <v>0.01410688688786</v>
      </c>
      <c r="T2722" s="83">
        <f t="shared" si="344"/>
        <v>0.0142402938041517</v>
      </c>
      <c r="U2722" s="58">
        <f t="shared" si="345"/>
        <v>113.333333333333</v>
      </c>
      <c r="V2722" s="58">
        <f t="shared" si="346"/>
        <v>1.01019948033673</v>
      </c>
      <c r="W2722" s="58">
        <f t="shared" si="347"/>
        <v>1.01019948033673</v>
      </c>
    </row>
    <row r="2723" spans="11:23">
      <c r="K2723" s="80">
        <v>272.1</v>
      </c>
      <c r="L2723" s="56">
        <f t="shared" si="341"/>
        <v>1.82167257163998</v>
      </c>
      <c r="M2723" s="56">
        <f t="shared" si="348"/>
        <v>0.00668044781370036</v>
      </c>
      <c r="Q2723" s="82">
        <f t="shared" si="342"/>
        <v>0.0447534007366376</v>
      </c>
      <c r="R2723" s="58">
        <f t="shared" si="343"/>
        <v>3.17361010226061</v>
      </c>
      <c r="S2723" s="57">
        <f>IF(K2723=0,C2751,(1/$C$59)*LN(1+$C$59/$C$58/(RodR+ABS(Calculations!K2723-RodR))))</f>
        <v>0.0141017325048087</v>
      </c>
      <c r="T2723" s="83">
        <f t="shared" si="344"/>
        <v>0.0142350415265345</v>
      </c>
      <c r="U2723" s="58">
        <f t="shared" si="345"/>
        <v>113.375</v>
      </c>
      <c r="V2723" s="58">
        <f t="shared" si="346"/>
        <v>1.01019948033673</v>
      </c>
      <c r="W2723" s="58">
        <f t="shared" si="347"/>
        <v>1.01019948033673</v>
      </c>
    </row>
    <row r="2724" spans="11:23">
      <c r="K2724" s="80">
        <v>272.2</v>
      </c>
      <c r="L2724" s="56">
        <f t="shared" si="341"/>
        <v>1.82100721090507</v>
      </c>
      <c r="M2724" s="56">
        <f t="shared" si="348"/>
        <v>0.00667555967865052</v>
      </c>
      <c r="Q2724" s="82">
        <f t="shared" si="342"/>
        <v>0.0447370546840773</v>
      </c>
      <c r="R2724" s="58">
        <f t="shared" si="343"/>
        <v>3.17361010226061</v>
      </c>
      <c r="S2724" s="57">
        <f>IF(K2724=0,C2752,(1/$C$59)*LN(1+$C$59/$C$58/(RodR+ABS(Calculations!K2724-RodR))))</f>
        <v>0.0140965818870473</v>
      </c>
      <c r="T2724" s="83">
        <f t="shared" si="344"/>
        <v>0.0142297931219229</v>
      </c>
      <c r="U2724" s="58">
        <f t="shared" si="345"/>
        <v>113.416666666667</v>
      </c>
      <c r="V2724" s="58">
        <f t="shared" si="346"/>
        <v>1.01019948033673</v>
      </c>
      <c r="W2724" s="58">
        <f t="shared" si="347"/>
        <v>1.01019948033673</v>
      </c>
    </row>
    <row r="2725" spans="11:23">
      <c r="K2725" s="80">
        <v>272.3</v>
      </c>
      <c r="L2725" s="56">
        <f t="shared" si="341"/>
        <v>1.82034233604046</v>
      </c>
      <c r="M2725" s="56">
        <f t="shared" si="348"/>
        <v>0.00667067690669687</v>
      </c>
      <c r="Q2725" s="82">
        <f t="shared" si="342"/>
        <v>0.0447207205679913</v>
      </c>
      <c r="R2725" s="58">
        <f t="shared" si="343"/>
        <v>3.17361010226061</v>
      </c>
      <c r="S2725" s="57">
        <f>IF(K2725=0,C2753,(1/$C$59)*LN(1+$C$59/$C$58/(RodR+ABS(Calculations!K2725-RodR))))</f>
        <v>0.0140914350304519</v>
      </c>
      <c r="T2725" s="83">
        <f t="shared" si="344"/>
        <v>0.0142245485860342</v>
      </c>
      <c r="U2725" s="58">
        <f t="shared" si="345"/>
        <v>113.458333333333</v>
      </c>
      <c r="V2725" s="58">
        <f t="shared" si="346"/>
        <v>1.01019948033673</v>
      </c>
      <c r="W2725" s="58">
        <f t="shared" si="347"/>
        <v>1.01019948033673</v>
      </c>
    </row>
    <row r="2726" spans="11:23">
      <c r="K2726" s="80">
        <v>272.4</v>
      </c>
      <c r="L2726" s="56">
        <f t="shared" si="341"/>
        <v>1.81967794651407</v>
      </c>
      <c r="M2726" s="56">
        <f t="shared" si="348"/>
        <v>0.00666579949004564</v>
      </c>
      <c r="Q2726" s="82">
        <f t="shared" si="342"/>
        <v>0.0447043983753083</v>
      </c>
      <c r="R2726" s="58">
        <f t="shared" si="343"/>
        <v>3.17361010226061</v>
      </c>
      <c r="S2726" s="57">
        <f>IF(K2726=0,C2754,(1/$C$59)*LN(1+$C$59/$C$58/(RodR+ABS(Calculations!K2726-RodR))))</f>
        <v>0.0140862919309038</v>
      </c>
      <c r="T2726" s="83">
        <f t="shared" si="344"/>
        <v>0.0142193079145926</v>
      </c>
      <c r="U2726" s="58">
        <f t="shared" si="345"/>
        <v>113.5</v>
      </c>
      <c r="V2726" s="58">
        <f t="shared" si="346"/>
        <v>1.01019948033673</v>
      </c>
      <c r="W2726" s="58">
        <f t="shared" si="347"/>
        <v>1.01019948033673</v>
      </c>
    </row>
    <row r="2727" spans="11:23">
      <c r="K2727" s="80">
        <v>272.5</v>
      </c>
      <c r="L2727" s="56">
        <f t="shared" si="341"/>
        <v>1.81901404179472</v>
      </c>
      <c r="M2727" s="56">
        <f t="shared" si="348"/>
        <v>0.00666092742086688</v>
      </c>
      <c r="Q2727" s="82">
        <f t="shared" si="342"/>
        <v>0.0446880880929785</v>
      </c>
      <c r="R2727" s="58">
        <f t="shared" si="343"/>
        <v>3.17361010226061</v>
      </c>
      <c r="S2727" s="57">
        <f>IF(K2727=0,C2755,(1/$C$59)*LN(1+$C$59/$C$58/(RodR+ABS(Calculations!K2727-RodR))))</f>
        <v>0.0140811525842908</v>
      </c>
      <c r="T2727" s="83">
        <f t="shared" si="344"/>
        <v>0.0142140711033282</v>
      </c>
      <c r="U2727" s="58">
        <f t="shared" si="345"/>
        <v>113.541666666667</v>
      </c>
      <c r="V2727" s="58">
        <f t="shared" si="346"/>
        <v>1.01019948033673</v>
      </c>
      <c r="W2727" s="58">
        <f t="shared" si="347"/>
        <v>1.01019948033673</v>
      </c>
    </row>
    <row r="2728" spans="11:23">
      <c r="K2728" s="80">
        <v>272.6</v>
      </c>
      <c r="L2728" s="56">
        <f t="shared" si="341"/>
        <v>1.8183506213519</v>
      </c>
      <c r="M2728" s="56">
        <f t="shared" si="348"/>
        <v>0.00665606069133262</v>
      </c>
      <c r="Q2728" s="82">
        <f t="shared" si="342"/>
        <v>0.0446717897079686</v>
      </c>
      <c r="R2728" s="58">
        <f t="shared" si="343"/>
        <v>3.17361010226061</v>
      </c>
      <c r="S2728" s="57">
        <f>IF(K2728=0,C2756,(1/$C$59)*LN(1+$C$59/$C$58/(RodR+ABS(Calculations!K2728-RodR))))</f>
        <v>0.0140760169865064</v>
      </c>
      <c r="T2728" s="83">
        <f t="shared" si="344"/>
        <v>0.0142088381479775</v>
      </c>
      <c r="U2728" s="58">
        <f t="shared" si="345"/>
        <v>113.583333333333</v>
      </c>
      <c r="V2728" s="58">
        <f t="shared" si="346"/>
        <v>1.01019948033673</v>
      </c>
      <c r="W2728" s="58">
        <f t="shared" si="347"/>
        <v>1.01019948033673</v>
      </c>
    </row>
    <row r="2729" spans="11:23">
      <c r="K2729" s="80">
        <v>272.7</v>
      </c>
      <c r="L2729" s="56">
        <f t="shared" si="341"/>
        <v>1.81768768465593</v>
      </c>
      <c r="M2729" s="56">
        <f t="shared" si="348"/>
        <v>0.00665119929368219</v>
      </c>
      <c r="Q2729" s="82">
        <f t="shared" si="342"/>
        <v>0.0446555032072662</v>
      </c>
      <c r="R2729" s="58">
        <f t="shared" si="343"/>
        <v>3.17361010226061</v>
      </c>
      <c r="S2729" s="57">
        <f>IF(K2729=0,C2757,(1/$C$59)*LN(1+$C$59/$C$58/(RodR+ABS(Calculations!K2729-RodR))))</f>
        <v>0.0140708851334502</v>
      </c>
      <c r="T2729" s="83">
        <f t="shared" si="344"/>
        <v>0.0142036090442835</v>
      </c>
      <c r="U2729" s="58">
        <f t="shared" si="345"/>
        <v>113.625</v>
      </c>
      <c r="V2729" s="58">
        <f t="shared" si="346"/>
        <v>1.01019948033673</v>
      </c>
      <c r="W2729" s="58">
        <f t="shared" si="347"/>
        <v>1.01019948033673</v>
      </c>
    </row>
    <row r="2730" spans="11:23">
      <c r="K2730" s="80">
        <v>272.8</v>
      </c>
      <c r="L2730" s="56">
        <f t="shared" si="341"/>
        <v>1.81702523117793</v>
      </c>
      <c r="M2730" s="56">
        <f t="shared" si="348"/>
        <v>0.00664634322005098</v>
      </c>
      <c r="Q2730" s="82">
        <f t="shared" si="342"/>
        <v>0.0446392285778779</v>
      </c>
      <c r="R2730" s="58">
        <f t="shared" si="343"/>
        <v>3.17361010226061</v>
      </c>
      <c r="S2730" s="57">
        <f>IF(K2730=0,C2758,(1/$C$59)*LN(1+$C$59/$C$58/(RodR+ABS(Calculations!K2730-RodR))))</f>
        <v>0.0140657570210281</v>
      </c>
      <c r="T2730" s="83">
        <f t="shared" si="344"/>
        <v>0.0141983837879952</v>
      </c>
      <c r="U2730" s="58">
        <f t="shared" si="345"/>
        <v>113.666666666667</v>
      </c>
      <c r="V2730" s="58">
        <f t="shared" si="346"/>
        <v>1.01019948033673</v>
      </c>
      <c r="W2730" s="58">
        <f t="shared" si="347"/>
        <v>1.01019948033673</v>
      </c>
    </row>
    <row r="2731" spans="11:23">
      <c r="K2731" s="80">
        <v>272.9</v>
      </c>
      <c r="L2731" s="56">
        <f t="shared" si="341"/>
        <v>1.81636326038975</v>
      </c>
      <c r="M2731" s="56">
        <f t="shared" si="348"/>
        <v>0.00664149246271251</v>
      </c>
      <c r="Q2731" s="82">
        <f t="shared" si="342"/>
        <v>0.0446229658068285</v>
      </c>
      <c r="R2731" s="58">
        <f t="shared" si="343"/>
        <v>3.17361010226061</v>
      </c>
      <c r="S2731" s="57">
        <f>IF(K2731=0,C2759,(1/$C$59)*LN(1+$C$59/$C$58/(RodR+ABS(Calculations!K2731-RodR))))</f>
        <v>0.0140606326451516</v>
      </c>
      <c r="T2731" s="83">
        <f t="shared" si="344"/>
        <v>0.0141931623748681</v>
      </c>
      <c r="U2731" s="58">
        <f t="shared" si="345"/>
        <v>113.708333333333</v>
      </c>
      <c r="V2731" s="58">
        <f t="shared" si="346"/>
        <v>1.01019948033673</v>
      </c>
      <c r="W2731" s="58">
        <f t="shared" si="347"/>
        <v>1.01019948033673</v>
      </c>
    </row>
    <row r="2732" spans="11:23">
      <c r="K2732" s="80">
        <v>273</v>
      </c>
      <c r="L2732" s="56">
        <f t="shared" si="341"/>
        <v>1.81570177176401</v>
      </c>
      <c r="M2732" s="56">
        <f t="shared" si="348"/>
        <v>0.00663664701390476</v>
      </c>
      <c r="Q2732" s="82">
        <f t="shared" si="342"/>
        <v>0.044606714881162</v>
      </c>
      <c r="R2732" s="58">
        <f t="shared" si="343"/>
        <v>3.17361010226061</v>
      </c>
      <c r="S2732" s="57">
        <f>IF(K2732=0,C2760,(1/$C$59)*LN(1+$C$59/$C$58/(RodR+ABS(Calculations!K2732-RodR))))</f>
        <v>0.0140555120017383</v>
      </c>
      <c r="T2732" s="83">
        <f t="shared" si="344"/>
        <v>0.0141879448006636</v>
      </c>
      <c r="U2732" s="58">
        <f t="shared" si="345"/>
        <v>113.75</v>
      </c>
      <c r="V2732" s="58">
        <f t="shared" si="346"/>
        <v>1.01019948033673</v>
      </c>
      <c r="W2732" s="58">
        <f t="shared" si="347"/>
        <v>1.01019948033673</v>
      </c>
    </row>
    <row r="2733" spans="11:23">
      <c r="K2733" s="80">
        <v>273.1</v>
      </c>
      <c r="L2733" s="56">
        <f t="shared" si="341"/>
        <v>1.81504076477408</v>
      </c>
      <c r="M2733" s="56">
        <f t="shared" si="348"/>
        <v>0.00663180686590015</v>
      </c>
      <c r="Q2733" s="82">
        <f t="shared" si="342"/>
        <v>0.0445904757879404</v>
      </c>
      <c r="R2733" s="58">
        <f t="shared" si="343"/>
        <v>3.17361010226061</v>
      </c>
      <c r="S2733" s="57">
        <f>IF(K2733=0,C2761,(1/$C$59)*LN(1+$C$59/$C$58/(RodR+ABS(Calculations!K2733-RodR))))</f>
        <v>0.0140503950867115</v>
      </c>
      <c r="T2733" s="83">
        <f t="shared" si="344"/>
        <v>0.0141827310611494</v>
      </c>
      <c r="U2733" s="58">
        <f t="shared" si="345"/>
        <v>113.791666666667</v>
      </c>
      <c r="V2733" s="58">
        <f t="shared" si="346"/>
        <v>1.01019948033673</v>
      </c>
      <c r="W2733" s="58">
        <f t="shared" si="347"/>
        <v>1.01019948033673</v>
      </c>
    </row>
    <row r="2734" spans="11:23">
      <c r="K2734" s="80">
        <v>273.2</v>
      </c>
      <c r="L2734" s="56">
        <f t="shared" si="341"/>
        <v>1.81438023889413</v>
      </c>
      <c r="M2734" s="56">
        <f t="shared" si="348"/>
        <v>0.00662697201093687</v>
      </c>
      <c r="Q2734" s="82">
        <f t="shared" si="342"/>
        <v>0.0445742485142457</v>
      </c>
      <c r="R2734" s="58">
        <f t="shared" si="343"/>
        <v>3.17361010226061</v>
      </c>
      <c r="S2734" s="57">
        <f>IF(K2734=0,C2762,(1/$C$59)*LN(1+$C$59/$C$58/(RodR+ABS(Calculations!K2734-RodR))))</f>
        <v>0.0140452818960007</v>
      </c>
      <c r="T2734" s="83">
        <f t="shared" si="344"/>
        <v>0.0141775211520999</v>
      </c>
      <c r="U2734" s="58">
        <f t="shared" si="345"/>
        <v>113.833333333333</v>
      </c>
      <c r="V2734" s="58">
        <f t="shared" si="346"/>
        <v>1.01019948033673</v>
      </c>
      <c r="W2734" s="58">
        <f t="shared" si="347"/>
        <v>1.01019948033673</v>
      </c>
    </row>
    <row r="2735" spans="11:23">
      <c r="K2735" s="80">
        <v>273.3</v>
      </c>
      <c r="L2735" s="56">
        <f t="shared" si="341"/>
        <v>1.8137201935991</v>
      </c>
      <c r="M2735" s="56">
        <f t="shared" si="348"/>
        <v>0.00662214244135395</v>
      </c>
      <c r="Q2735" s="82">
        <f t="shared" si="342"/>
        <v>0.0445580330471784</v>
      </c>
      <c r="R2735" s="58">
        <f t="shared" si="343"/>
        <v>3.17361010226061</v>
      </c>
      <c r="S2735" s="57">
        <f>IF(K2735=0,C2763,(1/$C$59)*LN(1+$C$59/$C$58/(RodR+ABS(Calculations!K2735-RodR))))</f>
        <v>0.0140401724255412</v>
      </c>
      <c r="T2735" s="83">
        <f t="shared" si="344"/>
        <v>0.0141723150692952</v>
      </c>
      <c r="U2735" s="58">
        <f t="shared" si="345"/>
        <v>113.875</v>
      </c>
      <c r="V2735" s="58">
        <f t="shared" si="346"/>
        <v>1.01019948033673</v>
      </c>
      <c r="W2735" s="58">
        <f t="shared" si="347"/>
        <v>1.01019948033673</v>
      </c>
    </row>
    <row r="2736" spans="11:23">
      <c r="K2736" s="80">
        <v>273.4</v>
      </c>
      <c r="L2736" s="56">
        <f t="shared" si="341"/>
        <v>1.81306062836468</v>
      </c>
      <c r="M2736" s="56">
        <f t="shared" si="348"/>
        <v>0.00661731814938982</v>
      </c>
      <c r="Q2736" s="82">
        <f t="shared" si="342"/>
        <v>0.0445418293738577</v>
      </c>
      <c r="R2736" s="58">
        <f t="shared" si="343"/>
        <v>3.17361010226061</v>
      </c>
      <c r="S2736" s="57">
        <f>IF(K2736=0,C2764,(1/$C$59)*LN(1+$C$59/$C$58/(RodR+ABS(Calculations!K2736-RodR))))</f>
        <v>0.0140350666712744</v>
      </c>
      <c r="T2736" s="83">
        <f t="shared" si="344"/>
        <v>0.0141671128085215</v>
      </c>
      <c r="U2736" s="58">
        <f t="shared" si="345"/>
        <v>113.916666666667</v>
      </c>
      <c r="V2736" s="58">
        <f t="shared" si="346"/>
        <v>1.01019948033673</v>
      </c>
      <c r="W2736" s="58">
        <f t="shared" si="347"/>
        <v>1.01019948033673</v>
      </c>
    </row>
    <row r="2737" spans="11:23">
      <c r="K2737" s="80">
        <v>273.5</v>
      </c>
      <c r="L2737" s="56">
        <f t="shared" si="341"/>
        <v>1.8124015426673</v>
      </c>
      <c r="M2737" s="56">
        <f t="shared" si="348"/>
        <v>0.00661249912741724</v>
      </c>
      <c r="Q2737" s="82">
        <f t="shared" si="342"/>
        <v>0.0445256374814212</v>
      </c>
      <c r="R2737" s="58">
        <f t="shared" si="343"/>
        <v>3.17361010226061</v>
      </c>
      <c r="S2737" s="57">
        <f>IF(K2737=0,C2765,(1/$C$59)*LN(1+$C$59/$C$58/(RodR+ABS(Calculations!K2737-RodR))))</f>
        <v>0.0140299646291474</v>
      </c>
      <c r="T2737" s="83">
        <f t="shared" si="344"/>
        <v>0.0141619143655719</v>
      </c>
      <c r="U2737" s="58">
        <f t="shared" si="345"/>
        <v>113.958333333333</v>
      </c>
      <c r="V2737" s="58">
        <f t="shared" si="346"/>
        <v>1.01019948033673</v>
      </c>
      <c r="W2737" s="58">
        <f t="shared" si="347"/>
        <v>1.01019948033673</v>
      </c>
    </row>
    <row r="2738" spans="11:23">
      <c r="K2738" s="80">
        <v>273.6</v>
      </c>
      <c r="L2738" s="56">
        <f t="shared" si="341"/>
        <v>1.81174293598422</v>
      </c>
      <c r="M2738" s="56">
        <f t="shared" si="348"/>
        <v>0.00660768536767353</v>
      </c>
      <c r="Q2738" s="82">
        <f t="shared" si="342"/>
        <v>0.0445094573570265</v>
      </c>
      <c r="R2738" s="58">
        <f t="shared" si="343"/>
        <v>3.17361010226061</v>
      </c>
      <c r="S2738" s="57">
        <f>IF(K2738=0,C2766,(1/$C$59)*LN(1+$C$59/$C$58/(RodR+ABS(Calculations!K2738-RodR))))</f>
        <v>0.0140248662951135</v>
      </c>
      <c r="T2738" s="83">
        <f t="shared" si="344"/>
        <v>0.0141567197362449</v>
      </c>
      <c r="U2738" s="58">
        <f t="shared" si="345"/>
        <v>114</v>
      </c>
      <c r="V2738" s="58">
        <f t="shared" si="346"/>
        <v>1.01019948033673</v>
      </c>
      <c r="W2738" s="58">
        <f t="shared" si="347"/>
        <v>1.01019948033673</v>
      </c>
    </row>
    <row r="2739" spans="11:23">
      <c r="K2739" s="80">
        <v>273.7</v>
      </c>
      <c r="L2739" s="56">
        <f t="shared" si="341"/>
        <v>1.81108480779336</v>
      </c>
      <c r="M2739" s="56">
        <f t="shared" si="348"/>
        <v>0.00660287686256611</v>
      </c>
      <c r="Q2739" s="82">
        <f t="shared" si="342"/>
        <v>0.0444932889878475</v>
      </c>
      <c r="R2739" s="58">
        <f t="shared" si="343"/>
        <v>3.17361010226061</v>
      </c>
      <c r="S2739" s="57">
        <f>IF(K2739=0,C2767,(1/$C$59)*LN(1+$C$59/$C$58/(RodR+ABS(Calculations!K2739-RodR))))</f>
        <v>0.0140197716651312</v>
      </c>
      <c r="T2739" s="83">
        <f t="shared" si="344"/>
        <v>0.014151528916345</v>
      </c>
      <c r="U2739" s="58">
        <f t="shared" si="345"/>
        <v>114.041666666667</v>
      </c>
      <c r="V2739" s="58">
        <f t="shared" si="346"/>
        <v>1.01019948033673</v>
      </c>
      <c r="W2739" s="58">
        <f t="shared" si="347"/>
        <v>1.01019948033673</v>
      </c>
    </row>
    <row r="2740" spans="11:23">
      <c r="K2740" s="80">
        <v>273.8</v>
      </c>
      <c r="L2740" s="56">
        <f t="shared" si="341"/>
        <v>1.81042715757346</v>
      </c>
      <c r="M2740" s="56">
        <f t="shared" si="348"/>
        <v>0.00659807360446862</v>
      </c>
      <c r="Q2740" s="82">
        <f t="shared" si="342"/>
        <v>0.0444771323610782</v>
      </c>
      <c r="R2740" s="58">
        <f t="shared" si="343"/>
        <v>3.17361010226061</v>
      </c>
      <c r="S2740" s="57">
        <f>IF(K2740=0,C2768,(1/$C$59)*LN(1+$C$59/$C$58/(RodR+ABS(Calculations!K2740-RodR))))</f>
        <v>0.0140146807351654</v>
      </c>
      <c r="T2740" s="83">
        <f t="shared" si="344"/>
        <v>0.0141463419016845</v>
      </c>
      <c r="U2740" s="58">
        <f t="shared" si="345"/>
        <v>114.083333333333</v>
      </c>
      <c r="V2740" s="58">
        <f t="shared" si="346"/>
        <v>1.01019948033673</v>
      </c>
      <c r="W2740" s="58">
        <f t="shared" si="347"/>
        <v>1.01019948033673</v>
      </c>
    </row>
    <row r="2741" spans="11:23">
      <c r="K2741" s="80">
        <v>273.9</v>
      </c>
      <c r="L2741" s="56">
        <f t="shared" si="341"/>
        <v>1.80976998480406</v>
      </c>
      <c r="M2741" s="56">
        <f t="shared" si="348"/>
        <v>0.00659327558568323</v>
      </c>
      <c r="Q2741" s="82">
        <f t="shared" si="342"/>
        <v>0.0444609874639326</v>
      </c>
      <c r="R2741" s="58">
        <f t="shared" si="343"/>
        <v>3.17361010226061</v>
      </c>
      <c r="S2741" s="57">
        <f>IF(K2741=0,C2769,(1/$C$59)*LN(1+$C$59/$C$58/(RodR+ABS(Calculations!K2741-RodR))))</f>
        <v>0.0140095935011873</v>
      </c>
      <c r="T2741" s="83">
        <f t="shared" si="344"/>
        <v>0.0141411586880794</v>
      </c>
      <c r="U2741" s="58">
        <f t="shared" si="345"/>
        <v>114.125</v>
      </c>
      <c r="V2741" s="58">
        <f t="shared" si="346"/>
        <v>1.01019948033673</v>
      </c>
      <c r="W2741" s="58">
        <f t="shared" si="347"/>
        <v>1.01019948033673</v>
      </c>
    </row>
    <row r="2742" spans="11:23">
      <c r="K2742" s="80">
        <v>274</v>
      </c>
      <c r="L2742" s="56">
        <f t="shared" si="341"/>
        <v>1.80911328896532</v>
      </c>
      <c r="M2742" s="56">
        <f t="shared" si="348"/>
        <v>0.00658848279868707</v>
      </c>
      <c r="Q2742" s="82">
        <f t="shared" si="342"/>
        <v>0.0444448542836394</v>
      </c>
      <c r="R2742" s="58">
        <f t="shared" si="343"/>
        <v>3.17361010226061</v>
      </c>
      <c r="S2742" s="57">
        <f>IF(K2742=0,C2770,(1/$C$59)*LN(1+$C$59/$C$58/(RodR+ABS(Calculations!K2742-RodR))))</f>
        <v>0.0140045099591726</v>
      </c>
      <c r="T2742" s="83">
        <f t="shared" si="344"/>
        <v>0.0141359792713541</v>
      </c>
      <c r="U2742" s="58">
        <f t="shared" si="345"/>
        <v>114.166666666667</v>
      </c>
      <c r="V2742" s="58">
        <f t="shared" si="346"/>
        <v>1.01019948033673</v>
      </c>
      <c r="W2742" s="58">
        <f t="shared" si="347"/>
        <v>1.01019948033673</v>
      </c>
    </row>
    <row r="2743" spans="11:23">
      <c r="K2743" s="80">
        <v>274.1</v>
      </c>
      <c r="L2743" s="56">
        <f t="shared" si="341"/>
        <v>1.80845706953829</v>
      </c>
      <c r="M2743" s="56">
        <f t="shared" si="348"/>
        <v>0.00658369523578384</v>
      </c>
      <c r="Q2743" s="82">
        <f t="shared" si="342"/>
        <v>0.0444287328074498</v>
      </c>
      <c r="R2743" s="58">
        <f t="shared" si="343"/>
        <v>3.17361010226061</v>
      </c>
      <c r="S2743" s="57">
        <f>IF(K2743=0,C2771,(1/$C$59)*LN(1+$C$59/$C$58/(RodR+ABS(Calculations!K2743-RodR))))</f>
        <v>0.0139994301051041</v>
      </c>
      <c r="T2743" s="83">
        <f t="shared" si="344"/>
        <v>0.0141308036473374</v>
      </c>
      <c r="U2743" s="58">
        <f t="shared" si="345"/>
        <v>114.208333333333</v>
      </c>
      <c r="V2743" s="58">
        <f t="shared" si="346"/>
        <v>1.01019948033673</v>
      </c>
      <c r="W2743" s="58">
        <f t="shared" si="347"/>
        <v>1.01019948033673</v>
      </c>
    </row>
    <row r="2744" spans="11:23">
      <c r="K2744" s="80">
        <v>274.2</v>
      </c>
      <c r="L2744" s="56">
        <f t="shared" si="341"/>
        <v>1.80780132600472</v>
      </c>
      <c r="M2744" s="56">
        <f t="shared" si="348"/>
        <v>0.00657891288941137</v>
      </c>
      <c r="Q2744" s="82">
        <f t="shared" si="342"/>
        <v>0.0444126230226316</v>
      </c>
      <c r="R2744" s="58">
        <f t="shared" si="343"/>
        <v>3.17361010226061</v>
      </c>
      <c r="S2744" s="57">
        <f>IF(K2744=0,C2772,(1/$C$59)*LN(1+$C$59/$C$58/(RodR+ABS(Calculations!K2744-RodR))))</f>
        <v>0.0139943539349701</v>
      </c>
      <c r="T2744" s="83">
        <f t="shared" si="344"/>
        <v>0.0141256318118652</v>
      </c>
      <c r="U2744" s="58">
        <f t="shared" si="345"/>
        <v>114.25</v>
      </c>
      <c r="V2744" s="58">
        <f t="shared" si="346"/>
        <v>1.01019948033673</v>
      </c>
      <c r="W2744" s="58">
        <f t="shared" si="347"/>
        <v>1.01019948033673</v>
      </c>
    </row>
    <row r="2745" spans="11:23">
      <c r="K2745" s="80">
        <v>274.3</v>
      </c>
      <c r="L2745" s="56">
        <f t="shared" si="341"/>
        <v>1.80714605784712</v>
      </c>
      <c r="M2745" s="56">
        <f t="shared" si="348"/>
        <v>0.00657413575197929</v>
      </c>
      <c r="Q2745" s="82">
        <f t="shared" si="342"/>
        <v>0.0443965249164716</v>
      </c>
      <c r="R2745" s="58">
        <f t="shared" si="343"/>
        <v>3.17361010226061</v>
      </c>
      <c r="S2745" s="57">
        <f>IF(K2745=0,C2773,(1/$C$59)*LN(1+$C$59/$C$58/(RodR+ABS(Calculations!K2745-RodR))))</f>
        <v>0.0139892814447645</v>
      </c>
      <c r="T2745" s="83">
        <f t="shared" si="344"/>
        <v>0.0141204637607792</v>
      </c>
      <c r="U2745" s="58">
        <f t="shared" si="345"/>
        <v>114.291666666667</v>
      </c>
      <c r="V2745" s="58">
        <f t="shared" si="346"/>
        <v>1.01019948033673</v>
      </c>
      <c r="W2745" s="58">
        <f t="shared" si="347"/>
        <v>1.01019948033673</v>
      </c>
    </row>
    <row r="2746" spans="11:23">
      <c r="K2746" s="80">
        <v>274.4</v>
      </c>
      <c r="L2746" s="56">
        <f t="shared" si="341"/>
        <v>1.80649126454869</v>
      </c>
      <c r="M2746" s="56">
        <f t="shared" si="348"/>
        <v>0.00656936381599249</v>
      </c>
      <c r="Q2746" s="82">
        <f t="shared" si="342"/>
        <v>0.0443804384762733</v>
      </c>
      <c r="R2746" s="58">
        <f t="shared" si="343"/>
        <v>3.17361010226061</v>
      </c>
      <c r="S2746" s="57">
        <f>IF(K2746=0,C2774,(1/$C$59)*LN(1+$C$59/$C$58/(RodR+ABS(Calculations!K2746-RodR))))</f>
        <v>0.0139842126304868</v>
      </c>
      <c r="T2746" s="83">
        <f t="shared" si="344"/>
        <v>0.0141152994899271</v>
      </c>
      <c r="U2746" s="58">
        <f t="shared" si="345"/>
        <v>114.333333333333</v>
      </c>
      <c r="V2746" s="58">
        <f t="shared" si="346"/>
        <v>1.01019948033673</v>
      </c>
      <c r="W2746" s="58">
        <f t="shared" si="347"/>
        <v>1.01019948033673</v>
      </c>
    </row>
    <row r="2747" spans="11:23">
      <c r="K2747" s="80">
        <v>274.5</v>
      </c>
      <c r="L2747" s="56">
        <f t="shared" si="341"/>
        <v>1.80583694559348</v>
      </c>
      <c r="M2747" s="56">
        <f t="shared" si="348"/>
        <v>0.00656459707382417</v>
      </c>
      <c r="Q2747" s="82">
        <f t="shared" si="342"/>
        <v>0.0443643636893616</v>
      </c>
      <c r="R2747" s="58">
        <f t="shared" si="343"/>
        <v>3.17361010226061</v>
      </c>
      <c r="S2747" s="57">
        <f>IF(K2747=0,C2775,(1/$C$59)*LN(1+$C$59/$C$58/(RodR+ABS(Calculations!K2747-RodR))))</f>
        <v>0.013979147488143</v>
      </c>
      <c r="T2747" s="83">
        <f t="shared" si="344"/>
        <v>0.0141101389951627</v>
      </c>
      <c r="U2747" s="58">
        <f t="shared" si="345"/>
        <v>114.375</v>
      </c>
      <c r="V2747" s="58">
        <f t="shared" si="346"/>
        <v>1.01019948033673</v>
      </c>
      <c r="W2747" s="58">
        <f t="shared" si="347"/>
        <v>1.01019948033673</v>
      </c>
    </row>
    <row r="2748" spans="11:23">
      <c r="K2748" s="80">
        <v>274.6</v>
      </c>
      <c r="L2748" s="56">
        <f t="shared" si="341"/>
        <v>1.80518310046621</v>
      </c>
      <c r="M2748" s="56">
        <f t="shared" si="348"/>
        <v>0.0065598355180152</v>
      </c>
      <c r="Q2748" s="82">
        <f t="shared" si="342"/>
        <v>0.0443483005430773</v>
      </c>
      <c r="R2748" s="58">
        <f t="shared" si="343"/>
        <v>3.17361010226061</v>
      </c>
      <c r="S2748" s="57">
        <f>IF(K2748=0,C2776,(1/$C$59)*LN(1+$C$59/$C$58/(RodR+ABS(Calculations!K2748-RodR))))</f>
        <v>0.0139740860137442</v>
      </c>
      <c r="T2748" s="83">
        <f t="shared" si="344"/>
        <v>0.014104982272346</v>
      </c>
      <c r="U2748" s="58">
        <f t="shared" si="345"/>
        <v>114.416666666667</v>
      </c>
      <c r="V2748" s="58">
        <f t="shared" si="346"/>
        <v>1.01019948033673</v>
      </c>
      <c r="W2748" s="58">
        <f t="shared" si="347"/>
        <v>1.01019948033673</v>
      </c>
    </row>
    <row r="2749" spans="11:23">
      <c r="K2749" s="80">
        <v>274.7</v>
      </c>
      <c r="L2749" s="56">
        <f t="shared" si="341"/>
        <v>1.80452972865239</v>
      </c>
      <c r="M2749" s="56">
        <f t="shared" si="348"/>
        <v>0.00655507914097053</v>
      </c>
      <c r="Q2749" s="82">
        <f t="shared" si="342"/>
        <v>0.0443322490247809</v>
      </c>
      <c r="R2749" s="58">
        <f t="shared" si="343"/>
        <v>3.17361010226061</v>
      </c>
      <c r="S2749" s="57">
        <f>IF(K2749=0,C2777,(1/$C$59)*LN(1+$C$59/$C$58/(RodR+ABS(Calculations!K2749-RodR))))</f>
        <v>0.0139690282033078</v>
      </c>
      <c r="T2749" s="83">
        <f t="shared" si="344"/>
        <v>0.0140998293173428</v>
      </c>
      <c r="U2749" s="58">
        <f t="shared" si="345"/>
        <v>114.458333333333</v>
      </c>
      <c r="V2749" s="58">
        <f t="shared" si="346"/>
        <v>1.01019948033673</v>
      </c>
      <c r="W2749" s="58">
        <f t="shared" si="347"/>
        <v>1.01019948033673</v>
      </c>
    </row>
    <row r="2750" spans="11:23">
      <c r="K2750" s="80">
        <v>274.8</v>
      </c>
      <c r="L2750" s="56">
        <f t="shared" si="341"/>
        <v>1.80387682963827</v>
      </c>
      <c r="M2750" s="56">
        <f t="shared" si="348"/>
        <v>0.00655032793519661</v>
      </c>
      <c r="Q2750" s="82">
        <f t="shared" si="342"/>
        <v>0.0443162091218507</v>
      </c>
      <c r="R2750" s="58">
        <f t="shared" si="343"/>
        <v>3.17361010226061</v>
      </c>
      <c r="S2750" s="57">
        <f>IF(K2750=0,C2778,(1/$C$59)*LN(1+$C$59/$C$58/(RodR+ABS(Calculations!K2750-RodR))))</f>
        <v>0.0139639740528566</v>
      </c>
      <c r="T2750" s="83">
        <f t="shared" si="344"/>
        <v>0.0140946801260256</v>
      </c>
      <c r="U2750" s="58">
        <f t="shared" si="345"/>
        <v>114.5</v>
      </c>
      <c r="V2750" s="58">
        <f t="shared" si="346"/>
        <v>1.01019948033673</v>
      </c>
      <c r="W2750" s="58">
        <f t="shared" si="347"/>
        <v>1.01019948033673</v>
      </c>
    </row>
    <row r="2751" spans="11:23">
      <c r="K2751" s="80">
        <v>274.9</v>
      </c>
      <c r="L2751" s="56">
        <f t="shared" si="341"/>
        <v>1.80322440291079</v>
      </c>
      <c r="M2751" s="56">
        <f t="shared" si="348"/>
        <v>0.0065455818932707</v>
      </c>
      <c r="Q2751" s="82">
        <f t="shared" si="342"/>
        <v>0.0443001808216828</v>
      </c>
      <c r="R2751" s="58">
        <f t="shared" si="343"/>
        <v>3.17361010226061</v>
      </c>
      <c r="S2751" s="57">
        <f>IF(K2751=0,C2779,(1/$C$59)*LN(1+$C$59/$C$58/(RodR+ABS(Calculations!K2751-RodR))))</f>
        <v>0.0139589235584192</v>
      </c>
      <c r="T2751" s="83">
        <f t="shared" si="344"/>
        <v>0.014089534694272</v>
      </c>
      <c r="U2751" s="58">
        <f t="shared" si="345"/>
        <v>114.541666666667</v>
      </c>
      <c r="V2751" s="58">
        <f t="shared" si="346"/>
        <v>1.01019948033673</v>
      </c>
      <c r="W2751" s="58">
        <f t="shared" si="347"/>
        <v>1.01019948033673</v>
      </c>
    </row>
    <row r="2752" spans="11:23">
      <c r="K2752" s="80">
        <v>275</v>
      </c>
      <c r="L2752" s="56">
        <f t="shared" si="341"/>
        <v>1.80257244795772</v>
      </c>
      <c r="M2752" s="56">
        <f t="shared" si="348"/>
        <v>0.00654084100759511</v>
      </c>
      <c r="Q2752" s="82">
        <f t="shared" si="342"/>
        <v>0.0442841641116926</v>
      </c>
      <c r="R2752" s="58">
        <f t="shared" si="343"/>
        <v>3.17361010226061</v>
      </c>
      <c r="S2752" s="57">
        <f>IF(K2752=0,C2780,(1/$C$59)*LN(1+$C$59/$C$58/(RodR+ABS(Calculations!K2752-RodR))))</f>
        <v>0.0139538767160302</v>
      </c>
      <c r="T2752" s="83">
        <f t="shared" si="344"/>
        <v>0.014084393017966</v>
      </c>
      <c r="U2752" s="58">
        <f t="shared" si="345"/>
        <v>114.583333333333</v>
      </c>
      <c r="V2752" s="58">
        <f t="shared" si="346"/>
        <v>1.01019948033673</v>
      </c>
      <c r="W2752" s="58">
        <f t="shared" si="347"/>
        <v>1.01019948033673</v>
      </c>
    </row>
    <row r="2753" spans="11:23">
      <c r="K2753" s="80">
        <v>275.1</v>
      </c>
      <c r="L2753" s="56">
        <f t="shared" si="341"/>
        <v>1.80192096426751</v>
      </c>
      <c r="M2753" s="56">
        <f t="shared" si="348"/>
        <v>0.00653610527077886</v>
      </c>
      <c r="Q2753" s="82">
        <f t="shared" si="342"/>
        <v>0.044268158979313</v>
      </c>
      <c r="R2753" s="58">
        <f t="shared" si="343"/>
        <v>3.17361010226061</v>
      </c>
      <c r="S2753" s="57">
        <f>IF(K2753=0,C2781,(1/$C$59)*LN(1+$C$59/$C$58/(RodR+ABS(Calculations!K2753-RodR))))</f>
        <v>0.0139488335217298</v>
      </c>
      <c r="T2753" s="83">
        <f t="shared" si="344"/>
        <v>0.0140792550929977</v>
      </c>
      <c r="U2753" s="58">
        <f t="shared" si="345"/>
        <v>114.625</v>
      </c>
      <c r="V2753" s="58">
        <f t="shared" si="346"/>
        <v>1.01019948033673</v>
      </c>
      <c r="W2753" s="58">
        <f t="shared" si="347"/>
        <v>1.01019948033673</v>
      </c>
    </row>
    <row r="2754" spans="11:23">
      <c r="K2754" s="80">
        <v>275.2</v>
      </c>
      <c r="L2754" s="56">
        <f t="shared" ref="L2754:L2817" si="349">IF(K2754&lt;RodR,EPRValue,Q2754*$C$43)</f>
        <v>1.80126995132932</v>
      </c>
      <c r="M2754" s="56">
        <f t="shared" si="348"/>
        <v>0.00653137467539811</v>
      </c>
      <c r="Q2754" s="82">
        <f t="shared" si="342"/>
        <v>0.0442521654119941</v>
      </c>
      <c r="R2754" s="58">
        <f t="shared" si="343"/>
        <v>3.17361010226061</v>
      </c>
      <c r="S2754" s="57">
        <f>IF(K2754=0,C2782,(1/$C$59)*LN(1+$C$59/$C$58/(RodR+ABS(Calculations!K2754-RodR))))</f>
        <v>0.0139437939715634</v>
      </c>
      <c r="T2754" s="83">
        <f t="shared" si="344"/>
        <v>0.0140741209152634</v>
      </c>
      <c r="U2754" s="58">
        <f t="shared" si="345"/>
        <v>114.666666666667</v>
      </c>
      <c r="V2754" s="58">
        <f t="shared" si="346"/>
        <v>1.01019948033673</v>
      </c>
      <c r="W2754" s="58">
        <f t="shared" si="347"/>
        <v>1.01019948033673</v>
      </c>
    </row>
    <row r="2755" spans="11:23">
      <c r="K2755" s="80">
        <v>275.3</v>
      </c>
      <c r="L2755" s="56">
        <f t="shared" si="349"/>
        <v>1.80061940863317</v>
      </c>
      <c r="M2755" s="56">
        <f t="shared" si="348"/>
        <v>0.00652664921395574</v>
      </c>
      <c r="Q2755" s="82">
        <f t="shared" si="342"/>
        <v>0.0442361833972069</v>
      </c>
      <c r="R2755" s="58">
        <f t="shared" si="343"/>
        <v>3.17361010226061</v>
      </c>
      <c r="S2755" s="57">
        <f>IF(K2755=0,C2783,(1/$C$59)*LN(1+$C$59/$C$58/(RodR+ABS(Calculations!K2755-RodR))))</f>
        <v>0.0139387580615832</v>
      </c>
      <c r="T2755" s="83">
        <f t="shared" si="344"/>
        <v>0.0140689904806649</v>
      </c>
      <c r="U2755" s="58">
        <f t="shared" si="345"/>
        <v>114.708333333333</v>
      </c>
      <c r="V2755" s="58">
        <f t="shared" si="346"/>
        <v>1.01019948033673</v>
      </c>
      <c r="W2755" s="58">
        <f t="shared" si="347"/>
        <v>1.01019948033673</v>
      </c>
    </row>
    <row r="2756" spans="11:23">
      <c r="K2756" s="80">
        <v>275.4</v>
      </c>
      <c r="L2756" s="56">
        <f t="shared" si="349"/>
        <v>1.79996933566966</v>
      </c>
      <c r="M2756" s="56">
        <f t="shared" si="348"/>
        <v>0.0065219288790288</v>
      </c>
      <c r="Q2756" s="82">
        <f t="shared" ref="Q2756:Q2819" si="350">R2756*IF($C$56&lt;$C$55,S2756,T2756)</f>
        <v>0.0442202129224372</v>
      </c>
      <c r="R2756" s="58">
        <f t="shared" ref="R2756:R2819" si="351">$C$70/$C$61*W2756</f>
        <v>3.17361010226061</v>
      </c>
      <c r="S2756" s="57">
        <f>IF(K2756=0,C2784,(1/$C$59)*LN(1+$C$59/$C$58/(RodR+ABS(Calculations!K2756-RodR))))</f>
        <v>0.013933725787846</v>
      </c>
      <c r="T2756" s="83">
        <f t="shared" ref="T2756:T2819" si="352">IF((ABS(K2756))&lt;$C$55-$C$56,($C$53/2/PI()/$C$56*LN(($C$55-$C$56)*(ABS(K2756)+$C$56)/(ABS(K2756))/$C$55)+$C$60*LN($C$55*$C$54/($C$55-$C$56)/$C$53)),$C$60*LN((((ABS(K2756))+$C$56-$C$55)*$C$53+$C$55*$C$54)/($C$53*(ABS(K2756)))))</f>
        <v>0.0140638637851102</v>
      </c>
      <c r="U2756" s="58">
        <f t="shared" ref="U2756:U2819" si="353">K2756/$C$56</f>
        <v>114.75</v>
      </c>
      <c r="V2756" s="58">
        <f t="shared" ref="V2756:V2819" si="354">IF(K2756="","",1/(1.0212-0.0178*LOG10($C$53+0.01)))</f>
        <v>1.01019948033673</v>
      </c>
      <c r="W2756" s="58">
        <f t="shared" ref="W2756:W2819" si="355">MAX(1/(-(0.21682*LOG10(3.7*U2756)-0.293)*(EXP(-3.7*U2756)-1)+1),1)*MAX(1/(-(0.1921*LOG10(U2756+0.2)+0.072)*(EXP(-150*U2756)-1)+1),1)*V2756</f>
        <v>1.01019948033673</v>
      </c>
    </row>
    <row r="2757" spans="11:23">
      <c r="K2757" s="80">
        <v>275.5</v>
      </c>
      <c r="L2757" s="56">
        <f t="shared" si="349"/>
        <v>1.79931973193025</v>
      </c>
      <c r="M2757" s="56">
        <f t="shared" si="348"/>
        <v>0.006517213663223</v>
      </c>
      <c r="Q2757" s="82">
        <f t="shared" si="350"/>
        <v>0.0442042539751916</v>
      </c>
      <c r="R2757" s="58">
        <f t="shared" si="351"/>
        <v>3.17361010226061</v>
      </c>
      <c r="S2757" s="57">
        <f>IF(K2757=0,C2785,(1/$C$59)*LN(1+$C$59/$C$58/(RodR+ABS(Calculations!K2757-RodR))))</f>
        <v>0.0139286971464151</v>
      </c>
      <c r="T2757" s="83">
        <f t="shared" si="352"/>
        <v>0.0140587408245132</v>
      </c>
      <c r="U2757" s="58">
        <f t="shared" si="353"/>
        <v>114.791666666667</v>
      </c>
      <c r="V2757" s="58">
        <f t="shared" si="354"/>
        <v>1.01019948033673</v>
      </c>
      <c r="W2757" s="58">
        <f t="shared" si="355"/>
        <v>1.01019948033673</v>
      </c>
    </row>
    <row r="2758" spans="11:23">
      <c r="K2758" s="80">
        <v>275.6</v>
      </c>
      <c r="L2758" s="56">
        <f t="shared" si="349"/>
        <v>1.79867059690709</v>
      </c>
      <c r="M2758" s="56">
        <f t="shared" si="348"/>
        <v>0.00651250355911381</v>
      </c>
      <c r="Q2758" s="82">
        <f t="shared" si="350"/>
        <v>0.0441883065429934</v>
      </c>
      <c r="R2758" s="58">
        <f t="shared" si="351"/>
        <v>3.17361010226061</v>
      </c>
      <c r="S2758" s="57">
        <f>IF(K2758=0,C2786,(1/$C$59)*LN(1+$C$59/$C$58/(RodR+ABS(Calculations!K2758-RodR))))</f>
        <v>0.0139236721333592</v>
      </c>
      <c r="T2758" s="83">
        <f t="shared" si="352"/>
        <v>0.014053621594794</v>
      </c>
      <c r="U2758" s="58">
        <f t="shared" si="353"/>
        <v>114.833333333333</v>
      </c>
      <c r="V2758" s="58">
        <f t="shared" si="354"/>
        <v>1.01019948033673</v>
      </c>
      <c r="W2758" s="58">
        <f t="shared" si="355"/>
        <v>1.01019948033673</v>
      </c>
    </row>
    <row r="2759" spans="11:23">
      <c r="K2759" s="80">
        <v>275.7</v>
      </c>
      <c r="L2759" s="56">
        <f t="shared" si="349"/>
        <v>1.79802193009305</v>
      </c>
      <c r="M2759" s="56">
        <f t="shared" si="348"/>
        <v>0.00650779855934092</v>
      </c>
      <c r="Q2759" s="82">
        <f t="shared" si="350"/>
        <v>0.0441723706133838</v>
      </c>
      <c r="R2759" s="58">
        <f t="shared" si="351"/>
        <v>3.17361010226061</v>
      </c>
      <c r="S2759" s="57">
        <f>IF(K2759=0,C2787,(1/$C$59)*LN(1+$C$59/$C$58/(RodR+ABS(Calculations!K2759-RodR))))</f>
        <v>0.0139186507447525</v>
      </c>
      <c r="T2759" s="83">
        <f t="shared" si="352"/>
        <v>0.0140485060918786</v>
      </c>
      <c r="U2759" s="58">
        <f t="shared" si="353"/>
        <v>114.875</v>
      </c>
      <c r="V2759" s="58">
        <f t="shared" si="354"/>
        <v>1.01019948033673</v>
      </c>
      <c r="W2759" s="58">
        <f t="shared" si="355"/>
        <v>1.01019948033673</v>
      </c>
    </row>
    <row r="2760" spans="11:23">
      <c r="K2760" s="80">
        <v>275.8</v>
      </c>
      <c r="L2760" s="56">
        <f t="shared" si="349"/>
        <v>1.79737373098172</v>
      </c>
      <c r="M2760" s="56">
        <f t="shared" si="348"/>
        <v>0.0065030986565473</v>
      </c>
      <c r="Q2760" s="82">
        <f t="shared" si="350"/>
        <v>0.0441564461739218</v>
      </c>
      <c r="R2760" s="58">
        <f t="shared" si="351"/>
        <v>3.17361010226061</v>
      </c>
      <c r="S2760" s="57">
        <f>IF(K2760=0,C2788,(1/$C$59)*LN(1+$C$59/$C$58/(RodR+ABS(Calculations!K2760-RodR))))</f>
        <v>0.0139136329766749</v>
      </c>
      <c r="T2760" s="83">
        <f t="shared" si="352"/>
        <v>0.0140433943116984</v>
      </c>
      <c r="U2760" s="58">
        <f t="shared" si="353"/>
        <v>114.916666666667</v>
      </c>
      <c r="V2760" s="58">
        <f t="shared" si="354"/>
        <v>1.01019948033673</v>
      </c>
      <c r="W2760" s="58">
        <f t="shared" si="355"/>
        <v>1.01019948033673</v>
      </c>
    </row>
    <row r="2761" spans="11:23">
      <c r="K2761" s="80">
        <v>275.9</v>
      </c>
      <c r="L2761" s="56">
        <f t="shared" si="349"/>
        <v>1.79672599906746</v>
      </c>
      <c r="M2761" s="56">
        <f t="shared" si="348"/>
        <v>0.00649840384333844</v>
      </c>
      <c r="Q2761" s="82">
        <f t="shared" si="350"/>
        <v>0.0441405332121853</v>
      </c>
      <c r="R2761" s="58">
        <f t="shared" si="351"/>
        <v>3.17361010226061</v>
      </c>
      <c r="S2761" s="57">
        <f>IF(K2761=0,C2789,(1/$C$59)*LN(1+$C$59/$C$58/(RodR+ABS(Calculations!K2761-RodR))))</f>
        <v>0.0139086188252121</v>
      </c>
      <c r="T2761" s="83">
        <f t="shared" si="352"/>
        <v>0.0140382862501915</v>
      </c>
      <c r="U2761" s="58">
        <f t="shared" si="353"/>
        <v>114.958333333333</v>
      </c>
      <c r="V2761" s="58">
        <f t="shared" si="354"/>
        <v>1.01019948033673</v>
      </c>
      <c r="W2761" s="58">
        <f t="shared" si="355"/>
        <v>1.01019948033673</v>
      </c>
    </row>
    <row r="2762" spans="11:23">
      <c r="K2762" s="80">
        <v>276</v>
      </c>
      <c r="L2762" s="56">
        <f t="shared" si="349"/>
        <v>1.79607873384533</v>
      </c>
      <c r="M2762" s="56">
        <f t="shared" si="348"/>
        <v>0.00649371411239064</v>
      </c>
      <c r="Q2762" s="82">
        <f t="shared" si="350"/>
        <v>0.0441246317157696</v>
      </c>
      <c r="R2762" s="58">
        <f t="shared" si="351"/>
        <v>3.17361010226061</v>
      </c>
      <c r="S2762" s="57">
        <f>IF(K2762=0,C2790,(1/$C$59)*LN(1+$C$59/$C$58/(RodR+ABS(Calculations!K2762-RodR))))</f>
        <v>0.0139036082864555</v>
      </c>
      <c r="T2762" s="83">
        <f t="shared" si="352"/>
        <v>0.0140331819033011</v>
      </c>
      <c r="U2762" s="58">
        <f t="shared" si="353"/>
        <v>115</v>
      </c>
      <c r="V2762" s="58">
        <f t="shared" si="354"/>
        <v>1.01019948033673</v>
      </c>
      <c r="W2762" s="58">
        <f t="shared" si="355"/>
        <v>1.01019948033673</v>
      </c>
    </row>
    <row r="2763" spans="11:23">
      <c r="K2763" s="80">
        <v>276.1</v>
      </c>
      <c r="L2763" s="56">
        <f t="shared" si="349"/>
        <v>1.79543193481117</v>
      </c>
      <c r="M2763" s="56">
        <f t="shared" si="348"/>
        <v>0.00648902945634378</v>
      </c>
      <c r="Q2763" s="82">
        <f t="shared" si="350"/>
        <v>0.0441087416722883</v>
      </c>
      <c r="R2763" s="58">
        <f t="shared" si="351"/>
        <v>3.17361010226061</v>
      </c>
      <c r="S2763" s="57">
        <f>IF(K2763=0,C2791,(1/$C$59)*LN(1+$C$59/$C$58/(RodR+ABS(Calculations!K2763-RodR))))</f>
        <v>0.0138986013565022</v>
      </c>
      <c r="T2763" s="83">
        <f t="shared" si="352"/>
        <v>0.0140280812669771</v>
      </c>
      <c r="U2763" s="58">
        <f t="shared" si="353"/>
        <v>115.041666666667</v>
      </c>
      <c r="V2763" s="58">
        <f t="shared" si="354"/>
        <v>1.01019948033673</v>
      </c>
      <c r="W2763" s="58">
        <f t="shared" si="355"/>
        <v>1.01019948033673</v>
      </c>
    </row>
    <row r="2764" spans="11:23">
      <c r="K2764" s="80">
        <v>276.2</v>
      </c>
      <c r="L2764" s="56">
        <f t="shared" si="349"/>
        <v>1.79478560146142</v>
      </c>
      <c r="M2764" s="56">
        <f t="shared" si="348"/>
        <v>0.00648434986790636</v>
      </c>
      <c r="Q2764" s="82">
        <f t="shared" si="350"/>
        <v>0.0440928630693708</v>
      </c>
      <c r="R2764" s="58">
        <f t="shared" si="351"/>
        <v>3.17361010226061</v>
      </c>
      <c r="S2764" s="57">
        <f>IF(K2764=0,C2792,(1/$C$59)*LN(1+$C$59/$C$58/(RodR+ABS(Calculations!K2764-RodR))))</f>
        <v>0.0138935980314541</v>
      </c>
      <c r="T2764" s="83">
        <f t="shared" si="352"/>
        <v>0.0140229843371745</v>
      </c>
      <c r="U2764" s="58">
        <f t="shared" si="353"/>
        <v>115.083333333333</v>
      </c>
      <c r="V2764" s="58">
        <f t="shared" si="354"/>
        <v>1.01019948033673</v>
      </c>
      <c r="W2764" s="58">
        <f t="shared" si="355"/>
        <v>1.01019948033673</v>
      </c>
    </row>
    <row r="2765" spans="11:23">
      <c r="K2765" s="80">
        <v>276.3</v>
      </c>
      <c r="L2765" s="56">
        <f t="shared" si="349"/>
        <v>1.79413973329341</v>
      </c>
      <c r="M2765" s="56">
        <f t="shared" ref="M2765:M2828" si="356">L2755-L2765</f>
        <v>0.00647967533975402</v>
      </c>
      <c r="Q2765" s="82">
        <f t="shared" si="350"/>
        <v>0.0440769958946678</v>
      </c>
      <c r="R2765" s="58">
        <f t="shared" si="351"/>
        <v>3.17361010226061</v>
      </c>
      <c r="S2765" s="57">
        <f>IF(K2765=0,C2793,(1/$C$59)*LN(1+$C$59/$C$58/(RodR+ABS(Calculations!K2765-RodR))))</f>
        <v>0.01388859830742</v>
      </c>
      <c r="T2765" s="83">
        <f t="shared" si="352"/>
        <v>0.0140178911098551</v>
      </c>
      <c r="U2765" s="58">
        <f t="shared" si="353"/>
        <v>115.125</v>
      </c>
      <c r="V2765" s="58">
        <f t="shared" si="354"/>
        <v>1.01019948033673</v>
      </c>
      <c r="W2765" s="58">
        <f t="shared" si="355"/>
        <v>1.01019948033673</v>
      </c>
    </row>
    <row r="2766" spans="11:23">
      <c r="K2766" s="80">
        <v>276.4</v>
      </c>
      <c r="L2766" s="56">
        <f t="shared" si="349"/>
        <v>1.79349432980506</v>
      </c>
      <c r="M2766" s="56">
        <f t="shared" si="356"/>
        <v>0.00647500586459349</v>
      </c>
      <c r="Q2766" s="82">
        <f t="shared" si="350"/>
        <v>0.0440611401358445</v>
      </c>
      <c r="R2766" s="58">
        <f t="shared" si="351"/>
        <v>3.17361010226061</v>
      </c>
      <c r="S2766" s="57">
        <f>IF(K2766=0,C2794,(1/$C$59)*LN(1+$C$59/$C$58/(RodR+ABS(Calculations!K2766-RodR))))</f>
        <v>0.0138836021805133</v>
      </c>
      <c r="T2766" s="83">
        <f t="shared" si="352"/>
        <v>0.0140128015809854</v>
      </c>
      <c r="U2766" s="58">
        <f t="shared" si="353"/>
        <v>115.166666666667</v>
      </c>
      <c r="V2766" s="58">
        <f t="shared" si="354"/>
        <v>1.01019948033673</v>
      </c>
      <c r="W2766" s="58">
        <f t="shared" si="355"/>
        <v>1.01019948033673</v>
      </c>
    </row>
    <row r="2767" spans="11:23">
      <c r="K2767" s="80">
        <v>276.5</v>
      </c>
      <c r="L2767" s="56">
        <f t="shared" si="349"/>
        <v>1.79284939049512</v>
      </c>
      <c r="M2767" s="56">
        <f t="shared" si="356"/>
        <v>0.00647034143513414</v>
      </c>
      <c r="Q2767" s="82">
        <f t="shared" si="350"/>
        <v>0.0440452957805866</v>
      </c>
      <c r="R2767" s="58">
        <f t="shared" si="351"/>
        <v>3.17361010226061</v>
      </c>
      <c r="S2767" s="57">
        <f>IF(K2767=0,C2795,(1/$C$59)*LN(1+$C$59/$C$58/(RodR+ABS(Calculations!K2767-RodR))))</f>
        <v>0.0138786096468537</v>
      </c>
      <c r="T2767" s="83">
        <f t="shared" si="352"/>
        <v>0.0140077157465391</v>
      </c>
      <c r="U2767" s="58">
        <f t="shared" si="353"/>
        <v>115.208333333333</v>
      </c>
      <c r="V2767" s="58">
        <f t="shared" si="354"/>
        <v>1.01019948033673</v>
      </c>
      <c r="W2767" s="58">
        <f t="shared" si="355"/>
        <v>1.01019948033673</v>
      </c>
    </row>
    <row r="2768" spans="11:23">
      <c r="K2768" s="80">
        <v>276.6</v>
      </c>
      <c r="L2768" s="56">
        <f t="shared" si="349"/>
        <v>1.79220491486291</v>
      </c>
      <c r="M2768" s="56">
        <f t="shared" si="356"/>
        <v>0.00646568204418529</v>
      </c>
      <c r="Q2768" s="82">
        <f t="shared" si="350"/>
        <v>0.0440294628165938</v>
      </c>
      <c r="R2768" s="58">
        <f t="shared" si="351"/>
        <v>3.17361010226061</v>
      </c>
      <c r="S2768" s="57">
        <f>IF(K2768=0,C2796,(1/$C$59)*LN(1+$C$59/$C$58/(RodR+ABS(Calculations!K2768-RodR))))</f>
        <v>0.0138736207025655</v>
      </c>
      <c r="T2768" s="83">
        <f t="shared" si="352"/>
        <v>0.0140026336024947</v>
      </c>
      <c r="U2768" s="58">
        <f t="shared" si="353"/>
        <v>115.25</v>
      </c>
      <c r="V2768" s="58">
        <f t="shared" si="354"/>
        <v>1.01019948033673</v>
      </c>
      <c r="W2768" s="58">
        <f t="shared" si="355"/>
        <v>1.01019948033673</v>
      </c>
    </row>
    <row r="2769" spans="11:23">
      <c r="K2769" s="80">
        <v>276.7</v>
      </c>
      <c r="L2769" s="56">
        <f t="shared" si="349"/>
        <v>1.79156090240867</v>
      </c>
      <c r="M2769" s="56">
        <f t="shared" si="356"/>
        <v>0.00646102768438639</v>
      </c>
      <c r="Q2769" s="82">
        <f t="shared" si="350"/>
        <v>0.0440136412315885</v>
      </c>
      <c r="R2769" s="58">
        <f t="shared" si="351"/>
        <v>3.17361010226061</v>
      </c>
      <c r="S2769" s="57">
        <f>IF(K2769=0,C2797,(1/$C$59)*LN(1+$C$59/$C$58/(RodR+ABS(Calculations!K2769-RodR))))</f>
        <v>0.0138686353437799</v>
      </c>
      <c r="T2769" s="83">
        <f t="shared" si="352"/>
        <v>0.0139975551448366</v>
      </c>
      <c r="U2769" s="58">
        <f t="shared" si="353"/>
        <v>115.291666666667</v>
      </c>
      <c r="V2769" s="58">
        <f t="shared" si="354"/>
        <v>1.01019948033673</v>
      </c>
      <c r="W2769" s="58">
        <f t="shared" si="355"/>
        <v>1.01019948033673</v>
      </c>
    </row>
    <row r="2770" spans="11:23">
      <c r="K2770" s="80">
        <v>276.8</v>
      </c>
      <c r="L2770" s="56">
        <f t="shared" si="349"/>
        <v>1.79091735263317</v>
      </c>
      <c r="M2770" s="56">
        <f t="shared" si="356"/>
        <v>0.0064563783485474</v>
      </c>
      <c r="Q2770" s="82">
        <f t="shared" si="350"/>
        <v>0.0439978310133061</v>
      </c>
      <c r="R2770" s="58">
        <f t="shared" si="351"/>
        <v>3.17361010226061</v>
      </c>
      <c r="S2770" s="57">
        <f>IF(K2770=0,C2798,(1/$C$59)*LN(1+$C$59/$C$58/(RodR+ABS(Calculations!K2770-RodR))))</f>
        <v>0.0138636535666325</v>
      </c>
      <c r="T2770" s="83">
        <f t="shared" si="352"/>
        <v>0.0139924803695557</v>
      </c>
      <c r="U2770" s="58">
        <f t="shared" si="353"/>
        <v>115.333333333333</v>
      </c>
      <c r="V2770" s="58">
        <f t="shared" si="354"/>
        <v>1.01019948033673</v>
      </c>
      <c r="W2770" s="58">
        <f t="shared" si="355"/>
        <v>1.01019948033673</v>
      </c>
    </row>
    <row r="2771" spans="11:23">
      <c r="K2771" s="80">
        <v>276.9</v>
      </c>
      <c r="L2771" s="56">
        <f t="shared" si="349"/>
        <v>1.79027426503801</v>
      </c>
      <c r="M2771" s="56">
        <f t="shared" si="356"/>
        <v>0.00645173402944432</v>
      </c>
      <c r="Q2771" s="82">
        <f t="shared" si="350"/>
        <v>0.043982032149502</v>
      </c>
      <c r="R2771" s="58">
        <f t="shared" si="351"/>
        <v>3.17361010226061</v>
      </c>
      <c r="S2771" s="57">
        <f>IF(K2771=0,C2799,(1/$C$59)*LN(1+$C$59/$C$58/(RodR+ABS(Calculations!K2771-RodR))))</f>
        <v>0.0138586753672649</v>
      </c>
      <c r="T2771" s="83">
        <f t="shared" si="352"/>
        <v>0.0139874092726484</v>
      </c>
      <c r="U2771" s="58">
        <f t="shared" si="353"/>
        <v>115.375</v>
      </c>
      <c r="V2771" s="58">
        <f t="shared" si="354"/>
        <v>1.01019948033673</v>
      </c>
      <c r="W2771" s="58">
        <f t="shared" si="355"/>
        <v>1.01019948033673</v>
      </c>
    </row>
    <row r="2772" spans="11:23">
      <c r="K2772" s="80">
        <v>277</v>
      </c>
      <c r="L2772" s="56">
        <f t="shared" si="349"/>
        <v>1.78963163912548</v>
      </c>
      <c r="M2772" s="56">
        <f t="shared" si="356"/>
        <v>0.00644709471985117</v>
      </c>
      <c r="Q2772" s="82">
        <f t="shared" si="350"/>
        <v>0.0439662446279491</v>
      </c>
      <c r="R2772" s="58">
        <f t="shared" si="351"/>
        <v>3.17361010226061</v>
      </c>
      <c r="S2772" s="57">
        <f>IF(K2772=0,C2800,(1/$C$59)*LN(1+$C$59/$C$58/(RodR+ABS(Calculations!K2772-RodR))))</f>
        <v>0.0138537007418244</v>
      </c>
      <c r="T2772" s="83">
        <f t="shared" si="352"/>
        <v>0.0139823418501163</v>
      </c>
      <c r="U2772" s="58">
        <f t="shared" si="353"/>
        <v>115.416666666667</v>
      </c>
      <c r="V2772" s="58">
        <f t="shared" si="354"/>
        <v>1.01019948033673</v>
      </c>
      <c r="W2772" s="58">
        <f t="shared" si="355"/>
        <v>1.01019948033673</v>
      </c>
    </row>
    <row r="2773" spans="11:23">
      <c r="K2773" s="80">
        <v>277.1</v>
      </c>
      <c r="L2773" s="56">
        <f t="shared" si="349"/>
        <v>1.78898947439859</v>
      </c>
      <c r="M2773" s="56">
        <f t="shared" si="356"/>
        <v>0.00644246041257746</v>
      </c>
      <c r="Q2773" s="82">
        <f t="shared" si="350"/>
        <v>0.0439504684364376</v>
      </c>
      <c r="R2773" s="58">
        <f t="shared" si="351"/>
        <v>3.17361010226061</v>
      </c>
      <c r="S2773" s="57">
        <f>IF(K2773=0,C2801,(1/$C$59)*LN(1+$C$59/$C$58/(RodR+ABS(Calculations!K2773-RodR))))</f>
        <v>0.0138487296864637</v>
      </c>
      <c r="T2773" s="83">
        <f t="shared" si="352"/>
        <v>0.0139772780979678</v>
      </c>
      <c r="U2773" s="58">
        <f t="shared" si="353"/>
        <v>115.458333333333</v>
      </c>
      <c r="V2773" s="58">
        <f t="shared" si="354"/>
        <v>1.01019948033673</v>
      </c>
      <c r="W2773" s="58">
        <f t="shared" si="355"/>
        <v>1.01019948033673</v>
      </c>
    </row>
    <row r="2774" spans="11:23">
      <c r="K2774" s="80">
        <v>277.2</v>
      </c>
      <c r="L2774" s="56">
        <f t="shared" si="349"/>
        <v>1.78834777036105</v>
      </c>
      <c r="M2774" s="56">
        <f t="shared" si="356"/>
        <v>0.00643783110036455</v>
      </c>
      <c r="Q2774" s="82">
        <f t="shared" si="350"/>
        <v>0.0439347035627751</v>
      </c>
      <c r="R2774" s="58">
        <f t="shared" si="351"/>
        <v>3.17361010226061</v>
      </c>
      <c r="S2774" s="57">
        <f>IF(K2774=0,C2802,(1/$C$59)*LN(1+$C$59/$C$58/(RodR+ABS(Calculations!K2774-RodR))))</f>
        <v>0.0138437621973411</v>
      </c>
      <c r="T2774" s="83">
        <f t="shared" si="352"/>
        <v>0.0139722180122163</v>
      </c>
      <c r="U2774" s="58">
        <f t="shared" si="353"/>
        <v>115.5</v>
      </c>
      <c r="V2774" s="58">
        <f t="shared" si="354"/>
        <v>1.01019948033673</v>
      </c>
      <c r="W2774" s="58">
        <f t="shared" si="355"/>
        <v>1.01019948033673</v>
      </c>
    </row>
    <row r="2775" spans="11:23">
      <c r="K2775" s="80">
        <v>277.3</v>
      </c>
      <c r="L2775" s="56">
        <f t="shared" si="349"/>
        <v>1.78770652651726</v>
      </c>
      <c r="M2775" s="56">
        <f t="shared" si="356"/>
        <v>0.00643320677615744</v>
      </c>
      <c r="Q2775" s="82">
        <f t="shared" si="350"/>
        <v>0.0439189499947859</v>
      </c>
      <c r="R2775" s="58">
        <f t="shared" si="351"/>
        <v>3.17361010226061</v>
      </c>
      <c r="S2775" s="57">
        <f>IF(K2775=0,C2803,(1/$C$59)*LN(1+$C$59/$C$58/(RodR+ABS(Calculations!K2775-RodR))))</f>
        <v>0.0138387982706199</v>
      </c>
      <c r="T2775" s="83">
        <f t="shared" si="352"/>
        <v>0.0139671615888813</v>
      </c>
      <c r="U2775" s="58">
        <f t="shared" si="353"/>
        <v>115.541666666667</v>
      </c>
      <c r="V2775" s="58">
        <f t="shared" si="354"/>
        <v>1.01019948033673</v>
      </c>
      <c r="W2775" s="58">
        <f t="shared" si="355"/>
        <v>1.01019948033673</v>
      </c>
    </row>
    <row r="2776" spans="11:23">
      <c r="K2776" s="80">
        <v>277.4</v>
      </c>
      <c r="L2776" s="56">
        <f t="shared" si="349"/>
        <v>1.78706574237233</v>
      </c>
      <c r="M2776" s="56">
        <f t="shared" si="356"/>
        <v>0.00642858743273012</v>
      </c>
      <c r="Q2776" s="82">
        <f t="shared" si="350"/>
        <v>0.0439032077203125</v>
      </c>
      <c r="R2776" s="58">
        <f t="shared" si="351"/>
        <v>3.17361010226061</v>
      </c>
      <c r="S2776" s="57">
        <f>IF(K2776=0,C2804,(1/$C$59)*LN(1+$C$59/$C$58/(RodR+ABS(Calculations!K2776-RodR))))</f>
        <v>0.0138338379024694</v>
      </c>
      <c r="T2776" s="83">
        <f t="shared" si="352"/>
        <v>0.0139621088239883</v>
      </c>
      <c r="U2776" s="58">
        <f t="shared" si="353"/>
        <v>115.583333333333</v>
      </c>
      <c r="V2776" s="58">
        <f t="shared" si="354"/>
        <v>1.01019948033673</v>
      </c>
      <c r="W2776" s="58">
        <f t="shared" si="355"/>
        <v>1.01019948033673</v>
      </c>
    </row>
    <row r="2777" spans="11:23">
      <c r="K2777" s="80">
        <v>277.5</v>
      </c>
      <c r="L2777" s="56">
        <f t="shared" si="349"/>
        <v>1.78642541743219</v>
      </c>
      <c r="M2777" s="56">
        <f t="shared" si="356"/>
        <v>0.00642397306292475</v>
      </c>
      <c r="Q2777" s="82">
        <f t="shared" si="350"/>
        <v>0.0438874767272165</v>
      </c>
      <c r="R2777" s="58">
        <f t="shared" si="351"/>
        <v>3.17361010226061</v>
      </c>
      <c r="S2777" s="57">
        <f>IF(K2777=0,C2805,(1/$C$59)*LN(1+$C$59/$C$58/(RodR+ABS(Calculations!K2777-RodR))))</f>
        <v>0.0138288810890647</v>
      </c>
      <c r="T2777" s="83">
        <f t="shared" si="352"/>
        <v>0.0139570597135679</v>
      </c>
      <c r="U2777" s="58">
        <f t="shared" si="353"/>
        <v>115.625</v>
      </c>
      <c r="V2777" s="58">
        <f t="shared" si="354"/>
        <v>1.01019948033673</v>
      </c>
      <c r="W2777" s="58">
        <f t="shared" si="355"/>
        <v>1.01019948033673</v>
      </c>
    </row>
    <row r="2778" spans="11:23">
      <c r="K2778" s="80">
        <v>277.6</v>
      </c>
      <c r="L2778" s="56">
        <f t="shared" si="349"/>
        <v>1.78578555120332</v>
      </c>
      <c r="M2778" s="56">
        <f t="shared" si="356"/>
        <v>0.00641936365958418</v>
      </c>
      <c r="Q2778" s="82">
        <f t="shared" si="350"/>
        <v>0.0438717570033735</v>
      </c>
      <c r="R2778" s="58">
        <f t="shared" si="351"/>
        <v>3.17361010226061</v>
      </c>
      <c r="S2778" s="57">
        <f>IF(K2778=0,C2806,(1/$C$59)*LN(1+$C$59/$C$58/(RodR+ABS(Calculations!K2778-RodR))))</f>
        <v>0.0138239278265856</v>
      </c>
      <c r="T2778" s="83">
        <f t="shared" si="352"/>
        <v>0.0139520142536568</v>
      </c>
      <c r="U2778" s="58">
        <f t="shared" si="353"/>
        <v>115.666666666667</v>
      </c>
      <c r="V2778" s="58">
        <f t="shared" si="354"/>
        <v>1.01019948033673</v>
      </c>
      <c r="W2778" s="58">
        <f t="shared" si="355"/>
        <v>1.01019948033673</v>
      </c>
    </row>
    <row r="2779" spans="11:23">
      <c r="K2779" s="80">
        <v>277.7</v>
      </c>
      <c r="L2779" s="56">
        <f t="shared" si="349"/>
        <v>1.78514614319301</v>
      </c>
      <c r="M2779" s="56">
        <f t="shared" si="356"/>
        <v>0.00641475921565271</v>
      </c>
      <c r="Q2779" s="82">
        <f t="shared" si="350"/>
        <v>0.0438560485366792</v>
      </c>
      <c r="R2779" s="58">
        <f t="shared" si="351"/>
        <v>3.17361010226061</v>
      </c>
      <c r="S2779" s="57">
        <f>IF(K2779=0,C2807,(1/$C$59)*LN(1+$C$59/$C$58/(RodR+ABS(Calculations!K2779-RodR))))</f>
        <v>0.0138189781112178</v>
      </c>
      <c r="T2779" s="83">
        <f t="shared" si="352"/>
        <v>0.0139469724402976</v>
      </c>
      <c r="U2779" s="58">
        <f t="shared" si="353"/>
        <v>115.708333333333</v>
      </c>
      <c r="V2779" s="58">
        <f t="shared" si="354"/>
        <v>1.01019948033673</v>
      </c>
      <c r="W2779" s="58">
        <f t="shared" si="355"/>
        <v>1.01019948033673</v>
      </c>
    </row>
    <row r="2780" spans="11:23">
      <c r="K2780" s="80">
        <v>277.8</v>
      </c>
      <c r="L2780" s="56">
        <f t="shared" si="349"/>
        <v>1.7845071929092</v>
      </c>
      <c r="M2780" s="56">
        <f t="shared" si="356"/>
        <v>0.00641015972397185</v>
      </c>
      <c r="Q2780" s="82">
        <f t="shared" si="350"/>
        <v>0.0438403513150448</v>
      </c>
      <c r="R2780" s="58">
        <f t="shared" si="351"/>
        <v>3.17361010226061</v>
      </c>
      <c r="S2780" s="57">
        <f>IF(K2780=0,C2808,(1/$C$59)*LN(1+$C$59/$C$58/(RodR+ABS(Calculations!K2780-RodR))))</f>
        <v>0.0138140319391524</v>
      </c>
      <c r="T2780" s="83">
        <f t="shared" si="352"/>
        <v>0.0139419342695385</v>
      </c>
      <c r="U2780" s="58">
        <f t="shared" si="353"/>
        <v>115.75</v>
      </c>
      <c r="V2780" s="58">
        <f t="shared" si="354"/>
        <v>1.01019948033673</v>
      </c>
      <c r="W2780" s="58">
        <f t="shared" si="355"/>
        <v>1.01019948033673</v>
      </c>
    </row>
    <row r="2781" spans="11:23">
      <c r="K2781" s="80">
        <v>277.9</v>
      </c>
      <c r="L2781" s="56">
        <f t="shared" si="349"/>
        <v>1.78386869986059</v>
      </c>
      <c r="M2781" s="56">
        <f t="shared" si="356"/>
        <v>0.00640556517741664</v>
      </c>
      <c r="Q2781" s="82">
        <f t="shared" si="350"/>
        <v>0.0438246653264008</v>
      </c>
      <c r="R2781" s="58">
        <f t="shared" si="351"/>
        <v>3.17361010226061</v>
      </c>
      <c r="S2781" s="57">
        <f>IF(K2781=0,C2809,(1/$C$59)*LN(1+$C$59/$C$58/(RodR+ABS(Calculations!K2781-RodR))))</f>
        <v>0.0138090893065862</v>
      </c>
      <c r="T2781" s="83">
        <f t="shared" si="352"/>
        <v>0.0139368997374331</v>
      </c>
      <c r="U2781" s="58">
        <f t="shared" si="353"/>
        <v>115.791666666667</v>
      </c>
      <c r="V2781" s="58">
        <f t="shared" si="354"/>
        <v>1.01019948033673</v>
      </c>
      <c r="W2781" s="58">
        <f t="shared" si="355"/>
        <v>1.01019948033673</v>
      </c>
    </row>
    <row r="2782" spans="11:23">
      <c r="K2782" s="80">
        <v>278</v>
      </c>
      <c r="L2782" s="56">
        <f t="shared" si="349"/>
        <v>1.78323066355652</v>
      </c>
      <c r="M2782" s="56">
        <f t="shared" si="356"/>
        <v>0.00640097556896624</v>
      </c>
      <c r="Q2782" s="82">
        <f t="shared" si="350"/>
        <v>0.0438089905586926</v>
      </c>
      <c r="R2782" s="58">
        <f t="shared" si="351"/>
        <v>3.17361010226061</v>
      </c>
      <c r="S2782" s="57">
        <f>IF(K2782=0,C2810,(1/$C$59)*LN(1+$C$59/$C$58/(RodR+ABS(Calculations!K2782-RodR))))</f>
        <v>0.0138041502097207</v>
      </c>
      <c r="T2782" s="83">
        <f t="shared" si="352"/>
        <v>0.0139318688400412</v>
      </c>
      <c r="U2782" s="58">
        <f t="shared" si="353"/>
        <v>115.833333333333</v>
      </c>
      <c r="V2782" s="58">
        <f t="shared" si="354"/>
        <v>1.01019948033673</v>
      </c>
      <c r="W2782" s="58">
        <f t="shared" si="355"/>
        <v>1.01019948033673</v>
      </c>
    </row>
    <row r="2783" spans="11:23">
      <c r="K2783" s="80">
        <v>278.1</v>
      </c>
      <c r="L2783" s="56">
        <f t="shared" si="349"/>
        <v>1.7825930835071</v>
      </c>
      <c r="M2783" s="56">
        <f t="shared" si="356"/>
        <v>0.00639639089149546</v>
      </c>
      <c r="Q2783" s="82">
        <f t="shared" si="350"/>
        <v>0.0437933269998854</v>
      </c>
      <c r="R2783" s="58">
        <f t="shared" si="351"/>
        <v>3.17361010226061</v>
      </c>
      <c r="S2783" s="57">
        <f>IF(K2783=0,C2811,(1/$C$59)*LN(1+$C$59/$C$58/(RodR+ABS(Calculations!K2783-RodR))))</f>
        <v>0.0137992146447639</v>
      </c>
      <c r="T2783" s="83">
        <f t="shared" si="352"/>
        <v>0.0139268415734282</v>
      </c>
      <c r="U2783" s="58">
        <f t="shared" si="353"/>
        <v>115.875</v>
      </c>
      <c r="V2783" s="58">
        <f t="shared" si="354"/>
        <v>1.01019948033673</v>
      </c>
      <c r="W2783" s="58">
        <f t="shared" si="355"/>
        <v>1.01019948033673</v>
      </c>
    </row>
    <row r="2784" spans="11:23">
      <c r="K2784" s="80">
        <v>278.2</v>
      </c>
      <c r="L2784" s="56">
        <f t="shared" si="349"/>
        <v>1.78195595922307</v>
      </c>
      <c r="M2784" s="56">
        <f t="shared" si="356"/>
        <v>0.00639181113798126</v>
      </c>
      <c r="Q2784" s="82">
        <f t="shared" si="350"/>
        <v>0.0437776746379594</v>
      </c>
      <c r="R2784" s="58">
        <f t="shared" si="351"/>
        <v>3.17361010226061</v>
      </c>
      <c r="S2784" s="57">
        <f>IF(K2784=0,C2812,(1/$C$59)*LN(1+$C$59/$C$58/(RodR+ABS(Calculations!K2784-RodR))))</f>
        <v>0.0137942826079284</v>
      </c>
      <c r="T2784" s="83">
        <f t="shared" si="352"/>
        <v>0.0139218179336647</v>
      </c>
      <c r="U2784" s="58">
        <f t="shared" si="353"/>
        <v>115.916666666667</v>
      </c>
      <c r="V2784" s="58">
        <f t="shared" si="354"/>
        <v>1.01019948033673</v>
      </c>
      <c r="W2784" s="58">
        <f t="shared" si="355"/>
        <v>1.01019948033673</v>
      </c>
    </row>
    <row r="2785" spans="11:23">
      <c r="K2785" s="80">
        <v>278.3</v>
      </c>
      <c r="L2785" s="56">
        <f t="shared" si="349"/>
        <v>1.78131929021592</v>
      </c>
      <c r="M2785" s="56">
        <f t="shared" si="356"/>
        <v>0.00638723630133242</v>
      </c>
      <c r="Q2785" s="82">
        <f t="shared" si="350"/>
        <v>0.043762033460913</v>
      </c>
      <c r="R2785" s="58">
        <f t="shared" si="351"/>
        <v>3.17361010226061</v>
      </c>
      <c r="S2785" s="57">
        <f>IF(K2785=0,C2813,(1/$C$59)*LN(1+$C$59/$C$58/(RodR+ABS(Calculations!K2785-RodR))))</f>
        <v>0.0137893540954324</v>
      </c>
      <c r="T2785" s="83">
        <f t="shared" si="352"/>
        <v>0.0139167979168273</v>
      </c>
      <c r="U2785" s="58">
        <f t="shared" si="353"/>
        <v>115.958333333333</v>
      </c>
      <c r="V2785" s="58">
        <f t="shared" si="354"/>
        <v>1.01019948033673</v>
      </c>
      <c r="W2785" s="58">
        <f t="shared" si="355"/>
        <v>1.01019948033673</v>
      </c>
    </row>
    <row r="2786" spans="11:23">
      <c r="K2786" s="80">
        <v>278.4</v>
      </c>
      <c r="L2786" s="56">
        <f t="shared" si="349"/>
        <v>1.78068307599781</v>
      </c>
      <c r="M2786" s="56">
        <f t="shared" si="356"/>
        <v>0.006382666374527</v>
      </c>
      <c r="Q2786" s="82">
        <f t="shared" si="350"/>
        <v>0.0437464034567613</v>
      </c>
      <c r="R2786" s="58">
        <f t="shared" si="351"/>
        <v>3.17361010226061</v>
      </c>
      <c r="S2786" s="57">
        <f>IF(K2786=0,C2814,(1/$C$59)*LN(1+$C$59/$C$58/(RodR+ABS(Calculations!K2786-RodR))))</f>
        <v>0.0137844291034995</v>
      </c>
      <c r="T2786" s="83">
        <f t="shared" si="352"/>
        <v>0.0139117815189983</v>
      </c>
      <c r="U2786" s="58">
        <f t="shared" si="353"/>
        <v>116</v>
      </c>
      <c r="V2786" s="58">
        <f t="shared" si="354"/>
        <v>1.01019948033673</v>
      </c>
      <c r="W2786" s="58">
        <f t="shared" si="355"/>
        <v>1.01019948033673</v>
      </c>
    </row>
    <row r="2787" spans="11:23">
      <c r="K2787" s="80">
        <v>278.5</v>
      </c>
      <c r="L2787" s="56">
        <f t="shared" si="349"/>
        <v>1.78004731608162</v>
      </c>
      <c r="M2787" s="56">
        <f t="shared" si="356"/>
        <v>0.00637810135057526</v>
      </c>
      <c r="Q2787" s="82">
        <f t="shared" si="350"/>
        <v>0.0437307846135376</v>
      </c>
      <c r="R2787" s="58">
        <f t="shared" si="351"/>
        <v>3.17361010226061</v>
      </c>
      <c r="S2787" s="57">
        <f>IF(K2787=0,C2815,(1/$C$59)*LN(1+$C$59/$C$58/(RodR+ABS(Calculations!K2787-RodR))))</f>
        <v>0.0137795076283591</v>
      </c>
      <c r="T2787" s="83">
        <f t="shared" si="352"/>
        <v>0.0139067687362657</v>
      </c>
      <c r="U2787" s="58">
        <f t="shared" si="353"/>
        <v>116.041666666667</v>
      </c>
      <c r="V2787" s="58">
        <f t="shared" si="354"/>
        <v>1.01019948033673</v>
      </c>
      <c r="W2787" s="58">
        <f t="shared" si="355"/>
        <v>1.01019948033673</v>
      </c>
    </row>
    <row r="2788" spans="11:23">
      <c r="K2788" s="80">
        <v>278.6</v>
      </c>
      <c r="L2788" s="56">
        <f t="shared" si="349"/>
        <v>1.7794120099809</v>
      </c>
      <c r="M2788" s="56">
        <f t="shared" si="356"/>
        <v>0.00637354122241929</v>
      </c>
      <c r="Q2788" s="82">
        <f t="shared" si="350"/>
        <v>0.0437151769192909</v>
      </c>
      <c r="R2788" s="58">
        <f t="shared" si="351"/>
        <v>3.17361010226061</v>
      </c>
      <c r="S2788" s="57">
        <f>IF(K2788=0,C2816,(1/$C$59)*LN(1+$C$59/$C$58/(RodR+ABS(Calculations!K2788-RodR))))</f>
        <v>0.0137745896662454</v>
      </c>
      <c r="T2788" s="83">
        <f t="shared" si="352"/>
        <v>0.0139017595647231</v>
      </c>
      <c r="U2788" s="58">
        <f t="shared" si="353"/>
        <v>116.083333333333</v>
      </c>
      <c r="V2788" s="58">
        <f t="shared" si="354"/>
        <v>1.01019948033673</v>
      </c>
      <c r="W2788" s="58">
        <f t="shared" si="355"/>
        <v>1.01019948033673</v>
      </c>
    </row>
    <row r="2789" spans="11:23">
      <c r="K2789" s="80">
        <v>278.7</v>
      </c>
      <c r="L2789" s="56">
        <f t="shared" si="349"/>
        <v>1.77877715720994</v>
      </c>
      <c r="M2789" s="56">
        <f t="shared" si="356"/>
        <v>0.00636898598307067</v>
      </c>
      <c r="Q2789" s="82">
        <f t="shared" si="350"/>
        <v>0.0436995803620885</v>
      </c>
      <c r="R2789" s="58">
        <f t="shared" si="351"/>
        <v>3.17361010226061</v>
      </c>
      <c r="S2789" s="57">
        <f>IF(K2789=0,C2817,(1/$C$59)*LN(1+$C$59/$C$58/(RodR+ABS(Calculations!K2789-RodR))))</f>
        <v>0.0137696752133984</v>
      </c>
      <c r="T2789" s="83">
        <f t="shared" si="352"/>
        <v>0.0138967540004693</v>
      </c>
      <c r="U2789" s="58">
        <f t="shared" si="353"/>
        <v>116.125</v>
      </c>
      <c r="V2789" s="58">
        <f t="shared" si="354"/>
        <v>1.01019948033673</v>
      </c>
      <c r="W2789" s="58">
        <f t="shared" si="355"/>
        <v>1.01019948033673</v>
      </c>
    </row>
    <row r="2790" spans="11:23">
      <c r="K2790" s="80">
        <v>278.8</v>
      </c>
      <c r="L2790" s="56">
        <f t="shared" si="349"/>
        <v>1.77814275728363</v>
      </c>
      <c r="M2790" s="56">
        <f t="shared" si="356"/>
        <v>0.00636443562557298</v>
      </c>
      <c r="Q2790" s="82">
        <f t="shared" si="350"/>
        <v>0.0436839949300127</v>
      </c>
      <c r="R2790" s="58">
        <f t="shared" si="351"/>
        <v>3.17361010226061</v>
      </c>
      <c r="S2790" s="57">
        <f>IF(K2790=0,C2818,(1/$C$59)*LN(1+$C$59/$C$58/(RodR+ABS(Calculations!K2790-RodR))))</f>
        <v>0.0137647642660628</v>
      </c>
      <c r="T2790" s="83">
        <f t="shared" si="352"/>
        <v>0.0138917520396094</v>
      </c>
      <c r="U2790" s="58">
        <f t="shared" si="353"/>
        <v>116.166666666667</v>
      </c>
      <c r="V2790" s="58">
        <f t="shared" si="354"/>
        <v>1.01019948033673</v>
      </c>
      <c r="W2790" s="58">
        <f t="shared" si="355"/>
        <v>1.01019948033673</v>
      </c>
    </row>
    <row r="2791" spans="11:23">
      <c r="K2791" s="80">
        <v>278.9</v>
      </c>
      <c r="L2791" s="56">
        <f t="shared" si="349"/>
        <v>1.77750880971766</v>
      </c>
      <c r="M2791" s="56">
        <f t="shared" si="356"/>
        <v>0.00635989014293692</v>
      </c>
      <c r="Q2791" s="82">
        <f t="shared" si="350"/>
        <v>0.0436684206111655</v>
      </c>
      <c r="R2791" s="58">
        <f t="shared" si="351"/>
        <v>3.17361010226061</v>
      </c>
      <c r="S2791" s="57">
        <f>IF(K2791=0,C2819,(1/$C$59)*LN(1+$C$59/$C$58/(RodR+ABS(Calculations!K2791-RodR))))</f>
        <v>0.0137598568204897</v>
      </c>
      <c r="T2791" s="83">
        <f t="shared" si="352"/>
        <v>0.0138867536782536</v>
      </c>
      <c r="U2791" s="58">
        <f t="shared" si="353"/>
        <v>116.208333333333</v>
      </c>
      <c r="V2791" s="58">
        <f t="shared" si="354"/>
        <v>1.01019948033673</v>
      </c>
      <c r="W2791" s="58">
        <f t="shared" si="355"/>
        <v>1.01019948033673</v>
      </c>
    </row>
    <row r="2792" spans="11:23">
      <c r="K2792" s="80">
        <v>279</v>
      </c>
      <c r="L2792" s="56">
        <f t="shared" si="349"/>
        <v>1.77687531402834</v>
      </c>
      <c r="M2792" s="56">
        <f t="shared" si="356"/>
        <v>0.00635534952817185</v>
      </c>
      <c r="Q2792" s="82">
        <f t="shared" si="350"/>
        <v>0.0436528573936641</v>
      </c>
      <c r="R2792" s="58">
        <f t="shared" si="351"/>
        <v>3.17361010226061</v>
      </c>
      <c r="S2792" s="57">
        <f>IF(K2792=0,C2820,(1/$C$59)*LN(1+$C$59/$C$58/(RodR+ABS(Calculations!K2792-RodR))))</f>
        <v>0.0137549528729347</v>
      </c>
      <c r="T2792" s="83">
        <f t="shared" si="352"/>
        <v>0.0138817589125182</v>
      </c>
      <c r="U2792" s="58">
        <f t="shared" si="353"/>
        <v>116.25</v>
      </c>
      <c r="V2792" s="58">
        <f t="shared" si="354"/>
        <v>1.01019948033673</v>
      </c>
      <c r="W2792" s="58">
        <f t="shared" si="355"/>
        <v>1.01019948033673</v>
      </c>
    </row>
    <row r="2793" spans="11:23">
      <c r="K2793" s="80">
        <v>279.1</v>
      </c>
      <c r="L2793" s="56">
        <f t="shared" si="349"/>
        <v>1.77624226973271</v>
      </c>
      <c r="M2793" s="56">
        <f t="shared" si="356"/>
        <v>0.00635081377439017</v>
      </c>
      <c r="Q2793" s="82">
        <f t="shared" si="350"/>
        <v>0.043637305265643</v>
      </c>
      <c r="R2793" s="58">
        <f t="shared" si="351"/>
        <v>3.17361010226061</v>
      </c>
      <c r="S2793" s="57">
        <f>IF(K2793=0,C2821,(1/$C$59)*LN(1+$C$59/$C$58/(RodR+ABS(Calculations!K2793-RodR))))</f>
        <v>0.0137500524196591</v>
      </c>
      <c r="T2793" s="83">
        <f t="shared" si="352"/>
        <v>0.0138767677385242</v>
      </c>
      <c r="U2793" s="58">
        <f t="shared" si="353"/>
        <v>116.291666666667</v>
      </c>
      <c r="V2793" s="58">
        <f t="shared" si="354"/>
        <v>1.01019948033673</v>
      </c>
      <c r="W2793" s="58">
        <f t="shared" si="355"/>
        <v>1.01019948033673</v>
      </c>
    </row>
    <row r="2794" spans="11:23">
      <c r="K2794" s="80">
        <v>279.2</v>
      </c>
      <c r="L2794" s="56">
        <f t="shared" si="349"/>
        <v>1.77560967634847</v>
      </c>
      <c r="M2794" s="56">
        <f t="shared" si="356"/>
        <v>0.00634628287460171</v>
      </c>
      <c r="Q2794" s="82">
        <f t="shared" si="350"/>
        <v>0.043621764215254</v>
      </c>
      <c r="R2794" s="58">
        <f t="shared" si="351"/>
        <v>3.17361010226061</v>
      </c>
      <c r="S2794" s="57">
        <f>IF(K2794=0,C2822,(1/$C$59)*LN(1+$C$59/$C$58/(RodR+ABS(Calculations!K2794-RodR))))</f>
        <v>0.0137451554569295</v>
      </c>
      <c r="T2794" s="83">
        <f t="shared" si="352"/>
        <v>0.0138717801523993</v>
      </c>
      <c r="U2794" s="58">
        <f t="shared" si="353"/>
        <v>116.333333333333</v>
      </c>
      <c r="V2794" s="58">
        <f t="shared" si="354"/>
        <v>1.01019948033673</v>
      </c>
      <c r="W2794" s="58">
        <f t="shared" si="355"/>
        <v>1.01019948033673</v>
      </c>
    </row>
    <row r="2795" spans="11:23">
      <c r="K2795" s="80">
        <v>279.3</v>
      </c>
      <c r="L2795" s="56">
        <f t="shared" si="349"/>
        <v>1.77497753339401</v>
      </c>
      <c r="M2795" s="56">
        <f t="shared" si="356"/>
        <v>0.00634175682191751</v>
      </c>
      <c r="Q2795" s="82">
        <f t="shared" si="350"/>
        <v>0.0436062342306649</v>
      </c>
      <c r="R2795" s="58">
        <f t="shared" si="351"/>
        <v>3.17361010226061</v>
      </c>
      <c r="S2795" s="57">
        <f>IF(K2795=0,C2823,(1/$C$59)*LN(1+$C$59/$C$58/(RodR+ABS(Calculations!K2795-RodR))))</f>
        <v>0.0137402619810176</v>
      </c>
      <c r="T2795" s="83">
        <f t="shared" si="352"/>
        <v>0.0138667961502759</v>
      </c>
      <c r="U2795" s="58">
        <f t="shared" si="353"/>
        <v>116.375</v>
      </c>
      <c r="V2795" s="58">
        <f t="shared" si="354"/>
        <v>1.01019948033673</v>
      </c>
      <c r="W2795" s="58">
        <f t="shared" si="355"/>
        <v>1.01019948033673</v>
      </c>
    </row>
    <row r="2796" spans="11:23">
      <c r="K2796" s="80">
        <v>279.4</v>
      </c>
      <c r="L2796" s="56">
        <f t="shared" si="349"/>
        <v>1.77434584038842</v>
      </c>
      <c r="M2796" s="56">
        <f t="shared" si="356"/>
        <v>0.00633723560938115</v>
      </c>
      <c r="Q2796" s="82">
        <f t="shared" si="350"/>
        <v>0.0435907153000616</v>
      </c>
      <c r="R2796" s="58">
        <f t="shared" si="351"/>
        <v>3.17361010226061</v>
      </c>
      <c r="S2796" s="57">
        <f>IF(K2796=0,C2824,(1/$C$59)*LN(1+$C$59/$C$58/(RodR+ABS(Calculations!K2796-RodR))))</f>
        <v>0.0137353719882008</v>
      </c>
      <c r="T2796" s="83">
        <f t="shared" si="352"/>
        <v>0.0138618157282923</v>
      </c>
      <c r="U2796" s="58">
        <f t="shared" si="353"/>
        <v>116.416666666667</v>
      </c>
      <c r="V2796" s="58">
        <f t="shared" si="354"/>
        <v>1.01019948033673</v>
      </c>
      <c r="W2796" s="58">
        <f t="shared" si="355"/>
        <v>1.01019948033673</v>
      </c>
    </row>
    <row r="2797" spans="11:23">
      <c r="K2797" s="80">
        <v>279.5</v>
      </c>
      <c r="L2797" s="56">
        <f t="shared" si="349"/>
        <v>1.77371459685145</v>
      </c>
      <c r="M2797" s="56">
        <f t="shared" si="356"/>
        <v>0.00633271923017253</v>
      </c>
      <c r="Q2797" s="82">
        <f t="shared" si="350"/>
        <v>0.0435752074116449</v>
      </c>
      <c r="R2797" s="58">
        <f t="shared" si="351"/>
        <v>3.17361010226061</v>
      </c>
      <c r="S2797" s="57">
        <f>IF(K2797=0,C2825,(1/$C$59)*LN(1+$C$59/$C$58/(RodR+ABS(Calculations!K2797-RodR))))</f>
        <v>0.0137304854747612</v>
      </c>
      <c r="T2797" s="83">
        <f t="shared" si="352"/>
        <v>0.0138568388825923</v>
      </c>
      <c r="U2797" s="58">
        <f t="shared" si="353"/>
        <v>116.458333333333</v>
      </c>
      <c r="V2797" s="58">
        <f t="shared" si="354"/>
        <v>1.01019948033673</v>
      </c>
      <c r="W2797" s="58">
        <f t="shared" si="355"/>
        <v>1.01019948033673</v>
      </c>
    </row>
    <row r="2798" spans="11:23">
      <c r="K2798" s="80">
        <v>279.6</v>
      </c>
      <c r="L2798" s="56">
        <f t="shared" si="349"/>
        <v>1.77308380230357</v>
      </c>
      <c r="M2798" s="56">
        <f t="shared" si="356"/>
        <v>0.00632820767733366</v>
      </c>
      <c r="Q2798" s="82">
        <f t="shared" si="350"/>
        <v>0.0435597105536348</v>
      </c>
      <c r="R2798" s="58">
        <f t="shared" si="351"/>
        <v>3.17361010226061</v>
      </c>
      <c r="S2798" s="57">
        <f>IF(K2798=0,C2826,(1/$C$59)*LN(1+$C$59/$C$58/(RodR+ABS(Calculations!K2798-RodR))))</f>
        <v>0.013725602436987</v>
      </c>
      <c r="T2798" s="83">
        <f t="shared" si="352"/>
        <v>0.0138518656093254</v>
      </c>
      <c r="U2798" s="58">
        <f t="shared" si="353"/>
        <v>116.5</v>
      </c>
      <c r="V2798" s="58">
        <f t="shared" si="354"/>
        <v>1.01019948033673</v>
      </c>
      <c r="W2798" s="58">
        <f t="shared" si="355"/>
        <v>1.01019948033673</v>
      </c>
    </row>
    <row r="2799" spans="11:23">
      <c r="K2799" s="80">
        <v>279.7</v>
      </c>
      <c r="L2799" s="56">
        <f t="shared" si="349"/>
        <v>1.77245345626593</v>
      </c>
      <c r="M2799" s="56">
        <f t="shared" si="356"/>
        <v>0.0063237009440098</v>
      </c>
      <c r="Q2799" s="82">
        <f t="shared" si="350"/>
        <v>0.043544224714267</v>
      </c>
      <c r="R2799" s="58">
        <f t="shared" si="351"/>
        <v>3.17361010226061</v>
      </c>
      <c r="S2799" s="57">
        <f>IF(K2799=0,C2827,(1/$C$59)*LN(1+$C$59/$C$58/(RodR+ABS(Calculations!K2799-RodR))))</f>
        <v>0.0137207228711712</v>
      </c>
      <c r="T2799" s="83">
        <f t="shared" si="352"/>
        <v>0.0138468959046465</v>
      </c>
      <c r="U2799" s="58">
        <f t="shared" si="353"/>
        <v>116.541666666667</v>
      </c>
      <c r="V2799" s="58">
        <f t="shared" si="354"/>
        <v>1.01019948033673</v>
      </c>
      <c r="W2799" s="58">
        <f t="shared" si="355"/>
        <v>1.01019948033673</v>
      </c>
    </row>
    <row r="2800" spans="11:23">
      <c r="K2800" s="80">
        <v>279.8</v>
      </c>
      <c r="L2800" s="56">
        <f t="shared" si="349"/>
        <v>1.77182355826032</v>
      </c>
      <c r="M2800" s="56">
        <f t="shared" si="356"/>
        <v>0.00631919902331202</v>
      </c>
      <c r="Q2800" s="82">
        <f t="shared" si="350"/>
        <v>0.0435287498817929</v>
      </c>
      <c r="R2800" s="58">
        <f t="shared" si="351"/>
        <v>3.17361010226061</v>
      </c>
      <c r="S2800" s="57">
        <f>IF(K2800=0,C2828,(1/$C$59)*LN(1+$C$59/$C$58/(RodR+ABS(Calculations!K2800-RodR))))</f>
        <v>0.0137158467736118</v>
      </c>
      <c r="T2800" s="83">
        <f t="shared" si="352"/>
        <v>0.0138419297647154</v>
      </c>
      <c r="U2800" s="58">
        <f t="shared" si="353"/>
        <v>116.583333333333</v>
      </c>
      <c r="V2800" s="58">
        <f t="shared" si="354"/>
        <v>1.01019948033673</v>
      </c>
      <c r="W2800" s="58">
        <f t="shared" si="355"/>
        <v>1.01019948033673</v>
      </c>
    </row>
    <row r="2801" spans="11:23">
      <c r="K2801" s="80">
        <v>279.9</v>
      </c>
      <c r="L2801" s="56">
        <f t="shared" si="349"/>
        <v>1.77119410780921</v>
      </c>
      <c r="M2801" s="56">
        <f t="shared" si="356"/>
        <v>0.00631470190845262</v>
      </c>
      <c r="Q2801" s="82">
        <f t="shared" si="350"/>
        <v>0.0435132860444816</v>
      </c>
      <c r="R2801" s="58">
        <f t="shared" si="351"/>
        <v>3.17361010226061</v>
      </c>
      <c r="S2801" s="57">
        <f>IF(K2801=0,C2829,(1/$C$59)*LN(1+$C$59/$C$58/(RodR+ABS(Calculations!K2801-RodR))))</f>
        <v>0.0137109741406124</v>
      </c>
      <c r="T2801" s="83">
        <f t="shared" si="352"/>
        <v>0.013836967185699</v>
      </c>
      <c r="U2801" s="58">
        <f t="shared" si="353"/>
        <v>116.625</v>
      </c>
      <c r="V2801" s="58">
        <f t="shared" si="354"/>
        <v>1.01019948033673</v>
      </c>
      <c r="W2801" s="58">
        <f t="shared" si="355"/>
        <v>1.01019948033673</v>
      </c>
    </row>
    <row r="2802" spans="11:23">
      <c r="K2802" s="80">
        <v>280</v>
      </c>
      <c r="L2802" s="56">
        <f t="shared" si="349"/>
        <v>1.77056510443577</v>
      </c>
      <c r="M2802" s="56">
        <f t="shared" si="356"/>
        <v>0.00631020959257667</v>
      </c>
      <c r="Q2802" s="82">
        <f t="shared" si="350"/>
        <v>0.0434978331906184</v>
      </c>
      <c r="R2802" s="58">
        <f t="shared" si="351"/>
        <v>3.17361010226061</v>
      </c>
      <c r="S2802" s="57">
        <f>IF(K2802=0,C2830,(1/$C$59)*LN(1+$C$59/$C$58/(RodR+ABS(Calculations!K2802-RodR))))</f>
        <v>0.0137061049684819</v>
      </c>
      <c r="T2802" s="83">
        <f t="shared" si="352"/>
        <v>0.0138320081637677</v>
      </c>
      <c r="U2802" s="58">
        <f t="shared" si="353"/>
        <v>116.666666666667</v>
      </c>
      <c r="V2802" s="58">
        <f t="shared" si="354"/>
        <v>1.01019948033673</v>
      </c>
      <c r="W2802" s="58">
        <f t="shared" si="355"/>
        <v>1.01019948033673</v>
      </c>
    </row>
    <row r="2803" spans="11:23">
      <c r="K2803" s="80">
        <v>280.1</v>
      </c>
      <c r="L2803" s="56">
        <f t="shared" si="349"/>
        <v>1.76993654766391</v>
      </c>
      <c r="M2803" s="56">
        <f t="shared" si="356"/>
        <v>0.00630572206879365</v>
      </c>
      <c r="Q2803" s="82">
        <f t="shared" si="350"/>
        <v>0.0434823913085072</v>
      </c>
      <c r="R2803" s="58">
        <f t="shared" si="351"/>
        <v>3.17361010226061</v>
      </c>
      <c r="S2803" s="57">
        <f>IF(K2803=0,C2831,(1/$C$59)*LN(1+$C$59/$C$58/(RodR+ABS(Calculations!K2803-RodR))))</f>
        <v>0.0137012392535346</v>
      </c>
      <c r="T2803" s="83">
        <f t="shared" si="352"/>
        <v>0.0138270526950988</v>
      </c>
      <c r="U2803" s="58">
        <f t="shared" si="353"/>
        <v>116.708333333333</v>
      </c>
      <c r="V2803" s="58">
        <f t="shared" si="354"/>
        <v>1.01019948033673</v>
      </c>
      <c r="W2803" s="58">
        <f t="shared" si="355"/>
        <v>1.01019948033673</v>
      </c>
    </row>
    <row r="2804" spans="11:23">
      <c r="K2804" s="80">
        <v>280.2</v>
      </c>
      <c r="L2804" s="56">
        <f t="shared" si="349"/>
        <v>1.76930843701809</v>
      </c>
      <c r="M2804" s="56">
        <f t="shared" si="356"/>
        <v>0.00630123933038473</v>
      </c>
      <c r="Q2804" s="82">
        <f t="shared" si="350"/>
        <v>0.0434669603864648</v>
      </c>
      <c r="R2804" s="58">
        <f t="shared" si="351"/>
        <v>3.17361010226061</v>
      </c>
      <c r="S2804" s="57">
        <f>IF(K2804=0,C2832,(1/$C$59)*LN(1+$C$59/$C$58/(RodR+ABS(Calculations!K2804-RodR))))</f>
        <v>0.0136963769920894</v>
      </c>
      <c r="T2804" s="83">
        <f t="shared" si="352"/>
        <v>0.0138221007758747</v>
      </c>
      <c r="U2804" s="58">
        <f t="shared" si="353"/>
        <v>116.75</v>
      </c>
      <c r="V2804" s="58">
        <f t="shared" si="354"/>
        <v>1.01019948033673</v>
      </c>
      <c r="W2804" s="58">
        <f t="shared" si="355"/>
        <v>1.01019948033673</v>
      </c>
    </row>
    <row r="2805" spans="11:23">
      <c r="K2805" s="80">
        <v>280.3</v>
      </c>
      <c r="L2805" s="56">
        <f t="shared" si="349"/>
        <v>1.76868077202351</v>
      </c>
      <c r="M2805" s="56">
        <f t="shared" si="356"/>
        <v>0.00629676137049318</v>
      </c>
      <c r="Q2805" s="82">
        <f t="shared" si="350"/>
        <v>0.0434515404128275</v>
      </c>
      <c r="R2805" s="58">
        <f t="shared" si="351"/>
        <v>3.17361010226061</v>
      </c>
      <c r="S2805" s="57">
        <f>IF(K2805=0,C2833,(1/$C$59)*LN(1+$C$59/$C$58/(RodR+ABS(Calculations!K2805-RodR))))</f>
        <v>0.013691518180471</v>
      </c>
      <c r="T2805" s="83">
        <f t="shared" si="352"/>
        <v>0.013817152402283</v>
      </c>
      <c r="U2805" s="58">
        <f t="shared" si="353"/>
        <v>116.791666666667</v>
      </c>
      <c r="V2805" s="58">
        <f t="shared" si="354"/>
        <v>1.01019948033673</v>
      </c>
      <c r="W2805" s="58">
        <f t="shared" si="355"/>
        <v>1.01019948033673</v>
      </c>
    </row>
    <row r="2806" spans="11:23">
      <c r="K2806" s="80">
        <v>280.4</v>
      </c>
      <c r="L2806" s="56">
        <f t="shared" si="349"/>
        <v>1.76805355220609</v>
      </c>
      <c r="M2806" s="56">
        <f t="shared" si="356"/>
        <v>0.00629228818233085</v>
      </c>
      <c r="Q2806" s="82">
        <f t="shared" si="350"/>
        <v>0.0434361313759479</v>
      </c>
      <c r="R2806" s="58">
        <f t="shared" si="351"/>
        <v>3.17361010226061</v>
      </c>
      <c r="S2806" s="57">
        <f>IF(K2806=0,C2834,(1/$C$59)*LN(1+$C$59/$C$58/(RodR+ABS(Calculations!K2806-RodR))))</f>
        <v>0.0136866628150092</v>
      </c>
      <c r="T2806" s="83">
        <f t="shared" si="352"/>
        <v>0.0138122075705173</v>
      </c>
      <c r="U2806" s="58">
        <f t="shared" si="353"/>
        <v>116.833333333333</v>
      </c>
      <c r="V2806" s="58">
        <f t="shared" si="354"/>
        <v>1.01019948033673</v>
      </c>
      <c r="W2806" s="58">
        <f t="shared" si="355"/>
        <v>1.01019948033673</v>
      </c>
    </row>
    <row r="2807" spans="11:23">
      <c r="K2807" s="80">
        <v>280.5</v>
      </c>
      <c r="L2807" s="56">
        <f t="shared" si="349"/>
        <v>1.76742677709234</v>
      </c>
      <c r="M2807" s="56">
        <f t="shared" si="356"/>
        <v>0.00628781975910986</v>
      </c>
      <c r="Q2807" s="82">
        <f t="shared" si="350"/>
        <v>0.0434207332641937</v>
      </c>
      <c r="R2807" s="58">
        <f t="shared" si="351"/>
        <v>3.17361010226061</v>
      </c>
      <c r="S2807" s="57">
        <f>IF(K2807=0,C2835,(1/$C$59)*LN(1+$C$59/$C$58/(RodR+ABS(Calculations!K2807-RodR))))</f>
        <v>0.0136818108920388</v>
      </c>
      <c r="T2807" s="83">
        <f t="shared" si="352"/>
        <v>0.0138072662767761</v>
      </c>
      <c r="U2807" s="58">
        <f t="shared" si="353"/>
        <v>116.875</v>
      </c>
      <c r="V2807" s="58">
        <f t="shared" si="354"/>
        <v>1.01019948033673</v>
      </c>
      <c r="W2807" s="58">
        <f t="shared" si="355"/>
        <v>1.01019948033673</v>
      </c>
    </row>
    <row r="2808" spans="11:23">
      <c r="K2808" s="80">
        <v>280.6</v>
      </c>
      <c r="L2808" s="56">
        <f t="shared" si="349"/>
        <v>1.7668004462095</v>
      </c>
      <c r="M2808" s="56">
        <f t="shared" si="356"/>
        <v>0.00628335609407515</v>
      </c>
      <c r="Q2808" s="82">
        <f t="shared" si="350"/>
        <v>0.0434053460659508</v>
      </c>
      <c r="R2808" s="58">
        <f t="shared" si="351"/>
        <v>3.17361010226061</v>
      </c>
      <c r="S2808" s="57">
        <f>IF(K2808=0,C2836,(1/$C$59)*LN(1+$C$59/$C$58/(RodR+ABS(Calculations!K2808-RodR))))</f>
        <v>0.0136769624079002</v>
      </c>
      <c r="T2808" s="83">
        <f t="shared" si="352"/>
        <v>0.0138023285172636</v>
      </c>
      <c r="U2808" s="58">
        <f t="shared" si="353"/>
        <v>116.916666666667</v>
      </c>
      <c r="V2808" s="58">
        <f t="shared" si="354"/>
        <v>1.01019948033673</v>
      </c>
      <c r="W2808" s="58">
        <f t="shared" si="355"/>
        <v>1.01019948033673</v>
      </c>
    </row>
    <row r="2809" spans="11:23">
      <c r="K2809" s="80">
        <v>280.7</v>
      </c>
      <c r="L2809" s="56">
        <f t="shared" si="349"/>
        <v>1.76617455908539</v>
      </c>
      <c r="M2809" s="56">
        <f t="shared" si="356"/>
        <v>0.00627889718054142</v>
      </c>
      <c r="Q2809" s="82">
        <f t="shared" si="350"/>
        <v>0.0433899697696191</v>
      </c>
      <c r="R2809" s="58">
        <f t="shared" si="351"/>
        <v>3.17361010226061</v>
      </c>
      <c r="S2809" s="57">
        <f>IF(K2809=0,C2837,(1/$C$59)*LN(1+$C$59/$C$58/(RodR+ABS(Calculations!K2809-RodR))))</f>
        <v>0.0136721173589382</v>
      </c>
      <c r="T2809" s="83">
        <f t="shared" si="352"/>
        <v>0.0137973942881893</v>
      </c>
      <c r="U2809" s="58">
        <f t="shared" si="353"/>
        <v>116.958333333333</v>
      </c>
      <c r="V2809" s="58">
        <f t="shared" si="354"/>
        <v>1.01019948033673</v>
      </c>
      <c r="W2809" s="58">
        <f t="shared" si="355"/>
        <v>1.01019948033673</v>
      </c>
    </row>
    <row r="2810" spans="11:23">
      <c r="K2810" s="80">
        <v>280.8</v>
      </c>
      <c r="L2810" s="56">
        <f t="shared" si="349"/>
        <v>1.76554911524866</v>
      </c>
      <c r="M2810" s="56">
        <f t="shared" si="356"/>
        <v>0.00627444301165059</v>
      </c>
      <c r="Q2810" s="82">
        <f t="shared" si="350"/>
        <v>0.0433746043636185</v>
      </c>
      <c r="R2810" s="58">
        <f t="shared" si="351"/>
        <v>3.17361010226061</v>
      </c>
      <c r="S2810" s="57">
        <f>IF(K2810=0,C2838,(1/$C$59)*LN(1+$C$59/$C$58/(RodR+ABS(Calculations!K2810-RodR))))</f>
        <v>0.013667275741504</v>
      </c>
      <c r="T2810" s="83">
        <f t="shared" si="352"/>
        <v>0.0137924635857685</v>
      </c>
      <c r="U2810" s="58">
        <f t="shared" si="353"/>
        <v>117</v>
      </c>
      <c r="V2810" s="58">
        <f t="shared" si="354"/>
        <v>1.01019948033673</v>
      </c>
      <c r="W2810" s="58">
        <f t="shared" si="355"/>
        <v>1.01019948033673</v>
      </c>
    </row>
    <row r="2811" spans="11:23">
      <c r="K2811" s="80">
        <v>280.9</v>
      </c>
      <c r="L2811" s="56">
        <f t="shared" si="349"/>
        <v>1.76492411422845</v>
      </c>
      <c r="M2811" s="56">
        <f t="shared" si="356"/>
        <v>0.00626999358075109</v>
      </c>
      <c r="Q2811" s="82">
        <f t="shared" si="350"/>
        <v>0.0433592498363814</v>
      </c>
      <c r="R2811" s="58">
        <f t="shared" si="351"/>
        <v>3.17361010226061</v>
      </c>
      <c r="S2811" s="57">
        <f>IF(K2811=0,C2839,(1/$C$59)*LN(1+$C$59/$C$58/(RodR+ABS(Calculations!K2811-RodR))))</f>
        <v>0.0136624375519526</v>
      </c>
      <c r="T2811" s="83">
        <f t="shared" si="352"/>
        <v>0.0137875364062214</v>
      </c>
      <c r="U2811" s="58">
        <f t="shared" si="353"/>
        <v>117.041666666667</v>
      </c>
      <c r="V2811" s="58">
        <f t="shared" si="354"/>
        <v>1.01019948033673</v>
      </c>
      <c r="W2811" s="58">
        <f t="shared" si="355"/>
        <v>1.01019948033673</v>
      </c>
    </row>
    <row r="2812" spans="11:23">
      <c r="K2812" s="80">
        <v>281</v>
      </c>
      <c r="L2812" s="56">
        <f t="shared" si="349"/>
        <v>1.76429955555468</v>
      </c>
      <c r="M2812" s="56">
        <f t="shared" si="356"/>
        <v>0.00626554888108632</v>
      </c>
      <c r="Q2812" s="82">
        <f t="shared" si="350"/>
        <v>0.0433439061763593</v>
      </c>
      <c r="R2812" s="58">
        <f t="shared" si="351"/>
        <v>3.17361010226061</v>
      </c>
      <c r="S2812" s="57">
        <f>IF(K2812=0,C2840,(1/$C$59)*LN(1+$C$59/$C$58/(RodR+ABS(Calculations!K2812-RodR))))</f>
        <v>0.013657602786645</v>
      </c>
      <c r="T2812" s="83">
        <f t="shared" si="352"/>
        <v>0.0137826127457736</v>
      </c>
      <c r="U2812" s="58">
        <f t="shared" si="353"/>
        <v>117.083333333333</v>
      </c>
      <c r="V2812" s="58">
        <f t="shared" si="354"/>
        <v>1.01019948033673</v>
      </c>
      <c r="W2812" s="58">
        <f t="shared" si="355"/>
        <v>1.01019948033673</v>
      </c>
    </row>
    <row r="2813" spans="11:23">
      <c r="K2813" s="80">
        <v>281.1</v>
      </c>
      <c r="L2813" s="56">
        <f t="shared" si="349"/>
        <v>1.76367543875791</v>
      </c>
      <c r="M2813" s="56">
        <f t="shared" si="356"/>
        <v>0.00626110890600451</v>
      </c>
      <c r="Q2813" s="82">
        <f t="shared" si="350"/>
        <v>0.0433285733720193</v>
      </c>
      <c r="R2813" s="58">
        <f t="shared" si="351"/>
        <v>3.17361010226061</v>
      </c>
      <c r="S2813" s="57">
        <f>IF(K2813=0,C2841,(1/$C$59)*LN(1+$C$59/$C$58/(RodR+ABS(Calculations!K2813-RodR))))</f>
        <v>0.0136527714419474</v>
      </c>
      <c r="T2813" s="83">
        <f t="shared" si="352"/>
        <v>0.0137776926006567</v>
      </c>
      <c r="U2813" s="58">
        <f t="shared" si="353"/>
        <v>117.125</v>
      </c>
      <c r="V2813" s="58">
        <f t="shared" si="354"/>
        <v>1.01019948033673</v>
      </c>
      <c r="W2813" s="58">
        <f t="shared" si="355"/>
        <v>1.01019948033673</v>
      </c>
    </row>
    <row r="2814" spans="11:23">
      <c r="K2814" s="80">
        <v>281.2</v>
      </c>
      <c r="L2814" s="56">
        <f t="shared" si="349"/>
        <v>1.76305176336934</v>
      </c>
      <c r="M2814" s="56">
        <f t="shared" si="356"/>
        <v>0.00625667364874949</v>
      </c>
      <c r="Q2814" s="82">
        <f t="shared" si="350"/>
        <v>0.0433132514118444</v>
      </c>
      <c r="R2814" s="58">
        <f t="shared" si="351"/>
        <v>3.17361010226061</v>
      </c>
      <c r="S2814" s="57">
        <f>IF(K2814=0,C2842,(1/$C$59)*LN(1+$C$59/$C$58/(RodR+ABS(Calculations!K2814-RodR))))</f>
        <v>0.0136479435142306</v>
      </c>
      <c r="T2814" s="83">
        <f t="shared" si="352"/>
        <v>0.013772775967107</v>
      </c>
      <c r="U2814" s="58">
        <f t="shared" si="353"/>
        <v>117.166666666667</v>
      </c>
      <c r="V2814" s="58">
        <f t="shared" si="354"/>
        <v>1.01019948033673</v>
      </c>
      <c r="W2814" s="58">
        <f t="shared" si="355"/>
        <v>1.01019948033673</v>
      </c>
    </row>
    <row r="2815" spans="11:23">
      <c r="K2815" s="80">
        <v>281.3</v>
      </c>
      <c r="L2815" s="56">
        <f t="shared" si="349"/>
        <v>1.76242852892088</v>
      </c>
      <c r="M2815" s="56">
        <f t="shared" si="356"/>
        <v>0.00625224310263395</v>
      </c>
      <c r="Q2815" s="82">
        <f t="shared" si="350"/>
        <v>0.0432979402843351</v>
      </c>
      <c r="R2815" s="58">
        <f t="shared" si="351"/>
        <v>3.17361010226061</v>
      </c>
      <c r="S2815" s="57">
        <f>IF(K2815=0,C2843,(1/$C$59)*LN(1+$C$59/$C$58/(RodR+ABS(Calculations!K2815-RodR))))</f>
        <v>0.0136431189998713</v>
      </c>
      <c r="T2815" s="83">
        <f t="shared" si="352"/>
        <v>0.0137678628413668</v>
      </c>
      <c r="U2815" s="58">
        <f t="shared" si="353"/>
        <v>117.208333333333</v>
      </c>
      <c r="V2815" s="58">
        <f t="shared" si="354"/>
        <v>1.01019948033673</v>
      </c>
      <c r="W2815" s="58">
        <f t="shared" si="355"/>
        <v>1.01019948033673</v>
      </c>
    </row>
    <row r="2816" spans="11:23">
      <c r="K2816" s="80">
        <v>281.4</v>
      </c>
      <c r="L2816" s="56">
        <f t="shared" si="349"/>
        <v>1.76180573494502</v>
      </c>
      <c r="M2816" s="56">
        <f t="shared" si="356"/>
        <v>0.00624781726107315</v>
      </c>
      <c r="Q2816" s="82">
        <f t="shared" si="350"/>
        <v>0.0432826399780057</v>
      </c>
      <c r="R2816" s="58">
        <f t="shared" si="351"/>
        <v>3.17361010226061</v>
      </c>
      <c r="S2816" s="57">
        <f>IF(K2816=0,C2844,(1/$C$59)*LN(1+$C$59/$C$58/(RodR+ABS(Calculations!K2816-RodR))))</f>
        <v>0.0136382978952502</v>
      </c>
      <c r="T2816" s="83">
        <f t="shared" si="352"/>
        <v>0.0137629532196829</v>
      </c>
      <c r="U2816" s="58">
        <f t="shared" si="353"/>
        <v>117.25</v>
      </c>
      <c r="V2816" s="58">
        <f t="shared" si="354"/>
        <v>1.01019948033673</v>
      </c>
      <c r="W2816" s="58">
        <f t="shared" si="355"/>
        <v>1.01019948033673</v>
      </c>
    </row>
    <row r="2817" spans="11:23">
      <c r="K2817" s="80">
        <v>281.5</v>
      </c>
      <c r="L2817" s="56">
        <f t="shared" si="349"/>
        <v>1.76118338097499</v>
      </c>
      <c r="M2817" s="56">
        <f t="shared" si="356"/>
        <v>0.00624339611734404</v>
      </c>
      <c r="Q2817" s="82">
        <f t="shared" si="350"/>
        <v>0.0432673504813891</v>
      </c>
      <c r="R2817" s="58">
        <f t="shared" si="351"/>
        <v>3.17361010226061</v>
      </c>
      <c r="S2817" s="57">
        <f>IF(K2817=0,C2845,(1/$C$59)*LN(1+$C$59/$C$58/(RodR+ABS(Calculations!K2817-RodR))))</f>
        <v>0.0136334801967542</v>
      </c>
      <c r="T2817" s="83">
        <f t="shared" si="352"/>
        <v>0.0137580470983084</v>
      </c>
      <c r="U2817" s="58">
        <f t="shared" si="353"/>
        <v>117.291666666667</v>
      </c>
      <c r="V2817" s="58">
        <f t="shared" si="354"/>
        <v>1.01019948033673</v>
      </c>
      <c r="W2817" s="58">
        <f t="shared" si="355"/>
        <v>1.01019948033673</v>
      </c>
    </row>
    <row r="2818" spans="11:23">
      <c r="K2818" s="80">
        <v>281.6</v>
      </c>
      <c r="L2818" s="56">
        <f t="shared" ref="L2818:L2881" si="357">IF(K2818&lt;RodR,EPRValue,Q2818*$C$43)</f>
        <v>1.76056146654467</v>
      </c>
      <c r="M2818" s="56">
        <f t="shared" si="356"/>
        <v>0.00623897966482789</v>
      </c>
      <c r="Q2818" s="82">
        <f t="shared" si="350"/>
        <v>0.0432520717830337</v>
      </c>
      <c r="R2818" s="58">
        <f t="shared" si="351"/>
        <v>3.17361010226061</v>
      </c>
      <c r="S2818" s="57">
        <f>IF(K2818=0,C2846,(1/$C$59)*LN(1+$C$59/$C$58/(RodR+ABS(Calculations!K2818-RodR))))</f>
        <v>0.0136286659007748</v>
      </c>
      <c r="T2818" s="83">
        <f t="shared" si="352"/>
        <v>0.0137531444735011</v>
      </c>
      <c r="U2818" s="58">
        <f t="shared" si="353"/>
        <v>117.333333333333</v>
      </c>
      <c r="V2818" s="58">
        <f t="shared" si="354"/>
        <v>1.01019948033673</v>
      </c>
      <c r="W2818" s="58">
        <f t="shared" si="355"/>
        <v>1.01019948033673</v>
      </c>
    </row>
    <row r="2819" spans="11:23">
      <c r="K2819" s="80">
        <v>281.7</v>
      </c>
      <c r="L2819" s="56">
        <f t="shared" si="357"/>
        <v>1.75993999118856</v>
      </c>
      <c r="M2819" s="56">
        <f t="shared" si="356"/>
        <v>0.0062345678968363</v>
      </c>
      <c r="Q2819" s="82">
        <f t="shared" si="350"/>
        <v>0.043236803871504</v>
      </c>
      <c r="R2819" s="58">
        <f t="shared" si="351"/>
        <v>3.17361010226061</v>
      </c>
      <c r="S2819" s="57">
        <f>IF(K2819=0,C2847,(1/$C$59)*LN(1+$C$59/$C$58/(RodR+ABS(Calculations!K2819-RodR))))</f>
        <v>0.0136238550037088</v>
      </c>
      <c r="T2819" s="83">
        <f t="shared" si="352"/>
        <v>0.0137482453415246</v>
      </c>
      <c r="U2819" s="58">
        <f t="shared" si="353"/>
        <v>117.375</v>
      </c>
      <c r="V2819" s="58">
        <f t="shared" si="354"/>
        <v>1.01019948033673</v>
      </c>
      <c r="W2819" s="58">
        <f t="shared" si="355"/>
        <v>1.01019948033673</v>
      </c>
    </row>
    <row r="2820" spans="11:23">
      <c r="K2820" s="80">
        <v>281.8</v>
      </c>
      <c r="L2820" s="56">
        <f t="shared" si="357"/>
        <v>1.75931895444185</v>
      </c>
      <c r="M2820" s="56">
        <f t="shared" si="356"/>
        <v>0.00623016080681604</v>
      </c>
      <c r="Q2820" s="82">
        <f t="shared" ref="Q2820:Q2883" si="358">R2820*IF($C$56&lt;$C$55,S2820,T2820)</f>
        <v>0.0432215467353807</v>
      </c>
      <c r="R2820" s="58">
        <f t="shared" ref="R2820:R2883" si="359">$C$70/$C$61*W2820</f>
        <v>3.17361010226061</v>
      </c>
      <c r="S2820" s="57">
        <f>IF(K2820=0,C2848,(1/$C$59)*LN(1+$C$59/$C$58/(RodR+ABS(Calculations!K2820-RodR))))</f>
        <v>0.0136190475019579</v>
      </c>
      <c r="T2820" s="83">
        <f t="shared" ref="T2820:T2883" si="360">IF((ABS(K2820))&lt;$C$55-$C$56,($C$53/2/PI()/$C$56*LN(($C$55-$C$56)*(ABS(K2820)+$C$56)/(ABS(K2820))/$C$55)+$C$60*LN($C$55*$C$54/($C$55-$C$56)/$C$53)),$C$60*LN((((ABS(K2820))+$C$56-$C$55)*$C$53+$C$55*$C$54)/($C$53*(ABS(K2820)))))</f>
        <v>0.0137433496986473</v>
      </c>
      <c r="U2820" s="58">
        <f t="shared" ref="U2820:U2883" si="361">K2820/$C$56</f>
        <v>117.416666666667</v>
      </c>
      <c r="V2820" s="58">
        <f t="shared" ref="V2820:V2883" si="362">IF(K2820="","",1/(1.0212-0.0178*LOG10($C$53+0.01)))</f>
        <v>1.01019948033673</v>
      </c>
      <c r="W2820" s="58">
        <f t="shared" ref="W2820:W2883" si="363">MAX(1/(-(0.21682*LOG10(3.7*U2820)-0.293)*(EXP(-3.7*U2820)-1)+1),1)*MAX(1/(-(0.1921*LOG10(U2820+0.2)+0.072)*(EXP(-150*U2820)-1)+1),1)*V2820</f>
        <v>1.01019948033673</v>
      </c>
    </row>
    <row r="2821" spans="11:23">
      <c r="K2821" s="80">
        <v>281.9</v>
      </c>
      <c r="L2821" s="56">
        <f t="shared" si="357"/>
        <v>1.75869835584037</v>
      </c>
      <c r="M2821" s="56">
        <f t="shared" si="356"/>
        <v>0.00622575838808004</v>
      </c>
      <c r="Q2821" s="82">
        <f t="shared" si="358"/>
        <v>0.0432063003632605</v>
      </c>
      <c r="R2821" s="58">
        <f t="shared" si="359"/>
        <v>3.17361010226061</v>
      </c>
      <c r="S2821" s="57">
        <f>IF(K2821=0,C2849,(1/$C$59)*LN(1+$C$59/$C$58/(RodR+ABS(Calculations!K2821-RodR))))</f>
        <v>0.013614243391929</v>
      </c>
      <c r="T2821" s="83">
        <f t="shared" si="360"/>
        <v>0.0137384575411432</v>
      </c>
      <c r="U2821" s="58">
        <f t="shared" si="361"/>
        <v>117.458333333333</v>
      </c>
      <c r="V2821" s="58">
        <f t="shared" si="362"/>
        <v>1.01019948033673</v>
      </c>
      <c r="W2821" s="58">
        <f t="shared" si="363"/>
        <v>1.01019948033673</v>
      </c>
    </row>
    <row r="2822" spans="11:23">
      <c r="K2822" s="80">
        <v>282</v>
      </c>
      <c r="L2822" s="56">
        <f t="shared" si="357"/>
        <v>1.75807819492057</v>
      </c>
      <c r="M2822" s="56">
        <f t="shared" si="356"/>
        <v>0.00622136063410994</v>
      </c>
      <c r="Q2822" s="82">
        <f t="shared" si="358"/>
        <v>0.043191064743755</v>
      </c>
      <c r="R2822" s="58">
        <f t="shared" si="359"/>
        <v>3.17361010226061</v>
      </c>
      <c r="S2822" s="57">
        <f>IF(K2822=0,C2850,(1/$C$59)*LN(1+$C$59/$C$58/(RodR+ABS(Calculations!K2822-RodR))))</f>
        <v>0.0136094426700335</v>
      </c>
      <c r="T2822" s="83">
        <f t="shared" si="360"/>
        <v>0.0137335688652916</v>
      </c>
      <c r="U2822" s="58">
        <f t="shared" si="361"/>
        <v>117.5</v>
      </c>
      <c r="V2822" s="58">
        <f t="shared" si="362"/>
        <v>1.01019948033673</v>
      </c>
      <c r="W2822" s="58">
        <f t="shared" si="363"/>
        <v>1.01019948033673</v>
      </c>
    </row>
    <row r="2823" spans="11:23">
      <c r="K2823" s="80">
        <v>282.1</v>
      </c>
      <c r="L2823" s="56">
        <f t="shared" si="357"/>
        <v>1.75745847121966</v>
      </c>
      <c r="M2823" s="56">
        <f t="shared" si="356"/>
        <v>0.00621696753824996</v>
      </c>
      <c r="Q2823" s="82">
        <f t="shared" si="358"/>
        <v>0.0431758398654949</v>
      </c>
      <c r="R2823" s="58">
        <f t="shared" si="359"/>
        <v>3.17361010226061</v>
      </c>
      <c r="S2823" s="57">
        <f>IF(K2823=0,C2851,(1/$C$59)*LN(1+$C$59/$C$58/(RodR+ABS(Calculations!K2823-RodR))))</f>
        <v>0.0136046453326891</v>
      </c>
      <c r="T2823" s="83">
        <f t="shared" si="360"/>
        <v>0.0137286836673772</v>
      </c>
      <c r="U2823" s="58">
        <f t="shared" si="361"/>
        <v>117.541666666667</v>
      </c>
      <c r="V2823" s="58">
        <f t="shared" si="362"/>
        <v>1.01019948033673</v>
      </c>
      <c r="W2823" s="58">
        <f t="shared" si="363"/>
        <v>1.01019948033673</v>
      </c>
    </row>
    <row r="2824" spans="11:23">
      <c r="K2824" s="80">
        <v>282.2</v>
      </c>
      <c r="L2824" s="56">
        <f t="shared" si="357"/>
        <v>1.75683918427535</v>
      </c>
      <c r="M2824" s="56">
        <f t="shared" si="356"/>
        <v>0.00621257909398221</v>
      </c>
      <c r="Q2824" s="82">
        <f t="shared" si="358"/>
        <v>0.0431606257171233</v>
      </c>
      <c r="R2824" s="58">
        <f t="shared" si="359"/>
        <v>3.17361010226061</v>
      </c>
      <c r="S2824" s="57">
        <f>IF(K2824=0,C2852,(1/$C$59)*LN(1+$C$59/$C$58/(RodR+ABS(Calculations!K2824-RodR))))</f>
        <v>0.0135998513763172</v>
      </c>
      <c r="T2824" s="83">
        <f t="shared" si="360"/>
        <v>0.0137238019436895</v>
      </c>
      <c r="U2824" s="58">
        <f t="shared" si="361"/>
        <v>117.583333333333</v>
      </c>
      <c r="V2824" s="58">
        <f t="shared" si="362"/>
        <v>1.01019948033673</v>
      </c>
      <c r="W2824" s="58">
        <f t="shared" si="363"/>
        <v>1.01019948033673</v>
      </c>
    </row>
    <row r="2825" spans="11:23">
      <c r="K2825" s="80">
        <v>282.3</v>
      </c>
      <c r="L2825" s="56">
        <f t="shared" si="357"/>
        <v>1.75622033362616</v>
      </c>
      <c r="M2825" s="56">
        <f t="shared" si="356"/>
        <v>0.00620819529471994</v>
      </c>
      <c r="Q2825" s="82">
        <f t="shared" si="358"/>
        <v>0.0431454222873024</v>
      </c>
      <c r="R2825" s="58">
        <f t="shared" si="359"/>
        <v>3.17361010226061</v>
      </c>
      <c r="S2825" s="57">
        <f>IF(K2825=0,C2853,(1/$C$59)*LN(1+$C$59/$C$58/(RodR+ABS(Calculations!K2825-RodR))))</f>
        <v>0.0135950607973454</v>
      </c>
      <c r="T2825" s="83">
        <f t="shared" si="360"/>
        <v>0.0137189236905239</v>
      </c>
      <c r="U2825" s="58">
        <f t="shared" si="361"/>
        <v>117.625</v>
      </c>
      <c r="V2825" s="58">
        <f t="shared" si="362"/>
        <v>1.01019948033673</v>
      </c>
      <c r="W2825" s="58">
        <f t="shared" si="363"/>
        <v>1.01019948033673</v>
      </c>
    </row>
    <row r="2826" spans="11:23">
      <c r="K2826" s="80">
        <v>282.4</v>
      </c>
      <c r="L2826" s="56">
        <f t="shared" si="357"/>
        <v>1.75560191881115</v>
      </c>
      <c r="M2826" s="56">
        <f t="shared" si="356"/>
        <v>0.00620381613387533</v>
      </c>
      <c r="Q2826" s="82">
        <f t="shared" si="358"/>
        <v>0.0431302295647085</v>
      </c>
      <c r="R2826" s="58">
        <f t="shared" si="359"/>
        <v>3.17361010226061</v>
      </c>
      <c r="S2826" s="57">
        <f>IF(K2826=0,C2854,(1/$C$59)*LN(1+$C$59/$C$58/(RodR+ABS(Calculations!K2826-RodR))))</f>
        <v>0.0135902735922054</v>
      </c>
      <c r="T2826" s="83">
        <f t="shared" si="360"/>
        <v>0.0137140489041811</v>
      </c>
      <c r="U2826" s="58">
        <f t="shared" si="361"/>
        <v>117.666666666667</v>
      </c>
      <c r="V2826" s="58">
        <f t="shared" si="362"/>
        <v>1.01019948033673</v>
      </c>
      <c r="W2826" s="58">
        <f t="shared" si="363"/>
        <v>1.01019948033673</v>
      </c>
    </row>
    <row r="2827" spans="11:23">
      <c r="K2827" s="80">
        <v>282.5</v>
      </c>
      <c r="L2827" s="56">
        <f t="shared" si="357"/>
        <v>1.75498393937006</v>
      </c>
      <c r="M2827" s="56">
        <f t="shared" si="356"/>
        <v>0.0061994416049298</v>
      </c>
      <c r="Q2827" s="82">
        <f t="shared" si="358"/>
        <v>0.0431150475380346</v>
      </c>
      <c r="R2827" s="58">
        <f t="shared" si="359"/>
        <v>3.17361010226061</v>
      </c>
      <c r="S2827" s="57">
        <f>IF(K2827=0,C2855,(1/$C$59)*LN(1+$C$59/$C$58/(RodR+ABS(Calculations!K2827-RodR))))</f>
        <v>0.0135854897573344</v>
      </c>
      <c r="T2827" s="83">
        <f t="shared" si="360"/>
        <v>0.0137091775809663</v>
      </c>
      <c r="U2827" s="58">
        <f t="shared" si="361"/>
        <v>117.708333333333</v>
      </c>
      <c r="V2827" s="58">
        <f t="shared" si="362"/>
        <v>1.01019948033673</v>
      </c>
      <c r="W2827" s="58">
        <f t="shared" si="363"/>
        <v>1.01019948033673</v>
      </c>
    </row>
    <row r="2828" spans="11:23">
      <c r="K2828" s="80">
        <v>282.6</v>
      </c>
      <c r="L2828" s="56">
        <f t="shared" si="357"/>
        <v>1.7543663948433</v>
      </c>
      <c r="M2828" s="56">
        <f t="shared" si="356"/>
        <v>0.00619507170136457</v>
      </c>
      <c r="Q2828" s="82">
        <f t="shared" si="358"/>
        <v>0.0430998761959894</v>
      </c>
      <c r="R2828" s="58">
        <f t="shared" si="359"/>
        <v>3.17361010226061</v>
      </c>
      <c r="S2828" s="57">
        <f>IF(K2828=0,C2856,(1/$C$59)*LN(1+$C$59/$C$58/(RodR+ABS(Calculations!K2828-RodR))))</f>
        <v>0.0135807092891747</v>
      </c>
      <c r="T2828" s="83">
        <f t="shared" si="360"/>
        <v>0.0137043097171905</v>
      </c>
      <c r="U2828" s="58">
        <f t="shared" si="361"/>
        <v>117.75</v>
      </c>
      <c r="V2828" s="58">
        <f t="shared" si="362"/>
        <v>1.01019948033673</v>
      </c>
      <c r="W2828" s="58">
        <f t="shared" si="363"/>
        <v>1.01019948033673</v>
      </c>
    </row>
    <row r="2829" spans="11:23">
      <c r="K2829" s="80">
        <v>282.7</v>
      </c>
      <c r="L2829" s="56">
        <f t="shared" si="357"/>
        <v>1.7537492847719</v>
      </c>
      <c r="M2829" s="56">
        <f t="shared" ref="M2829:M2892" si="364">L2819-L2829</f>
        <v>0.00619070641665842</v>
      </c>
      <c r="Q2829" s="82">
        <f t="shared" si="358"/>
        <v>0.0430847155272972</v>
      </c>
      <c r="R2829" s="58">
        <f t="shared" si="359"/>
        <v>3.17361010226061</v>
      </c>
      <c r="S2829" s="57">
        <f>IF(K2829=0,C2857,(1/$C$59)*LN(1+$C$59/$C$58/(RodR+ABS(Calculations!K2829-RodR))))</f>
        <v>0.0135759321841733</v>
      </c>
      <c r="T2829" s="83">
        <f t="shared" si="360"/>
        <v>0.0136994453091698</v>
      </c>
      <c r="U2829" s="58">
        <f t="shared" si="361"/>
        <v>117.791666666667</v>
      </c>
      <c r="V2829" s="58">
        <f t="shared" si="362"/>
        <v>1.01019948033673</v>
      </c>
      <c r="W2829" s="58">
        <f t="shared" si="363"/>
        <v>1.01019948033673</v>
      </c>
    </row>
    <row r="2830" spans="11:23">
      <c r="K2830" s="80">
        <v>282.8</v>
      </c>
      <c r="L2830" s="56">
        <f t="shared" si="357"/>
        <v>1.75313260869752</v>
      </c>
      <c r="M2830" s="56">
        <f t="shared" si="364"/>
        <v>0.00618634574432808</v>
      </c>
      <c r="Q2830" s="82">
        <f t="shared" si="358"/>
        <v>0.0430695655206983</v>
      </c>
      <c r="R2830" s="58">
        <f t="shared" si="359"/>
        <v>3.17361010226061</v>
      </c>
      <c r="S2830" s="57">
        <f>IF(K2830=0,C2858,(1/$C$59)*LN(1+$C$59/$C$58/(RodR+ABS(Calculations!K2830-RodR))))</f>
        <v>0.0135711584387821</v>
      </c>
      <c r="T2830" s="83">
        <f t="shared" si="360"/>
        <v>0.0136945843532256</v>
      </c>
      <c r="U2830" s="58">
        <f t="shared" si="361"/>
        <v>117.833333333333</v>
      </c>
      <c r="V2830" s="58">
        <f t="shared" si="362"/>
        <v>1.01019948033673</v>
      </c>
      <c r="W2830" s="58">
        <f t="shared" si="363"/>
        <v>1.01019948033673</v>
      </c>
    </row>
    <row r="2831" spans="11:23">
      <c r="K2831" s="80">
        <v>282.9</v>
      </c>
      <c r="L2831" s="56">
        <f t="shared" si="357"/>
        <v>1.75251636616252</v>
      </c>
      <c r="M2831" s="56">
        <f t="shared" si="364"/>
        <v>0.00618198967785211</v>
      </c>
      <c r="Q2831" s="82">
        <f t="shared" si="358"/>
        <v>0.0430544261649496</v>
      </c>
      <c r="R2831" s="58">
        <f t="shared" si="359"/>
        <v>3.17361010226061</v>
      </c>
      <c r="S2831" s="57">
        <f>IF(K2831=0,C2859,(1/$C$59)*LN(1+$C$59/$C$58/(RodR+ABS(Calculations!K2831-RodR))))</f>
        <v>0.0135663880494587</v>
      </c>
      <c r="T2831" s="83">
        <f t="shared" si="360"/>
        <v>0.0136897268456846</v>
      </c>
      <c r="U2831" s="58">
        <f t="shared" si="361"/>
        <v>117.875</v>
      </c>
      <c r="V2831" s="58">
        <f t="shared" si="362"/>
        <v>1.01019948033673</v>
      </c>
      <c r="W2831" s="58">
        <f t="shared" si="363"/>
        <v>1.01019948033673</v>
      </c>
    </row>
    <row r="2832" spans="11:23">
      <c r="K2832" s="80">
        <v>283</v>
      </c>
      <c r="L2832" s="56">
        <f t="shared" si="357"/>
        <v>1.7519005567099</v>
      </c>
      <c r="M2832" s="56">
        <f t="shared" si="364"/>
        <v>0.00617763821067641</v>
      </c>
      <c r="Q2832" s="82">
        <f t="shared" si="358"/>
        <v>0.0430392974488237</v>
      </c>
      <c r="R2832" s="58">
        <f t="shared" si="359"/>
        <v>3.17361010226061</v>
      </c>
      <c r="S2832" s="57">
        <f>IF(K2832=0,C2860,(1/$C$59)*LN(1+$C$59/$C$58/(RodR+ABS(Calculations!K2832-RodR))))</f>
        <v>0.0135616210126651</v>
      </c>
      <c r="T2832" s="83">
        <f t="shared" si="360"/>
        <v>0.0136848727828784</v>
      </c>
      <c r="U2832" s="58">
        <f t="shared" si="361"/>
        <v>117.916666666667</v>
      </c>
      <c r="V2832" s="58">
        <f t="shared" si="362"/>
        <v>1.01019948033673</v>
      </c>
      <c r="W2832" s="58">
        <f t="shared" si="363"/>
        <v>1.01019948033673</v>
      </c>
    </row>
    <row r="2833" spans="11:23">
      <c r="K2833" s="80">
        <v>283.1</v>
      </c>
      <c r="L2833" s="56">
        <f t="shared" si="357"/>
        <v>1.75128517988317</v>
      </c>
      <c r="M2833" s="56">
        <f t="shared" si="364"/>
        <v>0.00617329133648692</v>
      </c>
      <c r="Q2833" s="82">
        <f t="shared" si="358"/>
        <v>0.0430241793611063</v>
      </c>
      <c r="R2833" s="58">
        <f t="shared" si="359"/>
        <v>3.17361010226061</v>
      </c>
      <c r="S2833" s="57">
        <f>IF(K2833=0,C2861,(1/$C$59)*LN(1+$C$59/$C$58/(RodR+ABS(Calculations!K2833-RodR))))</f>
        <v>0.0135568573248678</v>
      </c>
      <c r="T2833" s="83">
        <f t="shared" si="360"/>
        <v>0.0136800221611441</v>
      </c>
      <c r="U2833" s="58">
        <f t="shared" si="361"/>
        <v>117.958333333333</v>
      </c>
      <c r="V2833" s="58">
        <f t="shared" si="362"/>
        <v>1.01019948033673</v>
      </c>
      <c r="W2833" s="58">
        <f t="shared" si="363"/>
        <v>1.01019948033673</v>
      </c>
    </row>
    <row r="2834" spans="11:23">
      <c r="K2834" s="80">
        <v>283.2</v>
      </c>
      <c r="L2834" s="56">
        <f t="shared" si="357"/>
        <v>1.75067023522669</v>
      </c>
      <c r="M2834" s="56">
        <f t="shared" si="364"/>
        <v>0.00616894904865961</v>
      </c>
      <c r="Q2834" s="82">
        <f t="shared" si="358"/>
        <v>0.0430090718906033</v>
      </c>
      <c r="R2834" s="58">
        <f t="shared" si="359"/>
        <v>3.17361010226061</v>
      </c>
      <c r="S2834" s="57">
        <f>IF(K2834=0,C2862,(1/$C$59)*LN(1+$C$59/$C$58/(RodR+ABS(Calculations!K2834-RodR))))</f>
        <v>0.0135520969825396</v>
      </c>
      <c r="T2834" s="83">
        <f t="shared" si="360"/>
        <v>0.0136751749768239</v>
      </c>
      <c r="U2834" s="58">
        <f t="shared" si="361"/>
        <v>118</v>
      </c>
      <c r="V2834" s="58">
        <f t="shared" si="362"/>
        <v>1.01019948033673</v>
      </c>
      <c r="W2834" s="58">
        <f t="shared" si="363"/>
        <v>1.01019948033673</v>
      </c>
    </row>
    <row r="2835" spans="11:23">
      <c r="K2835" s="80">
        <v>283.3</v>
      </c>
      <c r="L2835" s="56">
        <f t="shared" si="357"/>
        <v>1.75005572228531</v>
      </c>
      <c r="M2835" s="56">
        <f t="shared" si="364"/>
        <v>0.00616461134084512</v>
      </c>
      <c r="Q2835" s="82">
        <f t="shared" si="358"/>
        <v>0.0429939750261329</v>
      </c>
      <c r="R2835" s="58">
        <f t="shared" si="359"/>
        <v>3.17361010226061</v>
      </c>
      <c r="S2835" s="57">
        <f>IF(K2835=0,C2863,(1/$C$59)*LN(1+$C$59/$C$58/(RodR+ABS(Calculations!K2835-RodR))))</f>
        <v>0.0135473399821571</v>
      </c>
      <c r="T2835" s="83">
        <f t="shared" si="360"/>
        <v>0.0136703312262653</v>
      </c>
      <c r="U2835" s="58">
        <f t="shared" si="361"/>
        <v>118.041666666667</v>
      </c>
      <c r="V2835" s="58">
        <f t="shared" si="362"/>
        <v>1.01019948033673</v>
      </c>
      <c r="W2835" s="58">
        <f t="shared" si="363"/>
        <v>1.01019948033673</v>
      </c>
    </row>
    <row r="2836" spans="11:23">
      <c r="K2836" s="80">
        <v>283.4</v>
      </c>
      <c r="L2836" s="56">
        <f t="shared" si="357"/>
        <v>1.74944164060459</v>
      </c>
      <c r="M2836" s="56">
        <f t="shared" si="364"/>
        <v>0.0061602782065564</v>
      </c>
      <c r="Q2836" s="82">
        <f t="shared" si="358"/>
        <v>0.0429788887565308</v>
      </c>
      <c r="R2836" s="58">
        <f t="shared" si="359"/>
        <v>3.17361010226061</v>
      </c>
      <c r="S2836" s="57">
        <f>IF(K2836=0,C2864,(1/$C$59)*LN(1+$C$59/$C$58/(RodR+ABS(Calculations!K2836-RodR))))</f>
        <v>0.0135425863202024</v>
      </c>
      <c r="T2836" s="83">
        <f t="shared" si="360"/>
        <v>0.0136654909058207</v>
      </c>
      <c r="U2836" s="58">
        <f t="shared" si="361"/>
        <v>118.083333333333</v>
      </c>
      <c r="V2836" s="58">
        <f t="shared" si="362"/>
        <v>1.01019948033673</v>
      </c>
      <c r="W2836" s="58">
        <f t="shared" si="363"/>
        <v>1.01019948033673</v>
      </c>
    </row>
    <row r="2837" spans="11:23">
      <c r="K2837" s="80">
        <v>283.5</v>
      </c>
      <c r="L2837" s="56">
        <f t="shared" si="357"/>
        <v>1.74882798973065</v>
      </c>
      <c r="M2837" s="56">
        <f t="shared" si="364"/>
        <v>0.00615594963940991</v>
      </c>
      <c r="Q2837" s="82">
        <f t="shared" si="358"/>
        <v>0.0429638130706468</v>
      </c>
      <c r="R2837" s="58">
        <f t="shared" si="359"/>
        <v>3.17361010226061</v>
      </c>
      <c r="S2837" s="57">
        <f>IF(K2837=0,C2865,(1/$C$59)*LN(1+$C$59/$C$58/(RodR+ABS(Calculations!K2837-RodR))))</f>
        <v>0.0135378359931622</v>
      </c>
      <c r="T2837" s="83">
        <f t="shared" si="360"/>
        <v>0.0136606540118477</v>
      </c>
      <c r="U2837" s="58">
        <f t="shared" si="361"/>
        <v>118.125</v>
      </c>
      <c r="V2837" s="58">
        <f t="shared" si="362"/>
        <v>1.01019948033673</v>
      </c>
      <c r="W2837" s="58">
        <f t="shared" si="363"/>
        <v>1.01019948033673</v>
      </c>
    </row>
    <row r="2838" spans="11:23">
      <c r="K2838" s="80">
        <v>283.6</v>
      </c>
      <c r="L2838" s="56">
        <f t="shared" si="357"/>
        <v>1.74821476921035</v>
      </c>
      <c r="M2838" s="56">
        <f t="shared" si="364"/>
        <v>0.00615162563295124</v>
      </c>
      <c r="Q2838" s="82">
        <f t="shared" si="358"/>
        <v>0.042948747957348</v>
      </c>
      <c r="R2838" s="58">
        <f t="shared" si="359"/>
        <v>3.17361010226061</v>
      </c>
      <c r="S2838" s="57">
        <f>IF(K2838=0,C2866,(1/$C$59)*LN(1+$C$59/$C$58/(RodR+ABS(Calculations!K2838-RodR))))</f>
        <v>0.0135330889975284</v>
      </c>
      <c r="T2838" s="83">
        <f t="shared" si="360"/>
        <v>0.0136558205407094</v>
      </c>
      <c r="U2838" s="58">
        <f t="shared" si="361"/>
        <v>118.166666666667</v>
      </c>
      <c r="V2838" s="58">
        <f t="shared" si="362"/>
        <v>1.01019948033673</v>
      </c>
      <c r="W2838" s="58">
        <f t="shared" si="363"/>
        <v>1.01019948033673</v>
      </c>
    </row>
    <row r="2839" spans="11:23">
      <c r="K2839" s="80">
        <v>283.7</v>
      </c>
      <c r="L2839" s="56">
        <f t="shared" si="357"/>
        <v>1.7476019785911</v>
      </c>
      <c r="M2839" s="56">
        <f t="shared" si="364"/>
        <v>0.00614730618079773</v>
      </c>
      <c r="Q2839" s="82">
        <f t="shared" si="358"/>
        <v>0.0429336934055158</v>
      </c>
      <c r="R2839" s="58">
        <f t="shared" si="359"/>
        <v>3.17361010226061</v>
      </c>
      <c r="S2839" s="57">
        <f>IF(K2839=0,C2867,(1/$C$59)*LN(1+$C$59/$C$58/(RodR+ABS(Calculations!K2839-RodR))))</f>
        <v>0.0135283453297976</v>
      </c>
      <c r="T2839" s="83">
        <f t="shared" si="360"/>
        <v>0.0136509904887736</v>
      </c>
      <c r="U2839" s="58">
        <f t="shared" si="361"/>
        <v>118.208333333333</v>
      </c>
      <c r="V2839" s="58">
        <f t="shared" si="362"/>
        <v>1.01019948033673</v>
      </c>
      <c r="W2839" s="58">
        <f t="shared" si="363"/>
        <v>1.01019948033673</v>
      </c>
    </row>
    <row r="2840" spans="11:23">
      <c r="K2840" s="80">
        <v>283.8</v>
      </c>
      <c r="L2840" s="56">
        <f t="shared" si="357"/>
        <v>1.74698961742099</v>
      </c>
      <c r="M2840" s="56">
        <f t="shared" si="364"/>
        <v>0.00614299127652873</v>
      </c>
      <c r="Q2840" s="82">
        <f t="shared" si="358"/>
        <v>0.0429186494040481</v>
      </c>
      <c r="R2840" s="58">
        <f t="shared" si="359"/>
        <v>3.17361010226061</v>
      </c>
      <c r="S2840" s="57">
        <f>IF(K2840=0,C2868,(1/$C$59)*LN(1+$C$59/$C$58/(RodR+ABS(Calculations!K2840-RodR))))</f>
        <v>0.0135236049864716</v>
      </c>
      <c r="T2840" s="83">
        <f t="shared" si="360"/>
        <v>0.013646163852414</v>
      </c>
      <c r="U2840" s="58">
        <f t="shared" si="361"/>
        <v>118.25</v>
      </c>
      <c r="V2840" s="58">
        <f t="shared" si="362"/>
        <v>1.01019948033673</v>
      </c>
      <c r="W2840" s="58">
        <f t="shared" si="363"/>
        <v>1.01019948033673</v>
      </c>
    </row>
    <row r="2841" spans="11:23">
      <c r="K2841" s="80">
        <v>283.9</v>
      </c>
      <c r="L2841" s="56">
        <f t="shared" si="357"/>
        <v>1.74637768524873</v>
      </c>
      <c r="M2841" s="56">
        <f t="shared" si="364"/>
        <v>0.0061386809137931</v>
      </c>
      <c r="Q2841" s="82">
        <f t="shared" si="358"/>
        <v>0.0429036159418578</v>
      </c>
      <c r="R2841" s="58">
        <f t="shared" si="359"/>
        <v>3.17361010226061</v>
      </c>
      <c r="S2841" s="57">
        <f>IF(K2841=0,C2869,(1/$C$59)*LN(1+$C$59/$C$58/(RodR+ABS(Calculations!K2841-RodR))))</f>
        <v>0.0135188679640567</v>
      </c>
      <c r="T2841" s="83">
        <f t="shared" si="360"/>
        <v>0.0136413406280079</v>
      </c>
      <c r="U2841" s="58">
        <f t="shared" si="361"/>
        <v>118.291666666667</v>
      </c>
      <c r="V2841" s="58">
        <f t="shared" si="362"/>
        <v>1.01019948033673</v>
      </c>
      <c r="W2841" s="58">
        <f t="shared" si="363"/>
        <v>1.01019948033673</v>
      </c>
    </row>
    <row r="2842" spans="11:23">
      <c r="K2842" s="80">
        <v>284</v>
      </c>
      <c r="L2842" s="56">
        <f t="shared" si="357"/>
        <v>1.74576618162365</v>
      </c>
      <c r="M2842" s="56">
        <f t="shared" si="364"/>
        <v>0.00613437508624171</v>
      </c>
      <c r="Q2842" s="82">
        <f t="shared" si="358"/>
        <v>0.0428885930078734</v>
      </c>
      <c r="R2842" s="58">
        <f t="shared" si="359"/>
        <v>3.17361010226061</v>
      </c>
      <c r="S2842" s="57">
        <f>IF(K2842=0,C2870,(1/$C$59)*LN(1+$C$59/$C$58/(RodR+ABS(Calculations!K2842-RodR))))</f>
        <v>0.0135141342590645</v>
      </c>
      <c r="T2842" s="83">
        <f t="shared" si="360"/>
        <v>0.0136365208119394</v>
      </c>
      <c r="U2842" s="58">
        <f t="shared" si="361"/>
        <v>118.333333333333</v>
      </c>
      <c r="V2842" s="58">
        <f t="shared" si="362"/>
        <v>1.01019948033673</v>
      </c>
      <c r="W2842" s="58">
        <f t="shared" si="363"/>
        <v>1.01019948033673</v>
      </c>
    </row>
    <row r="2843" spans="11:23">
      <c r="K2843" s="80">
        <v>284.1</v>
      </c>
      <c r="L2843" s="56">
        <f t="shared" si="357"/>
        <v>1.74515510609575</v>
      </c>
      <c r="M2843" s="56">
        <f t="shared" si="364"/>
        <v>0.00613007378741903</v>
      </c>
      <c r="Q2843" s="82">
        <f t="shared" si="358"/>
        <v>0.0428735805910394</v>
      </c>
      <c r="R2843" s="58">
        <f t="shared" si="359"/>
        <v>3.17361010226061</v>
      </c>
      <c r="S2843" s="57">
        <f>IF(K2843=0,C2871,(1/$C$59)*LN(1+$C$59/$C$58/(RodR+ABS(Calculations!K2843-RodR))))</f>
        <v>0.0135094038680114</v>
      </c>
      <c r="T2843" s="83">
        <f t="shared" si="360"/>
        <v>0.0136317044005967</v>
      </c>
      <c r="U2843" s="58">
        <f t="shared" si="361"/>
        <v>118.375</v>
      </c>
      <c r="V2843" s="58">
        <f t="shared" si="362"/>
        <v>1.01019948033673</v>
      </c>
      <c r="W2843" s="58">
        <f t="shared" si="363"/>
        <v>1.01019948033673</v>
      </c>
    </row>
    <row r="2844" spans="11:23">
      <c r="K2844" s="80">
        <v>284.2</v>
      </c>
      <c r="L2844" s="56">
        <f t="shared" si="357"/>
        <v>1.74454445821562</v>
      </c>
      <c r="M2844" s="56">
        <f t="shared" si="364"/>
        <v>0.00612577701107631</v>
      </c>
      <c r="Q2844" s="82">
        <f t="shared" si="358"/>
        <v>0.0428585786803151</v>
      </c>
      <c r="R2844" s="58">
        <f t="shared" si="359"/>
        <v>3.17361010226061</v>
      </c>
      <c r="S2844" s="57">
        <f>IF(K2844=0,C2872,(1/$C$59)*LN(1+$C$59/$C$58/(RodR+ABS(Calculations!K2844-RodR))))</f>
        <v>0.0135046767874183</v>
      </c>
      <c r="T2844" s="83">
        <f t="shared" si="360"/>
        <v>0.0136268913903738</v>
      </c>
      <c r="U2844" s="58">
        <f t="shared" si="361"/>
        <v>118.416666666667</v>
      </c>
      <c r="V2844" s="58">
        <f t="shared" si="362"/>
        <v>1.01019948033673</v>
      </c>
      <c r="W2844" s="58">
        <f t="shared" si="363"/>
        <v>1.01019948033673</v>
      </c>
    </row>
    <row r="2845" spans="11:23">
      <c r="K2845" s="80">
        <v>284.3</v>
      </c>
      <c r="L2845" s="56">
        <f t="shared" si="357"/>
        <v>1.74393423753449</v>
      </c>
      <c r="M2845" s="56">
        <f t="shared" si="364"/>
        <v>0.00612148475082774</v>
      </c>
      <c r="Q2845" s="82">
        <f t="shared" si="358"/>
        <v>0.0428435872646756</v>
      </c>
      <c r="R2845" s="58">
        <f t="shared" si="359"/>
        <v>3.17361010226061</v>
      </c>
      <c r="S2845" s="57">
        <f>IF(K2845=0,C2873,(1/$C$59)*LN(1+$C$59/$C$58/(RodR+ABS(Calculations!K2845-RodR))))</f>
        <v>0.0134999530138115</v>
      </c>
      <c r="T2845" s="83">
        <f t="shared" si="360"/>
        <v>0.013622081777669</v>
      </c>
      <c r="U2845" s="58">
        <f t="shared" si="361"/>
        <v>118.458333333333</v>
      </c>
      <c r="V2845" s="58">
        <f t="shared" si="362"/>
        <v>1.01019948033673</v>
      </c>
      <c r="W2845" s="58">
        <f t="shared" si="363"/>
        <v>1.01019948033673</v>
      </c>
    </row>
    <row r="2846" spans="11:23">
      <c r="K2846" s="80">
        <v>284.4</v>
      </c>
      <c r="L2846" s="56">
        <f t="shared" si="357"/>
        <v>1.74332444360423</v>
      </c>
      <c r="M2846" s="56">
        <f t="shared" si="364"/>
        <v>0.00611719700035573</v>
      </c>
      <c r="Q2846" s="82">
        <f t="shared" si="358"/>
        <v>0.0428286063331118</v>
      </c>
      <c r="R2846" s="58">
        <f t="shared" si="359"/>
        <v>3.17361010226061</v>
      </c>
      <c r="S2846" s="57">
        <f>IF(K2846=0,C2874,(1/$C$59)*LN(1+$C$59/$C$58/(RodR+ABS(Calculations!K2846-RodR))))</f>
        <v>0.0134952325437219</v>
      </c>
      <c r="T2846" s="83">
        <f t="shared" si="360"/>
        <v>0.0136172755588862</v>
      </c>
      <c r="U2846" s="58">
        <f t="shared" si="361"/>
        <v>118.5</v>
      </c>
      <c r="V2846" s="58">
        <f t="shared" si="362"/>
        <v>1.01019948033673</v>
      </c>
      <c r="W2846" s="58">
        <f t="shared" si="363"/>
        <v>1.01019948033673</v>
      </c>
    </row>
    <row r="2847" spans="11:23">
      <c r="K2847" s="80">
        <v>284.5</v>
      </c>
      <c r="L2847" s="56">
        <f t="shared" si="357"/>
        <v>1.74271507597731</v>
      </c>
      <c r="M2847" s="56">
        <f t="shared" si="364"/>
        <v>0.00611291375334222</v>
      </c>
      <c r="Q2847" s="82">
        <f t="shared" si="358"/>
        <v>0.0428136358746287</v>
      </c>
      <c r="R2847" s="58">
        <f t="shared" si="359"/>
        <v>3.17361010226061</v>
      </c>
      <c r="S2847" s="57">
        <f>IF(K2847=0,C2875,(1/$C$59)*LN(1+$C$59/$C$58/(RodR+ABS(Calculations!K2847-RodR))))</f>
        <v>0.013490515373685</v>
      </c>
      <c r="T2847" s="83">
        <f t="shared" si="360"/>
        <v>0.0136124727304342</v>
      </c>
      <c r="U2847" s="58">
        <f t="shared" si="361"/>
        <v>118.541666666667</v>
      </c>
      <c r="V2847" s="58">
        <f t="shared" si="362"/>
        <v>1.01019948033673</v>
      </c>
      <c r="W2847" s="58">
        <f t="shared" si="363"/>
        <v>1.01019948033673</v>
      </c>
    </row>
    <row r="2848" spans="11:23">
      <c r="K2848" s="80">
        <v>284.6</v>
      </c>
      <c r="L2848" s="56">
        <f t="shared" si="357"/>
        <v>1.74210613420685</v>
      </c>
      <c r="M2848" s="56">
        <f t="shared" si="364"/>
        <v>0.006108635003504</v>
      </c>
      <c r="Q2848" s="82">
        <f t="shared" si="358"/>
        <v>0.0427986758782479</v>
      </c>
      <c r="R2848" s="58">
        <f t="shared" si="359"/>
        <v>3.17361010226061</v>
      </c>
      <c r="S2848" s="57">
        <f>IF(K2848=0,C2876,(1/$C$59)*LN(1+$C$59/$C$58/(RodR+ABS(Calculations!K2848-RodR))))</f>
        <v>0.0134858015002416</v>
      </c>
      <c r="T2848" s="83">
        <f t="shared" si="360"/>
        <v>0.0136076732887269</v>
      </c>
      <c r="U2848" s="58">
        <f t="shared" si="361"/>
        <v>118.583333333333</v>
      </c>
      <c r="V2848" s="58">
        <f t="shared" si="362"/>
        <v>1.01019948033673</v>
      </c>
      <c r="W2848" s="58">
        <f t="shared" si="363"/>
        <v>1.01019948033673</v>
      </c>
    </row>
    <row r="2849" spans="11:23">
      <c r="K2849" s="80">
        <v>284.7</v>
      </c>
      <c r="L2849" s="56">
        <f t="shared" si="357"/>
        <v>1.74149761784658</v>
      </c>
      <c r="M2849" s="56">
        <f t="shared" si="364"/>
        <v>0.00610436074452148</v>
      </c>
      <c r="Q2849" s="82">
        <f t="shared" si="358"/>
        <v>0.0427837263330058</v>
      </c>
      <c r="R2849" s="58">
        <f t="shared" si="359"/>
        <v>3.17361010226061</v>
      </c>
      <c r="S2849" s="57">
        <f>IF(K2849=0,C2877,(1/$C$59)*LN(1+$C$59/$C$58/(RodR+ABS(Calculations!K2849-RodR))))</f>
        <v>0.013481090919937</v>
      </c>
      <c r="T2849" s="83">
        <f t="shared" si="360"/>
        <v>0.0136028772301836</v>
      </c>
      <c r="U2849" s="58">
        <f t="shared" si="361"/>
        <v>118.625</v>
      </c>
      <c r="V2849" s="58">
        <f t="shared" si="362"/>
        <v>1.01019948033673</v>
      </c>
      <c r="W2849" s="58">
        <f t="shared" si="363"/>
        <v>1.01019948033673</v>
      </c>
    </row>
    <row r="2850" spans="11:23">
      <c r="K2850" s="80">
        <v>284.8</v>
      </c>
      <c r="L2850" s="56">
        <f t="shared" si="357"/>
        <v>1.74088952645088</v>
      </c>
      <c r="M2850" s="56">
        <f t="shared" si="364"/>
        <v>0.00610009097011144</v>
      </c>
      <c r="Q2850" s="82">
        <f t="shared" si="358"/>
        <v>0.0427687872279549</v>
      </c>
      <c r="R2850" s="58">
        <f t="shared" si="359"/>
        <v>3.17361010226061</v>
      </c>
      <c r="S2850" s="57">
        <f>IF(K2850=0,C2878,(1/$C$59)*LN(1+$C$59/$C$58/(RodR+ABS(Calculations!K2850-RodR))))</f>
        <v>0.0134763836293217</v>
      </c>
      <c r="T2850" s="83">
        <f t="shared" si="360"/>
        <v>0.0135980845512279</v>
      </c>
      <c r="U2850" s="58">
        <f t="shared" si="361"/>
        <v>118.666666666667</v>
      </c>
      <c r="V2850" s="58">
        <f t="shared" si="362"/>
        <v>1.01019948033673</v>
      </c>
      <c r="W2850" s="58">
        <f t="shared" si="363"/>
        <v>1.01019948033673</v>
      </c>
    </row>
    <row r="2851" spans="11:23">
      <c r="K2851" s="80">
        <v>284.9</v>
      </c>
      <c r="L2851" s="56">
        <f t="shared" si="357"/>
        <v>1.74028185957474</v>
      </c>
      <c r="M2851" s="56">
        <f t="shared" si="364"/>
        <v>0.00609582567398936</v>
      </c>
      <c r="Q2851" s="82">
        <f t="shared" si="358"/>
        <v>0.0427538585521623</v>
      </c>
      <c r="R2851" s="58">
        <f t="shared" si="359"/>
        <v>3.17361010226061</v>
      </c>
      <c r="S2851" s="57">
        <f>IF(K2851=0,C2879,(1/$C$59)*LN(1+$C$59/$C$58/(RodR+ABS(Calculations!K2851-RodR))))</f>
        <v>0.0134716796249508</v>
      </c>
      <c r="T2851" s="83">
        <f t="shared" si="360"/>
        <v>0.0135932952482894</v>
      </c>
      <c r="U2851" s="58">
        <f t="shared" si="361"/>
        <v>118.708333333333</v>
      </c>
      <c r="V2851" s="58">
        <f t="shared" si="362"/>
        <v>1.01019948033673</v>
      </c>
      <c r="W2851" s="58">
        <f t="shared" si="363"/>
        <v>1.01019948033673</v>
      </c>
    </row>
    <row r="2852" spans="11:23">
      <c r="K2852" s="80">
        <v>285</v>
      </c>
      <c r="L2852" s="56">
        <f t="shared" si="357"/>
        <v>1.73967461677372</v>
      </c>
      <c r="M2852" s="56">
        <f t="shared" si="364"/>
        <v>0.006091564849938</v>
      </c>
      <c r="Q2852" s="82">
        <f t="shared" si="358"/>
        <v>0.0427389402947093</v>
      </c>
      <c r="R2852" s="58">
        <f t="shared" si="359"/>
        <v>3.17361010226061</v>
      </c>
      <c r="S2852" s="57">
        <f>IF(K2852=0,C2880,(1/$C$59)*LN(1+$C$59/$C$58/(RodR+ABS(Calculations!K2852-RodR))))</f>
        <v>0.0134669789033838</v>
      </c>
      <c r="T2852" s="83">
        <f t="shared" si="360"/>
        <v>0.0135885093178014</v>
      </c>
      <c r="U2852" s="58">
        <f t="shared" si="361"/>
        <v>118.75</v>
      </c>
      <c r="V2852" s="58">
        <f t="shared" si="362"/>
        <v>1.01019948033673</v>
      </c>
      <c r="W2852" s="58">
        <f t="shared" si="363"/>
        <v>1.01019948033673</v>
      </c>
    </row>
    <row r="2853" spans="11:23">
      <c r="K2853" s="80">
        <v>285.1</v>
      </c>
      <c r="L2853" s="56">
        <f t="shared" si="357"/>
        <v>1.73906779760408</v>
      </c>
      <c r="M2853" s="56">
        <f t="shared" si="364"/>
        <v>0.00608730849167283</v>
      </c>
      <c r="Q2853" s="82">
        <f t="shared" si="358"/>
        <v>0.0427240324446949</v>
      </c>
      <c r="R2853" s="58">
        <f t="shared" si="359"/>
        <v>3.17361010226061</v>
      </c>
      <c r="S2853" s="57">
        <f>IF(K2853=0,C2881,(1/$C$59)*LN(1+$C$59/$C$58/(RodR+ABS(Calculations!K2853-RodR))))</f>
        <v>0.0134622814611858</v>
      </c>
      <c r="T2853" s="83">
        <f t="shared" si="360"/>
        <v>0.0135837267562034</v>
      </c>
      <c r="U2853" s="58">
        <f t="shared" si="361"/>
        <v>118.791666666667</v>
      </c>
      <c r="V2853" s="58">
        <f t="shared" si="362"/>
        <v>1.01019948033673</v>
      </c>
      <c r="W2853" s="58">
        <f t="shared" si="363"/>
        <v>1.01019948033673</v>
      </c>
    </row>
    <row r="2854" spans="11:23">
      <c r="K2854" s="80">
        <v>285.2</v>
      </c>
      <c r="L2854" s="56">
        <f t="shared" si="357"/>
        <v>1.73846140162267</v>
      </c>
      <c r="M2854" s="56">
        <f t="shared" si="364"/>
        <v>0.00608305659294395</v>
      </c>
      <c r="Q2854" s="82">
        <f t="shared" si="358"/>
        <v>0.0427091349912319</v>
      </c>
      <c r="R2854" s="58">
        <f t="shared" si="359"/>
        <v>3.17361010226061</v>
      </c>
      <c r="S2854" s="57">
        <f>IF(K2854=0,C2882,(1/$C$59)*LN(1+$C$59/$C$58/(RodR+ABS(Calculations!K2854-RodR))))</f>
        <v>0.0134575872949262</v>
      </c>
      <c r="T2854" s="83">
        <f t="shared" si="360"/>
        <v>0.0135789475599396</v>
      </c>
      <c r="U2854" s="58">
        <f t="shared" si="361"/>
        <v>118.833333333333</v>
      </c>
      <c r="V2854" s="58">
        <f t="shared" si="362"/>
        <v>1.01019948033673</v>
      </c>
      <c r="W2854" s="58">
        <f t="shared" si="363"/>
        <v>1.01019948033673</v>
      </c>
    </row>
    <row r="2855" spans="11:23">
      <c r="K2855" s="80">
        <v>285.3</v>
      </c>
      <c r="L2855" s="56">
        <f t="shared" si="357"/>
        <v>1.73785542838688</v>
      </c>
      <c r="M2855" s="56">
        <f t="shared" si="364"/>
        <v>0.00607880914760139</v>
      </c>
      <c r="Q2855" s="82">
        <f t="shared" si="358"/>
        <v>0.0426942479234464</v>
      </c>
      <c r="R2855" s="58">
        <f t="shared" si="359"/>
        <v>3.17361010226061</v>
      </c>
      <c r="S2855" s="57">
        <f>IF(K2855=0,C2883,(1/$C$59)*LN(1+$C$59/$C$58/(RodR+ABS(Calculations!K2855-RodR))))</f>
        <v>0.0134528964011788</v>
      </c>
      <c r="T2855" s="83">
        <f t="shared" si="360"/>
        <v>0.0135741717254591</v>
      </c>
      <c r="U2855" s="58">
        <f t="shared" si="361"/>
        <v>118.875</v>
      </c>
      <c r="V2855" s="58">
        <f t="shared" si="362"/>
        <v>1.01019948033673</v>
      </c>
      <c r="W2855" s="58">
        <f t="shared" si="363"/>
        <v>1.01019948033673</v>
      </c>
    </row>
    <row r="2856" spans="11:23">
      <c r="K2856" s="80">
        <v>285.4</v>
      </c>
      <c r="L2856" s="56">
        <f t="shared" si="357"/>
        <v>1.73724987745487</v>
      </c>
      <c r="M2856" s="56">
        <f t="shared" si="364"/>
        <v>0.00607456614936086</v>
      </c>
      <c r="Q2856" s="82">
        <f t="shared" si="358"/>
        <v>0.0426793712304837</v>
      </c>
      <c r="R2856" s="58">
        <f t="shared" si="359"/>
        <v>3.17361010226061</v>
      </c>
      <c r="S2856" s="57">
        <f>IF(K2856=0,C2884,(1/$C$59)*LN(1+$C$59/$C$58/(RodR+ABS(Calculations!K2856-RodR))))</f>
        <v>0.0134482087765232</v>
      </c>
      <c r="T2856" s="83">
        <f t="shared" si="360"/>
        <v>0.0135693992492158</v>
      </c>
      <c r="U2856" s="58">
        <f t="shared" si="361"/>
        <v>118.916666666667</v>
      </c>
      <c r="V2856" s="58">
        <f t="shared" si="362"/>
        <v>1.01019948033673</v>
      </c>
      <c r="W2856" s="58">
        <f t="shared" si="363"/>
        <v>1.01019948033673</v>
      </c>
    </row>
    <row r="2857" spans="11:23">
      <c r="K2857" s="80">
        <v>285.5</v>
      </c>
      <c r="L2857" s="56">
        <f t="shared" si="357"/>
        <v>1.73664474838531</v>
      </c>
      <c r="M2857" s="56">
        <f t="shared" si="364"/>
        <v>0.00607032759200421</v>
      </c>
      <c r="Q2857" s="82">
        <f t="shared" si="358"/>
        <v>0.0426645049015016</v>
      </c>
      <c r="R2857" s="58">
        <f t="shared" si="359"/>
        <v>3.17361010226061</v>
      </c>
      <c r="S2857" s="57">
        <f>IF(K2857=0,C2885,(1/$C$59)*LN(1+$C$59/$C$58/(RodR+ABS(Calculations!K2857-RodR))))</f>
        <v>0.013443524417543</v>
      </c>
      <c r="T2857" s="83">
        <f t="shared" si="360"/>
        <v>0.013564630127669</v>
      </c>
      <c r="U2857" s="58">
        <f t="shared" si="361"/>
        <v>118.958333333333</v>
      </c>
      <c r="V2857" s="58">
        <f t="shared" si="362"/>
        <v>1.01019948033673</v>
      </c>
      <c r="W2857" s="58">
        <f t="shared" si="363"/>
        <v>1.01019948033673</v>
      </c>
    </row>
    <row r="2858" spans="11:23">
      <c r="K2858" s="80">
        <v>285.6</v>
      </c>
      <c r="L2858" s="56">
        <f t="shared" si="357"/>
        <v>1.7360400407375</v>
      </c>
      <c r="M2858" s="56">
        <f t="shared" si="364"/>
        <v>0.00606609346934905</v>
      </c>
      <c r="Q2858" s="82">
        <f t="shared" si="358"/>
        <v>0.0426496489256736</v>
      </c>
      <c r="R2858" s="58">
        <f t="shared" si="359"/>
        <v>3.17361010226061</v>
      </c>
      <c r="S2858" s="57">
        <f>IF(K2858=0,C2886,(1/$C$59)*LN(1+$C$59/$C$58/(RodR+ABS(Calculations!K2858-RodR))))</f>
        <v>0.0134388433208268</v>
      </c>
      <c r="T2858" s="83">
        <f t="shared" si="360"/>
        <v>0.0135598643572829</v>
      </c>
      <c r="U2858" s="58">
        <f t="shared" si="361"/>
        <v>119</v>
      </c>
      <c r="V2858" s="58">
        <f t="shared" si="362"/>
        <v>1.01019948033673</v>
      </c>
      <c r="W2858" s="58">
        <f t="shared" si="363"/>
        <v>1.01019948033673</v>
      </c>
    </row>
    <row r="2859" spans="11:23">
      <c r="K2859" s="80">
        <v>285.7</v>
      </c>
      <c r="L2859" s="56">
        <f t="shared" si="357"/>
        <v>1.73543575407133</v>
      </c>
      <c r="M2859" s="56">
        <f t="shared" si="364"/>
        <v>0.00606186377524565</v>
      </c>
      <c r="Q2859" s="82">
        <f t="shared" si="358"/>
        <v>0.0426348032921872</v>
      </c>
      <c r="R2859" s="58">
        <f t="shared" si="359"/>
        <v>3.17361010226061</v>
      </c>
      <c r="S2859" s="57">
        <f>IF(K2859=0,C2887,(1/$C$59)*LN(1+$C$59/$C$58/(RodR+ABS(Calculations!K2859-RodR))))</f>
        <v>0.0134341654829677</v>
      </c>
      <c r="T2859" s="83">
        <f t="shared" si="360"/>
        <v>0.0135551019345263</v>
      </c>
      <c r="U2859" s="58">
        <f t="shared" si="361"/>
        <v>119.041666666667</v>
      </c>
      <c r="V2859" s="58">
        <f t="shared" si="362"/>
        <v>1.01019948033673</v>
      </c>
      <c r="W2859" s="58">
        <f t="shared" si="363"/>
        <v>1.01019948033673</v>
      </c>
    </row>
    <row r="2860" spans="11:23">
      <c r="K2860" s="80">
        <v>285.8</v>
      </c>
      <c r="L2860" s="56">
        <f t="shared" si="357"/>
        <v>1.7348318879474</v>
      </c>
      <c r="M2860" s="56">
        <f t="shared" si="364"/>
        <v>0.00605763850347563</v>
      </c>
      <c r="Q2860" s="82">
        <f t="shared" si="358"/>
        <v>0.0426199679902476</v>
      </c>
      <c r="R2860" s="58">
        <f t="shared" si="359"/>
        <v>3.17361010226061</v>
      </c>
      <c r="S2860" s="57">
        <f>IF(K2860=0,C2888,(1/$C$59)*LN(1+$C$59/$C$58/(RodR+ABS(Calculations!K2860-RodR))))</f>
        <v>0.0134294909005642</v>
      </c>
      <c r="T2860" s="83">
        <f t="shared" si="360"/>
        <v>0.0135503428558733</v>
      </c>
      <c r="U2860" s="58">
        <f t="shared" si="361"/>
        <v>119.083333333333</v>
      </c>
      <c r="V2860" s="58">
        <f t="shared" si="362"/>
        <v>1.01019948033673</v>
      </c>
      <c r="W2860" s="58">
        <f t="shared" si="363"/>
        <v>1.01019948033673</v>
      </c>
    </row>
    <row r="2861" spans="11:23">
      <c r="K2861" s="80">
        <v>285.9</v>
      </c>
      <c r="L2861" s="56">
        <f t="shared" si="357"/>
        <v>1.73422844192678</v>
      </c>
      <c r="M2861" s="56">
        <f t="shared" si="364"/>
        <v>0.00605341764795919</v>
      </c>
      <c r="Q2861" s="82">
        <f t="shared" si="358"/>
        <v>0.0426051430090713</v>
      </c>
      <c r="R2861" s="58">
        <f t="shared" si="359"/>
        <v>3.17361010226061</v>
      </c>
      <c r="S2861" s="57">
        <f>IF(K2861=0,C2889,(1/$C$59)*LN(1+$C$59/$C$58/(RodR+ABS(Calculations!K2861-RodR))))</f>
        <v>0.0134248195702185</v>
      </c>
      <c r="T2861" s="83">
        <f t="shared" si="360"/>
        <v>0.0135455871178026</v>
      </c>
      <c r="U2861" s="58">
        <f t="shared" si="361"/>
        <v>119.125</v>
      </c>
      <c r="V2861" s="58">
        <f t="shared" si="362"/>
        <v>1.01019948033673</v>
      </c>
      <c r="W2861" s="58">
        <f t="shared" si="363"/>
        <v>1.01019948033673</v>
      </c>
    </row>
    <row r="2862" spans="11:23">
      <c r="K2862" s="80">
        <v>286</v>
      </c>
      <c r="L2862" s="56">
        <f t="shared" si="357"/>
        <v>1.73362541557131</v>
      </c>
      <c r="M2862" s="56">
        <f t="shared" si="364"/>
        <v>0.00604920120240782</v>
      </c>
      <c r="Q2862" s="82">
        <f t="shared" si="358"/>
        <v>0.0425903283378942</v>
      </c>
      <c r="R2862" s="58">
        <f t="shared" si="359"/>
        <v>3.17361010226061</v>
      </c>
      <c r="S2862" s="57">
        <f>IF(K2862=0,C2890,(1/$C$59)*LN(1+$C$59/$C$58/(RodR+ABS(Calculations!K2862-RodR))))</f>
        <v>0.0134201514885387</v>
      </c>
      <c r="T2862" s="83">
        <f t="shared" si="360"/>
        <v>0.0135408347167987</v>
      </c>
      <c r="U2862" s="58">
        <f t="shared" si="361"/>
        <v>119.166666666667</v>
      </c>
      <c r="V2862" s="58">
        <f t="shared" si="362"/>
        <v>1.01019948033673</v>
      </c>
      <c r="W2862" s="58">
        <f t="shared" si="363"/>
        <v>1.01019948033673</v>
      </c>
    </row>
    <row r="2863" spans="11:23">
      <c r="K2863" s="80">
        <v>286.1</v>
      </c>
      <c r="L2863" s="56">
        <f t="shared" si="357"/>
        <v>1.73302280844327</v>
      </c>
      <c r="M2863" s="56">
        <f t="shared" si="364"/>
        <v>0.00604498916081098</v>
      </c>
      <c r="Q2863" s="82">
        <f t="shared" si="358"/>
        <v>0.0425755239659627</v>
      </c>
      <c r="R2863" s="58">
        <f t="shared" si="359"/>
        <v>3.17361010226061</v>
      </c>
      <c r="S2863" s="57">
        <f>IF(K2863=0,C2891,(1/$C$59)*LN(1+$C$59/$C$58/(RodR+ABS(Calculations!K2863-RodR))))</f>
        <v>0.0134154866521365</v>
      </c>
      <c r="T2863" s="83">
        <f t="shared" si="360"/>
        <v>0.0135360856493495</v>
      </c>
      <c r="U2863" s="58">
        <f t="shared" si="361"/>
        <v>119.208333333333</v>
      </c>
      <c r="V2863" s="58">
        <f t="shared" si="362"/>
        <v>1.01019948033673</v>
      </c>
      <c r="W2863" s="58">
        <f t="shared" si="363"/>
        <v>1.01019948033673</v>
      </c>
    </row>
    <row r="2864" spans="11:23">
      <c r="K2864" s="80">
        <v>286.2</v>
      </c>
      <c r="L2864" s="56">
        <f t="shared" si="357"/>
        <v>1.73242062010569</v>
      </c>
      <c r="M2864" s="56">
        <f t="shared" si="364"/>
        <v>0.00604078151698095</v>
      </c>
      <c r="Q2864" s="82">
        <f t="shared" si="358"/>
        <v>0.0425607298825418</v>
      </c>
      <c r="R2864" s="58">
        <f t="shared" si="359"/>
        <v>3.17361010226061</v>
      </c>
      <c r="S2864" s="57">
        <f>IF(K2864=0,C2892,(1/$C$59)*LN(1+$C$59/$C$58/(RodR+ABS(Calculations!K2864-RodR))))</f>
        <v>0.0134108250576292</v>
      </c>
      <c r="T2864" s="83">
        <f t="shared" si="360"/>
        <v>0.0135313399119497</v>
      </c>
      <c r="U2864" s="58">
        <f t="shared" si="361"/>
        <v>119.25</v>
      </c>
      <c r="V2864" s="58">
        <f t="shared" si="362"/>
        <v>1.01019948033673</v>
      </c>
      <c r="W2864" s="58">
        <f t="shared" si="363"/>
        <v>1.01019948033673</v>
      </c>
    </row>
    <row r="2865" spans="11:23">
      <c r="K2865" s="80">
        <v>286.3</v>
      </c>
      <c r="L2865" s="56">
        <f t="shared" si="357"/>
        <v>1.73181885012215</v>
      </c>
      <c r="M2865" s="56">
        <f t="shared" si="364"/>
        <v>0.0060365782647358</v>
      </c>
      <c r="Q2865" s="82">
        <f t="shared" si="358"/>
        <v>0.0425459460769095</v>
      </c>
      <c r="R2865" s="58">
        <f t="shared" si="359"/>
        <v>3.17361010226061</v>
      </c>
      <c r="S2865" s="57">
        <f>IF(K2865=0,C2893,(1/$C$59)*LN(1+$C$59/$C$58/(RodR+ABS(Calculations!K2865-RodR))))</f>
        <v>0.0134061667016384</v>
      </c>
      <c r="T2865" s="83">
        <f t="shared" si="360"/>
        <v>0.0135265975010979</v>
      </c>
      <c r="U2865" s="58">
        <f t="shared" si="361"/>
        <v>119.291666666667</v>
      </c>
      <c r="V2865" s="58">
        <f t="shared" si="362"/>
        <v>1.01019948033673</v>
      </c>
      <c r="W2865" s="58">
        <f t="shared" si="363"/>
        <v>1.01019948033673</v>
      </c>
    </row>
    <row r="2866" spans="11:23">
      <c r="K2866" s="80">
        <v>286.4</v>
      </c>
      <c r="L2866" s="56">
        <f t="shared" si="357"/>
        <v>1.73121749805681</v>
      </c>
      <c r="M2866" s="56">
        <f t="shared" si="364"/>
        <v>0.00603237939806078</v>
      </c>
      <c r="Q2866" s="82">
        <f t="shared" si="358"/>
        <v>0.0425311725383588</v>
      </c>
      <c r="R2866" s="58">
        <f t="shared" si="359"/>
        <v>3.17361010226061</v>
      </c>
      <c r="S2866" s="57">
        <f>IF(K2866=0,C2894,(1/$C$59)*LN(1+$C$59/$C$58/(RodR+ABS(Calculations!K2866-RodR))))</f>
        <v>0.0134015115807904</v>
      </c>
      <c r="T2866" s="83">
        <f t="shared" si="360"/>
        <v>0.0135218584132966</v>
      </c>
      <c r="U2866" s="58">
        <f t="shared" si="361"/>
        <v>119.333333333333</v>
      </c>
      <c r="V2866" s="58">
        <f t="shared" si="362"/>
        <v>1.01019948033673</v>
      </c>
      <c r="W2866" s="58">
        <f t="shared" si="363"/>
        <v>1.01019948033673</v>
      </c>
    </row>
    <row r="2867" spans="11:23">
      <c r="K2867" s="80">
        <v>286.5</v>
      </c>
      <c r="L2867" s="56">
        <f t="shared" si="357"/>
        <v>1.73061656347447</v>
      </c>
      <c r="M2867" s="56">
        <f t="shared" si="364"/>
        <v>0.00602818491083967</v>
      </c>
      <c r="Q2867" s="82">
        <f t="shared" si="358"/>
        <v>0.0425164092561978</v>
      </c>
      <c r="R2867" s="58">
        <f t="shared" si="359"/>
        <v>3.17361010226061</v>
      </c>
      <c r="S2867" s="57">
        <f>IF(K2867=0,C2895,(1/$C$59)*LN(1+$C$59/$C$58/(RodR+ABS(Calculations!K2867-RodR))))</f>
        <v>0.013396859691716</v>
      </c>
      <c r="T2867" s="83">
        <f t="shared" si="360"/>
        <v>0.0135171226450556</v>
      </c>
      <c r="U2867" s="58">
        <f t="shared" si="361"/>
        <v>119.375</v>
      </c>
      <c r="V2867" s="58">
        <f t="shared" si="362"/>
        <v>1.01019948033673</v>
      </c>
      <c r="W2867" s="58">
        <f t="shared" si="363"/>
        <v>1.01019948033673</v>
      </c>
    </row>
    <row r="2868" spans="11:23">
      <c r="K2868" s="80">
        <v>286.6</v>
      </c>
      <c r="L2868" s="56">
        <f t="shared" si="357"/>
        <v>1.73001604594051</v>
      </c>
      <c r="M2868" s="56">
        <f t="shared" si="364"/>
        <v>0.00602399479698845</v>
      </c>
      <c r="Q2868" s="82">
        <f t="shared" si="358"/>
        <v>0.0425016562197493</v>
      </c>
      <c r="R2868" s="58">
        <f t="shared" si="359"/>
        <v>3.17361010226061</v>
      </c>
      <c r="S2868" s="57">
        <f>IF(K2868=0,C2896,(1/$C$59)*LN(1+$C$59/$C$58/(RodR+ABS(Calculations!K2868-RodR))))</f>
        <v>0.013392211031051</v>
      </c>
      <c r="T2868" s="83">
        <f t="shared" si="360"/>
        <v>0.0135123901928871</v>
      </c>
      <c r="U2868" s="58">
        <f t="shared" si="361"/>
        <v>119.416666666667</v>
      </c>
      <c r="V2868" s="58">
        <f t="shared" si="362"/>
        <v>1.01019948033673</v>
      </c>
      <c r="W2868" s="58">
        <f t="shared" si="363"/>
        <v>1.01019948033673</v>
      </c>
    </row>
    <row r="2869" spans="11:23">
      <c r="K2869" s="80">
        <v>286.7</v>
      </c>
      <c r="L2869" s="56">
        <f t="shared" si="357"/>
        <v>1.72941594502097</v>
      </c>
      <c r="M2869" s="56">
        <f t="shared" si="364"/>
        <v>0.00601980905035782</v>
      </c>
      <c r="Q2869" s="82">
        <f t="shared" si="358"/>
        <v>0.0424869134183521</v>
      </c>
      <c r="R2869" s="58">
        <f t="shared" si="359"/>
        <v>3.17361010226061</v>
      </c>
      <c r="S2869" s="57">
        <f>IF(K2869=0,C2897,(1/$C$59)*LN(1+$C$59/$C$58/(RodR+ABS(Calculations!K2869-RodR))))</f>
        <v>0.013387565595436</v>
      </c>
      <c r="T2869" s="83">
        <f t="shared" si="360"/>
        <v>0.0135076610533106</v>
      </c>
      <c r="U2869" s="58">
        <f t="shared" si="361"/>
        <v>119.458333333333</v>
      </c>
      <c r="V2869" s="58">
        <f t="shared" si="362"/>
        <v>1.01019948033673</v>
      </c>
      <c r="W2869" s="58">
        <f t="shared" si="363"/>
        <v>1.01019948033673</v>
      </c>
    </row>
    <row r="2870" spans="11:23">
      <c r="K2870" s="80">
        <v>286.8</v>
      </c>
      <c r="L2870" s="56">
        <f t="shared" si="357"/>
        <v>1.7288162602824</v>
      </c>
      <c r="M2870" s="56">
        <f t="shared" si="364"/>
        <v>0.00601562766500163</v>
      </c>
      <c r="Q2870" s="82">
        <f t="shared" si="358"/>
        <v>0.0424721808413573</v>
      </c>
      <c r="R2870" s="58">
        <f t="shared" si="359"/>
        <v>3.17361010226061</v>
      </c>
      <c r="S2870" s="57">
        <f>IF(K2870=0,C2898,(1/$C$59)*LN(1+$C$59/$C$58/(RodR+ABS(Calculations!K2870-RodR))))</f>
        <v>0.0133829233815155</v>
      </c>
      <c r="T2870" s="83">
        <f t="shared" si="360"/>
        <v>0.0135029352228479</v>
      </c>
      <c r="U2870" s="58">
        <f t="shared" si="361"/>
        <v>119.5</v>
      </c>
      <c r="V2870" s="58">
        <f t="shared" si="362"/>
        <v>1.01019948033673</v>
      </c>
      <c r="W2870" s="58">
        <f t="shared" si="363"/>
        <v>1.01019948033673</v>
      </c>
    </row>
    <row r="2871" spans="11:23">
      <c r="K2871" s="80">
        <v>286.9</v>
      </c>
      <c r="L2871" s="56">
        <f t="shared" si="357"/>
        <v>1.72821699129208</v>
      </c>
      <c r="M2871" s="56">
        <f t="shared" si="364"/>
        <v>0.00601145063469799</v>
      </c>
      <c r="Q2871" s="82">
        <f t="shared" si="358"/>
        <v>0.0424574584781345</v>
      </c>
      <c r="R2871" s="58">
        <f t="shared" si="359"/>
        <v>3.17361010226061</v>
      </c>
      <c r="S2871" s="57">
        <f>IF(K2871=0,C2899,(1/$C$59)*LN(1+$C$59/$C$58/(RodR+ABS(Calculations!K2871-RodR))))</f>
        <v>0.01337828438594</v>
      </c>
      <c r="T2871" s="83">
        <f t="shared" si="360"/>
        <v>0.0134982126980281</v>
      </c>
      <c r="U2871" s="58">
        <f t="shared" si="361"/>
        <v>119.541666666667</v>
      </c>
      <c r="V2871" s="58">
        <f t="shared" si="362"/>
        <v>1.01019948033673</v>
      </c>
      <c r="W2871" s="58">
        <f t="shared" si="363"/>
        <v>1.01019948033673</v>
      </c>
    </row>
    <row r="2872" spans="11:23">
      <c r="K2872" s="80">
        <v>287</v>
      </c>
      <c r="L2872" s="56">
        <f t="shared" si="357"/>
        <v>1.72761813761774</v>
      </c>
      <c r="M2872" s="56">
        <f t="shared" si="364"/>
        <v>0.00600727795357181</v>
      </c>
      <c r="Q2872" s="82">
        <f t="shared" si="358"/>
        <v>0.0424427463180636</v>
      </c>
      <c r="R2872" s="58">
        <f t="shared" si="359"/>
        <v>3.17361010226061</v>
      </c>
      <c r="S2872" s="57">
        <f>IF(K2872=0,C2900,(1/$C$59)*LN(1+$C$59/$C$58/(RodR+ABS(Calculations!K2872-RodR))))</f>
        <v>0.013373648605363</v>
      </c>
      <c r="T2872" s="83">
        <f t="shared" si="360"/>
        <v>0.013493493475383</v>
      </c>
      <c r="U2872" s="58">
        <f t="shared" si="361"/>
        <v>119.583333333333</v>
      </c>
      <c r="V2872" s="58">
        <f t="shared" si="362"/>
        <v>1.01019948033673</v>
      </c>
      <c r="W2872" s="58">
        <f t="shared" si="363"/>
        <v>1.01019948033673</v>
      </c>
    </row>
    <row r="2873" spans="11:23">
      <c r="K2873" s="80">
        <v>287.1</v>
      </c>
      <c r="L2873" s="56">
        <f t="shared" si="357"/>
        <v>1.7270196988278</v>
      </c>
      <c r="M2873" s="56">
        <f t="shared" si="364"/>
        <v>0.00600310961546757</v>
      </c>
      <c r="Q2873" s="82">
        <f t="shared" si="358"/>
        <v>0.0424280443505425</v>
      </c>
      <c r="R2873" s="58">
        <f t="shared" si="359"/>
        <v>3.17361010226061</v>
      </c>
      <c r="S2873" s="57">
        <f>IF(K2873=0,C2901,(1/$C$59)*LN(1+$C$59/$C$58/(RodR+ABS(Calculations!K2873-RodR))))</f>
        <v>0.0133690160364439</v>
      </c>
      <c r="T2873" s="83">
        <f t="shared" si="360"/>
        <v>0.0134887775514514</v>
      </c>
      <c r="U2873" s="58">
        <f t="shared" si="361"/>
        <v>119.625</v>
      </c>
      <c r="V2873" s="58">
        <f t="shared" si="362"/>
        <v>1.01019948033673</v>
      </c>
      <c r="W2873" s="58">
        <f t="shared" si="363"/>
        <v>1.01019948033673</v>
      </c>
    </row>
    <row r="2874" spans="11:23">
      <c r="K2874" s="80">
        <v>287.2</v>
      </c>
      <c r="L2874" s="56">
        <f t="shared" si="357"/>
        <v>1.72642167449125</v>
      </c>
      <c r="M2874" s="56">
        <f t="shared" si="364"/>
        <v>0.00599894561444181</v>
      </c>
      <c r="Q2874" s="82">
        <f t="shared" si="358"/>
        <v>0.0424133525649821</v>
      </c>
      <c r="R2874" s="58">
        <f t="shared" si="359"/>
        <v>3.17361010226061</v>
      </c>
      <c r="S2874" s="57">
        <f>IF(K2874=0,C2902,(1/$C$59)*LN(1+$C$59/$C$58/(RodR+ABS(Calculations!K2874-RodR))))</f>
        <v>0.013364386675846</v>
      </c>
      <c r="T2874" s="83">
        <f t="shared" si="360"/>
        <v>0.0134840649227747</v>
      </c>
      <c r="U2874" s="58">
        <f t="shared" si="361"/>
        <v>119.666666666667</v>
      </c>
      <c r="V2874" s="58">
        <f t="shared" si="362"/>
        <v>1.01019948033673</v>
      </c>
      <c r="W2874" s="58">
        <f t="shared" si="363"/>
        <v>1.01019948033673</v>
      </c>
    </row>
    <row r="2875" spans="11:23">
      <c r="K2875" s="80">
        <v>287.3</v>
      </c>
      <c r="L2875" s="56">
        <f t="shared" si="357"/>
        <v>1.7258240641777</v>
      </c>
      <c r="M2875" s="56">
        <f t="shared" si="364"/>
        <v>0.00599478594444358</v>
      </c>
      <c r="Q2875" s="82">
        <f t="shared" si="358"/>
        <v>0.042398670950809</v>
      </c>
      <c r="R2875" s="58">
        <f t="shared" si="359"/>
        <v>3.17361010226061</v>
      </c>
      <c r="S2875" s="57">
        <f>IF(K2875=0,C2903,(1/$C$59)*LN(1+$C$59/$C$58/(RodR+ABS(Calculations!K2875-RodR))))</f>
        <v>0.0133597605202378</v>
      </c>
      <c r="T2875" s="83">
        <f t="shared" si="360"/>
        <v>0.0134793555859015</v>
      </c>
      <c r="U2875" s="58">
        <f t="shared" si="361"/>
        <v>119.708333333333</v>
      </c>
      <c r="V2875" s="58">
        <f t="shared" si="362"/>
        <v>1.01019948033673</v>
      </c>
      <c r="W2875" s="58">
        <f t="shared" si="363"/>
        <v>1.01019948033673</v>
      </c>
    </row>
    <row r="2876" spans="11:23">
      <c r="K2876" s="80">
        <v>287.4</v>
      </c>
      <c r="L2876" s="56">
        <f t="shared" si="357"/>
        <v>1.72522686745736</v>
      </c>
      <c r="M2876" s="56">
        <f t="shared" si="364"/>
        <v>0.00599063059945637</v>
      </c>
      <c r="Q2876" s="82">
        <f t="shared" si="358"/>
        <v>0.0423839994974642</v>
      </c>
      <c r="R2876" s="58">
        <f t="shared" si="359"/>
        <v>3.17361010226061</v>
      </c>
      <c r="S2876" s="57">
        <f>IF(K2876=0,C2904,(1/$C$59)*LN(1+$C$59/$C$58/(RodR+ABS(Calculations!K2876-RodR))))</f>
        <v>0.0133551375662919</v>
      </c>
      <c r="T2876" s="83">
        <f t="shared" si="360"/>
        <v>0.0134746495373824</v>
      </c>
      <c r="U2876" s="58">
        <f t="shared" si="361"/>
        <v>119.75</v>
      </c>
      <c r="V2876" s="58">
        <f t="shared" si="362"/>
        <v>1.01019948033673</v>
      </c>
      <c r="W2876" s="58">
        <f t="shared" si="363"/>
        <v>1.01019948033673</v>
      </c>
    </row>
    <row r="2877" spans="11:23">
      <c r="K2877" s="80">
        <v>287.5</v>
      </c>
      <c r="L2877" s="56">
        <f t="shared" si="357"/>
        <v>1.72463008390097</v>
      </c>
      <c r="M2877" s="56">
        <f t="shared" si="364"/>
        <v>0.0059864795734994</v>
      </c>
      <c r="Q2877" s="82">
        <f t="shared" si="358"/>
        <v>0.0423693381944024</v>
      </c>
      <c r="R2877" s="58">
        <f t="shared" si="359"/>
        <v>3.17361010226061</v>
      </c>
      <c r="S2877" s="57">
        <f>IF(K2877=0,C2905,(1/$C$59)*LN(1+$C$59/$C$58/(RodR+ABS(Calculations!K2877-RodR))))</f>
        <v>0.0133505178106857</v>
      </c>
      <c r="T2877" s="83">
        <f t="shared" si="360"/>
        <v>0.0134699467737759</v>
      </c>
      <c r="U2877" s="58">
        <f t="shared" si="361"/>
        <v>119.791666666667</v>
      </c>
      <c r="V2877" s="58">
        <f t="shared" si="362"/>
        <v>1.01019948033673</v>
      </c>
      <c r="W2877" s="58">
        <f t="shared" si="363"/>
        <v>1.01019948033673</v>
      </c>
    </row>
    <row r="2878" spans="11:23">
      <c r="K2878" s="80">
        <v>287.6</v>
      </c>
      <c r="L2878" s="56">
        <f t="shared" si="357"/>
        <v>1.72403371307995</v>
      </c>
      <c r="M2878" s="56">
        <f t="shared" si="364"/>
        <v>0.00598233286055705</v>
      </c>
      <c r="Q2878" s="82">
        <f t="shared" si="358"/>
        <v>0.0423546870310946</v>
      </c>
      <c r="R2878" s="58">
        <f t="shared" si="359"/>
        <v>3.17361010226061</v>
      </c>
      <c r="S2878" s="57">
        <f>IF(K2878=0,C2906,(1/$C$59)*LN(1+$C$59/$C$58/(RodR+ABS(Calculations!K2878-RodR))))</f>
        <v>0.0133459012501015</v>
      </c>
      <c r="T2878" s="83">
        <f t="shared" si="360"/>
        <v>0.0134652472916427</v>
      </c>
      <c r="U2878" s="58">
        <f t="shared" si="361"/>
        <v>119.833333333333</v>
      </c>
      <c r="V2878" s="58">
        <f t="shared" si="362"/>
        <v>1.01019948033673</v>
      </c>
      <c r="W2878" s="58">
        <f t="shared" si="363"/>
        <v>1.01019948033673</v>
      </c>
    </row>
    <row r="2879" spans="11:23">
      <c r="K2879" s="80">
        <v>287.7</v>
      </c>
      <c r="L2879" s="56">
        <f t="shared" si="357"/>
        <v>1.72343775456623</v>
      </c>
      <c r="M2879" s="56">
        <f t="shared" si="364"/>
        <v>0.00597819045474912</v>
      </c>
      <c r="Q2879" s="82">
        <f t="shared" si="358"/>
        <v>0.0423400459970238</v>
      </c>
      <c r="R2879" s="58">
        <f t="shared" si="359"/>
        <v>3.17361010226061</v>
      </c>
      <c r="S2879" s="57">
        <f>IF(K2879=0,C2907,(1/$C$59)*LN(1+$C$59/$C$58/(RodR+ABS(Calculations!K2879-RodR))))</f>
        <v>0.0133412878812253</v>
      </c>
      <c r="T2879" s="83">
        <f t="shared" si="360"/>
        <v>0.0134605510875502</v>
      </c>
      <c r="U2879" s="58">
        <f t="shared" si="361"/>
        <v>119.875</v>
      </c>
      <c r="V2879" s="58">
        <f t="shared" si="362"/>
        <v>1.01019948033673</v>
      </c>
      <c r="W2879" s="58">
        <f t="shared" si="363"/>
        <v>1.01019948033673</v>
      </c>
    </row>
    <row r="2880" spans="11:23">
      <c r="K2880" s="80">
        <v>287.8</v>
      </c>
      <c r="L2880" s="56">
        <f t="shared" si="357"/>
        <v>1.72284220793241</v>
      </c>
      <c r="M2880" s="56">
        <f t="shared" si="364"/>
        <v>0.00597405234999138</v>
      </c>
      <c r="Q2880" s="82">
        <f t="shared" si="358"/>
        <v>0.0423254150816906</v>
      </c>
      <c r="R2880" s="58">
        <f t="shared" si="359"/>
        <v>3.17361010226061</v>
      </c>
      <c r="S2880" s="57">
        <f>IF(K2880=0,C2908,(1/$C$59)*LN(1+$C$59/$C$58/(RodR+ABS(Calculations!K2880-RodR))))</f>
        <v>0.0133366777007489</v>
      </c>
      <c r="T2880" s="83">
        <f t="shared" si="360"/>
        <v>0.0134558581580689</v>
      </c>
      <c r="U2880" s="58">
        <f t="shared" si="361"/>
        <v>119.916666666667</v>
      </c>
      <c r="V2880" s="58">
        <f t="shared" si="362"/>
        <v>1.01019948033673</v>
      </c>
      <c r="W2880" s="58">
        <f t="shared" si="363"/>
        <v>1.01019948033673</v>
      </c>
    </row>
    <row r="2881" spans="11:23">
      <c r="K2881" s="80">
        <v>287.9</v>
      </c>
      <c r="L2881" s="56">
        <f t="shared" si="357"/>
        <v>1.72224707275164</v>
      </c>
      <c r="M2881" s="56">
        <f t="shared" si="364"/>
        <v>0.00596991854043871</v>
      </c>
      <c r="Q2881" s="82">
        <f t="shared" si="358"/>
        <v>0.0423107942746081</v>
      </c>
      <c r="R2881" s="58">
        <f t="shared" si="359"/>
        <v>3.17361010226061</v>
      </c>
      <c r="S2881" s="57">
        <f>IF(K2881=0,C2909,(1/$C$59)*LN(1+$C$59/$C$58/(RodR+ABS(Calculations!K2881-RodR))))</f>
        <v>0.0133320707053678</v>
      </c>
      <c r="T2881" s="83">
        <f t="shared" si="360"/>
        <v>0.0134511684997762</v>
      </c>
      <c r="U2881" s="58">
        <f t="shared" si="361"/>
        <v>119.958333333333</v>
      </c>
      <c r="V2881" s="58">
        <f t="shared" si="362"/>
        <v>1.01019948033673</v>
      </c>
      <c r="W2881" s="58">
        <f t="shared" si="363"/>
        <v>1.01019948033673</v>
      </c>
    </row>
    <row r="2882" spans="11:23">
      <c r="K2882" s="80">
        <v>288</v>
      </c>
      <c r="L2882" s="56">
        <f t="shared" ref="L2882:L2945" si="365">IF(K2882&lt;RodR,EPRValue,Q2882*$C$43)</f>
        <v>1.72165234859766</v>
      </c>
      <c r="M2882" s="56">
        <f t="shared" si="364"/>
        <v>0.00596578902007261</v>
      </c>
      <c r="Q2882" s="82">
        <f t="shared" si="358"/>
        <v>0.0422961835653044</v>
      </c>
      <c r="R2882" s="58">
        <f t="shared" si="359"/>
        <v>3.17361010226061</v>
      </c>
      <c r="S2882" s="57">
        <f>IF(K2882=0,C2910,(1/$C$59)*LN(1+$C$59/$C$58/(RodR+ABS(Calculations!K2882-RodR))))</f>
        <v>0.0133274668917824</v>
      </c>
      <c r="T2882" s="83">
        <f t="shared" si="360"/>
        <v>0.0134464821092517</v>
      </c>
      <c r="U2882" s="58">
        <f t="shared" si="361"/>
        <v>120</v>
      </c>
      <c r="V2882" s="58">
        <f t="shared" si="362"/>
        <v>1.01019948033673</v>
      </c>
      <c r="W2882" s="58">
        <f t="shared" si="363"/>
        <v>1.01019948033673</v>
      </c>
    </row>
    <row r="2883" spans="11:23">
      <c r="K2883" s="80">
        <v>288.1</v>
      </c>
      <c r="L2883" s="56">
        <f t="shared" si="365"/>
        <v>1.72105803504482</v>
      </c>
      <c r="M2883" s="56">
        <f t="shared" si="364"/>
        <v>0.00596166378298113</v>
      </c>
      <c r="Q2883" s="82">
        <f t="shared" si="358"/>
        <v>0.0422815829433223</v>
      </c>
      <c r="R2883" s="58">
        <f t="shared" si="359"/>
        <v>3.17361010226061</v>
      </c>
      <c r="S2883" s="57">
        <f>IF(K2883=0,C2911,(1/$C$59)*LN(1+$C$59/$C$58/(RodR+ABS(Calculations!K2883-RodR))))</f>
        <v>0.0133228662566975</v>
      </c>
      <c r="T2883" s="83">
        <f t="shared" si="360"/>
        <v>0.0134417989830817</v>
      </c>
      <c r="U2883" s="58">
        <f t="shared" si="361"/>
        <v>120.041666666667</v>
      </c>
      <c r="V2883" s="58">
        <f t="shared" si="362"/>
        <v>1.01019948033673</v>
      </c>
      <c r="W2883" s="58">
        <f t="shared" si="363"/>
        <v>1.01019948033673</v>
      </c>
    </row>
    <row r="2884" spans="11:23">
      <c r="K2884" s="80">
        <v>288.2</v>
      </c>
      <c r="L2884" s="56">
        <f t="shared" si="365"/>
        <v>1.720464131668</v>
      </c>
      <c r="M2884" s="56">
        <f t="shared" si="364"/>
        <v>0.00595754282324834</v>
      </c>
      <c r="Q2884" s="82">
        <f t="shared" ref="Q2884:Q2947" si="366">R2884*IF($C$56&lt;$C$55,S2884,T2884)</f>
        <v>0.0422669923982181</v>
      </c>
      <c r="R2884" s="58">
        <f t="shared" ref="R2884:R2947" si="367">$C$70/$C$61*W2884</f>
        <v>3.17361010226061</v>
      </c>
      <c r="S2884" s="57">
        <f>IF(K2884=0,C2912,(1/$C$59)*LN(1+$C$59/$C$58/(RodR+ABS(Calculations!K2884-RodR))))</f>
        <v>0.0133182687968225</v>
      </c>
      <c r="T2884" s="83">
        <f t="shared" ref="T2884:T2947" si="368">IF((ABS(K2884))&lt;$C$55-$C$56,($C$53/2/PI()/$C$56*LN(($C$55-$C$56)*(ABS(K2884)+$C$56)/(ABS(K2884))/$C$55)+$C$60*LN($C$55*$C$54/($C$55-$C$56)/$C$53)),$C$60*LN((((ABS(K2884))+$C$56-$C$55)*$C$53+$C$55*$C$54)/($C$53*(ABS(K2884)))))</f>
        <v>0.0134371191178567</v>
      </c>
      <c r="U2884" s="58">
        <f t="shared" ref="U2884:U2947" si="369">K2884/$C$56</f>
        <v>120.083333333333</v>
      </c>
      <c r="V2884" s="58">
        <f t="shared" ref="V2884:V2947" si="370">IF(K2884="","",1/(1.0212-0.0178*LOG10($C$53+0.01)))</f>
        <v>1.01019948033673</v>
      </c>
      <c r="W2884" s="58">
        <f t="shared" ref="W2884:W2947" si="371">MAX(1/(-(0.21682*LOG10(3.7*U2884)-0.293)*(EXP(-3.7*U2884)-1)+1),1)*MAX(1/(-(0.1921*LOG10(U2884+0.2)+0.072)*(EXP(-150*U2884)-1)+1),1)*V2884</f>
        <v>1.01019948033673</v>
      </c>
    </row>
    <row r="2885" spans="11:23">
      <c r="K2885" s="80">
        <v>288.3</v>
      </c>
      <c r="L2885" s="56">
        <f t="shared" si="365"/>
        <v>1.71987063804271</v>
      </c>
      <c r="M2885" s="56">
        <f t="shared" si="364"/>
        <v>0.00595342613499361</v>
      </c>
      <c r="Q2885" s="82">
        <f t="shared" si="366"/>
        <v>0.0422524119195631</v>
      </c>
      <c r="R2885" s="58">
        <f t="shared" si="367"/>
        <v>3.17361010226061</v>
      </c>
      <c r="S2885" s="57">
        <f>IF(K2885=0,C2913,(1/$C$59)*LN(1+$C$59/$C$58/(RodR+ABS(Calculations!K2885-RodR))))</f>
        <v>0.0133136745088712</v>
      </c>
      <c r="T2885" s="83">
        <f t="shared" si="368"/>
        <v>0.0134324425101719</v>
      </c>
      <c r="U2885" s="58">
        <f t="shared" si="369"/>
        <v>120.125</v>
      </c>
      <c r="V2885" s="58">
        <f t="shared" si="370"/>
        <v>1.01019948033673</v>
      </c>
      <c r="W2885" s="58">
        <f t="shared" si="371"/>
        <v>1.01019948033673</v>
      </c>
    </row>
    <row r="2886" spans="11:23">
      <c r="K2886" s="80">
        <v>288.4</v>
      </c>
      <c r="L2886" s="56">
        <f t="shared" si="365"/>
        <v>1.71927755374509</v>
      </c>
      <c r="M2886" s="56">
        <f t="shared" si="364"/>
        <v>0.00594931371226903</v>
      </c>
      <c r="Q2886" s="82">
        <f t="shared" si="366"/>
        <v>0.0422378414969441</v>
      </c>
      <c r="R2886" s="58">
        <f t="shared" si="367"/>
        <v>3.17361010226061</v>
      </c>
      <c r="S2886" s="57">
        <f>IF(K2886=0,C2914,(1/$C$59)*LN(1+$C$59/$C$58/(RodR+ABS(Calculations!K2886-RodR))))</f>
        <v>0.0133090833895624</v>
      </c>
      <c r="T2886" s="83">
        <f t="shared" si="368"/>
        <v>0.013427769156627</v>
      </c>
      <c r="U2886" s="58">
        <f t="shared" si="369"/>
        <v>120.166666666667</v>
      </c>
      <c r="V2886" s="58">
        <f t="shared" si="370"/>
        <v>1.01019948033673</v>
      </c>
      <c r="W2886" s="58">
        <f t="shared" si="371"/>
        <v>1.01019948033673</v>
      </c>
    </row>
    <row r="2887" spans="11:23">
      <c r="K2887" s="80">
        <v>288.5</v>
      </c>
      <c r="L2887" s="56">
        <f t="shared" si="365"/>
        <v>1.71868487835177</v>
      </c>
      <c r="M2887" s="56">
        <f t="shared" si="364"/>
        <v>0.00594520554919309</v>
      </c>
      <c r="Q2887" s="82">
        <f t="shared" si="366"/>
        <v>0.0422232811199606</v>
      </c>
      <c r="R2887" s="58">
        <f t="shared" si="367"/>
        <v>3.17361010226061</v>
      </c>
      <c r="S2887" s="57">
        <f>IF(K2887=0,C2915,(1/$C$59)*LN(1+$C$59/$C$58/(RodR+ABS(Calculations!K2887-RodR))))</f>
        <v>0.013304495435619</v>
      </c>
      <c r="T2887" s="83">
        <f t="shared" si="368"/>
        <v>0.0134230990538267</v>
      </c>
      <c r="U2887" s="58">
        <f t="shared" si="369"/>
        <v>120.208333333333</v>
      </c>
      <c r="V2887" s="58">
        <f t="shared" si="370"/>
        <v>1.01019948033673</v>
      </c>
      <c r="W2887" s="58">
        <f t="shared" si="371"/>
        <v>1.01019948033673</v>
      </c>
    </row>
    <row r="2888" spans="11:23">
      <c r="K2888" s="80">
        <v>288.6</v>
      </c>
      <c r="L2888" s="56">
        <f t="shared" si="365"/>
        <v>1.71809261144003</v>
      </c>
      <c r="M2888" s="56">
        <f t="shared" si="364"/>
        <v>0.00594110163991957</v>
      </c>
      <c r="Q2888" s="82">
        <f t="shared" si="366"/>
        <v>0.0422087307782269</v>
      </c>
      <c r="R2888" s="58">
        <f t="shared" si="367"/>
        <v>3.17361010226061</v>
      </c>
      <c r="S2888" s="57">
        <f>IF(K2888=0,C2916,(1/$C$59)*LN(1+$C$59/$C$58/(RodR+ABS(Calculations!K2888-RodR))))</f>
        <v>0.0132999106437684</v>
      </c>
      <c r="T2888" s="83">
        <f t="shared" si="368"/>
        <v>0.0134184321983807</v>
      </c>
      <c r="U2888" s="58">
        <f t="shared" si="369"/>
        <v>120.25</v>
      </c>
      <c r="V2888" s="58">
        <f t="shared" si="370"/>
        <v>1.01019948033673</v>
      </c>
      <c r="W2888" s="58">
        <f t="shared" si="371"/>
        <v>1.01019948033673</v>
      </c>
    </row>
    <row r="2889" spans="11:23">
      <c r="K2889" s="80">
        <v>288.7</v>
      </c>
      <c r="L2889" s="56">
        <f t="shared" si="365"/>
        <v>1.71750075258773</v>
      </c>
      <c r="M2889" s="56">
        <f t="shared" si="364"/>
        <v>0.00593700197849811</v>
      </c>
      <c r="Q2889" s="82">
        <f t="shared" si="366"/>
        <v>0.0421941904613724</v>
      </c>
      <c r="R2889" s="58">
        <f t="shared" si="367"/>
        <v>3.17361010226061</v>
      </c>
      <c r="S2889" s="57">
        <f>IF(K2889=0,C2917,(1/$C$59)*LN(1+$C$59/$C$58/(RodR+ABS(Calculations!K2889-RodR))))</f>
        <v>0.013295329010743</v>
      </c>
      <c r="T2889" s="83">
        <f t="shared" si="368"/>
        <v>0.0134137685869027</v>
      </c>
      <c r="U2889" s="58">
        <f t="shared" si="369"/>
        <v>120.291666666667</v>
      </c>
      <c r="V2889" s="58">
        <f t="shared" si="370"/>
        <v>1.01019948033673</v>
      </c>
      <c r="W2889" s="58">
        <f t="shared" si="371"/>
        <v>1.01019948033673</v>
      </c>
    </row>
    <row r="2890" spans="11:23">
      <c r="K2890" s="80">
        <v>288.8</v>
      </c>
      <c r="L2890" s="56">
        <f t="shared" si="365"/>
        <v>1.71690930137326</v>
      </c>
      <c r="M2890" s="56">
        <f t="shared" si="364"/>
        <v>0.0059329065591498</v>
      </c>
      <c r="Q2890" s="82">
        <f t="shared" si="366"/>
        <v>0.0421796601590397</v>
      </c>
      <c r="R2890" s="58">
        <f t="shared" si="367"/>
        <v>3.17361010226061</v>
      </c>
      <c r="S2890" s="57">
        <f>IF(K2890=0,C2918,(1/$C$59)*LN(1+$C$59/$C$58/(RodR+ABS(Calculations!K2890-RodR))))</f>
        <v>0.013290750533279</v>
      </c>
      <c r="T2890" s="83">
        <f t="shared" si="368"/>
        <v>0.013409108216012</v>
      </c>
      <c r="U2890" s="58">
        <f t="shared" si="369"/>
        <v>120.333333333333</v>
      </c>
      <c r="V2890" s="58">
        <f t="shared" si="370"/>
        <v>1.01019948033673</v>
      </c>
      <c r="W2890" s="58">
        <f t="shared" si="371"/>
        <v>1.01019948033673</v>
      </c>
    </row>
    <row r="2891" spans="11:23">
      <c r="K2891" s="80">
        <v>288.9</v>
      </c>
      <c r="L2891" s="56">
        <f t="shared" si="365"/>
        <v>1.71631825737562</v>
      </c>
      <c r="M2891" s="56">
        <f t="shared" si="364"/>
        <v>0.00592881537602818</v>
      </c>
      <c r="Q2891" s="82">
        <f t="shared" si="366"/>
        <v>0.0421651398608854</v>
      </c>
      <c r="R2891" s="58">
        <f t="shared" si="367"/>
        <v>3.17361010226061</v>
      </c>
      <c r="S2891" s="57">
        <f>IF(K2891=0,C2919,(1/$C$59)*LN(1+$C$59/$C$58/(RodR+ABS(Calculations!K2891-RodR))))</f>
        <v>0.0132861752081173</v>
      </c>
      <c r="T2891" s="83">
        <f t="shared" si="368"/>
        <v>0.0134044510823311</v>
      </c>
      <c r="U2891" s="58">
        <f t="shared" si="369"/>
        <v>120.375</v>
      </c>
      <c r="V2891" s="58">
        <f t="shared" si="370"/>
        <v>1.01019948033673</v>
      </c>
      <c r="W2891" s="58">
        <f t="shared" si="371"/>
        <v>1.01019948033673</v>
      </c>
    </row>
    <row r="2892" spans="11:23">
      <c r="K2892" s="80">
        <v>289</v>
      </c>
      <c r="L2892" s="56">
        <f t="shared" si="365"/>
        <v>1.71572762017445</v>
      </c>
      <c r="M2892" s="56">
        <f t="shared" si="364"/>
        <v>0.00592472842321756</v>
      </c>
      <c r="Q2892" s="82">
        <f t="shared" si="366"/>
        <v>0.042150629556583</v>
      </c>
      <c r="R2892" s="58">
        <f t="shared" si="367"/>
        <v>3.17361010226061</v>
      </c>
      <c r="S2892" s="57">
        <f>IF(K2892=0,C2920,(1/$C$59)*LN(1+$C$59/$C$58/(RodR+ABS(Calculations!K2892-RodR))))</f>
        <v>0.013281603032004</v>
      </c>
      <c r="T2892" s="83">
        <f t="shared" si="368"/>
        <v>0.0133997971824891</v>
      </c>
      <c r="U2892" s="58">
        <f t="shared" si="369"/>
        <v>120.416666666667</v>
      </c>
      <c r="V2892" s="58">
        <f t="shared" si="370"/>
        <v>1.01019948033673</v>
      </c>
      <c r="W2892" s="58">
        <f t="shared" si="371"/>
        <v>1.01019948033673</v>
      </c>
    </row>
    <row r="2893" spans="11:23">
      <c r="K2893" s="80">
        <v>289.1</v>
      </c>
      <c r="L2893" s="56">
        <f t="shared" si="365"/>
        <v>1.71513738934985</v>
      </c>
      <c r="M2893" s="56">
        <f t="shared" ref="M2893:M2956" si="372">L2883-L2893</f>
        <v>0.00592064569497186</v>
      </c>
      <c r="Q2893" s="82">
        <f t="shared" si="366"/>
        <v>0.0421361292358165</v>
      </c>
      <c r="R2893" s="58">
        <f t="shared" si="367"/>
        <v>3.17361010226061</v>
      </c>
      <c r="S2893" s="57">
        <f>IF(K2893=0,C2921,(1/$C$59)*LN(1+$C$59/$C$58/(RodR+ABS(Calculations!K2893-RodR))))</f>
        <v>0.0132770340016886</v>
      </c>
      <c r="T2893" s="83">
        <f t="shared" si="368"/>
        <v>0.0133951465131187</v>
      </c>
      <c r="U2893" s="58">
        <f t="shared" si="369"/>
        <v>120.458333333333</v>
      </c>
      <c r="V2893" s="58">
        <f t="shared" si="370"/>
        <v>1.01019948033673</v>
      </c>
      <c r="W2893" s="58">
        <f t="shared" si="371"/>
        <v>1.01019948033673</v>
      </c>
    </row>
    <row r="2894" spans="11:23">
      <c r="K2894" s="80">
        <v>289.2</v>
      </c>
      <c r="L2894" s="56">
        <f t="shared" si="365"/>
        <v>1.71454756448259</v>
      </c>
      <c r="M2894" s="56">
        <f t="shared" si="372"/>
        <v>0.00591656718541</v>
      </c>
      <c r="Q2894" s="82">
        <f t="shared" si="366"/>
        <v>0.0421216388882866</v>
      </c>
      <c r="R2894" s="58">
        <f t="shared" si="367"/>
        <v>3.17361010226061</v>
      </c>
      <c r="S2894" s="57">
        <f>IF(K2894=0,C2922,(1/$C$59)*LN(1+$C$59/$C$58/(RodR+ABS(Calculations!K2894-RodR))))</f>
        <v>0.0132724681139258</v>
      </c>
      <c r="T2894" s="83">
        <f t="shared" si="368"/>
        <v>0.0133904990708574</v>
      </c>
      <c r="U2894" s="58">
        <f t="shared" si="369"/>
        <v>120.5</v>
      </c>
      <c r="V2894" s="58">
        <f t="shared" si="370"/>
        <v>1.01019948033673</v>
      </c>
      <c r="W2894" s="58">
        <f t="shared" si="371"/>
        <v>1.01019948033673</v>
      </c>
    </row>
    <row r="2895" spans="11:23">
      <c r="K2895" s="80">
        <v>289.3</v>
      </c>
      <c r="L2895" s="56">
        <f t="shared" si="365"/>
        <v>1.71395814515399</v>
      </c>
      <c r="M2895" s="56">
        <f t="shared" si="372"/>
        <v>0.00591249288871731</v>
      </c>
      <c r="Q2895" s="82">
        <f t="shared" si="366"/>
        <v>0.0421071585037074</v>
      </c>
      <c r="R2895" s="58">
        <f t="shared" si="367"/>
        <v>3.17361010226061</v>
      </c>
      <c r="S2895" s="57">
        <f>IF(K2895=0,C2923,(1/$C$59)*LN(1+$C$59/$C$58/(RodR+ABS(Calculations!K2895-RodR))))</f>
        <v>0.0132679053654744</v>
      </c>
      <c r="T2895" s="83">
        <f t="shared" si="368"/>
        <v>0.0133858548523473</v>
      </c>
      <c r="U2895" s="58">
        <f t="shared" si="369"/>
        <v>120.541666666667</v>
      </c>
      <c r="V2895" s="58">
        <f t="shared" si="370"/>
        <v>1.01019948033673</v>
      </c>
      <c r="W2895" s="58">
        <f t="shared" si="371"/>
        <v>1.01019948033673</v>
      </c>
    </row>
    <row r="2896" spans="11:23">
      <c r="K2896" s="80">
        <v>289.4</v>
      </c>
      <c r="L2896" s="56">
        <f t="shared" si="365"/>
        <v>1.71336913094594</v>
      </c>
      <c r="M2896" s="56">
        <f t="shared" si="372"/>
        <v>0.0059084227991486</v>
      </c>
      <c r="Q2896" s="82">
        <f t="shared" si="366"/>
        <v>0.042092688071807</v>
      </c>
      <c r="R2896" s="58">
        <f t="shared" si="367"/>
        <v>3.17361010226061</v>
      </c>
      <c r="S2896" s="57">
        <f>IF(K2896=0,C2924,(1/$C$59)*LN(1+$C$59/$C$58/(RodR+ABS(Calculations!K2896-RodR))))</f>
        <v>0.013263345753098</v>
      </c>
      <c r="T2896" s="83">
        <f t="shared" si="368"/>
        <v>0.0133812138542354</v>
      </c>
      <c r="U2896" s="58">
        <f t="shared" si="369"/>
        <v>120.583333333333</v>
      </c>
      <c r="V2896" s="58">
        <f t="shared" si="370"/>
        <v>1.01019948033673</v>
      </c>
      <c r="W2896" s="58">
        <f t="shared" si="371"/>
        <v>1.01019948033673</v>
      </c>
    </row>
    <row r="2897" spans="11:23">
      <c r="K2897" s="80">
        <v>289.5</v>
      </c>
      <c r="L2897" s="56">
        <f t="shared" si="365"/>
        <v>1.71278052144089</v>
      </c>
      <c r="M2897" s="56">
        <f t="shared" si="372"/>
        <v>0.00590435691088964</v>
      </c>
      <c r="Q2897" s="82">
        <f t="shared" si="366"/>
        <v>0.0420782275823277</v>
      </c>
      <c r="R2897" s="58">
        <f t="shared" si="367"/>
        <v>3.17361010226061</v>
      </c>
      <c r="S2897" s="57">
        <f>IF(K2897=0,C2925,(1/$C$59)*LN(1+$C$59/$C$58/(RodR+ABS(Calculations!K2897-RodR))))</f>
        <v>0.0132587892735641</v>
      </c>
      <c r="T2897" s="83">
        <f t="shared" si="368"/>
        <v>0.013376576073173</v>
      </c>
      <c r="U2897" s="58">
        <f t="shared" si="369"/>
        <v>120.625</v>
      </c>
      <c r="V2897" s="58">
        <f t="shared" si="370"/>
        <v>1.01019948033673</v>
      </c>
      <c r="W2897" s="58">
        <f t="shared" si="371"/>
        <v>1.01019948033673</v>
      </c>
    </row>
    <row r="2898" spans="11:23">
      <c r="K2898" s="80">
        <v>289.6</v>
      </c>
      <c r="L2898" s="56">
        <f t="shared" si="365"/>
        <v>1.71219231622191</v>
      </c>
      <c r="M2898" s="56">
        <f t="shared" si="372"/>
        <v>0.00590029521812618</v>
      </c>
      <c r="Q2898" s="82">
        <f t="shared" si="366"/>
        <v>0.0420637770250266</v>
      </c>
      <c r="R2898" s="58">
        <f t="shared" si="367"/>
        <v>3.17361010226061</v>
      </c>
      <c r="S2898" s="57">
        <f>IF(K2898=0,C2926,(1/$C$59)*LN(1+$C$59/$C$58/(RodR+ABS(Calculations!K2898-RodR))))</f>
        <v>0.0132542359236454</v>
      </c>
      <c r="T2898" s="83">
        <f t="shared" si="368"/>
        <v>0.0133719415058165</v>
      </c>
      <c r="U2898" s="58">
        <f t="shared" si="369"/>
        <v>120.666666666667</v>
      </c>
      <c r="V2898" s="58">
        <f t="shared" si="370"/>
        <v>1.01019948033673</v>
      </c>
      <c r="W2898" s="58">
        <f t="shared" si="371"/>
        <v>1.01019948033673</v>
      </c>
    </row>
    <row r="2899" spans="11:23">
      <c r="K2899" s="80">
        <v>289.7</v>
      </c>
      <c r="L2899" s="56">
        <f t="shared" si="365"/>
        <v>1.71160451487261</v>
      </c>
      <c r="M2899" s="56">
        <f t="shared" si="372"/>
        <v>0.00589623771511261</v>
      </c>
      <c r="Q2899" s="82">
        <f t="shared" si="366"/>
        <v>0.0420493363896743</v>
      </c>
      <c r="R2899" s="58">
        <f t="shared" si="367"/>
        <v>3.17361010226061</v>
      </c>
      <c r="S2899" s="57">
        <f>IF(K2899=0,C2927,(1/$C$59)*LN(1+$C$59/$C$58/(RodR+ABS(Calculations!K2899-RodR))))</f>
        <v>0.0132496857001186</v>
      </c>
      <c r="T2899" s="83">
        <f t="shared" si="368"/>
        <v>0.0133673101488264</v>
      </c>
      <c r="U2899" s="58">
        <f t="shared" si="369"/>
        <v>120.708333333333</v>
      </c>
      <c r="V2899" s="58">
        <f t="shared" si="370"/>
        <v>1.01019948033673</v>
      </c>
      <c r="W2899" s="58">
        <f t="shared" si="371"/>
        <v>1.01019948033673</v>
      </c>
    </row>
    <row r="2900" spans="11:23">
      <c r="K2900" s="80">
        <v>289.8</v>
      </c>
      <c r="L2900" s="56">
        <f t="shared" si="365"/>
        <v>1.71101711697716</v>
      </c>
      <c r="M2900" s="56">
        <f t="shared" si="372"/>
        <v>0.00589218439610173</v>
      </c>
      <c r="Q2900" s="82">
        <f t="shared" si="366"/>
        <v>0.0420349056660544</v>
      </c>
      <c r="R2900" s="58">
        <f t="shared" si="367"/>
        <v>3.17361010226061</v>
      </c>
      <c r="S2900" s="57">
        <f>IF(K2900=0,C2928,(1/$C$59)*LN(1+$C$59/$C$58/(RodR+ABS(Calculations!K2900-RodR))))</f>
        <v>0.0132451385997645</v>
      </c>
      <c r="T2900" s="83">
        <f t="shared" si="368"/>
        <v>0.0133626819988686</v>
      </c>
      <c r="U2900" s="58">
        <f t="shared" si="369"/>
        <v>120.75</v>
      </c>
      <c r="V2900" s="58">
        <f t="shared" si="370"/>
        <v>1.01019948033673</v>
      </c>
      <c r="W2900" s="58">
        <f t="shared" si="371"/>
        <v>1.01019948033673</v>
      </c>
    </row>
    <row r="2901" spans="11:23">
      <c r="K2901" s="80">
        <v>289.9</v>
      </c>
      <c r="L2901" s="56">
        <f t="shared" si="365"/>
        <v>1.7104301221203</v>
      </c>
      <c r="M2901" s="56">
        <f t="shared" si="372"/>
        <v>0.00588813525531329</v>
      </c>
      <c r="Q2901" s="82">
        <f t="shared" si="366"/>
        <v>0.0420204848439658</v>
      </c>
      <c r="R2901" s="58">
        <f t="shared" si="367"/>
        <v>3.17361010226061</v>
      </c>
      <c r="S2901" s="57">
        <f>IF(K2901=0,C2929,(1/$C$59)*LN(1+$C$59/$C$58/(RodR+ABS(Calculations!K2901-RodR))))</f>
        <v>0.0132405946193687</v>
      </c>
      <c r="T2901" s="83">
        <f t="shared" si="368"/>
        <v>0.0133580570526125</v>
      </c>
      <c r="U2901" s="58">
        <f t="shared" si="369"/>
        <v>120.791666666667</v>
      </c>
      <c r="V2901" s="58">
        <f t="shared" si="370"/>
        <v>1.01019948033673</v>
      </c>
      <c r="W2901" s="58">
        <f t="shared" si="371"/>
        <v>1.01019948033673</v>
      </c>
    </row>
    <row r="2902" spans="11:23">
      <c r="K2902" s="80">
        <v>290</v>
      </c>
      <c r="L2902" s="56">
        <f t="shared" si="365"/>
        <v>1.70984352988741</v>
      </c>
      <c r="M2902" s="56">
        <f t="shared" si="372"/>
        <v>0.00588409028703496</v>
      </c>
      <c r="Q2902" s="82">
        <f t="shared" si="366"/>
        <v>0.0420060739132221</v>
      </c>
      <c r="R2902" s="58">
        <f t="shared" si="367"/>
        <v>3.17361010226061</v>
      </c>
      <c r="S2902" s="57">
        <f>IF(K2902=0,C2930,(1/$C$59)*LN(1+$C$59/$C$58/(RodR+ABS(Calculations!K2902-RodR))))</f>
        <v>0.0132360537557215</v>
      </c>
      <c r="T2902" s="83">
        <f t="shared" si="368"/>
        <v>0.0133534353067331</v>
      </c>
      <c r="U2902" s="58">
        <f t="shared" si="369"/>
        <v>120.833333333333</v>
      </c>
      <c r="V2902" s="58">
        <f t="shared" si="370"/>
        <v>1.01019948033673</v>
      </c>
      <c r="W2902" s="58">
        <f t="shared" si="371"/>
        <v>1.01019948033673</v>
      </c>
    </row>
    <row r="2903" spans="11:23">
      <c r="K2903" s="80">
        <v>290.1</v>
      </c>
      <c r="L2903" s="56">
        <f t="shared" si="365"/>
        <v>1.70925733986433</v>
      </c>
      <c r="M2903" s="56">
        <f t="shared" si="372"/>
        <v>0.00588004948552023</v>
      </c>
      <c r="Q2903" s="82">
        <f t="shared" si="366"/>
        <v>0.0419916728636487</v>
      </c>
      <c r="R2903" s="58">
        <f t="shared" si="367"/>
        <v>3.17361010226061</v>
      </c>
      <c r="S2903" s="57">
        <f>IF(K2903=0,C2931,(1/$C$59)*LN(1+$C$59/$C$58/(RodR+ABS(Calculations!K2903-RodR))))</f>
        <v>0.0132315160056169</v>
      </c>
      <c r="T2903" s="83">
        <f t="shared" si="368"/>
        <v>0.0133488167579098</v>
      </c>
      <c r="U2903" s="58">
        <f t="shared" si="369"/>
        <v>120.875</v>
      </c>
      <c r="V2903" s="58">
        <f t="shared" si="370"/>
        <v>1.01019948033673</v>
      </c>
      <c r="W2903" s="58">
        <f t="shared" si="371"/>
        <v>1.01019948033673</v>
      </c>
    </row>
    <row r="2904" spans="11:23">
      <c r="K2904" s="80">
        <v>290.2</v>
      </c>
      <c r="L2904" s="56">
        <f t="shared" si="365"/>
        <v>1.70867155163754</v>
      </c>
      <c r="M2904" s="56">
        <f t="shared" si="372"/>
        <v>0.00587601284505523</v>
      </c>
      <c r="Q2904" s="82">
        <f t="shared" si="366"/>
        <v>0.0419772816850864</v>
      </c>
      <c r="R2904" s="58">
        <f t="shared" si="367"/>
        <v>3.17361010226061</v>
      </c>
      <c r="S2904" s="57">
        <f>IF(K2904=0,C2932,(1/$C$59)*LN(1+$C$59/$C$58/(RodR+ABS(Calculations!K2904-RodR))))</f>
        <v>0.0132269813658538</v>
      </c>
      <c r="T2904" s="83">
        <f t="shared" si="368"/>
        <v>0.0133442014028259</v>
      </c>
      <c r="U2904" s="58">
        <f t="shared" si="369"/>
        <v>120.916666666667</v>
      </c>
      <c r="V2904" s="58">
        <f t="shared" si="370"/>
        <v>1.01019948033673</v>
      </c>
      <c r="W2904" s="58">
        <f t="shared" si="371"/>
        <v>1.01019948033673</v>
      </c>
    </row>
    <row r="2905" spans="11:23">
      <c r="K2905" s="80">
        <v>290.3</v>
      </c>
      <c r="L2905" s="56">
        <f t="shared" si="365"/>
        <v>1.70808616479407</v>
      </c>
      <c r="M2905" s="56">
        <f t="shared" si="372"/>
        <v>0.00587198035992875</v>
      </c>
      <c r="Q2905" s="82">
        <f t="shared" si="366"/>
        <v>0.0419629003673899</v>
      </c>
      <c r="R2905" s="58">
        <f t="shared" si="367"/>
        <v>3.17361010226061</v>
      </c>
      <c r="S2905" s="57">
        <f>IF(K2905=0,C2933,(1/$C$59)*LN(1+$C$59/$C$58/(RodR+ABS(Calculations!K2905-RodR))))</f>
        <v>0.0132224498332354</v>
      </c>
      <c r="T2905" s="83">
        <f t="shared" si="368"/>
        <v>0.0133395892381704</v>
      </c>
      <c r="U2905" s="58">
        <f t="shared" si="369"/>
        <v>120.958333333333</v>
      </c>
      <c r="V2905" s="58">
        <f t="shared" si="370"/>
        <v>1.01019948033673</v>
      </c>
      <c r="W2905" s="58">
        <f t="shared" si="371"/>
        <v>1.01019948033673</v>
      </c>
    </row>
    <row r="2906" spans="11:23">
      <c r="K2906" s="80">
        <v>290.4</v>
      </c>
      <c r="L2906" s="56">
        <f t="shared" si="365"/>
        <v>1.70750117892148</v>
      </c>
      <c r="M2906" s="56">
        <f t="shared" si="372"/>
        <v>0.00586795202446067</v>
      </c>
      <c r="Q2906" s="82">
        <f t="shared" si="366"/>
        <v>0.0419485289004266</v>
      </c>
      <c r="R2906" s="58">
        <f t="shared" si="367"/>
        <v>3.17361010226061</v>
      </c>
      <c r="S2906" s="57">
        <f>IF(K2906=0,C2934,(1/$C$59)*LN(1+$C$59/$C$58/(RodR+ABS(Calculations!K2906-RodR))))</f>
        <v>0.0132179214045689</v>
      </c>
      <c r="T2906" s="83">
        <f t="shared" si="368"/>
        <v>0.0133349802606358</v>
      </c>
      <c r="U2906" s="58">
        <f t="shared" si="369"/>
        <v>121</v>
      </c>
      <c r="V2906" s="58">
        <f t="shared" si="370"/>
        <v>1.01019948033673</v>
      </c>
      <c r="W2906" s="58">
        <f t="shared" si="371"/>
        <v>1.01019948033673</v>
      </c>
    </row>
    <row r="2907" spans="11:23">
      <c r="K2907" s="80">
        <v>290.5</v>
      </c>
      <c r="L2907" s="56">
        <f t="shared" si="365"/>
        <v>1.70691659360802</v>
      </c>
      <c r="M2907" s="56">
        <f t="shared" si="372"/>
        <v>0.00586392783287004</v>
      </c>
      <c r="Q2907" s="82">
        <f t="shared" si="366"/>
        <v>0.0419341672740809</v>
      </c>
      <c r="R2907" s="58">
        <f t="shared" si="367"/>
        <v>3.17361010226061</v>
      </c>
      <c r="S2907" s="57">
        <f>IF(K2907=0,C2935,(1/$C$59)*LN(1+$C$59/$C$58/(RodR+ABS(Calculations!K2907-RodR))))</f>
        <v>0.0132133960766669</v>
      </c>
      <c r="T2907" s="83">
        <f t="shared" si="368"/>
        <v>0.0133303744669198</v>
      </c>
      <c r="U2907" s="58">
        <f t="shared" si="369"/>
        <v>121.041666666667</v>
      </c>
      <c r="V2907" s="58">
        <f t="shared" si="370"/>
        <v>1.01019948033673</v>
      </c>
      <c r="W2907" s="58">
        <f t="shared" si="371"/>
        <v>1.01019948033673</v>
      </c>
    </row>
    <row r="2908" spans="11:23">
      <c r="K2908" s="80">
        <v>290.6</v>
      </c>
      <c r="L2908" s="56">
        <f t="shared" si="365"/>
        <v>1.70633240844233</v>
      </c>
      <c r="M2908" s="56">
        <f t="shared" si="372"/>
        <v>0.00585990777957957</v>
      </c>
      <c r="Q2908" s="82">
        <f t="shared" si="366"/>
        <v>0.041919815478247</v>
      </c>
      <c r="R2908" s="58">
        <f t="shared" si="367"/>
        <v>3.17361010226061</v>
      </c>
      <c r="S2908" s="57">
        <f>IF(K2908=0,C2936,(1/$C$59)*LN(1+$C$59/$C$58/(RodR+ABS(Calculations!K2908-RodR))))</f>
        <v>0.0132088738463452</v>
      </c>
      <c r="T2908" s="83">
        <f t="shared" si="368"/>
        <v>0.0133257718537247</v>
      </c>
      <c r="U2908" s="58">
        <f t="shared" si="369"/>
        <v>121.083333333333</v>
      </c>
      <c r="V2908" s="58">
        <f t="shared" si="370"/>
        <v>1.01019948033673</v>
      </c>
      <c r="W2908" s="58">
        <f t="shared" si="371"/>
        <v>1.01019948033673</v>
      </c>
    </row>
    <row r="2909" spans="11:23">
      <c r="K2909" s="80">
        <v>290.7</v>
      </c>
      <c r="L2909" s="56">
        <f t="shared" si="365"/>
        <v>1.70574862301371</v>
      </c>
      <c r="M2909" s="56">
        <f t="shared" si="372"/>
        <v>0.00585589185890956</v>
      </c>
      <c r="Q2909" s="82">
        <f t="shared" si="366"/>
        <v>0.0419054735028349</v>
      </c>
      <c r="R2909" s="58">
        <f t="shared" si="367"/>
        <v>3.17361010226061</v>
      </c>
      <c r="S2909" s="57">
        <f>IF(K2909=0,C2937,(1/$C$59)*LN(1+$C$59/$C$58/(RodR+ABS(Calculations!K2909-RodR))))</f>
        <v>0.0132043547104243</v>
      </c>
      <c r="T2909" s="83">
        <f t="shared" si="368"/>
        <v>0.013321172417757</v>
      </c>
      <c r="U2909" s="58">
        <f t="shared" si="369"/>
        <v>121.125</v>
      </c>
      <c r="V2909" s="58">
        <f t="shared" si="370"/>
        <v>1.01019948033673</v>
      </c>
      <c r="W2909" s="58">
        <f t="shared" si="371"/>
        <v>1.01019948033673</v>
      </c>
    </row>
    <row r="2910" spans="11:23">
      <c r="K2910" s="80">
        <v>290.8</v>
      </c>
      <c r="L2910" s="56">
        <f t="shared" si="365"/>
        <v>1.70516523691201</v>
      </c>
      <c r="M2910" s="56">
        <f t="shared" si="372"/>
        <v>0.00585188006514792</v>
      </c>
      <c r="Q2910" s="82">
        <f t="shared" si="366"/>
        <v>0.0418911413377687</v>
      </c>
      <c r="R2910" s="58">
        <f t="shared" si="367"/>
        <v>3.17361010226061</v>
      </c>
      <c r="S2910" s="57">
        <f>IF(K2910=0,C2938,(1/$C$59)*LN(1+$C$59/$C$58/(RodR+ABS(Calculations!K2910-RodR))))</f>
        <v>0.0131998386657293</v>
      </c>
      <c r="T2910" s="83">
        <f t="shared" si="368"/>
        <v>0.0133165761557282</v>
      </c>
      <c r="U2910" s="58">
        <f t="shared" si="369"/>
        <v>121.166666666667</v>
      </c>
      <c r="V2910" s="58">
        <f t="shared" si="370"/>
        <v>1.01019948033673</v>
      </c>
      <c r="W2910" s="58">
        <f t="shared" si="371"/>
        <v>1.01019948033673</v>
      </c>
    </row>
    <row r="2911" spans="11:23">
      <c r="K2911" s="80">
        <v>290.9</v>
      </c>
      <c r="L2911" s="56">
        <f t="shared" si="365"/>
        <v>1.70458224972769</v>
      </c>
      <c r="M2911" s="56">
        <f t="shared" si="372"/>
        <v>0.00584787239261342</v>
      </c>
      <c r="Q2911" s="82">
        <f t="shared" si="366"/>
        <v>0.0418768189729868</v>
      </c>
      <c r="R2911" s="58">
        <f t="shared" si="367"/>
        <v>3.17361010226061</v>
      </c>
      <c r="S2911" s="57">
        <f>IF(K2911=0,C2939,(1/$C$59)*LN(1+$C$59/$C$58/(RodR+ABS(Calculations!K2911-RodR))))</f>
        <v>0.0131953257090899</v>
      </c>
      <c r="T2911" s="83">
        <f t="shared" si="368"/>
        <v>0.0133119830643535</v>
      </c>
      <c r="U2911" s="58">
        <f t="shared" si="369"/>
        <v>121.208333333333</v>
      </c>
      <c r="V2911" s="58">
        <f t="shared" si="370"/>
        <v>1.01019948033673</v>
      </c>
      <c r="W2911" s="58">
        <f t="shared" si="371"/>
        <v>1.01019948033673</v>
      </c>
    </row>
    <row r="2912" spans="11:23">
      <c r="K2912" s="80">
        <v>291</v>
      </c>
      <c r="L2912" s="56">
        <f t="shared" si="365"/>
        <v>1.70399966105165</v>
      </c>
      <c r="M2912" s="56">
        <f t="shared" si="372"/>
        <v>0.00584386883576316</v>
      </c>
      <c r="Q2912" s="82">
        <f t="shared" si="366"/>
        <v>0.0418625063984388</v>
      </c>
      <c r="R2912" s="58">
        <f t="shared" si="367"/>
        <v>3.17361010226061</v>
      </c>
      <c r="S2912" s="57">
        <f>IF(K2912=0,C2940,(1/$C$59)*LN(1+$C$59/$C$58/(RodR+ABS(Calculations!K2912-RodR))))</f>
        <v>0.0131908158373392</v>
      </c>
      <c r="T2912" s="83">
        <f t="shared" si="368"/>
        <v>0.0133073931403538</v>
      </c>
      <c r="U2912" s="58">
        <f t="shared" si="369"/>
        <v>121.25</v>
      </c>
      <c r="V2912" s="58">
        <f t="shared" si="370"/>
        <v>1.01019948033673</v>
      </c>
      <c r="W2912" s="58">
        <f t="shared" si="371"/>
        <v>1.01019948033673</v>
      </c>
    </row>
    <row r="2913" spans="11:23">
      <c r="K2913" s="80">
        <v>291.1</v>
      </c>
      <c r="L2913" s="56">
        <f t="shared" si="365"/>
        <v>1.70341747047544</v>
      </c>
      <c r="M2913" s="56">
        <f t="shared" si="372"/>
        <v>0.00583986938888326</v>
      </c>
      <c r="Q2913" s="82">
        <f t="shared" si="366"/>
        <v>0.0418482036040906</v>
      </c>
      <c r="R2913" s="58">
        <f t="shared" si="367"/>
        <v>3.17361010226061</v>
      </c>
      <c r="S2913" s="57">
        <f>IF(K2913=0,C2941,(1/$C$59)*LN(1+$C$59/$C$58/(RodR+ABS(Calculations!K2913-RodR))))</f>
        <v>0.0131863090473154</v>
      </c>
      <c r="T2913" s="83">
        <f t="shared" si="368"/>
        <v>0.013302806380453</v>
      </c>
      <c r="U2913" s="58">
        <f t="shared" si="369"/>
        <v>121.291666666667</v>
      </c>
      <c r="V2913" s="58">
        <f t="shared" si="370"/>
        <v>1.01019948033673</v>
      </c>
      <c r="W2913" s="58">
        <f t="shared" si="371"/>
        <v>1.01019948033673</v>
      </c>
    </row>
    <row r="2914" spans="11:23">
      <c r="K2914" s="80">
        <v>291.2</v>
      </c>
      <c r="L2914" s="56">
        <f t="shared" si="365"/>
        <v>1.70283567759114</v>
      </c>
      <c r="M2914" s="56">
        <f t="shared" si="372"/>
        <v>0.00583587404639618</v>
      </c>
      <c r="Q2914" s="82">
        <f t="shared" si="366"/>
        <v>0.0418339105799203</v>
      </c>
      <c r="R2914" s="58">
        <f t="shared" si="367"/>
        <v>3.17361010226061</v>
      </c>
      <c r="S2914" s="57">
        <f>IF(K2914=0,C2942,(1/$C$59)*LN(1+$C$59/$C$58/(RodR+ABS(Calculations!K2914-RodR))))</f>
        <v>0.0131818053358607</v>
      </c>
      <c r="T2914" s="83">
        <f t="shared" si="368"/>
        <v>0.013298222781382</v>
      </c>
      <c r="U2914" s="58">
        <f t="shared" si="369"/>
        <v>121.333333333333</v>
      </c>
      <c r="V2914" s="58">
        <f t="shared" si="370"/>
        <v>1.01019948033673</v>
      </c>
      <c r="W2914" s="58">
        <f t="shared" si="371"/>
        <v>1.01019948033673</v>
      </c>
    </row>
    <row r="2915" spans="11:23">
      <c r="K2915" s="80">
        <v>291.3</v>
      </c>
      <c r="L2915" s="56">
        <f t="shared" si="365"/>
        <v>1.70225428199141</v>
      </c>
      <c r="M2915" s="56">
        <f t="shared" si="372"/>
        <v>0.00583188280265512</v>
      </c>
      <c r="Q2915" s="82">
        <f t="shared" si="366"/>
        <v>0.0418196273159208</v>
      </c>
      <c r="R2915" s="58">
        <f t="shared" si="367"/>
        <v>3.17361010226061</v>
      </c>
      <c r="S2915" s="57">
        <f>IF(K2915=0,C2943,(1/$C$59)*LN(1+$C$59/$C$58/(RodR+ABS(Calculations!K2915-RodR))))</f>
        <v>0.0131773046998219</v>
      </c>
      <c r="T2915" s="83">
        <f t="shared" si="368"/>
        <v>0.0132936423398732</v>
      </c>
      <c r="U2915" s="58">
        <f t="shared" si="369"/>
        <v>121.375</v>
      </c>
      <c r="V2915" s="58">
        <f t="shared" si="370"/>
        <v>1.01019948033673</v>
      </c>
      <c r="W2915" s="58">
        <f t="shared" si="371"/>
        <v>1.01019948033673</v>
      </c>
    </row>
    <row r="2916" spans="11:23">
      <c r="K2916" s="80">
        <v>291.4</v>
      </c>
      <c r="L2916" s="56">
        <f t="shared" si="365"/>
        <v>1.70167328326946</v>
      </c>
      <c r="M2916" s="56">
        <f t="shared" si="372"/>
        <v>0.00582789565201436</v>
      </c>
      <c r="Q2916" s="82">
        <f t="shared" si="366"/>
        <v>0.0418053538020986</v>
      </c>
      <c r="R2916" s="58">
        <f t="shared" si="367"/>
        <v>3.17361010226061</v>
      </c>
      <c r="S2916" s="57">
        <f>IF(K2916=0,C2944,(1/$C$59)*LN(1+$C$59/$C$58/(RodR+ABS(Calculations!K2916-RodR))))</f>
        <v>0.0131728071360499</v>
      </c>
      <c r="T2916" s="83">
        <f t="shared" si="368"/>
        <v>0.0132890650526653</v>
      </c>
      <c r="U2916" s="58">
        <f t="shared" si="369"/>
        <v>121.416666666667</v>
      </c>
      <c r="V2916" s="58">
        <f t="shared" si="370"/>
        <v>1.01019948033673</v>
      </c>
      <c r="W2916" s="58">
        <f t="shared" si="371"/>
        <v>1.01019948033673</v>
      </c>
    </row>
    <row r="2917" spans="11:23">
      <c r="K2917" s="80">
        <v>291.5</v>
      </c>
      <c r="L2917" s="56">
        <f t="shared" si="365"/>
        <v>1.70109268101898</v>
      </c>
      <c r="M2917" s="56">
        <f t="shared" si="372"/>
        <v>0.00582391258903225</v>
      </c>
      <c r="Q2917" s="82">
        <f t="shared" si="366"/>
        <v>0.0417910900284717</v>
      </c>
      <c r="R2917" s="58">
        <f t="shared" si="367"/>
        <v>3.17361010226061</v>
      </c>
      <c r="S2917" s="57">
        <f>IF(K2917=0,C2945,(1/$C$59)*LN(1+$C$59/$C$58/(RodR+ABS(Calculations!K2917-RodR))))</f>
        <v>0.0131683126413995</v>
      </c>
      <c r="T2917" s="83">
        <f t="shared" si="368"/>
        <v>0.0132844909165012</v>
      </c>
      <c r="U2917" s="58">
        <f t="shared" si="369"/>
        <v>121.458333333333</v>
      </c>
      <c r="V2917" s="58">
        <f t="shared" si="370"/>
        <v>1.01019948033673</v>
      </c>
      <c r="W2917" s="58">
        <f t="shared" si="371"/>
        <v>1.01019948033673</v>
      </c>
    </row>
    <row r="2918" spans="11:23">
      <c r="K2918" s="80">
        <v>291.6</v>
      </c>
      <c r="L2918" s="56">
        <f t="shared" si="365"/>
        <v>1.70051247483437</v>
      </c>
      <c r="M2918" s="56">
        <f t="shared" si="372"/>
        <v>0.00581993360795963</v>
      </c>
      <c r="Q2918" s="82">
        <f t="shared" si="366"/>
        <v>0.0417768359850754</v>
      </c>
      <c r="R2918" s="58">
        <f t="shared" si="367"/>
        <v>3.17361010226061</v>
      </c>
      <c r="S2918" s="57">
        <f>IF(K2918=0,C2946,(1/$C$59)*LN(1+$C$59/$C$58/(RodR+ABS(Calculations!K2918-RodR))))</f>
        <v>0.0131638212127309</v>
      </c>
      <c r="T2918" s="83">
        <f t="shared" si="368"/>
        <v>0.0132799199281283</v>
      </c>
      <c r="U2918" s="58">
        <f t="shared" si="369"/>
        <v>121.5</v>
      </c>
      <c r="V2918" s="58">
        <f t="shared" si="370"/>
        <v>1.01019948033673</v>
      </c>
      <c r="W2918" s="58">
        <f t="shared" si="371"/>
        <v>1.01019948033673</v>
      </c>
    </row>
    <row r="2919" spans="11:23">
      <c r="K2919" s="80">
        <v>291.7</v>
      </c>
      <c r="L2919" s="56">
        <f t="shared" si="365"/>
        <v>1.69993266431042</v>
      </c>
      <c r="M2919" s="56">
        <f t="shared" si="372"/>
        <v>0.00581595870328666</v>
      </c>
      <c r="Q2919" s="82">
        <f t="shared" si="366"/>
        <v>0.0417625916619552</v>
      </c>
      <c r="R2919" s="58">
        <f t="shared" si="367"/>
        <v>3.17361010226061</v>
      </c>
      <c r="S2919" s="57">
        <f>IF(K2919=0,C2947,(1/$C$59)*LN(1+$C$59/$C$58/(RodR+ABS(Calculations!K2919-RodR))))</f>
        <v>0.0131593328469074</v>
      </c>
      <c r="T2919" s="83">
        <f t="shared" si="368"/>
        <v>0.0132753520842983</v>
      </c>
      <c r="U2919" s="58">
        <f t="shared" si="369"/>
        <v>121.541666666667</v>
      </c>
      <c r="V2919" s="58">
        <f t="shared" si="370"/>
        <v>1.01019948033673</v>
      </c>
      <c r="W2919" s="58">
        <f t="shared" si="371"/>
        <v>1.01019948033673</v>
      </c>
    </row>
    <row r="2920" spans="11:23">
      <c r="K2920" s="80">
        <v>291.8</v>
      </c>
      <c r="L2920" s="56">
        <f t="shared" si="365"/>
        <v>1.69935324904254</v>
      </c>
      <c r="M2920" s="56">
        <f t="shared" si="372"/>
        <v>0.00581198786946824</v>
      </c>
      <c r="Q2920" s="82">
        <f t="shared" si="366"/>
        <v>0.0417483570491715</v>
      </c>
      <c r="R2920" s="58">
        <f t="shared" si="367"/>
        <v>3.17361010226061</v>
      </c>
      <c r="S2920" s="57">
        <f>IF(K2920=0,C2948,(1/$C$59)*LN(1+$C$59/$C$58/(RodR+ABS(Calculations!K2920-RodR))))</f>
        <v>0.013154847540797</v>
      </c>
      <c r="T2920" s="83">
        <f t="shared" si="368"/>
        <v>0.0132707873817674</v>
      </c>
      <c r="U2920" s="58">
        <f t="shared" si="369"/>
        <v>121.583333333333</v>
      </c>
      <c r="V2920" s="58">
        <f t="shared" si="370"/>
        <v>1.01019948033673</v>
      </c>
      <c r="W2920" s="58">
        <f t="shared" si="371"/>
        <v>1.01019948033673</v>
      </c>
    </row>
    <row r="2921" spans="11:23">
      <c r="K2921" s="80">
        <v>291.9</v>
      </c>
      <c r="L2921" s="56">
        <f t="shared" si="365"/>
        <v>1.69877422862676</v>
      </c>
      <c r="M2921" s="56">
        <f t="shared" si="372"/>
        <v>0.0058080211009266</v>
      </c>
      <c r="Q2921" s="82">
        <f t="shared" si="366"/>
        <v>0.0417341321367994</v>
      </c>
      <c r="R2921" s="58">
        <f t="shared" si="367"/>
        <v>3.17361010226061</v>
      </c>
      <c r="S2921" s="57">
        <f>IF(K2921=0,C2949,(1/$C$59)*LN(1+$C$59/$C$58/(RodR+ABS(Calculations!K2921-RodR))))</f>
        <v>0.0131503652912724</v>
      </c>
      <c r="T2921" s="83">
        <f t="shared" si="368"/>
        <v>0.0132662258172963</v>
      </c>
      <c r="U2921" s="58">
        <f t="shared" si="369"/>
        <v>121.625</v>
      </c>
      <c r="V2921" s="58">
        <f t="shared" si="370"/>
        <v>1.01019948033673</v>
      </c>
      <c r="W2921" s="58">
        <f t="shared" si="371"/>
        <v>1.01019948033673</v>
      </c>
    </row>
    <row r="2922" spans="11:23">
      <c r="K2922" s="80">
        <v>292</v>
      </c>
      <c r="L2922" s="56">
        <f t="shared" si="365"/>
        <v>1.69819560265957</v>
      </c>
      <c r="M2922" s="56">
        <f t="shared" si="372"/>
        <v>0.00580405839208242</v>
      </c>
      <c r="Q2922" s="82">
        <f t="shared" si="366"/>
        <v>0.041719916914926</v>
      </c>
      <c r="R2922" s="58">
        <f t="shared" si="367"/>
        <v>3.17361010226061</v>
      </c>
      <c r="S2922" s="57">
        <f>IF(K2922=0,C2950,(1/$C$59)*LN(1+$C$59/$C$58/(RodR+ABS(Calculations!K2922-RodR))))</f>
        <v>0.0131458860952101</v>
      </c>
      <c r="T2922" s="83">
        <f t="shared" si="368"/>
        <v>0.0132616673876502</v>
      </c>
      <c r="U2922" s="58">
        <f t="shared" si="369"/>
        <v>121.666666666667</v>
      </c>
      <c r="V2922" s="58">
        <f t="shared" si="370"/>
        <v>1.01019948033673</v>
      </c>
      <c r="W2922" s="58">
        <f t="shared" si="371"/>
        <v>1.01019948033673</v>
      </c>
    </row>
    <row r="2923" spans="11:23">
      <c r="K2923" s="80">
        <v>292.1</v>
      </c>
      <c r="L2923" s="56">
        <f t="shared" si="365"/>
        <v>1.69761737073799</v>
      </c>
      <c r="M2923" s="56">
        <f t="shared" si="372"/>
        <v>0.00580009973745832</v>
      </c>
      <c r="Q2923" s="82">
        <f t="shared" si="366"/>
        <v>0.0417057113736514</v>
      </c>
      <c r="R2923" s="58">
        <f t="shared" si="367"/>
        <v>3.17361010226061</v>
      </c>
      <c r="S2923" s="57">
        <f>IF(K2923=0,C2951,(1/$C$59)*LN(1+$C$59/$C$58/(RodR+ABS(Calculations!K2923-RodR))))</f>
        <v>0.0131414099494906</v>
      </c>
      <c r="T2923" s="83">
        <f t="shared" si="368"/>
        <v>0.0132571120895986</v>
      </c>
      <c r="U2923" s="58">
        <f t="shared" si="369"/>
        <v>121.708333333333</v>
      </c>
      <c r="V2923" s="58">
        <f t="shared" si="370"/>
        <v>1.01019948033673</v>
      </c>
      <c r="W2923" s="58">
        <f t="shared" si="371"/>
        <v>1.01019948033673</v>
      </c>
    </row>
    <row r="2924" spans="11:23">
      <c r="K2924" s="80">
        <v>292.2</v>
      </c>
      <c r="L2924" s="56">
        <f t="shared" si="365"/>
        <v>1.69703953245967</v>
      </c>
      <c r="M2924" s="56">
        <f t="shared" si="372"/>
        <v>0.00579614513147608</v>
      </c>
      <c r="Q2924" s="82">
        <f t="shared" si="366"/>
        <v>0.0416915155030909</v>
      </c>
      <c r="R2924" s="58">
        <f t="shared" si="367"/>
        <v>3.17361010226061</v>
      </c>
      <c r="S2924" s="57">
        <f>IF(K2924=0,C2952,(1/$C$59)*LN(1+$C$59/$C$58/(RodR+ABS(Calculations!K2924-RodR))))</f>
        <v>0.0131369368509992</v>
      </c>
      <c r="T2924" s="83">
        <f t="shared" si="368"/>
        <v>0.0132525599199157</v>
      </c>
      <c r="U2924" s="58">
        <f t="shared" si="369"/>
        <v>121.75</v>
      </c>
      <c r="V2924" s="58">
        <f t="shared" si="370"/>
        <v>1.01019948033673</v>
      </c>
      <c r="W2924" s="58">
        <f t="shared" si="371"/>
        <v>1.01019948033673</v>
      </c>
    </row>
    <row r="2925" spans="11:23">
      <c r="K2925" s="80">
        <v>292.3</v>
      </c>
      <c r="L2925" s="56">
        <f t="shared" si="365"/>
        <v>1.69646208742279</v>
      </c>
      <c r="M2925" s="56">
        <f t="shared" si="372"/>
        <v>0.00579219456862479</v>
      </c>
      <c r="Q2925" s="82">
        <f t="shared" si="366"/>
        <v>0.0416773292933729</v>
      </c>
      <c r="R2925" s="58">
        <f t="shared" si="367"/>
        <v>3.17361010226061</v>
      </c>
      <c r="S2925" s="57">
        <f>IF(K2925=0,C2953,(1/$C$59)*LN(1+$C$59/$C$58/(RodR+ABS(Calculations!K2925-RodR))))</f>
        <v>0.0131324667966255</v>
      </c>
      <c r="T2925" s="83">
        <f t="shared" si="368"/>
        <v>0.0132480108753798</v>
      </c>
      <c r="U2925" s="58">
        <f t="shared" si="369"/>
        <v>121.791666666667</v>
      </c>
      <c r="V2925" s="58">
        <f t="shared" si="370"/>
        <v>1.01019948033673</v>
      </c>
      <c r="W2925" s="58">
        <f t="shared" si="371"/>
        <v>1.01019948033673</v>
      </c>
    </row>
    <row r="2926" spans="11:23">
      <c r="K2926" s="80">
        <v>292.4</v>
      </c>
      <c r="L2926" s="56">
        <f t="shared" si="365"/>
        <v>1.69588503522604</v>
      </c>
      <c r="M2926" s="56">
        <f t="shared" si="372"/>
        <v>0.00578824804342726</v>
      </c>
      <c r="Q2926" s="82">
        <f t="shared" si="366"/>
        <v>0.0416631527346382</v>
      </c>
      <c r="R2926" s="58">
        <f t="shared" si="367"/>
        <v>3.17361010226061</v>
      </c>
      <c r="S2926" s="57">
        <f>IF(K2926=0,C2954,(1/$C$59)*LN(1+$C$59/$C$58/(RodR+ABS(Calculations!K2926-RodR))))</f>
        <v>0.0131279997832629</v>
      </c>
      <c r="T2926" s="83">
        <f t="shared" si="368"/>
        <v>0.0132434649527735</v>
      </c>
      <c r="U2926" s="58">
        <f t="shared" si="369"/>
        <v>121.833333333333</v>
      </c>
      <c r="V2926" s="58">
        <f t="shared" si="370"/>
        <v>1.01019948033673</v>
      </c>
      <c r="W2926" s="58">
        <f t="shared" si="371"/>
        <v>1.01019948033673</v>
      </c>
    </row>
    <row r="2927" spans="11:23">
      <c r="K2927" s="80">
        <v>292.5</v>
      </c>
      <c r="L2927" s="56">
        <f t="shared" si="365"/>
        <v>1.69530837546865</v>
      </c>
      <c r="M2927" s="56">
        <f t="shared" si="372"/>
        <v>0.00578430555033749</v>
      </c>
      <c r="Q2927" s="82">
        <f t="shared" si="366"/>
        <v>0.0416489858170412</v>
      </c>
      <c r="R2927" s="58">
        <f t="shared" si="367"/>
        <v>3.17361010226061</v>
      </c>
      <c r="S2927" s="57">
        <f>IF(K2927=0,C2955,(1/$C$59)*LN(1+$C$59/$C$58/(RodR+ABS(Calculations!K2927-RodR))))</f>
        <v>0.0131235358078089</v>
      </c>
      <c r="T2927" s="83">
        <f t="shared" si="368"/>
        <v>0.0132389221488854</v>
      </c>
      <c r="U2927" s="58">
        <f t="shared" si="369"/>
        <v>121.875</v>
      </c>
      <c r="V2927" s="58">
        <f t="shared" si="370"/>
        <v>1.01019948033673</v>
      </c>
      <c r="W2927" s="58">
        <f t="shared" si="371"/>
        <v>1.01019948033673</v>
      </c>
    </row>
    <row r="2928" spans="11:23">
      <c r="K2928" s="80">
        <v>292.6</v>
      </c>
      <c r="L2928" s="56">
        <f t="shared" si="365"/>
        <v>1.69473210775046</v>
      </c>
      <c r="M2928" s="56">
        <f t="shared" si="372"/>
        <v>0.00578036708391294</v>
      </c>
      <c r="Q2928" s="82">
        <f t="shared" si="366"/>
        <v>0.041634828530751</v>
      </c>
      <c r="R2928" s="58">
        <f t="shared" si="367"/>
        <v>3.17361010226061</v>
      </c>
      <c r="S2928" s="57">
        <f>IF(K2928=0,C2956,(1/$C$59)*LN(1+$C$59/$C$58/(RodR+ABS(Calculations!K2928-RodR))))</f>
        <v>0.0131190748671659</v>
      </c>
      <c r="T2928" s="83">
        <f t="shared" si="368"/>
        <v>0.0132343824605057</v>
      </c>
      <c r="U2928" s="58">
        <f t="shared" si="369"/>
        <v>121.916666666667</v>
      </c>
      <c r="V2928" s="58">
        <f t="shared" si="370"/>
        <v>1.01019948033673</v>
      </c>
      <c r="W2928" s="58">
        <f t="shared" si="371"/>
        <v>1.01019948033673</v>
      </c>
    </row>
    <row r="2929" spans="11:23">
      <c r="K2929" s="80">
        <v>292.7</v>
      </c>
      <c r="L2929" s="56">
        <f t="shared" si="365"/>
        <v>1.69415623167178</v>
      </c>
      <c r="M2929" s="56">
        <f t="shared" si="372"/>
        <v>0.00577643263864158</v>
      </c>
      <c r="Q2929" s="82">
        <f t="shared" si="366"/>
        <v>0.0416206808659484</v>
      </c>
      <c r="R2929" s="58">
        <f t="shared" si="367"/>
        <v>3.17361010226061</v>
      </c>
      <c r="S2929" s="57">
        <f>IF(K2929=0,C2957,(1/$C$59)*LN(1+$C$59/$C$58/(RodR+ABS(Calculations!K2929-RodR))))</f>
        <v>0.0131146169582399</v>
      </c>
      <c r="T2929" s="83">
        <f t="shared" si="368"/>
        <v>0.0132298458844312</v>
      </c>
      <c r="U2929" s="58">
        <f t="shared" si="369"/>
        <v>121.958333333333</v>
      </c>
      <c r="V2929" s="58">
        <f t="shared" si="370"/>
        <v>1.01019948033673</v>
      </c>
      <c r="W2929" s="58">
        <f t="shared" si="371"/>
        <v>1.01019948033673</v>
      </c>
    </row>
    <row r="2930" spans="11:23">
      <c r="K2930" s="80">
        <v>292.8</v>
      </c>
      <c r="L2930" s="56">
        <f t="shared" si="365"/>
        <v>1.69358074683353</v>
      </c>
      <c r="M2930" s="56">
        <f t="shared" si="372"/>
        <v>0.0057725022090116</v>
      </c>
      <c r="Q2930" s="82">
        <f t="shared" si="366"/>
        <v>0.0416065428128291</v>
      </c>
      <c r="R2930" s="58">
        <f t="shared" si="367"/>
        <v>3.17361010226061</v>
      </c>
      <c r="S2930" s="57">
        <f>IF(K2930=0,C2958,(1/$C$59)*LN(1+$C$59/$C$58/(RodR+ABS(Calculations!K2930-RodR))))</f>
        <v>0.0131101620779415</v>
      </c>
      <c r="T2930" s="83">
        <f t="shared" si="368"/>
        <v>0.0132253124174617</v>
      </c>
      <c r="U2930" s="58">
        <f t="shared" si="369"/>
        <v>122</v>
      </c>
      <c r="V2930" s="58">
        <f t="shared" si="370"/>
        <v>1.01019948033673</v>
      </c>
      <c r="W2930" s="58">
        <f t="shared" si="371"/>
        <v>1.01019948033673</v>
      </c>
    </row>
    <row r="2931" spans="11:23">
      <c r="K2931" s="80">
        <v>292.9</v>
      </c>
      <c r="L2931" s="56">
        <f t="shared" si="365"/>
        <v>1.69300565283711</v>
      </c>
      <c r="M2931" s="56">
        <f t="shared" si="372"/>
        <v>0.0057685757896484</v>
      </c>
      <c r="Q2931" s="82">
        <f t="shared" si="366"/>
        <v>0.0415924143616004</v>
      </c>
      <c r="R2931" s="58">
        <f t="shared" si="367"/>
        <v>3.17361010226061</v>
      </c>
      <c r="S2931" s="57">
        <f>IF(K2931=0,C2959,(1/$C$59)*LN(1+$C$59/$C$58/(RodR+ABS(Calculations!K2931-RodR))))</f>
        <v>0.0131057102231851</v>
      </c>
      <c r="T2931" s="83">
        <f t="shared" si="368"/>
        <v>0.0132207820564037</v>
      </c>
      <c r="U2931" s="58">
        <f t="shared" si="369"/>
        <v>122.041666666667</v>
      </c>
      <c r="V2931" s="58">
        <f t="shared" si="370"/>
        <v>1.01019948033673</v>
      </c>
      <c r="W2931" s="58">
        <f t="shared" si="371"/>
        <v>1.01019948033673</v>
      </c>
    </row>
    <row r="2932" spans="11:23">
      <c r="K2932" s="80">
        <v>293</v>
      </c>
      <c r="L2932" s="56">
        <f t="shared" si="365"/>
        <v>1.69243094928449</v>
      </c>
      <c r="M2932" s="56">
        <f t="shared" si="372"/>
        <v>0.0057646533750737</v>
      </c>
      <c r="Q2932" s="82">
        <f t="shared" si="366"/>
        <v>0.041578295502484</v>
      </c>
      <c r="R2932" s="58">
        <f t="shared" si="367"/>
        <v>3.17361010226061</v>
      </c>
      <c r="S2932" s="57">
        <f>IF(K2932=0,C2960,(1/$C$59)*LN(1+$C$59/$C$58/(RodR+ABS(Calculations!K2932-RodR))))</f>
        <v>0.0131012613908896</v>
      </c>
      <c r="T2932" s="83">
        <f t="shared" si="368"/>
        <v>0.0132162547980643</v>
      </c>
      <c r="U2932" s="58">
        <f t="shared" si="369"/>
        <v>122.083333333333</v>
      </c>
      <c r="V2932" s="58">
        <f t="shared" si="370"/>
        <v>1.01019948033673</v>
      </c>
      <c r="W2932" s="58">
        <f t="shared" si="371"/>
        <v>1.01019948033673</v>
      </c>
    </row>
    <row r="2933" spans="11:23">
      <c r="K2933" s="80">
        <v>293.1</v>
      </c>
      <c r="L2933" s="56">
        <f t="shared" si="365"/>
        <v>1.69185663577821</v>
      </c>
      <c r="M2933" s="56">
        <f t="shared" si="372"/>
        <v>0.00576073495977547</v>
      </c>
      <c r="Q2933" s="82">
        <f t="shared" si="366"/>
        <v>0.0415641862257154</v>
      </c>
      <c r="R2933" s="58">
        <f t="shared" si="367"/>
        <v>3.17361010226061</v>
      </c>
      <c r="S2933" s="57">
        <f>IF(K2933=0,C2961,(1/$C$59)*LN(1+$C$59/$C$58/(RodR+ABS(Calculations!K2933-RodR))))</f>
        <v>0.0130968155779781</v>
      </c>
      <c r="T2933" s="83">
        <f t="shared" si="368"/>
        <v>0.0132117306392593</v>
      </c>
      <c r="U2933" s="58">
        <f t="shared" si="369"/>
        <v>122.125</v>
      </c>
      <c r="V2933" s="58">
        <f t="shared" si="370"/>
        <v>1.01019948033673</v>
      </c>
      <c r="W2933" s="58">
        <f t="shared" si="371"/>
        <v>1.01019948033673</v>
      </c>
    </row>
    <row r="2934" spans="11:23">
      <c r="K2934" s="80">
        <v>293.2</v>
      </c>
      <c r="L2934" s="56">
        <f t="shared" si="365"/>
        <v>1.69128271192129</v>
      </c>
      <c r="M2934" s="56">
        <f t="shared" si="372"/>
        <v>0.00575682053837778</v>
      </c>
      <c r="Q2934" s="82">
        <f t="shared" si="366"/>
        <v>0.0415500865215418</v>
      </c>
      <c r="R2934" s="58">
        <f t="shared" si="367"/>
        <v>3.17361010226061</v>
      </c>
      <c r="S2934" s="57">
        <f>IF(K2934=0,C2962,(1/$C$59)*LN(1+$C$59/$C$58/(RodR+ABS(Calculations!K2934-RodR))))</f>
        <v>0.0130923727813776</v>
      </c>
      <c r="T2934" s="83">
        <f t="shared" si="368"/>
        <v>0.0132072095768048</v>
      </c>
      <c r="U2934" s="58">
        <f t="shared" si="369"/>
        <v>122.166666666667</v>
      </c>
      <c r="V2934" s="58">
        <f t="shared" si="370"/>
        <v>1.01019948033673</v>
      </c>
      <c r="W2934" s="58">
        <f t="shared" si="371"/>
        <v>1.01019948033673</v>
      </c>
    </row>
    <row r="2935" spans="11:23">
      <c r="K2935" s="80">
        <v>293.3</v>
      </c>
      <c r="L2935" s="56">
        <f t="shared" si="365"/>
        <v>1.69070917731731</v>
      </c>
      <c r="M2935" s="56">
        <f t="shared" si="372"/>
        <v>0.00575291010547052</v>
      </c>
      <c r="Q2935" s="82">
        <f t="shared" si="366"/>
        <v>0.0415359963802247</v>
      </c>
      <c r="R2935" s="58">
        <f t="shared" si="367"/>
        <v>3.17361010226061</v>
      </c>
      <c r="S2935" s="57">
        <f>IF(K2935=0,C2963,(1/$C$59)*LN(1+$C$59/$C$58/(RodR+ABS(Calculations!K2935-RodR))))</f>
        <v>0.0130879329980195</v>
      </c>
      <c r="T2935" s="83">
        <f t="shared" si="368"/>
        <v>0.0132026916075248</v>
      </c>
      <c r="U2935" s="58">
        <f t="shared" si="369"/>
        <v>122.208333333333</v>
      </c>
      <c r="V2935" s="58">
        <f t="shared" si="370"/>
        <v>1.01019948033673</v>
      </c>
      <c r="W2935" s="58">
        <f t="shared" si="371"/>
        <v>1.01019948033673</v>
      </c>
    </row>
    <row r="2936" spans="11:23">
      <c r="K2936" s="80">
        <v>293.4</v>
      </c>
      <c r="L2936" s="56">
        <f t="shared" si="365"/>
        <v>1.69013603157043</v>
      </c>
      <c r="M2936" s="56">
        <f t="shared" si="372"/>
        <v>0.00574900365560937</v>
      </c>
      <c r="Q2936" s="82">
        <f t="shared" si="366"/>
        <v>0.0415219157920387</v>
      </c>
      <c r="R2936" s="58">
        <f t="shared" si="367"/>
        <v>3.17361010226061</v>
      </c>
      <c r="S2936" s="57">
        <f>IF(K2936=0,C2964,(1/$C$59)*LN(1+$C$59/$C$58/(RodR+ABS(Calculations!K2936-RodR))))</f>
        <v>0.0130834962248393</v>
      </c>
      <c r="T2936" s="83">
        <f t="shared" si="368"/>
        <v>0.0131981767282443</v>
      </c>
      <c r="U2936" s="58">
        <f t="shared" si="369"/>
        <v>122.25</v>
      </c>
      <c r="V2936" s="58">
        <f t="shared" si="370"/>
        <v>1.01019948033673</v>
      </c>
      <c r="W2936" s="58">
        <f t="shared" si="371"/>
        <v>1.01019948033673</v>
      </c>
    </row>
    <row r="2937" spans="11:23">
      <c r="K2937" s="80">
        <v>293.5</v>
      </c>
      <c r="L2937" s="56">
        <f t="shared" si="365"/>
        <v>1.68956327428526</v>
      </c>
      <c r="M2937" s="56">
        <f t="shared" si="372"/>
        <v>0.00574510118338445</v>
      </c>
      <c r="Q2937" s="82">
        <f t="shared" si="366"/>
        <v>0.0415078447472709</v>
      </c>
      <c r="R2937" s="58">
        <f t="shared" si="367"/>
        <v>3.17361010226061</v>
      </c>
      <c r="S2937" s="57">
        <f>IF(K2937=0,C2965,(1/$C$59)*LN(1+$C$59/$C$58/(RodR+ABS(Calculations!K2937-RodR))))</f>
        <v>0.0130790624587766</v>
      </c>
      <c r="T2937" s="83">
        <f t="shared" si="368"/>
        <v>0.0131936649357962</v>
      </c>
      <c r="U2937" s="58">
        <f t="shared" si="369"/>
        <v>122.291666666667</v>
      </c>
      <c r="V2937" s="58">
        <f t="shared" si="370"/>
        <v>1.01019948033673</v>
      </c>
      <c r="W2937" s="58">
        <f t="shared" si="371"/>
        <v>1.01019948033673</v>
      </c>
    </row>
    <row r="2938" spans="11:23">
      <c r="K2938" s="80">
        <v>293.6</v>
      </c>
      <c r="L2938" s="56">
        <f t="shared" si="365"/>
        <v>1.68899090506707</v>
      </c>
      <c r="M2938" s="56">
        <f t="shared" si="372"/>
        <v>0.00574120268338474</v>
      </c>
      <c r="Q2938" s="82">
        <f t="shared" si="366"/>
        <v>0.0414937832362234</v>
      </c>
      <c r="R2938" s="58">
        <f t="shared" si="367"/>
        <v>3.17361010226061</v>
      </c>
      <c r="S2938" s="57">
        <f>IF(K2938=0,C2966,(1/$C$59)*LN(1+$C$59/$C$58/(RodR+ABS(Calculations!K2938-RodR))))</f>
        <v>0.0130746316967755</v>
      </c>
      <c r="T2938" s="83">
        <f t="shared" si="368"/>
        <v>0.0131891562270137</v>
      </c>
      <c r="U2938" s="58">
        <f t="shared" si="369"/>
        <v>122.333333333333</v>
      </c>
      <c r="V2938" s="58">
        <f t="shared" si="370"/>
        <v>1.01019948033673</v>
      </c>
      <c r="W2938" s="58">
        <f t="shared" si="371"/>
        <v>1.01019948033673</v>
      </c>
    </row>
    <row r="2939" spans="11:23">
      <c r="K2939" s="80">
        <v>293.7</v>
      </c>
      <c r="L2939" s="56">
        <f t="shared" si="365"/>
        <v>1.68841892352154</v>
      </c>
      <c r="M2939" s="56">
        <f t="shared" si="372"/>
        <v>0.00573730815023432</v>
      </c>
      <c r="Q2939" s="82">
        <f t="shared" si="366"/>
        <v>0.0414797312492091</v>
      </c>
      <c r="R2939" s="58">
        <f t="shared" si="367"/>
        <v>3.17361010226061</v>
      </c>
      <c r="S2939" s="57">
        <f>IF(K2939=0,C2967,(1/$C$59)*LN(1+$C$59/$C$58/(RodR+ABS(Calculations!K2939-RodR))))</f>
        <v>0.0130702039357836</v>
      </c>
      <c r="T2939" s="83">
        <f t="shared" si="368"/>
        <v>0.0131846505987389</v>
      </c>
      <c r="U2939" s="58">
        <f t="shared" si="369"/>
        <v>122.375</v>
      </c>
      <c r="V2939" s="58">
        <f t="shared" si="370"/>
        <v>1.01019948033673</v>
      </c>
      <c r="W2939" s="58">
        <f t="shared" si="371"/>
        <v>1.01019948033673</v>
      </c>
    </row>
    <row r="2940" spans="11:23">
      <c r="K2940" s="80">
        <v>293.8</v>
      </c>
      <c r="L2940" s="56">
        <f t="shared" si="365"/>
        <v>1.68784732925494</v>
      </c>
      <c r="M2940" s="56">
        <f t="shared" si="372"/>
        <v>0.00573341757859125</v>
      </c>
      <c r="Q2940" s="82">
        <f t="shared" si="366"/>
        <v>0.041465688776555</v>
      </c>
      <c r="R2940" s="58">
        <f t="shared" si="367"/>
        <v>3.17361010226061</v>
      </c>
      <c r="S2940" s="57">
        <f>IF(K2940=0,C2968,(1/$C$59)*LN(1+$C$59/$C$58/(RodR+ABS(Calculations!K2940-RodR))))</f>
        <v>0.0130657791727529</v>
      </c>
      <c r="T2940" s="83">
        <f t="shared" si="368"/>
        <v>0.0131801480478138</v>
      </c>
      <c r="U2940" s="58">
        <f t="shared" si="369"/>
        <v>122.416666666667</v>
      </c>
      <c r="V2940" s="58">
        <f t="shared" si="370"/>
        <v>1.01019948033673</v>
      </c>
      <c r="W2940" s="58">
        <f t="shared" si="371"/>
        <v>1.01019948033673</v>
      </c>
    </row>
    <row r="2941" spans="11:23">
      <c r="K2941" s="80">
        <v>293.9</v>
      </c>
      <c r="L2941" s="56">
        <f t="shared" si="365"/>
        <v>1.6872761218741</v>
      </c>
      <c r="M2941" s="56">
        <f t="shared" si="372"/>
        <v>0.00572953096300921</v>
      </c>
      <c r="Q2941" s="82">
        <f t="shared" si="366"/>
        <v>0.0414516558086022</v>
      </c>
      <c r="R2941" s="58">
        <f t="shared" si="367"/>
        <v>3.17361010226061</v>
      </c>
      <c r="S2941" s="57">
        <f>IF(K2941=0,C2969,(1/$C$59)*LN(1+$C$59/$C$58/(RodR+ABS(Calculations!K2941-RodR))))</f>
        <v>0.0130613574046401</v>
      </c>
      <c r="T2941" s="83">
        <f t="shared" si="368"/>
        <v>0.0131756485710876</v>
      </c>
      <c r="U2941" s="58">
        <f t="shared" si="369"/>
        <v>122.458333333333</v>
      </c>
      <c r="V2941" s="58">
        <f t="shared" si="370"/>
        <v>1.01019948033673</v>
      </c>
      <c r="W2941" s="58">
        <f t="shared" si="371"/>
        <v>1.01019948033673</v>
      </c>
    </row>
    <row r="2942" spans="11:23">
      <c r="K2942" s="80">
        <v>294</v>
      </c>
      <c r="L2942" s="56">
        <f t="shared" si="365"/>
        <v>1.68670530098631</v>
      </c>
      <c r="M2942" s="56">
        <f t="shared" si="372"/>
        <v>0.00572564829818023</v>
      </c>
      <c r="Q2942" s="82">
        <f t="shared" si="366"/>
        <v>0.0414376323357027</v>
      </c>
      <c r="R2942" s="58">
        <f t="shared" si="367"/>
        <v>3.17361010226061</v>
      </c>
      <c r="S2942" s="57">
        <f>IF(K2942=0,C2970,(1/$C$59)*LN(1+$C$59/$C$58/(RodR+ABS(Calculations!K2942-RodR))))</f>
        <v>0.0130569386284049</v>
      </c>
      <c r="T2942" s="83">
        <f t="shared" si="368"/>
        <v>0.0131711521654129</v>
      </c>
      <c r="U2942" s="58">
        <f t="shared" si="369"/>
        <v>122.5</v>
      </c>
      <c r="V2942" s="58">
        <f t="shared" si="370"/>
        <v>1.01019948033673</v>
      </c>
      <c r="W2942" s="58">
        <f t="shared" si="371"/>
        <v>1.01019948033673</v>
      </c>
    </row>
    <row r="2943" spans="11:23">
      <c r="K2943" s="80">
        <v>294.1</v>
      </c>
      <c r="L2943" s="56">
        <f t="shared" si="365"/>
        <v>1.68613486619948</v>
      </c>
      <c r="M2943" s="56">
        <f t="shared" si="372"/>
        <v>0.00572176957872772</v>
      </c>
      <c r="Q2943" s="82">
        <f t="shared" si="366"/>
        <v>0.0414236183482241</v>
      </c>
      <c r="R2943" s="58">
        <f t="shared" si="367"/>
        <v>3.17361010226061</v>
      </c>
      <c r="S2943" s="57">
        <f>IF(K2943=0,C2971,(1/$C$59)*LN(1+$C$59/$C$58/(RodR+ABS(Calculations!K2943-RodR))))</f>
        <v>0.0130525228410123</v>
      </c>
      <c r="T2943" s="83">
        <f t="shared" si="368"/>
        <v>0.0131666588276464</v>
      </c>
      <c r="U2943" s="58">
        <f t="shared" si="369"/>
        <v>122.541666666667</v>
      </c>
      <c r="V2943" s="58">
        <f t="shared" si="370"/>
        <v>1.01019948033673</v>
      </c>
      <c r="W2943" s="58">
        <f t="shared" si="371"/>
        <v>1.01019948033673</v>
      </c>
    </row>
    <row r="2944" spans="11:23">
      <c r="K2944" s="80">
        <v>294.2</v>
      </c>
      <c r="L2944" s="56">
        <f t="shared" si="365"/>
        <v>1.68556481712194</v>
      </c>
      <c r="M2944" s="56">
        <f t="shared" si="372"/>
        <v>0.00571789479934282</v>
      </c>
      <c r="Q2944" s="82">
        <f t="shared" si="366"/>
        <v>0.0414096138365441</v>
      </c>
      <c r="R2944" s="58">
        <f t="shared" si="367"/>
        <v>3.17361010226061</v>
      </c>
      <c r="S2944" s="57">
        <f>IF(K2944=0,C2972,(1/$C$59)*LN(1+$C$59/$C$58/(RodR+ABS(Calculations!K2944-RodR))))</f>
        <v>0.0130481100394303</v>
      </c>
      <c r="T2944" s="83">
        <f t="shared" si="368"/>
        <v>0.0131621685546494</v>
      </c>
      <c r="U2944" s="58">
        <f t="shared" si="369"/>
        <v>122.583333333333</v>
      </c>
      <c r="V2944" s="58">
        <f t="shared" si="370"/>
        <v>1.01019948033673</v>
      </c>
      <c r="W2944" s="58">
        <f t="shared" si="371"/>
        <v>1.01019948033673</v>
      </c>
    </row>
    <row r="2945" spans="11:23">
      <c r="K2945" s="80">
        <v>294.3</v>
      </c>
      <c r="L2945" s="56">
        <f t="shared" si="365"/>
        <v>1.68499515336267</v>
      </c>
      <c r="M2945" s="56">
        <f t="shared" si="372"/>
        <v>0.00571402395464782</v>
      </c>
      <c r="Q2945" s="82">
        <f t="shared" si="366"/>
        <v>0.0413956187910563</v>
      </c>
      <c r="R2945" s="58">
        <f t="shared" si="367"/>
        <v>3.17361010226061</v>
      </c>
      <c r="S2945" s="57">
        <f>IF(K2945=0,C2973,(1/$C$59)*LN(1+$C$59/$C$58/(RodR+ABS(Calculations!K2945-RodR))))</f>
        <v>0.0130437002206319</v>
      </c>
      <c r="T2945" s="83">
        <f t="shared" si="368"/>
        <v>0.0131576813432872</v>
      </c>
      <c r="U2945" s="58">
        <f t="shared" si="369"/>
        <v>122.625</v>
      </c>
      <c r="V2945" s="58">
        <f t="shared" si="370"/>
        <v>1.01019948033673</v>
      </c>
      <c r="W2945" s="58">
        <f t="shared" si="371"/>
        <v>1.01019948033673</v>
      </c>
    </row>
    <row r="2946" spans="11:23">
      <c r="K2946" s="80">
        <v>294.4</v>
      </c>
      <c r="L2946" s="56">
        <f t="shared" ref="L2946:L3009" si="373">IF(K2946&lt;RodR,EPRValue,Q2946*$C$43)</f>
        <v>1.68442587453109</v>
      </c>
      <c r="M2946" s="56">
        <f t="shared" si="372"/>
        <v>0.00571015703933364</v>
      </c>
      <c r="Q2946" s="82">
        <f t="shared" si="366"/>
        <v>0.0413816332021656</v>
      </c>
      <c r="R2946" s="58">
        <f t="shared" si="367"/>
        <v>3.17361010226061</v>
      </c>
      <c r="S2946" s="57">
        <f>IF(K2946=0,C2974,(1/$C$59)*LN(1+$C$59/$C$58/(RodR+ABS(Calculations!K2946-RodR))))</f>
        <v>0.0130392933815937</v>
      </c>
      <c r="T2946" s="83">
        <f t="shared" si="368"/>
        <v>0.0131531971904299</v>
      </c>
      <c r="U2946" s="58">
        <f t="shared" si="369"/>
        <v>122.666666666667</v>
      </c>
      <c r="V2946" s="58">
        <f t="shared" si="370"/>
        <v>1.01019948033673</v>
      </c>
      <c r="W2946" s="58">
        <f t="shared" si="371"/>
        <v>1.01019948033673</v>
      </c>
    </row>
    <row r="2947" spans="11:23">
      <c r="K2947" s="80">
        <v>294.5</v>
      </c>
      <c r="L2947" s="56">
        <f t="shared" si="373"/>
        <v>1.6838569802372</v>
      </c>
      <c r="M2947" s="56">
        <f t="shared" si="372"/>
        <v>0.00570629404805745</v>
      </c>
      <c r="Q2947" s="82">
        <f t="shared" si="366"/>
        <v>0.0413676570602905</v>
      </c>
      <c r="R2947" s="58">
        <f t="shared" si="367"/>
        <v>3.17361010226061</v>
      </c>
      <c r="S2947" s="57">
        <f>IF(K2947=0,C2975,(1/$C$59)*LN(1+$C$59/$C$58/(RodR+ABS(Calculations!K2947-RodR))))</f>
        <v>0.0130348895192966</v>
      </c>
      <c r="T2947" s="83">
        <f t="shared" si="368"/>
        <v>0.0131487160929512</v>
      </c>
      <c r="U2947" s="58">
        <f t="shared" si="369"/>
        <v>122.708333333333</v>
      </c>
      <c r="V2947" s="58">
        <f t="shared" si="370"/>
        <v>1.01019948033673</v>
      </c>
      <c r="W2947" s="58">
        <f t="shared" si="371"/>
        <v>1.01019948033673</v>
      </c>
    </row>
    <row r="2948" spans="11:23">
      <c r="K2948" s="80">
        <v>294.6</v>
      </c>
      <c r="L2948" s="56">
        <f t="shared" si="373"/>
        <v>1.68328847009149</v>
      </c>
      <c r="M2948" s="56">
        <f t="shared" si="372"/>
        <v>0.00570243497557765</v>
      </c>
      <c r="Q2948" s="82">
        <f t="shared" ref="Q2948:Q3011" si="374">R2948*IF($C$56&lt;$C$55,S2948,T2948)</f>
        <v>0.0413536903558619</v>
      </c>
      <c r="R2948" s="58">
        <f t="shared" ref="R2948:R3011" si="375">$C$70/$C$61*W2948</f>
        <v>3.17361010226061</v>
      </c>
      <c r="S2948" s="57">
        <f>IF(K2948=0,C2976,(1/$C$59)*LN(1+$C$59/$C$58/(RodR+ABS(Calculations!K2948-RodR))))</f>
        <v>0.0130304886307253</v>
      </c>
      <c r="T2948" s="83">
        <f t="shared" ref="T2948:T3011" si="376">IF((ABS(K2948))&lt;$C$55-$C$56,($C$53/2/PI()/$C$56*LN(($C$55-$C$56)*(ABS(K2948)+$C$56)/(ABS(K2948))/$C$55)+$C$60*LN($C$55*$C$54/($C$55-$C$56)/$C$53)),$C$60*LN((((ABS(K2948))+$C$56-$C$55)*$C$53+$C$55*$C$54)/($C$53*(ABS(K2948)))))</f>
        <v>0.0131442380477297</v>
      </c>
      <c r="U2948" s="58">
        <f t="shared" ref="U2948:U3011" si="377">K2948/$C$56</f>
        <v>122.75</v>
      </c>
      <c r="V2948" s="58">
        <f t="shared" ref="V2948:V3011" si="378">IF(K2948="","",1/(1.0212-0.0178*LOG10($C$53+0.01)))</f>
        <v>1.01019948033673</v>
      </c>
      <c r="W2948" s="58">
        <f t="shared" ref="W2948:W3011" si="379">MAX(1/(-(0.21682*LOG10(3.7*U2948)-0.293)*(EXP(-3.7*U2948)-1)+1),1)*MAX(1/(-(0.1921*LOG10(U2948+0.2)+0.072)*(EXP(-150*U2948)-1)+1),1)*V2948</f>
        <v>1.01019948033673</v>
      </c>
    </row>
    <row r="2949" spans="11:23">
      <c r="K2949" s="80">
        <v>294.7</v>
      </c>
      <c r="L2949" s="56">
        <f t="shared" si="373"/>
        <v>1.68272034370499</v>
      </c>
      <c r="M2949" s="56">
        <f t="shared" si="372"/>
        <v>0.0056985798165512</v>
      </c>
      <c r="Q2949" s="82">
        <f t="shared" si="374"/>
        <v>0.0413397330793238</v>
      </c>
      <c r="R2949" s="58">
        <f t="shared" si="375"/>
        <v>3.17361010226061</v>
      </c>
      <c r="S2949" s="57">
        <f>IF(K2949=0,C2977,(1/$C$59)*LN(1+$C$59/$C$58/(RodR+ABS(Calculations!K2949-RodR))))</f>
        <v>0.0130260907128689</v>
      </c>
      <c r="T2949" s="83">
        <f t="shared" si="376"/>
        <v>0.0131397630516475</v>
      </c>
      <c r="U2949" s="58">
        <f t="shared" si="377"/>
        <v>122.791666666667</v>
      </c>
      <c r="V2949" s="58">
        <f t="shared" si="378"/>
        <v>1.01019948033673</v>
      </c>
      <c r="W2949" s="58">
        <f t="shared" si="379"/>
        <v>1.01019948033673</v>
      </c>
    </row>
    <row r="2950" spans="11:23">
      <c r="K2950" s="80">
        <v>294.8</v>
      </c>
      <c r="L2950" s="56">
        <f t="shared" si="373"/>
        <v>1.68215260068927</v>
      </c>
      <c r="M2950" s="56">
        <f t="shared" si="372"/>
        <v>0.00569472856566766</v>
      </c>
      <c r="Q2950" s="82">
        <f t="shared" si="374"/>
        <v>0.0413257852211338</v>
      </c>
      <c r="R2950" s="58">
        <f t="shared" si="375"/>
        <v>3.17361010226061</v>
      </c>
      <c r="S2950" s="57">
        <f>IF(K2950=0,C2978,(1/$C$59)*LN(1+$C$59/$C$58/(RodR+ABS(Calculations!K2950-RodR))))</f>
        <v>0.0130216957627205</v>
      </c>
      <c r="T2950" s="83">
        <f t="shared" si="376"/>
        <v>0.0131352911015917</v>
      </c>
      <c r="U2950" s="58">
        <f t="shared" si="377"/>
        <v>122.833333333333</v>
      </c>
      <c r="V2950" s="58">
        <f t="shared" si="378"/>
        <v>1.01019948033673</v>
      </c>
      <c r="W2950" s="58">
        <f t="shared" si="379"/>
        <v>1.01019948033673</v>
      </c>
    </row>
    <row r="2951" spans="11:23">
      <c r="K2951" s="80">
        <v>294.9</v>
      </c>
      <c r="L2951" s="56">
        <f t="shared" si="373"/>
        <v>1.68158524065638</v>
      </c>
      <c r="M2951" s="56">
        <f t="shared" si="372"/>
        <v>0.0056908812177201</v>
      </c>
      <c r="Q2951" s="82">
        <f t="shared" si="374"/>
        <v>0.0413118467717609</v>
      </c>
      <c r="R2951" s="58">
        <f t="shared" si="375"/>
        <v>3.17361010226061</v>
      </c>
      <c r="S2951" s="57">
        <f>IF(K2951=0,C2979,(1/$C$59)*LN(1+$C$59/$C$58/(RodR+ABS(Calculations!K2951-RodR))))</f>
        <v>0.0130173037772768</v>
      </c>
      <c r="T2951" s="83">
        <f t="shared" si="376"/>
        <v>0.0131308221944529</v>
      </c>
      <c r="U2951" s="58">
        <f t="shared" si="377"/>
        <v>122.875</v>
      </c>
      <c r="V2951" s="58">
        <f t="shared" si="378"/>
        <v>1.01019948033673</v>
      </c>
      <c r="W2951" s="58">
        <f t="shared" si="379"/>
        <v>1.01019948033673</v>
      </c>
    </row>
    <row r="2952" spans="11:23">
      <c r="K2952" s="80">
        <v>295</v>
      </c>
      <c r="L2952" s="56">
        <f t="shared" si="373"/>
        <v>1.68101826321898</v>
      </c>
      <c r="M2952" s="56">
        <f t="shared" si="372"/>
        <v>0.00568703776733037</v>
      </c>
      <c r="Q2952" s="82">
        <f t="shared" si="374"/>
        <v>0.0412979177216891</v>
      </c>
      <c r="R2952" s="58">
        <f t="shared" si="375"/>
        <v>3.17361010226061</v>
      </c>
      <c r="S2952" s="57">
        <f>IF(K2952=0,C2980,(1/$C$59)*LN(1+$C$59/$C$58/(RodR+ABS(Calculations!K2952-RodR))))</f>
        <v>0.0130129147535395</v>
      </c>
      <c r="T2952" s="83">
        <f t="shared" si="376"/>
        <v>0.0131263563271274</v>
      </c>
      <c r="U2952" s="58">
        <f t="shared" si="377"/>
        <v>122.916666666667</v>
      </c>
      <c r="V2952" s="58">
        <f t="shared" si="378"/>
        <v>1.01019948033673</v>
      </c>
      <c r="W2952" s="58">
        <f t="shared" si="379"/>
        <v>1.01019948033673</v>
      </c>
    </row>
    <row r="2953" spans="11:23">
      <c r="K2953" s="80">
        <v>295.1</v>
      </c>
      <c r="L2953" s="56">
        <f t="shared" si="373"/>
        <v>1.68045166799012</v>
      </c>
      <c r="M2953" s="56">
        <f t="shared" si="372"/>
        <v>0.00568319820935903</v>
      </c>
      <c r="Q2953" s="82">
        <f t="shared" si="374"/>
        <v>0.0412839980614125</v>
      </c>
      <c r="R2953" s="58">
        <f t="shared" si="375"/>
        <v>3.17361010226061</v>
      </c>
      <c r="S2953" s="57">
        <f>IF(K2953=0,C2981,(1/$C$59)*LN(1+$C$59/$C$58/(RodR+ABS(Calculations!K2953-RodR))))</f>
        <v>0.0130085286885132</v>
      </c>
      <c r="T2953" s="83">
        <f t="shared" si="376"/>
        <v>0.0131218934965136</v>
      </c>
      <c r="U2953" s="58">
        <f t="shared" si="377"/>
        <v>122.958333333333</v>
      </c>
      <c r="V2953" s="58">
        <f t="shared" si="378"/>
        <v>1.01019948033673</v>
      </c>
      <c r="W2953" s="58">
        <f t="shared" si="379"/>
        <v>1.01019948033673</v>
      </c>
    </row>
    <row r="2954" spans="11:23">
      <c r="K2954" s="80">
        <v>295.2</v>
      </c>
      <c r="L2954" s="56">
        <f t="shared" si="373"/>
        <v>1.67988545458352</v>
      </c>
      <c r="M2954" s="56">
        <f t="shared" si="372"/>
        <v>0.00567936253842793</v>
      </c>
      <c r="Q2954" s="82">
        <f t="shared" si="374"/>
        <v>0.0412700877814408</v>
      </c>
      <c r="R2954" s="58">
        <f t="shared" si="375"/>
        <v>3.17361010226061</v>
      </c>
      <c r="S2954" s="57">
        <f>IF(K2954=0,C2982,(1/$C$59)*LN(1+$C$59/$C$58/(RodR+ABS(Calculations!K2954-RodR))))</f>
        <v>0.0130041455792076</v>
      </c>
      <c r="T2954" s="83">
        <f t="shared" si="376"/>
        <v>0.0131174336995154</v>
      </c>
      <c r="U2954" s="58">
        <f t="shared" si="377"/>
        <v>123</v>
      </c>
      <c r="V2954" s="58">
        <f t="shared" si="378"/>
        <v>1.01019948033673</v>
      </c>
      <c r="W2954" s="58">
        <f t="shared" si="379"/>
        <v>1.01019948033673</v>
      </c>
    </row>
    <row r="2955" spans="11:23">
      <c r="K2955" s="80">
        <v>295.3</v>
      </c>
      <c r="L2955" s="56">
        <f t="shared" si="373"/>
        <v>1.6793196226133</v>
      </c>
      <c r="M2955" s="56">
        <f t="shared" si="372"/>
        <v>0.00567553074936211</v>
      </c>
      <c r="Q2955" s="82">
        <f t="shared" si="374"/>
        <v>0.0412561868722946</v>
      </c>
      <c r="R2955" s="58">
        <f t="shared" si="375"/>
        <v>3.17361010226061</v>
      </c>
      <c r="S2955" s="57">
        <f>IF(K2955=0,C2983,(1/$C$59)*LN(1+$C$59/$C$58/(RodR+ABS(Calculations!K2955-RodR))))</f>
        <v>0.0129997654226356</v>
      </c>
      <c r="T2955" s="83">
        <f t="shared" si="376"/>
        <v>0.0131129769330403</v>
      </c>
      <c r="U2955" s="58">
        <f t="shared" si="377"/>
        <v>123.041666666667</v>
      </c>
      <c r="V2955" s="58">
        <f t="shared" si="378"/>
        <v>1.01019948033673</v>
      </c>
      <c r="W2955" s="58">
        <f t="shared" si="379"/>
        <v>1.01019948033673</v>
      </c>
    </row>
    <row r="2956" spans="11:23">
      <c r="K2956" s="80">
        <v>295.4</v>
      </c>
      <c r="L2956" s="56">
        <f t="shared" si="373"/>
        <v>1.67875417169417</v>
      </c>
      <c r="M2956" s="56">
        <f t="shared" si="372"/>
        <v>0.00567170283692175</v>
      </c>
      <c r="Q2956" s="82">
        <f t="shared" si="374"/>
        <v>0.0412422953245077</v>
      </c>
      <c r="R2956" s="58">
        <f t="shared" si="375"/>
        <v>3.17361010226061</v>
      </c>
      <c r="S2956" s="57">
        <f>IF(K2956=0,C2984,(1/$C$59)*LN(1+$C$59/$C$58/(RodR+ABS(Calculations!K2956-RodR))))</f>
        <v>0.0129953882158146</v>
      </c>
      <c r="T2956" s="83">
        <f t="shared" si="376"/>
        <v>0.0131085231940017</v>
      </c>
      <c r="U2956" s="58">
        <f t="shared" si="377"/>
        <v>123.083333333333</v>
      </c>
      <c r="V2956" s="58">
        <f t="shared" si="378"/>
        <v>1.01019948033673</v>
      </c>
      <c r="W2956" s="58">
        <f t="shared" si="379"/>
        <v>1.01019948033673</v>
      </c>
    </row>
    <row r="2957" spans="11:23">
      <c r="K2957" s="80">
        <v>295.5</v>
      </c>
      <c r="L2957" s="56">
        <f t="shared" si="373"/>
        <v>1.67818910144131</v>
      </c>
      <c r="M2957" s="56">
        <f t="shared" ref="M2957:M3020" si="380">L2947-L2957</f>
        <v>0.00566787879589636</v>
      </c>
      <c r="Q2957" s="82">
        <f t="shared" si="374"/>
        <v>0.0412284131286266</v>
      </c>
      <c r="R2957" s="58">
        <f t="shared" si="375"/>
        <v>3.17361010226061</v>
      </c>
      <c r="S2957" s="57">
        <f>IF(K2957=0,C2985,(1/$C$59)*LN(1+$C$59/$C$58/(RodR+ABS(Calculations!K2957-RodR))))</f>
        <v>0.0129910139557657</v>
      </c>
      <c r="T2957" s="83">
        <f t="shared" si="376"/>
        <v>0.0131040724793142</v>
      </c>
      <c r="U2957" s="58">
        <f t="shared" si="377"/>
        <v>123.125</v>
      </c>
      <c r="V2957" s="58">
        <f t="shared" si="378"/>
        <v>1.01019948033673</v>
      </c>
      <c r="W2957" s="58">
        <f t="shared" si="379"/>
        <v>1.01019948033673</v>
      </c>
    </row>
    <row r="2958" spans="11:23">
      <c r="K2958" s="80">
        <v>295.6</v>
      </c>
      <c r="L2958" s="56">
        <f t="shared" si="373"/>
        <v>1.67762441147048</v>
      </c>
      <c r="M2958" s="56">
        <f t="shared" si="380"/>
        <v>0.00566405862101105</v>
      </c>
      <c r="Q2958" s="82">
        <f t="shared" si="374"/>
        <v>0.0412145402752117</v>
      </c>
      <c r="R2958" s="58">
        <f t="shared" si="375"/>
        <v>3.17361010226061</v>
      </c>
      <c r="S2958" s="57">
        <f>IF(K2958=0,C2986,(1/$C$59)*LN(1+$C$59/$C$58/(RodR+ABS(Calculations!K2958-RodR))))</f>
        <v>0.0129866426395145</v>
      </c>
      <c r="T2958" s="83">
        <f t="shared" si="376"/>
        <v>0.0130996247859001</v>
      </c>
      <c r="U2958" s="58">
        <f t="shared" si="377"/>
        <v>123.166666666667</v>
      </c>
      <c r="V2958" s="58">
        <f t="shared" si="378"/>
        <v>1.01019948033673</v>
      </c>
      <c r="W2958" s="58">
        <f t="shared" si="379"/>
        <v>1.01019948033673</v>
      </c>
    </row>
    <row r="2959" spans="11:23">
      <c r="K2959" s="80">
        <v>295.7</v>
      </c>
      <c r="L2959" s="56">
        <f t="shared" si="373"/>
        <v>1.6770601013979</v>
      </c>
      <c r="M2959" s="56">
        <f t="shared" si="380"/>
        <v>0.00566024230708972</v>
      </c>
      <c r="Q2959" s="82">
        <f t="shared" si="374"/>
        <v>0.0412006767548343</v>
      </c>
      <c r="R2959" s="58">
        <f t="shared" si="375"/>
        <v>3.17361010226061</v>
      </c>
      <c r="S2959" s="57">
        <f>IF(K2959=0,C2987,(1/$C$59)*LN(1+$C$59/$C$58/(RodR+ABS(Calculations!K2959-RodR))))</f>
        <v>0.0129822742640901</v>
      </c>
      <c r="T2959" s="83">
        <f t="shared" si="376"/>
        <v>0.0130951801106819</v>
      </c>
      <c r="U2959" s="58">
        <f t="shared" si="377"/>
        <v>123.208333333333</v>
      </c>
      <c r="V2959" s="58">
        <f t="shared" si="378"/>
        <v>1.01019948033673</v>
      </c>
      <c r="W2959" s="58">
        <f t="shared" si="379"/>
        <v>1.01019948033673</v>
      </c>
    </row>
    <row r="2960" spans="11:23">
      <c r="K2960" s="80">
        <v>295.8</v>
      </c>
      <c r="L2960" s="56">
        <f t="shared" si="373"/>
        <v>1.67649617084031</v>
      </c>
      <c r="M2960" s="56">
        <f t="shared" si="380"/>
        <v>0.00565642984895987</v>
      </c>
      <c r="Q2960" s="82">
        <f t="shared" si="374"/>
        <v>0.0411868225580789</v>
      </c>
      <c r="R2960" s="58">
        <f t="shared" si="375"/>
        <v>3.17361010226061</v>
      </c>
      <c r="S2960" s="57">
        <f>IF(K2960=0,C2988,(1/$C$59)*LN(1+$C$59/$C$58/(RodR+ABS(Calculations!K2960-RodR))))</f>
        <v>0.0129779088265256</v>
      </c>
      <c r="T2960" s="83">
        <f t="shared" si="376"/>
        <v>0.0130907384505906</v>
      </c>
      <c r="U2960" s="58">
        <f t="shared" si="377"/>
        <v>123.25</v>
      </c>
      <c r="V2960" s="58">
        <f t="shared" si="378"/>
        <v>1.01019948033673</v>
      </c>
      <c r="W2960" s="58">
        <f t="shared" si="379"/>
        <v>1.01019948033673</v>
      </c>
    </row>
    <row r="2961" spans="11:23">
      <c r="K2961" s="80">
        <v>295.9</v>
      </c>
      <c r="L2961" s="56">
        <f t="shared" si="373"/>
        <v>1.67593261941504</v>
      </c>
      <c r="M2961" s="56">
        <f t="shared" si="380"/>
        <v>0.00565262124134369</v>
      </c>
      <c r="Q2961" s="82">
        <f t="shared" si="374"/>
        <v>0.0411729776755443</v>
      </c>
      <c r="R2961" s="58">
        <f t="shared" si="375"/>
        <v>3.17361010226061</v>
      </c>
      <c r="S2961" s="57">
        <f>IF(K2961=0,C2989,(1/$C$59)*LN(1+$C$59/$C$58/(RodR+ABS(Calculations!K2961-RodR))))</f>
        <v>0.0129735463238588</v>
      </c>
      <c r="T2961" s="83">
        <f t="shared" si="376"/>
        <v>0.0130862998025573</v>
      </c>
      <c r="U2961" s="58">
        <f t="shared" si="377"/>
        <v>123.291666666667</v>
      </c>
      <c r="V2961" s="58">
        <f t="shared" si="378"/>
        <v>1.01019948033673</v>
      </c>
      <c r="W2961" s="58">
        <f t="shared" si="379"/>
        <v>1.01019948033673</v>
      </c>
    </row>
    <row r="2962" spans="11:23">
      <c r="K2962" s="80">
        <v>296</v>
      </c>
      <c r="L2962" s="56">
        <f t="shared" si="373"/>
        <v>1.67536944673981</v>
      </c>
      <c r="M2962" s="56">
        <f t="shared" si="380"/>
        <v>0.00564881647916926</v>
      </c>
      <c r="Q2962" s="82">
        <f t="shared" si="374"/>
        <v>0.041159142097839</v>
      </c>
      <c r="R2962" s="58">
        <f t="shared" si="375"/>
        <v>3.17361010226061</v>
      </c>
      <c r="S2962" s="57">
        <f>IF(K2962=0,C2990,(1/$C$59)*LN(1+$C$59/$C$58/(RodR+ABS(Calculations!K2962-RodR))))</f>
        <v>0.0129691867531304</v>
      </c>
      <c r="T2962" s="83">
        <f t="shared" si="376"/>
        <v>0.0130818641635207</v>
      </c>
      <c r="U2962" s="58">
        <f t="shared" si="377"/>
        <v>123.333333333333</v>
      </c>
      <c r="V2962" s="58">
        <f t="shared" si="378"/>
        <v>1.01019948033673</v>
      </c>
      <c r="W2962" s="58">
        <f t="shared" si="379"/>
        <v>1.01019948033673</v>
      </c>
    </row>
    <row r="2963" spans="11:23">
      <c r="K2963" s="80">
        <v>296.1</v>
      </c>
      <c r="L2963" s="56">
        <f t="shared" si="373"/>
        <v>1.67480665243296</v>
      </c>
      <c r="M2963" s="56">
        <f t="shared" si="380"/>
        <v>0.00564501555715924</v>
      </c>
      <c r="Q2963" s="82">
        <f t="shared" si="374"/>
        <v>0.0411453158155868</v>
      </c>
      <c r="R2963" s="58">
        <f t="shared" si="375"/>
        <v>3.17361010226061</v>
      </c>
      <c r="S2963" s="57">
        <f>IF(K2963=0,C2991,(1/$C$59)*LN(1+$C$59/$C$58/(RodR+ABS(Calculations!K2963-RodR))))</f>
        <v>0.0129648301113859</v>
      </c>
      <c r="T2963" s="83">
        <f t="shared" si="376"/>
        <v>0.0130774315304207</v>
      </c>
      <c r="U2963" s="58">
        <f t="shared" si="377"/>
        <v>123.375</v>
      </c>
      <c r="V2963" s="58">
        <f t="shared" si="378"/>
        <v>1.01019948033673</v>
      </c>
      <c r="W2963" s="58">
        <f t="shared" si="379"/>
        <v>1.01019948033673</v>
      </c>
    </row>
    <row r="2964" spans="11:23">
      <c r="K2964" s="80">
        <v>296.2</v>
      </c>
      <c r="L2964" s="56">
        <f t="shared" si="373"/>
        <v>1.67424423611328</v>
      </c>
      <c r="M2964" s="56">
        <f t="shared" si="380"/>
        <v>0.00564121847023991</v>
      </c>
      <c r="Q2964" s="82">
        <f t="shared" si="374"/>
        <v>0.041131498819422</v>
      </c>
      <c r="R2964" s="58">
        <f t="shared" si="375"/>
        <v>3.17361010226061</v>
      </c>
      <c r="S2964" s="57">
        <f>IF(K2964=0,C2992,(1/$C$59)*LN(1+$C$59/$C$58/(RodR+ABS(Calculations!K2964-RodR))))</f>
        <v>0.0129604763956743</v>
      </c>
      <c r="T2964" s="83">
        <f t="shared" si="376"/>
        <v>0.0130730019002042</v>
      </c>
      <c r="U2964" s="58">
        <f t="shared" si="377"/>
        <v>123.416666666667</v>
      </c>
      <c r="V2964" s="58">
        <f t="shared" si="378"/>
        <v>1.01019948033673</v>
      </c>
      <c r="W2964" s="58">
        <f t="shared" si="379"/>
        <v>1.01019948033673</v>
      </c>
    </row>
    <row r="2965" spans="11:23">
      <c r="K2965" s="80">
        <v>296.3</v>
      </c>
      <c r="L2965" s="56">
        <f t="shared" si="373"/>
        <v>1.67368219740013</v>
      </c>
      <c r="M2965" s="56">
        <f t="shared" si="380"/>
        <v>0.00563742521317101</v>
      </c>
      <c r="Q2965" s="82">
        <f t="shared" si="374"/>
        <v>0.0411176910999941</v>
      </c>
      <c r="R2965" s="58">
        <f t="shared" si="375"/>
        <v>3.17361010226061</v>
      </c>
      <c r="S2965" s="57">
        <f>IF(K2965=0,C2993,(1/$C$59)*LN(1+$C$59/$C$58/(RodR+ABS(Calculations!K2965-RodR))))</f>
        <v>0.0129561256030491</v>
      </c>
      <c r="T2965" s="83">
        <f t="shared" si="376"/>
        <v>0.0130685752698194</v>
      </c>
      <c r="U2965" s="58">
        <f t="shared" si="377"/>
        <v>123.458333333333</v>
      </c>
      <c r="V2965" s="58">
        <f t="shared" si="378"/>
        <v>1.01019948033673</v>
      </c>
      <c r="W2965" s="58">
        <f t="shared" si="379"/>
        <v>1.01019948033673</v>
      </c>
    </row>
    <row r="2966" spans="11:23">
      <c r="K2966" s="80">
        <v>296.4</v>
      </c>
      <c r="L2966" s="56">
        <f t="shared" si="373"/>
        <v>1.67312053591333</v>
      </c>
      <c r="M2966" s="56">
        <f t="shared" si="380"/>
        <v>0.00563363578084219</v>
      </c>
      <c r="Q2966" s="82">
        <f t="shared" si="374"/>
        <v>0.0411038926479623</v>
      </c>
      <c r="R2966" s="58">
        <f t="shared" si="375"/>
        <v>3.17361010226061</v>
      </c>
      <c r="S2966" s="57">
        <f>IF(K2966=0,C2994,(1/$C$59)*LN(1+$C$59/$C$58/(RodR+ABS(Calculations!K2966-RodR))))</f>
        <v>0.0129517777305673</v>
      </c>
      <c r="T2966" s="83">
        <f t="shared" si="376"/>
        <v>0.0130641516362206</v>
      </c>
      <c r="U2966" s="58">
        <f t="shared" si="377"/>
        <v>123.5</v>
      </c>
      <c r="V2966" s="58">
        <f t="shared" si="378"/>
        <v>1.01019948033673</v>
      </c>
      <c r="W2966" s="58">
        <f t="shared" si="379"/>
        <v>1.01019948033673</v>
      </c>
    </row>
    <row r="2967" spans="11:23">
      <c r="K2967" s="80">
        <v>296.5</v>
      </c>
      <c r="L2967" s="56">
        <f t="shared" si="373"/>
        <v>1.67255925127323</v>
      </c>
      <c r="M2967" s="56">
        <f t="shared" si="380"/>
        <v>0.00562985016808026</v>
      </c>
      <c r="Q2967" s="82">
        <f t="shared" si="374"/>
        <v>0.0410901034540002</v>
      </c>
      <c r="R2967" s="58">
        <f t="shared" si="375"/>
        <v>3.17361010226061</v>
      </c>
      <c r="S2967" s="57">
        <f>IF(K2967=0,C2995,(1/$C$59)*LN(1+$C$59/$C$58/(RodR+ABS(Calculations!K2967-RodR))))</f>
        <v>0.0129474327752899</v>
      </c>
      <c r="T2967" s="83">
        <f t="shared" si="376"/>
        <v>0.0130597309963656</v>
      </c>
      <c r="U2967" s="58">
        <f t="shared" si="377"/>
        <v>123.541666666667</v>
      </c>
      <c r="V2967" s="58">
        <f t="shared" si="378"/>
        <v>1.01019948033673</v>
      </c>
      <c r="W2967" s="58">
        <f t="shared" si="379"/>
        <v>1.01019948033673</v>
      </c>
    </row>
    <row r="2968" spans="11:23">
      <c r="K2968" s="80">
        <v>296.6</v>
      </c>
      <c r="L2968" s="56">
        <f t="shared" si="373"/>
        <v>1.67199834310064</v>
      </c>
      <c r="M2968" s="56">
        <f t="shared" si="380"/>
        <v>0.00562606836984592</v>
      </c>
      <c r="Q2968" s="82">
        <f t="shared" si="374"/>
        <v>0.0410763235087921</v>
      </c>
      <c r="R2968" s="58">
        <f t="shared" si="375"/>
        <v>3.17361010226061</v>
      </c>
      <c r="S2968" s="57">
        <f>IF(K2968=0,C2996,(1/$C$59)*LN(1+$C$59/$C$58/(RodR+ABS(Calculations!K2968-RodR))))</f>
        <v>0.0129430907342817</v>
      </c>
      <c r="T2968" s="83">
        <f t="shared" si="376"/>
        <v>0.0130553133472165</v>
      </c>
      <c r="U2968" s="58">
        <f t="shared" si="377"/>
        <v>123.583333333333</v>
      </c>
      <c r="V2968" s="58">
        <f t="shared" si="378"/>
        <v>1.01019948033673</v>
      </c>
      <c r="W2968" s="58">
        <f t="shared" si="379"/>
        <v>1.01019948033673</v>
      </c>
    </row>
    <row r="2969" spans="11:23">
      <c r="K2969" s="80">
        <v>296.7</v>
      </c>
      <c r="L2969" s="56">
        <f t="shared" si="373"/>
        <v>1.67143781101697</v>
      </c>
      <c r="M2969" s="56">
        <f t="shared" si="380"/>
        <v>0.00562229038093021</v>
      </c>
      <c r="Q2969" s="82">
        <f t="shared" si="374"/>
        <v>0.0410625528030371</v>
      </c>
      <c r="R2969" s="58">
        <f t="shared" si="375"/>
        <v>3.17361010226061</v>
      </c>
      <c r="S2969" s="57">
        <f>IF(K2969=0,C2997,(1/$C$59)*LN(1+$C$59/$C$58/(RodR+ABS(Calculations!K2969-RodR))))</f>
        <v>0.0129387516046119</v>
      </c>
      <c r="T2969" s="83">
        <f t="shared" si="376"/>
        <v>0.0130508986857391</v>
      </c>
      <c r="U2969" s="58">
        <f t="shared" si="377"/>
        <v>123.625</v>
      </c>
      <c r="V2969" s="58">
        <f t="shared" si="378"/>
        <v>1.01019948033673</v>
      </c>
      <c r="W2969" s="58">
        <f t="shared" si="379"/>
        <v>1.01019948033673</v>
      </c>
    </row>
    <row r="2970" spans="11:23">
      <c r="K2970" s="80">
        <v>296.8</v>
      </c>
      <c r="L2970" s="56">
        <f t="shared" si="373"/>
        <v>1.67087765464412</v>
      </c>
      <c r="M2970" s="56">
        <f t="shared" si="380"/>
        <v>0.00561851619618947</v>
      </c>
      <c r="Q2970" s="82">
        <f t="shared" si="374"/>
        <v>0.0410487913274462</v>
      </c>
      <c r="R2970" s="58">
        <f t="shared" si="375"/>
        <v>3.17361010226061</v>
      </c>
      <c r="S2970" s="57">
        <f>IF(K2970=0,C2998,(1/$C$59)*LN(1+$C$59/$C$58/(RodR+ABS(Calculations!K2970-RodR))))</f>
        <v>0.0129344153833537</v>
      </c>
      <c r="T2970" s="83">
        <f t="shared" si="376"/>
        <v>0.0130464870089036</v>
      </c>
      <c r="U2970" s="58">
        <f t="shared" si="377"/>
        <v>123.666666666667</v>
      </c>
      <c r="V2970" s="58">
        <f t="shared" si="378"/>
        <v>1.01019948033673</v>
      </c>
      <c r="W2970" s="58">
        <f t="shared" si="379"/>
        <v>1.01019948033673</v>
      </c>
    </row>
    <row r="2971" spans="11:23">
      <c r="K2971" s="80">
        <v>296.9</v>
      </c>
      <c r="L2971" s="56">
        <f t="shared" si="373"/>
        <v>1.67031787360442</v>
      </c>
      <c r="M2971" s="56">
        <f t="shared" si="380"/>
        <v>0.00561474581062016</v>
      </c>
      <c r="Q2971" s="82">
        <f t="shared" si="374"/>
        <v>0.041035039072741</v>
      </c>
      <c r="R2971" s="58">
        <f t="shared" si="375"/>
        <v>3.17361010226061</v>
      </c>
      <c r="S2971" s="57">
        <f>IF(K2971=0,C2999,(1/$C$59)*LN(1+$C$59/$C$58/(RodR+ABS(Calculations!K2971-RodR))))</f>
        <v>0.0129300820675833</v>
      </c>
      <c r="T2971" s="83">
        <f t="shared" si="376"/>
        <v>0.0130420783136845</v>
      </c>
      <c r="U2971" s="58">
        <f t="shared" si="377"/>
        <v>123.708333333333</v>
      </c>
      <c r="V2971" s="58">
        <f t="shared" si="378"/>
        <v>1.01019948033673</v>
      </c>
      <c r="W2971" s="58">
        <f t="shared" si="379"/>
        <v>1.01019948033673</v>
      </c>
    </row>
    <row r="2972" spans="11:23">
      <c r="K2972" s="80">
        <v>297</v>
      </c>
      <c r="L2972" s="56">
        <f t="shared" si="373"/>
        <v>1.66975846752073</v>
      </c>
      <c r="M2972" s="56">
        <f t="shared" si="380"/>
        <v>0.00561097921908082</v>
      </c>
      <c r="Q2972" s="82">
        <f t="shared" si="374"/>
        <v>0.0410212960296565</v>
      </c>
      <c r="R2972" s="58">
        <f t="shared" si="375"/>
        <v>3.17361010226061</v>
      </c>
      <c r="S2972" s="57">
        <f>IF(K2972=0,C3000,(1/$C$59)*LN(1+$C$59/$C$58/(RodR+ABS(Calculations!K2972-RodR))))</f>
        <v>0.0129257516543814</v>
      </c>
      <c r="T2972" s="83">
        <f t="shared" si="376"/>
        <v>0.0130376725970598</v>
      </c>
      <c r="U2972" s="58">
        <f t="shared" si="377"/>
        <v>123.75</v>
      </c>
      <c r="V2972" s="58">
        <f t="shared" si="378"/>
        <v>1.01019948033673</v>
      </c>
      <c r="W2972" s="58">
        <f t="shared" si="379"/>
        <v>1.01019948033673</v>
      </c>
    </row>
    <row r="2973" spans="11:23">
      <c r="K2973" s="80">
        <v>297.1</v>
      </c>
      <c r="L2973" s="56">
        <f t="shared" si="373"/>
        <v>1.6691994360165</v>
      </c>
      <c r="M2973" s="56">
        <f t="shared" si="380"/>
        <v>0.00560721641646245</v>
      </c>
      <c r="Q2973" s="82">
        <f t="shared" si="374"/>
        <v>0.0410075621889419</v>
      </c>
      <c r="R2973" s="58">
        <f t="shared" si="375"/>
        <v>3.17361010226061</v>
      </c>
      <c r="S2973" s="57">
        <f>IF(K2973=0,C3001,(1/$C$59)*LN(1+$C$59/$C$58/(RodR+ABS(Calculations!K2973-RodR))))</f>
        <v>0.012921424140833</v>
      </c>
      <c r="T2973" s="83">
        <f t="shared" si="376"/>
        <v>0.0130332698560121</v>
      </c>
      <c r="U2973" s="58">
        <f t="shared" si="377"/>
        <v>123.791666666667</v>
      </c>
      <c r="V2973" s="58">
        <f t="shared" si="378"/>
        <v>1.01019948033673</v>
      </c>
      <c r="W2973" s="58">
        <f t="shared" si="379"/>
        <v>1.01019948033673</v>
      </c>
    </row>
    <row r="2974" spans="11:23">
      <c r="K2974" s="80">
        <v>297.2</v>
      </c>
      <c r="L2974" s="56">
        <f t="shared" si="373"/>
        <v>1.66864077871562</v>
      </c>
      <c r="M2974" s="56">
        <f t="shared" si="380"/>
        <v>0.00560345739765866</v>
      </c>
      <c r="Q2974" s="82">
        <f t="shared" si="374"/>
        <v>0.0409938375413569</v>
      </c>
      <c r="R2974" s="58">
        <f t="shared" si="375"/>
        <v>3.17361010226061</v>
      </c>
      <c r="S2974" s="57">
        <f>IF(K2974=0,C3002,(1/$C$59)*LN(1+$C$59/$C$58/(RodR+ABS(Calculations!K2974-RodR))))</f>
        <v>0.0129170995240267</v>
      </c>
      <c r="T2974" s="83">
        <f t="shared" si="376"/>
        <v>0.0130288700875277</v>
      </c>
      <c r="U2974" s="58">
        <f t="shared" si="377"/>
        <v>123.833333333333</v>
      </c>
      <c r="V2974" s="58">
        <f t="shared" si="378"/>
        <v>1.01019948033673</v>
      </c>
      <c r="W2974" s="58">
        <f t="shared" si="379"/>
        <v>1.01019948033673</v>
      </c>
    </row>
    <row r="2975" spans="11:23">
      <c r="K2975" s="80">
        <v>297.3</v>
      </c>
      <c r="L2975" s="56">
        <f t="shared" si="373"/>
        <v>1.66808249524244</v>
      </c>
      <c r="M2975" s="56">
        <f t="shared" si="380"/>
        <v>0.00559970215769612</v>
      </c>
      <c r="Q2975" s="82">
        <f t="shared" si="374"/>
        <v>0.0409801220776733</v>
      </c>
      <c r="R2975" s="58">
        <f t="shared" si="375"/>
        <v>3.17361010226061</v>
      </c>
      <c r="S2975" s="57">
        <f>IF(K2975=0,C3003,(1/$C$59)*LN(1+$C$59/$C$58/(RodR+ABS(Calculations!K2975-RodR))))</f>
        <v>0.0129127778010545</v>
      </c>
      <c r="T2975" s="83">
        <f t="shared" si="376"/>
        <v>0.0130244732885975</v>
      </c>
      <c r="U2975" s="58">
        <f t="shared" si="377"/>
        <v>123.875</v>
      </c>
      <c r="V2975" s="58">
        <f t="shared" si="378"/>
        <v>1.01019948033673</v>
      </c>
      <c r="W2975" s="58">
        <f t="shared" si="379"/>
        <v>1.01019948033673</v>
      </c>
    </row>
    <row r="2976" spans="11:23">
      <c r="K2976" s="80">
        <v>297.4</v>
      </c>
      <c r="L2976" s="56">
        <f t="shared" si="373"/>
        <v>1.66752458522189</v>
      </c>
      <c r="M2976" s="56">
        <f t="shared" si="380"/>
        <v>0.00559595069143426</v>
      </c>
      <c r="Q2976" s="82">
        <f t="shared" si="374"/>
        <v>0.0409664157886765</v>
      </c>
      <c r="R2976" s="58">
        <f t="shared" si="375"/>
        <v>3.17361010226061</v>
      </c>
      <c r="S2976" s="57">
        <f>IF(K2976=0,C3004,(1/$C$59)*LN(1+$C$59/$C$58/(RodR+ABS(Calculations!K2976-RodR))))</f>
        <v>0.0129084589690131</v>
      </c>
      <c r="T2976" s="83">
        <f t="shared" si="376"/>
        <v>0.0130200794562153</v>
      </c>
      <c r="U2976" s="58">
        <f t="shared" si="377"/>
        <v>123.916666666667</v>
      </c>
      <c r="V2976" s="58">
        <f t="shared" si="378"/>
        <v>1.01019948033673</v>
      </c>
      <c r="W2976" s="58">
        <f t="shared" si="379"/>
        <v>1.01019948033673</v>
      </c>
    </row>
    <row r="2977" spans="11:23">
      <c r="K2977" s="80">
        <v>297.5</v>
      </c>
      <c r="L2977" s="56">
        <f t="shared" si="373"/>
        <v>1.66696704827939</v>
      </c>
      <c r="M2977" s="56">
        <f t="shared" si="380"/>
        <v>0.00559220299383223</v>
      </c>
      <c r="Q2977" s="82">
        <f t="shared" si="374"/>
        <v>0.040952718665164</v>
      </c>
      <c r="R2977" s="58">
        <f t="shared" si="375"/>
        <v>3.17361010226061</v>
      </c>
      <c r="S2977" s="57">
        <f>IF(K2977=0,C3005,(1/$C$59)*LN(1+$C$59/$C$58/(RodR+ABS(Calculations!K2977-RodR))))</f>
        <v>0.0129041430250026</v>
      </c>
      <c r="T2977" s="83">
        <f t="shared" si="376"/>
        <v>0.0130156885873814</v>
      </c>
      <c r="U2977" s="58">
        <f t="shared" si="377"/>
        <v>123.958333333333</v>
      </c>
      <c r="V2977" s="58">
        <f t="shared" si="378"/>
        <v>1.01019948033673</v>
      </c>
      <c r="W2977" s="58">
        <f t="shared" si="379"/>
        <v>1.01019948033673</v>
      </c>
    </row>
    <row r="2978" spans="11:23">
      <c r="K2978" s="80">
        <v>297.6</v>
      </c>
      <c r="L2978" s="56">
        <f t="shared" si="373"/>
        <v>1.66640988404082</v>
      </c>
      <c r="M2978" s="56">
        <f t="shared" si="380"/>
        <v>0.00558845905981586</v>
      </c>
      <c r="Q2978" s="82">
        <f t="shared" si="374"/>
        <v>0.0409390306979446</v>
      </c>
      <c r="R2978" s="58">
        <f t="shared" si="375"/>
        <v>3.17361010226061</v>
      </c>
      <c r="S2978" s="57">
        <f>IF(K2978=0,C3006,(1/$C$59)*LN(1+$C$59/$C$58/(RodR+ABS(Calculations!K2978-RodR))))</f>
        <v>0.0128998299661269</v>
      </c>
      <c r="T2978" s="83">
        <f t="shared" si="376"/>
        <v>0.0130113006790972</v>
      </c>
      <c r="U2978" s="58">
        <f t="shared" si="377"/>
        <v>124</v>
      </c>
      <c r="V2978" s="58">
        <f t="shared" si="378"/>
        <v>1.01019948033673</v>
      </c>
      <c r="W2978" s="58">
        <f t="shared" si="379"/>
        <v>1.01019948033673</v>
      </c>
    </row>
    <row r="2979" spans="11:23">
      <c r="K2979" s="80">
        <v>297.7</v>
      </c>
      <c r="L2979" s="56">
        <f t="shared" si="373"/>
        <v>1.66585309213256</v>
      </c>
      <c r="M2979" s="56">
        <f t="shared" si="380"/>
        <v>0.0055847188844127</v>
      </c>
      <c r="Q2979" s="82">
        <f t="shared" si="374"/>
        <v>0.0409253518778398</v>
      </c>
      <c r="R2979" s="58">
        <f t="shared" si="375"/>
        <v>3.17361010226061</v>
      </c>
      <c r="S2979" s="57">
        <f>IF(K2979=0,C3007,(1/$C$59)*LN(1+$C$59/$C$58/(RodR+ABS(Calculations!K2979-RodR))))</f>
        <v>0.012895519789494</v>
      </c>
      <c r="T2979" s="83">
        <f t="shared" si="376"/>
        <v>0.0130069157283696</v>
      </c>
      <c r="U2979" s="58">
        <f t="shared" si="377"/>
        <v>124.041666666667</v>
      </c>
      <c r="V2979" s="58">
        <f t="shared" si="378"/>
        <v>1.01019948033673</v>
      </c>
      <c r="W2979" s="58">
        <f t="shared" si="379"/>
        <v>1.01019948033673</v>
      </c>
    </row>
    <row r="2980" spans="11:23">
      <c r="K2980" s="80">
        <v>297.8</v>
      </c>
      <c r="L2980" s="56">
        <f t="shared" si="373"/>
        <v>1.66529667218154</v>
      </c>
      <c r="M2980" s="56">
        <f t="shared" si="380"/>
        <v>0.00558098246258409</v>
      </c>
      <c r="Q2980" s="82">
        <f t="shared" si="374"/>
        <v>0.0409116821956842</v>
      </c>
      <c r="R2980" s="58">
        <f t="shared" si="375"/>
        <v>3.17361010226061</v>
      </c>
      <c r="S2980" s="57">
        <f>IF(K2980=0,C3008,(1/$C$59)*LN(1+$C$59/$C$58/(RodR+ABS(Calculations!K2980-RodR))))</f>
        <v>0.0128912124922158</v>
      </c>
      <c r="T2980" s="83">
        <f t="shared" si="376"/>
        <v>0.0130025337322093</v>
      </c>
      <c r="U2980" s="58">
        <f t="shared" si="377"/>
        <v>124.083333333333</v>
      </c>
      <c r="V2980" s="58">
        <f t="shared" si="378"/>
        <v>1.01019948033673</v>
      </c>
      <c r="W2980" s="58">
        <f t="shared" si="379"/>
        <v>1.01019948033673</v>
      </c>
    </row>
    <row r="2981" spans="11:23">
      <c r="K2981" s="80">
        <v>297.9</v>
      </c>
      <c r="L2981" s="56">
        <f t="shared" si="373"/>
        <v>1.66474062381517</v>
      </c>
      <c r="M2981" s="56">
        <f t="shared" si="380"/>
        <v>0.00557724978925389</v>
      </c>
      <c r="Q2981" s="82">
        <f t="shared" si="374"/>
        <v>0.0408980216423243</v>
      </c>
      <c r="R2981" s="58">
        <f t="shared" si="375"/>
        <v>3.17361010226061</v>
      </c>
      <c r="S2981" s="57">
        <f>IF(K2981=0,C3009,(1/$C$59)*LN(1+$C$59/$C$58/(RodR+ABS(Calculations!K2981-RodR))))</f>
        <v>0.012886908071408</v>
      </c>
      <c r="T2981" s="83">
        <f t="shared" si="376"/>
        <v>0.0129981546876323</v>
      </c>
      <c r="U2981" s="58">
        <f t="shared" si="377"/>
        <v>124.125</v>
      </c>
      <c r="V2981" s="58">
        <f t="shared" si="378"/>
        <v>1.01019948033673</v>
      </c>
      <c r="W2981" s="58">
        <f t="shared" si="379"/>
        <v>1.01019948033673</v>
      </c>
    </row>
    <row r="2982" spans="11:23">
      <c r="K2982" s="80">
        <v>298</v>
      </c>
      <c r="L2982" s="56">
        <f t="shared" si="373"/>
        <v>1.66418494666128</v>
      </c>
      <c r="M2982" s="56">
        <f t="shared" si="380"/>
        <v>0.00557352085944918</v>
      </c>
      <c r="Q2982" s="82">
        <f t="shared" si="374"/>
        <v>0.040884370208617</v>
      </c>
      <c r="R2982" s="58">
        <f t="shared" si="375"/>
        <v>3.17361010226061</v>
      </c>
      <c r="S2982" s="57">
        <f>IF(K2982=0,C3010,(1/$C$59)*LN(1+$C$59/$C$58/(RodR+ABS(Calculations!K2982-RodR))))</f>
        <v>0.0128826065241898</v>
      </c>
      <c r="T2982" s="83">
        <f t="shared" si="376"/>
        <v>0.0129937785916558</v>
      </c>
      <c r="U2982" s="58">
        <f t="shared" si="377"/>
        <v>124.166666666667</v>
      </c>
      <c r="V2982" s="58">
        <f t="shared" si="378"/>
        <v>1.01019948033673</v>
      </c>
      <c r="W2982" s="58">
        <f t="shared" si="379"/>
        <v>1.01019948033673</v>
      </c>
    </row>
    <row r="2983" spans="11:23">
      <c r="K2983" s="80">
        <v>298.1</v>
      </c>
      <c r="L2983" s="56">
        <f t="shared" si="373"/>
        <v>1.66362964034837</v>
      </c>
      <c r="M2983" s="56">
        <f t="shared" si="380"/>
        <v>0.00556979566813087</v>
      </c>
      <c r="Q2983" s="82">
        <f t="shared" si="374"/>
        <v>0.0408707278854355</v>
      </c>
      <c r="R2983" s="58">
        <f t="shared" si="375"/>
        <v>3.17361010226061</v>
      </c>
      <c r="S2983" s="57">
        <f>IF(K2983=0,C3011,(1/$C$59)*LN(1+$C$59/$C$58/(RodR+ABS(Calculations!K2983-RodR))))</f>
        <v>0.0128783078476851</v>
      </c>
      <c r="T2983" s="83">
        <f t="shared" si="376"/>
        <v>0.0129894054413041</v>
      </c>
      <c r="U2983" s="58">
        <f t="shared" si="377"/>
        <v>124.208333333333</v>
      </c>
      <c r="V2983" s="58">
        <f t="shared" si="378"/>
        <v>1.01019948033673</v>
      </c>
      <c r="W2983" s="58">
        <f t="shared" si="379"/>
        <v>1.01019948033673</v>
      </c>
    </row>
    <row r="2984" spans="11:23">
      <c r="K2984" s="80">
        <v>298.2</v>
      </c>
      <c r="L2984" s="56">
        <f t="shared" si="373"/>
        <v>1.66307470450522</v>
      </c>
      <c r="M2984" s="56">
        <f t="shared" si="380"/>
        <v>0.00556607421039446</v>
      </c>
      <c r="Q2984" s="82">
        <f t="shared" si="374"/>
        <v>0.04085709466366</v>
      </c>
      <c r="R2984" s="58">
        <f t="shared" si="375"/>
        <v>3.17361010226061</v>
      </c>
      <c r="S2984" s="57">
        <f>IF(K2984=0,C3012,(1/$C$59)*LN(1+$C$59/$C$58/(RodR+ABS(Calculations!K2984-RodR))))</f>
        <v>0.0128740120390204</v>
      </c>
      <c r="T2984" s="83">
        <f t="shared" si="376"/>
        <v>0.0129850352336027</v>
      </c>
      <c r="U2984" s="58">
        <f t="shared" si="377"/>
        <v>124.25</v>
      </c>
      <c r="V2984" s="58">
        <f t="shared" si="378"/>
        <v>1.01019948033673</v>
      </c>
      <c r="W2984" s="58">
        <f t="shared" si="379"/>
        <v>1.01019948033673</v>
      </c>
    </row>
    <row r="2985" spans="11:23">
      <c r="K2985" s="80">
        <v>298.3</v>
      </c>
      <c r="L2985" s="56">
        <f t="shared" si="373"/>
        <v>1.66252013876131</v>
      </c>
      <c r="M2985" s="56">
        <f t="shared" si="380"/>
        <v>0.00556235648113002</v>
      </c>
      <c r="Q2985" s="82">
        <f t="shared" si="374"/>
        <v>0.0408434705341876</v>
      </c>
      <c r="R2985" s="58">
        <f t="shared" si="375"/>
        <v>3.17361010226061</v>
      </c>
      <c r="S2985" s="57">
        <f>IF(K2985=0,C3013,(1/$C$59)*LN(1+$C$59/$C$58/(RodR+ABS(Calculations!K2985-RodR))))</f>
        <v>0.0128697190953275</v>
      </c>
      <c r="T2985" s="83">
        <f t="shared" si="376"/>
        <v>0.012980667965584</v>
      </c>
      <c r="U2985" s="58">
        <f t="shared" si="377"/>
        <v>124.291666666667</v>
      </c>
      <c r="V2985" s="58">
        <f t="shared" si="378"/>
        <v>1.01019948033673</v>
      </c>
      <c r="W2985" s="58">
        <f t="shared" si="379"/>
        <v>1.01019948033673</v>
      </c>
    </row>
    <row r="2986" spans="11:23">
      <c r="K2986" s="80">
        <v>298.4</v>
      </c>
      <c r="L2986" s="56">
        <f t="shared" si="373"/>
        <v>1.66196594274646</v>
      </c>
      <c r="M2986" s="56">
        <f t="shared" si="380"/>
        <v>0.00555864247543281</v>
      </c>
      <c r="Q2986" s="82">
        <f t="shared" si="374"/>
        <v>0.0408298554879245</v>
      </c>
      <c r="R2986" s="58">
        <f t="shared" si="375"/>
        <v>3.17361010226061</v>
      </c>
      <c r="S2986" s="57">
        <f>IF(K2986=0,C3014,(1/$C$59)*LN(1+$C$59/$C$58/(RodR+ABS(Calculations!K2986-RodR))))</f>
        <v>0.0128654290137408</v>
      </c>
      <c r="T2986" s="83">
        <f t="shared" si="376"/>
        <v>0.0129763036342811</v>
      </c>
      <c r="U2986" s="58">
        <f t="shared" si="377"/>
        <v>124.333333333333</v>
      </c>
      <c r="V2986" s="58">
        <f t="shared" si="378"/>
        <v>1.01019948033673</v>
      </c>
      <c r="W2986" s="58">
        <f t="shared" si="379"/>
        <v>1.01019948033673</v>
      </c>
    </row>
    <row r="2987" spans="11:23">
      <c r="K2987" s="80">
        <v>298.5</v>
      </c>
      <c r="L2987" s="56">
        <f t="shared" si="373"/>
        <v>1.66141211609106</v>
      </c>
      <c r="M2987" s="56">
        <f t="shared" si="380"/>
        <v>0.00555493218833081</v>
      </c>
      <c r="Q2987" s="82">
        <f t="shared" si="374"/>
        <v>0.0408162495157902</v>
      </c>
      <c r="R2987" s="58">
        <f t="shared" si="375"/>
        <v>3.17361010226061</v>
      </c>
      <c r="S2987" s="57">
        <f>IF(K2987=0,C3015,(1/$C$59)*LN(1+$C$59/$C$58/(RodR+ABS(Calculations!K2987-RodR))))</f>
        <v>0.0128611417913991</v>
      </c>
      <c r="T2987" s="83">
        <f t="shared" si="376"/>
        <v>0.0129719422367346</v>
      </c>
      <c r="U2987" s="58">
        <f t="shared" si="377"/>
        <v>124.375</v>
      </c>
      <c r="V2987" s="58">
        <f t="shared" si="378"/>
        <v>1.01019948033673</v>
      </c>
      <c r="W2987" s="58">
        <f t="shared" si="379"/>
        <v>1.01019948033673</v>
      </c>
    </row>
    <row r="2988" spans="11:23">
      <c r="K2988" s="80">
        <v>298.6</v>
      </c>
      <c r="L2988" s="56">
        <f t="shared" si="373"/>
        <v>1.66085865842597</v>
      </c>
      <c r="M2988" s="56">
        <f t="shared" si="380"/>
        <v>0.00555122561485</v>
      </c>
      <c r="Q2988" s="82">
        <f t="shared" si="374"/>
        <v>0.0408026526087157</v>
      </c>
      <c r="R2988" s="58">
        <f t="shared" si="375"/>
        <v>3.17361010226061</v>
      </c>
      <c r="S2988" s="57">
        <f>IF(K2988=0,C3016,(1/$C$59)*LN(1+$C$59/$C$58/(RodR+ABS(Calculations!K2988-RodR))))</f>
        <v>0.0128568574254447</v>
      </c>
      <c r="T2988" s="83">
        <f t="shared" si="376"/>
        <v>0.0129675837699857</v>
      </c>
      <c r="U2988" s="58">
        <f t="shared" si="377"/>
        <v>124.416666666667</v>
      </c>
      <c r="V2988" s="58">
        <f t="shared" si="378"/>
        <v>1.01019948033673</v>
      </c>
      <c r="W2988" s="58">
        <f t="shared" si="379"/>
        <v>1.01019948033673</v>
      </c>
    </row>
    <row r="2989" spans="11:23">
      <c r="K2989" s="80">
        <v>298.7</v>
      </c>
      <c r="L2989" s="56">
        <f t="shared" si="373"/>
        <v>1.66030556938258</v>
      </c>
      <c r="M2989" s="56">
        <f t="shared" si="380"/>
        <v>0.00554752274998349</v>
      </c>
      <c r="Q2989" s="82">
        <f t="shared" si="374"/>
        <v>0.0407890647576455</v>
      </c>
      <c r="R2989" s="58">
        <f t="shared" si="375"/>
        <v>3.17361010226061</v>
      </c>
      <c r="S2989" s="57">
        <f>IF(K2989=0,C3017,(1/$C$59)*LN(1+$C$59/$C$58/(RodR+ABS(Calculations!K2989-RodR))))</f>
        <v>0.0128525759130244</v>
      </c>
      <c r="T2989" s="83">
        <f t="shared" si="376"/>
        <v>0.0129632282310829</v>
      </c>
      <c r="U2989" s="58">
        <f t="shared" si="377"/>
        <v>124.458333333333</v>
      </c>
      <c r="V2989" s="58">
        <f t="shared" si="378"/>
        <v>1.01019948033673</v>
      </c>
      <c r="W2989" s="58">
        <f t="shared" si="379"/>
        <v>1.01019948033673</v>
      </c>
    </row>
    <row r="2990" spans="11:23">
      <c r="K2990" s="80">
        <v>298.8</v>
      </c>
      <c r="L2990" s="56">
        <f t="shared" si="373"/>
        <v>1.65975284859264</v>
      </c>
      <c r="M2990" s="56">
        <f t="shared" si="380"/>
        <v>0.00554382358889494</v>
      </c>
      <c r="Q2990" s="82">
        <f t="shared" si="374"/>
        <v>0.0407754859535331</v>
      </c>
      <c r="R2990" s="58">
        <f t="shared" si="375"/>
        <v>3.17361010226061</v>
      </c>
      <c r="S2990" s="57">
        <f>IF(K2990=0,C3018,(1/$C$59)*LN(1+$C$59/$C$58/(RodR+ABS(Calculations!K2990-RodR))))</f>
        <v>0.0128482972512875</v>
      </c>
      <c r="T2990" s="83">
        <f t="shared" si="376"/>
        <v>0.0129588756170756</v>
      </c>
      <c r="U2990" s="58">
        <f t="shared" si="377"/>
        <v>124.5</v>
      </c>
      <c r="V2990" s="58">
        <f t="shared" si="378"/>
        <v>1.01019948033673</v>
      </c>
      <c r="W2990" s="58">
        <f t="shared" si="379"/>
        <v>1.01019948033673</v>
      </c>
    </row>
    <row r="2991" spans="11:23">
      <c r="K2991" s="80">
        <v>298.9</v>
      </c>
      <c r="L2991" s="56">
        <f t="shared" si="373"/>
        <v>1.65920049568862</v>
      </c>
      <c r="M2991" s="56">
        <f t="shared" si="380"/>
        <v>0.00554012812654192</v>
      </c>
      <c r="Q2991" s="82">
        <f t="shared" si="374"/>
        <v>0.0407619161873488</v>
      </c>
      <c r="R2991" s="58">
        <f t="shared" si="375"/>
        <v>3.17361010226061</v>
      </c>
      <c r="S2991" s="57">
        <f>IF(K2991=0,C3019,(1/$C$59)*LN(1+$C$59/$C$58/(RodR+ABS(Calculations!K2991-RodR))))</f>
        <v>0.0128440214373887</v>
      </c>
      <c r="T2991" s="83">
        <f t="shared" si="376"/>
        <v>0.0129545259250189</v>
      </c>
      <c r="U2991" s="58">
        <f t="shared" si="377"/>
        <v>124.541666666667</v>
      </c>
      <c r="V2991" s="58">
        <f t="shared" si="378"/>
        <v>1.01019948033673</v>
      </c>
      <c r="W2991" s="58">
        <f t="shared" si="379"/>
        <v>1.01019948033673</v>
      </c>
    </row>
    <row r="2992" spans="11:23">
      <c r="K2992" s="80">
        <v>299</v>
      </c>
      <c r="L2992" s="56">
        <f t="shared" si="373"/>
        <v>1.65864851030323</v>
      </c>
      <c r="M2992" s="56">
        <f t="shared" si="380"/>
        <v>0.00553643635805501</v>
      </c>
      <c r="Q2992" s="82">
        <f t="shared" si="374"/>
        <v>0.0407483554500691</v>
      </c>
      <c r="R2992" s="58">
        <f t="shared" si="375"/>
        <v>3.17361010226061</v>
      </c>
      <c r="S2992" s="57">
        <f>IF(K2992=0,C3020,(1/$C$59)*LN(1+$C$59/$C$58/(RodR+ABS(Calculations!K2992-RodR))))</f>
        <v>0.012839748468485</v>
      </c>
      <c r="T2992" s="83">
        <f t="shared" si="376"/>
        <v>0.0129501791519716</v>
      </c>
      <c r="U2992" s="58">
        <f t="shared" si="377"/>
        <v>124.583333333333</v>
      </c>
      <c r="V2992" s="58">
        <f t="shared" si="378"/>
        <v>1.01019948033673</v>
      </c>
      <c r="W2992" s="58">
        <f t="shared" si="379"/>
        <v>1.01019948033673</v>
      </c>
    </row>
    <row r="2993" spans="11:23">
      <c r="K2993" s="80">
        <v>299.1</v>
      </c>
      <c r="L2993" s="56">
        <f t="shared" si="373"/>
        <v>1.65809689206988</v>
      </c>
      <c r="M2993" s="56">
        <f t="shared" si="380"/>
        <v>0.00553274827849237</v>
      </c>
      <c r="Q2993" s="82">
        <f t="shared" si="374"/>
        <v>0.0407348037326887</v>
      </c>
      <c r="R2993" s="58">
        <f t="shared" si="375"/>
        <v>3.17361010226061</v>
      </c>
      <c r="S2993" s="57">
        <f>IF(K2993=0,C3021,(1/$C$59)*LN(1+$C$59/$C$58/(RodR+ABS(Calculations!K2993-RodR))))</f>
        <v>0.0128354783417385</v>
      </c>
      <c r="T2993" s="83">
        <f t="shared" si="376"/>
        <v>0.0129458352949962</v>
      </c>
      <c r="U2993" s="58">
        <f t="shared" si="377"/>
        <v>124.625</v>
      </c>
      <c r="V2993" s="58">
        <f t="shared" si="378"/>
        <v>1.01019948033673</v>
      </c>
      <c r="W2993" s="58">
        <f t="shared" si="379"/>
        <v>1.01019948033673</v>
      </c>
    </row>
    <row r="2994" spans="11:23">
      <c r="K2994" s="80">
        <v>299.2</v>
      </c>
      <c r="L2994" s="56">
        <f t="shared" si="373"/>
        <v>1.65754564062227</v>
      </c>
      <c r="M2994" s="56">
        <f t="shared" si="380"/>
        <v>0.00552906388294949</v>
      </c>
      <c r="Q2994" s="82">
        <f t="shared" si="374"/>
        <v>0.0407212610262082</v>
      </c>
      <c r="R2994" s="58">
        <f t="shared" si="375"/>
        <v>3.17361010226061</v>
      </c>
      <c r="S2994" s="57">
        <f>IF(K2994=0,C3022,(1/$C$59)*LN(1+$C$59/$C$58/(RodR+ABS(Calculations!K2994-RodR))))</f>
        <v>0.0128312110543138</v>
      </c>
      <c r="T2994" s="83">
        <f t="shared" si="376"/>
        <v>0.0129414943511595</v>
      </c>
      <c r="U2994" s="58">
        <f t="shared" si="377"/>
        <v>124.666666666667</v>
      </c>
      <c r="V2994" s="58">
        <f t="shared" si="378"/>
        <v>1.01019948033673</v>
      </c>
      <c r="W2994" s="58">
        <f t="shared" si="379"/>
        <v>1.01019948033673</v>
      </c>
    </row>
    <row r="2995" spans="11:23">
      <c r="K2995" s="80">
        <v>299.3</v>
      </c>
      <c r="L2995" s="56">
        <f t="shared" si="373"/>
        <v>1.65699475559479</v>
      </c>
      <c r="M2995" s="56">
        <f t="shared" si="380"/>
        <v>0.00552538316652118</v>
      </c>
      <c r="Q2995" s="82">
        <f t="shared" si="374"/>
        <v>0.0407077273216452</v>
      </c>
      <c r="R2995" s="58">
        <f t="shared" si="375"/>
        <v>3.17361010226061</v>
      </c>
      <c r="S2995" s="57">
        <f>IF(K2995=0,C3023,(1/$C$59)*LN(1+$C$59/$C$58/(RodR+ABS(Calculations!K2995-RodR))))</f>
        <v>0.0128269466033803</v>
      </c>
      <c r="T2995" s="83">
        <f t="shared" si="376"/>
        <v>0.012937156317532</v>
      </c>
      <c r="U2995" s="58">
        <f t="shared" si="377"/>
        <v>124.708333333333</v>
      </c>
      <c r="V2995" s="58">
        <f t="shared" si="378"/>
        <v>1.01019948033673</v>
      </c>
      <c r="W2995" s="58">
        <f t="shared" si="379"/>
        <v>1.01019948033673</v>
      </c>
    </row>
    <row r="2996" spans="11:23">
      <c r="K2996" s="80">
        <v>299.4</v>
      </c>
      <c r="L2996" s="56">
        <f t="shared" si="373"/>
        <v>1.65644423662219</v>
      </c>
      <c r="M2996" s="56">
        <f t="shared" si="380"/>
        <v>0.00552170612426672</v>
      </c>
      <c r="Q2996" s="82">
        <f t="shared" si="374"/>
        <v>0.0406942026100274</v>
      </c>
      <c r="R2996" s="58">
        <f t="shared" si="375"/>
        <v>3.17361010226061</v>
      </c>
      <c r="S2996" s="57">
        <f>IF(K2996=0,C3024,(1/$C$59)*LN(1+$C$59/$C$58/(RodR+ABS(Calculations!K2996-RodR))))</f>
        <v>0.012822684986111</v>
      </c>
      <c r="T2996" s="83">
        <f t="shared" si="376"/>
        <v>0.0129328211911877</v>
      </c>
      <c r="U2996" s="58">
        <f t="shared" si="377"/>
        <v>124.75</v>
      </c>
      <c r="V2996" s="58">
        <f t="shared" si="378"/>
        <v>1.01019948033673</v>
      </c>
      <c r="W2996" s="58">
        <f t="shared" si="379"/>
        <v>1.01019948033673</v>
      </c>
    </row>
    <row r="2997" spans="11:23">
      <c r="K2997" s="80">
        <v>299.5</v>
      </c>
      <c r="L2997" s="56">
        <f t="shared" si="373"/>
        <v>1.65589408333968</v>
      </c>
      <c r="M2997" s="56">
        <f t="shared" si="380"/>
        <v>0.00551803275138352</v>
      </c>
      <c r="Q2997" s="82">
        <f t="shared" si="374"/>
        <v>0.0406806868823921</v>
      </c>
      <c r="R2997" s="58">
        <f t="shared" si="375"/>
        <v>3.17361010226061</v>
      </c>
      <c r="S2997" s="57">
        <f>IF(K2997=0,C3025,(1/$C$59)*LN(1+$C$59/$C$58/(RodR+ABS(Calculations!K2997-RodR))))</f>
        <v>0.0128184261996818</v>
      </c>
      <c r="T2997" s="83">
        <f t="shared" si="376"/>
        <v>0.0129284889692053</v>
      </c>
      <c r="U2997" s="58">
        <f t="shared" si="377"/>
        <v>124.791666666667</v>
      </c>
      <c r="V2997" s="58">
        <f t="shared" si="378"/>
        <v>1.01019948033673</v>
      </c>
      <c r="W2997" s="58">
        <f t="shared" si="379"/>
        <v>1.01019948033673</v>
      </c>
    </row>
    <row r="2998" spans="11:23">
      <c r="K2998" s="80">
        <v>299.6</v>
      </c>
      <c r="L2998" s="56">
        <f t="shared" si="373"/>
        <v>1.65534429538304</v>
      </c>
      <c r="M2998" s="56">
        <f t="shared" si="380"/>
        <v>0.00551436304293107</v>
      </c>
      <c r="Q2998" s="82">
        <f t="shared" si="374"/>
        <v>0.0406671801297919</v>
      </c>
      <c r="R2998" s="58">
        <f t="shared" si="375"/>
        <v>3.17361010226061</v>
      </c>
      <c r="S2998" s="57">
        <f>IF(K2998=0,C3026,(1/$C$59)*LN(1+$C$59/$C$58/(RodR+ABS(Calculations!K2998-RodR))))</f>
        <v>0.0128141702412732</v>
      </c>
      <c r="T2998" s="83">
        <f t="shared" si="376"/>
        <v>0.0129241596486669</v>
      </c>
      <c r="U2998" s="58">
        <f t="shared" si="377"/>
        <v>124.833333333333</v>
      </c>
      <c r="V2998" s="58">
        <f t="shared" si="378"/>
        <v>1.01019948033673</v>
      </c>
      <c r="W2998" s="58">
        <f t="shared" si="379"/>
        <v>1.01019948033673</v>
      </c>
    </row>
    <row r="2999" spans="11:23">
      <c r="K2999" s="80">
        <v>299.7</v>
      </c>
      <c r="L2999" s="56">
        <f t="shared" si="373"/>
        <v>1.6547948723885</v>
      </c>
      <c r="M2999" s="56">
        <f t="shared" si="380"/>
        <v>0.00551069699407192</v>
      </c>
      <c r="Q2999" s="82">
        <f t="shared" si="374"/>
        <v>0.04065368234329</v>
      </c>
      <c r="R2999" s="58">
        <f t="shared" si="375"/>
        <v>3.17361010226061</v>
      </c>
      <c r="S2999" s="57">
        <f>IF(K2999=0,C3027,(1/$C$59)*LN(1+$C$59/$C$58/(RodR+ABS(Calculations!K2999-RodR))))</f>
        <v>0.0128099171080694</v>
      </c>
      <c r="T2999" s="83">
        <f t="shared" si="376"/>
        <v>0.0129198332266589</v>
      </c>
      <c r="U2999" s="58">
        <f t="shared" si="377"/>
        <v>124.875</v>
      </c>
      <c r="V2999" s="58">
        <f t="shared" si="378"/>
        <v>1.01019948033673</v>
      </c>
      <c r="W2999" s="58">
        <f t="shared" si="379"/>
        <v>1.01019948033673</v>
      </c>
    </row>
    <row r="3000" spans="11:23">
      <c r="K3000" s="80">
        <v>299.8</v>
      </c>
      <c r="L3000" s="56">
        <f t="shared" si="373"/>
        <v>1.65424581399278</v>
      </c>
      <c r="M3000" s="56">
        <f t="shared" si="380"/>
        <v>0.0055070345998649</v>
      </c>
      <c r="Q3000" s="82">
        <f t="shared" si="374"/>
        <v>0.0406401935139613</v>
      </c>
      <c r="R3000" s="58">
        <f t="shared" si="375"/>
        <v>3.17361010226061</v>
      </c>
      <c r="S3000" s="57">
        <f>IF(K3000=0,C3028,(1/$C$59)*LN(1+$C$59/$C$58/(RodR+ABS(Calculations!K3000-RodR))))</f>
        <v>0.012805666797258</v>
      </c>
      <c r="T3000" s="83">
        <f t="shared" si="376"/>
        <v>0.0129155097002709</v>
      </c>
      <c r="U3000" s="58">
        <f t="shared" si="377"/>
        <v>124.916666666667</v>
      </c>
      <c r="V3000" s="58">
        <f t="shared" si="378"/>
        <v>1.01019948033673</v>
      </c>
      <c r="W3000" s="58">
        <f t="shared" si="379"/>
        <v>1.01019948033673</v>
      </c>
    </row>
    <row r="3001" spans="11:23">
      <c r="K3001" s="80">
        <v>299.9</v>
      </c>
      <c r="L3001" s="56">
        <f t="shared" si="373"/>
        <v>1.65369711983308</v>
      </c>
      <c r="M3001" s="56">
        <f t="shared" si="380"/>
        <v>0.00550337585554184</v>
      </c>
      <c r="Q3001" s="82">
        <f t="shared" si="374"/>
        <v>0.0406267136328932</v>
      </c>
      <c r="R3001" s="58">
        <f t="shared" si="375"/>
        <v>3.17361010226061</v>
      </c>
      <c r="S3001" s="57">
        <f>IF(K3001=0,C3029,(1/$C$59)*LN(1+$C$59/$C$58/(RodR+ABS(Calculations!K3001-RodR))))</f>
        <v>0.0128014193060307</v>
      </c>
      <c r="T3001" s="83">
        <f t="shared" si="376"/>
        <v>0.0129111890665971</v>
      </c>
      <c r="U3001" s="58">
        <f t="shared" si="377"/>
        <v>124.958333333333</v>
      </c>
      <c r="V3001" s="58">
        <f t="shared" si="378"/>
        <v>1.01019948033673</v>
      </c>
      <c r="W3001" s="58">
        <f t="shared" si="379"/>
        <v>1.01019948033673</v>
      </c>
    </row>
    <row r="3002" spans="11:23">
      <c r="K3002" s="80">
        <v>300</v>
      </c>
      <c r="L3002" s="56">
        <f t="shared" si="373"/>
        <v>1.65314878954703</v>
      </c>
      <c r="M3002" s="56">
        <f t="shared" si="380"/>
        <v>0.0054997207561942</v>
      </c>
      <c r="Q3002" s="82">
        <f t="shared" si="374"/>
        <v>0.040613242691183</v>
      </c>
      <c r="R3002" s="58">
        <f t="shared" si="375"/>
        <v>3.17361010226061</v>
      </c>
      <c r="S3002" s="57">
        <f>IF(K3002=0,C3030,(1/$C$59)*LN(1+$C$59/$C$58/(RodR+ABS(Calculations!K3002-RodR))))</f>
        <v>0.0127971746315824</v>
      </c>
      <c r="T3002" s="83">
        <f t="shared" si="376"/>
        <v>0.012906871322736</v>
      </c>
      <c r="U3002" s="58">
        <f t="shared" si="377"/>
        <v>125</v>
      </c>
      <c r="V3002" s="58">
        <f t="shared" si="378"/>
        <v>1.01019948033673</v>
      </c>
      <c r="W3002" s="58">
        <f t="shared" si="379"/>
        <v>1.01019948033673</v>
      </c>
    </row>
    <row r="3003" spans="11:23">
      <c r="K3003" s="80">
        <v>300.1</v>
      </c>
      <c r="L3003" s="56">
        <f t="shared" si="373"/>
        <v>1.65260082277283</v>
      </c>
      <c r="M3003" s="56">
        <f t="shared" si="380"/>
        <v>0.00549606929705382</v>
      </c>
      <c r="Q3003" s="82">
        <f t="shared" si="374"/>
        <v>0.0405997806799422</v>
      </c>
      <c r="R3003" s="58">
        <f t="shared" si="375"/>
        <v>3.17361010226061</v>
      </c>
      <c r="S3003" s="57">
        <f>IF(K3003=0,C3031,(1/$C$59)*LN(1+$C$59/$C$58/(RodR+ABS(Calculations!K3003-RodR))))</f>
        <v>0.0127929327711121</v>
      </c>
      <c r="T3003" s="83">
        <f t="shared" si="376"/>
        <v>0.0129025564657884</v>
      </c>
      <c r="U3003" s="58">
        <f t="shared" si="377"/>
        <v>125.041666666667</v>
      </c>
      <c r="V3003" s="58">
        <f t="shared" si="378"/>
        <v>1.01019948033673</v>
      </c>
      <c r="W3003" s="58">
        <f t="shared" si="379"/>
        <v>1.01019948033673</v>
      </c>
    </row>
    <row r="3004" spans="11:23">
      <c r="K3004" s="80">
        <v>300.2</v>
      </c>
      <c r="L3004" s="56">
        <f t="shared" si="373"/>
        <v>1.6520532191491</v>
      </c>
      <c r="M3004" s="56">
        <f t="shared" si="380"/>
        <v>0.00549242147317863</v>
      </c>
      <c r="Q3004" s="82">
        <f t="shared" si="374"/>
        <v>0.0405863275902931</v>
      </c>
      <c r="R3004" s="58">
        <f t="shared" si="375"/>
        <v>3.17361010226061</v>
      </c>
      <c r="S3004" s="57">
        <f>IF(K3004=0,C3032,(1/$C$59)*LN(1+$C$59/$C$58/(RodR+ABS(Calculations!K3004-RodR))))</f>
        <v>0.0127886937218226</v>
      </c>
      <c r="T3004" s="83">
        <f t="shared" si="376"/>
        <v>0.0128982444928603</v>
      </c>
      <c r="U3004" s="58">
        <f t="shared" si="377"/>
        <v>125.083333333333</v>
      </c>
      <c r="V3004" s="58">
        <f t="shared" si="378"/>
        <v>1.01019948033673</v>
      </c>
      <c r="W3004" s="58">
        <f t="shared" si="379"/>
        <v>1.01019948033673</v>
      </c>
    </row>
    <row r="3005" spans="11:23">
      <c r="K3005" s="80">
        <v>300.3</v>
      </c>
      <c r="L3005" s="56">
        <f t="shared" si="373"/>
        <v>1.65150597831492</v>
      </c>
      <c r="M3005" s="56">
        <f t="shared" si="380"/>
        <v>0.00548877727986774</v>
      </c>
      <c r="Q3005" s="82">
        <f t="shared" si="374"/>
        <v>0.0405728834133687</v>
      </c>
      <c r="R3005" s="58">
        <f t="shared" si="375"/>
        <v>3.17361010226061</v>
      </c>
      <c r="S3005" s="57">
        <f>IF(K3005=0,C3033,(1/$C$59)*LN(1+$C$59/$C$58/(RodR+ABS(Calculations!K3005-RodR))))</f>
        <v>0.0127844574809199</v>
      </c>
      <c r="T3005" s="83">
        <f t="shared" si="376"/>
        <v>0.0128939354010606</v>
      </c>
      <c r="U3005" s="58">
        <f t="shared" si="377"/>
        <v>125.125</v>
      </c>
      <c r="V3005" s="58">
        <f t="shared" si="378"/>
        <v>1.01019948033673</v>
      </c>
      <c r="W3005" s="58">
        <f t="shared" si="379"/>
        <v>1.01019948033673</v>
      </c>
    </row>
    <row r="3006" spans="11:23">
      <c r="K3006" s="80">
        <v>300.4</v>
      </c>
      <c r="L3006" s="56">
        <f t="shared" si="373"/>
        <v>1.65095909990995</v>
      </c>
      <c r="M3006" s="56">
        <f t="shared" si="380"/>
        <v>0.00548513671224815</v>
      </c>
      <c r="Q3006" s="82">
        <f t="shared" si="374"/>
        <v>0.0405594481403164</v>
      </c>
      <c r="R3006" s="58">
        <f t="shared" si="375"/>
        <v>3.17361010226061</v>
      </c>
      <c r="S3006" s="57">
        <f>IF(K3006=0,C3034,(1/$C$59)*LN(1+$C$59/$C$58/(RodR+ABS(Calculations!K3006-RodR))))</f>
        <v>0.0127802240456146</v>
      </c>
      <c r="T3006" s="83">
        <f t="shared" si="376"/>
        <v>0.0128896291875039</v>
      </c>
      <c r="U3006" s="58">
        <f t="shared" si="377"/>
        <v>125.166666666667</v>
      </c>
      <c r="V3006" s="58">
        <f t="shared" si="378"/>
        <v>1.01019948033673</v>
      </c>
      <c r="W3006" s="58">
        <f t="shared" si="379"/>
        <v>1.01019948033673</v>
      </c>
    </row>
    <row r="3007" spans="11:23">
      <c r="K3007" s="80">
        <v>300.5</v>
      </c>
      <c r="L3007" s="56">
        <f t="shared" si="373"/>
        <v>1.6504125835742</v>
      </c>
      <c r="M3007" s="56">
        <f t="shared" si="380"/>
        <v>0.00548149976548018</v>
      </c>
      <c r="Q3007" s="82">
        <f t="shared" si="374"/>
        <v>0.0405460217622924</v>
      </c>
      <c r="R3007" s="58">
        <f t="shared" si="375"/>
        <v>3.17361010226061</v>
      </c>
      <c r="S3007" s="57">
        <f>IF(K3007=0,C3035,(1/$C$59)*LN(1+$C$59/$C$58/(RodR+ABS(Calculations!K3007-RodR))))</f>
        <v>0.0127759934131199</v>
      </c>
      <c r="T3007" s="83">
        <f t="shared" si="376"/>
        <v>0.0128853258493058</v>
      </c>
      <c r="U3007" s="58">
        <f t="shared" si="377"/>
        <v>125.208333333333</v>
      </c>
      <c r="V3007" s="58">
        <f t="shared" si="378"/>
        <v>1.01019948033673</v>
      </c>
      <c r="W3007" s="58">
        <f t="shared" si="379"/>
        <v>1.01019948033673</v>
      </c>
    </row>
    <row r="3008" spans="11:23">
      <c r="K3008" s="80">
        <v>300.6</v>
      </c>
      <c r="L3008" s="56">
        <f t="shared" si="373"/>
        <v>1.64986642894824</v>
      </c>
      <c r="M3008" s="56">
        <f t="shared" si="380"/>
        <v>0.00547786643479431</v>
      </c>
      <c r="Q3008" s="82">
        <f t="shared" si="374"/>
        <v>0.0405326042704664</v>
      </c>
      <c r="R3008" s="58">
        <f t="shared" si="375"/>
        <v>3.17361010226061</v>
      </c>
      <c r="S3008" s="57">
        <f>IF(K3008=0,C3036,(1/$C$59)*LN(1+$C$59/$C$58/(RodR+ABS(Calculations!K3008-RodR))))</f>
        <v>0.0127717655806535</v>
      </c>
      <c r="T3008" s="83">
        <f t="shared" si="376"/>
        <v>0.012881025383589</v>
      </c>
      <c r="U3008" s="58">
        <f t="shared" si="377"/>
        <v>125.25</v>
      </c>
      <c r="V3008" s="58">
        <f t="shared" si="378"/>
        <v>1.01019948033673</v>
      </c>
      <c r="W3008" s="58">
        <f t="shared" si="379"/>
        <v>1.01019948033673</v>
      </c>
    </row>
    <row r="3009" spans="11:23">
      <c r="K3009" s="80">
        <v>300.7</v>
      </c>
      <c r="L3009" s="56">
        <f t="shared" si="373"/>
        <v>1.64932063567308</v>
      </c>
      <c r="M3009" s="56">
        <f t="shared" si="380"/>
        <v>0.00547423671542036</v>
      </c>
      <c r="Q3009" s="82">
        <f t="shared" si="374"/>
        <v>0.0405191956560189</v>
      </c>
      <c r="R3009" s="58">
        <f t="shared" si="375"/>
        <v>3.17361010226061</v>
      </c>
      <c r="S3009" s="57">
        <f>IF(K3009=0,C3037,(1/$C$59)*LN(1+$C$59/$C$58/(RodR+ABS(Calculations!K3009-RodR))))</f>
        <v>0.0127675405454364</v>
      </c>
      <c r="T3009" s="83">
        <f t="shared" si="376"/>
        <v>0.0128767277874769</v>
      </c>
      <c r="U3009" s="58">
        <f t="shared" si="377"/>
        <v>125.291666666667</v>
      </c>
      <c r="V3009" s="58">
        <f t="shared" si="378"/>
        <v>1.01019948033673</v>
      </c>
      <c r="W3009" s="58">
        <f t="shared" si="379"/>
        <v>1.01019948033673</v>
      </c>
    </row>
    <row r="3010" spans="11:23">
      <c r="K3010" s="80">
        <v>300.8</v>
      </c>
      <c r="L3010" s="56">
        <f t="shared" ref="L3010:L3073" si="381">IF(K3010&lt;RodR,EPRValue,Q3010*$C$43)</f>
        <v>1.64877520339026</v>
      </c>
      <c r="M3010" s="56">
        <f t="shared" si="380"/>
        <v>0.00547061060251797</v>
      </c>
      <c r="Q3010" s="82">
        <f t="shared" si="374"/>
        <v>0.0405057959101437</v>
      </c>
      <c r="R3010" s="58">
        <f t="shared" si="375"/>
        <v>3.17361010226061</v>
      </c>
      <c r="S3010" s="57">
        <f>IF(K3010=0,C3038,(1/$C$59)*LN(1+$C$59/$C$58/(RodR+ABS(Calculations!K3010-RodR))))</f>
        <v>0.0127633183046937</v>
      </c>
      <c r="T3010" s="83">
        <f t="shared" si="376"/>
        <v>0.0128724330580995</v>
      </c>
      <c r="U3010" s="58">
        <f t="shared" si="377"/>
        <v>125.333333333333</v>
      </c>
      <c r="V3010" s="58">
        <f t="shared" si="378"/>
        <v>1.01019948033673</v>
      </c>
      <c r="W3010" s="58">
        <f t="shared" si="379"/>
        <v>1.01019948033673</v>
      </c>
    </row>
    <row r="3011" spans="11:23">
      <c r="K3011" s="80">
        <v>300.9</v>
      </c>
      <c r="L3011" s="56">
        <f t="shared" si="381"/>
        <v>1.6482301317417</v>
      </c>
      <c r="M3011" s="56">
        <f t="shared" si="380"/>
        <v>0.00546698809138468</v>
      </c>
      <c r="Q3011" s="82">
        <f t="shared" si="374"/>
        <v>0.0404924050240437</v>
      </c>
      <c r="R3011" s="58">
        <f t="shared" si="375"/>
        <v>3.17361010226061</v>
      </c>
      <c r="S3011" s="57">
        <f>IF(K3011=0,C3039,(1/$C$59)*LN(1+$C$59/$C$58/(RodR+ABS(Calculations!K3011-RodR))))</f>
        <v>0.0127590988556535</v>
      </c>
      <c r="T3011" s="83">
        <f t="shared" si="376"/>
        <v>0.0128681411925877</v>
      </c>
      <c r="U3011" s="58">
        <f t="shared" si="377"/>
        <v>125.375</v>
      </c>
      <c r="V3011" s="58">
        <f t="shared" si="378"/>
        <v>1.01019948033673</v>
      </c>
      <c r="W3011" s="58">
        <f t="shared" si="379"/>
        <v>1.01019948033673</v>
      </c>
    </row>
    <row r="3012" spans="11:23">
      <c r="K3012" s="80">
        <v>301</v>
      </c>
      <c r="L3012" s="56">
        <f t="shared" si="381"/>
        <v>1.64768542036985</v>
      </c>
      <c r="M3012" s="56">
        <f t="shared" si="380"/>
        <v>0.00546336917718149</v>
      </c>
      <c r="Q3012" s="82">
        <f t="shared" ref="Q3012:Q3075" si="382">R3012*IF($C$56&lt;$C$55,S3012,T3012)</f>
        <v>0.0404790229889351</v>
      </c>
      <c r="R3012" s="58">
        <f t="shared" ref="R3012:R3075" si="383">$C$70/$C$61*W3012</f>
        <v>3.17361010226061</v>
      </c>
      <c r="S3012" s="57">
        <f>IF(K3012=0,C3040,(1/$C$59)*LN(1+$C$59/$C$58/(RodR+ABS(Calculations!K3012-RodR))))</f>
        <v>0.012754882195548</v>
      </c>
      <c r="T3012" s="83">
        <f t="shared" ref="T3012:T3075" si="384">IF((ABS(K3012))&lt;$C$55-$C$56,($C$53/2/PI()/$C$56*LN(($C$55-$C$56)*(ABS(K3012)+$C$56)/(ABS(K3012))/$C$55)+$C$60*LN($C$55*$C$54/($C$55-$C$56)/$C$53)),$C$60*LN((((ABS(K3012))+$C$56-$C$55)*$C$53+$C$55*$C$54)/($C$53*(ABS(K3012)))))</f>
        <v>0.0128638521880799</v>
      </c>
      <c r="U3012" s="58">
        <f t="shared" ref="U3012:U3075" si="385">K3012/$C$56</f>
        <v>125.416666666667</v>
      </c>
      <c r="V3012" s="58">
        <f t="shared" ref="V3012:V3075" si="386">IF(K3012="","",1/(1.0212-0.0178*LOG10($C$53+0.01)))</f>
        <v>1.01019948033673</v>
      </c>
      <c r="W3012" s="58">
        <f t="shared" ref="W3012:W3075" si="387">MAX(1/(-(0.21682*LOG10(3.7*U3012)-0.293)*(EXP(-3.7*U3012)-1)+1),1)*MAX(1/(-(0.1921*LOG10(U3012+0.2)+0.072)*(EXP(-150*U3012)-1)+1),1)*V3012</f>
        <v>1.01019948033673</v>
      </c>
    </row>
    <row r="3013" spans="11:23">
      <c r="K3013" s="80">
        <v>301.1</v>
      </c>
      <c r="L3013" s="56">
        <f t="shared" si="381"/>
        <v>1.64714106891762</v>
      </c>
      <c r="M3013" s="56">
        <f t="shared" si="380"/>
        <v>0.00545975385520592</v>
      </c>
      <c r="Q3013" s="82">
        <f t="shared" si="382"/>
        <v>0.0404656497960449</v>
      </c>
      <c r="R3013" s="58">
        <f t="shared" si="383"/>
        <v>3.17361010226061</v>
      </c>
      <c r="S3013" s="57">
        <f>IF(K3013=0,C3041,(1/$C$59)*LN(1+$C$59/$C$58/(RodR+ABS(Calculations!K3013-RodR))))</f>
        <v>0.0127506683216129</v>
      </c>
      <c r="T3013" s="83">
        <f t="shared" si="384"/>
        <v>0.0128595660417143</v>
      </c>
      <c r="U3013" s="58">
        <f t="shared" si="385"/>
        <v>125.458333333333</v>
      </c>
      <c r="V3013" s="58">
        <f t="shared" si="386"/>
        <v>1.01019948033673</v>
      </c>
      <c r="W3013" s="58">
        <f t="shared" si="387"/>
        <v>1.01019948033673</v>
      </c>
    </row>
    <row r="3014" spans="11:23">
      <c r="K3014" s="80">
        <v>301.2</v>
      </c>
      <c r="L3014" s="56">
        <f t="shared" si="381"/>
        <v>1.64659707702844</v>
      </c>
      <c r="M3014" s="56">
        <f t="shared" si="380"/>
        <v>0.00545614212065249</v>
      </c>
      <c r="Q3014" s="82">
        <f t="shared" si="382"/>
        <v>0.0404522854366135</v>
      </c>
      <c r="R3014" s="58">
        <f t="shared" si="383"/>
        <v>3.17361010226061</v>
      </c>
      <c r="S3014" s="57">
        <f>IF(K3014=0,C3042,(1/$C$59)*LN(1+$C$59/$C$58/(RodR+ABS(Calculations!K3014-RodR))))</f>
        <v>0.0127464572310879</v>
      </c>
      <c r="T3014" s="83">
        <f t="shared" si="384"/>
        <v>0.0128552827506368</v>
      </c>
      <c r="U3014" s="58">
        <f t="shared" si="385"/>
        <v>125.5</v>
      </c>
      <c r="V3014" s="58">
        <f t="shared" si="386"/>
        <v>1.01019948033673</v>
      </c>
      <c r="W3014" s="58">
        <f t="shared" si="387"/>
        <v>1.01019948033673</v>
      </c>
    </row>
    <row r="3015" spans="11:23">
      <c r="K3015" s="80">
        <v>301.3</v>
      </c>
      <c r="L3015" s="56">
        <f t="shared" si="381"/>
        <v>1.64605344434614</v>
      </c>
      <c r="M3015" s="56">
        <f t="shared" si="380"/>
        <v>0.0054525339687832</v>
      </c>
      <c r="Q3015" s="82">
        <f t="shared" si="382"/>
        <v>0.0404389299018903</v>
      </c>
      <c r="R3015" s="58">
        <f t="shared" si="383"/>
        <v>3.17361010226061</v>
      </c>
      <c r="S3015" s="57">
        <f>IF(K3015=0,C3043,(1/$C$59)*LN(1+$C$59/$C$58/(RodR+ABS(Calculations!K3015-RodR))))</f>
        <v>0.012742248921216</v>
      </c>
      <c r="T3015" s="83">
        <f t="shared" si="384"/>
        <v>0.0128510023119935</v>
      </c>
      <c r="U3015" s="58">
        <f t="shared" si="385"/>
        <v>125.541666666667</v>
      </c>
      <c r="V3015" s="58">
        <f t="shared" si="386"/>
        <v>1.01019948033673</v>
      </c>
      <c r="W3015" s="58">
        <f t="shared" si="387"/>
        <v>1.01019948033673</v>
      </c>
    </row>
    <row r="3016" spans="11:23">
      <c r="K3016" s="80">
        <v>301.4</v>
      </c>
      <c r="L3016" s="56">
        <f t="shared" si="381"/>
        <v>1.64551017051505</v>
      </c>
      <c r="M3016" s="56">
        <f t="shared" si="380"/>
        <v>0.00544892939489627</v>
      </c>
      <c r="Q3016" s="82">
        <f t="shared" si="382"/>
        <v>0.0404255831831381</v>
      </c>
      <c r="R3016" s="58">
        <f t="shared" si="383"/>
        <v>3.17361010226061</v>
      </c>
      <c r="S3016" s="57">
        <f>IF(K3016=0,C3044,(1/$C$59)*LN(1+$C$59/$C$58/(RodR+ABS(Calculations!K3016-RodR))))</f>
        <v>0.0127380433892438</v>
      </c>
      <c r="T3016" s="83">
        <f t="shared" si="384"/>
        <v>0.0128467247229369</v>
      </c>
      <c r="U3016" s="58">
        <f t="shared" si="385"/>
        <v>125.583333333333</v>
      </c>
      <c r="V3016" s="58">
        <f t="shared" si="386"/>
        <v>1.01019948033673</v>
      </c>
      <c r="W3016" s="58">
        <f t="shared" si="387"/>
        <v>1.01019948033673</v>
      </c>
    </row>
    <row r="3017" spans="11:23">
      <c r="K3017" s="80">
        <v>301.5</v>
      </c>
      <c r="L3017" s="56">
        <f t="shared" si="381"/>
        <v>1.64496725517995</v>
      </c>
      <c r="M3017" s="56">
        <f t="shared" si="380"/>
        <v>0.00544532839425349</v>
      </c>
      <c r="Q3017" s="82">
        <f t="shared" si="382"/>
        <v>0.0404122452716296</v>
      </c>
      <c r="R3017" s="58">
        <f t="shared" si="383"/>
        <v>3.17361010226061</v>
      </c>
      <c r="S3017" s="57">
        <f>IF(K3017=0,C3045,(1/$C$59)*LN(1+$C$59/$C$58/(RodR+ABS(Calculations!K3017-RodR))))</f>
        <v>0.0127338406324215</v>
      </c>
      <c r="T3017" s="83">
        <f t="shared" si="384"/>
        <v>0.0128424499806221</v>
      </c>
      <c r="U3017" s="58">
        <f t="shared" si="385"/>
        <v>125.625</v>
      </c>
      <c r="V3017" s="58">
        <f t="shared" si="386"/>
        <v>1.01019948033673</v>
      </c>
      <c r="W3017" s="58">
        <f t="shared" si="387"/>
        <v>1.01019948033673</v>
      </c>
    </row>
    <row r="3018" spans="11:23">
      <c r="K3018" s="80">
        <v>301.6</v>
      </c>
      <c r="L3018" s="56">
        <f t="shared" si="381"/>
        <v>1.64442469798613</v>
      </c>
      <c r="M3018" s="56">
        <f t="shared" si="380"/>
        <v>0.00544173096211731</v>
      </c>
      <c r="Q3018" s="82">
        <f t="shared" si="382"/>
        <v>0.0403989161586509</v>
      </c>
      <c r="R3018" s="58">
        <f t="shared" si="383"/>
        <v>3.17361010226061</v>
      </c>
      <c r="S3018" s="57">
        <f>IF(K3018=0,C3046,(1/$C$59)*LN(1+$C$59/$C$58/(RodR+ABS(Calculations!K3018-RodR))))</f>
        <v>0.0127296406480034</v>
      </c>
      <c r="T3018" s="83">
        <f t="shared" si="384"/>
        <v>0.0128381780822084</v>
      </c>
      <c r="U3018" s="58">
        <f t="shared" si="385"/>
        <v>125.666666666667</v>
      </c>
      <c r="V3018" s="58">
        <f t="shared" si="386"/>
        <v>1.01019948033673</v>
      </c>
      <c r="W3018" s="58">
        <f t="shared" si="387"/>
        <v>1.01019948033673</v>
      </c>
    </row>
    <row r="3019" spans="11:23">
      <c r="K3019" s="80">
        <v>301.7</v>
      </c>
      <c r="L3019" s="56">
        <f t="shared" si="381"/>
        <v>1.6438824985793</v>
      </c>
      <c r="M3019" s="56">
        <f t="shared" si="380"/>
        <v>0.00543813709378327</v>
      </c>
      <c r="Q3019" s="82">
        <f t="shared" si="382"/>
        <v>0.0403855958354981</v>
      </c>
      <c r="R3019" s="58">
        <f t="shared" si="383"/>
        <v>3.17361010226061</v>
      </c>
      <c r="S3019" s="57">
        <f>IF(K3019=0,C3047,(1/$C$59)*LN(1+$C$59/$C$58/(RodR+ABS(Calculations!K3019-RodR))))</f>
        <v>0.0127254434332468</v>
      </c>
      <c r="T3019" s="83">
        <f t="shared" si="384"/>
        <v>0.0128339090248587</v>
      </c>
      <c r="U3019" s="58">
        <f t="shared" si="385"/>
        <v>125.708333333333</v>
      </c>
      <c r="V3019" s="58">
        <f t="shared" si="386"/>
        <v>1.01019948033673</v>
      </c>
      <c r="W3019" s="58">
        <f t="shared" si="387"/>
        <v>1.01019948033673</v>
      </c>
    </row>
    <row r="3020" spans="11:23">
      <c r="K3020" s="80">
        <v>301.8</v>
      </c>
      <c r="L3020" s="56">
        <f t="shared" si="381"/>
        <v>1.64334065660571</v>
      </c>
      <c r="M3020" s="56">
        <f t="shared" si="380"/>
        <v>0.00543454678454958</v>
      </c>
      <c r="Q3020" s="82">
        <f t="shared" si="382"/>
        <v>0.0403722842934804</v>
      </c>
      <c r="R3020" s="58">
        <f t="shared" si="383"/>
        <v>3.17361010226061</v>
      </c>
      <c r="S3020" s="57">
        <f>IF(K3020=0,C3048,(1/$C$59)*LN(1+$C$59/$C$58/(RodR+ABS(Calculations!K3020-RodR))))</f>
        <v>0.0127212489854134</v>
      </c>
      <c r="T3020" s="83">
        <f t="shared" si="384"/>
        <v>0.0128296428057398</v>
      </c>
      <c r="U3020" s="58">
        <f t="shared" si="385"/>
        <v>125.75</v>
      </c>
      <c r="V3020" s="58">
        <f t="shared" si="386"/>
        <v>1.01019948033673</v>
      </c>
      <c r="W3020" s="58">
        <f t="shared" si="387"/>
        <v>1.01019948033673</v>
      </c>
    </row>
    <row r="3021" spans="11:23">
      <c r="K3021" s="80">
        <v>301.9</v>
      </c>
      <c r="L3021" s="56">
        <f t="shared" si="381"/>
        <v>1.64279917171199</v>
      </c>
      <c r="M3021" s="56">
        <f t="shared" ref="M3021:M3084" si="388">L3011-L3021</f>
        <v>0.00543096002971133</v>
      </c>
      <c r="Q3021" s="82">
        <f t="shared" si="382"/>
        <v>0.0403589815239163</v>
      </c>
      <c r="R3021" s="58">
        <f t="shared" si="383"/>
        <v>3.17361010226061</v>
      </c>
      <c r="S3021" s="57">
        <f>IF(K3021=0,C3049,(1/$C$59)*LN(1+$C$59/$C$58/(RodR+ABS(Calculations!K3021-RodR))))</f>
        <v>0.0127170573017675</v>
      </c>
      <c r="T3021" s="83">
        <f t="shared" si="384"/>
        <v>0.0128253794220219</v>
      </c>
      <c r="U3021" s="58">
        <f t="shared" si="385"/>
        <v>125.791666666667</v>
      </c>
      <c r="V3021" s="58">
        <f t="shared" si="386"/>
        <v>1.01019948033673</v>
      </c>
      <c r="W3021" s="58">
        <f t="shared" si="387"/>
        <v>1.01019948033673</v>
      </c>
    </row>
    <row r="3022" spans="11:23">
      <c r="K3022" s="80">
        <v>302</v>
      </c>
      <c r="L3022" s="56">
        <f t="shared" si="381"/>
        <v>1.64225804354529</v>
      </c>
      <c r="M3022" s="56">
        <f t="shared" si="388"/>
        <v>0.00542737682456584</v>
      </c>
      <c r="Q3022" s="82">
        <f t="shared" si="382"/>
        <v>0.0403456875181376</v>
      </c>
      <c r="R3022" s="58">
        <f t="shared" si="383"/>
        <v>3.17361010226061</v>
      </c>
      <c r="S3022" s="57">
        <f>IF(K3022=0,C3050,(1/$C$59)*LN(1+$C$59/$C$58/(RodR+ABS(Calculations!K3022-RodR))))</f>
        <v>0.0127128683795778</v>
      </c>
      <c r="T3022" s="83">
        <f t="shared" si="384"/>
        <v>0.0128211188708797</v>
      </c>
      <c r="U3022" s="58">
        <f t="shared" si="385"/>
        <v>125.833333333333</v>
      </c>
      <c r="V3022" s="58">
        <f t="shared" si="386"/>
        <v>1.01019948033673</v>
      </c>
      <c r="W3022" s="58">
        <f t="shared" si="387"/>
        <v>1.01019948033673</v>
      </c>
    </row>
    <row r="3023" spans="11:23">
      <c r="K3023" s="80">
        <v>302.1</v>
      </c>
      <c r="L3023" s="56">
        <f t="shared" si="381"/>
        <v>1.64171727175318</v>
      </c>
      <c r="M3023" s="56">
        <f t="shared" si="388"/>
        <v>0.00542379716444152</v>
      </c>
      <c r="Q3023" s="82">
        <f t="shared" si="382"/>
        <v>0.0403324022674861</v>
      </c>
      <c r="R3023" s="58">
        <f t="shared" si="383"/>
        <v>3.17361010226061</v>
      </c>
      <c r="S3023" s="57">
        <f>IF(K3023=0,C3051,(1/$C$59)*LN(1+$C$59/$C$58/(RodR+ABS(Calculations!K3023-RodR))))</f>
        <v>0.0127086822161162</v>
      </c>
      <c r="T3023" s="83">
        <f t="shared" si="384"/>
        <v>0.0128168611494908</v>
      </c>
      <c r="U3023" s="58">
        <f t="shared" si="385"/>
        <v>125.875</v>
      </c>
      <c r="V3023" s="58">
        <f t="shared" si="386"/>
        <v>1.01019948033673</v>
      </c>
      <c r="W3023" s="58">
        <f t="shared" si="387"/>
        <v>1.01019948033673</v>
      </c>
    </row>
    <row r="3024" spans="11:23">
      <c r="K3024" s="80">
        <v>302.2</v>
      </c>
      <c r="L3024" s="56">
        <f t="shared" si="381"/>
        <v>1.64117685598377</v>
      </c>
      <c r="M3024" s="56">
        <f t="shared" si="388"/>
        <v>0.0054202210446701</v>
      </c>
      <c r="Q3024" s="82">
        <f t="shared" si="382"/>
        <v>0.0403191257633167</v>
      </c>
      <c r="R3024" s="58">
        <f t="shared" si="383"/>
        <v>3.17361010226061</v>
      </c>
      <c r="S3024" s="57">
        <f>IF(K3024=0,C3052,(1/$C$59)*LN(1+$C$59/$C$58/(RodR+ABS(Calculations!K3024-RodR))))</f>
        <v>0.0127044988086586</v>
      </c>
      <c r="T3024" s="83">
        <f t="shared" si="384"/>
        <v>0.0128126062550372</v>
      </c>
      <c r="U3024" s="58">
        <f t="shared" si="385"/>
        <v>125.916666666667</v>
      </c>
      <c r="V3024" s="58">
        <f t="shared" si="386"/>
        <v>1.01019948033673</v>
      </c>
      <c r="W3024" s="58">
        <f t="shared" si="387"/>
        <v>1.01019948033673</v>
      </c>
    </row>
    <row r="3025" spans="11:23">
      <c r="K3025" s="80">
        <v>302.3</v>
      </c>
      <c r="L3025" s="56">
        <f t="shared" si="381"/>
        <v>1.64063679588552</v>
      </c>
      <c r="M3025" s="56">
        <f t="shared" si="388"/>
        <v>0.00541664846061485</v>
      </c>
      <c r="Q3025" s="82">
        <f t="shared" si="382"/>
        <v>0.0403058579969929</v>
      </c>
      <c r="R3025" s="58">
        <f t="shared" si="383"/>
        <v>3.17361010226061</v>
      </c>
      <c r="S3025" s="57">
        <f>IF(K3025=0,C3053,(1/$C$59)*LN(1+$C$59/$C$58/(RodR+ABS(Calculations!K3025-RodR))))</f>
        <v>0.0127003181544836</v>
      </c>
      <c r="T3025" s="83">
        <f t="shared" si="384"/>
        <v>0.0128083541847043</v>
      </c>
      <c r="U3025" s="58">
        <f t="shared" si="385"/>
        <v>125.958333333333</v>
      </c>
      <c r="V3025" s="58">
        <f t="shared" si="386"/>
        <v>1.01019948033673</v>
      </c>
      <c r="W3025" s="58">
        <f t="shared" si="387"/>
        <v>1.01019948033673</v>
      </c>
    </row>
    <row r="3026" spans="11:23">
      <c r="K3026" s="80">
        <v>302.4</v>
      </c>
      <c r="L3026" s="56">
        <f t="shared" si="381"/>
        <v>1.64009709110751</v>
      </c>
      <c r="M3026" s="56">
        <f t="shared" si="388"/>
        <v>0.00541307940753688</v>
      </c>
      <c r="Q3026" s="82">
        <f t="shared" si="382"/>
        <v>0.0402925989598939</v>
      </c>
      <c r="R3026" s="58">
        <f t="shared" si="383"/>
        <v>3.17361010226061</v>
      </c>
      <c r="S3026" s="57">
        <f>IF(K3026=0,C3054,(1/$C$59)*LN(1+$C$59/$C$58/(RodR+ABS(Calculations!K3026-RodR))))</f>
        <v>0.0126961402508748</v>
      </c>
      <c r="T3026" s="83">
        <f t="shared" si="384"/>
        <v>0.0128041049356808</v>
      </c>
      <c r="U3026" s="58">
        <f t="shared" si="385"/>
        <v>126</v>
      </c>
      <c r="V3026" s="58">
        <f t="shared" si="386"/>
        <v>1.01019948033673</v>
      </c>
      <c r="W3026" s="58">
        <f t="shared" si="387"/>
        <v>1.01019948033673</v>
      </c>
    </row>
    <row r="3027" spans="11:23">
      <c r="K3027" s="80">
        <v>302.5</v>
      </c>
      <c r="L3027" s="56">
        <f t="shared" si="381"/>
        <v>1.63955774129908</v>
      </c>
      <c r="M3027" s="56">
        <f t="shared" si="388"/>
        <v>0.00540951388086963</v>
      </c>
      <c r="Q3027" s="82">
        <f t="shared" si="382"/>
        <v>0.0402793486434046</v>
      </c>
      <c r="R3027" s="58">
        <f t="shared" si="383"/>
        <v>3.17361010226061</v>
      </c>
      <c r="S3027" s="57">
        <f>IF(K3027=0,C3055,(1/$C$59)*LN(1+$C$59/$C$58/(RodR+ABS(Calculations!K3027-RodR))))</f>
        <v>0.0126919650951177</v>
      </c>
      <c r="T3027" s="83">
        <f t="shared" si="384"/>
        <v>0.0127998585051611</v>
      </c>
      <c r="U3027" s="58">
        <f t="shared" si="385"/>
        <v>126.041666666667</v>
      </c>
      <c r="V3027" s="58">
        <f t="shared" si="386"/>
        <v>1.01019948033673</v>
      </c>
      <c r="W3027" s="58">
        <f t="shared" si="387"/>
        <v>1.01019948033673</v>
      </c>
    </row>
    <row r="3028" spans="11:23">
      <c r="K3028" s="80">
        <v>302.6</v>
      </c>
      <c r="L3028" s="56">
        <f t="shared" si="381"/>
        <v>1.63901874611025</v>
      </c>
      <c r="M3028" s="56">
        <f t="shared" si="388"/>
        <v>0.00540595187587356</v>
      </c>
      <c r="Q3028" s="82">
        <f t="shared" si="382"/>
        <v>0.0402661070389274</v>
      </c>
      <c r="R3028" s="58">
        <f t="shared" si="383"/>
        <v>3.17361010226061</v>
      </c>
      <c r="S3028" s="57">
        <f>IF(K3028=0,C3056,(1/$C$59)*LN(1+$C$59/$C$58/(RodR+ABS(Calculations!K3028-RodR))))</f>
        <v>0.0126877926845031</v>
      </c>
      <c r="T3028" s="83">
        <f t="shared" si="384"/>
        <v>0.0127956148903404</v>
      </c>
      <c r="U3028" s="58">
        <f t="shared" si="385"/>
        <v>126.083333333333</v>
      </c>
      <c r="V3028" s="58">
        <f t="shared" si="386"/>
        <v>1.01019948033673</v>
      </c>
      <c r="W3028" s="58">
        <f t="shared" si="387"/>
        <v>1.01019948033673</v>
      </c>
    </row>
    <row r="3029" spans="11:23">
      <c r="K3029" s="80">
        <v>302.7</v>
      </c>
      <c r="L3029" s="56">
        <f t="shared" si="381"/>
        <v>1.63848010519132</v>
      </c>
      <c r="M3029" s="56">
        <f t="shared" si="388"/>
        <v>0.00540239338798143</v>
      </c>
      <c r="Q3029" s="82">
        <f t="shared" si="382"/>
        <v>0.0402528741378707</v>
      </c>
      <c r="R3029" s="58">
        <f t="shared" si="383"/>
        <v>3.17361010226061</v>
      </c>
      <c r="S3029" s="57">
        <f>IF(K3029=0,C3057,(1/$C$59)*LN(1+$C$59/$C$58/(RodR+ABS(Calculations!K3029-RodR))))</f>
        <v>0.0126836230163239</v>
      </c>
      <c r="T3029" s="83">
        <f t="shared" si="384"/>
        <v>0.0127913740884197</v>
      </c>
      <c r="U3029" s="58">
        <f t="shared" si="385"/>
        <v>126.125</v>
      </c>
      <c r="V3029" s="58">
        <f t="shared" si="386"/>
        <v>1.01019948033673</v>
      </c>
      <c r="W3029" s="58">
        <f t="shared" si="387"/>
        <v>1.01019948033673</v>
      </c>
    </row>
    <row r="3030" spans="11:23">
      <c r="K3030" s="80">
        <v>302.8</v>
      </c>
      <c r="L3030" s="56">
        <f t="shared" si="381"/>
        <v>1.63794181819312</v>
      </c>
      <c r="M3030" s="56">
        <f t="shared" si="388"/>
        <v>0.00539883841259048</v>
      </c>
      <c r="Q3030" s="82">
        <f t="shared" si="382"/>
        <v>0.0402396499316568</v>
      </c>
      <c r="R3030" s="58">
        <f t="shared" si="383"/>
        <v>3.17361010226061</v>
      </c>
      <c r="S3030" s="57">
        <f>IF(K3030=0,C3058,(1/$C$59)*LN(1+$C$59/$C$58/(RodR+ABS(Calculations!K3030-RodR))))</f>
        <v>0.0126794560878772</v>
      </c>
      <c r="T3030" s="83">
        <f t="shared" si="384"/>
        <v>0.0127871360966026</v>
      </c>
      <c r="U3030" s="58">
        <f t="shared" si="385"/>
        <v>126.166666666667</v>
      </c>
      <c r="V3030" s="58">
        <f t="shared" si="386"/>
        <v>1.01019948033673</v>
      </c>
      <c r="W3030" s="58">
        <f t="shared" si="387"/>
        <v>1.01019948033673</v>
      </c>
    </row>
    <row r="3031" spans="11:23">
      <c r="K3031" s="80">
        <v>302.9</v>
      </c>
      <c r="L3031" s="56">
        <f t="shared" si="381"/>
        <v>1.63740388476696</v>
      </c>
      <c r="M3031" s="56">
        <f t="shared" si="388"/>
        <v>0.00539528694503022</v>
      </c>
      <c r="Q3031" s="82">
        <f t="shared" si="382"/>
        <v>0.0402264344117189</v>
      </c>
      <c r="R3031" s="58">
        <f t="shared" si="383"/>
        <v>3.17361010226061</v>
      </c>
      <c r="S3031" s="57">
        <f>IF(K3031=0,C3059,(1/$C$59)*LN(1+$C$59/$C$58/(RodR+ABS(Calculations!K3031-RodR))))</f>
        <v>0.0126752918964636</v>
      </c>
      <c r="T3031" s="83">
        <f t="shared" si="384"/>
        <v>0.0127829009120984</v>
      </c>
      <c r="U3031" s="58">
        <f t="shared" si="385"/>
        <v>126.208333333333</v>
      </c>
      <c r="V3031" s="58">
        <f t="shared" si="386"/>
        <v>1.01019948033673</v>
      </c>
      <c r="W3031" s="58">
        <f t="shared" si="387"/>
        <v>1.01019948033673</v>
      </c>
    </row>
    <row r="3032" spans="11:23">
      <c r="K3032" s="80">
        <v>303</v>
      </c>
      <c r="L3032" s="56">
        <f t="shared" si="381"/>
        <v>1.63686630456462</v>
      </c>
      <c r="M3032" s="56">
        <f t="shared" si="388"/>
        <v>0.00539173898066259</v>
      </c>
      <c r="Q3032" s="82">
        <f t="shared" si="382"/>
        <v>0.0402132275695027</v>
      </c>
      <c r="R3032" s="58">
        <f t="shared" si="383"/>
        <v>3.17361010226061</v>
      </c>
      <c r="S3032" s="57">
        <f>IF(K3032=0,C3060,(1/$C$59)*LN(1+$C$59/$C$58/(RodR+ABS(Calculations!K3032-RodR))))</f>
        <v>0.0126711304393877</v>
      </c>
      <c r="T3032" s="83">
        <f t="shared" si="384"/>
        <v>0.0127786685321165</v>
      </c>
      <c r="U3032" s="58">
        <f t="shared" si="385"/>
        <v>126.25</v>
      </c>
      <c r="V3032" s="58">
        <f t="shared" si="386"/>
        <v>1.01019948033673</v>
      </c>
      <c r="W3032" s="58">
        <f t="shared" si="387"/>
        <v>1.01019948033673</v>
      </c>
    </row>
    <row r="3033" spans="11:23">
      <c r="K3033" s="80">
        <v>303.1</v>
      </c>
      <c r="L3033" s="56">
        <f t="shared" si="381"/>
        <v>1.63632907723822</v>
      </c>
      <c r="M3033" s="56">
        <f t="shared" si="388"/>
        <v>0.00538819451495587</v>
      </c>
      <c r="Q3033" s="82">
        <f t="shared" si="382"/>
        <v>0.0402000293964615</v>
      </c>
      <c r="R3033" s="58">
        <f t="shared" si="383"/>
        <v>3.17361010226061</v>
      </c>
      <c r="S3033" s="57">
        <f>IF(K3033=0,C3061,(1/$C$59)*LN(1+$C$59/$C$58/(RodR+ABS(Calculations!K3033-RodR))))</f>
        <v>0.0126669717139564</v>
      </c>
      <c r="T3033" s="83">
        <f t="shared" si="384"/>
        <v>0.0127744389538739</v>
      </c>
      <c r="U3033" s="58">
        <f t="shared" si="385"/>
        <v>126.291666666667</v>
      </c>
      <c r="V3033" s="58">
        <f t="shared" si="386"/>
        <v>1.01019948033673</v>
      </c>
      <c r="W3033" s="58">
        <f t="shared" si="387"/>
        <v>1.01019948033673</v>
      </c>
    </row>
    <row r="3034" spans="11:23">
      <c r="K3034" s="80">
        <v>303.2</v>
      </c>
      <c r="L3034" s="56">
        <f t="shared" si="381"/>
        <v>1.6357922024405</v>
      </c>
      <c r="M3034" s="56">
        <f t="shared" si="388"/>
        <v>0.00538465354327067</v>
      </c>
      <c r="Q3034" s="82">
        <f t="shared" si="382"/>
        <v>0.040186839884064</v>
      </c>
      <c r="R3034" s="58">
        <f t="shared" si="383"/>
        <v>3.17361010226061</v>
      </c>
      <c r="S3034" s="57">
        <f>IF(K3034=0,C3062,(1/$C$59)*LN(1+$C$59/$C$58/(RodR+ABS(Calculations!K3034-RodR))))</f>
        <v>0.0126628157174816</v>
      </c>
      <c r="T3034" s="83">
        <f t="shared" si="384"/>
        <v>0.012770212174588</v>
      </c>
      <c r="U3034" s="58">
        <f t="shared" si="385"/>
        <v>126.333333333333</v>
      </c>
      <c r="V3034" s="58">
        <f t="shared" si="386"/>
        <v>1.01019948033673</v>
      </c>
      <c r="W3034" s="58">
        <f t="shared" si="387"/>
        <v>1.01019948033673</v>
      </c>
    </row>
    <row r="3035" spans="11:23">
      <c r="K3035" s="80">
        <v>303.3</v>
      </c>
      <c r="L3035" s="56">
        <f t="shared" si="381"/>
        <v>1.63525567982458</v>
      </c>
      <c r="M3035" s="56">
        <f t="shared" si="388"/>
        <v>0.00538111606093739</v>
      </c>
      <c r="Q3035" s="82">
        <f t="shared" si="382"/>
        <v>0.0401736590237885</v>
      </c>
      <c r="R3035" s="58">
        <f t="shared" si="383"/>
        <v>3.17361010226061</v>
      </c>
      <c r="S3035" s="57">
        <f>IF(K3035=0,C3063,(1/$C$59)*LN(1+$C$59/$C$58/(RodR+ABS(Calculations!K3035-RodR))))</f>
        <v>0.012658662447278</v>
      </c>
      <c r="T3035" s="83">
        <f t="shared" si="384"/>
        <v>0.0127659881914829</v>
      </c>
      <c r="U3035" s="58">
        <f t="shared" si="385"/>
        <v>126.375</v>
      </c>
      <c r="V3035" s="58">
        <f t="shared" si="386"/>
        <v>1.01019948033673</v>
      </c>
      <c r="W3035" s="58">
        <f t="shared" si="387"/>
        <v>1.01019948033673</v>
      </c>
    </row>
    <row r="3036" spans="11:23">
      <c r="K3036" s="80">
        <v>303.4</v>
      </c>
      <c r="L3036" s="56">
        <f t="shared" si="381"/>
        <v>1.63471950904395</v>
      </c>
      <c r="M3036" s="56">
        <f t="shared" si="388"/>
        <v>0.00537758206355843</v>
      </c>
      <c r="Q3036" s="82">
        <f t="shared" si="382"/>
        <v>0.0401604868071222</v>
      </c>
      <c r="R3036" s="58">
        <f t="shared" si="383"/>
        <v>3.17361010226061</v>
      </c>
      <c r="S3036" s="57">
        <f>IF(K3036=0,C3064,(1/$C$59)*LN(1+$C$59/$C$58/(RodR+ABS(Calculations!K3036-RodR))))</f>
        <v>0.0126545119006633</v>
      </c>
      <c r="T3036" s="83">
        <f t="shared" si="384"/>
        <v>0.0127617670017831</v>
      </c>
      <c r="U3036" s="58">
        <f t="shared" si="385"/>
        <v>126.416666666667</v>
      </c>
      <c r="V3036" s="58">
        <f t="shared" si="386"/>
        <v>1.01019948033673</v>
      </c>
      <c r="W3036" s="58">
        <f t="shared" si="387"/>
        <v>1.01019948033673</v>
      </c>
    </row>
    <row r="3037" spans="11:23">
      <c r="K3037" s="80">
        <v>303.5</v>
      </c>
      <c r="L3037" s="56">
        <f t="shared" si="381"/>
        <v>1.63418368975272</v>
      </c>
      <c r="M3037" s="56">
        <f t="shared" si="388"/>
        <v>0.00537405154635828</v>
      </c>
      <c r="Q3037" s="82">
        <f t="shared" si="382"/>
        <v>0.0401473232255673</v>
      </c>
      <c r="R3037" s="58">
        <f t="shared" si="383"/>
        <v>3.17361010226061</v>
      </c>
      <c r="S3037" s="57">
        <f>IF(K3037=0,C3065,(1/$C$59)*LN(1+$C$59/$C$58/(RodR+ABS(Calculations!K3037-RodR))))</f>
        <v>0.0126503640749599</v>
      </c>
      <c r="T3037" s="83">
        <f t="shared" si="384"/>
        <v>0.0127575486027203</v>
      </c>
      <c r="U3037" s="58">
        <f t="shared" si="385"/>
        <v>126.458333333333</v>
      </c>
      <c r="V3037" s="58">
        <f t="shared" si="386"/>
        <v>1.01019948033673</v>
      </c>
      <c r="W3037" s="58">
        <f t="shared" si="387"/>
        <v>1.01019948033673</v>
      </c>
    </row>
    <row r="3038" spans="11:23">
      <c r="K3038" s="80">
        <v>303.6</v>
      </c>
      <c r="L3038" s="56">
        <f t="shared" si="381"/>
        <v>1.63364822160531</v>
      </c>
      <c r="M3038" s="56">
        <f t="shared" si="388"/>
        <v>0.00537052450494024</v>
      </c>
      <c r="Q3038" s="82">
        <f t="shared" si="382"/>
        <v>0.0401341682706343</v>
      </c>
      <c r="R3038" s="58">
        <f t="shared" si="383"/>
        <v>3.17361010226061</v>
      </c>
      <c r="S3038" s="57">
        <f>IF(K3038=0,C3066,(1/$C$59)*LN(1+$C$59/$C$58/(RodR+ABS(Calculations!K3038-RodR))))</f>
        <v>0.0126462189674926</v>
      </c>
      <c r="T3038" s="83">
        <f t="shared" si="384"/>
        <v>0.0127533329915264</v>
      </c>
      <c r="U3038" s="58">
        <f t="shared" si="385"/>
        <v>126.5</v>
      </c>
      <c r="V3038" s="58">
        <f t="shared" si="386"/>
        <v>1.01019948033673</v>
      </c>
      <c r="W3038" s="58">
        <f t="shared" si="387"/>
        <v>1.01019948033673</v>
      </c>
    </row>
    <row r="3039" spans="11:23">
      <c r="K3039" s="80">
        <v>303.7</v>
      </c>
      <c r="L3039" s="56">
        <f t="shared" si="381"/>
        <v>1.63311310425669</v>
      </c>
      <c r="M3039" s="56">
        <f t="shared" si="388"/>
        <v>0.00536700093463183</v>
      </c>
      <c r="Q3039" s="82">
        <f t="shared" si="382"/>
        <v>0.0401210219338463</v>
      </c>
      <c r="R3039" s="58">
        <f t="shared" si="383"/>
        <v>3.17361010226061</v>
      </c>
      <c r="S3039" s="57">
        <f>IF(K3039=0,C3067,(1/$C$59)*LN(1+$C$59/$C$58/(RodR+ABS(Calculations!K3039-RodR))))</f>
        <v>0.0126420765755905</v>
      </c>
      <c r="T3039" s="83">
        <f t="shared" si="384"/>
        <v>0.0127491201654402</v>
      </c>
      <c r="U3039" s="58">
        <f t="shared" si="385"/>
        <v>126.541666666667</v>
      </c>
      <c r="V3039" s="58">
        <f t="shared" si="386"/>
        <v>1.01019948033673</v>
      </c>
      <c r="W3039" s="58">
        <f t="shared" si="387"/>
        <v>1.01019948033673</v>
      </c>
    </row>
    <row r="3040" spans="11:23">
      <c r="K3040" s="80">
        <v>303.8</v>
      </c>
      <c r="L3040" s="56">
        <f t="shared" si="381"/>
        <v>1.63257833736222</v>
      </c>
      <c r="M3040" s="56">
        <f t="shared" si="388"/>
        <v>0.00536348083089799</v>
      </c>
      <c r="Q3040" s="82">
        <f t="shared" si="382"/>
        <v>0.0401078842067371</v>
      </c>
      <c r="R3040" s="58">
        <f t="shared" si="383"/>
        <v>3.17361010226061</v>
      </c>
      <c r="S3040" s="57">
        <f>IF(K3040=0,C3068,(1/$C$59)*LN(1+$C$59/$C$58/(RodR+ABS(Calculations!K3040-RodR))))</f>
        <v>0.0126379368965859</v>
      </c>
      <c r="T3040" s="83">
        <f t="shared" si="384"/>
        <v>0.0127449101217012</v>
      </c>
      <c r="U3040" s="58">
        <f t="shared" si="385"/>
        <v>126.583333333333</v>
      </c>
      <c r="V3040" s="58">
        <f t="shared" si="386"/>
        <v>1.01019948033673</v>
      </c>
      <c r="W3040" s="58">
        <f t="shared" si="387"/>
        <v>1.01019948033673</v>
      </c>
    </row>
    <row r="3041" spans="11:23">
      <c r="K3041" s="80">
        <v>303.9</v>
      </c>
      <c r="L3041" s="56">
        <f t="shared" si="381"/>
        <v>1.63204392057775</v>
      </c>
      <c r="M3041" s="56">
        <f t="shared" si="388"/>
        <v>0.0053599641892037</v>
      </c>
      <c r="Q3041" s="82">
        <f t="shared" si="382"/>
        <v>0.0400947550808513</v>
      </c>
      <c r="R3041" s="58">
        <f t="shared" si="383"/>
        <v>3.17361010226061</v>
      </c>
      <c r="S3041" s="57">
        <f>IF(K3041=0,C3069,(1/$C$59)*LN(1+$C$59/$C$58/(RodR+ABS(Calculations!K3041-RodR))))</f>
        <v>0.0126337999278144</v>
      </c>
      <c r="T3041" s="83">
        <f t="shared" si="384"/>
        <v>0.0127407028575547</v>
      </c>
      <c r="U3041" s="58">
        <f t="shared" si="385"/>
        <v>126.625</v>
      </c>
      <c r="V3041" s="58">
        <f t="shared" si="386"/>
        <v>1.01019948033673</v>
      </c>
      <c r="W3041" s="58">
        <f t="shared" si="387"/>
        <v>1.01019948033673</v>
      </c>
    </row>
    <row r="3042" spans="11:23">
      <c r="K3042" s="80">
        <v>304</v>
      </c>
      <c r="L3042" s="56">
        <f t="shared" si="381"/>
        <v>1.63150985355957</v>
      </c>
      <c r="M3042" s="56">
        <f t="shared" si="388"/>
        <v>0.005356451005049</v>
      </c>
      <c r="Q3042" s="82">
        <f t="shared" si="382"/>
        <v>0.0400816345477451</v>
      </c>
      <c r="R3042" s="58">
        <f t="shared" si="383"/>
        <v>3.17361010226061</v>
      </c>
      <c r="S3042" s="57">
        <f>IF(K3042=0,C3070,(1/$C$59)*LN(1+$C$59/$C$58/(RodR+ABS(Calculations!K3042-RodR))))</f>
        <v>0.0126296656666156</v>
      </c>
      <c r="T3042" s="83">
        <f t="shared" si="384"/>
        <v>0.0127364983702485</v>
      </c>
      <c r="U3042" s="58">
        <f t="shared" si="385"/>
        <v>126.666666666667</v>
      </c>
      <c r="V3042" s="58">
        <f t="shared" si="386"/>
        <v>1.01019948033673</v>
      </c>
      <c r="W3042" s="58">
        <f t="shared" si="387"/>
        <v>1.01019948033673</v>
      </c>
    </row>
    <row r="3043" spans="11:23">
      <c r="K3043" s="80">
        <v>304.1</v>
      </c>
      <c r="L3043" s="56">
        <f t="shared" si="381"/>
        <v>1.63097613596439</v>
      </c>
      <c r="M3043" s="56">
        <f t="shared" si="388"/>
        <v>0.00535294127382868</v>
      </c>
      <c r="Q3043" s="82">
        <f t="shared" si="382"/>
        <v>0.0400685225989849</v>
      </c>
      <c r="R3043" s="58">
        <f t="shared" si="383"/>
        <v>3.17361010226061</v>
      </c>
      <c r="S3043" s="57">
        <f>IF(K3043=0,C3071,(1/$C$59)*LN(1+$C$59/$C$58/(RodR+ABS(Calculations!K3043-RodR))))</f>
        <v>0.0126255341103318</v>
      </c>
      <c r="T3043" s="83">
        <f t="shared" si="384"/>
        <v>0.0127322966570345</v>
      </c>
      <c r="U3043" s="58">
        <f t="shared" si="385"/>
        <v>126.708333333333</v>
      </c>
      <c r="V3043" s="58">
        <f t="shared" si="386"/>
        <v>1.01019948033673</v>
      </c>
      <c r="W3043" s="58">
        <f t="shared" si="387"/>
        <v>1.01019948033673</v>
      </c>
    </row>
    <row r="3044" spans="11:23">
      <c r="K3044" s="80">
        <v>304.2</v>
      </c>
      <c r="L3044" s="56">
        <f t="shared" si="381"/>
        <v>1.63044276744943</v>
      </c>
      <c r="M3044" s="56">
        <f t="shared" si="388"/>
        <v>0.0053494349910761</v>
      </c>
      <c r="Q3044" s="82">
        <f t="shared" si="382"/>
        <v>0.0400554192261492</v>
      </c>
      <c r="R3044" s="58">
        <f t="shared" si="383"/>
        <v>3.17361010226061</v>
      </c>
      <c r="S3044" s="57">
        <f>IF(K3044=0,C3072,(1/$C$59)*LN(1+$C$59/$C$58/(RodR+ABS(Calculations!K3044-RodR))))</f>
        <v>0.0126214052563096</v>
      </c>
      <c r="T3044" s="83">
        <f t="shared" si="384"/>
        <v>0.0127280977151681</v>
      </c>
      <c r="U3044" s="58">
        <f t="shared" si="385"/>
        <v>126.75</v>
      </c>
      <c r="V3044" s="58">
        <f t="shared" si="386"/>
        <v>1.01019948033673</v>
      </c>
      <c r="W3044" s="58">
        <f t="shared" si="387"/>
        <v>1.01019948033673</v>
      </c>
    </row>
    <row r="3045" spans="11:23">
      <c r="K3045" s="80">
        <v>304.3</v>
      </c>
      <c r="L3045" s="56">
        <f t="shared" si="381"/>
        <v>1.62990974767229</v>
      </c>
      <c r="M3045" s="56">
        <f t="shared" si="388"/>
        <v>0.00534593215229018</v>
      </c>
      <c r="Q3045" s="82">
        <f t="shared" si="382"/>
        <v>0.0400423244208269</v>
      </c>
      <c r="R3045" s="58">
        <f t="shared" si="383"/>
        <v>3.17361010226061</v>
      </c>
      <c r="S3045" s="57">
        <f>IF(K3045=0,C3073,(1/$C$59)*LN(1+$C$59/$C$58/(RodR+ABS(Calculations!K3045-RodR))))</f>
        <v>0.0126172791018986</v>
      </c>
      <c r="T3045" s="83">
        <f t="shared" si="384"/>
        <v>0.0127239015419083</v>
      </c>
      <c r="U3045" s="58">
        <f t="shared" si="385"/>
        <v>126.791666666667</v>
      </c>
      <c r="V3045" s="58">
        <f t="shared" si="386"/>
        <v>1.01019948033673</v>
      </c>
      <c r="W3045" s="58">
        <f t="shared" si="387"/>
        <v>1.01019948033673</v>
      </c>
    </row>
    <row r="3046" spans="11:23">
      <c r="K3046" s="80">
        <v>304.4</v>
      </c>
      <c r="L3046" s="56">
        <f t="shared" si="381"/>
        <v>1.62937707629109</v>
      </c>
      <c r="M3046" s="56">
        <f t="shared" si="388"/>
        <v>0.00534243275286639</v>
      </c>
      <c r="Q3046" s="82">
        <f t="shared" si="382"/>
        <v>0.0400292381746183</v>
      </c>
      <c r="R3046" s="58">
        <f t="shared" si="383"/>
        <v>3.17361010226061</v>
      </c>
      <c r="S3046" s="57">
        <f>IF(K3046=0,C3074,(1/$C$59)*LN(1+$C$59/$C$58/(RodR+ABS(Calculations!K3046-RodR))))</f>
        <v>0.012613155644452</v>
      </c>
      <c r="T3046" s="83">
        <f t="shared" si="384"/>
        <v>0.0127197081345179</v>
      </c>
      <c r="U3046" s="58">
        <f t="shared" si="385"/>
        <v>126.833333333333</v>
      </c>
      <c r="V3046" s="58">
        <f t="shared" si="386"/>
        <v>1.01019948033673</v>
      </c>
      <c r="W3046" s="58">
        <f t="shared" si="387"/>
        <v>1.01019948033673</v>
      </c>
    </row>
    <row r="3047" spans="11:23">
      <c r="K3047" s="80">
        <v>304.5</v>
      </c>
      <c r="L3047" s="56">
        <f t="shared" si="381"/>
        <v>1.62884475296431</v>
      </c>
      <c r="M3047" s="56">
        <f t="shared" si="388"/>
        <v>0.00533893678840558</v>
      </c>
      <c r="Q3047" s="82">
        <f t="shared" si="382"/>
        <v>0.0400161604791337</v>
      </c>
      <c r="R3047" s="58">
        <f t="shared" si="383"/>
        <v>3.17361010226061</v>
      </c>
      <c r="S3047" s="57">
        <f>IF(K3047=0,C3075,(1/$C$59)*LN(1+$C$59/$C$58/(RodR+ABS(Calculations!K3047-RodR))))</f>
        <v>0.0126090348813263</v>
      </c>
      <c r="T3047" s="83">
        <f t="shared" si="384"/>
        <v>0.0127155174902629</v>
      </c>
      <c r="U3047" s="58">
        <f t="shared" si="385"/>
        <v>126.875</v>
      </c>
      <c r="V3047" s="58">
        <f t="shared" si="386"/>
        <v>1.01019948033673</v>
      </c>
      <c r="W3047" s="58">
        <f t="shared" si="387"/>
        <v>1.01019948033673</v>
      </c>
    </row>
    <row r="3048" spans="11:23">
      <c r="K3048" s="80">
        <v>304.6</v>
      </c>
      <c r="L3048" s="56">
        <f t="shared" si="381"/>
        <v>1.62831277735094</v>
      </c>
      <c r="M3048" s="56">
        <f t="shared" si="388"/>
        <v>0.00533544425437227</v>
      </c>
      <c r="Q3048" s="82">
        <f t="shared" si="382"/>
        <v>0.040003091325995</v>
      </c>
      <c r="R3048" s="58">
        <f t="shared" si="383"/>
        <v>3.17361010226061</v>
      </c>
      <c r="S3048" s="57">
        <f>IF(K3048=0,C3076,(1/$C$59)*LN(1+$C$59/$C$58/(RodR+ABS(Calculations!K3048-RodR))))</f>
        <v>0.0126049168098816</v>
      </c>
      <c r="T3048" s="83">
        <f t="shared" si="384"/>
        <v>0.0127113296064134</v>
      </c>
      <c r="U3048" s="58">
        <f t="shared" si="385"/>
        <v>126.916666666667</v>
      </c>
      <c r="V3048" s="58">
        <f t="shared" si="386"/>
        <v>1.01019948033673</v>
      </c>
      <c r="W3048" s="58">
        <f t="shared" si="387"/>
        <v>1.01019948033673</v>
      </c>
    </row>
    <row r="3049" spans="11:23">
      <c r="K3049" s="80">
        <v>304.7</v>
      </c>
      <c r="L3049" s="56">
        <f t="shared" si="381"/>
        <v>1.62778114911042</v>
      </c>
      <c r="M3049" s="56">
        <f t="shared" si="388"/>
        <v>0.00533195514626428</v>
      </c>
      <c r="Q3049" s="82">
        <f t="shared" si="382"/>
        <v>0.0399900307068358</v>
      </c>
      <c r="R3049" s="58">
        <f t="shared" si="383"/>
        <v>3.17361010226061</v>
      </c>
      <c r="S3049" s="57">
        <f>IF(K3049=0,C3077,(1/$C$59)*LN(1+$C$59/$C$58/(RodR+ABS(Calculations!K3049-RodR))))</f>
        <v>0.0126008014274817</v>
      </c>
      <c r="T3049" s="83">
        <f t="shared" si="384"/>
        <v>0.0127071444802425</v>
      </c>
      <c r="U3049" s="58">
        <f t="shared" si="385"/>
        <v>126.958333333333</v>
      </c>
      <c r="V3049" s="58">
        <f t="shared" si="386"/>
        <v>1.01019948033673</v>
      </c>
      <c r="W3049" s="58">
        <f t="shared" si="387"/>
        <v>1.01019948033673</v>
      </c>
    </row>
    <row r="3050" spans="11:23">
      <c r="K3050" s="80">
        <v>304.8</v>
      </c>
      <c r="L3050" s="56">
        <f t="shared" si="381"/>
        <v>1.62724986790258</v>
      </c>
      <c r="M3050" s="56">
        <f t="shared" si="388"/>
        <v>0.00532846945964782</v>
      </c>
      <c r="Q3050" s="82">
        <f t="shared" si="382"/>
        <v>0.0399769786132989</v>
      </c>
      <c r="R3050" s="58">
        <f t="shared" si="383"/>
        <v>3.17361010226061</v>
      </c>
      <c r="S3050" s="57">
        <f>IF(K3050=0,C3078,(1/$C$59)*LN(1+$C$59/$C$58/(RodR+ABS(Calculations!K3050-RodR))))</f>
        <v>0.0125966887314931</v>
      </c>
      <c r="T3050" s="83">
        <f t="shared" si="384"/>
        <v>0.0127029621090275</v>
      </c>
      <c r="U3050" s="58">
        <f t="shared" si="385"/>
        <v>127</v>
      </c>
      <c r="V3050" s="58">
        <f t="shared" si="386"/>
        <v>1.01019948033673</v>
      </c>
      <c r="W3050" s="58">
        <f t="shared" si="387"/>
        <v>1.01019948033673</v>
      </c>
    </row>
    <row r="3051" spans="11:23">
      <c r="K3051" s="80">
        <v>304.9</v>
      </c>
      <c r="L3051" s="56">
        <f t="shared" si="381"/>
        <v>1.62671893338777</v>
      </c>
      <c r="M3051" s="56">
        <f t="shared" si="388"/>
        <v>0.00532498718998742</v>
      </c>
      <c r="Q3051" s="82">
        <f t="shared" si="382"/>
        <v>0.0399639350370404</v>
      </c>
      <c r="R3051" s="58">
        <f t="shared" si="383"/>
        <v>3.17361010226061</v>
      </c>
      <c r="S3051" s="57">
        <f>IF(K3051=0,C3079,(1/$C$59)*LN(1+$C$59/$C$58/(RodR+ABS(Calculations!K3051-RodR))))</f>
        <v>0.0125925787192868</v>
      </c>
      <c r="T3051" s="83">
        <f t="shared" si="384"/>
        <v>0.0126987824900486</v>
      </c>
      <c r="U3051" s="58">
        <f t="shared" si="385"/>
        <v>127.041666666667</v>
      </c>
      <c r="V3051" s="58">
        <f t="shared" si="386"/>
        <v>1.01019948033673</v>
      </c>
      <c r="W3051" s="58">
        <f t="shared" si="387"/>
        <v>1.01019948033673</v>
      </c>
    </row>
    <row r="3052" spans="11:23">
      <c r="K3052" s="80">
        <v>305</v>
      </c>
      <c r="L3052" s="56">
        <f t="shared" si="381"/>
        <v>1.62618834522669</v>
      </c>
      <c r="M3052" s="56">
        <f t="shared" si="388"/>
        <v>0.00532150833288259</v>
      </c>
      <c r="Q3052" s="82">
        <f t="shared" si="382"/>
        <v>0.0399508999697246</v>
      </c>
      <c r="R3052" s="58">
        <f t="shared" si="383"/>
        <v>3.17361010226061</v>
      </c>
      <c r="S3052" s="57">
        <f>IF(K3052=0,C3080,(1/$C$59)*LN(1+$C$59/$C$58/(RodR+ABS(Calculations!K3052-RodR))))</f>
        <v>0.0125884713882361</v>
      </c>
      <c r="T3052" s="83">
        <f t="shared" si="384"/>
        <v>0.0126946056205913</v>
      </c>
      <c r="U3052" s="58">
        <f t="shared" si="385"/>
        <v>127.083333333333</v>
      </c>
      <c r="V3052" s="58">
        <f t="shared" si="386"/>
        <v>1.01019948033673</v>
      </c>
      <c r="W3052" s="58">
        <f t="shared" si="387"/>
        <v>1.01019948033673</v>
      </c>
    </row>
    <row r="3053" spans="11:23">
      <c r="K3053" s="80">
        <v>305.1</v>
      </c>
      <c r="L3053" s="56">
        <f t="shared" si="381"/>
        <v>1.62565810308056</v>
      </c>
      <c r="M3053" s="56">
        <f t="shared" si="388"/>
        <v>0.00531803288383137</v>
      </c>
      <c r="Q3053" s="82">
        <f t="shared" si="382"/>
        <v>0.0399378734030284</v>
      </c>
      <c r="R3053" s="58">
        <f t="shared" si="383"/>
        <v>3.17361010226061</v>
      </c>
      <c r="S3053" s="57">
        <f>IF(K3053=0,C3081,(1/$C$59)*LN(1+$C$59/$C$58/(RodR+ABS(Calculations!K3053-RodR))))</f>
        <v>0.0125843667357184</v>
      </c>
      <c r="T3053" s="83">
        <f t="shared" si="384"/>
        <v>0.0126904314979419</v>
      </c>
      <c r="U3053" s="58">
        <f t="shared" si="385"/>
        <v>127.125</v>
      </c>
      <c r="V3053" s="58">
        <f t="shared" si="386"/>
        <v>1.01019948033673</v>
      </c>
      <c r="W3053" s="58">
        <f t="shared" si="387"/>
        <v>1.01019948033673</v>
      </c>
    </row>
    <row r="3054" spans="11:23">
      <c r="K3054" s="80">
        <v>305.2</v>
      </c>
      <c r="L3054" s="56">
        <f t="shared" si="381"/>
        <v>1.62512820661103</v>
      </c>
      <c r="M3054" s="56">
        <f t="shared" si="388"/>
        <v>0.00531456083839954</v>
      </c>
      <c r="Q3054" s="82">
        <f t="shared" si="382"/>
        <v>0.0399248553286394</v>
      </c>
      <c r="R3054" s="58">
        <f t="shared" si="383"/>
        <v>3.17361010226061</v>
      </c>
      <c r="S3054" s="57">
        <f>IF(K3054=0,C3082,(1/$C$59)*LN(1+$C$59/$C$58/(RodR+ABS(Calculations!K3054-RodR))))</f>
        <v>0.0125802647591146</v>
      </c>
      <c r="T3054" s="83">
        <f t="shared" si="384"/>
        <v>0.0126862601193922</v>
      </c>
      <c r="U3054" s="58">
        <f t="shared" si="385"/>
        <v>127.166666666667</v>
      </c>
      <c r="V3054" s="58">
        <f t="shared" si="386"/>
        <v>1.01019948033673</v>
      </c>
      <c r="W3054" s="58">
        <f t="shared" si="387"/>
        <v>1.01019948033673</v>
      </c>
    </row>
    <row r="3055" spans="11:23">
      <c r="K3055" s="80">
        <v>305.3</v>
      </c>
      <c r="L3055" s="56">
        <f t="shared" si="381"/>
        <v>1.62459865548014</v>
      </c>
      <c r="M3055" s="56">
        <f t="shared" si="388"/>
        <v>0.00531109219215264</v>
      </c>
      <c r="Q3055" s="82">
        <f t="shared" si="382"/>
        <v>0.0399118457382552</v>
      </c>
      <c r="R3055" s="58">
        <f t="shared" si="383"/>
        <v>3.17361010226061</v>
      </c>
      <c r="S3055" s="57">
        <f>IF(K3055=0,C3083,(1/$C$59)*LN(1+$C$59/$C$58/(RodR+ABS(Calculations!K3055-RodR))))</f>
        <v>0.0125761654558086</v>
      </c>
      <c r="T3055" s="83">
        <f t="shared" si="384"/>
        <v>0.0126820914822367</v>
      </c>
      <c r="U3055" s="58">
        <f t="shared" si="385"/>
        <v>127.208333333333</v>
      </c>
      <c r="V3055" s="58">
        <f t="shared" si="386"/>
        <v>1.01019948033673</v>
      </c>
      <c r="W3055" s="58">
        <f t="shared" si="387"/>
        <v>1.01019948033673</v>
      </c>
    </row>
    <row r="3056" spans="11:23">
      <c r="K3056" s="80">
        <v>305.4</v>
      </c>
      <c r="L3056" s="56">
        <f t="shared" si="381"/>
        <v>1.62406944935047</v>
      </c>
      <c r="M3056" s="56">
        <f t="shared" si="388"/>
        <v>0.00530762694062248</v>
      </c>
      <c r="Q3056" s="82">
        <f t="shared" si="382"/>
        <v>0.039898844623586</v>
      </c>
      <c r="R3056" s="58">
        <f t="shared" si="383"/>
        <v>3.17361010226061</v>
      </c>
      <c r="S3056" s="57">
        <f>IF(K3056=0,C3084,(1/$C$59)*LN(1+$C$59/$C$58/(RodR+ABS(Calculations!K3056-RodR))))</f>
        <v>0.0125720688231883</v>
      </c>
      <c r="T3056" s="83">
        <f t="shared" si="384"/>
        <v>0.0126779255837751</v>
      </c>
      <c r="U3056" s="58">
        <f t="shared" si="385"/>
        <v>127.25</v>
      </c>
      <c r="V3056" s="58">
        <f t="shared" si="386"/>
        <v>1.01019948033673</v>
      </c>
      <c r="W3056" s="58">
        <f t="shared" si="387"/>
        <v>1.01019948033673</v>
      </c>
    </row>
    <row r="3057" spans="11:23">
      <c r="K3057" s="80">
        <v>305.5</v>
      </c>
      <c r="L3057" s="56">
        <f t="shared" si="381"/>
        <v>1.62354058788487</v>
      </c>
      <c r="M3057" s="56">
        <f t="shared" si="388"/>
        <v>0.00530416507944387</v>
      </c>
      <c r="Q3057" s="82">
        <f t="shared" si="382"/>
        <v>0.0398858519763494</v>
      </c>
      <c r="R3057" s="58">
        <f t="shared" si="383"/>
        <v>3.17361010226061</v>
      </c>
      <c r="S3057" s="57">
        <f>IF(K3057=0,C3085,(1/$C$59)*LN(1+$C$59/$C$58/(RodR+ABS(Calculations!K3057-RodR))))</f>
        <v>0.0125679748586438</v>
      </c>
      <c r="T3057" s="83">
        <f t="shared" si="384"/>
        <v>0.0126737624213078</v>
      </c>
      <c r="U3057" s="58">
        <f t="shared" si="385"/>
        <v>127.291666666667</v>
      </c>
      <c r="V3057" s="58">
        <f t="shared" si="386"/>
        <v>1.01019948033673</v>
      </c>
      <c r="W3057" s="58">
        <f t="shared" si="387"/>
        <v>1.01019948033673</v>
      </c>
    </row>
    <row r="3058" spans="11:23">
      <c r="K3058" s="80">
        <v>305.6</v>
      </c>
      <c r="L3058" s="56">
        <f t="shared" si="381"/>
        <v>1.62301207074683</v>
      </c>
      <c r="M3058" s="56">
        <f t="shared" si="388"/>
        <v>0.00530070660411242</v>
      </c>
      <c r="Q3058" s="82">
        <f t="shared" si="382"/>
        <v>0.0398728677882778</v>
      </c>
      <c r="R3058" s="58">
        <f t="shared" si="383"/>
        <v>3.17361010226061</v>
      </c>
      <c r="S3058" s="57">
        <f>IF(K3058=0,C3086,(1/$C$59)*LN(1+$C$59/$C$58/(RodR+ABS(Calculations!K3058-RodR))))</f>
        <v>0.0125638835595702</v>
      </c>
      <c r="T3058" s="83">
        <f t="shared" si="384"/>
        <v>0.0126696019921421</v>
      </c>
      <c r="U3058" s="58">
        <f t="shared" si="385"/>
        <v>127.333333333333</v>
      </c>
      <c r="V3058" s="58">
        <f t="shared" si="386"/>
        <v>1.01019948033673</v>
      </c>
      <c r="W3058" s="58">
        <f t="shared" si="387"/>
        <v>1.01019948033673</v>
      </c>
    </row>
    <row r="3059" spans="11:23">
      <c r="K3059" s="80">
        <v>305.7</v>
      </c>
      <c r="L3059" s="56">
        <f t="shared" si="381"/>
        <v>1.62248389760016</v>
      </c>
      <c r="M3059" s="56">
        <f t="shared" si="388"/>
        <v>0.00529725151026339</v>
      </c>
      <c r="Q3059" s="82">
        <f t="shared" si="382"/>
        <v>0.0398598920511123</v>
      </c>
      <c r="R3059" s="58">
        <f t="shared" si="383"/>
        <v>3.17361010226061</v>
      </c>
      <c r="S3059" s="57">
        <f>IF(K3059=0,C3087,(1/$C$59)*LN(1+$C$59/$C$58/(RodR+ABS(Calculations!K3059-RodR))))</f>
        <v>0.0125597949233649</v>
      </c>
      <c r="T3059" s="83">
        <f t="shared" si="384"/>
        <v>0.012665444293585</v>
      </c>
      <c r="U3059" s="58">
        <f t="shared" si="385"/>
        <v>127.375</v>
      </c>
      <c r="V3059" s="58">
        <f t="shared" si="386"/>
        <v>1.01019948033673</v>
      </c>
      <c r="W3059" s="58">
        <f t="shared" si="387"/>
        <v>1.01019948033673</v>
      </c>
    </row>
    <row r="3060" spans="11:23">
      <c r="K3060" s="80">
        <v>305.8</v>
      </c>
      <c r="L3060" s="56">
        <f t="shared" si="381"/>
        <v>1.62195606810908</v>
      </c>
      <c r="M3060" s="56">
        <f t="shared" si="388"/>
        <v>0.00529379979349565</v>
      </c>
      <c r="Q3060" s="82">
        <f t="shared" si="382"/>
        <v>0.0398469247566036</v>
      </c>
      <c r="R3060" s="58">
        <f t="shared" si="383"/>
        <v>3.17361010226061</v>
      </c>
      <c r="S3060" s="57">
        <f>IF(K3060=0,C3088,(1/$C$59)*LN(1+$C$59/$C$58/(RodR+ABS(Calculations!K3060-RodR))))</f>
        <v>0.0125557089474287</v>
      </c>
      <c r="T3060" s="83">
        <f t="shared" si="384"/>
        <v>0.0126612893229511</v>
      </c>
      <c r="U3060" s="58">
        <f t="shared" si="385"/>
        <v>127.416666666667</v>
      </c>
      <c r="V3060" s="58">
        <f t="shared" si="386"/>
        <v>1.01019948033673</v>
      </c>
      <c r="W3060" s="58">
        <f t="shared" si="387"/>
        <v>1.01019948033673</v>
      </c>
    </row>
    <row r="3061" spans="11:23">
      <c r="K3061" s="80">
        <v>305.9</v>
      </c>
      <c r="L3061" s="56">
        <f t="shared" si="381"/>
        <v>1.62142858193836</v>
      </c>
      <c r="M3061" s="56">
        <f t="shared" si="388"/>
        <v>0.00529035144940782</v>
      </c>
      <c r="Q3061" s="82">
        <f t="shared" si="382"/>
        <v>0.039833965896516</v>
      </c>
      <c r="R3061" s="58">
        <f t="shared" si="383"/>
        <v>3.17361010226061</v>
      </c>
      <c r="S3061" s="57">
        <f>IF(K3061=0,C3089,(1/$C$59)*LN(1+$C$59/$C$58/(RodR+ABS(Calculations!K3061-RodR))))</f>
        <v>0.0125516256291665</v>
      </c>
      <c r="T3061" s="83">
        <f t="shared" si="384"/>
        <v>0.012657137077555</v>
      </c>
      <c r="U3061" s="58">
        <f t="shared" si="385"/>
        <v>127.458333333333</v>
      </c>
      <c r="V3061" s="58">
        <f t="shared" si="386"/>
        <v>1.01019948033673</v>
      </c>
      <c r="W3061" s="58">
        <f t="shared" si="387"/>
        <v>1.01019948033673</v>
      </c>
    </row>
    <row r="3062" spans="11:23">
      <c r="K3062" s="80">
        <v>306</v>
      </c>
      <c r="L3062" s="56">
        <f t="shared" si="381"/>
        <v>1.62090143875313</v>
      </c>
      <c r="M3062" s="56">
        <f t="shared" si="388"/>
        <v>0.00528690647356589</v>
      </c>
      <c r="Q3062" s="82">
        <f t="shared" si="382"/>
        <v>0.0398210154626227</v>
      </c>
      <c r="R3062" s="58">
        <f t="shared" si="383"/>
        <v>3.17361010226061</v>
      </c>
      <c r="S3062" s="57">
        <f>IF(K3062=0,C3090,(1/$C$59)*LN(1+$C$59/$C$58/(RodR+ABS(Calculations!K3062-RodR))))</f>
        <v>0.0125475449659861</v>
      </c>
      <c r="T3062" s="83">
        <f t="shared" si="384"/>
        <v>0.0126529875547174</v>
      </c>
      <c r="U3062" s="58">
        <f t="shared" si="385"/>
        <v>127.5</v>
      </c>
      <c r="V3062" s="58">
        <f t="shared" si="386"/>
        <v>1.01019948033673</v>
      </c>
      <c r="W3062" s="58">
        <f t="shared" si="387"/>
        <v>1.01019948033673</v>
      </c>
    </row>
    <row r="3063" spans="11:23">
      <c r="K3063" s="80">
        <v>306.1</v>
      </c>
      <c r="L3063" s="56">
        <f t="shared" si="381"/>
        <v>1.62037463821892</v>
      </c>
      <c r="M3063" s="56">
        <f t="shared" si="388"/>
        <v>0.00528346486163711</v>
      </c>
      <c r="Q3063" s="82">
        <f t="shared" si="382"/>
        <v>0.039808073446707</v>
      </c>
      <c r="R3063" s="58">
        <f t="shared" si="383"/>
        <v>3.17361010226061</v>
      </c>
      <c r="S3063" s="57">
        <f>IF(K3063=0,C3091,(1/$C$59)*LN(1+$C$59/$C$58/(RodR+ABS(Calculations!K3063-RodR))))</f>
        <v>0.0125434669552983</v>
      </c>
      <c r="T3063" s="83">
        <f t="shared" si="384"/>
        <v>0.0126488407517606</v>
      </c>
      <c r="U3063" s="58">
        <f t="shared" si="385"/>
        <v>127.541666666667</v>
      </c>
      <c r="V3063" s="58">
        <f t="shared" si="386"/>
        <v>1.01019948033673</v>
      </c>
      <c r="W3063" s="58">
        <f t="shared" si="387"/>
        <v>1.01019948033673</v>
      </c>
    </row>
    <row r="3064" spans="11:23">
      <c r="K3064" s="80">
        <v>306.2</v>
      </c>
      <c r="L3064" s="56">
        <f t="shared" si="381"/>
        <v>1.61984818000181</v>
      </c>
      <c r="M3064" s="56">
        <f t="shared" si="388"/>
        <v>0.00528002660922056</v>
      </c>
      <c r="Q3064" s="82">
        <f t="shared" si="382"/>
        <v>0.0397951398405647</v>
      </c>
      <c r="R3064" s="58">
        <f t="shared" si="383"/>
        <v>3.17361010226061</v>
      </c>
      <c r="S3064" s="57">
        <f>IF(K3064=0,C3092,(1/$C$59)*LN(1+$C$59/$C$58/(RodR+ABS(Calculations!K3064-RodR))))</f>
        <v>0.0125393915945182</v>
      </c>
      <c r="T3064" s="83">
        <f t="shared" si="384"/>
        <v>0.0126446966660124</v>
      </c>
      <c r="U3064" s="58">
        <f t="shared" si="385"/>
        <v>127.583333333333</v>
      </c>
      <c r="V3064" s="58">
        <f t="shared" si="386"/>
        <v>1.01019948033673</v>
      </c>
      <c r="W3064" s="58">
        <f t="shared" si="387"/>
        <v>1.01019948033673</v>
      </c>
    </row>
    <row r="3065" spans="11:23">
      <c r="K3065" s="80">
        <v>306.3</v>
      </c>
      <c r="L3065" s="56">
        <f t="shared" si="381"/>
        <v>1.61932206376823</v>
      </c>
      <c r="M3065" s="56">
        <f t="shared" si="388"/>
        <v>0.00527659171191552</v>
      </c>
      <c r="Q3065" s="82">
        <f t="shared" si="382"/>
        <v>0.0397822146360015</v>
      </c>
      <c r="R3065" s="58">
        <f t="shared" si="383"/>
        <v>3.17361010226061</v>
      </c>
      <c r="S3065" s="57">
        <f>IF(K3065=0,C3093,(1/$C$59)*LN(1+$C$59/$C$58/(RodR+ABS(Calculations!K3065-RodR))))</f>
        <v>0.0125353188810636</v>
      </c>
      <c r="T3065" s="83">
        <f t="shared" si="384"/>
        <v>0.0126405552948014</v>
      </c>
      <c r="U3065" s="58">
        <f t="shared" si="385"/>
        <v>127.625</v>
      </c>
      <c r="V3065" s="58">
        <f t="shared" si="386"/>
        <v>1.01019948033673</v>
      </c>
      <c r="W3065" s="58">
        <f t="shared" si="387"/>
        <v>1.01019948033673</v>
      </c>
    </row>
    <row r="3066" spans="11:23">
      <c r="K3066" s="80">
        <v>306.4</v>
      </c>
      <c r="L3066" s="56">
        <f t="shared" si="381"/>
        <v>1.61879628918501</v>
      </c>
      <c r="M3066" s="56">
        <f t="shared" si="388"/>
        <v>0.00527316016545742</v>
      </c>
      <c r="Q3066" s="82">
        <f t="shared" si="382"/>
        <v>0.0397692978248324</v>
      </c>
      <c r="R3066" s="58">
        <f t="shared" si="383"/>
        <v>3.17361010226061</v>
      </c>
      <c r="S3066" s="57">
        <f>IF(K3066=0,C3094,(1/$C$59)*LN(1+$C$59/$C$58/(RodR+ABS(Calculations!K3066-RodR))))</f>
        <v>0.0125312488123554</v>
      </c>
      <c r="T3066" s="83">
        <f t="shared" si="384"/>
        <v>0.0126364166354631</v>
      </c>
      <c r="U3066" s="58">
        <f t="shared" si="385"/>
        <v>127.666666666667</v>
      </c>
      <c r="V3066" s="58">
        <f t="shared" si="386"/>
        <v>1.01019948033673</v>
      </c>
      <c r="W3066" s="58">
        <f t="shared" si="387"/>
        <v>1.01019948033673</v>
      </c>
    </row>
    <row r="3067" spans="11:23">
      <c r="K3067" s="80">
        <v>306.5</v>
      </c>
      <c r="L3067" s="56">
        <f t="shared" si="381"/>
        <v>1.61827085591953</v>
      </c>
      <c r="M3067" s="56">
        <f t="shared" si="388"/>
        <v>0.00526973196534142</v>
      </c>
      <c r="Q3067" s="82">
        <f t="shared" si="382"/>
        <v>0.0397563893988856</v>
      </c>
      <c r="R3067" s="58">
        <f t="shared" si="383"/>
        <v>3.17361010226061</v>
      </c>
      <c r="S3067" s="57">
        <f>IF(K3067=0,C3095,(1/$C$59)*LN(1+$C$59/$C$58/(RodR+ABS(Calculations!K3067-RodR))))</f>
        <v>0.0125271813858188</v>
      </c>
      <c r="T3067" s="83">
        <f t="shared" si="384"/>
        <v>0.0126322806853333</v>
      </c>
      <c r="U3067" s="58">
        <f t="shared" si="385"/>
        <v>127.708333333333</v>
      </c>
      <c r="V3067" s="58">
        <f t="shared" si="386"/>
        <v>1.01019948033673</v>
      </c>
      <c r="W3067" s="58">
        <f t="shared" si="387"/>
        <v>1.01019948033673</v>
      </c>
    </row>
    <row r="3068" spans="11:23">
      <c r="K3068" s="80">
        <v>306.6</v>
      </c>
      <c r="L3068" s="56">
        <f t="shared" si="381"/>
        <v>1.61774576363946</v>
      </c>
      <c r="M3068" s="56">
        <f t="shared" si="388"/>
        <v>0.00526630710737286</v>
      </c>
      <c r="Q3068" s="82">
        <f t="shared" si="382"/>
        <v>0.0397434893499966</v>
      </c>
      <c r="R3068" s="58">
        <f t="shared" si="383"/>
        <v>3.17361010226061</v>
      </c>
      <c r="S3068" s="57">
        <f>IF(K3068=0,C3096,(1/$C$59)*LN(1+$C$59/$C$58/(RodR+ABS(Calculations!K3068-RodR))))</f>
        <v>0.0125231165988811</v>
      </c>
      <c r="T3068" s="83">
        <f t="shared" si="384"/>
        <v>0.012628147441753</v>
      </c>
      <c r="U3068" s="58">
        <f t="shared" si="385"/>
        <v>127.75</v>
      </c>
      <c r="V3068" s="58">
        <f t="shared" si="386"/>
        <v>1.01019948033673</v>
      </c>
      <c r="W3068" s="58">
        <f t="shared" si="387"/>
        <v>1.01019948033673</v>
      </c>
    </row>
    <row r="3069" spans="11:23">
      <c r="K3069" s="80">
        <v>306.7</v>
      </c>
      <c r="L3069" s="56">
        <f t="shared" si="381"/>
        <v>1.61722101201304</v>
      </c>
      <c r="M3069" s="56">
        <f t="shared" si="388"/>
        <v>0.00526288558711485</v>
      </c>
      <c r="Q3069" s="82">
        <f t="shared" si="382"/>
        <v>0.0397305976700155</v>
      </c>
      <c r="R3069" s="58">
        <f t="shared" si="383"/>
        <v>3.17361010226061</v>
      </c>
      <c r="S3069" s="57">
        <f>IF(K3069=0,C3097,(1/$C$59)*LN(1+$C$59/$C$58/(RodR+ABS(Calculations!K3069-RodR))))</f>
        <v>0.0125190544489743</v>
      </c>
      <c r="T3069" s="83">
        <f t="shared" si="384"/>
        <v>0.0126240169020664</v>
      </c>
      <c r="U3069" s="58">
        <f t="shared" si="385"/>
        <v>127.791666666667</v>
      </c>
      <c r="V3069" s="58">
        <f t="shared" si="386"/>
        <v>1.01019948033673</v>
      </c>
      <c r="W3069" s="58">
        <f t="shared" si="387"/>
        <v>1.01019948033673</v>
      </c>
    </row>
    <row r="3070" spans="11:23">
      <c r="K3070" s="80">
        <v>306.8</v>
      </c>
      <c r="L3070" s="56">
        <f t="shared" si="381"/>
        <v>1.61669660070888</v>
      </c>
      <c r="M3070" s="56">
        <f t="shared" si="388"/>
        <v>0.00525946740020022</v>
      </c>
      <c r="Q3070" s="82">
        <f t="shared" si="382"/>
        <v>0.0397177143508003</v>
      </c>
      <c r="R3070" s="58">
        <f t="shared" si="383"/>
        <v>3.17361010226061</v>
      </c>
      <c r="S3070" s="57">
        <f>IF(K3070=0,C3098,(1/$C$59)*LN(1+$C$59/$C$58/(RodR+ABS(Calculations!K3070-RodR))))</f>
        <v>0.0125149949335329</v>
      </c>
      <c r="T3070" s="83">
        <f t="shared" si="384"/>
        <v>0.0126198890636212</v>
      </c>
      <c r="U3070" s="58">
        <f t="shared" si="385"/>
        <v>127.833333333333</v>
      </c>
      <c r="V3070" s="58">
        <f t="shared" si="386"/>
        <v>1.01019948033673</v>
      </c>
      <c r="W3070" s="58">
        <f t="shared" si="387"/>
        <v>1.01019948033673</v>
      </c>
    </row>
    <row r="3071" spans="11:23">
      <c r="K3071" s="80">
        <v>306.9</v>
      </c>
      <c r="L3071" s="56">
        <f t="shared" si="381"/>
        <v>1.61617252939599</v>
      </c>
      <c r="M3071" s="56">
        <f t="shared" si="388"/>
        <v>0.00525605254236416</v>
      </c>
      <c r="Q3071" s="82">
        <f t="shared" si="382"/>
        <v>0.0397048393842199</v>
      </c>
      <c r="R3071" s="58">
        <f t="shared" si="383"/>
        <v>3.17361010226061</v>
      </c>
      <c r="S3071" s="57">
        <f>IF(K3071=0,C3099,(1/$C$59)*LN(1+$C$59/$C$58/(RodR+ABS(Calculations!K3071-RodR))))</f>
        <v>0.0125109380499947</v>
      </c>
      <c r="T3071" s="83">
        <f t="shared" si="384"/>
        <v>0.0126157639237684</v>
      </c>
      <c r="U3071" s="58">
        <f t="shared" si="385"/>
        <v>127.875</v>
      </c>
      <c r="V3071" s="58">
        <f t="shared" si="386"/>
        <v>1.01019948033673</v>
      </c>
      <c r="W3071" s="58">
        <f t="shared" si="387"/>
        <v>1.01019948033673</v>
      </c>
    </row>
    <row r="3072" spans="11:23">
      <c r="K3072" s="80">
        <v>307</v>
      </c>
      <c r="L3072" s="56">
        <f t="shared" si="381"/>
        <v>1.61564879774382</v>
      </c>
      <c r="M3072" s="56">
        <f t="shared" si="388"/>
        <v>0.00525264100930811</v>
      </c>
      <c r="Q3072" s="82">
        <f t="shared" si="382"/>
        <v>0.0396919727621534</v>
      </c>
      <c r="R3072" s="58">
        <f t="shared" si="383"/>
        <v>3.17361010226061</v>
      </c>
      <c r="S3072" s="57">
        <f>IF(K3072=0,C3100,(1/$C$59)*LN(1+$C$59/$C$58/(RodR+ABS(Calculations!K3072-RodR))))</f>
        <v>0.0125068837958009</v>
      </c>
      <c r="T3072" s="83">
        <f t="shared" si="384"/>
        <v>0.0126116414798624</v>
      </c>
      <c r="U3072" s="58">
        <f t="shared" si="385"/>
        <v>127.916666666667</v>
      </c>
      <c r="V3072" s="58">
        <f t="shared" si="386"/>
        <v>1.01019948033673</v>
      </c>
      <c r="W3072" s="58">
        <f t="shared" si="387"/>
        <v>1.01019948033673</v>
      </c>
    </row>
    <row r="3073" spans="11:23">
      <c r="K3073" s="80">
        <v>307.1</v>
      </c>
      <c r="L3073" s="56">
        <f t="shared" si="381"/>
        <v>1.61512540542226</v>
      </c>
      <c r="M3073" s="56">
        <f t="shared" si="388"/>
        <v>0.00524923279666334</v>
      </c>
      <c r="Q3073" s="82">
        <f t="shared" si="382"/>
        <v>0.0396791144764912</v>
      </c>
      <c r="R3073" s="58">
        <f t="shared" si="383"/>
        <v>3.17361010226061</v>
      </c>
      <c r="S3073" s="57">
        <f>IF(K3073=0,C3101,(1/$C$59)*LN(1+$C$59/$C$58/(RodR+ABS(Calculations!K3073-RodR))))</f>
        <v>0.0125028321683962</v>
      </c>
      <c r="T3073" s="83">
        <f t="shared" si="384"/>
        <v>0.0126075217292613</v>
      </c>
      <c r="U3073" s="58">
        <f t="shared" si="385"/>
        <v>127.958333333333</v>
      </c>
      <c r="V3073" s="58">
        <f t="shared" si="386"/>
        <v>1.01019948033673</v>
      </c>
      <c r="W3073" s="58">
        <f t="shared" si="387"/>
        <v>1.01019948033673</v>
      </c>
    </row>
    <row r="3074" spans="11:23">
      <c r="K3074" s="80">
        <v>307.2</v>
      </c>
      <c r="L3074" s="56">
        <f t="shared" ref="L3074:L3137" si="389">IF(K3074&lt;RodR,EPRValue,Q3074*$C$43)</f>
        <v>1.61460235210168</v>
      </c>
      <c r="M3074" s="56">
        <f t="shared" si="388"/>
        <v>0.00524582790013062</v>
      </c>
      <c r="Q3074" s="82">
        <f t="shared" si="382"/>
        <v>0.0396662645191349</v>
      </c>
      <c r="R3074" s="58">
        <f t="shared" si="383"/>
        <v>3.17361010226061</v>
      </c>
      <c r="S3074" s="57">
        <f>IF(K3074=0,C3102,(1/$C$59)*LN(1+$C$59/$C$58/(RodR+ABS(Calculations!K3074-RodR))))</f>
        <v>0.0124987831652288</v>
      </c>
      <c r="T3074" s="83">
        <f t="shared" si="384"/>
        <v>0.0126034046693264</v>
      </c>
      <c r="U3074" s="58">
        <f t="shared" si="385"/>
        <v>128</v>
      </c>
      <c r="V3074" s="58">
        <f t="shared" si="386"/>
        <v>1.01019948033673</v>
      </c>
      <c r="W3074" s="58">
        <f t="shared" si="387"/>
        <v>1.01019948033673</v>
      </c>
    </row>
    <row r="3075" spans="11:23">
      <c r="K3075" s="80">
        <v>307.3</v>
      </c>
      <c r="L3075" s="56">
        <f t="shared" si="389"/>
        <v>1.61407963745278</v>
      </c>
      <c r="M3075" s="56">
        <f t="shared" si="388"/>
        <v>0.00524242631544447</v>
      </c>
      <c r="Q3075" s="82">
        <f t="shared" si="382"/>
        <v>0.0396534228819948</v>
      </c>
      <c r="R3075" s="58">
        <f t="shared" si="383"/>
        <v>3.17361010226061</v>
      </c>
      <c r="S3075" s="57">
        <f>IF(K3075=0,C3103,(1/$C$59)*LN(1+$C$59/$C$58/(RodR+ABS(Calculations!K3075-RodR))))</f>
        <v>0.0124947367837496</v>
      </c>
      <c r="T3075" s="83">
        <f t="shared" si="384"/>
        <v>0.0125992902974228</v>
      </c>
      <c r="U3075" s="58">
        <f t="shared" si="385"/>
        <v>128.041666666667</v>
      </c>
      <c r="V3075" s="58">
        <f t="shared" si="386"/>
        <v>1.01019948033673</v>
      </c>
      <c r="W3075" s="58">
        <f t="shared" si="387"/>
        <v>1.01019948033673</v>
      </c>
    </row>
    <row r="3076" spans="11:23">
      <c r="K3076" s="80">
        <v>307.4</v>
      </c>
      <c r="L3076" s="56">
        <f t="shared" si="389"/>
        <v>1.61355726114677</v>
      </c>
      <c r="M3076" s="56">
        <f t="shared" si="388"/>
        <v>0.00523902803823706</v>
      </c>
      <c r="Q3076" s="82">
        <f t="shared" ref="Q3076:Q3139" si="390">R3076*IF($C$56&lt;$C$55,S3076,T3076)</f>
        <v>0.0396405895569934</v>
      </c>
      <c r="R3076" s="58">
        <f t="shared" ref="R3076:R3139" si="391">$C$70/$C$61*W3076</f>
        <v>3.17361010226061</v>
      </c>
      <c r="S3076" s="57">
        <f>IF(K3076=0,C3104,(1/$C$59)*LN(1+$C$59/$C$58/(RodR+ABS(Calculations!K3076-RodR))))</f>
        <v>0.0124906930214133</v>
      </c>
      <c r="T3076" s="83">
        <f t="shared" ref="T3076:T3139" si="392">IF((ABS(K3076))&lt;$C$55-$C$56,($C$53/2/PI()/$C$56*LN(($C$55-$C$56)*(ABS(K3076)+$C$56)/(ABS(K3076))/$C$55)+$C$60*LN($C$55*$C$54/($C$55-$C$56)/$C$53)),$C$60*LN((((ABS(K3076))+$C$56-$C$55)*$C$53+$C$55*$C$54)/($C$53*(ABS(K3076)))))</f>
        <v>0.0125951786109185</v>
      </c>
      <c r="U3076" s="58">
        <f t="shared" ref="U3076:U3139" si="393">K3076/$C$56</f>
        <v>128.083333333333</v>
      </c>
      <c r="V3076" s="58">
        <f t="shared" ref="V3076:V3139" si="394">IF(K3076="","",1/(1.0212-0.0178*LOG10($C$53+0.01)))</f>
        <v>1.01019948033673</v>
      </c>
      <c r="W3076" s="58">
        <f t="shared" ref="W3076:W3139" si="395">MAX(1/(-(0.21682*LOG10(3.7*U3076)-0.293)*(EXP(-3.7*U3076)-1)+1),1)*MAX(1/(-(0.1921*LOG10(U3076+0.2)+0.072)*(EXP(-150*U3076)-1)+1),1)*V3076</f>
        <v>1.01019948033673</v>
      </c>
    </row>
    <row r="3077" spans="11:23">
      <c r="K3077" s="80">
        <v>307.5</v>
      </c>
      <c r="L3077" s="56">
        <f t="shared" si="389"/>
        <v>1.61303522285522</v>
      </c>
      <c r="M3077" s="56">
        <f t="shared" si="388"/>
        <v>0.0052356330643113</v>
      </c>
      <c r="Q3077" s="82">
        <f t="shared" si="390"/>
        <v>0.0396277645360618</v>
      </c>
      <c r="R3077" s="58">
        <f t="shared" si="391"/>
        <v>3.17361010226061</v>
      </c>
      <c r="S3077" s="57">
        <f>IF(K3077=0,C3105,(1/$C$59)*LN(1+$C$59/$C$58/(RodR+ABS(Calculations!K3077-RodR))))</f>
        <v>0.0124866518756776</v>
      </c>
      <c r="T3077" s="83">
        <f t="shared" si="392"/>
        <v>0.0125910696071862</v>
      </c>
      <c r="U3077" s="58">
        <f t="shared" si="393"/>
        <v>128.125</v>
      </c>
      <c r="V3077" s="58">
        <f t="shared" si="394"/>
        <v>1.01019948033673</v>
      </c>
      <c r="W3077" s="58">
        <f t="shared" si="395"/>
        <v>1.01019948033673</v>
      </c>
    </row>
    <row r="3078" spans="11:23">
      <c r="K3078" s="80">
        <v>307.6</v>
      </c>
      <c r="L3078" s="56">
        <f t="shared" si="389"/>
        <v>1.61251352225016</v>
      </c>
      <c r="M3078" s="56">
        <f t="shared" si="388"/>
        <v>0.00523224138929868</v>
      </c>
      <c r="Q3078" s="82">
        <f t="shared" si="390"/>
        <v>0.039614947811143</v>
      </c>
      <c r="R3078" s="58">
        <f t="shared" si="391"/>
        <v>3.17361010226061</v>
      </c>
      <c r="S3078" s="57">
        <f>IF(K3078=0,C3106,(1/$C$59)*LN(1+$C$59/$C$58/(RodR+ABS(Calculations!K3078-RodR))))</f>
        <v>0.0124826133440036</v>
      </c>
      <c r="T3078" s="83">
        <f t="shared" si="392"/>
        <v>0.0125869632836</v>
      </c>
      <c r="U3078" s="58">
        <f t="shared" si="393"/>
        <v>128.166666666667</v>
      </c>
      <c r="V3078" s="58">
        <f t="shared" si="394"/>
        <v>1.01019948033673</v>
      </c>
      <c r="W3078" s="58">
        <f t="shared" si="395"/>
        <v>1.01019948033673</v>
      </c>
    </row>
    <row r="3079" spans="11:23">
      <c r="K3079" s="80">
        <v>307.7</v>
      </c>
      <c r="L3079" s="56">
        <f t="shared" si="389"/>
        <v>1.61199215900404</v>
      </c>
      <c r="M3079" s="56">
        <f t="shared" si="388"/>
        <v>0.00522885300900211</v>
      </c>
      <c r="Q3079" s="82">
        <f t="shared" si="390"/>
        <v>0.03960213937419</v>
      </c>
      <c r="R3079" s="58">
        <f t="shared" si="391"/>
        <v>3.17361010226061</v>
      </c>
      <c r="S3079" s="57">
        <f>IF(K3079=0,C3107,(1/$C$59)*LN(1+$C$59/$C$58/(RodR+ABS(Calculations!K3079-RodR))))</f>
        <v>0.0124785774238558</v>
      </c>
      <c r="T3079" s="83">
        <f t="shared" si="392"/>
        <v>0.0125828596375388</v>
      </c>
      <c r="U3079" s="58">
        <f t="shared" si="393"/>
        <v>128.208333333333</v>
      </c>
      <c r="V3079" s="58">
        <f t="shared" si="394"/>
        <v>1.01019948033673</v>
      </c>
      <c r="W3079" s="58">
        <f t="shared" si="395"/>
        <v>1.01019948033673</v>
      </c>
    </row>
    <row r="3080" spans="11:23">
      <c r="K3080" s="80">
        <v>307.8</v>
      </c>
      <c r="L3080" s="56">
        <f t="shared" si="389"/>
        <v>1.61147113278976</v>
      </c>
      <c r="M3080" s="56">
        <f t="shared" si="388"/>
        <v>0.00522546791912104</v>
      </c>
      <c r="Q3080" s="82">
        <f t="shared" si="390"/>
        <v>0.0395893392171667</v>
      </c>
      <c r="R3080" s="58">
        <f t="shared" si="391"/>
        <v>3.17361010226061</v>
      </c>
      <c r="S3080" s="57">
        <f>IF(K3080=0,C3108,(1/$C$59)*LN(1+$C$59/$C$58/(RodR+ABS(Calculations!K3080-RodR))))</f>
        <v>0.012474544112702</v>
      </c>
      <c r="T3080" s="83">
        <f t="shared" si="392"/>
        <v>0.0125787586663843</v>
      </c>
      <c r="U3080" s="58">
        <f t="shared" si="393"/>
        <v>128.25</v>
      </c>
      <c r="V3080" s="58">
        <f t="shared" si="394"/>
        <v>1.01019948033673</v>
      </c>
      <c r="W3080" s="58">
        <f t="shared" si="395"/>
        <v>1.01019948033673</v>
      </c>
    </row>
    <row r="3081" spans="11:23">
      <c r="K3081" s="80">
        <v>307.9</v>
      </c>
      <c r="L3081" s="56">
        <f t="shared" si="389"/>
        <v>1.61095044328057</v>
      </c>
      <c r="M3081" s="56">
        <f t="shared" si="388"/>
        <v>0.00522208611542441</v>
      </c>
      <c r="Q3081" s="82">
        <f t="shared" si="390"/>
        <v>0.0395765473320459</v>
      </c>
      <c r="R3081" s="58">
        <f t="shared" si="391"/>
        <v>3.17361010226061</v>
      </c>
      <c r="S3081" s="57">
        <f>IF(K3081=0,C3109,(1/$C$59)*LN(1+$C$59/$C$58/(RodR+ABS(Calculations!K3081-RodR))))</f>
        <v>0.0124705134080128</v>
      </c>
      <c r="T3081" s="83">
        <f t="shared" si="392"/>
        <v>0.0125746603675234</v>
      </c>
      <c r="U3081" s="58">
        <f t="shared" si="393"/>
        <v>128.291666666667</v>
      </c>
      <c r="V3081" s="58">
        <f t="shared" si="394"/>
        <v>1.01019948033673</v>
      </c>
      <c r="W3081" s="58">
        <f t="shared" si="395"/>
        <v>1.01019948033673</v>
      </c>
    </row>
    <row r="3082" spans="11:23">
      <c r="K3082" s="80">
        <v>308</v>
      </c>
      <c r="L3082" s="56">
        <f t="shared" si="389"/>
        <v>1.61043009015021</v>
      </c>
      <c r="M3082" s="56">
        <f t="shared" si="388"/>
        <v>0.00521870759361054</v>
      </c>
      <c r="Q3082" s="82">
        <f t="shared" si="390"/>
        <v>0.0395637637108122</v>
      </c>
      <c r="R3082" s="58">
        <f t="shared" si="391"/>
        <v>3.17361010226061</v>
      </c>
      <c r="S3082" s="57">
        <f>IF(K3082=0,C3110,(1/$C$59)*LN(1+$C$59/$C$58/(RodR+ABS(Calculations!K3082-RodR))))</f>
        <v>0.0124664853072626</v>
      </c>
      <c r="T3082" s="83">
        <f t="shared" si="392"/>
        <v>0.0125705647383428</v>
      </c>
      <c r="U3082" s="58">
        <f t="shared" si="393"/>
        <v>128.333333333333</v>
      </c>
      <c r="V3082" s="58">
        <f t="shared" si="394"/>
        <v>1.01019948033673</v>
      </c>
      <c r="W3082" s="58">
        <f t="shared" si="395"/>
        <v>1.01019948033673</v>
      </c>
    </row>
    <row r="3083" spans="11:23">
      <c r="K3083" s="80">
        <v>308.1</v>
      </c>
      <c r="L3083" s="56">
        <f t="shared" si="389"/>
        <v>1.60991007307281</v>
      </c>
      <c r="M3083" s="56">
        <f t="shared" si="388"/>
        <v>0.00521533234944882</v>
      </c>
      <c r="Q3083" s="82">
        <f t="shared" si="390"/>
        <v>0.0395509883454601</v>
      </c>
      <c r="R3083" s="58">
        <f t="shared" si="391"/>
        <v>3.17361010226061</v>
      </c>
      <c r="S3083" s="57">
        <f>IF(K3083=0,C3111,(1/$C$59)*LN(1+$C$59/$C$58/(RodR+ABS(Calculations!K3083-RodR))))</f>
        <v>0.012462459807929</v>
      </c>
      <c r="T3083" s="83">
        <f t="shared" si="392"/>
        <v>0.0125664717762368</v>
      </c>
      <c r="U3083" s="58">
        <f t="shared" si="393"/>
        <v>128.375</v>
      </c>
      <c r="V3083" s="58">
        <f t="shared" si="394"/>
        <v>1.01019948033673</v>
      </c>
      <c r="W3083" s="58">
        <f t="shared" si="395"/>
        <v>1.01019948033673</v>
      </c>
    </row>
    <row r="3084" spans="11:23">
      <c r="K3084" s="80">
        <v>308.2</v>
      </c>
      <c r="L3084" s="56">
        <f t="shared" si="389"/>
        <v>1.60939039172293</v>
      </c>
      <c r="M3084" s="56">
        <f t="shared" si="388"/>
        <v>0.00521196037874128</v>
      </c>
      <c r="Q3084" s="82">
        <f t="shared" si="390"/>
        <v>0.0395382212279943</v>
      </c>
      <c r="R3084" s="58">
        <f t="shared" si="391"/>
        <v>3.17361010226061</v>
      </c>
      <c r="S3084" s="57">
        <f>IF(K3084=0,C3112,(1/$C$59)*LN(1+$C$59/$C$58/(RodR+ABS(Calculations!K3084-RodR))))</f>
        <v>0.0124584369074924</v>
      </c>
      <c r="T3084" s="83">
        <f t="shared" si="392"/>
        <v>0.0125623814785993</v>
      </c>
      <c r="U3084" s="58">
        <f t="shared" si="393"/>
        <v>128.416666666667</v>
      </c>
      <c r="V3084" s="58">
        <f t="shared" si="394"/>
        <v>1.01019948033673</v>
      </c>
      <c r="W3084" s="58">
        <f t="shared" si="395"/>
        <v>1.01019948033673</v>
      </c>
    </row>
    <row r="3085" spans="11:23">
      <c r="K3085" s="80">
        <v>308.3</v>
      </c>
      <c r="L3085" s="56">
        <f t="shared" si="389"/>
        <v>1.60887104577556</v>
      </c>
      <c r="M3085" s="56">
        <f t="shared" ref="M3085:M3148" si="396">L3075-L3085</f>
        <v>0.00520859167722088</v>
      </c>
      <c r="Q3085" s="82">
        <f t="shared" si="390"/>
        <v>0.03952546235043</v>
      </c>
      <c r="R3085" s="58">
        <f t="shared" si="391"/>
        <v>3.17361010226061</v>
      </c>
      <c r="S3085" s="57">
        <f>IF(K3085=0,C3113,(1/$C$59)*LN(1+$C$59/$C$58/(RodR+ABS(Calculations!K3085-RodR))))</f>
        <v>0.012454416603437</v>
      </c>
      <c r="T3085" s="83">
        <f t="shared" si="392"/>
        <v>0.012558293842831</v>
      </c>
      <c r="U3085" s="58">
        <f t="shared" si="393"/>
        <v>128.458333333333</v>
      </c>
      <c r="V3085" s="58">
        <f t="shared" si="394"/>
        <v>1.01019948033673</v>
      </c>
      <c r="W3085" s="58">
        <f t="shared" si="395"/>
        <v>1.01019948033673</v>
      </c>
    </row>
    <row r="3086" spans="11:23">
      <c r="K3086" s="80">
        <v>308.4</v>
      </c>
      <c r="L3086" s="56">
        <f t="shared" si="389"/>
        <v>1.60835203490608</v>
      </c>
      <c r="M3086" s="56">
        <f t="shared" si="396"/>
        <v>0.0052052262406892</v>
      </c>
      <c r="Q3086" s="82">
        <f t="shared" si="390"/>
        <v>0.0395127117047926</v>
      </c>
      <c r="R3086" s="58">
        <f t="shared" si="391"/>
        <v>3.17361010226061</v>
      </c>
      <c r="S3086" s="57">
        <f>IF(K3086=0,C3114,(1/$C$59)*LN(1+$C$59/$C$58/(RodR+ABS(Calculations!K3086-RodR))))</f>
        <v>0.01245039889325</v>
      </c>
      <c r="T3086" s="83">
        <f t="shared" si="392"/>
        <v>0.0125542088663324</v>
      </c>
      <c r="U3086" s="58">
        <f t="shared" si="393"/>
        <v>128.5</v>
      </c>
      <c r="V3086" s="58">
        <f t="shared" si="394"/>
        <v>1.01019948033673</v>
      </c>
      <c r="W3086" s="58">
        <f t="shared" si="395"/>
        <v>1.01019948033673</v>
      </c>
    </row>
    <row r="3087" spans="11:23">
      <c r="K3087" s="80">
        <v>308.5</v>
      </c>
      <c r="L3087" s="56">
        <f t="shared" si="389"/>
        <v>1.60783335879034</v>
      </c>
      <c r="M3087" s="56">
        <f t="shared" si="396"/>
        <v>0.00520186406488055</v>
      </c>
      <c r="Q3087" s="82">
        <f t="shared" si="390"/>
        <v>0.0394999692831182</v>
      </c>
      <c r="R3087" s="58">
        <f t="shared" si="391"/>
        <v>3.17361010226061</v>
      </c>
      <c r="S3087" s="57">
        <f>IF(K3087=0,C3115,(1/$C$59)*LN(1+$C$59/$C$58/(RodR+ABS(Calculations!K3087-RodR))))</f>
        <v>0.012446383774422</v>
      </c>
      <c r="T3087" s="83">
        <f t="shared" si="392"/>
        <v>0.0125501265465112</v>
      </c>
      <c r="U3087" s="58">
        <f t="shared" si="393"/>
        <v>128.541666666667</v>
      </c>
      <c r="V3087" s="58">
        <f t="shared" si="394"/>
        <v>1.01019948033673</v>
      </c>
      <c r="W3087" s="58">
        <f t="shared" si="395"/>
        <v>1.01019948033673</v>
      </c>
    </row>
    <row r="3088" spans="11:23">
      <c r="K3088" s="80">
        <v>308.6</v>
      </c>
      <c r="L3088" s="56">
        <f t="shared" si="389"/>
        <v>1.60731501710453</v>
      </c>
      <c r="M3088" s="56">
        <f t="shared" si="396"/>
        <v>0.00519850514563003</v>
      </c>
      <c r="Q3088" s="82">
        <f t="shared" si="390"/>
        <v>0.0394872350774521</v>
      </c>
      <c r="R3088" s="58">
        <f t="shared" si="391"/>
        <v>3.17361010226061</v>
      </c>
      <c r="S3088" s="57">
        <f>IF(K3088=0,C3116,(1/$C$59)*LN(1+$C$59/$C$58/(RodR+ABS(Calculations!K3088-RodR))))</f>
        <v>0.0124423712444464</v>
      </c>
      <c r="T3088" s="83">
        <f t="shared" si="392"/>
        <v>0.0125460468807751</v>
      </c>
      <c r="U3088" s="58">
        <f t="shared" si="393"/>
        <v>128.583333333333</v>
      </c>
      <c r="V3088" s="58">
        <f t="shared" si="394"/>
        <v>1.01019948033673</v>
      </c>
      <c r="W3088" s="58">
        <f t="shared" si="395"/>
        <v>1.01019948033673</v>
      </c>
    </row>
    <row r="3089" spans="11:23">
      <c r="K3089" s="80">
        <v>308.7</v>
      </c>
      <c r="L3089" s="56">
        <f t="shared" si="389"/>
        <v>1.60679700952537</v>
      </c>
      <c r="M3089" s="56">
        <f t="shared" si="396"/>
        <v>0.00519514947867061</v>
      </c>
      <c r="Q3089" s="82">
        <f t="shared" si="390"/>
        <v>0.0394745090798522</v>
      </c>
      <c r="R3089" s="58">
        <f t="shared" si="391"/>
        <v>3.17361010226061</v>
      </c>
      <c r="S3089" s="57">
        <f>IF(K3089=0,C3117,(1/$C$59)*LN(1+$C$59/$C$58/(RodR+ABS(Calculations!K3089-RodR))))</f>
        <v>0.0124383613008208</v>
      </c>
      <c r="T3089" s="83">
        <f t="shared" si="392"/>
        <v>0.0125419698665379</v>
      </c>
      <c r="U3089" s="58">
        <f t="shared" si="393"/>
        <v>128.625</v>
      </c>
      <c r="V3089" s="58">
        <f t="shared" si="394"/>
        <v>1.01019948033673</v>
      </c>
      <c r="W3089" s="58">
        <f t="shared" si="395"/>
        <v>1.01019948033673</v>
      </c>
    </row>
    <row r="3090" spans="11:23">
      <c r="K3090" s="80">
        <v>308.8</v>
      </c>
      <c r="L3090" s="56">
        <f t="shared" si="389"/>
        <v>1.60627933572985</v>
      </c>
      <c r="M3090" s="56">
        <f t="shared" si="396"/>
        <v>0.00519179705990758</v>
      </c>
      <c r="Q3090" s="82">
        <f t="shared" si="390"/>
        <v>0.0394617912823827</v>
      </c>
      <c r="R3090" s="58">
        <f t="shared" si="391"/>
        <v>3.17361010226061</v>
      </c>
      <c r="S3090" s="57">
        <f>IF(K3090=0,C3118,(1/$C$59)*LN(1+$C$59/$C$58/(RodR+ABS(Calculations!K3090-RodR))))</f>
        <v>0.0124343539410445</v>
      </c>
      <c r="T3090" s="83">
        <f t="shared" si="392"/>
        <v>0.012537895501214</v>
      </c>
      <c r="U3090" s="58">
        <f t="shared" si="393"/>
        <v>128.666666666667</v>
      </c>
      <c r="V3090" s="58">
        <f t="shared" si="394"/>
        <v>1.01019948033673</v>
      </c>
      <c r="W3090" s="58">
        <f t="shared" si="395"/>
        <v>1.01019948033673</v>
      </c>
    </row>
    <row r="3091" spans="11:23">
      <c r="K3091" s="80">
        <v>308.9</v>
      </c>
      <c r="L3091" s="56">
        <f t="shared" si="389"/>
        <v>1.6057619953955</v>
      </c>
      <c r="M3091" s="56">
        <f t="shared" si="396"/>
        <v>0.00518844788507278</v>
      </c>
      <c r="Q3091" s="82">
        <f t="shared" si="390"/>
        <v>0.0394490816771216</v>
      </c>
      <c r="R3091" s="58">
        <f t="shared" si="391"/>
        <v>3.17361010226061</v>
      </c>
      <c r="S3091" s="57">
        <f>IF(K3091=0,C3119,(1/$C$59)*LN(1+$C$59/$C$58/(RodR+ABS(Calculations!K3091-RodR))))</f>
        <v>0.0124303491626213</v>
      </c>
      <c r="T3091" s="83">
        <f t="shared" si="392"/>
        <v>0.0125338237822244</v>
      </c>
      <c r="U3091" s="58">
        <f t="shared" si="393"/>
        <v>128.708333333333</v>
      </c>
      <c r="V3091" s="58">
        <f t="shared" si="394"/>
        <v>1.01019948033673</v>
      </c>
      <c r="W3091" s="58">
        <f t="shared" si="395"/>
        <v>1.01019948033673</v>
      </c>
    </row>
    <row r="3092" spans="11:23">
      <c r="K3092" s="80">
        <v>309</v>
      </c>
      <c r="L3092" s="56">
        <f t="shared" si="389"/>
        <v>1.6052449882002</v>
      </c>
      <c r="M3092" s="56">
        <f t="shared" si="396"/>
        <v>0.00518510195000244</v>
      </c>
      <c r="Q3092" s="82">
        <f t="shared" si="390"/>
        <v>0.0394363802561555</v>
      </c>
      <c r="R3092" s="58">
        <f t="shared" si="391"/>
        <v>3.17361010226061</v>
      </c>
      <c r="S3092" s="57">
        <f>IF(K3092=0,C3120,(1/$C$59)*LN(1+$C$59/$C$58/(RodR+ABS(Calculations!K3092-RodR))))</f>
        <v>0.0124263469630578</v>
      </c>
      <c r="T3092" s="83">
        <f t="shared" si="392"/>
        <v>0.0125297547069904</v>
      </c>
      <c r="U3092" s="58">
        <f t="shared" si="393"/>
        <v>128.75</v>
      </c>
      <c r="V3092" s="58">
        <f t="shared" si="394"/>
        <v>1.01019948033673</v>
      </c>
      <c r="W3092" s="58">
        <f t="shared" si="395"/>
        <v>1.01019948033673</v>
      </c>
    </row>
    <row r="3093" spans="11:23">
      <c r="K3093" s="80">
        <v>309.1</v>
      </c>
      <c r="L3093" s="56">
        <f t="shared" si="389"/>
        <v>1.60472831382232</v>
      </c>
      <c r="M3093" s="56">
        <f t="shared" si="396"/>
        <v>0.00518175925049613</v>
      </c>
      <c r="Q3093" s="82">
        <f t="shared" si="390"/>
        <v>0.0394236870115824</v>
      </c>
      <c r="R3093" s="58">
        <f t="shared" si="391"/>
        <v>3.17361010226061</v>
      </c>
      <c r="S3093" s="57">
        <f>IF(K3093=0,C3121,(1/$C$59)*LN(1+$C$59/$C$58/(RodR+ABS(Calculations!K3093-RodR))))</f>
        <v>0.0124223473398639</v>
      </c>
      <c r="T3093" s="83">
        <f t="shared" si="392"/>
        <v>0.0125256882729382</v>
      </c>
      <c r="U3093" s="58">
        <f t="shared" si="393"/>
        <v>128.791666666667</v>
      </c>
      <c r="V3093" s="58">
        <f t="shared" si="394"/>
        <v>1.01019948033673</v>
      </c>
      <c r="W3093" s="58">
        <f t="shared" si="395"/>
        <v>1.01019948033673</v>
      </c>
    </row>
    <row r="3094" spans="11:23">
      <c r="K3094" s="80">
        <v>309.2</v>
      </c>
      <c r="L3094" s="56">
        <f t="shared" si="389"/>
        <v>1.60421197194051</v>
      </c>
      <c r="M3094" s="56">
        <f t="shared" si="396"/>
        <v>0.00517841978242539</v>
      </c>
      <c r="Q3094" s="82">
        <f t="shared" si="390"/>
        <v>0.0394110019355082</v>
      </c>
      <c r="R3094" s="58">
        <f t="shared" si="391"/>
        <v>3.17361010226061</v>
      </c>
      <c r="S3094" s="57">
        <f>IF(K3094=0,C3122,(1/$C$59)*LN(1+$C$59/$C$58/(RodR+ABS(Calculations!K3094-RodR))))</f>
        <v>0.0124183502905524</v>
      </c>
      <c r="T3094" s="83">
        <f t="shared" si="392"/>
        <v>0.0125216244774973</v>
      </c>
      <c r="U3094" s="58">
        <f t="shared" si="393"/>
        <v>128.833333333333</v>
      </c>
      <c r="V3094" s="58">
        <f t="shared" si="394"/>
        <v>1.01019948033673</v>
      </c>
      <c r="W3094" s="58">
        <f t="shared" si="395"/>
        <v>1.01019948033673</v>
      </c>
    </row>
    <row r="3095" spans="11:23">
      <c r="K3095" s="80">
        <v>309.3</v>
      </c>
      <c r="L3095" s="56">
        <f t="shared" si="389"/>
        <v>1.60369596223397</v>
      </c>
      <c r="M3095" s="56">
        <f t="shared" si="396"/>
        <v>0.00517508354159002</v>
      </c>
      <c r="Q3095" s="82">
        <f t="shared" si="390"/>
        <v>0.0393983250200513</v>
      </c>
      <c r="R3095" s="58">
        <f t="shared" si="391"/>
        <v>3.17361010226061</v>
      </c>
      <c r="S3095" s="57">
        <f>IF(K3095=0,C3123,(1/$C$59)*LN(1+$C$59/$C$58/(RodR+ABS(Calculations!K3095-RodR))))</f>
        <v>0.0124143558126398</v>
      </c>
      <c r="T3095" s="83">
        <f t="shared" si="392"/>
        <v>0.0125175633181002</v>
      </c>
      <c r="U3095" s="58">
        <f t="shared" si="393"/>
        <v>128.875</v>
      </c>
      <c r="V3095" s="58">
        <f t="shared" si="394"/>
        <v>1.01019948033673</v>
      </c>
      <c r="W3095" s="58">
        <f t="shared" si="395"/>
        <v>1.01019948033673</v>
      </c>
    </row>
    <row r="3096" spans="11:23">
      <c r="K3096" s="80">
        <v>309.4</v>
      </c>
      <c r="L3096" s="56">
        <f t="shared" si="389"/>
        <v>1.60318028438222</v>
      </c>
      <c r="M3096" s="56">
        <f t="shared" si="396"/>
        <v>0.00517175052385932</v>
      </c>
      <c r="Q3096" s="82">
        <f t="shared" si="390"/>
        <v>0.0393856562573387</v>
      </c>
      <c r="R3096" s="58">
        <f t="shared" si="391"/>
        <v>3.17361010226061</v>
      </c>
      <c r="S3096" s="57">
        <f>IF(K3096=0,C3124,(1/$C$59)*LN(1+$C$59/$C$58/(RodR+ABS(Calculations!K3096-RodR))))</f>
        <v>0.0124103639036452</v>
      </c>
      <c r="T3096" s="83">
        <f t="shared" si="392"/>
        <v>0.0125135047921831</v>
      </c>
      <c r="U3096" s="58">
        <f t="shared" si="393"/>
        <v>128.916666666667</v>
      </c>
      <c r="V3096" s="58">
        <f t="shared" si="394"/>
        <v>1.01019948033673</v>
      </c>
      <c r="W3096" s="58">
        <f t="shared" si="395"/>
        <v>1.01019948033673</v>
      </c>
    </row>
    <row r="3097" spans="11:23">
      <c r="K3097" s="80">
        <v>309.5</v>
      </c>
      <c r="L3097" s="56">
        <f t="shared" si="389"/>
        <v>1.60266493806523</v>
      </c>
      <c r="M3097" s="56">
        <f t="shared" si="396"/>
        <v>0.0051684207251026</v>
      </c>
      <c r="Q3097" s="82">
        <f t="shared" si="390"/>
        <v>0.0393729956395079</v>
      </c>
      <c r="R3097" s="58">
        <f t="shared" si="391"/>
        <v>3.17361010226061</v>
      </c>
      <c r="S3097" s="57">
        <f>IF(K3097=0,C3125,(1/$C$59)*LN(1+$C$59/$C$58/(RodR+ABS(Calculations!K3097-RodR))))</f>
        <v>0.0124063745610911</v>
      </c>
      <c r="T3097" s="83">
        <f t="shared" si="392"/>
        <v>0.012509448897185</v>
      </c>
      <c r="U3097" s="58">
        <f t="shared" si="393"/>
        <v>128.958333333333</v>
      </c>
      <c r="V3097" s="58">
        <f t="shared" si="394"/>
        <v>1.01019948033673</v>
      </c>
      <c r="W3097" s="58">
        <f t="shared" si="395"/>
        <v>1.01019948033673</v>
      </c>
    </row>
    <row r="3098" spans="11:23">
      <c r="K3098" s="80">
        <v>309.6</v>
      </c>
      <c r="L3098" s="56">
        <f t="shared" si="389"/>
        <v>1.60214992296344</v>
      </c>
      <c r="M3098" s="56">
        <f t="shared" si="396"/>
        <v>0.00516509414108635</v>
      </c>
      <c r="Q3098" s="82">
        <f t="shared" si="390"/>
        <v>0.0393603431587082</v>
      </c>
      <c r="R3098" s="58">
        <f t="shared" si="391"/>
        <v>3.17361010226061</v>
      </c>
      <c r="S3098" s="57">
        <f>IF(K3098=0,C3126,(1/$C$59)*LN(1+$C$59/$C$58/(RodR+ABS(Calculations!K3098-RodR))))</f>
        <v>0.012402387782504</v>
      </c>
      <c r="T3098" s="83">
        <f t="shared" si="392"/>
        <v>0.0125053956305486</v>
      </c>
      <c r="U3098" s="58">
        <f t="shared" si="393"/>
        <v>129</v>
      </c>
      <c r="V3098" s="58">
        <f t="shared" si="394"/>
        <v>1.01019948033673</v>
      </c>
      <c r="W3098" s="58">
        <f t="shared" si="395"/>
        <v>1.01019948033673</v>
      </c>
    </row>
    <row r="3099" spans="11:23">
      <c r="K3099" s="80">
        <v>309.7</v>
      </c>
      <c r="L3099" s="56">
        <f t="shared" si="389"/>
        <v>1.60163523875755</v>
      </c>
      <c r="M3099" s="56">
        <f t="shared" si="396"/>
        <v>0.00516177076781665</v>
      </c>
      <c r="Q3099" s="82">
        <f t="shared" si="390"/>
        <v>0.0393476988070956</v>
      </c>
      <c r="R3099" s="58">
        <f t="shared" si="391"/>
        <v>3.17361010226061</v>
      </c>
      <c r="S3099" s="57">
        <f>IF(K3099=0,C3127,(1/$C$59)*LN(1+$C$59/$C$58/(RodR+ABS(Calculations!K3099-RodR))))</f>
        <v>0.012398403565412</v>
      </c>
      <c r="T3099" s="83">
        <f t="shared" si="392"/>
        <v>0.0125013449897199</v>
      </c>
      <c r="U3099" s="58">
        <f t="shared" si="393"/>
        <v>129.041666666667</v>
      </c>
      <c r="V3099" s="58">
        <f t="shared" si="394"/>
        <v>1.01019948033673</v>
      </c>
      <c r="W3099" s="58">
        <f t="shared" si="395"/>
        <v>1.01019948033673</v>
      </c>
    </row>
    <row r="3100" spans="11:23">
      <c r="K3100" s="80">
        <v>309.8</v>
      </c>
      <c r="L3100" s="56">
        <f t="shared" si="389"/>
        <v>1.60112088512883</v>
      </c>
      <c r="M3100" s="56">
        <f t="shared" si="396"/>
        <v>0.00515845060102471</v>
      </c>
      <c r="Q3100" s="82">
        <f t="shared" si="390"/>
        <v>0.0393350625768393</v>
      </c>
      <c r="R3100" s="58">
        <f t="shared" si="391"/>
        <v>3.17361010226061</v>
      </c>
      <c r="S3100" s="57">
        <f>IF(K3100=0,C3128,(1/$C$59)*LN(1+$C$59/$C$58/(RodR+ABS(Calculations!K3100-RodR))))</f>
        <v>0.0123944219073478</v>
      </c>
      <c r="T3100" s="83">
        <f t="shared" si="392"/>
        <v>0.0124972969721479</v>
      </c>
      <c r="U3100" s="58">
        <f t="shared" si="393"/>
        <v>129.083333333333</v>
      </c>
      <c r="V3100" s="58">
        <f t="shared" si="394"/>
        <v>1.01019948033673</v>
      </c>
      <c r="W3100" s="58">
        <f t="shared" si="395"/>
        <v>1.01019948033673</v>
      </c>
    </row>
    <row r="3101" spans="11:23">
      <c r="K3101" s="80">
        <v>309.9</v>
      </c>
      <c r="L3101" s="56">
        <f t="shared" si="389"/>
        <v>1.60060686175888</v>
      </c>
      <c r="M3101" s="56">
        <f t="shared" si="396"/>
        <v>0.0051551336366138</v>
      </c>
      <c r="Q3101" s="82">
        <f t="shared" si="390"/>
        <v>0.0393224344601178</v>
      </c>
      <c r="R3101" s="58">
        <f t="shared" si="391"/>
        <v>3.17361010226061</v>
      </c>
      <c r="S3101" s="57">
        <f>IF(K3101=0,C3129,(1/$C$59)*LN(1+$C$59/$C$58/(RodR+ABS(Calculations!K3101-RodR))))</f>
        <v>0.0123904428058468</v>
      </c>
      <c r="T3101" s="83">
        <f t="shared" si="392"/>
        <v>0.0124932515752855</v>
      </c>
      <c r="U3101" s="58">
        <f t="shared" si="393"/>
        <v>129.125</v>
      </c>
      <c r="V3101" s="58">
        <f t="shared" si="394"/>
        <v>1.01019948033673</v>
      </c>
      <c r="W3101" s="58">
        <f t="shared" si="395"/>
        <v>1.01019948033673</v>
      </c>
    </row>
    <row r="3102" spans="11:23">
      <c r="K3102" s="80">
        <v>310</v>
      </c>
      <c r="L3102" s="56">
        <f t="shared" si="389"/>
        <v>1.60009316832965</v>
      </c>
      <c r="M3102" s="56">
        <f t="shared" si="396"/>
        <v>0.00515181987055491</v>
      </c>
      <c r="Q3102" s="82">
        <f t="shared" si="390"/>
        <v>0.0393098144491168</v>
      </c>
      <c r="R3102" s="58">
        <f t="shared" si="391"/>
        <v>3.17361010226061</v>
      </c>
      <c r="S3102" s="57">
        <f>IF(K3102=0,C3130,(1/$C$59)*LN(1+$C$59/$C$58/(RodR+ABS(Calculations!K3102-RodR))))</f>
        <v>0.0123864662584468</v>
      </c>
      <c r="T3102" s="83">
        <f t="shared" si="392"/>
        <v>0.0124892087965881</v>
      </c>
      <c r="U3102" s="58">
        <f t="shared" si="393"/>
        <v>129.166666666667</v>
      </c>
      <c r="V3102" s="58">
        <f t="shared" si="394"/>
        <v>1.01019948033673</v>
      </c>
      <c r="W3102" s="58">
        <f t="shared" si="395"/>
        <v>1.01019948033673</v>
      </c>
    </row>
    <row r="3103" spans="11:23">
      <c r="K3103" s="80">
        <v>310.1</v>
      </c>
      <c r="L3103" s="56">
        <f t="shared" si="389"/>
        <v>1.59957980452367</v>
      </c>
      <c r="M3103" s="56">
        <f t="shared" si="396"/>
        <v>0.00514850929864918</v>
      </c>
      <c r="Q3103" s="82">
        <f t="shared" si="390"/>
        <v>0.0392972025360373</v>
      </c>
      <c r="R3103" s="58">
        <f t="shared" si="391"/>
        <v>3.17361010226061</v>
      </c>
      <c r="S3103" s="57">
        <f>IF(K3103=0,C3131,(1/$C$59)*LN(1+$C$59/$C$58/(RodR+ABS(Calculations!K3103-RodR))))</f>
        <v>0.0123824922626902</v>
      </c>
      <c r="T3103" s="83">
        <f t="shared" si="392"/>
        <v>0.012485168633515</v>
      </c>
      <c r="U3103" s="58">
        <f t="shared" si="393"/>
        <v>129.208333333333</v>
      </c>
      <c r="V3103" s="58">
        <f t="shared" si="394"/>
        <v>1.01019948033673</v>
      </c>
      <c r="W3103" s="58">
        <f t="shared" si="395"/>
        <v>1.01019948033673</v>
      </c>
    </row>
    <row r="3104" spans="11:23">
      <c r="K3104" s="80">
        <v>310.2</v>
      </c>
      <c r="L3104" s="56">
        <f t="shared" si="389"/>
        <v>1.59906677002368</v>
      </c>
      <c r="M3104" s="56">
        <f t="shared" si="396"/>
        <v>0.0051452019168321</v>
      </c>
      <c r="Q3104" s="82">
        <f t="shared" si="390"/>
        <v>0.0392845987130852</v>
      </c>
      <c r="R3104" s="58">
        <f t="shared" si="391"/>
        <v>3.17361010226061</v>
      </c>
      <c r="S3104" s="57">
        <f>IF(K3104=0,C3132,(1/$C$59)*LN(1+$C$59/$C$58/(RodR+ABS(Calculations!K3104-RodR))))</f>
        <v>0.0123785208161211</v>
      </c>
      <c r="T3104" s="83">
        <f t="shared" si="392"/>
        <v>0.0124811310835286</v>
      </c>
      <c r="U3104" s="58">
        <f t="shared" si="393"/>
        <v>129.25</v>
      </c>
      <c r="V3104" s="58">
        <f t="shared" si="394"/>
        <v>1.01019948033673</v>
      </c>
      <c r="W3104" s="58">
        <f t="shared" si="395"/>
        <v>1.01019948033673</v>
      </c>
    </row>
    <row r="3105" spans="11:23">
      <c r="K3105" s="80">
        <v>310.3</v>
      </c>
      <c r="L3105" s="56">
        <f t="shared" si="389"/>
        <v>1.59855406451296</v>
      </c>
      <c r="M3105" s="56">
        <f t="shared" si="396"/>
        <v>0.00514189772100693</v>
      </c>
      <c r="Q3105" s="82">
        <f t="shared" si="390"/>
        <v>0.0392720029724795</v>
      </c>
      <c r="R3105" s="58">
        <f t="shared" si="391"/>
        <v>3.17361010226061</v>
      </c>
      <c r="S3105" s="57">
        <f>IF(K3105=0,C3133,(1/$C$59)*LN(1+$C$59/$C$58/(RodR+ABS(Calculations!K3105-RodR))))</f>
        <v>0.0123745519162878</v>
      </c>
      <c r="T3105" s="83">
        <f t="shared" si="392"/>
        <v>0.0124770961440944</v>
      </c>
      <c r="U3105" s="58">
        <f t="shared" si="393"/>
        <v>129.291666666667</v>
      </c>
      <c r="V3105" s="58">
        <f t="shared" si="394"/>
        <v>1.01019948033673</v>
      </c>
      <c r="W3105" s="58">
        <f t="shared" si="395"/>
        <v>1.01019948033673</v>
      </c>
    </row>
    <row r="3106" spans="11:23">
      <c r="K3106" s="80">
        <v>310.4</v>
      </c>
      <c r="L3106" s="56">
        <f t="shared" si="389"/>
        <v>1.59804168767518</v>
      </c>
      <c r="M3106" s="56">
        <f t="shared" si="396"/>
        <v>0.00513859670704231</v>
      </c>
      <c r="Q3106" s="82">
        <f t="shared" si="390"/>
        <v>0.0392594153064486</v>
      </c>
      <c r="R3106" s="58">
        <f t="shared" si="391"/>
        <v>3.17361010226061</v>
      </c>
      <c r="S3106" s="57">
        <f>IF(K3106=0,C3134,(1/$C$59)*LN(1+$C$59/$C$58/(RodR+ABS(Calculations!K3106-RodR))))</f>
        <v>0.0123705855607415</v>
      </c>
      <c r="T3106" s="83">
        <f t="shared" si="392"/>
        <v>0.012473063812682</v>
      </c>
      <c r="U3106" s="58">
        <f t="shared" si="393"/>
        <v>129.333333333333</v>
      </c>
      <c r="V3106" s="58">
        <f t="shared" si="394"/>
        <v>1.01019948033673</v>
      </c>
      <c r="W3106" s="58">
        <f t="shared" si="395"/>
        <v>1.01019948033673</v>
      </c>
    </row>
    <row r="3107" spans="11:23">
      <c r="K3107" s="80">
        <v>310.5</v>
      </c>
      <c r="L3107" s="56">
        <f t="shared" si="389"/>
        <v>1.59752963919436</v>
      </c>
      <c r="M3107" s="56">
        <f t="shared" si="396"/>
        <v>0.00513529887087394</v>
      </c>
      <c r="Q3107" s="82">
        <f t="shared" si="390"/>
        <v>0.03924683570723</v>
      </c>
      <c r="R3107" s="58">
        <f t="shared" si="391"/>
        <v>3.17361010226061</v>
      </c>
      <c r="S3107" s="57">
        <f>IF(K3107=0,C3135,(1/$C$59)*LN(1+$C$59/$C$58/(RodR+ABS(Calculations!K3107-RodR))))</f>
        <v>0.0123666217470362</v>
      </c>
      <c r="T3107" s="83">
        <f t="shared" si="392"/>
        <v>0.0124690340867627</v>
      </c>
      <c r="U3107" s="58">
        <f t="shared" si="393"/>
        <v>129.375</v>
      </c>
      <c r="V3107" s="58">
        <f t="shared" si="394"/>
        <v>1.01019948033673</v>
      </c>
      <c r="W3107" s="58">
        <f t="shared" si="395"/>
        <v>1.01019948033673</v>
      </c>
    </row>
    <row r="3108" spans="11:23">
      <c r="K3108" s="80">
        <v>310.6</v>
      </c>
      <c r="L3108" s="56">
        <f t="shared" si="389"/>
        <v>1.59701791875497</v>
      </c>
      <c r="M3108" s="56">
        <f t="shared" si="396"/>
        <v>0.00513200420847304</v>
      </c>
      <c r="Q3108" s="82">
        <f t="shared" si="390"/>
        <v>0.0392342641670719</v>
      </c>
      <c r="R3108" s="58">
        <f t="shared" si="391"/>
        <v>3.17361010226061</v>
      </c>
      <c r="S3108" s="57">
        <f>IF(K3108=0,C3136,(1/$C$59)*LN(1+$C$59/$C$58/(RodR+ABS(Calculations!K3108-RodR))))</f>
        <v>0.0123626604727294</v>
      </c>
      <c r="T3108" s="83">
        <f t="shared" si="392"/>
        <v>0.012465006963813</v>
      </c>
      <c r="U3108" s="58">
        <f t="shared" si="393"/>
        <v>129.416666666667</v>
      </c>
      <c r="V3108" s="58">
        <f t="shared" si="394"/>
        <v>1.01019948033673</v>
      </c>
      <c r="W3108" s="58">
        <f t="shared" si="395"/>
        <v>1.01019948033673</v>
      </c>
    </row>
    <row r="3109" spans="11:23">
      <c r="K3109" s="80">
        <v>310.7</v>
      </c>
      <c r="L3109" s="56">
        <f t="shared" si="389"/>
        <v>1.59650652604188</v>
      </c>
      <c r="M3109" s="56">
        <f t="shared" si="396"/>
        <v>0.0051287127156725</v>
      </c>
      <c r="Q3109" s="82">
        <f t="shared" si="390"/>
        <v>0.0392217006782327</v>
      </c>
      <c r="R3109" s="58">
        <f t="shared" si="391"/>
        <v>3.17361010226061</v>
      </c>
      <c r="S3109" s="57">
        <f>IF(K3109=0,C3137,(1/$C$59)*LN(1+$C$59/$C$58/(RodR+ABS(Calculations!K3109-RodR))))</f>
        <v>0.0123587017353816</v>
      </c>
      <c r="T3109" s="83">
        <f t="shared" si="392"/>
        <v>0.0124609824413104</v>
      </c>
      <c r="U3109" s="58">
        <f t="shared" si="393"/>
        <v>129.458333333333</v>
      </c>
      <c r="V3109" s="58">
        <f t="shared" si="394"/>
        <v>1.01019948033673</v>
      </c>
      <c r="W3109" s="58">
        <f t="shared" si="395"/>
        <v>1.01019948033673</v>
      </c>
    </row>
    <row r="3110" spans="11:23">
      <c r="K3110" s="80">
        <v>310.8</v>
      </c>
      <c r="L3110" s="56">
        <f t="shared" si="389"/>
        <v>1.59599546074031</v>
      </c>
      <c r="M3110" s="56">
        <f t="shared" si="396"/>
        <v>0.00512542438851238</v>
      </c>
      <c r="Q3110" s="82">
        <f t="shared" si="390"/>
        <v>0.0392091452329788</v>
      </c>
      <c r="R3110" s="58">
        <f t="shared" si="391"/>
        <v>3.17361010226061</v>
      </c>
      <c r="S3110" s="57">
        <f>IF(K3110=0,C3138,(1/$C$59)*LN(1+$C$59/$C$58/(RodR+ABS(Calculations!K3110-RodR))))</f>
        <v>0.012354745532556</v>
      </c>
      <c r="T3110" s="83">
        <f t="shared" si="392"/>
        <v>0.0124569605167386</v>
      </c>
      <c r="U3110" s="58">
        <f t="shared" si="393"/>
        <v>129.5</v>
      </c>
      <c r="V3110" s="58">
        <f t="shared" si="394"/>
        <v>1.01019948033673</v>
      </c>
      <c r="W3110" s="58">
        <f t="shared" si="395"/>
        <v>1.01019948033673</v>
      </c>
    </row>
    <row r="3111" spans="11:23">
      <c r="K3111" s="80">
        <v>310.9</v>
      </c>
      <c r="L3111" s="56">
        <f t="shared" si="389"/>
        <v>1.59548472253599</v>
      </c>
      <c r="M3111" s="56">
        <f t="shared" si="396"/>
        <v>0.0051221392228944</v>
      </c>
      <c r="Q3111" s="82">
        <f t="shared" si="390"/>
        <v>0.0391965978235895</v>
      </c>
      <c r="R3111" s="58">
        <f t="shared" si="391"/>
        <v>3.17361010226061</v>
      </c>
      <c r="S3111" s="57">
        <f>IF(K3111=0,C3139,(1/$C$59)*LN(1+$C$59/$C$58/(RodR+ABS(Calculations!K3111-RodR))))</f>
        <v>0.0123507918618198</v>
      </c>
      <c r="T3111" s="83">
        <f t="shared" si="392"/>
        <v>0.0124529411875809</v>
      </c>
      <c r="U3111" s="58">
        <f t="shared" si="393"/>
        <v>129.541666666667</v>
      </c>
      <c r="V3111" s="58">
        <f t="shared" si="394"/>
        <v>1.01019948033673</v>
      </c>
      <c r="W3111" s="58">
        <f t="shared" si="395"/>
        <v>1.01019948033673</v>
      </c>
    </row>
    <row r="3112" spans="11:23">
      <c r="K3112" s="80">
        <v>311</v>
      </c>
      <c r="L3112" s="56">
        <f t="shared" si="389"/>
        <v>1.59497431111493</v>
      </c>
      <c r="M3112" s="56">
        <f t="shared" si="396"/>
        <v>0.00511885721471939</v>
      </c>
      <c r="Q3112" s="82">
        <f t="shared" si="390"/>
        <v>0.0391840584423512</v>
      </c>
      <c r="R3112" s="58">
        <f t="shared" si="391"/>
        <v>3.17361010226061</v>
      </c>
      <c r="S3112" s="57">
        <f>IF(K3112=0,C3140,(1/$C$59)*LN(1+$C$59/$C$58/(RodR+ABS(Calculations!K3112-RodR))))</f>
        <v>0.0123468407207425</v>
      </c>
      <c r="T3112" s="83">
        <f t="shared" si="392"/>
        <v>0.0124489244513278</v>
      </c>
      <c r="U3112" s="58">
        <f t="shared" si="393"/>
        <v>129.583333333333</v>
      </c>
      <c r="V3112" s="58">
        <f t="shared" si="394"/>
        <v>1.01019948033673</v>
      </c>
      <c r="W3112" s="58">
        <f t="shared" si="395"/>
        <v>1.01019948033673</v>
      </c>
    </row>
    <row r="3113" spans="11:23">
      <c r="K3113" s="80">
        <v>311.1</v>
      </c>
      <c r="L3113" s="56">
        <f t="shared" si="389"/>
        <v>1.59446422616364</v>
      </c>
      <c r="M3113" s="56">
        <f t="shared" si="396"/>
        <v>0.00511557836002696</v>
      </c>
      <c r="Q3113" s="82">
        <f t="shared" si="390"/>
        <v>0.0391715270815621</v>
      </c>
      <c r="R3113" s="58">
        <f t="shared" si="391"/>
        <v>3.17361010226061</v>
      </c>
      <c r="S3113" s="57">
        <f>IF(K3113=0,C3141,(1/$C$59)*LN(1+$C$59/$C$58/(RodR+ABS(Calculations!K3113-RodR))))</f>
        <v>0.0123428921068973</v>
      </c>
      <c r="T3113" s="83">
        <f t="shared" si="392"/>
        <v>0.0124449103054691</v>
      </c>
      <c r="U3113" s="58">
        <f t="shared" si="393"/>
        <v>129.625</v>
      </c>
      <c r="V3113" s="58">
        <f t="shared" si="394"/>
        <v>1.01019948033673</v>
      </c>
      <c r="W3113" s="58">
        <f t="shared" si="395"/>
        <v>1.01019948033673</v>
      </c>
    </row>
    <row r="3114" spans="11:23">
      <c r="K3114" s="80">
        <v>311.2</v>
      </c>
      <c r="L3114" s="56">
        <f t="shared" si="389"/>
        <v>1.59395446736899</v>
      </c>
      <c r="M3114" s="56">
        <f t="shared" si="396"/>
        <v>0.00511230265468399</v>
      </c>
      <c r="Q3114" s="82">
        <f t="shared" si="390"/>
        <v>0.0391590037335296</v>
      </c>
      <c r="R3114" s="58">
        <f t="shared" si="391"/>
        <v>3.17361010226061</v>
      </c>
      <c r="S3114" s="57">
        <f>IF(K3114=0,C3142,(1/$C$59)*LN(1+$C$59/$C$58/(RodR+ABS(Calculations!K3114-RodR))))</f>
        <v>0.0123389460178602</v>
      </c>
      <c r="T3114" s="83">
        <f t="shared" si="392"/>
        <v>0.0124408987475015</v>
      </c>
      <c r="U3114" s="58">
        <f t="shared" si="393"/>
        <v>129.666666666667</v>
      </c>
      <c r="V3114" s="58">
        <f t="shared" si="394"/>
        <v>1.01019948033673</v>
      </c>
      <c r="W3114" s="58">
        <f t="shared" si="395"/>
        <v>1.01019948033673</v>
      </c>
    </row>
    <row r="3115" spans="11:23">
      <c r="K3115" s="80">
        <v>311.3</v>
      </c>
      <c r="L3115" s="56">
        <f t="shared" si="389"/>
        <v>1.59344503441823</v>
      </c>
      <c r="M3115" s="56">
        <f t="shared" si="396"/>
        <v>0.00510903009472963</v>
      </c>
      <c r="Q3115" s="82">
        <f t="shared" si="390"/>
        <v>0.0391464883905702</v>
      </c>
      <c r="R3115" s="58">
        <f t="shared" si="391"/>
        <v>3.17361010226061</v>
      </c>
      <c r="S3115" s="57">
        <f>IF(K3115=0,C3143,(1/$C$59)*LN(1+$C$59/$C$58/(RodR+ABS(Calculations!K3115-RodR))))</f>
        <v>0.0123350024512102</v>
      </c>
      <c r="T3115" s="83">
        <f t="shared" si="392"/>
        <v>0.0124368897749218</v>
      </c>
      <c r="U3115" s="58">
        <f t="shared" si="393"/>
        <v>129.708333333333</v>
      </c>
      <c r="V3115" s="58">
        <f t="shared" si="394"/>
        <v>1.01019948033673</v>
      </c>
      <c r="W3115" s="58">
        <f t="shared" si="395"/>
        <v>1.01019948033673</v>
      </c>
    </row>
    <row r="3116" spans="11:23">
      <c r="K3116" s="80">
        <v>311.4</v>
      </c>
      <c r="L3116" s="56">
        <f t="shared" si="389"/>
        <v>1.59293592699905</v>
      </c>
      <c r="M3116" s="56">
        <f t="shared" si="396"/>
        <v>0.00510576067613244</v>
      </c>
      <c r="Q3116" s="82">
        <f t="shared" si="390"/>
        <v>0.0391339810450112</v>
      </c>
      <c r="R3116" s="58">
        <f t="shared" si="391"/>
        <v>3.17361010226061</v>
      </c>
      <c r="S3116" s="57">
        <f>IF(K3116=0,C3144,(1/$C$59)*LN(1+$C$59/$C$58/(RodR+ABS(Calculations!K3116-RodR))))</f>
        <v>0.0123310614045297</v>
      </c>
      <c r="T3116" s="83">
        <f t="shared" si="392"/>
        <v>0.0124328833852326</v>
      </c>
      <c r="U3116" s="58">
        <f t="shared" si="393"/>
        <v>129.75</v>
      </c>
      <c r="V3116" s="58">
        <f t="shared" si="394"/>
        <v>1.01019948033673</v>
      </c>
      <c r="W3116" s="58">
        <f t="shared" si="395"/>
        <v>1.01019948033673</v>
      </c>
    </row>
    <row r="3117" spans="11:23">
      <c r="K3117" s="80">
        <v>311.5</v>
      </c>
      <c r="L3117" s="56">
        <f t="shared" si="389"/>
        <v>1.59242714479953</v>
      </c>
      <c r="M3117" s="56">
        <f t="shared" si="396"/>
        <v>0.00510249439482924</v>
      </c>
      <c r="Q3117" s="82">
        <f t="shared" si="390"/>
        <v>0.03912148168919</v>
      </c>
      <c r="R3117" s="58">
        <f t="shared" si="391"/>
        <v>3.17361010226061</v>
      </c>
      <c r="S3117" s="57">
        <f>IF(K3117=0,C3145,(1/$C$59)*LN(1+$C$59/$C$58/(RodR+ABS(Calculations!K3117-RodR))))</f>
        <v>0.012327122875404</v>
      </c>
      <c r="T3117" s="83">
        <f t="shared" si="392"/>
        <v>0.0124288795759379</v>
      </c>
      <c r="U3117" s="58">
        <f t="shared" si="393"/>
        <v>129.791666666667</v>
      </c>
      <c r="V3117" s="58">
        <f t="shared" si="394"/>
        <v>1.01019948033673</v>
      </c>
      <c r="W3117" s="58">
        <f t="shared" si="395"/>
        <v>1.01019948033673</v>
      </c>
    </row>
    <row r="3118" spans="11:23">
      <c r="K3118" s="80">
        <v>311.6</v>
      </c>
      <c r="L3118" s="56">
        <f t="shared" si="389"/>
        <v>1.59191868750811</v>
      </c>
      <c r="M3118" s="56">
        <f t="shared" si="396"/>
        <v>0.00509923124685674</v>
      </c>
      <c r="Q3118" s="82">
        <f t="shared" si="390"/>
        <v>0.0391089903154522</v>
      </c>
      <c r="R3118" s="58">
        <f t="shared" si="391"/>
        <v>3.17361010226061</v>
      </c>
      <c r="S3118" s="57">
        <f>IF(K3118=0,C3146,(1/$C$59)*LN(1+$C$59/$C$58/(RodR+ABS(Calculations!K3118-RodR))))</f>
        <v>0.0123231868614214</v>
      </c>
      <c r="T3118" s="83">
        <f t="shared" si="392"/>
        <v>0.0124248783445456</v>
      </c>
      <c r="U3118" s="58">
        <f t="shared" si="393"/>
        <v>129.833333333333</v>
      </c>
      <c r="V3118" s="58">
        <f t="shared" si="394"/>
        <v>1.01019948033673</v>
      </c>
      <c r="W3118" s="58">
        <f t="shared" si="395"/>
        <v>1.01019948033673</v>
      </c>
    </row>
    <row r="3119" spans="11:23">
      <c r="K3119" s="80">
        <v>311.7</v>
      </c>
      <c r="L3119" s="56">
        <f t="shared" si="389"/>
        <v>1.5914105548137</v>
      </c>
      <c r="M3119" s="56">
        <f t="shared" si="396"/>
        <v>0.00509597122818684</v>
      </c>
      <c r="Q3119" s="82">
        <f t="shared" si="390"/>
        <v>0.0390965069161549</v>
      </c>
      <c r="R3119" s="58">
        <f t="shared" si="391"/>
        <v>3.17361010226061</v>
      </c>
      <c r="S3119" s="57">
        <f>IF(K3119=0,C3147,(1/$C$59)*LN(1+$C$59/$C$58/(RodR+ABS(Calculations!K3119-RodR))))</f>
        <v>0.0123192533601736</v>
      </c>
      <c r="T3119" s="83">
        <f t="shared" si="392"/>
        <v>0.0124208796885666</v>
      </c>
      <c r="U3119" s="58">
        <f t="shared" si="393"/>
        <v>129.875</v>
      </c>
      <c r="V3119" s="58">
        <f t="shared" si="394"/>
        <v>1.01019948033673</v>
      </c>
      <c r="W3119" s="58">
        <f t="shared" si="395"/>
        <v>1.01019948033673</v>
      </c>
    </row>
    <row r="3120" spans="11:23">
      <c r="K3120" s="80">
        <v>311.8</v>
      </c>
      <c r="L3120" s="56">
        <f t="shared" si="389"/>
        <v>1.59090274640549</v>
      </c>
      <c r="M3120" s="56">
        <f t="shared" si="396"/>
        <v>0.00509271433482028</v>
      </c>
      <c r="Q3120" s="82">
        <f t="shared" si="390"/>
        <v>0.0390840314836631</v>
      </c>
      <c r="R3120" s="58">
        <f t="shared" si="391"/>
        <v>3.17361010226061</v>
      </c>
      <c r="S3120" s="57">
        <f>IF(K3120=0,C3148,(1/$C$59)*LN(1+$C$59/$C$58/(RodR+ABS(Calculations!K3120-RodR))))</f>
        <v>0.0123153223692548</v>
      </c>
      <c r="T3120" s="83">
        <f t="shared" si="392"/>
        <v>0.0124168836055157</v>
      </c>
      <c r="U3120" s="58">
        <f t="shared" si="393"/>
        <v>129.916666666667</v>
      </c>
      <c r="V3120" s="58">
        <f t="shared" si="394"/>
        <v>1.01019948033673</v>
      </c>
      <c r="W3120" s="58">
        <f t="shared" si="395"/>
        <v>1.01019948033673</v>
      </c>
    </row>
    <row r="3121" spans="11:23">
      <c r="K3121" s="80">
        <v>311.9</v>
      </c>
      <c r="L3121" s="56">
        <f t="shared" si="389"/>
        <v>1.59039526197323</v>
      </c>
      <c r="M3121" s="56">
        <f t="shared" si="396"/>
        <v>0.00508946056276227</v>
      </c>
      <c r="Q3121" s="82">
        <f t="shared" si="390"/>
        <v>0.039071564010354</v>
      </c>
      <c r="R3121" s="58">
        <f t="shared" si="391"/>
        <v>3.17361010226061</v>
      </c>
      <c r="S3121" s="57">
        <f>IF(K3121=0,C3149,(1/$C$59)*LN(1+$C$59/$C$58/(RodR+ABS(Calculations!K3121-RodR))))</f>
        <v>0.0123113938862631</v>
      </c>
      <c r="T3121" s="83">
        <f t="shared" si="392"/>
        <v>0.0124128900929099</v>
      </c>
      <c r="U3121" s="58">
        <f t="shared" si="393"/>
        <v>129.958333333333</v>
      </c>
      <c r="V3121" s="58">
        <f t="shared" si="394"/>
        <v>1.01019948033673</v>
      </c>
      <c r="W3121" s="58">
        <f t="shared" si="395"/>
        <v>1.01019948033673</v>
      </c>
    </row>
    <row r="3122" spans="11:23">
      <c r="K3122" s="80">
        <v>312</v>
      </c>
      <c r="L3122" s="56">
        <f t="shared" si="389"/>
        <v>1.58988810120691</v>
      </c>
      <c r="M3122" s="56">
        <f t="shared" si="396"/>
        <v>0.00508620990801667</v>
      </c>
      <c r="Q3122" s="82">
        <f t="shared" si="390"/>
        <v>0.0390591044886123</v>
      </c>
      <c r="R3122" s="58">
        <f t="shared" si="391"/>
        <v>3.17361010226061</v>
      </c>
      <c r="S3122" s="57">
        <f>IF(K3122=0,C3150,(1/$C$59)*LN(1+$C$59/$C$58/(RodR+ABS(Calculations!K3122-RodR))))</f>
        <v>0.0123074679087988</v>
      </c>
      <c r="T3122" s="83">
        <f t="shared" si="392"/>
        <v>0.0124088991482703</v>
      </c>
      <c r="U3122" s="58">
        <f t="shared" si="393"/>
        <v>130</v>
      </c>
      <c r="V3122" s="58">
        <f t="shared" si="394"/>
        <v>1.01019948033673</v>
      </c>
      <c r="W3122" s="58">
        <f t="shared" si="395"/>
        <v>1.01019948033673</v>
      </c>
    </row>
    <row r="3123" spans="11:23">
      <c r="K3123" s="80">
        <v>312.1</v>
      </c>
      <c r="L3123" s="56">
        <f t="shared" si="389"/>
        <v>1.58938126379705</v>
      </c>
      <c r="M3123" s="56">
        <f t="shared" si="396"/>
        <v>0.00508296236658623</v>
      </c>
      <c r="Q3123" s="82">
        <f t="shared" si="390"/>
        <v>0.0390466529108343</v>
      </c>
      <c r="R3123" s="58">
        <f t="shared" si="391"/>
        <v>3.17361010226061</v>
      </c>
      <c r="S3123" s="57">
        <f>IF(K3123=0,C3151,(1/$C$59)*LN(1+$C$59/$C$58/(RodR+ABS(Calculations!K3123-RodR))))</f>
        <v>0.0123035444344662</v>
      </c>
      <c r="T3123" s="83">
        <f t="shared" si="392"/>
        <v>0.0124049107691203</v>
      </c>
      <c r="U3123" s="58">
        <f t="shared" si="393"/>
        <v>130.041666666667</v>
      </c>
      <c r="V3123" s="58">
        <f t="shared" si="394"/>
        <v>1.01019948033673</v>
      </c>
      <c r="W3123" s="58">
        <f t="shared" si="395"/>
        <v>1.01019948033673</v>
      </c>
    </row>
    <row r="3124" spans="11:23">
      <c r="K3124" s="80">
        <v>312.2</v>
      </c>
      <c r="L3124" s="56">
        <f t="shared" si="389"/>
        <v>1.58887474943442</v>
      </c>
      <c r="M3124" s="56">
        <f t="shared" si="396"/>
        <v>0.00507971793457651</v>
      </c>
      <c r="Q3124" s="82">
        <f t="shared" si="390"/>
        <v>0.0390342092694232</v>
      </c>
      <c r="R3124" s="58">
        <f t="shared" si="391"/>
        <v>3.17361010226061</v>
      </c>
      <c r="S3124" s="57">
        <f>IF(K3124=0,C3152,(1/$C$59)*LN(1+$C$59/$C$58/(RodR+ABS(Calculations!K3124-RodR))))</f>
        <v>0.0122996234608714</v>
      </c>
      <c r="T3124" s="83">
        <f t="shared" si="392"/>
        <v>0.0124009249529872</v>
      </c>
      <c r="U3124" s="58">
        <f t="shared" si="393"/>
        <v>130.083333333333</v>
      </c>
      <c r="V3124" s="58">
        <f t="shared" si="394"/>
        <v>1.01019948033673</v>
      </c>
      <c r="W3124" s="58">
        <f t="shared" si="395"/>
        <v>1.01019948033673</v>
      </c>
    </row>
    <row r="3125" spans="11:23">
      <c r="K3125" s="80">
        <v>312.3</v>
      </c>
      <c r="L3125" s="56">
        <f t="shared" si="389"/>
        <v>1.58836855781031</v>
      </c>
      <c r="M3125" s="56">
        <f t="shared" si="396"/>
        <v>0.00507647660792254</v>
      </c>
      <c r="Q3125" s="82">
        <f t="shared" si="390"/>
        <v>0.0390217735567952</v>
      </c>
      <c r="R3125" s="58">
        <f t="shared" si="391"/>
        <v>3.17361010226061</v>
      </c>
      <c r="S3125" s="57">
        <f>IF(K3125=0,C3153,(1/$C$59)*LN(1+$C$59/$C$58/(RodR+ABS(Calculations!K3125-RodR))))</f>
        <v>0.0122957049856249</v>
      </c>
      <c r="T3125" s="83">
        <f t="shared" si="392"/>
        <v>0.0123969416974012</v>
      </c>
      <c r="U3125" s="58">
        <f t="shared" si="393"/>
        <v>130.125</v>
      </c>
      <c r="V3125" s="58">
        <f t="shared" si="394"/>
        <v>1.01019948033673</v>
      </c>
      <c r="W3125" s="58">
        <f t="shared" si="395"/>
        <v>1.01019948033673</v>
      </c>
    </row>
    <row r="3126" spans="11:23">
      <c r="K3126" s="80">
        <v>312.4</v>
      </c>
      <c r="L3126" s="56">
        <f t="shared" si="389"/>
        <v>1.58786268861635</v>
      </c>
      <c r="M3126" s="56">
        <f t="shared" si="396"/>
        <v>0.00507323838269591</v>
      </c>
      <c r="Q3126" s="82">
        <f t="shared" si="390"/>
        <v>0.0390093457653743</v>
      </c>
      <c r="R3126" s="58">
        <f t="shared" si="391"/>
        <v>3.17361010226061</v>
      </c>
      <c r="S3126" s="57">
        <f>IF(K3126=0,C3154,(1/$C$59)*LN(1+$C$59/$C$58/(RodR+ABS(Calculations!K3126-RodR))))</f>
        <v>0.0122917890063393</v>
      </c>
      <c r="T3126" s="83">
        <f t="shared" si="392"/>
        <v>0.0123929609998957</v>
      </c>
      <c r="U3126" s="58">
        <f t="shared" si="393"/>
        <v>130.166666666667</v>
      </c>
      <c r="V3126" s="58">
        <f t="shared" si="394"/>
        <v>1.01019948033673</v>
      </c>
      <c r="W3126" s="58">
        <f t="shared" si="395"/>
        <v>1.01019948033673</v>
      </c>
    </row>
    <row r="3127" spans="11:23">
      <c r="K3127" s="80">
        <v>312.5</v>
      </c>
      <c r="L3127" s="56">
        <f t="shared" si="389"/>
        <v>1.58735714154453</v>
      </c>
      <c r="M3127" s="56">
        <f t="shared" si="396"/>
        <v>0.00507000325500306</v>
      </c>
      <c r="Q3127" s="82">
        <f t="shared" si="390"/>
        <v>0.0389969258875934</v>
      </c>
      <c r="R3127" s="58">
        <f t="shared" si="391"/>
        <v>3.17361010226061</v>
      </c>
      <c r="S3127" s="57">
        <f>IF(K3127=0,C3155,(1/$C$59)*LN(1+$C$59/$C$58/(RodR+ABS(Calculations!K3127-RodR))))</f>
        <v>0.0122878755206304</v>
      </c>
      <c r="T3127" s="83">
        <f t="shared" si="392"/>
        <v>0.0123889828580072</v>
      </c>
      <c r="U3127" s="58">
        <f t="shared" si="393"/>
        <v>130.208333333333</v>
      </c>
      <c r="V3127" s="58">
        <f t="shared" si="394"/>
        <v>1.01019948033673</v>
      </c>
      <c r="W3127" s="58">
        <f t="shared" si="395"/>
        <v>1.01019948033673</v>
      </c>
    </row>
    <row r="3128" spans="11:23">
      <c r="K3128" s="80">
        <v>312.6</v>
      </c>
      <c r="L3128" s="56">
        <f t="shared" si="389"/>
        <v>1.5868519162873</v>
      </c>
      <c r="M3128" s="56">
        <f t="shared" si="396"/>
        <v>0.00506677122081189</v>
      </c>
      <c r="Q3128" s="82">
        <f t="shared" si="390"/>
        <v>0.0389845139158972</v>
      </c>
      <c r="R3128" s="58">
        <f t="shared" si="391"/>
        <v>3.17361010226061</v>
      </c>
      <c r="S3128" s="57">
        <f>IF(K3128=0,C3156,(1/$C$59)*LN(1+$C$59/$C$58/(RodR+ABS(Calculations!K3128-RodR))))</f>
        <v>0.0122839645261174</v>
      </c>
      <c r="T3128" s="83">
        <f t="shared" si="392"/>
        <v>0.0123850072692752</v>
      </c>
      <c r="U3128" s="58">
        <f t="shared" si="393"/>
        <v>130.25</v>
      </c>
      <c r="V3128" s="58">
        <f t="shared" si="394"/>
        <v>1.01019948033673</v>
      </c>
      <c r="W3128" s="58">
        <f t="shared" si="395"/>
        <v>1.01019948033673</v>
      </c>
    </row>
    <row r="3129" spans="11:23">
      <c r="K3129" s="80">
        <v>312.7</v>
      </c>
      <c r="L3129" s="56">
        <f t="shared" si="389"/>
        <v>1.5863470125375</v>
      </c>
      <c r="M3129" s="56">
        <f t="shared" si="396"/>
        <v>0.00506354227619243</v>
      </c>
      <c r="Q3129" s="82">
        <f t="shared" si="390"/>
        <v>0.0389721098427394</v>
      </c>
      <c r="R3129" s="58">
        <f t="shared" si="391"/>
        <v>3.17361010226061</v>
      </c>
      <c r="S3129" s="57">
        <f>IF(K3129=0,C3157,(1/$C$59)*LN(1+$C$59/$C$58/(RodR+ABS(Calculations!K3129-RodR))))</f>
        <v>0.0122800560204226</v>
      </c>
      <c r="T3129" s="83">
        <f t="shared" si="392"/>
        <v>0.0123810342312428</v>
      </c>
      <c r="U3129" s="58">
        <f t="shared" si="393"/>
        <v>130.291666666667</v>
      </c>
      <c r="V3129" s="58">
        <f t="shared" si="394"/>
        <v>1.01019948033673</v>
      </c>
      <c r="W3129" s="58">
        <f t="shared" si="395"/>
        <v>1.01019948033673</v>
      </c>
    </row>
    <row r="3130" spans="11:23">
      <c r="K3130" s="80">
        <v>312.8</v>
      </c>
      <c r="L3130" s="56">
        <f t="shared" si="389"/>
        <v>1.58584242998828</v>
      </c>
      <c r="M3130" s="56">
        <f t="shared" si="396"/>
        <v>0.00506031641721827</v>
      </c>
      <c r="Q3130" s="82">
        <f t="shared" si="390"/>
        <v>0.0389597136605814</v>
      </c>
      <c r="R3130" s="58">
        <f t="shared" si="391"/>
        <v>3.17361010226061</v>
      </c>
      <c r="S3130" s="57">
        <f>IF(K3130=0,C3158,(1/$C$59)*LN(1+$C$59/$C$58/(RodR+ABS(Calculations!K3130-RodR))))</f>
        <v>0.0122761500011705</v>
      </c>
      <c r="T3130" s="83">
        <f t="shared" si="392"/>
        <v>0.0123770637414558</v>
      </c>
      <c r="U3130" s="58">
        <f t="shared" si="393"/>
        <v>130.333333333333</v>
      </c>
      <c r="V3130" s="58">
        <f t="shared" si="394"/>
        <v>1.01019948033673</v>
      </c>
      <c r="W3130" s="58">
        <f t="shared" si="395"/>
        <v>1.01019948033673</v>
      </c>
    </row>
    <row r="3131" spans="11:23">
      <c r="K3131" s="80">
        <v>312.9</v>
      </c>
      <c r="L3131" s="56">
        <f t="shared" si="389"/>
        <v>1.58533816833323</v>
      </c>
      <c r="M3131" s="56">
        <f t="shared" si="396"/>
        <v>0.0050570936399934</v>
      </c>
      <c r="Q3131" s="82">
        <f t="shared" si="390"/>
        <v>0.0389473253618961</v>
      </c>
      <c r="R3131" s="58">
        <f t="shared" si="391"/>
        <v>3.17361010226061</v>
      </c>
      <c r="S3131" s="57">
        <f>IF(K3131=0,C3159,(1/$C$59)*LN(1+$C$59/$C$58/(RodR+ABS(Calculations!K3131-RodR))))</f>
        <v>0.0122722464659894</v>
      </c>
      <c r="T3131" s="83">
        <f t="shared" si="392"/>
        <v>0.0123730957974644</v>
      </c>
      <c r="U3131" s="58">
        <f t="shared" si="393"/>
        <v>130.375</v>
      </c>
      <c r="V3131" s="58">
        <f t="shared" si="394"/>
        <v>1.01019948033673</v>
      </c>
      <c r="W3131" s="58">
        <f t="shared" si="395"/>
        <v>1.01019948033673</v>
      </c>
    </row>
    <row r="3132" spans="11:23">
      <c r="K3132" s="80">
        <v>313</v>
      </c>
      <c r="L3132" s="56">
        <f t="shared" si="389"/>
        <v>1.58483422726636</v>
      </c>
      <c r="M3132" s="56">
        <f t="shared" si="396"/>
        <v>0.00505387394055434</v>
      </c>
      <c r="Q3132" s="82">
        <f t="shared" si="390"/>
        <v>0.0389349449391656</v>
      </c>
      <c r="R3132" s="58">
        <f t="shared" si="391"/>
        <v>3.17361010226061</v>
      </c>
      <c r="S3132" s="57">
        <f>IF(K3132=0,C3160,(1/$C$59)*LN(1+$C$59/$C$58/(RodR+ABS(Calculations!K3132-RodR))))</f>
        <v>0.0122683454125104</v>
      </c>
      <c r="T3132" s="83">
        <f t="shared" si="392"/>
        <v>0.012369130396819</v>
      </c>
      <c r="U3132" s="58">
        <f t="shared" si="393"/>
        <v>130.416666666667</v>
      </c>
      <c r="V3132" s="58">
        <f t="shared" si="394"/>
        <v>1.01019948033673</v>
      </c>
      <c r="W3132" s="58">
        <f t="shared" si="395"/>
        <v>1.01019948033673</v>
      </c>
    </row>
    <row r="3133" spans="11:23">
      <c r="K3133" s="80">
        <v>313.1</v>
      </c>
      <c r="L3133" s="56">
        <f t="shared" si="389"/>
        <v>1.58433060648201</v>
      </c>
      <c r="M3133" s="56">
        <f t="shared" si="396"/>
        <v>0.00505065731504084</v>
      </c>
      <c r="Q3133" s="82">
        <f t="shared" si="390"/>
        <v>0.0389225723848812</v>
      </c>
      <c r="R3133" s="58">
        <f t="shared" si="391"/>
        <v>3.17361010226061</v>
      </c>
      <c r="S3133" s="57">
        <f>IF(K3133=0,C3161,(1/$C$59)*LN(1+$C$59/$C$58/(RodR+ABS(Calculations!K3133-RodR))))</f>
        <v>0.0122644468383675</v>
      </c>
      <c r="T3133" s="83">
        <f t="shared" si="392"/>
        <v>0.0123651675370772</v>
      </c>
      <c r="U3133" s="58">
        <f t="shared" si="393"/>
        <v>130.458333333333</v>
      </c>
      <c r="V3133" s="58">
        <f t="shared" si="394"/>
        <v>1.01019948033673</v>
      </c>
      <c r="W3133" s="58">
        <f t="shared" si="395"/>
        <v>1.01019948033673</v>
      </c>
    </row>
    <row r="3134" spans="11:23">
      <c r="K3134" s="80">
        <v>313.2</v>
      </c>
      <c r="L3134" s="56">
        <f t="shared" si="389"/>
        <v>1.583827305675</v>
      </c>
      <c r="M3134" s="56">
        <f t="shared" si="396"/>
        <v>0.00504744375942079</v>
      </c>
      <c r="Q3134" s="82">
        <f t="shared" si="390"/>
        <v>0.0389102076915449</v>
      </c>
      <c r="R3134" s="58">
        <f t="shared" si="391"/>
        <v>3.17361010226061</v>
      </c>
      <c r="S3134" s="57">
        <f>IF(K3134=0,C3162,(1/$C$59)*LN(1+$C$59/$C$58/(RodR+ABS(Calculations!K3134-RodR))))</f>
        <v>0.012260550741198</v>
      </c>
      <c r="T3134" s="83">
        <f t="shared" si="392"/>
        <v>0.0123612072157957</v>
      </c>
      <c r="U3134" s="58">
        <f t="shared" si="393"/>
        <v>130.5</v>
      </c>
      <c r="V3134" s="58">
        <f t="shared" si="394"/>
        <v>1.01019948033673</v>
      </c>
      <c r="W3134" s="58">
        <f t="shared" si="395"/>
        <v>1.01019948033673</v>
      </c>
    </row>
    <row r="3135" spans="11:23">
      <c r="K3135" s="80">
        <v>313.3</v>
      </c>
      <c r="L3135" s="56">
        <f t="shared" si="389"/>
        <v>1.58332432454041</v>
      </c>
      <c r="M3135" s="56">
        <f t="shared" si="396"/>
        <v>0.00504423326990167</v>
      </c>
      <c r="Q3135" s="82">
        <f t="shared" si="390"/>
        <v>0.0388978508516662</v>
      </c>
      <c r="R3135" s="58">
        <f t="shared" si="391"/>
        <v>3.17361010226061</v>
      </c>
      <c r="S3135" s="57">
        <f>IF(K3135=0,C3163,(1/$C$59)*LN(1+$C$59/$C$58/(RodR+ABS(Calculations!K3135-RodR))))</f>
        <v>0.0122566571186419</v>
      </c>
      <c r="T3135" s="83">
        <f t="shared" si="392"/>
        <v>0.0123572494305375</v>
      </c>
      <c r="U3135" s="58">
        <f t="shared" si="393"/>
        <v>130.541666666667</v>
      </c>
      <c r="V3135" s="58">
        <f t="shared" si="394"/>
        <v>1.01019948033673</v>
      </c>
      <c r="W3135" s="58">
        <f t="shared" si="395"/>
        <v>1.01019948033673</v>
      </c>
    </row>
    <row r="3136" spans="11:23">
      <c r="K3136" s="80">
        <v>313.4</v>
      </c>
      <c r="L3136" s="56">
        <f t="shared" si="389"/>
        <v>1.5828216627738</v>
      </c>
      <c r="M3136" s="56">
        <f t="shared" si="396"/>
        <v>0.00504102584255461</v>
      </c>
      <c r="Q3136" s="82">
        <f t="shared" si="390"/>
        <v>0.0388855018577655</v>
      </c>
      <c r="R3136" s="58">
        <f t="shared" si="391"/>
        <v>3.17361010226061</v>
      </c>
      <c r="S3136" s="57">
        <f>IF(K3136=0,C3164,(1/$C$59)*LN(1+$C$59/$C$58/(RodR+ABS(Calculations!K3136-RodR))))</f>
        <v>0.0122527659683421</v>
      </c>
      <c r="T3136" s="83">
        <f t="shared" si="392"/>
        <v>0.0123532941788664</v>
      </c>
      <c r="U3136" s="58">
        <f t="shared" si="393"/>
        <v>130.583333333333</v>
      </c>
      <c r="V3136" s="58">
        <f t="shared" si="394"/>
        <v>1.01019948033673</v>
      </c>
      <c r="W3136" s="58">
        <f t="shared" si="395"/>
        <v>1.01019948033673</v>
      </c>
    </row>
    <row r="3137" spans="11:23">
      <c r="K3137" s="80">
        <v>313.5</v>
      </c>
      <c r="L3137" s="56">
        <f t="shared" si="389"/>
        <v>1.58231932007108</v>
      </c>
      <c r="M3137" s="56">
        <f t="shared" si="396"/>
        <v>0.00503782147344878</v>
      </c>
      <c r="Q3137" s="82">
        <f t="shared" si="390"/>
        <v>0.0388731607023725</v>
      </c>
      <c r="R3137" s="58">
        <f t="shared" si="391"/>
        <v>3.17361010226061</v>
      </c>
      <c r="S3137" s="57">
        <f>IF(K3137=0,C3165,(1/$C$59)*LN(1+$C$59/$C$58/(RodR+ABS(Calculations!K3137-RodR))))</f>
        <v>0.0122488772879449</v>
      </c>
      <c r="T3137" s="83">
        <f t="shared" si="392"/>
        <v>0.0123493414583516</v>
      </c>
      <c r="U3137" s="58">
        <f t="shared" si="393"/>
        <v>130.625</v>
      </c>
      <c r="V3137" s="58">
        <f t="shared" si="394"/>
        <v>1.01019948033673</v>
      </c>
      <c r="W3137" s="58">
        <f t="shared" si="395"/>
        <v>1.01019948033673</v>
      </c>
    </row>
    <row r="3138" spans="11:23">
      <c r="K3138" s="80">
        <v>313.6</v>
      </c>
      <c r="L3138" s="56">
        <f t="shared" ref="L3138:L3201" si="397">IF(K3138&lt;RodR,EPRValue,Q3138*$C$43)</f>
        <v>1.58181729612858</v>
      </c>
      <c r="M3138" s="56">
        <f t="shared" si="396"/>
        <v>0.00503462015872436</v>
      </c>
      <c r="Q3138" s="82">
        <f t="shared" si="390"/>
        <v>0.0388608273780265</v>
      </c>
      <c r="R3138" s="58">
        <f t="shared" si="391"/>
        <v>3.17361010226061</v>
      </c>
      <c r="S3138" s="57">
        <f>IF(K3138=0,C3166,(1/$C$59)*LN(1+$C$59/$C$58/(RodR+ABS(Calculations!K3138-RodR))))</f>
        <v>0.0122449910750994</v>
      </c>
      <c r="T3138" s="83">
        <f t="shared" si="392"/>
        <v>0.0123453912665629</v>
      </c>
      <c r="U3138" s="58">
        <f t="shared" si="393"/>
        <v>130.666666666667</v>
      </c>
      <c r="V3138" s="58">
        <f t="shared" si="394"/>
        <v>1.01019948033673</v>
      </c>
      <c r="W3138" s="58">
        <f t="shared" si="395"/>
        <v>1.01019948033673</v>
      </c>
    </row>
    <row r="3139" spans="11:23">
      <c r="K3139" s="80">
        <v>313.7</v>
      </c>
      <c r="L3139" s="56">
        <f t="shared" si="397"/>
        <v>1.58131559064295</v>
      </c>
      <c r="M3139" s="56">
        <f t="shared" si="396"/>
        <v>0.00503142189455374</v>
      </c>
      <c r="Q3139" s="82">
        <f t="shared" si="390"/>
        <v>0.0388485018772754</v>
      </c>
      <c r="R3139" s="58">
        <f t="shared" si="391"/>
        <v>3.17361010226061</v>
      </c>
      <c r="S3139" s="57">
        <f>IF(K3139=0,C3167,(1/$C$59)*LN(1+$C$59/$C$58/(RodR+ABS(Calculations!K3139-RodR))))</f>
        <v>0.0122411073274575</v>
      </c>
      <c r="T3139" s="83">
        <f t="shared" si="392"/>
        <v>0.0123414436010756</v>
      </c>
      <c r="U3139" s="58">
        <f t="shared" si="393"/>
        <v>130.708333333333</v>
      </c>
      <c r="V3139" s="58">
        <f t="shared" si="394"/>
        <v>1.01019948033673</v>
      </c>
      <c r="W3139" s="58">
        <f t="shared" si="395"/>
        <v>1.01019948033673</v>
      </c>
    </row>
    <row r="3140" spans="11:23">
      <c r="K3140" s="80">
        <v>313.8</v>
      </c>
      <c r="L3140" s="56">
        <f t="shared" si="397"/>
        <v>1.5808142033113</v>
      </c>
      <c r="M3140" s="56">
        <f t="shared" si="396"/>
        <v>0.005028226676973</v>
      </c>
      <c r="Q3140" s="82">
        <f t="shared" ref="Q3140:Q3203" si="398">R3140*IF($C$56&lt;$C$55,S3140,T3140)</f>
        <v>0.0388361841926779</v>
      </c>
      <c r="R3140" s="58">
        <f t="shared" ref="R3140:R3203" si="399">$C$70/$C$61*W3140</f>
        <v>3.17361010226061</v>
      </c>
      <c r="S3140" s="57">
        <f>IF(K3140=0,C3168,(1/$C$59)*LN(1+$C$59/$C$58/(RodR+ABS(Calculations!K3140-RodR))))</f>
        <v>0.0122372260426743</v>
      </c>
      <c r="T3140" s="83">
        <f t="shared" ref="T3140:T3203" si="400">IF((ABS(K3140))&lt;$C$55-$C$56,($C$53/2/PI()/$C$56*LN(($C$55-$C$56)*(ABS(K3140)+$C$56)/(ABS(K3140))/$C$55)+$C$60*LN($C$55*$C$54/($C$55-$C$56)/$C$53)),$C$60*LN((((ABS(K3140))+$C$56-$C$55)*$C$53+$C$55*$C$54)/($C$53*(ABS(K3140)))))</f>
        <v>0.0123374984594656</v>
      </c>
      <c r="U3140" s="58">
        <f t="shared" ref="U3140:U3203" si="401">K3140/$C$56</f>
        <v>130.75</v>
      </c>
      <c r="V3140" s="58">
        <f t="shared" ref="V3140:V3203" si="402">IF(K3140="","",1/(1.0212-0.0178*LOG10($C$53+0.01)))</f>
        <v>1.01019948033673</v>
      </c>
      <c r="W3140" s="58">
        <f t="shared" ref="W3140:W3203" si="403">MAX(1/(-(0.21682*LOG10(3.7*U3140)-0.293)*(EXP(-3.7*U3140)-1)+1),1)*MAX(1/(-(0.1921*LOG10(U3140+0.2)+0.072)*(EXP(-150*U3140)-1)+1),1)*V3140</f>
        <v>1.01019948033673</v>
      </c>
    </row>
    <row r="3141" spans="11:23">
      <c r="K3141" s="80">
        <v>313.9</v>
      </c>
      <c r="L3141" s="56">
        <f t="shared" si="397"/>
        <v>1.58031313383111</v>
      </c>
      <c r="M3141" s="56">
        <f t="shared" si="396"/>
        <v>0.00502503450212011</v>
      </c>
      <c r="Q3141" s="82">
        <f t="shared" si="398"/>
        <v>0.0388238743168017</v>
      </c>
      <c r="R3141" s="58">
        <f t="shared" si="399"/>
        <v>3.17361010226061</v>
      </c>
      <c r="S3141" s="57">
        <f>IF(K3141=0,C3169,(1/$C$59)*LN(1+$C$59/$C$58/(RodR+ABS(Calculations!K3141-RodR))))</f>
        <v>0.0122333472184081</v>
      </c>
      <c r="T3141" s="83">
        <f t="shared" si="400"/>
        <v>0.0123335558393148</v>
      </c>
      <c r="U3141" s="58">
        <f t="shared" si="401"/>
        <v>130.791666666667</v>
      </c>
      <c r="V3141" s="58">
        <f t="shared" si="402"/>
        <v>1.01019948033673</v>
      </c>
      <c r="W3141" s="58">
        <f t="shared" si="403"/>
        <v>1.01019948033673</v>
      </c>
    </row>
    <row r="3142" spans="11:23">
      <c r="K3142" s="80">
        <v>314</v>
      </c>
      <c r="L3142" s="56">
        <f t="shared" si="397"/>
        <v>1.57981238190016</v>
      </c>
      <c r="M3142" s="56">
        <f t="shared" si="396"/>
        <v>0.00502184536620232</v>
      </c>
      <c r="Q3142" s="82">
        <f t="shared" si="398"/>
        <v>0.0388115722422222</v>
      </c>
      <c r="R3142" s="58">
        <f t="shared" si="399"/>
        <v>3.17361010226061</v>
      </c>
      <c r="S3142" s="57">
        <f>IF(K3142=0,C3170,(1/$C$59)*LN(1+$C$59/$C$58/(RodR+ABS(Calculations!K3142-RodR))))</f>
        <v>0.0122294708523193</v>
      </c>
      <c r="T3142" s="83">
        <f t="shared" si="400"/>
        <v>0.0123296157382055</v>
      </c>
      <c r="U3142" s="58">
        <f t="shared" si="401"/>
        <v>130.833333333333</v>
      </c>
      <c r="V3142" s="58">
        <f t="shared" si="402"/>
        <v>1.01019948033673</v>
      </c>
      <c r="W3142" s="58">
        <f t="shared" si="403"/>
        <v>1.01019948033673</v>
      </c>
    </row>
    <row r="3143" spans="11:23">
      <c r="K3143" s="80">
        <v>314.1</v>
      </c>
      <c r="L3143" s="56">
        <f t="shared" si="397"/>
        <v>1.57931194721672</v>
      </c>
      <c r="M3143" s="56">
        <f t="shared" si="396"/>
        <v>0.00501865926528988</v>
      </c>
      <c r="Q3143" s="82">
        <f t="shared" si="398"/>
        <v>0.0387992779615272</v>
      </c>
      <c r="R3143" s="58">
        <f t="shared" si="399"/>
        <v>3.17361010226061</v>
      </c>
      <c r="S3143" s="57">
        <f>IF(K3143=0,C3171,(1/$C$59)*LN(1+$C$59/$C$58/(RodR+ABS(Calculations!K3143-RodR))))</f>
        <v>0.0122255969420723</v>
      </c>
      <c r="T3143" s="83">
        <f t="shared" si="400"/>
        <v>0.0123256781537247</v>
      </c>
      <c r="U3143" s="58">
        <f t="shared" si="401"/>
        <v>130.875</v>
      </c>
      <c r="V3143" s="58">
        <f t="shared" si="402"/>
        <v>1.01019948033673</v>
      </c>
      <c r="W3143" s="58">
        <f t="shared" si="403"/>
        <v>1.01019948033673</v>
      </c>
    </row>
    <row r="3144" spans="11:23">
      <c r="K3144" s="80">
        <v>314.2</v>
      </c>
      <c r="L3144" s="56">
        <f t="shared" si="397"/>
        <v>1.57881182947937</v>
      </c>
      <c r="M3144" s="56">
        <f t="shared" si="396"/>
        <v>0.00501547619562359</v>
      </c>
      <c r="Q3144" s="82">
        <f t="shared" si="398"/>
        <v>0.038786991467311</v>
      </c>
      <c r="R3144" s="58">
        <f t="shared" si="399"/>
        <v>3.17361010226061</v>
      </c>
      <c r="S3144" s="57">
        <f>IF(K3144=0,C3172,(1/$C$59)*LN(1+$C$59/$C$58/(RodR+ABS(Calculations!K3144-RodR))))</f>
        <v>0.0122217254853337</v>
      </c>
      <c r="T3144" s="83">
        <f t="shared" si="400"/>
        <v>0.0123217430834621</v>
      </c>
      <c r="U3144" s="58">
        <f t="shared" si="401"/>
        <v>130.916666666667</v>
      </c>
      <c r="V3144" s="58">
        <f t="shared" si="402"/>
        <v>1.01019948033673</v>
      </c>
      <c r="W3144" s="58">
        <f t="shared" si="403"/>
        <v>1.01019948033673</v>
      </c>
    </row>
    <row r="3145" spans="11:23">
      <c r="K3145" s="80">
        <v>314.3</v>
      </c>
      <c r="L3145" s="56">
        <f t="shared" si="397"/>
        <v>1.57831202838714</v>
      </c>
      <c r="M3145" s="56">
        <f t="shared" si="396"/>
        <v>0.00501229615327237</v>
      </c>
      <c r="Q3145" s="82">
        <f t="shared" si="398"/>
        <v>0.0387747127521799</v>
      </c>
      <c r="R3145" s="58">
        <f t="shared" si="399"/>
        <v>3.17361010226061</v>
      </c>
      <c r="S3145" s="57">
        <f>IF(K3145=0,C3173,(1/$C$59)*LN(1+$C$59/$C$58/(RodR+ABS(Calculations!K3145-RodR))))</f>
        <v>0.0122178564797736</v>
      </c>
      <c r="T3145" s="83">
        <f t="shared" si="400"/>
        <v>0.01231781052501</v>
      </c>
      <c r="U3145" s="58">
        <f t="shared" si="401"/>
        <v>130.958333333333</v>
      </c>
      <c r="V3145" s="58">
        <f t="shared" si="402"/>
        <v>1.01019948033673</v>
      </c>
      <c r="W3145" s="58">
        <f t="shared" si="403"/>
        <v>1.01019948033673</v>
      </c>
    </row>
    <row r="3146" spans="11:23">
      <c r="K3146" s="80">
        <v>314.4</v>
      </c>
      <c r="L3146" s="56">
        <f t="shared" si="397"/>
        <v>1.57781254363935</v>
      </c>
      <c r="M3146" s="56">
        <f t="shared" si="396"/>
        <v>0.00500911913444391</v>
      </c>
      <c r="Q3146" s="82">
        <f t="shared" si="398"/>
        <v>0.0387624418087472</v>
      </c>
      <c r="R3146" s="58">
        <f t="shared" si="399"/>
        <v>3.17361010226061</v>
      </c>
      <c r="S3146" s="57">
        <f>IF(K3146=0,C3174,(1/$C$59)*LN(1+$C$59/$C$58/(RodR+ABS(Calculations!K3146-RodR))))</f>
        <v>0.0122139899230646</v>
      </c>
      <c r="T3146" s="83">
        <f t="shared" si="400"/>
        <v>0.0123138804759645</v>
      </c>
      <c r="U3146" s="58">
        <f t="shared" si="401"/>
        <v>131</v>
      </c>
      <c r="V3146" s="58">
        <f t="shared" si="402"/>
        <v>1.01019948033673</v>
      </c>
      <c r="W3146" s="58">
        <f t="shared" si="403"/>
        <v>1.01019948033673</v>
      </c>
    </row>
    <row r="3147" spans="11:23">
      <c r="K3147" s="80">
        <v>314.5</v>
      </c>
      <c r="L3147" s="56">
        <f t="shared" si="397"/>
        <v>1.5773133749358</v>
      </c>
      <c r="M3147" s="56">
        <f t="shared" si="396"/>
        <v>0.00500594513527575</v>
      </c>
      <c r="Q3147" s="82">
        <f t="shared" si="398"/>
        <v>0.0387501786296376</v>
      </c>
      <c r="R3147" s="58">
        <f t="shared" si="399"/>
        <v>3.17361010226061</v>
      </c>
      <c r="S3147" s="57">
        <f>IF(K3147=0,C3175,(1/$C$59)*LN(1+$C$59/$C$58/(RodR+ABS(Calculations!K3147-RodR))))</f>
        <v>0.0122101258128827</v>
      </c>
      <c r="T3147" s="83">
        <f t="shared" si="400"/>
        <v>0.0123099529339244</v>
      </c>
      <c r="U3147" s="58">
        <f t="shared" si="401"/>
        <v>131.041666666667</v>
      </c>
      <c r="V3147" s="58">
        <f t="shared" si="402"/>
        <v>1.01019948033673</v>
      </c>
      <c r="W3147" s="58">
        <f t="shared" si="403"/>
        <v>1.01019948033673</v>
      </c>
    </row>
    <row r="3148" spans="11:23">
      <c r="K3148" s="80">
        <v>314.6</v>
      </c>
      <c r="L3148" s="56">
        <f t="shared" si="397"/>
        <v>1.5768145219766</v>
      </c>
      <c r="M3148" s="56">
        <f t="shared" si="396"/>
        <v>0.00500277415197381</v>
      </c>
      <c r="Q3148" s="82">
        <f t="shared" si="398"/>
        <v>0.0387379232074836</v>
      </c>
      <c r="R3148" s="58">
        <f t="shared" si="399"/>
        <v>3.17361010226061</v>
      </c>
      <c r="S3148" s="57">
        <f>IF(K3148=0,C3176,(1/$C$59)*LN(1+$C$59/$C$58/(RodR+ABS(Calculations!K3148-RodR))))</f>
        <v>0.0122062641469064</v>
      </c>
      <c r="T3148" s="83">
        <f t="shared" si="400"/>
        <v>0.0123060278964916</v>
      </c>
      <c r="U3148" s="58">
        <f t="shared" si="401"/>
        <v>131.083333333333</v>
      </c>
      <c r="V3148" s="58">
        <f t="shared" si="402"/>
        <v>1.01019948033673</v>
      </c>
      <c r="W3148" s="58">
        <f t="shared" si="403"/>
        <v>1.01019948033673</v>
      </c>
    </row>
    <row r="3149" spans="11:23">
      <c r="K3149" s="80">
        <v>314.7</v>
      </c>
      <c r="L3149" s="56">
        <f t="shared" si="397"/>
        <v>1.57631598446227</v>
      </c>
      <c r="M3149" s="56">
        <f t="shared" ref="M3149:M3212" si="404">L3139-L3149</f>
        <v>0.00499960618067585</v>
      </c>
      <c r="Q3149" s="82">
        <f t="shared" si="398"/>
        <v>0.038725675534928</v>
      </c>
      <c r="R3149" s="58">
        <f t="shared" si="399"/>
        <v>3.17361010226061</v>
      </c>
      <c r="S3149" s="57">
        <f>IF(K3149=0,C3177,(1/$C$59)*LN(1+$C$59/$C$58/(RodR+ABS(Calculations!K3149-RodR))))</f>
        <v>0.0122024049228174</v>
      </c>
      <c r="T3149" s="83">
        <f t="shared" si="400"/>
        <v>0.012302105361271</v>
      </c>
      <c r="U3149" s="58">
        <f t="shared" si="401"/>
        <v>131.125</v>
      </c>
      <c r="V3149" s="58">
        <f t="shared" si="402"/>
        <v>1.01019948033673</v>
      </c>
      <c r="W3149" s="58">
        <f t="shared" si="403"/>
        <v>1.01019948033673</v>
      </c>
    </row>
    <row r="3150" spans="11:23">
      <c r="K3150" s="80">
        <v>314.8</v>
      </c>
      <c r="L3150" s="56">
        <f t="shared" si="397"/>
        <v>1.57581776209368</v>
      </c>
      <c r="M3150" s="56">
        <f t="shared" si="404"/>
        <v>0.00499644121762222</v>
      </c>
      <c r="Q3150" s="82">
        <f t="shared" si="398"/>
        <v>0.0387134356046218</v>
      </c>
      <c r="R3150" s="58">
        <f t="shared" si="399"/>
        <v>3.17361010226061</v>
      </c>
      <c r="S3150" s="57">
        <f>IF(K3150=0,C3178,(1/$C$59)*LN(1+$C$59/$C$58/(RodR+ABS(Calculations!K3150-RodR))))</f>
        <v>0.0121985481383002</v>
      </c>
      <c r="T3150" s="83">
        <f t="shared" si="400"/>
        <v>0.0122981853258709</v>
      </c>
      <c r="U3150" s="58">
        <f t="shared" si="401"/>
        <v>131.166666666667</v>
      </c>
      <c r="V3150" s="58">
        <f t="shared" si="402"/>
        <v>1.01019948033673</v>
      </c>
      <c r="W3150" s="58">
        <f t="shared" si="403"/>
        <v>1.01019948033673</v>
      </c>
    </row>
    <row r="3151" spans="11:23">
      <c r="K3151" s="80">
        <v>314.9</v>
      </c>
      <c r="L3151" s="56">
        <f t="shared" si="397"/>
        <v>1.57531985457213</v>
      </c>
      <c r="M3151" s="56">
        <f t="shared" si="404"/>
        <v>0.00499327925898574</v>
      </c>
      <c r="Q3151" s="82">
        <f t="shared" si="398"/>
        <v>0.0387012034092268</v>
      </c>
      <c r="R3151" s="58">
        <f t="shared" si="399"/>
        <v>3.17361010226061</v>
      </c>
      <c r="S3151" s="57">
        <f>IF(K3151=0,C3179,(1/$C$59)*LN(1+$C$59/$C$58/(RodR+ABS(Calculations!K3151-RodR))))</f>
        <v>0.0121946937910424</v>
      </c>
      <c r="T3151" s="83">
        <f t="shared" si="400"/>
        <v>0.0122942677879018</v>
      </c>
      <c r="U3151" s="58">
        <f t="shared" si="401"/>
        <v>131.208333333333</v>
      </c>
      <c r="V3151" s="58">
        <f t="shared" si="402"/>
        <v>1.01019948033673</v>
      </c>
      <c r="W3151" s="58">
        <f t="shared" si="403"/>
        <v>1.01019948033673</v>
      </c>
    </row>
    <row r="3152" spans="11:23">
      <c r="K3152" s="80">
        <v>315</v>
      </c>
      <c r="L3152" s="56">
        <f t="shared" si="397"/>
        <v>1.57482226159922</v>
      </c>
      <c r="M3152" s="56">
        <f t="shared" si="404"/>
        <v>0.00499012030093748</v>
      </c>
      <c r="Q3152" s="82">
        <f t="shared" si="398"/>
        <v>0.0386889789414125</v>
      </c>
      <c r="R3152" s="58">
        <f t="shared" si="399"/>
        <v>3.17361010226061</v>
      </c>
      <c r="S3152" s="57">
        <f>IF(K3152=0,C3180,(1/$C$59)*LN(1+$C$59/$C$58/(RodR+ABS(Calculations!K3152-RodR))))</f>
        <v>0.0121908418787342</v>
      </c>
      <c r="T3152" s="83">
        <f t="shared" si="400"/>
        <v>0.0122903527449783</v>
      </c>
      <c r="U3152" s="58">
        <f t="shared" si="401"/>
        <v>131.25</v>
      </c>
      <c r="V3152" s="58">
        <f t="shared" si="402"/>
        <v>1.01019948033673</v>
      </c>
      <c r="W3152" s="58">
        <f t="shared" si="403"/>
        <v>1.01019948033673</v>
      </c>
    </row>
    <row r="3153" spans="11:23">
      <c r="K3153" s="80">
        <v>315.1</v>
      </c>
      <c r="L3153" s="56">
        <f t="shared" si="397"/>
        <v>1.57432498287697</v>
      </c>
      <c r="M3153" s="56">
        <f t="shared" si="404"/>
        <v>0.0049869643397511</v>
      </c>
      <c r="Q3153" s="82">
        <f t="shared" si="398"/>
        <v>0.0386767621938581</v>
      </c>
      <c r="R3153" s="58">
        <f t="shared" si="399"/>
        <v>3.17361010226061</v>
      </c>
      <c r="S3153" s="57">
        <f>IF(K3153=0,C3181,(1/$C$59)*LN(1+$C$59/$C$58/(RodR+ABS(Calculations!K3153-RodR))))</f>
        <v>0.0121869923990688</v>
      </c>
      <c r="T3153" s="83">
        <f t="shared" si="400"/>
        <v>0.0122864401947172</v>
      </c>
      <c r="U3153" s="58">
        <f t="shared" si="401"/>
        <v>131.291666666667</v>
      </c>
      <c r="V3153" s="58">
        <f t="shared" si="402"/>
        <v>1.01019948033673</v>
      </c>
      <c r="W3153" s="58">
        <f t="shared" si="403"/>
        <v>1.01019948033673</v>
      </c>
    </row>
    <row r="3154" spans="11:23">
      <c r="K3154" s="80">
        <v>315.2</v>
      </c>
      <c r="L3154" s="56">
        <f t="shared" si="397"/>
        <v>1.57382801810784</v>
      </c>
      <c r="M3154" s="56">
        <f t="shared" si="404"/>
        <v>0.00498381137153037</v>
      </c>
      <c r="Q3154" s="82">
        <f t="shared" si="398"/>
        <v>0.0386645531592538</v>
      </c>
      <c r="R3154" s="58">
        <f t="shared" si="399"/>
        <v>3.17361010226061</v>
      </c>
      <c r="S3154" s="57">
        <f>IF(K3154=0,C3182,(1/$C$59)*LN(1+$C$59/$C$58/(RodR+ABS(Calculations!K3154-RodR))))</f>
        <v>0.012183145349743</v>
      </c>
      <c r="T3154" s="83">
        <f t="shared" si="400"/>
        <v>0.012282530134739</v>
      </c>
      <c r="U3154" s="58">
        <f t="shared" si="401"/>
        <v>131.333333333333</v>
      </c>
      <c r="V3154" s="58">
        <f t="shared" si="402"/>
        <v>1.01019948033673</v>
      </c>
      <c r="W3154" s="58">
        <f t="shared" si="403"/>
        <v>1.01019948033673</v>
      </c>
    </row>
    <row r="3155" spans="11:23">
      <c r="K3155" s="80">
        <v>315.3</v>
      </c>
      <c r="L3155" s="56">
        <f t="shared" si="397"/>
        <v>1.57333136699455</v>
      </c>
      <c r="M3155" s="56">
        <f t="shared" si="404"/>
        <v>0.00498066139258424</v>
      </c>
      <c r="Q3155" s="82">
        <f t="shared" si="398"/>
        <v>0.0386523518302963</v>
      </c>
      <c r="R3155" s="58">
        <f t="shared" si="399"/>
        <v>3.17361010226061</v>
      </c>
      <c r="S3155" s="57">
        <f>IF(K3155=0,C3183,(1/$C$59)*LN(1+$C$59/$C$58/(RodR+ABS(Calculations!K3155-RodR))))</f>
        <v>0.0121793007284555</v>
      </c>
      <c r="T3155" s="83">
        <f t="shared" si="400"/>
        <v>0.0122786225626662</v>
      </c>
      <c r="U3155" s="58">
        <f t="shared" si="401"/>
        <v>131.375</v>
      </c>
      <c r="V3155" s="58">
        <f t="shared" si="402"/>
        <v>1.01019948033673</v>
      </c>
      <c r="W3155" s="58">
        <f t="shared" si="403"/>
        <v>1.01019948033673</v>
      </c>
    </row>
    <row r="3156" spans="11:23">
      <c r="K3156" s="80">
        <v>315.4</v>
      </c>
      <c r="L3156" s="56">
        <f t="shared" si="397"/>
        <v>1.57283502924027</v>
      </c>
      <c r="M3156" s="56">
        <f t="shared" si="404"/>
        <v>0.00497751439908267</v>
      </c>
      <c r="Q3156" s="82">
        <f t="shared" si="398"/>
        <v>0.0386401581996934</v>
      </c>
      <c r="R3156" s="58">
        <f t="shared" si="399"/>
        <v>3.17361010226061</v>
      </c>
      <c r="S3156" s="57">
        <f>IF(K3156=0,C3184,(1/$C$59)*LN(1+$C$59/$C$58/(RodR+ABS(Calculations!K3156-RodR))))</f>
        <v>0.0121754585329085</v>
      </c>
      <c r="T3156" s="83">
        <f t="shared" si="400"/>
        <v>0.0122747174761266</v>
      </c>
      <c r="U3156" s="58">
        <f t="shared" si="401"/>
        <v>131.416666666667</v>
      </c>
      <c r="V3156" s="58">
        <f t="shared" si="402"/>
        <v>1.01019948033673</v>
      </c>
      <c r="W3156" s="58">
        <f t="shared" si="403"/>
        <v>1.01019948033673</v>
      </c>
    </row>
    <row r="3157" spans="11:23">
      <c r="K3157" s="80">
        <v>315.5</v>
      </c>
      <c r="L3157" s="56">
        <f t="shared" si="397"/>
        <v>1.57233900454854</v>
      </c>
      <c r="M3157" s="56">
        <f t="shared" si="404"/>
        <v>0.00497437038726556</v>
      </c>
      <c r="Q3157" s="82">
        <f t="shared" si="398"/>
        <v>0.0386279722601618</v>
      </c>
      <c r="R3157" s="58">
        <f t="shared" si="399"/>
        <v>3.17361010226061</v>
      </c>
      <c r="S3157" s="57">
        <f>IF(K3157=0,C3185,(1/$C$59)*LN(1+$C$59/$C$58/(RodR+ABS(Calculations!K3157-RodR))))</f>
        <v>0.012171618760807</v>
      </c>
      <c r="T3157" s="83">
        <f t="shared" si="400"/>
        <v>0.0122708148727475</v>
      </c>
      <c r="U3157" s="58">
        <f t="shared" si="401"/>
        <v>131.458333333333</v>
      </c>
      <c r="V3157" s="58">
        <f t="shared" si="402"/>
        <v>1.01019948033673</v>
      </c>
      <c r="W3157" s="58">
        <f t="shared" si="403"/>
        <v>1.01019948033673</v>
      </c>
    </row>
    <row r="3158" spans="11:23">
      <c r="K3158" s="80">
        <v>315.6</v>
      </c>
      <c r="L3158" s="56">
        <f t="shared" si="397"/>
        <v>1.57184329262319</v>
      </c>
      <c r="M3158" s="56">
        <f t="shared" si="404"/>
        <v>0.00497122935340766</v>
      </c>
      <c r="Q3158" s="82">
        <f t="shared" si="398"/>
        <v>0.0386157940044257</v>
      </c>
      <c r="R3158" s="58">
        <f t="shared" si="399"/>
        <v>3.17361010226061</v>
      </c>
      <c r="S3158" s="57">
        <f>IF(K3158=0,C3186,(1/$C$59)*LN(1+$C$59/$C$58/(RodR+ABS(Calculations!K3158-RodR))))</f>
        <v>0.0121677814098585</v>
      </c>
      <c r="T3158" s="83">
        <f t="shared" si="400"/>
        <v>0.0122669147501627</v>
      </c>
      <c r="U3158" s="58">
        <f t="shared" si="401"/>
        <v>131.5</v>
      </c>
      <c r="V3158" s="58">
        <f t="shared" si="402"/>
        <v>1.01019948033673</v>
      </c>
      <c r="W3158" s="58">
        <f t="shared" si="403"/>
        <v>1.01019948033673</v>
      </c>
    </row>
    <row r="3159" spans="11:23">
      <c r="K3159" s="80">
        <v>315.7</v>
      </c>
      <c r="L3159" s="56">
        <f t="shared" si="397"/>
        <v>1.57134789316859</v>
      </c>
      <c r="M3159" s="56">
        <f t="shared" si="404"/>
        <v>0.00496809129368003</v>
      </c>
      <c r="Q3159" s="82">
        <f t="shared" si="398"/>
        <v>0.0386036234252219</v>
      </c>
      <c r="R3159" s="58">
        <f t="shared" si="399"/>
        <v>3.17361010226061</v>
      </c>
      <c r="S3159" s="57">
        <f>IF(K3159=0,C3187,(1/$C$59)*LN(1+$C$59/$C$58/(RodR+ABS(Calculations!K3159-RodR))))</f>
        <v>0.0121639464777743</v>
      </c>
      <c r="T3159" s="83">
        <f t="shared" si="400"/>
        <v>0.0122630171060063</v>
      </c>
      <c r="U3159" s="58">
        <f t="shared" si="401"/>
        <v>131.541666666667</v>
      </c>
      <c r="V3159" s="58">
        <f t="shared" si="402"/>
        <v>1.01019948033673</v>
      </c>
      <c r="W3159" s="58">
        <f t="shared" si="403"/>
        <v>1.01019948033673</v>
      </c>
    </row>
    <row r="3160" spans="11:23">
      <c r="K3160" s="80">
        <v>315.8</v>
      </c>
      <c r="L3160" s="56">
        <f t="shared" si="397"/>
        <v>1.57085280588929</v>
      </c>
      <c r="M3160" s="56">
        <f t="shared" si="404"/>
        <v>0.0049649562043903</v>
      </c>
      <c r="Q3160" s="82">
        <f t="shared" si="398"/>
        <v>0.0385914605152922</v>
      </c>
      <c r="R3160" s="58">
        <f t="shared" si="399"/>
        <v>3.17361010226061</v>
      </c>
      <c r="S3160" s="57">
        <f>IF(K3160=0,C3188,(1/$C$59)*LN(1+$C$59/$C$58/(RodR+ABS(Calculations!K3160-RodR))))</f>
        <v>0.0121601139622674</v>
      </c>
      <c r="T3160" s="83">
        <f t="shared" si="400"/>
        <v>0.0122591219379178</v>
      </c>
      <c r="U3160" s="58">
        <f t="shared" si="401"/>
        <v>131.583333333333</v>
      </c>
      <c r="V3160" s="58">
        <f t="shared" si="402"/>
        <v>1.01019948033673</v>
      </c>
      <c r="W3160" s="58">
        <f t="shared" si="403"/>
        <v>1.01019948033673</v>
      </c>
    </row>
    <row r="3161" spans="11:23">
      <c r="K3161" s="80">
        <v>315.9</v>
      </c>
      <c r="L3161" s="56">
        <f t="shared" si="397"/>
        <v>1.57035803049035</v>
      </c>
      <c r="M3161" s="56">
        <f t="shared" si="404"/>
        <v>0.00496182408177703</v>
      </c>
      <c r="Q3161" s="82">
        <f t="shared" si="398"/>
        <v>0.0385793052673909</v>
      </c>
      <c r="R3161" s="58">
        <f t="shared" si="399"/>
        <v>3.17361010226061</v>
      </c>
      <c r="S3161" s="57">
        <f>IF(K3161=0,C3189,(1/$C$59)*LN(1+$C$59/$C$58/(RodR+ABS(Calculations!K3161-RodR))))</f>
        <v>0.0121562838610547</v>
      </c>
      <c r="T3161" s="83">
        <f t="shared" si="400"/>
        <v>0.0122552292435372</v>
      </c>
      <c r="U3161" s="58">
        <f t="shared" si="401"/>
        <v>131.625</v>
      </c>
      <c r="V3161" s="58">
        <f t="shared" si="402"/>
        <v>1.01019948033673</v>
      </c>
      <c r="W3161" s="58">
        <f t="shared" si="403"/>
        <v>1.01019948033673</v>
      </c>
    </row>
    <row r="3162" spans="11:23">
      <c r="K3162" s="80">
        <v>316</v>
      </c>
      <c r="L3162" s="56">
        <f t="shared" si="397"/>
        <v>1.56986356667714</v>
      </c>
      <c r="M3162" s="56">
        <f t="shared" si="404"/>
        <v>0.00495869492208012</v>
      </c>
      <c r="Q3162" s="82">
        <f t="shared" si="398"/>
        <v>0.0385671576742795</v>
      </c>
      <c r="R3162" s="58">
        <f t="shared" si="399"/>
        <v>3.17361010226061</v>
      </c>
      <c r="S3162" s="57">
        <f>IF(K3162=0,C3190,(1/$C$59)*LN(1+$C$59/$C$58/(RodR+ABS(Calculations!K3162-RodR))))</f>
        <v>0.0121524561718554</v>
      </c>
      <c r="T3162" s="83">
        <f t="shared" si="400"/>
        <v>0.01225133902051</v>
      </c>
      <c r="U3162" s="58">
        <f t="shared" si="401"/>
        <v>131.666666666667</v>
      </c>
      <c r="V3162" s="58">
        <f t="shared" si="402"/>
        <v>1.01019948033673</v>
      </c>
      <c r="W3162" s="58">
        <f t="shared" si="403"/>
        <v>1.01019948033673</v>
      </c>
    </row>
    <row r="3163" spans="11:23">
      <c r="K3163" s="80">
        <v>316.1</v>
      </c>
      <c r="L3163" s="56">
        <f t="shared" si="397"/>
        <v>1.56936941415543</v>
      </c>
      <c r="M3163" s="56">
        <f t="shared" si="404"/>
        <v>0.00495556872153902</v>
      </c>
      <c r="Q3163" s="82">
        <f t="shared" si="398"/>
        <v>0.0385550177287299</v>
      </c>
      <c r="R3163" s="58">
        <f t="shared" si="399"/>
        <v>3.17361010226061</v>
      </c>
      <c r="S3163" s="57">
        <f>IF(K3163=0,C3191,(1/$C$59)*LN(1+$C$59/$C$58/(RodR+ABS(Calculations!K3163-RodR))))</f>
        <v>0.0121486308923918</v>
      </c>
      <c r="T3163" s="83">
        <f t="shared" si="400"/>
        <v>0.0122474512664818</v>
      </c>
      <c r="U3163" s="58">
        <f t="shared" si="401"/>
        <v>131.708333333333</v>
      </c>
      <c r="V3163" s="58">
        <f t="shared" si="402"/>
        <v>1.01019948033673</v>
      </c>
      <c r="W3163" s="58">
        <f t="shared" si="403"/>
        <v>1.01019948033673</v>
      </c>
    </row>
    <row r="3164" spans="11:23">
      <c r="K3164" s="80">
        <v>316.2</v>
      </c>
      <c r="L3164" s="56">
        <f t="shared" si="397"/>
        <v>1.56887557263138</v>
      </c>
      <c r="M3164" s="56">
        <f t="shared" si="404"/>
        <v>0.00495244547646112</v>
      </c>
      <c r="Q3164" s="82">
        <f t="shared" si="398"/>
        <v>0.0385428854235229</v>
      </c>
      <c r="R3164" s="58">
        <f t="shared" si="399"/>
        <v>3.17361010226061</v>
      </c>
      <c r="S3164" s="57">
        <f>IF(K3164=0,C3192,(1/$C$59)*LN(1+$C$59/$C$58/(RodR+ABS(Calculations!K3164-RodR))))</f>
        <v>0.0121448080203892</v>
      </c>
      <c r="T3164" s="83">
        <f t="shared" si="400"/>
        <v>0.012243565979105</v>
      </c>
      <c r="U3164" s="58">
        <f t="shared" si="401"/>
        <v>131.75</v>
      </c>
      <c r="V3164" s="58">
        <f t="shared" si="402"/>
        <v>1.01019948033673</v>
      </c>
      <c r="W3164" s="58">
        <f t="shared" si="403"/>
        <v>1.01019948033673</v>
      </c>
    </row>
    <row r="3165" spans="11:23">
      <c r="K3165" s="80">
        <v>316.3</v>
      </c>
      <c r="L3165" s="56">
        <f t="shared" si="397"/>
        <v>1.56838204181143</v>
      </c>
      <c r="M3165" s="56">
        <f t="shared" si="404"/>
        <v>0.00494932518311897</v>
      </c>
      <c r="Q3165" s="82">
        <f t="shared" si="398"/>
        <v>0.0385307607514469</v>
      </c>
      <c r="R3165" s="58">
        <f t="shared" si="399"/>
        <v>3.17361010226061</v>
      </c>
      <c r="S3165" s="57">
        <f>IF(K3165=0,C3193,(1/$C$59)*LN(1+$C$59/$C$58/(RodR+ABS(Calculations!K3165-RodR))))</f>
        <v>0.0121409875535753</v>
      </c>
      <c r="T3165" s="83">
        <f t="shared" si="400"/>
        <v>0.0122396831560308</v>
      </c>
      <c r="U3165" s="58">
        <f t="shared" si="401"/>
        <v>131.791666666667</v>
      </c>
      <c r="V3165" s="58">
        <f t="shared" si="402"/>
        <v>1.01019948033673</v>
      </c>
      <c r="W3165" s="58">
        <f t="shared" si="403"/>
        <v>1.01019948033673</v>
      </c>
    </row>
    <row r="3166" spans="11:23">
      <c r="K3166" s="80">
        <v>316.4</v>
      </c>
      <c r="L3166" s="56">
        <f t="shared" si="397"/>
        <v>1.56788882140245</v>
      </c>
      <c r="M3166" s="56">
        <f t="shared" si="404"/>
        <v>0.00494620783782107</v>
      </c>
      <c r="Q3166" s="82">
        <f t="shared" si="398"/>
        <v>0.0385186437053002</v>
      </c>
      <c r="R3166" s="58">
        <f t="shared" si="399"/>
        <v>3.17361010226061</v>
      </c>
      <c r="S3166" s="57">
        <f>IF(K3166=0,C3194,(1/$C$59)*LN(1+$C$59/$C$58/(RodR+ABS(Calculations!K3166-RodR))))</f>
        <v>0.0121371694896808</v>
      </c>
      <c r="T3166" s="83">
        <f t="shared" si="400"/>
        <v>0.0122358027949172</v>
      </c>
      <c r="U3166" s="58">
        <f t="shared" si="401"/>
        <v>131.833333333333</v>
      </c>
      <c r="V3166" s="58">
        <f t="shared" si="402"/>
        <v>1.01019948033673</v>
      </c>
      <c r="W3166" s="58">
        <f t="shared" si="403"/>
        <v>1.01019948033673</v>
      </c>
    </row>
    <row r="3167" spans="11:23">
      <c r="K3167" s="80">
        <v>316.5</v>
      </c>
      <c r="L3167" s="56">
        <f t="shared" si="397"/>
        <v>1.56739591111173</v>
      </c>
      <c r="M3167" s="56">
        <f t="shared" si="404"/>
        <v>0.00494309343680577</v>
      </c>
      <c r="Q3167" s="82">
        <f t="shared" si="398"/>
        <v>0.0385065342778921</v>
      </c>
      <c r="R3167" s="58">
        <f t="shared" si="399"/>
        <v>3.17361010226061</v>
      </c>
      <c r="S3167" s="57">
        <f>IF(K3167=0,C3195,(1/$C$59)*LN(1+$C$59/$C$58/(RodR+ABS(Calculations!K3167-RodR))))</f>
        <v>0.0121333538264399</v>
      </c>
      <c r="T3167" s="83">
        <f t="shared" si="400"/>
        <v>0.0122319248934219</v>
      </c>
      <c r="U3167" s="58">
        <f t="shared" si="401"/>
        <v>131.875</v>
      </c>
      <c r="V3167" s="58">
        <f t="shared" si="402"/>
        <v>1.01019948033673</v>
      </c>
      <c r="W3167" s="58">
        <f t="shared" si="403"/>
        <v>1.01019948033673</v>
      </c>
    </row>
    <row r="3168" spans="11:23">
      <c r="K3168" s="80">
        <v>316.6</v>
      </c>
      <c r="L3168" s="56">
        <f t="shared" si="397"/>
        <v>1.56690331064681</v>
      </c>
      <c r="M3168" s="56">
        <f t="shared" si="404"/>
        <v>0.00493998197637957</v>
      </c>
      <c r="Q3168" s="82">
        <f t="shared" si="398"/>
        <v>0.0384944324620374</v>
      </c>
      <c r="R3168" s="58">
        <f t="shared" si="399"/>
        <v>3.17361010226061</v>
      </c>
      <c r="S3168" s="57">
        <f>IF(K3168=0,C3196,(1/$C$59)*LN(1+$C$59/$C$58/(RodR+ABS(Calculations!K3168-RodR))))</f>
        <v>0.0121295405615886</v>
      </c>
      <c r="T3168" s="83">
        <f t="shared" si="400"/>
        <v>0.0122280494492077</v>
      </c>
      <c r="U3168" s="58">
        <f t="shared" si="401"/>
        <v>131.916666666667</v>
      </c>
      <c r="V3168" s="58">
        <f t="shared" si="402"/>
        <v>1.01019948033673</v>
      </c>
      <c r="W3168" s="58">
        <f t="shared" si="403"/>
        <v>1.01019948033673</v>
      </c>
    </row>
    <row r="3169" spans="11:23">
      <c r="K3169" s="80">
        <v>316.7</v>
      </c>
      <c r="L3169" s="56">
        <f t="shared" si="397"/>
        <v>1.56641101971571</v>
      </c>
      <c r="M3169" s="56">
        <f t="shared" si="404"/>
        <v>0.00493687345288474</v>
      </c>
      <c r="Q3169" s="82">
        <f t="shared" si="398"/>
        <v>0.0384823382505629</v>
      </c>
      <c r="R3169" s="58">
        <f t="shared" si="399"/>
        <v>3.17361010226061</v>
      </c>
      <c r="S3169" s="57">
        <f>IF(K3169=0,C3197,(1/$C$59)*LN(1+$C$59/$C$58/(RodR+ABS(Calculations!K3169-RodR))))</f>
        <v>0.0121257296928666</v>
      </c>
      <c r="T3169" s="83">
        <f t="shared" si="400"/>
        <v>0.0122241764599396</v>
      </c>
      <c r="U3169" s="58">
        <f t="shared" si="401"/>
        <v>131.958333333333</v>
      </c>
      <c r="V3169" s="58">
        <f t="shared" si="402"/>
        <v>1.01019948033673</v>
      </c>
      <c r="W3169" s="58">
        <f t="shared" si="403"/>
        <v>1.01019948033673</v>
      </c>
    </row>
    <row r="3170" spans="11:23">
      <c r="K3170" s="80">
        <v>316.8</v>
      </c>
      <c r="L3170" s="56">
        <f t="shared" si="397"/>
        <v>1.56591903802673</v>
      </c>
      <c r="M3170" s="56">
        <f t="shared" si="404"/>
        <v>0.00493376786255872</v>
      </c>
      <c r="Q3170" s="82">
        <f t="shared" si="398"/>
        <v>0.0384702516363026</v>
      </c>
      <c r="R3170" s="58">
        <f t="shared" si="399"/>
        <v>3.17361010226061</v>
      </c>
      <c r="S3170" s="57">
        <f>IF(K3170=0,C3198,(1/$C$59)*LN(1+$C$59/$C$58/(RodR+ABS(Calculations!K3170-RodR))))</f>
        <v>0.0121219212180159</v>
      </c>
      <c r="T3170" s="83">
        <f t="shared" si="400"/>
        <v>0.0122203059232858</v>
      </c>
      <c r="U3170" s="58">
        <f t="shared" si="401"/>
        <v>132</v>
      </c>
      <c r="V3170" s="58">
        <f t="shared" si="402"/>
        <v>1.01019948033673</v>
      </c>
      <c r="W3170" s="58">
        <f t="shared" si="403"/>
        <v>1.01019948033673</v>
      </c>
    </row>
    <row r="3171" spans="11:23">
      <c r="K3171" s="80">
        <v>316.9</v>
      </c>
      <c r="L3171" s="56">
        <f t="shared" si="397"/>
        <v>1.56542736528861</v>
      </c>
      <c r="M3171" s="56">
        <f t="shared" si="404"/>
        <v>0.00493066520174401</v>
      </c>
      <c r="Q3171" s="82">
        <f t="shared" si="398"/>
        <v>0.0384581726121008</v>
      </c>
      <c r="R3171" s="58">
        <f t="shared" si="399"/>
        <v>3.17361010226061</v>
      </c>
      <c r="S3171" s="57">
        <f>IF(K3171=0,C3199,(1/$C$59)*LN(1+$C$59/$C$58/(RodR+ABS(Calculations!K3171-RodR))))</f>
        <v>0.0121181151347818</v>
      </c>
      <c r="T3171" s="83">
        <f t="shared" si="400"/>
        <v>0.0122164378369171</v>
      </c>
      <c r="U3171" s="58">
        <f t="shared" si="401"/>
        <v>132.041666666667</v>
      </c>
      <c r="V3171" s="58">
        <f t="shared" si="402"/>
        <v>1.01019948033673</v>
      </c>
      <c r="W3171" s="58">
        <f t="shared" si="403"/>
        <v>1.01019948033673</v>
      </c>
    </row>
    <row r="3172" spans="11:23">
      <c r="K3172" s="80">
        <v>317</v>
      </c>
      <c r="L3172" s="56">
        <f t="shared" si="397"/>
        <v>1.56493600121043</v>
      </c>
      <c r="M3172" s="56">
        <f t="shared" si="404"/>
        <v>0.00492756546671269</v>
      </c>
      <c r="Q3172" s="82">
        <f t="shared" si="398"/>
        <v>0.0384461011708107</v>
      </c>
      <c r="R3172" s="58">
        <f t="shared" si="399"/>
        <v>3.17361010226061</v>
      </c>
      <c r="S3172" s="57">
        <f>IF(K3172=0,C3200,(1/$C$59)*LN(1+$C$59/$C$58/(RodR+ABS(Calculations!K3172-RodR))))</f>
        <v>0.0121143114409123</v>
      </c>
      <c r="T3172" s="83">
        <f t="shared" si="400"/>
        <v>0.0122125721985076</v>
      </c>
      <c r="U3172" s="58">
        <f t="shared" si="401"/>
        <v>132.083333333333</v>
      </c>
      <c r="V3172" s="58">
        <f t="shared" si="402"/>
        <v>1.01019948033673</v>
      </c>
      <c r="W3172" s="58">
        <f t="shared" si="403"/>
        <v>1.01019948033673</v>
      </c>
    </row>
    <row r="3173" spans="11:23">
      <c r="K3173" s="80">
        <v>317.1</v>
      </c>
      <c r="L3173" s="56">
        <f t="shared" si="397"/>
        <v>1.56444494550156</v>
      </c>
      <c r="M3173" s="56">
        <f t="shared" si="404"/>
        <v>0.00492446865387319</v>
      </c>
      <c r="Q3173" s="82">
        <f t="shared" si="398"/>
        <v>0.0384340373052922</v>
      </c>
      <c r="R3173" s="58">
        <f t="shared" si="399"/>
        <v>3.17361010226061</v>
      </c>
      <c r="S3173" s="57">
        <f>IF(K3173=0,C3201,(1/$C$59)*LN(1+$C$59/$C$58/(RodR+ABS(Calculations!K3173-RodR))))</f>
        <v>0.0121105101341577</v>
      </c>
      <c r="T3173" s="83">
        <f t="shared" si="400"/>
        <v>0.0122087090057339</v>
      </c>
      <c r="U3173" s="58">
        <f t="shared" si="401"/>
        <v>132.125</v>
      </c>
      <c r="V3173" s="58">
        <f t="shared" si="402"/>
        <v>1.01019948033673</v>
      </c>
      <c r="W3173" s="58">
        <f t="shared" si="403"/>
        <v>1.01019948033673</v>
      </c>
    </row>
    <row r="3174" spans="11:23">
      <c r="K3174" s="80">
        <v>317.2</v>
      </c>
      <c r="L3174" s="56">
        <f t="shared" si="397"/>
        <v>1.56395419787185</v>
      </c>
      <c r="M3174" s="56">
        <f t="shared" si="404"/>
        <v>0.00492137475953336</v>
      </c>
      <c r="Q3174" s="82">
        <f t="shared" si="398"/>
        <v>0.038421981008417</v>
      </c>
      <c r="R3174" s="58">
        <f t="shared" si="399"/>
        <v>3.17361010226061</v>
      </c>
      <c r="S3174" s="57">
        <f>IF(K3174=0,C3202,(1/$C$59)*LN(1+$C$59/$C$58/(RodR+ABS(Calculations!K3174-RodR))))</f>
        <v>0.0121067112122716</v>
      </c>
      <c r="T3174" s="83">
        <f t="shared" si="400"/>
        <v>0.0122048482562765</v>
      </c>
      <c r="U3174" s="58">
        <f t="shared" si="401"/>
        <v>132.166666666667</v>
      </c>
      <c r="V3174" s="58">
        <f t="shared" si="402"/>
        <v>1.01019948033673</v>
      </c>
      <c r="W3174" s="58">
        <f t="shared" si="403"/>
        <v>1.01019948033673</v>
      </c>
    </row>
    <row r="3175" spans="11:23">
      <c r="K3175" s="80">
        <v>317.3</v>
      </c>
      <c r="L3175" s="56">
        <f t="shared" si="397"/>
        <v>1.56346375803143</v>
      </c>
      <c r="M3175" s="56">
        <f t="shared" si="404"/>
        <v>0.00491828377999948</v>
      </c>
      <c r="Q3175" s="82">
        <f t="shared" si="398"/>
        <v>0.0384099322730642</v>
      </c>
      <c r="R3175" s="58">
        <f t="shared" si="399"/>
        <v>3.17361010226061</v>
      </c>
      <c r="S3175" s="57">
        <f>IF(K3175=0,C3203,(1/$C$59)*LN(1+$C$59/$C$58/(RodR+ABS(Calculations!K3175-RodR))))</f>
        <v>0.0121029146730105</v>
      </c>
      <c r="T3175" s="83">
        <f t="shared" si="400"/>
        <v>0.0122009899478174</v>
      </c>
      <c r="U3175" s="58">
        <f t="shared" si="401"/>
        <v>132.208333333333</v>
      </c>
      <c r="V3175" s="58">
        <f t="shared" si="402"/>
        <v>1.01019948033673</v>
      </c>
      <c r="W3175" s="58">
        <f t="shared" si="403"/>
        <v>1.01019948033673</v>
      </c>
    </row>
    <row r="3176" spans="11:23">
      <c r="K3176" s="80">
        <v>317.4</v>
      </c>
      <c r="L3176" s="56">
        <f t="shared" si="397"/>
        <v>1.56297362569087</v>
      </c>
      <c r="M3176" s="56">
        <f t="shared" si="404"/>
        <v>0.00491519571157739</v>
      </c>
      <c r="Q3176" s="82">
        <f t="shared" si="398"/>
        <v>0.0383978910921228</v>
      </c>
      <c r="R3176" s="58">
        <f t="shared" si="399"/>
        <v>3.17361010226061</v>
      </c>
      <c r="S3176" s="57">
        <f>IF(K3176=0,C3204,(1/$C$59)*LN(1+$C$59/$C$58/(RodR+ABS(Calculations!K3176-RodR))))</f>
        <v>0.0120991205141335</v>
      </c>
      <c r="T3176" s="83">
        <f t="shared" si="400"/>
        <v>0.0121971340780429</v>
      </c>
      <c r="U3176" s="58">
        <f t="shared" si="401"/>
        <v>132.25</v>
      </c>
      <c r="V3176" s="58">
        <f t="shared" si="402"/>
        <v>1.01019948033673</v>
      </c>
      <c r="W3176" s="58">
        <f t="shared" si="403"/>
        <v>1.01019948033673</v>
      </c>
    </row>
    <row r="3177" spans="11:23">
      <c r="K3177" s="80">
        <v>317.5</v>
      </c>
      <c r="L3177" s="56">
        <f t="shared" si="397"/>
        <v>1.56248380056105</v>
      </c>
      <c r="M3177" s="56">
        <f t="shared" si="404"/>
        <v>0.00491211055067686</v>
      </c>
      <c r="Q3177" s="82">
        <f t="shared" si="398"/>
        <v>0.0383858574584902</v>
      </c>
      <c r="R3177" s="58">
        <f t="shared" si="399"/>
        <v>3.17361010226061</v>
      </c>
      <c r="S3177" s="57">
        <f>IF(K3177=0,C3205,(1/$C$59)*LN(1+$C$59/$C$58/(RodR+ABS(Calculations!K3177-RodR))))</f>
        <v>0.0120953287334028</v>
      </c>
      <c r="T3177" s="83">
        <f t="shared" si="400"/>
        <v>0.0121932806446412</v>
      </c>
      <c r="U3177" s="58">
        <f t="shared" si="401"/>
        <v>132.291666666667</v>
      </c>
      <c r="V3177" s="58">
        <f t="shared" si="402"/>
        <v>1.01019948033673</v>
      </c>
      <c r="W3177" s="58">
        <f t="shared" si="403"/>
        <v>1.01019948033673</v>
      </c>
    </row>
    <row r="3178" spans="11:23">
      <c r="K3178" s="80">
        <v>317.6</v>
      </c>
      <c r="L3178" s="56">
        <f t="shared" si="397"/>
        <v>1.56199428235318</v>
      </c>
      <c r="M3178" s="56">
        <f t="shared" si="404"/>
        <v>0.00490902829363837</v>
      </c>
      <c r="Q3178" s="82">
        <f t="shared" si="398"/>
        <v>0.0383738313650714</v>
      </c>
      <c r="R3178" s="58">
        <f t="shared" si="399"/>
        <v>3.17361010226061</v>
      </c>
      <c r="S3178" s="57">
        <f>IF(K3178=0,C3206,(1/$C$59)*LN(1+$C$59/$C$58/(RodR+ABS(Calculations!K3178-RodR))))</f>
        <v>0.0120915393285827</v>
      </c>
      <c r="T3178" s="83">
        <f t="shared" si="400"/>
        <v>0.0121894296453042</v>
      </c>
      <c r="U3178" s="58">
        <f t="shared" si="401"/>
        <v>132.333333333333</v>
      </c>
      <c r="V3178" s="58">
        <f t="shared" si="402"/>
        <v>1.01019948033673</v>
      </c>
      <c r="W3178" s="58">
        <f t="shared" si="403"/>
        <v>1.01019948033673</v>
      </c>
    </row>
    <row r="3179" spans="11:23">
      <c r="K3179" s="80">
        <v>317.7</v>
      </c>
      <c r="L3179" s="56">
        <f t="shared" si="397"/>
        <v>1.56150507077894</v>
      </c>
      <c r="M3179" s="56">
        <f t="shared" si="404"/>
        <v>0.00490594893676821</v>
      </c>
      <c r="Q3179" s="82">
        <f t="shared" si="398"/>
        <v>0.0383618128047836</v>
      </c>
      <c r="R3179" s="58">
        <f t="shared" si="399"/>
        <v>3.17361010226061</v>
      </c>
      <c r="S3179" s="57">
        <f>IF(K3179=0,C3207,(1/$C$59)*LN(1+$C$59/$C$58/(RodR+ABS(Calculations!K3179-RodR))))</f>
        <v>0.0120877522974413</v>
      </c>
      <c r="T3179" s="83">
        <f t="shared" si="400"/>
        <v>0.0121855810777261</v>
      </c>
      <c r="U3179" s="58">
        <f t="shared" si="401"/>
        <v>132.375</v>
      </c>
      <c r="V3179" s="58">
        <f t="shared" si="402"/>
        <v>1.01019948033673</v>
      </c>
      <c r="W3179" s="58">
        <f t="shared" si="403"/>
        <v>1.01019948033673</v>
      </c>
    </row>
    <row r="3180" spans="11:23">
      <c r="K3180" s="80">
        <v>317.8</v>
      </c>
      <c r="L3180" s="56">
        <f t="shared" si="397"/>
        <v>1.56101616555026</v>
      </c>
      <c r="M3180" s="56">
        <f t="shared" si="404"/>
        <v>0.00490287247647503</v>
      </c>
      <c r="Q3180" s="82">
        <f t="shared" si="398"/>
        <v>0.0383498017705494</v>
      </c>
      <c r="R3180" s="58">
        <f t="shared" si="399"/>
        <v>3.17361010226061</v>
      </c>
      <c r="S3180" s="57">
        <f>IF(K3180=0,C3208,(1/$C$59)*LN(1+$C$59/$C$58/(RodR+ABS(Calculations!K3180-RodR))))</f>
        <v>0.0120839676377487</v>
      </c>
      <c r="T3180" s="83">
        <f t="shared" si="400"/>
        <v>0.0121817349396042</v>
      </c>
      <c r="U3180" s="58">
        <f t="shared" si="401"/>
        <v>132.416666666667</v>
      </c>
      <c r="V3180" s="58">
        <f t="shared" si="402"/>
        <v>1.01019948033673</v>
      </c>
      <c r="W3180" s="58">
        <f t="shared" si="403"/>
        <v>1.01019948033673</v>
      </c>
    </row>
    <row r="3181" spans="11:23">
      <c r="K3181" s="80">
        <v>317.9</v>
      </c>
      <c r="L3181" s="56">
        <f t="shared" si="397"/>
        <v>1.56052756637947</v>
      </c>
      <c r="M3181" s="56">
        <f t="shared" si="404"/>
        <v>0.00489979890913217</v>
      </c>
      <c r="Q3181" s="82">
        <f t="shared" si="398"/>
        <v>0.0383377982553019</v>
      </c>
      <c r="R3181" s="58">
        <f t="shared" si="399"/>
        <v>3.17361010226061</v>
      </c>
      <c r="S3181" s="57">
        <f>IF(K3181=0,C3209,(1/$C$59)*LN(1+$C$59/$C$58/(RodR+ABS(Calculations!K3181-RodR))))</f>
        <v>0.012080185347278</v>
      </c>
      <c r="T3181" s="83">
        <f t="shared" si="400"/>
        <v>0.0121778912286395</v>
      </c>
      <c r="U3181" s="58">
        <f t="shared" si="401"/>
        <v>132.458333333333</v>
      </c>
      <c r="V3181" s="58">
        <f t="shared" si="402"/>
        <v>1.01019948033673</v>
      </c>
      <c r="W3181" s="58">
        <f t="shared" si="403"/>
        <v>1.01019948033673</v>
      </c>
    </row>
    <row r="3182" spans="11:23">
      <c r="K3182" s="80">
        <v>318</v>
      </c>
      <c r="L3182" s="56">
        <f t="shared" si="397"/>
        <v>1.56003927297931</v>
      </c>
      <c r="M3182" s="56">
        <f t="shared" si="404"/>
        <v>0.00489672823111564</v>
      </c>
      <c r="Q3182" s="82">
        <f t="shared" si="398"/>
        <v>0.0383258022519834</v>
      </c>
      <c r="R3182" s="58">
        <f t="shared" si="399"/>
        <v>3.17361010226061</v>
      </c>
      <c r="S3182" s="57">
        <f>IF(K3182=0,C3210,(1/$C$59)*LN(1+$C$59/$C$58/(RodR+ABS(Calculations!K3182-RodR))))</f>
        <v>0.0120764054238053</v>
      </c>
      <c r="T3182" s="83">
        <f t="shared" si="400"/>
        <v>0.0121740499425342</v>
      </c>
      <c r="U3182" s="58">
        <f t="shared" si="401"/>
        <v>132.5</v>
      </c>
      <c r="V3182" s="58">
        <f t="shared" si="402"/>
        <v>1.01019948033673</v>
      </c>
      <c r="W3182" s="58">
        <f t="shared" si="403"/>
        <v>1.01019948033673</v>
      </c>
    </row>
    <row r="3183" spans="11:23">
      <c r="K3183" s="80">
        <v>318.1</v>
      </c>
      <c r="L3183" s="56">
        <f t="shared" si="397"/>
        <v>1.55955128506279</v>
      </c>
      <c r="M3183" s="56">
        <f t="shared" si="404"/>
        <v>0.00489366043876549</v>
      </c>
      <c r="Q3183" s="82">
        <f t="shared" si="398"/>
        <v>0.0383138137535439</v>
      </c>
      <c r="R3183" s="58">
        <f t="shared" si="399"/>
        <v>3.17361010226061</v>
      </c>
      <c r="S3183" s="57">
        <f>IF(K3183=0,C3211,(1/$C$59)*LN(1+$C$59/$C$58/(RodR+ABS(Calculations!K3183-RodR))))</f>
        <v>0.0120726278651093</v>
      </c>
      <c r="T3183" s="83">
        <f t="shared" si="400"/>
        <v>0.0121702110789953</v>
      </c>
      <c r="U3183" s="58">
        <f t="shared" si="401"/>
        <v>132.541666666667</v>
      </c>
      <c r="V3183" s="58">
        <f t="shared" si="402"/>
        <v>1.01019948033673</v>
      </c>
      <c r="W3183" s="58">
        <f t="shared" si="403"/>
        <v>1.01019948033673</v>
      </c>
    </row>
    <row r="3184" spans="11:23">
      <c r="K3184" s="80">
        <v>318.2</v>
      </c>
      <c r="L3184" s="56">
        <f t="shared" si="397"/>
        <v>1.55906360234336</v>
      </c>
      <c r="M3184" s="56">
        <f t="shared" si="404"/>
        <v>0.00489059552848903</v>
      </c>
      <c r="Q3184" s="82">
        <f t="shared" si="398"/>
        <v>0.0383018327529431</v>
      </c>
      <c r="R3184" s="58">
        <f t="shared" si="399"/>
        <v>3.17361010226061</v>
      </c>
      <c r="S3184" s="57">
        <f>IF(K3184=0,C3212,(1/$C$59)*LN(1+$C$59/$C$58/(RodR+ABS(Calculations!K3184-RodR))))</f>
        <v>0.0120688526689716</v>
      </c>
      <c r="T3184" s="83">
        <f t="shared" si="400"/>
        <v>0.0121663746357308</v>
      </c>
      <c r="U3184" s="58">
        <f t="shared" si="401"/>
        <v>132.583333333333</v>
      </c>
      <c r="V3184" s="58">
        <f t="shared" si="402"/>
        <v>1.01019948033673</v>
      </c>
      <c r="W3184" s="58">
        <f t="shared" si="403"/>
        <v>1.01019948033673</v>
      </c>
    </row>
    <row r="3185" spans="11:23">
      <c r="K3185" s="80">
        <v>318.3</v>
      </c>
      <c r="L3185" s="56">
        <f t="shared" si="397"/>
        <v>1.55857622453477</v>
      </c>
      <c r="M3185" s="56">
        <f t="shared" si="404"/>
        <v>0.00488753349666138</v>
      </c>
      <c r="Q3185" s="82">
        <f t="shared" si="398"/>
        <v>0.0382898592431492</v>
      </c>
      <c r="R3185" s="58">
        <f t="shared" si="399"/>
        <v>3.17361010226061</v>
      </c>
      <c r="S3185" s="57">
        <f>IF(K3185=0,C3213,(1/$C$59)*LN(1+$C$59/$C$58/(RodR+ABS(Calculations!K3185-RodR))))</f>
        <v>0.0120650798331764</v>
      </c>
      <c r="T3185" s="83">
        <f t="shared" si="400"/>
        <v>0.0121625406104535</v>
      </c>
      <c r="U3185" s="58">
        <f t="shared" si="401"/>
        <v>132.625</v>
      </c>
      <c r="V3185" s="58">
        <f t="shared" si="402"/>
        <v>1.01019948033673</v>
      </c>
      <c r="W3185" s="58">
        <f t="shared" si="403"/>
        <v>1.01019948033673</v>
      </c>
    </row>
    <row r="3186" spans="11:23">
      <c r="K3186" s="80">
        <v>318.4</v>
      </c>
      <c r="L3186" s="56">
        <f t="shared" si="397"/>
        <v>1.55808915135118</v>
      </c>
      <c r="M3186" s="56">
        <f t="shared" si="404"/>
        <v>0.00488447433968986</v>
      </c>
      <c r="Q3186" s="82">
        <f t="shared" si="398"/>
        <v>0.0382778932171396</v>
      </c>
      <c r="R3186" s="58">
        <f t="shared" si="399"/>
        <v>3.17361010226061</v>
      </c>
      <c r="S3186" s="57">
        <f>IF(K3186=0,C3214,(1/$C$59)*LN(1+$C$59/$C$58/(RodR+ABS(Calculations!K3186-RodR))))</f>
        <v>0.0120613093555108</v>
      </c>
      <c r="T3186" s="83">
        <f t="shared" si="400"/>
        <v>0.0121587090008771</v>
      </c>
      <c r="U3186" s="58">
        <f t="shared" si="401"/>
        <v>132.666666666667</v>
      </c>
      <c r="V3186" s="58">
        <f t="shared" si="402"/>
        <v>1.01019948033673</v>
      </c>
      <c r="W3186" s="58">
        <f t="shared" si="403"/>
        <v>1.01019948033673</v>
      </c>
    </row>
    <row r="3187" spans="11:23">
      <c r="K3187" s="80">
        <v>318.5</v>
      </c>
      <c r="L3187" s="56">
        <f t="shared" si="397"/>
        <v>1.55760238250704</v>
      </c>
      <c r="M3187" s="56">
        <f t="shared" si="404"/>
        <v>0.00488141805401821</v>
      </c>
      <c r="Q3187" s="82">
        <f t="shared" si="398"/>
        <v>0.038265934667899</v>
      </c>
      <c r="R3187" s="58">
        <f t="shared" si="399"/>
        <v>3.17361010226061</v>
      </c>
      <c r="S3187" s="57">
        <f>IF(K3187=0,C3215,(1/$C$59)*LN(1+$C$59/$C$58/(RodR+ABS(Calculations!K3187-RodR))))</f>
        <v>0.0120575412337645</v>
      </c>
      <c r="T3187" s="83">
        <f t="shared" si="400"/>
        <v>0.0121548798047207</v>
      </c>
      <c r="U3187" s="58">
        <f t="shared" si="401"/>
        <v>132.708333333333</v>
      </c>
      <c r="V3187" s="58">
        <f t="shared" si="402"/>
        <v>1.01019948033673</v>
      </c>
      <c r="W3187" s="58">
        <f t="shared" si="403"/>
        <v>1.01019948033673</v>
      </c>
    </row>
    <row r="3188" spans="11:23">
      <c r="K3188" s="80">
        <v>318.6</v>
      </c>
      <c r="L3188" s="56">
        <f t="shared" si="397"/>
        <v>1.55711591771719</v>
      </c>
      <c r="M3188" s="56">
        <f t="shared" si="404"/>
        <v>0.0048783646359849</v>
      </c>
      <c r="Q3188" s="82">
        <f t="shared" si="398"/>
        <v>0.0382539835884223</v>
      </c>
      <c r="R3188" s="58">
        <f t="shared" si="399"/>
        <v>3.17361010226061</v>
      </c>
      <c r="S3188" s="57">
        <f>IF(K3188=0,C3216,(1/$C$59)*LN(1+$C$59/$C$58/(RodR+ABS(Calculations!K3188-RodR))))</f>
        <v>0.0120537754657301</v>
      </c>
      <c r="T3188" s="83">
        <f t="shared" si="400"/>
        <v>0.0121510530197031</v>
      </c>
      <c r="U3188" s="58">
        <f t="shared" si="401"/>
        <v>132.75</v>
      </c>
      <c r="V3188" s="58">
        <f t="shared" si="402"/>
        <v>1.01019948033673</v>
      </c>
      <c r="W3188" s="58">
        <f t="shared" si="403"/>
        <v>1.01019948033673</v>
      </c>
    </row>
    <row r="3189" spans="11:23">
      <c r="K3189" s="80">
        <v>318.7</v>
      </c>
      <c r="L3189" s="56">
        <f t="shared" si="397"/>
        <v>1.55662975669687</v>
      </c>
      <c r="M3189" s="56">
        <f t="shared" si="404"/>
        <v>0.00487531408206676</v>
      </c>
      <c r="Q3189" s="82">
        <f t="shared" si="398"/>
        <v>0.0382420399717134</v>
      </c>
      <c r="R3189" s="58">
        <f t="shared" si="399"/>
        <v>3.17361010226061</v>
      </c>
      <c r="S3189" s="57">
        <f>IF(K3189=0,C3217,(1/$C$59)*LN(1+$C$59/$C$58/(RodR+ABS(Calculations!K3189-RodR))))</f>
        <v>0.0120500120492032</v>
      </c>
      <c r="T3189" s="83">
        <f t="shared" si="400"/>
        <v>0.0121472286435493</v>
      </c>
      <c r="U3189" s="58">
        <f t="shared" si="401"/>
        <v>132.791666666667</v>
      </c>
      <c r="V3189" s="58">
        <f t="shared" si="402"/>
        <v>1.01019948033673</v>
      </c>
      <c r="W3189" s="58">
        <f t="shared" si="403"/>
        <v>1.01019948033673</v>
      </c>
    </row>
    <row r="3190" spans="11:23">
      <c r="K3190" s="80">
        <v>318.8</v>
      </c>
      <c r="L3190" s="56">
        <f t="shared" si="397"/>
        <v>1.55614389916162</v>
      </c>
      <c r="M3190" s="56">
        <f t="shared" si="404"/>
        <v>0.00487226638863758</v>
      </c>
      <c r="Q3190" s="82">
        <f t="shared" si="398"/>
        <v>0.0382301038107838</v>
      </c>
      <c r="R3190" s="58">
        <f t="shared" si="399"/>
        <v>3.17361010226061</v>
      </c>
      <c r="S3190" s="57">
        <f>IF(K3190=0,C3218,(1/$C$59)*LN(1+$C$59/$C$58/(RodR+ABS(Calculations!K3190-RodR))))</f>
        <v>0.0120462509819817</v>
      </c>
      <c r="T3190" s="83">
        <f t="shared" si="400"/>
        <v>0.012143406673984</v>
      </c>
      <c r="U3190" s="58">
        <f t="shared" si="401"/>
        <v>132.833333333333</v>
      </c>
      <c r="V3190" s="58">
        <f t="shared" si="402"/>
        <v>1.01019948033673</v>
      </c>
      <c r="W3190" s="58">
        <f t="shared" si="403"/>
        <v>1.01019948033673</v>
      </c>
    </row>
    <row r="3191" spans="11:23">
      <c r="K3191" s="80">
        <v>318.9</v>
      </c>
      <c r="L3191" s="56">
        <f t="shared" si="397"/>
        <v>1.55565834482737</v>
      </c>
      <c r="M3191" s="56">
        <f t="shared" si="404"/>
        <v>0.00486922155210623</v>
      </c>
      <c r="Q3191" s="82">
        <f t="shared" si="398"/>
        <v>0.0382181750986549</v>
      </c>
      <c r="R3191" s="58">
        <f t="shared" si="399"/>
        <v>3.17361010226061</v>
      </c>
      <c r="S3191" s="57">
        <f>IF(K3191=0,C3219,(1/$C$59)*LN(1+$C$59/$C$58/(RodR+ABS(Calculations!K3191-RodR))))</f>
        <v>0.0120424922618665</v>
      </c>
      <c r="T3191" s="83">
        <f t="shared" si="400"/>
        <v>0.0121395871087378</v>
      </c>
      <c r="U3191" s="58">
        <f t="shared" si="401"/>
        <v>132.875</v>
      </c>
      <c r="V3191" s="58">
        <f t="shared" si="402"/>
        <v>1.01019948033673</v>
      </c>
      <c r="W3191" s="58">
        <f t="shared" si="403"/>
        <v>1.01019948033673</v>
      </c>
    </row>
    <row r="3192" spans="11:23">
      <c r="K3192" s="80">
        <v>319</v>
      </c>
      <c r="L3192" s="56">
        <f t="shared" si="397"/>
        <v>1.55517309341033</v>
      </c>
      <c r="M3192" s="56">
        <f t="shared" si="404"/>
        <v>0.0048661795689815</v>
      </c>
      <c r="Q3192" s="82">
        <f t="shared" si="398"/>
        <v>0.0382062538283548</v>
      </c>
      <c r="R3192" s="58">
        <f t="shared" si="399"/>
        <v>3.17361010226061</v>
      </c>
      <c r="S3192" s="57">
        <f>IF(K3192=0,C3220,(1/$C$59)*LN(1+$C$59/$C$58/(RodR+ABS(Calculations!K3192-RodR))))</f>
        <v>0.012038735886661</v>
      </c>
      <c r="T3192" s="83">
        <f t="shared" si="400"/>
        <v>0.0121357699455414</v>
      </c>
      <c r="U3192" s="58">
        <f t="shared" si="401"/>
        <v>132.916666666667</v>
      </c>
      <c r="V3192" s="58">
        <f t="shared" si="402"/>
        <v>1.01019948033673</v>
      </c>
      <c r="W3192" s="58">
        <f t="shared" si="403"/>
        <v>1.01019948033673</v>
      </c>
    </row>
    <row r="3193" spans="11:23">
      <c r="K3193" s="80">
        <v>319.1</v>
      </c>
      <c r="L3193" s="56">
        <f t="shared" si="397"/>
        <v>1.55468814462716</v>
      </c>
      <c r="M3193" s="56">
        <f t="shared" si="404"/>
        <v>0.00486314043563785</v>
      </c>
      <c r="Q3193" s="82">
        <f t="shared" si="398"/>
        <v>0.0381943399929225</v>
      </c>
      <c r="R3193" s="58">
        <f t="shared" si="399"/>
        <v>3.17361010226061</v>
      </c>
      <c r="S3193" s="57">
        <f>IF(K3193=0,C3221,(1/$C$59)*LN(1+$C$59/$C$58/(RodR+ABS(Calculations!K3193-RodR))))</f>
        <v>0.0120349818541717</v>
      </c>
      <c r="T3193" s="83">
        <f t="shared" si="400"/>
        <v>0.0121319551821301</v>
      </c>
      <c r="U3193" s="58">
        <f t="shared" si="401"/>
        <v>132.958333333333</v>
      </c>
      <c r="V3193" s="58">
        <f t="shared" si="402"/>
        <v>1.01019948033673</v>
      </c>
      <c r="W3193" s="58">
        <f t="shared" si="403"/>
        <v>1.01019948033673</v>
      </c>
    </row>
    <row r="3194" spans="11:23">
      <c r="K3194" s="80">
        <v>319.2</v>
      </c>
      <c r="L3194" s="56">
        <f t="shared" si="397"/>
        <v>1.55420349819484</v>
      </c>
      <c r="M3194" s="56">
        <f t="shared" si="404"/>
        <v>0.00486010414851679</v>
      </c>
      <c r="Q3194" s="82">
        <f t="shared" si="398"/>
        <v>0.0381824335854052</v>
      </c>
      <c r="R3194" s="58">
        <f t="shared" si="399"/>
        <v>3.17361010226061</v>
      </c>
      <c r="S3194" s="57">
        <f>IF(K3194=0,C3222,(1/$C$59)*LN(1+$C$59/$C$58/(RodR+ABS(Calculations!K3194-RodR))))</f>
        <v>0.0120312301622078</v>
      </c>
      <c r="T3194" s="83">
        <f t="shared" si="400"/>
        <v>0.0121281428162415</v>
      </c>
      <c r="U3194" s="58">
        <f t="shared" si="401"/>
        <v>133</v>
      </c>
      <c r="V3194" s="58">
        <f t="shared" si="402"/>
        <v>1.01019948033673</v>
      </c>
      <c r="W3194" s="58">
        <f t="shared" si="403"/>
        <v>1.01019948033673</v>
      </c>
    </row>
    <row r="3195" spans="11:23">
      <c r="K3195" s="80">
        <v>319.3</v>
      </c>
      <c r="L3195" s="56">
        <f t="shared" si="397"/>
        <v>1.55371915383068</v>
      </c>
      <c r="M3195" s="56">
        <f t="shared" si="404"/>
        <v>0.00485707070409402</v>
      </c>
      <c r="Q3195" s="82">
        <f t="shared" si="398"/>
        <v>0.0381705345988577</v>
      </c>
      <c r="R3195" s="58">
        <f t="shared" si="399"/>
        <v>3.17361010226061</v>
      </c>
      <c r="S3195" s="57">
        <f>IF(K3195=0,C3223,(1/$C$59)*LN(1+$C$59/$C$58/(RodR+ABS(Calculations!K3195-RodR))))</f>
        <v>0.0120274808085808</v>
      </c>
      <c r="T3195" s="83">
        <f t="shared" si="400"/>
        <v>0.0121243328456162</v>
      </c>
      <c r="U3195" s="58">
        <f t="shared" si="401"/>
        <v>133.041666666667</v>
      </c>
      <c r="V3195" s="58">
        <f t="shared" si="402"/>
        <v>1.01019948033673</v>
      </c>
      <c r="W3195" s="58">
        <f t="shared" si="403"/>
        <v>1.01019948033673</v>
      </c>
    </row>
    <row r="3196" spans="11:23">
      <c r="K3196" s="80">
        <v>319.4</v>
      </c>
      <c r="L3196" s="56">
        <f t="shared" si="397"/>
        <v>1.55323511125234</v>
      </c>
      <c r="M3196" s="56">
        <f t="shared" si="404"/>
        <v>0.00485404009884682</v>
      </c>
      <c r="Q3196" s="82">
        <f t="shared" si="398"/>
        <v>0.0381586430263439</v>
      </c>
      <c r="R3196" s="58">
        <f t="shared" si="399"/>
        <v>3.17361010226061</v>
      </c>
      <c r="S3196" s="57">
        <f>IF(K3196=0,C3224,(1/$C$59)*LN(1+$C$59/$C$58/(RodR+ABS(Calculations!K3196-RodR))))</f>
        <v>0.0120237337911052</v>
      </c>
      <c r="T3196" s="83">
        <f t="shared" si="400"/>
        <v>0.0121205252679973</v>
      </c>
      <c r="U3196" s="58">
        <f t="shared" si="401"/>
        <v>133.083333333333</v>
      </c>
      <c r="V3196" s="58">
        <f t="shared" si="402"/>
        <v>1.01019948033673</v>
      </c>
      <c r="W3196" s="58">
        <f t="shared" si="403"/>
        <v>1.01019948033673</v>
      </c>
    </row>
    <row r="3197" spans="11:23">
      <c r="K3197" s="80">
        <v>319.5</v>
      </c>
      <c r="L3197" s="56">
        <f t="shared" si="397"/>
        <v>1.55275137017789</v>
      </c>
      <c r="M3197" s="56">
        <f t="shared" si="404"/>
        <v>0.00485101232914653</v>
      </c>
      <c r="Q3197" s="82">
        <f t="shared" si="398"/>
        <v>0.0381467588609376</v>
      </c>
      <c r="R3197" s="58">
        <f t="shared" si="399"/>
        <v>3.17361010226061</v>
      </c>
      <c r="S3197" s="57">
        <f>IF(K3197=0,C3225,(1/$C$59)*LN(1+$C$59/$C$58/(RodR+ABS(Calculations!K3197-RodR))))</f>
        <v>0.0120199891075987</v>
      </c>
      <c r="T3197" s="83">
        <f t="shared" si="400"/>
        <v>0.0121167200811311</v>
      </c>
      <c r="U3197" s="58">
        <f t="shared" si="401"/>
        <v>133.125</v>
      </c>
      <c r="V3197" s="58">
        <f t="shared" si="402"/>
        <v>1.01019948033673</v>
      </c>
      <c r="W3197" s="58">
        <f t="shared" si="403"/>
        <v>1.01019948033673</v>
      </c>
    </row>
    <row r="3198" spans="11:23">
      <c r="K3198" s="80">
        <v>319.6</v>
      </c>
      <c r="L3198" s="56">
        <f t="shared" si="397"/>
        <v>1.55226793032572</v>
      </c>
      <c r="M3198" s="56">
        <f t="shared" si="404"/>
        <v>0.00484798739146974</v>
      </c>
      <c r="Q3198" s="82">
        <f t="shared" si="398"/>
        <v>0.0381348820957203</v>
      </c>
      <c r="R3198" s="58">
        <f t="shared" si="399"/>
        <v>3.17361010226061</v>
      </c>
      <c r="S3198" s="57">
        <f>IF(K3198=0,C3226,(1/$C$59)*LN(1+$C$59/$C$58/(RodR+ABS(Calculations!K3198-RodR))))</f>
        <v>0.012016246755881</v>
      </c>
      <c r="T3198" s="83">
        <f t="shared" si="400"/>
        <v>0.0121129172827667</v>
      </c>
      <c r="U3198" s="58">
        <f t="shared" si="401"/>
        <v>133.166666666667</v>
      </c>
      <c r="V3198" s="58">
        <f t="shared" si="402"/>
        <v>1.01019948033673</v>
      </c>
      <c r="W3198" s="58">
        <f t="shared" si="403"/>
        <v>1.01019948033673</v>
      </c>
    </row>
    <row r="3199" spans="11:23">
      <c r="K3199" s="80">
        <v>319.7</v>
      </c>
      <c r="L3199" s="56">
        <f t="shared" si="397"/>
        <v>1.55178479141451</v>
      </c>
      <c r="M3199" s="56">
        <f t="shared" si="404"/>
        <v>0.00484496528236011</v>
      </c>
      <c r="Q3199" s="82">
        <f t="shared" si="398"/>
        <v>0.0381230127237808</v>
      </c>
      <c r="R3199" s="58">
        <f t="shared" si="399"/>
        <v>3.17361010226061</v>
      </c>
      <c r="S3199" s="57">
        <f>IF(K3199=0,C3227,(1/$C$59)*LN(1+$C$59/$C$58/(RodR+ABS(Calculations!K3199-RodR))))</f>
        <v>0.0120125067337746</v>
      </c>
      <c r="T3199" s="83">
        <f t="shared" si="400"/>
        <v>0.0121091168706558</v>
      </c>
      <c r="U3199" s="58">
        <f t="shared" si="401"/>
        <v>133.208333333333</v>
      </c>
      <c r="V3199" s="58">
        <f t="shared" si="402"/>
        <v>1.01019948033673</v>
      </c>
      <c r="W3199" s="58">
        <f t="shared" si="403"/>
        <v>1.01019948033673</v>
      </c>
    </row>
    <row r="3200" spans="11:23">
      <c r="K3200" s="80">
        <v>319.8</v>
      </c>
      <c r="L3200" s="56">
        <f t="shared" si="397"/>
        <v>1.55130195316336</v>
      </c>
      <c r="M3200" s="56">
        <f t="shared" si="404"/>
        <v>0.00484194599826049</v>
      </c>
      <c r="Q3200" s="82">
        <f t="shared" si="398"/>
        <v>0.038111150738218</v>
      </c>
      <c r="R3200" s="58">
        <f t="shared" si="399"/>
        <v>3.17361010226061</v>
      </c>
      <c r="S3200" s="57">
        <f>IF(K3200=0,C3228,(1/$C$59)*LN(1+$C$59/$C$58/(RodR+ABS(Calculations!K3200-RodR))))</f>
        <v>0.012008769039105</v>
      </c>
      <c r="T3200" s="83">
        <f t="shared" si="400"/>
        <v>0.0121053188425532</v>
      </c>
      <c r="U3200" s="58">
        <f t="shared" si="401"/>
        <v>133.25</v>
      </c>
      <c r="V3200" s="58">
        <f t="shared" si="402"/>
        <v>1.01019948033673</v>
      </c>
      <c r="W3200" s="58">
        <f t="shared" si="403"/>
        <v>1.01019948033673</v>
      </c>
    </row>
    <row r="3201" spans="11:23">
      <c r="K3201" s="80">
        <v>319.9</v>
      </c>
      <c r="L3201" s="56">
        <f t="shared" si="397"/>
        <v>1.55081941529172</v>
      </c>
      <c r="M3201" s="56">
        <f t="shared" si="404"/>
        <v>0.00483892953564391</v>
      </c>
      <c r="Q3201" s="82">
        <f t="shared" si="398"/>
        <v>0.03809929613214</v>
      </c>
      <c r="R3201" s="58">
        <f t="shared" si="399"/>
        <v>3.17361010226061</v>
      </c>
      <c r="S3201" s="57">
        <f>IF(K3201=0,C3229,(1/$C$59)*LN(1+$C$59/$C$58/(RodR+ABS(Calculations!K3201-RodR))))</f>
        <v>0.0120050336697004</v>
      </c>
      <c r="T3201" s="83">
        <f t="shared" si="400"/>
        <v>0.012101523196216</v>
      </c>
      <c r="U3201" s="58">
        <f t="shared" si="401"/>
        <v>133.291666666667</v>
      </c>
      <c r="V3201" s="58">
        <f t="shared" si="402"/>
        <v>1.01019948033673</v>
      </c>
      <c r="W3201" s="58">
        <f t="shared" si="403"/>
        <v>1.01019948033673</v>
      </c>
    </row>
    <row r="3202" spans="11:23">
      <c r="K3202" s="80">
        <v>320</v>
      </c>
      <c r="L3202" s="56">
        <f t="shared" ref="L3202:L3265" si="405">IF(K3202&lt;RodR,EPRValue,Q3202*$C$43)</f>
        <v>1.55033717751934</v>
      </c>
      <c r="M3202" s="56">
        <f t="shared" si="404"/>
        <v>0.00483591589098764</v>
      </c>
      <c r="Q3202" s="82">
        <f t="shared" si="398"/>
        <v>0.0380874488986614</v>
      </c>
      <c r="R3202" s="58">
        <f t="shared" si="399"/>
        <v>3.17361010226061</v>
      </c>
      <c r="S3202" s="57">
        <f>IF(K3202=0,C3230,(1/$C$59)*LN(1+$C$59/$C$58/(RodR+ABS(Calculations!K3202-RodR))))</f>
        <v>0.0120013006233914</v>
      </c>
      <c r="T3202" s="83">
        <f t="shared" si="400"/>
        <v>0.0120977299294049</v>
      </c>
      <c r="U3202" s="58">
        <f t="shared" si="401"/>
        <v>133.333333333333</v>
      </c>
      <c r="V3202" s="58">
        <f t="shared" si="402"/>
        <v>1.01019948033673</v>
      </c>
      <c r="W3202" s="58">
        <f t="shared" si="403"/>
        <v>1.01019948033673</v>
      </c>
    </row>
    <row r="3203" spans="11:23">
      <c r="K3203" s="80">
        <v>320.1</v>
      </c>
      <c r="L3203" s="56">
        <f t="shared" si="405"/>
        <v>1.54985523956639</v>
      </c>
      <c r="M3203" s="56">
        <f t="shared" si="404"/>
        <v>0.00483290506076606</v>
      </c>
      <c r="Q3203" s="82">
        <f t="shared" si="398"/>
        <v>0.0380756090309078</v>
      </c>
      <c r="R3203" s="58">
        <f t="shared" si="399"/>
        <v>3.17361010226061</v>
      </c>
      <c r="S3203" s="57">
        <f>IF(K3203=0,C3231,(1/$C$59)*LN(1+$C$59/$C$58/(RodR+ABS(Calculations!K3203-RodR))))</f>
        <v>0.0119975698980117</v>
      </c>
      <c r="T3203" s="83">
        <f t="shared" si="400"/>
        <v>0.0120939390398826</v>
      </c>
      <c r="U3203" s="58">
        <f t="shared" si="401"/>
        <v>133.375</v>
      </c>
      <c r="V3203" s="58">
        <f t="shared" si="402"/>
        <v>1.01019948033673</v>
      </c>
      <c r="W3203" s="58">
        <f t="shared" si="403"/>
        <v>1.01019948033673</v>
      </c>
    </row>
    <row r="3204" spans="11:23">
      <c r="K3204" s="80">
        <v>320.2</v>
      </c>
      <c r="L3204" s="56">
        <f t="shared" si="405"/>
        <v>1.54937360115332</v>
      </c>
      <c r="M3204" s="56">
        <f t="shared" si="404"/>
        <v>0.00482989704152348</v>
      </c>
      <c r="Q3204" s="82">
        <f t="shared" ref="Q3204:Q3267" si="406">R3204*IF($C$56&lt;$C$55,S3204,T3204)</f>
        <v>0.0380637765220113</v>
      </c>
      <c r="R3204" s="58">
        <f t="shared" ref="R3204:R3267" si="407">$C$70/$C$61*W3204</f>
        <v>3.17361010226061</v>
      </c>
      <c r="S3204" s="57">
        <f>IF(K3204=0,C3232,(1/$C$59)*LN(1+$C$59/$C$58/(RodR+ABS(Calculations!K3204-RodR))))</f>
        <v>0.0119938414913974</v>
      </c>
      <c r="T3204" s="83">
        <f t="shared" ref="T3204:T3267" si="408">IF((ABS(K3204))&lt;$C$55-$C$56,($C$53/2/PI()/$C$56*LN(($C$55-$C$56)*(ABS(K3204)+$C$56)/(ABS(K3204))/$C$55)+$C$60*LN($C$55*$C$54/($C$55-$C$56)/$C$53)),$C$60*LN((((ABS(K3204))+$C$56-$C$55)*$C$53+$C$55*$C$54)/($C$53*(ABS(K3204)))))</f>
        <v>0.0120901505254151</v>
      </c>
      <c r="U3204" s="58">
        <f t="shared" ref="U3204:U3267" si="409">K3204/$C$56</f>
        <v>133.416666666667</v>
      </c>
      <c r="V3204" s="58">
        <f t="shared" ref="V3204:V3267" si="410">IF(K3204="","",1/(1.0212-0.0178*LOG10($C$53+0.01)))</f>
        <v>1.01019948033673</v>
      </c>
      <c r="W3204" s="58">
        <f t="shared" ref="W3204:W3267" si="411">MAX(1/(-(0.21682*LOG10(3.7*U3204)-0.293)*(EXP(-3.7*U3204)-1)+1),1)*MAX(1/(-(0.1921*LOG10(U3204+0.2)+0.072)*(EXP(-150*U3204)-1)+1),1)*V3204</f>
        <v>1.01019948033673</v>
      </c>
    </row>
    <row r="3205" spans="11:23">
      <c r="K3205" s="80">
        <v>320.3</v>
      </c>
      <c r="L3205" s="56">
        <f t="shared" si="405"/>
        <v>1.54889226200094</v>
      </c>
      <c r="M3205" s="56">
        <f t="shared" si="404"/>
        <v>0.00482689182973495</v>
      </c>
      <c r="Q3205" s="82">
        <f t="shared" si="406"/>
        <v>0.0380519513651133</v>
      </c>
      <c r="R3205" s="58">
        <f t="shared" si="407"/>
        <v>3.17361010226061</v>
      </c>
      <c r="S3205" s="57">
        <f>IF(K3205=0,C3233,(1/$C$59)*LN(1+$C$59/$C$58/(RodR+ABS(Calculations!K3205-RodR))))</f>
        <v>0.0119901154013873</v>
      </c>
      <c r="T3205" s="83">
        <f t="shared" si="408"/>
        <v>0.0120863643837709</v>
      </c>
      <c r="U3205" s="58">
        <f t="shared" si="409"/>
        <v>133.458333333333</v>
      </c>
      <c r="V3205" s="58">
        <f t="shared" si="410"/>
        <v>1.01019948033673</v>
      </c>
      <c r="W3205" s="58">
        <f t="shared" si="411"/>
        <v>1.01019948033673</v>
      </c>
    </row>
    <row r="3206" spans="11:23">
      <c r="K3206" s="80">
        <v>320.4</v>
      </c>
      <c r="L3206" s="56">
        <f t="shared" si="405"/>
        <v>1.54841122183046</v>
      </c>
      <c r="M3206" s="56">
        <f t="shared" si="404"/>
        <v>0.00482388942187528</v>
      </c>
      <c r="Q3206" s="82">
        <f t="shared" si="406"/>
        <v>0.0380401335533643</v>
      </c>
      <c r="R3206" s="58">
        <f t="shared" si="407"/>
        <v>3.17361010226061</v>
      </c>
      <c r="S3206" s="57">
        <f>IF(K3206=0,C3234,(1/$C$59)*LN(1+$C$59/$C$58/(RodR+ABS(Calculations!K3206-RodR))))</f>
        <v>0.0119863916258231</v>
      </c>
      <c r="T3206" s="83">
        <f t="shared" si="408"/>
        <v>0.0120825806127222</v>
      </c>
      <c r="U3206" s="58">
        <f t="shared" si="409"/>
        <v>133.5</v>
      </c>
      <c r="V3206" s="58">
        <f t="shared" si="410"/>
        <v>1.01019948033673</v>
      </c>
      <c r="W3206" s="58">
        <f t="shared" si="411"/>
        <v>1.01019948033673</v>
      </c>
    </row>
    <row r="3207" spans="11:23">
      <c r="K3207" s="80">
        <v>320.5</v>
      </c>
      <c r="L3207" s="56">
        <f t="shared" si="405"/>
        <v>1.54793048036337</v>
      </c>
      <c r="M3207" s="56">
        <f t="shared" si="404"/>
        <v>0.00482088981452189</v>
      </c>
      <c r="Q3207" s="82">
        <f t="shared" si="406"/>
        <v>0.0380283230799222</v>
      </c>
      <c r="R3207" s="58">
        <f t="shared" si="407"/>
        <v>3.17361010226061</v>
      </c>
      <c r="S3207" s="57">
        <f>IF(K3207=0,C3235,(1/$C$59)*LN(1+$C$59/$C$58/(RodR+ABS(Calculations!K3207-RodR))))</f>
        <v>0.011982670162549</v>
      </c>
      <c r="T3207" s="83">
        <f t="shared" si="408"/>
        <v>0.0120787992100422</v>
      </c>
      <c r="U3207" s="58">
        <f t="shared" si="409"/>
        <v>133.541666666667</v>
      </c>
      <c r="V3207" s="58">
        <f t="shared" si="410"/>
        <v>1.01019948033673</v>
      </c>
      <c r="W3207" s="58">
        <f t="shared" si="411"/>
        <v>1.01019948033673</v>
      </c>
    </row>
    <row r="3208" spans="11:23">
      <c r="K3208" s="80">
        <v>320.6</v>
      </c>
      <c r="L3208" s="56">
        <f t="shared" si="405"/>
        <v>1.54745003732154</v>
      </c>
      <c r="M3208" s="56">
        <f t="shared" si="404"/>
        <v>0.00481789300418534</v>
      </c>
      <c r="Q3208" s="82">
        <f t="shared" si="406"/>
        <v>0.0380165199379542</v>
      </c>
      <c r="R3208" s="58">
        <f t="shared" si="407"/>
        <v>3.17361010226061</v>
      </c>
      <c r="S3208" s="57">
        <f>IF(K3208=0,C3236,(1/$C$59)*LN(1+$C$59/$C$58/(RodR+ABS(Calculations!K3208-RodR))))</f>
        <v>0.0119789510094118</v>
      </c>
      <c r="T3208" s="83">
        <f t="shared" si="408"/>
        <v>0.0120750201735092</v>
      </c>
      <c r="U3208" s="58">
        <f t="shared" si="409"/>
        <v>133.583333333333</v>
      </c>
      <c r="V3208" s="58">
        <f t="shared" si="410"/>
        <v>1.01019948033673</v>
      </c>
      <c r="W3208" s="58">
        <f t="shared" si="411"/>
        <v>1.01019948033673</v>
      </c>
    </row>
    <row r="3209" spans="11:23">
      <c r="K3209" s="80">
        <v>320.7</v>
      </c>
      <c r="L3209" s="56">
        <f t="shared" si="405"/>
        <v>1.54696989242717</v>
      </c>
      <c r="M3209" s="56">
        <f t="shared" si="404"/>
        <v>0.00481489898733911</v>
      </c>
      <c r="Q3209" s="82">
        <f t="shared" si="406"/>
        <v>0.0380047241206358</v>
      </c>
      <c r="R3209" s="58">
        <f t="shared" si="407"/>
        <v>3.17361010226061</v>
      </c>
      <c r="S3209" s="57">
        <f>IF(K3209=0,C3237,(1/$C$59)*LN(1+$C$59/$C$58/(RodR+ABS(Calculations!K3209-RodR))))</f>
        <v>0.0119752341642612</v>
      </c>
      <c r="T3209" s="83">
        <f t="shared" si="408"/>
        <v>0.0120712435009012</v>
      </c>
      <c r="U3209" s="58">
        <f t="shared" si="409"/>
        <v>133.625</v>
      </c>
      <c r="V3209" s="58">
        <f t="shared" si="410"/>
        <v>1.01019948033673</v>
      </c>
      <c r="W3209" s="58">
        <f t="shared" si="411"/>
        <v>1.01019948033673</v>
      </c>
    </row>
    <row r="3210" spans="11:23">
      <c r="K3210" s="80">
        <v>320.8</v>
      </c>
      <c r="L3210" s="56">
        <f t="shared" si="405"/>
        <v>1.5464900454028</v>
      </c>
      <c r="M3210" s="56">
        <f t="shared" si="404"/>
        <v>0.00481190776055995</v>
      </c>
      <c r="Q3210" s="82">
        <f t="shared" si="406"/>
        <v>0.03799293562115</v>
      </c>
      <c r="R3210" s="58">
        <f t="shared" si="407"/>
        <v>3.17361010226061</v>
      </c>
      <c r="S3210" s="57">
        <f>IF(K3210=0,C3238,(1/$C$59)*LN(1+$C$59/$C$58/(RodR+ABS(Calculations!K3210-RodR))))</f>
        <v>0.0119715196249492</v>
      </c>
      <c r="T3210" s="83">
        <f t="shared" si="408"/>
        <v>0.0120674691900032</v>
      </c>
      <c r="U3210" s="58">
        <f t="shared" si="409"/>
        <v>133.666666666667</v>
      </c>
      <c r="V3210" s="58">
        <f t="shared" si="410"/>
        <v>1.01019948033673</v>
      </c>
      <c r="W3210" s="58">
        <f t="shared" si="411"/>
        <v>1.01019948033673</v>
      </c>
    </row>
    <row r="3211" spans="11:23">
      <c r="K3211" s="80">
        <v>320.9</v>
      </c>
      <c r="L3211" s="56">
        <f t="shared" si="405"/>
        <v>1.54601049597136</v>
      </c>
      <c r="M3211" s="56">
        <f t="shared" si="404"/>
        <v>0.0048089193203591</v>
      </c>
      <c r="Q3211" s="82">
        <f t="shared" si="406"/>
        <v>0.0379811544326905</v>
      </c>
      <c r="R3211" s="58">
        <f t="shared" si="407"/>
        <v>3.17361010226061</v>
      </c>
      <c r="S3211" s="57">
        <f>IF(K3211=0,C3239,(1/$C$59)*LN(1+$C$59/$C$58/(RodR+ABS(Calculations!K3211-RodR))))</f>
        <v>0.0119678073893311</v>
      </c>
      <c r="T3211" s="83">
        <f t="shared" si="408"/>
        <v>0.0120636972385982</v>
      </c>
      <c r="U3211" s="58">
        <f t="shared" si="409"/>
        <v>133.708333333333</v>
      </c>
      <c r="V3211" s="58">
        <f t="shared" si="410"/>
        <v>1.01019948033673</v>
      </c>
      <c r="W3211" s="58">
        <f t="shared" si="411"/>
        <v>1.01019948033673</v>
      </c>
    </row>
    <row r="3212" spans="11:23">
      <c r="K3212" s="80">
        <v>321</v>
      </c>
      <c r="L3212" s="56">
        <f t="shared" si="405"/>
        <v>1.5455312438561</v>
      </c>
      <c r="M3212" s="56">
        <f t="shared" si="404"/>
        <v>0.00480593366324333</v>
      </c>
      <c r="Q3212" s="82">
        <f t="shared" si="406"/>
        <v>0.0379693805484578</v>
      </c>
      <c r="R3212" s="58">
        <f t="shared" si="407"/>
        <v>3.17361010226061</v>
      </c>
      <c r="S3212" s="57">
        <f>IF(K3212=0,C3240,(1/$C$59)*LN(1+$C$59/$C$58/(RodR+ABS(Calculations!K3212-RodR))))</f>
        <v>0.0119640974552645</v>
      </c>
      <c r="T3212" s="83">
        <f t="shared" si="408"/>
        <v>0.0120599276444763</v>
      </c>
      <c r="U3212" s="58">
        <f t="shared" si="409"/>
        <v>133.75</v>
      </c>
      <c r="V3212" s="58">
        <f t="shared" si="410"/>
        <v>1.01019948033673</v>
      </c>
      <c r="W3212" s="58">
        <f t="shared" si="411"/>
        <v>1.01019948033673</v>
      </c>
    </row>
    <row r="3213" spans="11:23">
      <c r="K3213" s="80">
        <v>321.1</v>
      </c>
      <c r="L3213" s="56">
        <f t="shared" si="405"/>
        <v>1.54505228878057</v>
      </c>
      <c r="M3213" s="56">
        <f t="shared" ref="M3213:M3276" si="412">L3203-L3213</f>
        <v>0.00480295078582493</v>
      </c>
      <c r="Q3213" s="82">
        <f t="shared" si="406"/>
        <v>0.0379576139616606</v>
      </c>
      <c r="R3213" s="58">
        <f t="shared" si="407"/>
        <v>3.17361010226061</v>
      </c>
      <c r="S3213" s="57">
        <f>IF(K3213=0,C3241,(1/$C$59)*LN(1+$C$59/$C$58/(RodR+ABS(Calculations!K3213-RodR))))</f>
        <v>0.0119603898206093</v>
      </c>
      <c r="T3213" s="83">
        <f t="shared" si="408"/>
        <v>0.0120561604054268</v>
      </c>
      <c r="U3213" s="58">
        <f t="shared" si="409"/>
        <v>133.791666666667</v>
      </c>
      <c r="V3213" s="58">
        <f t="shared" si="410"/>
        <v>1.01019948033673</v>
      </c>
      <c r="W3213" s="58">
        <f t="shared" si="411"/>
        <v>1.01019948033673</v>
      </c>
    </row>
    <row r="3214" spans="11:23">
      <c r="K3214" s="80">
        <v>321.2</v>
      </c>
      <c r="L3214" s="56">
        <f t="shared" si="405"/>
        <v>1.54457363046871</v>
      </c>
      <c r="M3214" s="56">
        <f t="shared" si="412"/>
        <v>0.00479997068461246</v>
      </c>
      <c r="Q3214" s="82">
        <f t="shared" si="406"/>
        <v>0.037945854665517</v>
      </c>
      <c r="R3214" s="58">
        <f t="shared" si="407"/>
        <v>3.17361010226061</v>
      </c>
      <c r="S3214" s="57">
        <f>IF(K3214=0,C3242,(1/$C$59)*LN(1+$C$59/$C$58/(RodR+ABS(Calculations!K3214-RodR))))</f>
        <v>0.0119566844832286</v>
      </c>
      <c r="T3214" s="83">
        <f t="shared" si="408"/>
        <v>0.0120523955192447</v>
      </c>
      <c r="U3214" s="58">
        <f t="shared" si="409"/>
        <v>133.833333333333</v>
      </c>
      <c r="V3214" s="58">
        <f t="shared" si="410"/>
        <v>1.01019948033673</v>
      </c>
      <c r="W3214" s="58">
        <f t="shared" si="411"/>
        <v>1.01019948033673</v>
      </c>
    </row>
    <row r="3215" spans="11:23">
      <c r="K3215" s="80">
        <v>321.3</v>
      </c>
      <c r="L3215" s="56">
        <f t="shared" si="405"/>
        <v>1.54409526864476</v>
      </c>
      <c r="M3215" s="56">
        <f t="shared" si="412"/>
        <v>0.00479699335618267</v>
      </c>
      <c r="Q3215" s="82">
        <f t="shared" si="406"/>
        <v>0.0379341026532524</v>
      </c>
      <c r="R3215" s="58">
        <f t="shared" si="407"/>
        <v>3.17361010226061</v>
      </c>
      <c r="S3215" s="57">
        <f>IF(K3215=0,C3243,(1/$C$59)*LN(1+$C$59/$C$58/(RodR+ABS(Calculations!K3215-RodR))))</f>
        <v>0.0119529814409878</v>
      </c>
      <c r="T3215" s="83">
        <f t="shared" si="408"/>
        <v>0.0120486329837252</v>
      </c>
      <c r="U3215" s="58">
        <f t="shared" si="409"/>
        <v>133.875</v>
      </c>
      <c r="V3215" s="58">
        <f t="shared" si="410"/>
        <v>1.01019948033673</v>
      </c>
      <c r="W3215" s="58">
        <f t="shared" si="411"/>
        <v>1.01019948033673</v>
      </c>
    </row>
    <row r="3216" spans="11:23">
      <c r="K3216" s="80">
        <v>321.4</v>
      </c>
      <c r="L3216" s="56">
        <f t="shared" si="405"/>
        <v>1.54361720303338</v>
      </c>
      <c r="M3216" s="56">
        <f t="shared" si="412"/>
        <v>0.00479401879707875</v>
      </c>
      <c r="Q3216" s="82">
        <f t="shared" si="406"/>
        <v>0.0379223579181021</v>
      </c>
      <c r="R3216" s="58">
        <f t="shared" si="407"/>
        <v>3.17361010226061</v>
      </c>
      <c r="S3216" s="57">
        <f>IF(K3216=0,C3244,(1/$C$59)*LN(1+$C$59/$C$58/(RodR+ABS(Calculations!K3216-RodR))))</f>
        <v>0.0119492806917552</v>
      </c>
      <c r="T3216" s="83">
        <f t="shared" si="408"/>
        <v>0.0120448727966688</v>
      </c>
      <c r="U3216" s="58">
        <f t="shared" si="409"/>
        <v>133.916666666667</v>
      </c>
      <c r="V3216" s="58">
        <f t="shared" si="410"/>
        <v>1.01019948033673</v>
      </c>
      <c r="W3216" s="58">
        <f t="shared" si="411"/>
        <v>1.01019948033673</v>
      </c>
    </row>
    <row r="3217" spans="11:23">
      <c r="K3217" s="80">
        <v>321.5</v>
      </c>
      <c r="L3217" s="56">
        <f t="shared" si="405"/>
        <v>1.54313943335949</v>
      </c>
      <c r="M3217" s="56">
        <f t="shared" si="412"/>
        <v>0.00479104700387745</v>
      </c>
      <c r="Q3217" s="82">
        <f t="shared" si="406"/>
        <v>0.0379106204533083</v>
      </c>
      <c r="R3217" s="58">
        <f t="shared" si="407"/>
        <v>3.17361010226061</v>
      </c>
      <c r="S3217" s="57">
        <f>IF(K3217=0,C3245,(1/$C$59)*LN(1+$C$59/$C$58/(RodR+ABS(Calculations!K3217-RodR))))</f>
        <v>0.0119455822334016</v>
      </c>
      <c r="T3217" s="83">
        <f t="shared" si="408"/>
        <v>0.0120411149558764</v>
      </c>
      <c r="U3217" s="58">
        <f t="shared" si="409"/>
        <v>133.958333333333</v>
      </c>
      <c r="V3217" s="58">
        <f t="shared" si="410"/>
        <v>1.01019948033673</v>
      </c>
      <c r="W3217" s="58">
        <f t="shared" si="411"/>
        <v>1.01019948033673</v>
      </c>
    </row>
    <row r="3218" spans="11:23">
      <c r="K3218" s="80">
        <v>321.6</v>
      </c>
      <c r="L3218" s="56">
        <f t="shared" si="405"/>
        <v>1.54266195934838</v>
      </c>
      <c r="M3218" s="56">
        <f t="shared" si="412"/>
        <v>0.00478807797315528</v>
      </c>
      <c r="Q3218" s="82">
        <f t="shared" si="406"/>
        <v>0.0378988902521222</v>
      </c>
      <c r="R3218" s="58">
        <f t="shared" si="407"/>
        <v>3.17361010226061</v>
      </c>
      <c r="S3218" s="57">
        <f>IF(K3218=0,C3246,(1/$C$59)*LN(1+$C$59/$C$58/(RodR+ABS(Calculations!K3218-RodR))))</f>
        <v>0.0119418860638004</v>
      </c>
      <c r="T3218" s="83">
        <f t="shared" si="408"/>
        <v>0.0120373594591529</v>
      </c>
      <c r="U3218" s="58">
        <f t="shared" si="409"/>
        <v>134</v>
      </c>
      <c r="V3218" s="58">
        <f t="shared" si="410"/>
        <v>1.01019948033673</v>
      </c>
      <c r="W3218" s="58">
        <f t="shared" si="411"/>
        <v>1.01019948033673</v>
      </c>
    </row>
    <row r="3219" spans="11:23">
      <c r="K3219" s="80">
        <v>321.7</v>
      </c>
      <c r="L3219" s="56">
        <f t="shared" si="405"/>
        <v>1.54218478072568</v>
      </c>
      <c r="M3219" s="56">
        <f t="shared" si="412"/>
        <v>0.00478511170148943</v>
      </c>
      <c r="Q3219" s="82">
        <f t="shared" si="406"/>
        <v>0.0378871673078034</v>
      </c>
      <c r="R3219" s="58">
        <f t="shared" si="407"/>
        <v>3.17361010226061</v>
      </c>
      <c r="S3219" s="57">
        <f>IF(K3219=0,C3247,(1/$C$59)*LN(1+$C$59/$C$58/(RodR+ABS(Calculations!K3219-RodR))))</f>
        <v>0.0119381921808277</v>
      </c>
      <c r="T3219" s="83">
        <f t="shared" si="408"/>
        <v>0.012033606304306</v>
      </c>
      <c r="U3219" s="58">
        <f t="shared" si="409"/>
        <v>134.041666666667</v>
      </c>
      <c r="V3219" s="58">
        <f t="shared" si="410"/>
        <v>1.01019948033673</v>
      </c>
      <c r="W3219" s="58">
        <f t="shared" si="411"/>
        <v>1.01019948033673</v>
      </c>
    </row>
    <row r="3220" spans="11:23">
      <c r="K3220" s="80">
        <v>321.8</v>
      </c>
      <c r="L3220" s="56">
        <f t="shared" si="405"/>
        <v>1.54170789721738</v>
      </c>
      <c r="M3220" s="56">
        <f t="shared" si="412"/>
        <v>0.004782148185422</v>
      </c>
      <c r="Q3220" s="82">
        <f t="shared" si="406"/>
        <v>0.0378754516136197</v>
      </c>
      <c r="R3220" s="58">
        <f t="shared" si="407"/>
        <v>3.17361010226061</v>
      </c>
      <c r="S3220" s="57">
        <f>IF(K3220=0,C3248,(1/$C$59)*LN(1+$C$59/$C$58/(RodR+ABS(Calculations!K3220-RodR))))</f>
        <v>0.0119345005823622</v>
      </c>
      <c r="T3220" s="83">
        <f t="shared" si="408"/>
        <v>0.0120298554891454</v>
      </c>
      <c r="U3220" s="58">
        <f t="shared" si="409"/>
        <v>134.083333333333</v>
      </c>
      <c r="V3220" s="58">
        <f t="shared" si="410"/>
        <v>1.01019948033673</v>
      </c>
      <c r="W3220" s="58">
        <f t="shared" si="411"/>
        <v>1.01019948033673</v>
      </c>
    </row>
    <row r="3221" spans="11:23">
      <c r="K3221" s="80">
        <v>321.9</v>
      </c>
      <c r="L3221" s="56">
        <f t="shared" si="405"/>
        <v>1.54123130854977</v>
      </c>
      <c r="M3221" s="56">
        <f t="shared" si="412"/>
        <v>0.00477918742159811</v>
      </c>
      <c r="Q3221" s="82">
        <f t="shared" si="406"/>
        <v>0.0378637431628475</v>
      </c>
      <c r="R3221" s="58">
        <f t="shared" si="407"/>
        <v>3.17361010226061</v>
      </c>
      <c r="S3221" s="57">
        <f>IF(K3221=0,C3249,(1/$C$59)*LN(1+$C$59/$C$58/(RodR+ABS(Calculations!K3221-RodR))))</f>
        <v>0.0119308112662852</v>
      </c>
      <c r="T3221" s="83">
        <f t="shared" si="408"/>
        <v>0.0120261070114842</v>
      </c>
      <c r="U3221" s="58">
        <f t="shared" si="409"/>
        <v>134.125</v>
      </c>
      <c r="V3221" s="58">
        <f t="shared" si="410"/>
        <v>1.01019948033673</v>
      </c>
      <c r="W3221" s="58">
        <f t="shared" si="411"/>
        <v>1.01019948033673</v>
      </c>
    </row>
    <row r="3222" spans="11:23">
      <c r="K3222" s="80">
        <v>322</v>
      </c>
      <c r="L3222" s="56">
        <f t="shared" si="405"/>
        <v>1.5407550144495</v>
      </c>
      <c r="M3222" s="56">
        <f t="shared" si="412"/>
        <v>0.00477622940659383</v>
      </c>
      <c r="Q3222" s="82">
        <f t="shared" si="406"/>
        <v>0.0378520419487713</v>
      </c>
      <c r="R3222" s="58">
        <f t="shared" si="407"/>
        <v>3.17361010226061</v>
      </c>
      <c r="S3222" s="57">
        <f>IF(K3222=0,C3250,(1/$C$59)*LN(1+$C$59/$C$58/(RodR+ABS(Calculations!K3222-RodR))))</f>
        <v>0.0119271242304809</v>
      </c>
      <c r="T3222" s="83">
        <f t="shared" si="408"/>
        <v>0.0120223608691379</v>
      </c>
      <c r="U3222" s="58">
        <f t="shared" si="409"/>
        <v>134.166666666667</v>
      </c>
      <c r="V3222" s="58">
        <f t="shared" si="410"/>
        <v>1.01019948033673</v>
      </c>
      <c r="W3222" s="58">
        <f t="shared" si="411"/>
        <v>1.01019948033673</v>
      </c>
    </row>
    <row r="3223" spans="11:23">
      <c r="K3223" s="80">
        <v>322.1</v>
      </c>
      <c r="L3223" s="56">
        <f t="shared" si="405"/>
        <v>1.54027901464358</v>
      </c>
      <c r="M3223" s="56">
        <f t="shared" si="412"/>
        <v>0.00477327413698636</v>
      </c>
      <c r="Q3223" s="82">
        <f t="shared" si="406"/>
        <v>0.037840347964684</v>
      </c>
      <c r="R3223" s="58">
        <f t="shared" si="407"/>
        <v>3.17361010226061</v>
      </c>
      <c r="S3223" s="57">
        <f>IF(K3223=0,C3251,(1/$C$59)*LN(1+$C$59/$C$58/(RodR+ABS(Calculations!K3223-RodR))))</f>
        <v>0.0119234394728356</v>
      </c>
      <c r="T3223" s="83">
        <f t="shared" si="408"/>
        <v>0.0120186170599249</v>
      </c>
      <c r="U3223" s="58">
        <f t="shared" si="409"/>
        <v>134.208333333333</v>
      </c>
      <c r="V3223" s="58">
        <f t="shared" si="410"/>
        <v>1.01019948033673</v>
      </c>
      <c r="W3223" s="58">
        <f t="shared" si="411"/>
        <v>1.01019948033673</v>
      </c>
    </row>
    <row r="3224" spans="11:23">
      <c r="K3224" s="80">
        <v>322.2</v>
      </c>
      <c r="L3224" s="56">
        <f t="shared" si="405"/>
        <v>1.53980330885929</v>
      </c>
      <c r="M3224" s="56">
        <f t="shared" si="412"/>
        <v>0.00477032160942015</v>
      </c>
      <c r="Q3224" s="82">
        <f t="shared" si="406"/>
        <v>0.0378286612038859</v>
      </c>
      <c r="R3224" s="58">
        <f t="shared" si="407"/>
        <v>3.17361010226061</v>
      </c>
      <c r="S3224" s="57">
        <f>IF(K3224=0,C3252,(1/$C$59)*LN(1+$C$59/$C$58/(RodR+ABS(Calculations!K3224-RodR))))</f>
        <v>0.0119197569912384</v>
      </c>
      <c r="T3224" s="83">
        <f t="shared" si="408"/>
        <v>0.0120148755816662</v>
      </c>
      <c r="U3224" s="58">
        <f t="shared" si="409"/>
        <v>134.25</v>
      </c>
      <c r="V3224" s="58">
        <f t="shared" si="410"/>
        <v>1.01019948033673</v>
      </c>
      <c r="W3224" s="58">
        <f t="shared" si="411"/>
        <v>1.01019948033673</v>
      </c>
    </row>
    <row r="3225" spans="11:23">
      <c r="K3225" s="80">
        <v>322.3</v>
      </c>
      <c r="L3225" s="56">
        <f t="shared" si="405"/>
        <v>1.53932789682432</v>
      </c>
      <c r="M3225" s="56">
        <f t="shared" si="412"/>
        <v>0.00476737182043707</v>
      </c>
      <c r="Q3225" s="82">
        <f t="shared" si="406"/>
        <v>0.0378169816596874</v>
      </c>
      <c r="R3225" s="58">
        <f t="shared" si="407"/>
        <v>3.17361010226061</v>
      </c>
      <c r="S3225" s="57">
        <f>IF(K3225=0,C3253,(1/$C$59)*LN(1+$C$59/$C$58/(RodR+ABS(Calculations!K3225-RodR))))</f>
        <v>0.0119160767835815</v>
      </c>
      <c r="T3225" s="83">
        <f t="shared" si="408"/>
        <v>0.0120111364321856</v>
      </c>
      <c r="U3225" s="58">
        <f t="shared" si="409"/>
        <v>134.291666666667</v>
      </c>
      <c r="V3225" s="58">
        <f t="shared" si="410"/>
        <v>1.01019948033673</v>
      </c>
      <c r="W3225" s="58">
        <f t="shared" si="411"/>
        <v>1.01019948033673</v>
      </c>
    </row>
    <row r="3226" spans="11:23">
      <c r="K3226" s="80">
        <v>322.4</v>
      </c>
      <c r="L3226" s="56">
        <f t="shared" si="405"/>
        <v>1.53885277826667</v>
      </c>
      <c r="M3226" s="56">
        <f t="shared" si="412"/>
        <v>0.00476442476671579</v>
      </c>
      <c r="Q3226" s="82">
        <f t="shared" si="406"/>
        <v>0.0378053093254055</v>
      </c>
      <c r="R3226" s="58">
        <f t="shared" si="407"/>
        <v>3.17361010226061</v>
      </c>
      <c r="S3226" s="57">
        <f>IF(K3226=0,C3254,(1/$C$59)*LN(1+$C$59/$C$58/(RodR+ABS(Calculations!K3226-RodR))))</f>
        <v>0.011912398847759</v>
      </c>
      <c r="T3226" s="83">
        <f t="shared" si="408"/>
        <v>0.0120073996093093</v>
      </c>
      <c r="U3226" s="58">
        <f t="shared" si="409"/>
        <v>134.333333333333</v>
      </c>
      <c r="V3226" s="58">
        <f t="shared" si="410"/>
        <v>1.01019948033673</v>
      </c>
      <c r="W3226" s="58">
        <f t="shared" si="411"/>
        <v>1.01019948033673</v>
      </c>
    </row>
    <row r="3227" spans="11:23">
      <c r="K3227" s="80">
        <v>322.5</v>
      </c>
      <c r="L3227" s="56">
        <f t="shared" si="405"/>
        <v>1.53837795291462</v>
      </c>
      <c r="M3227" s="56">
        <f t="shared" si="412"/>
        <v>0.00476148044486724</v>
      </c>
      <c r="Q3227" s="82">
        <f t="shared" si="406"/>
        <v>0.0377936441943657</v>
      </c>
      <c r="R3227" s="58">
        <f t="shared" si="407"/>
        <v>3.17361010226061</v>
      </c>
      <c r="S3227" s="57">
        <f>IF(K3227=0,C3255,(1/$C$59)*LN(1+$C$59/$C$58/(RodR+ABS(Calculations!K3227-RodR))))</f>
        <v>0.0119087231816677</v>
      </c>
      <c r="T3227" s="83">
        <f t="shared" si="408"/>
        <v>0.012003665110867</v>
      </c>
      <c r="U3227" s="58">
        <f t="shared" si="409"/>
        <v>134.375</v>
      </c>
      <c r="V3227" s="58">
        <f t="shared" si="410"/>
        <v>1.01019948033673</v>
      </c>
      <c r="W3227" s="58">
        <f t="shared" si="411"/>
        <v>1.01019948033673</v>
      </c>
    </row>
    <row r="3228" spans="11:23">
      <c r="K3228" s="80">
        <v>322.6</v>
      </c>
      <c r="L3228" s="56">
        <f t="shared" si="405"/>
        <v>1.53790342049691</v>
      </c>
      <c r="M3228" s="56">
        <f t="shared" si="412"/>
        <v>0.0047585388514666</v>
      </c>
      <c r="Q3228" s="82">
        <f t="shared" si="406"/>
        <v>0.0377819862599032</v>
      </c>
      <c r="R3228" s="58">
        <f t="shared" si="407"/>
        <v>3.17361010226061</v>
      </c>
      <c r="S3228" s="57">
        <f>IF(K3228=0,C3256,(1/$C$59)*LN(1+$C$59/$C$58/(RodR+ABS(Calculations!K3228-RodR))))</f>
        <v>0.0119050497832076</v>
      </c>
      <c r="T3228" s="83">
        <f t="shared" si="408"/>
        <v>0.0119999329346898</v>
      </c>
      <c r="U3228" s="58">
        <f t="shared" si="409"/>
        <v>134.416666666667</v>
      </c>
      <c r="V3228" s="58">
        <f t="shared" si="410"/>
        <v>1.01019948033673</v>
      </c>
      <c r="W3228" s="58">
        <f t="shared" si="411"/>
        <v>1.01019948033673</v>
      </c>
    </row>
    <row r="3229" spans="11:23">
      <c r="K3229" s="80">
        <v>322.7</v>
      </c>
      <c r="L3229" s="56">
        <f t="shared" si="405"/>
        <v>1.53742918074249</v>
      </c>
      <c r="M3229" s="56">
        <f t="shared" si="412"/>
        <v>0.00475559998319341</v>
      </c>
      <c r="Q3229" s="82">
        <f t="shared" si="406"/>
        <v>0.0377703355153592</v>
      </c>
      <c r="R3229" s="58">
        <f t="shared" si="407"/>
        <v>3.17361010226061</v>
      </c>
      <c r="S3229" s="57">
        <f>IF(K3229=0,C3257,(1/$C$59)*LN(1+$C$59/$C$58/(RodR+ABS(Calculations!K3229-RodR))))</f>
        <v>0.0119013786502806</v>
      </c>
      <c r="T3229" s="83">
        <f t="shared" si="408"/>
        <v>0.0119962030786127</v>
      </c>
      <c r="U3229" s="58">
        <f t="shared" si="409"/>
        <v>134.458333333333</v>
      </c>
      <c r="V3229" s="58">
        <f t="shared" si="410"/>
        <v>1.01019948033673</v>
      </c>
      <c r="W3229" s="58">
        <f t="shared" si="411"/>
        <v>1.01019948033673</v>
      </c>
    </row>
    <row r="3230" spans="11:23">
      <c r="K3230" s="80">
        <v>322.8</v>
      </c>
      <c r="L3230" s="56">
        <f t="shared" si="405"/>
        <v>1.53695523338072</v>
      </c>
      <c r="M3230" s="56">
        <f t="shared" si="412"/>
        <v>0.00475266383665729</v>
      </c>
      <c r="Q3230" s="82">
        <f t="shared" si="406"/>
        <v>0.037758691954085</v>
      </c>
      <c r="R3230" s="58">
        <f t="shared" si="407"/>
        <v>3.17361010226061</v>
      </c>
      <c r="S3230" s="57">
        <f>IF(K3230=0,C3258,(1/$C$59)*LN(1+$C$59/$C$58/(RodR+ABS(Calculations!K3230-RodR))))</f>
        <v>0.0118977097807916</v>
      </c>
      <c r="T3230" s="83">
        <f t="shared" si="408"/>
        <v>0.0119924755404726</v>
      </c>
      <c r="U3230" s="58">
        <f t="shared" si="409"/>
        <v>134.5</v>
      </c>
      <c r="V3230" s="58">
        <f t="shared" si="410"/>
        <v>1.01019948033673</v>
      </c>
      <c r="W3230" s="58">
        <f t="shared" si="411"/>
        <v>1.01019948033673</v>
      </c>
    </row>
    <row r="3231" spans="11:23">
      <c r="K3231" s="80">
        <v>322.9</v>
      </c>
      <c r="L3231" s="56">
        <f t="shared" si="405"/>
        <v>1.53648157814123</v>
      </c>
      <c r="M3231" s="56">
        <f t="shared" si="412"/>
        <v>0.00474973040853643</v>
      </c>
      <c r="Q3231" s="82">
        <f t="shared" si="406"/>
        <v>0.0377470555694383</v>
      </c>
      <c r="R3231" s="58">
        <f t="shared" si="407"/>
        <v>3.17361010226061</v>
      </c>
      <c r="S3231" s="57">
        <f>IF(K3231=0,C3259,(1/$C$59)*LN(1+$C$59/$C$58/(RodR+ABS(Calculations!K3231-RodR))))</f>
        <v>0.0118940431726476</v>
      </c>
      <c r="T3231" s="83">
        <f t="shared" si="408"/>
        <v>0.0119887503181104</v>
      </c>
      <c r="U3231" s="58">
        <f t="shared" si="409"/>
        <v>134.541666666667</v>
      </c>
      <c r="V3231" s="58">
        <f t="shared" si="410"/>
        <v>1.01019948033673</v>
      </c>
      <c r="W3231" s="58">
        <f t="shared" si="411"/>
        <v>1.01019948033673</v>
      </c>
    </row>
    <row r="3232" spans="11:23">
      <c r="K3232" s="80">
        <v>323</v>
      </c>
      <c r="L3232" s="56">
        <f t="shared" si="405"/>
        <v>1.5360082147541</v>
      </c>
      <c r="M3232" s="56">
        <f t="shared" si="412"/>
        <v>0.00474679969540759</v>
      </c>
      <c r="Q3232" s="82">
        <f t="shared" si="406"/>
        <v>0.0377354263547879</v>
      </c>
      <c r="R3232" s="58">
        <f t="shared" si="407"/>
        <v>3.17361010226061</v>
      </c>
      <c r="S3232" s="57">
        <f>IF(K3232=0,C3260,(1/$C$59)*LN(1+$C$59/$C$58/(RodR+ABS(Calculations!K3232-RodR))))</f>
        <v>0.0118903788237592</v>
      </c>
      <c r="T3232" s="83">
        <f t="shared" si="408"/>
        <v>0.0119850274093672</v>
      </c>
      <c r="U3232" s="58">
        <f t="shared" si="409"/>
        <v>134.583333333333</v>
      </c>
      <c r="V3232" s="58">
        <f t="shared" si="410"/>
        <v>1.01019948033673</v>
      </c>
      <c r="W3232" s="58">
        <f t="shared" si="411"/>
        <v>1.01019948033673</v>
      </c>
    </row>
    <row r="3233" spans="11:23">
      <c r="K3233" s="80">
        <v>323.1</v>
      </c>
      <c r="L3233" s="56">
        <f t="shared" si="405"/>
        <v>1.53553514294956</v>
      </c>
      <c r="M3233" s="56">
        <f t="shared" si="412"/>
        <v>0.00474387169401624</v>
      </c>
      <c r="Q3233" s="82">
        <f t="shared" si="406"/>
        <v>0.0377238043035065</v>
      </c>
      <c r="R3233" s="58">
        <f t="shared" si="407"/>
        <v>3.17361010226061</v>
      </c>
      <c r="S3233" s="57">
        <f>IF(K3233=0,C3261,(1/$C$59)*LN(1+$C$59/$C$58/(RodR+ABS(Calculations!K3233-RodR))))</f>
        <v>0.0118867167320382</v>
      </c>
      <c r="T3233" s="83">
        <f t="shared" si="408"/>
        <v>0.0119813068120899</v>
      </c>
      <c r="U3233" s="58">
        <f t="shared" si="409"/>
        <v>134.625</v>
      </c>
      <c r="V3233" s="58">
        <f t="shared" si="410"/>
        <v>1.01019948033673</v>
      </c>
      <c r="W3233" s="58">
        <f t="shared" si="411"/>
        <v>1.01019948033673</v>
      </c>
    </row>
    <row r="3234" spans="11:23">
      <c r="K3234" s="80">
        <v>323.2</v>
      </c>
      <c r="L3234" s="56">
        <f t="shared" si="405"/>
        <v>1.53506236245838</v>
      </c>
      <c r="M3234" s="56">
        <f t="shared" si="412"/>
        <v>0.00474094640090472</v>
      </c>
      <c r="Q3234" s="82">
        <f t="shared" si="406"/>
        <v>0.0377121894089795</v>
      </c>
      <c r="R3234" s="58">
        <f t="shared" si="407"/>
        <v>3.17361010226061</v>
      </c>
      <c r="S3234" s="57">
        <f>IF(K3234=0,C3262,(1/$C$59)*LN(1+$C$59/$C$58/(RodR+ABS(Calculations!K3234-RodR))))</f>
        <v>0.0118830568954001</v>
      </c>
      <c r="T3234" s="83">
        <f t="shared" si="408"/>
        <v>0.0119775885241248</v>
      </c>
      <c r="U3234" s="58">
        <f t="shared" si="409"/>
        <v>134.666666666667</v>
      </c>
      <c r="V3234" s="58">
        <f t="shared" si="410"/>
        <v>1.01019948033673</v>
      </c>
      <c r="W3234" s="58">
        <f t="shared" si="411"/>
        <v>1.01019948033673</v>
      </c>
    </row>
    <row r="3235" spans="11:23">
      <c r="K3235" s="80">
        <v>323.3</v>
      </c>
      <c r="L3235" s="56">
        <f t="shared" si="405"/>
        <v>1.5345898730115</v>
      </c>
      <c r="M3235" s="56">
        <f t="shared" si="412"/>
        <v>0.0047380238128194</v>
      </c>
      <c r="Q3235" s="82">
        <f t="shared" si="406"/>
        <v>0.0377005816645972</v>
      </c>
      <c r="R3235" s="58">
        <f t="shared" si="407"/>
        <v>3.17361010226061</v>
      </c>
      <c r="S3235" s="57">
        <f>IF(K3235=0,C3263,(1/$C$59)*LN(1+$C$59/$C$58/(RodR+ABS(Calculations!K3235-RodR))))</f>
        <v>0.0118793993117625</v>
      </c>
      <c r="T3235" s="83">
        <f t="shared" si="408"/>
        <v>0.0119738725433241</v>
      </c>
      <c r="U3235" s="58">
        <f t="shared" si="409"/>
        <v>134.708333333333</v>
      </c>
      <c r="V3235" s="58">
        <f t="shared" si="410"/>
        <v>1.01019948033673</v>
      </c>
      <c r="W3235" s="58">
        <f t="shared" si="411"/>
        <v>1.01019948033673</v>
      </c>
    </row>
    <row r="3236" spans="11:23">
      <c r="K3236" s="80">
        <v>323.4</v>
      </c>
      <c r="L3236" s="56">
        <f t="shared" si="405"/>
        <v>1.53411767434026</v>
      </c>
      <c r="M3236" s="56">
        <f t="shared" si="412"/>
        <v>0.00473510392640386</v>
      </c>
      <c r="Q3236" s="82">
        <f t="shared" si="406"/>
        <v>0.037688981063759</v>
      </c>
      <c r="R3236" s="58">
        <f t="shared" si="407"/>
        <v>3.17361010226061</v>
      </c>
      <c r="S3236" s="57">
        <f>IF(K3236=0,C3264,(1/$C$59)*LN(1+$C$59/$C$58/(RodR+ABS(Calculations!K3236-RodR))))</f>
        <v>0.0118757439790454</v>
      </c>
      <c r="T3236" s="83">
        <f t="shared" si="408"/>
        <v>0.0119701588675399</v>
      </c>
      <c r="U3236" s="58">
        <f t="shared" si="409"/>
        <v>134.75</v>
      </c>
      <c r="V3236" s="58">
        <f t="shared" si="410"/>
        <v>1.01019948033673</v>
      </c>
      <c r="W3236" s="58">
        <f t="shared" si="411"/>
        <v>1.01019948033673</v>
      </c>
    </row>
    <row r="3237" spans="11:23">
      <c r="K3237" s="80">
        <v>323.5</v>
      </c>
      <c r="L3237" s="56">
        <f t="shared" si="405"/>
        <v>1.53364576617632</v>
      </c>
      <c r="M3237" s="56">
        <f t="shared" si="412"/>
        <v>0.00473218673830189</v>
      </c>
      <c r="Q3237" s="82">
        <f t="shared" si="406"/>
        <v>0.0376773875998729</v>
      </c>
      <c r="R3237" s="58">
        <f t="shared" si="407"/>
        <v>3.17361010226061</v>
      </c>
      <c r="S3237" s="57">
        <f>IF(K3237=0,C3265,(1/$C$59)*LN(1+$C$59/$C$58/(RodR+ABS(Calculations!K3237-RodR))))</f>
        <v>0.0118720908951716</v>
      </c>
      <c r="T3237" s="83">
        <f t="shared" si="408"/>
        <v>0.011966447494629</v>
      </c>
      <c r="U3237" s="58">
        <f t="shared" si="409"/>
        <v>134.791666666667</v>
      </c>
      <c r="V3237" s="58">
        <f t="shared" si="410"/>
        <v>1.01019948033673</v>
      </c>
      <c r="W3237" s="58">
        <f t="shared" si="411"/>
        <v>1.01019948033673</v>
      </c>
    </row>
    <row r="3238" spans="11:23">
      <c r="K3238" s="80">
        <v>323.6</v>
      </c>
      <c r="L3238" s="56">
        <f t="shared" si="405"/>
        <v>1.53317414825169</v>
      </c>
      <c r="M3238" s="56">
        <f t="shared" si="412"/>
        <v>0.0047292722452259</v>
      </c>
      <c r="Q3238" s="82">
        <f t="shared" si="406"/>
        <v>0.0376658012663548</v>
      </c>
      <c r="R3238" s="58">
        <f t="shared" si="407"/>
        <v>3.17361010226061</v>
      </c>
      <c r="S3238" s="57">
        <f>IF(K3238=0,C3266,(1/$C$59)*LN(1+$C$59/$C$58/(RodR+ABS(Calculations!K3238-RodR))))</f>
        <v>0.0118684400580666</v>
      </c>
      <c r="T3238" s="83">
        <f t="shared" si="408"/>
        <v>0.0119627384224491</v>
      </c>
      <c r="U3238" s="58">
        <f t="shared" si="409"/>
        <v>134.833333333333</v>
      </c>
      <c r="V3238" s="58">
        <f t="shared" si="410"/>
        <v>1.01019948033673</v>
      </c>
      <c r="W3238" s="58">
        <f t="shared" si="411"/>
        <v>1.01019948033673</v>
      </c>
    </row>
    <row r="3239" spans="11:23">
      <c r="K3239" s="80">
        <v>323.7</v>
      </c>
      <c r="L3239" s="56">
        <f t="shared" si="405"/>
        <v>1.53270282029864</v>
      </c>
      <c r="M3239" s="56">
        <f t="shared" si="412"/>
        <v>0.00472636044385366</v>
      </c>
      <c r="Q3239" s="82">
        <f t="shared" si="406"/>
        <v>0.0376542220566276</v>
      </c>
      <c r="R3239" s="58">
        <f t="shared" si="407"/>
        <v>3.17361010226061</v>
      </c>
      <c r="S3239" s="57">
        <f>IF(K3239=0,C3267,(1/$C$59)*LN(1+$C$59/$C$58/(RodR+ABS(Calculations!K3239-RodR))))</f>
        <v>0.011864791465658</v>
      </c>
      <c r="T3239" s="83">
        <f t="shared" si="408"/>
        <v>0.0119590316488628</v>
      </c>
      <c r="U3239" s="58">
        <f t="shared" si="409"/>
        <v>134.875</v>
      </c>
      <c r="V3239" s="58">
        <f t="shared" si="410"/>
        <v>1.01019948033673</v>
      </c>
      <c r="W3239" s="58">
        <f t="shared" si="411"/>
        <v>1.01019948033673</v>
      </c>
    </row>
    <row r="3240" spans="11:23">
      <c r="K3240" s="80">
        <v>323.8</v>
      </c>
      <c r="L3240" s="56">
        <f t="shared" si="405"/>
        <v>1.53223178204989</v>
      </c>
      <c r="M3240" s="56">
        <f t="shared" si="412"/>
        <v>0.00472345133082896</v>
      </c>
      <c r="Q3240" s="82">
        <f t="shared" si="406"/>
        <v>0.037642649964125</v>
      </c>
      <c r="R3240" s="58">
        <f t="shared" si="407"/>
        <v>3.17361010226061</v>
      </c>
      <c r="S3240" s="57">
        <f>IF(K3240=0,C3268,(1/$C$59)*LN(1+$C$59/$C$58/(RodR+ABS(Calculations!K3240-RodR))))</f>
        <v>0.0118611451158766</v>
      </c>
      <c r="T3240" s="83">
        <f t="shared" si="408"/>
        <v>0.0119553271717324</v>
      </c>
      <c r="U3240" s="58">
        <f t="shared" si="409"/>
        <v>134.916666666667</v>
      </c>
      <c r="V3240" s="58">
        <f t="shared" si="410"/>
        <v>1.01019948033673</v>
      </c>
      <c r="W3240" s="58">
        <f t="shared" si="411"/>
        <v>1.01019948033673</v>
      </c>
    </row>
    <row r="3241" spans="11:23">
      <c r="K3241" s="80">
        <v>323.9</v>
      </c>
      <c r="L3241" s="56">
        <f t="shared" si="405"/>
        <v>1.53176103323833</v>
      </c>
      <c r="M3241" s="56">
        <f t="shared" si="412"/>
        <v>0.00472054490289797</v>
      </c>
      <c r="Q3241" s="82">
        <f t="shared" si="406"/>
        <v>0.0376310849822847</v>
      </c>
      <c r="R3241" s="58">
        <f t="shared" si="407"/>
        <v>3.17361010226061</v>
      </c>
      <c r="S3241" s="57">
        <f>IF(K3241=0,C3269,(1/$C$59)*LN(1+$C$59/$C$58/(RodR+ABS(Calculations!K3241-RodR))))</f>
        <v>0.0118575010066547</v>
      </c>
      <c r="T3241" s="83">
        <f t="shared" si="408"/>
        <v>0.011951624988926</v>
      </c>
      <c r="U3241" s="58">
        <f t="shared" si="409"/>
        <v>134.958333333333</v>
      </c>
      <c r="V3241" s="58">
        <f t="shared" si="410"/>
        <v>1.01019948033673</v>
      </c>
      <c r="W3241" s="58">
        <f t="shared" si="411"/>
        <v>1.01019948033673</v>
      </c>
    </row>
    <row r="3242" spans="11:23">
      <c r="K3242" s="80">
        <v>324</v>
      </c>
      <c r="L3242" s="56">
        <f t="shared" si="405"/>
        <v>1.53129057359736</v>
      </c>
      <c r="M3242" s="56">
        <f t="shared" si="412"/>
        <v>0.00471764115673778</v>
      </c>
      <c r="Q3242" s="82">
        <f t="shared" si="406"/>
        <v>0.0376195271045571</v>
      </c>
      <c r="R3242" s="58">
        <f t="shared" si="407"/>
        <v>3.17361010226061</v>
      </c>
      <c r="S3242" s="57">
        <f>IF(K3242=0,C3270,(1/$C$59)*LN(1+$C$59/$C$58/(RodR+ABS(Calculations!K3242-RodR))))</f>
        <v>0.0118538591359286</v>
      </c>
      <c r="T3242" s="83">
        <f t="shared" si="408"/>
        <v>0.0119479250983119</v>
      </c>
      <c r="U3242" s="58">
        <f t="shared" si="409"/>
        <v>135</v>
      </c>
      <c r="V3242" s="58">
        <f t="shared" si="410"/>
        <v>1.01019948033673</v>
      </c>
      <c r="W3242" s="58">
        <f t="shared" si="411"/>
        <v>1.01019948033673</v>
      </c>
    </row>
    <row r="3243" spans="11:23">
      <c r="K3243" s="80">
        <v>324.1</v>
      </c>
      <c r="L3243" s="56">
        <f t="shared" si="405"/>
        <v>1.53082040286054</v>
      </c>
      <c r="M3243" s="56">
        <f t="shared" si="412"/>
        <v>0.00471474008902639</v>
      </c>
      <c r="Q3243" s="82">
        <f t="shared" si="406"/>
        <v>0.0376079763243964</v>
      </c>
      <c r="R3243" s="58">
        <f t="shared" si="407"/>
        <v>3.17361010226061</v>
      </c>
      <c r="S3243" s="57">
        <f>IF(K3243=0,C3271,(1/$C$59)*LN(1+$C$59/$C$58/(RodR+ABS(Calculations!K3243-RodR))))</f>
        <v>0.0118502195016356</v>
      </c>
      <c r="T3243" s="83">
        <f t="shared" si="408"/>
        <v>0.0119442274977622</v>
      </c>
      <c r="U3243" s="58">
        <f t="shared" si="409"/>
        <v>135.041666666667</v>
      </c>
      <c r="V3243" s="58">
        <f t="shared" si="410"/>
        <v>1.01019948033673</v>
      </c>
      <c r="W3243" s="58">
        <f t="shared" si="411"/>
        <v>1.01019948033673</v>
      </c>
    </row>
    <row r="3244" spans="11:23">
      <c r="K3244" s="80">
        <v>324.2</v>
      </c>
      <c r="L3244" s="56">
        <f t="shared" si="405"/>
        <v>1.53035052076187</v>
      </c>
      <c r="M3244" s="56">
        <f t="shared" si="412"/>
        <v>0.00471184169650973</v>
      </c>
      <c r="Q3244" s="82">
        <f t="shared" si="406"/>
        <v>0.0375964326352681</v>
      </c>
      <c r="R3244" s="58">
        <f t="shared" si="407"/>
        <v>3.17361010226061</v>
      </c>
      <c r="S3244" s="57">
        <f>IF(K3244=0,C3272,(1/$C$59)*LN(1+$C$59/$C$58/(RodR+ABS(Calculations!K3244-RodR))))</f>
        <v>0.0118465821017168</v>
      </c>
      <c r="T3244" s="83">
        <f t="shared" si="408"/>
        <v>0.0119405321851512</v>
      </c>
      <c r="U3244" s="58">
        <f t="shared" si="409"/>
        <v>135.083333333333</v>
      </c>
      <c r="V3244" s="58">
        <f t="shared" si="410"/>
        <v>1.01019948033673</v>
      </c>
      <c r="W3244" s="58">
        <f t="shared" si="411"/>
        <v>1.01019948033673</v>
      </c>
    </row>
    <row r="3245" spans="11:23">
      <c r="K3245" s="80">
        <v>324.3</v>
      </c>
      <c r="L3245" s="56">
        <f t="shared" si="405"/>
        <v>1.52988092703564</v>
      </c>
      <c r="M3245" s="56">
        <f t="shared" si="412"/>
        <v>0.00470894597586535</v>
      </c>
      <c r="Q3245" s="82">
        <f t="shared" si="406"/>
        <v>0.0375848960306441</v>
      </c>
      <c r="R3245" s="58">
        <f t="shared" si="407"/>
        <v>3.17361010226061</v>
      </c>
      <c r="S3245" s="57">
        <f>IF(K3245=0,C3273,(1/$C$59)*LN(1+$C$59/$C$58/(RodR+ABS(Calculations!K3245-RodR))))</f>
        <v>0.0118429469341151</v>
      </c>
      <c r="T3245" s="83">
        <f t="shared" si="408"/>
        <v>0.0119368391583563</v>
      </c>
      <c r="U3245" s="58">
        <f t="shared" si="409"/>
        <v>135.125</v>
      </c>
      <c r="V3245" s="58">
        <f t="shared" si="410"/>
        <v>1.01019948033673</v>
      </c>
      <c r="W3245" s="58">
        <f t="shared" si="411"/>
        <v>1.01019948033673</v>
      </c>
    </row>
    <row r="3246" spans="11:23">
      <c r="K3246" s="80">
        <v>324.4</v>
      </c>
      <c r="L3246" s="56">
        <f t="shared" si="405"/>
        <v>1.52941162141642</v>
      </c>
      <c r="M3246" s="56">
        <f t="shared" si="412"/>
        <v>0.00470605292383852</v>
      </c>
      <c r="Q3246" s="82">
        <f t="shared" si="406"/>
        <v>0.0375733665040038</v>
      </c>
      <c r="R3246" s="58">
        <f t="shared" si="407"/>
        <v>3.17361010226061</v>
      </c>
      <c r="S3246" s="57">
        <f>IF(K3246=0,C3274,(1/$C$59)*LN(1+$C$59/$C$58/(RodR+ABS(Calculations!K3246-RodR))))</f>
        <v>0.011839313996776</v>
      </c>
      <c r="T3246" s="83">
        <f t="shared" si="408"/>
        <v>0.0119331484152571</v>
      </c>
      <c r="U3246" s="58">
        <f t="shared" si="409"/>
        <v>135.166666666667</v>
      </c>
      <c r="V3246" s="58">
        <f t="shared" si="410"/>
        <v>1.01019948033673</v>
      </c>
      <c r="W3246" s="58">
        <f t="shared" si="411"/>
        <v>1.01019948033673</v>
      </c>
    </row>
    <row r="3247" spans="11:23">
      <c r="K3247" s="80">
        <v>324.5</v>
      </c>
      <c r="L3247" s="56">
        <f t="shared" si="405"/>
        <v>1.52894260363918</v>
      </c>
      <c r="M3247" s="56">
        <f t="shared" si="412"/>
        <v>0.00470316253714165</v>
      </c>
      <c r="Q3247" s="82">
        <f t="shared" si="406"/>
        <v>0.0375618440488357</v>
      </c>
      <c r="R3247" s="58">
        <f t="shared" si="407"/>
        <v>3.17361010226061</v>
      </c>
      <c r="S3247" s="57">
        <f>IF(K3247=0,C3275,(1/$C$59)*LN(1+$C$59/$C$58/(RodR+ABS(Calculations!K3247-RodR))))</f>
        <v>0.0118356832876477</v>
      </c>
      <c r="T3247" s="83">
        <f t="shared" si="408"/>
        <v>0.011929459953736</v>
      </c>
      <c r="U3247" s="58">
        <f t="shared" si="409"/>
        <v>135.208333333333</v>
      </c>
      <c r="V3247" s="58">
        <f t="shared" si="410"/>
        <v>1.01019948033673</v>
      </c>
      <c r="W3247" s="58">
        <f t="shared" si="411"/>
        <v>1.01019948033673</v>
      </c>
    </row>
    <row r="3248" spans="11:23">
      <c r="K3248" s="80">
        <v>324.6</v>
      </c>
      <c r="L3248" s="56">
        <f t="shared" si="405"/>
        <v>1.5284738734392</v>
      </c>
      <c r="M3248" s="56">
        <f t="shared" si="412"/>
        <v>0.00470027481248558</v>
      </c>
      <c r="Q3248" s="82">
        <f t="shared" si="406"/>
        <v>0.0375503286586369</v>
      </c>
      <c r="R3248" s="58">
        <f t="shared" si="407"/>
        <v>3.17361010226061</v>
      </c>
      <c r="S3248" s="57">
        <f>IF(K3248=0,C3276,(1/$C$59)*LN(1+$C$59/$C$58/(RodR+ABS(Calculations!K3248-RodR))))</f>
        <v>0.011832054804681</v>
      </c>
      <c r="T3248" s="83">
        <f t="shared" si="408"/>
        <v>0.0119257737716779</v>
      </c>
      <c r="U3248" s="58">
        <f t="shared" si="409"/>
        <v>135.25</v>
      </c>
      <c r="V3248" s="58">
        <f t="shared" si="410"/>
        <v>1.01019948033673</v>
      </c>
      <c r="W3248" s="58">
        <f t="shared" si="411"/>
        <v>1.01019948033673</v>
      </c>
    </row>
    <row r="3249" spans="11:23">
      <c r="K3249" s="80">
        <v>324.7</v>
      </c>
      <c r="L3249" s="56">
        <f t="shared" si="405"/>
        <v>1.52800543055202</v>
      </c>
      <c r="M3249" s="56">
        <f t="shared" si="412"/>
        <v>0.0046973897466156</v>
      </c>
      <c r="Q3249" s="82">
        <f t="shared" si="406"/>
        <v>0.03753882032691</v>
      </c>
      <c r="R3249" s="58">
        <f t="shared" si="407"/>
        <v>3.17361010226061</v>
      </c>
      <c r="S3249" s="57">
        <f>IF(K3249=0,C3277,(1/$C$59)*LN(1+$C$59/$C$58/(RodR+ABS(Calculations!K3249-RodR))))</f>
        <v>0.0118284285458288</v>
      </c>
      <c r="T3249" s="83">
        <f t="shared" si="408"/>
        <v>0.0119220898669705</v>
      </c>
      <c r="U3249" s="58">
        <f t="shared" si="409"/>
        <v>135.291666666667</v>
      </c>
      <c r="V3249" s="58">
        <f t="shared" si="410"/>
        <v>1.01019948033673</v>
      </c>
      <c r="W3249" s="58">
        <f t="shared" si="411"/>
        <v>1.01019948033673</v>
      </c>
    </row>
    <row r="3250" spans="11:23">
      <c r="K3250" s="80">
        <v>324.8</v>
      </c>
      <c r="L3250" s="56">
        <f t="shared" si="405"/>
        <v>1.52753727471358</v>
      </c>
      <c r="M3250" s="56">
        <f t="shared" si="412"/>
        <v>0.00469450733631227</v>
      </c>
      <c r="Q3250" s="82">
        <f t="shared" si="406"/>
        <v>0.0375273190471678</v>
      </c>
      <c r="R3250" s="58">
        <f t="shared" si="407"/>
        <v>3.17361010226061</v>
      </c>
      <c r="S3250" s="57">
        <f>IF(K3250=0,C3278,(1/$C$59)*LN(1+$C$59/$C$58/(RodR+ABS(Calculations!K3250-RodR))))</f>
        <v>0.0118248045090468</v>
      </c>
      <c r="T3250" s="83">
        <f t="shared" si="408"/>
        <v>0.0119184082375037</v>
      </c>
      <c r="U3250" s="58">
        <f t="shared" si="409"/>
        <v>135.333333333333</v>
      </c>
      <c r="V3250" s="58">
        <f t="shared" si="410"/>
        <v>1.01019948033673</v>
      </c>
      <c r="W3250" s="58">
        <f t="shared" si="411"/>
        <v>1.01019948033673</v>
      </c>
    </row>
    <row r="3251" spans="11:23">
      <c r="K3251" s="80">
        <v>324.9</v>
      </c>
      <c r="L3251" s="56">
        <f t="shared" si="405"/>
        <v>1.52706940566015</v>
      </c>
      <c r="M3251" s="56">
        <f t="shared" si="412"/>
        <v>0.00469162757818342</v>
      </c>
      <c r="Q3251" s="82">
        <f t="shared" si="406"/>
        <v>0.0375158248129314</v>
      </c>
      <c r="R3251" s="58">
        <f t="shared" si="407"/>
        <v>3.17361010226061</v>
      </c>
      <c r="S3251" s="57">
        <f>IF(K3251=0,C3279,(1/$C$59)*LN(1+$C$59/$C$58/(RodR+ABS(Calculations!K3251-RodR))))</f>
        <v>0.0118211826922937</v>
      </c>
      <c r="T3251" s="83">
        <f t="shared" si="408"/>
        <v>0.0119147288811708</v>
      </c>
      <c r="U3251" s="58">
        <f t="shared" si="409"/>
        <v>135.375</v>
      </c>
      <c r="V3251" s="58">
        <f t="shared" si="410"/>
        <v>1.01019948033673</v>
      </c>
      <c r="W3251" s="58">
        <f t="shared" si="411"/>
        <v>1.01019948033673</v>
      </c>
    </row>
    <row r="3252" spans="11:23">
      <c r="K3252" s="80">
        <v>325</v>
      </c>
      <c r="L3252" s="56">
        <f t="shared" si="405"/>
        <v>1.52660182312821</v>
      </c>
      <c r="M3252" s="56">
        <f t="shared" si="412"/>
        <v>0.00468875046914596</v>
      </c>
      <c r="Q3252" s="82">
        <f t="shared" si="406"/>
        <v>0.0375043376177269</v>
      </c>
      <c r="R3252" s="58">
        <f t="shared" si="407"/>
        <v>3.17361010226061</v>
      </c>
      <c r="S3252" s="57">
        <f>IF(K3252=0,C3280,(1/$C$59)*LN(1+$C$59/$C$58/(RodR+ABS(Calculations!K3252-RodR))))</f>
        <v>0.0118175630935294</v>
      </c>
      <c r="T3252" s="83">
        <f t="shared" si="408"/>
        <v>0.0119110517958669</v>
      </c>
      <c r="U3252" s="58">
        <f t="shared" si="409"/>
        <v>135.416666666667</v>
      </c>
      <c r="V3252" s="58">
        <f t="shared" si="410"/>
        <v>1.01019948033673</v>
      </c>
      <c r="W3252" s="58">
        <f t="shared" si="411"/>
        <v>1.01019948033673</v>
      </c>
    </row>
    <row r="3253" spans="11:23">
      <c r="K3253" s="80">
        <v>325.1</v>
      </c>
      <c r="L3253" s="56">
        <f t="shared" si="405"/>
        <v>1.52613452685469</v>
      </c>
      <c r="M3253" s="56">
        <f t="shared" si="412"/>
        <v>0.0046858760058428</v>
      </c>
      <c r="Q3253" s="82">
        <f t="shared" si="406"/>
        <v>0.0374928574550911</v>
      </c>
      <c r="R3253" s="58">
        <f t="shared" si="407"/>
        <v>3.17361010226061</v>
      </c>
      <c r="S3253" s="57">
        <f>IF(K3253=0,C3281,(1/$C$59)*LN(1+$C$59/$C$58/(RodR+ABS(Calculations!K3253-RodR))))</f>
        <v>0.0118139457107174</v>
      </c>
      <c r="T3253" s="83">
        <f t="shared" si="408"/>
        <v>0.0119073769794899</v>
      </c>
      <c r="U3253" s="58">
        <f t="shared" si="409"/>
        <v>135.458333333333</v>
      </c>
      <c r="V3253" s="58">
        <f t="shared" si="410"/>
        <v>1.01019948033673</v>
      </c>
      <c r="W3253" s="58">
        <f t="shared" si="411"/>
        <v>1.01019948033673</v>
      </c>
    </row>
    <row r="3254" spans="11:23">
      <c r="K3254" s="80">
        <v>325.2</v>
      </c>
      <c r="L3254" s="56">
        <f t="shared" si="405"/>
        <v>1.52566751657682</v>
      </c>
      <c r="M3254" s="56">
        <f t="shared" si="412"/>
        <v>0.00468300418505208</v>
      </c>
      <c r="Q3254" s="82">
        <f t="shared" si="406"/>
        <v>0.0374813843185686</v>
      </c>
      <c r="R3254" s="58">
        <f t="shared" si="407"/>
        <v>3.17361010226061</v>
      </c>
      <c r="S3254" s="57">
        <f>IF(K3254=0,C3282,(1/$C$59)*LN(1+$C$59/$C$58/(RodR+ABS(Calculations!K3254-RodR))))</f>
        <v>0.0118103305418237</v>
      </c>
      <c r="T3254" s="83">
        <f t="shared" si="408"/>
        <v>0.0119037044299407</v>
      </c>
      <c r="U3254" s="58">
        <f t="shared" si="409"/>
        <v>135.5</v>
      </c>
      <c r="V3254" s="58">
        <f t="shared" si="410"/>
        <v>1.01019948033673</v>
      </c>
      <c r="W3254" s="58">
        <f t="shared" si="411"/>
        <v>1.01019948033673</v>
      </c>
    </row>
    <row r="3255" spans="11:23">
      <c r="K3255" s="80">
        <v>325.3</v>
      </c>
      <c r="L3255" s="56">
        <f t="shared" si="405"/>
        <v>1.52520079203205</v>
      </c>
      <c r="M3255" s="56">
        <f t="shared" si="412"/>
        <v>0.00468013500358877</v>
      </c>
      <c r="Q3255" s="82">
        <f t="shared" si="406"/>
        <v>0.0374699182017093</v>
      </c>
      <c r="R3255" s="58">
        <f t="shared" si="407"/>
        <v>3.17361010226061</v>
      </c>
      <c r="S3255" s="57">
        <f>IF(K3255=0,C3283,(1/$C$59)*LN(1+$C$59/$C$58/(RodR+ABS(Calculations!K3255-RodR))))</f>
        <v>0.0118067175848158</v>
      </c>
      <c r="T3255" s="83">
        <f t="shared" si="408"/>
        <v>0.011900034145122</v>
      </c>
      <c r="U3255" s="58">
        <f t="shared" si="409"/>
        <v>135.541666666667</v>
      </c>
      <c r="V3255" s="58">
        <f t="shared" si="410"/>
        <v>1.01019948033673</v>
      </c>
      <c r="W3255" s="58">
        <f t="shared" si="411"/>
        <v>1.01019948033673</v>
      </c>
    </row>
    <row r="3256" spans="11:23">
      <c r="K3256" s="80">
        <v>325.4</v>
      </c>
      <c r="L3256" s="56">
        <f t="shared" si="405"/>
        <v>1.52473435295829</v>
      </c>
      <c r="M3256" s="56">
        <f t="shared" si="412"/>
        <v>0.0046772684581291</v>
      </c>
      <c r="Q3256" s="82">
        <f t="shared" si="406"/>
        <v>0.0374584590980746</v>
      </c>
      <c r="R3256" s="58">
        <f t="shared" si="407"/>
        <v>3.17361010226061</v>
      </c>
      <c r="S3256" s="57">
        <f>IF(K3256=0,C3284,(1/$C$59)*LN(1+$C$59/$C$58/(RodR+ABS(Calculations!K3256-RodR))))</f>
        <v>0.0118031068376649</v>
      </c>
      <c r="T3256" s="83">
        <f t="shared" si="408"/>
        <v>0.0118963661229404</v>
      </c>
      <c r="U3256" s="58">
        <f t="shared" si="409"/>
        <v>135.583333333333</v>
      </c>
      <c r="V3256" s="58">
        <f t="shared" si="410"/>
        <v>1.01019948033673</v>
      </c>
      <c r="W3256" s="58">
        <f t="shared" si="411"/>
        <v>1.01019948033673</v>
      </c>
    </row>
    <row r="3257" spans="11:23">
      <c r="K3257" s="80">
        <v>325.5</v>
      </c>
      <c r="L3257" s="56">
        <f t="shared" si="405"/>
        <v>1.52426819909369</v>
      </c>
      <c r="M3257" s="56">
        <f t="shared" si="412"/>
        <v>0.00467440454548629</v>
      </c>
      <c r="Q3257" s="82">
        <f t="shared" si="406"/>
        <v>0.0374470070012312</v>
      </c>
      <c r="R3257" s="58">
        <f t="shared" si="407"/>
        <v>3.17361010226061</v>
      </c>
      <c r="S3257" s="57">
        <f>IF(K3257=0,C3285,(1/$C$59)*LN(1+$C$59/$C$58/(RodR+ABS(Calculations!K3257-RodR))))</f>
        <v>0.0117994982983439</v>
      </c>
      <c r="T3257" s="83">
        <f t="shared" si="408"/>
        <v>0.0118927003613031</v>
      </c>
      <c r="U3257" s="58">
        <f t="shared" si="409"/>
        <v>135.625</v>
      </c>
      <c r="V3257" s="58">
        <f t="shared" si="410"/>
        <v>1.01019948033673</v>
      </c>
      <c r="W3257" s="58">
        <f t="shared" si="411"/>
        <v>1.01019948033673</v>
      </c>
    </row>
    <row r="3258" spans="11:23">
      <c r="K3258" s="80">
        <v>325.6</v>
      </c>
      <c r="L3258" s="56">
        <f t="shared" si="405"/>
        <v>1.52380233017673</v>
      </c>
      <c r="M3258" s="56">
        <f t="shared" si="412"/>
        <v>0.00467154326247377</v>
      </c>
      <c r="Q3258" s="82">
        <f t="shared" si="406"/>
        <v>0.0374355619047543</v>
      </c>
      <c r="R3258" s="58">
        <f t="shared" si="407"/>
        <v>3.17361010226061</v>
      </c>
      <c r="S3258" s="57">
        <f>IF(K3258=0,C3286,(1/$C$59)*LN(1+$C$59/$C$58/(RodR+ABS(Calculations!K3258-RodR))))</f>
        <v>0.0117958919648284</v>
      </c>
      <c r="T3258" s="83">
        <f t="shared" si="408"/>
        <v>0.0118890368581225</v>
      </c>
      <c r="U3258" s="58">
        <f t="shared" si="409"/>
        <v>135.666666666667</v>
      </c>
      <c r="V3258" s="58">
        <f t="shared" si="410"/>
        <v>1.01019948033673</v>
      </c>
      <c r="W3258" s="58">
        <f t="shared" si="411"/>
        <v>1.01019948033673</v>
      </c>
    </row>
    <row r="3259" spans="11:23">
      <c r="K3259" s="80">
        <v>325.7</v>
      </c>
      <c r="L3259" s="56">
        <f t="shared" si="405"/>
        <v>1.52333674594622</v>
      </c>
      <c r="M3259" s="56">
        <f t="shared" si="412"/>
        <v>0.00466868460580261</v>
      </c>
      <c r="Q3259" s="82">
        <f t="shared" si="406"/>
        <v>0.0374241238022275</v>
      </c>
      <c r="R3259" s="58">
        <f t="shared" si="407"/>
        <v>3.17361010226061</v>
      </c>
      <c r="S3259" s="57">
        <f>IF(K3259=0,C3287,(1/$C$59)*LN(1+$C$59/$C$58/(RodR+ABS(Calculations!K3259-RodR))))</f>
        <v>0.0117922878350966</v>
      </c>
      <c r="T3259" s="83">
        <f t="shared" si="408"/>
        <v>0.0118853756113106</v>
      </c>
      <c r="U3259" s="58">
        <f t="shared" si="409"/>
        <v>135.708333333333</v>
      </c>
      <c r="V3259" s="58">
        <f t="shared" si="410"/>
        <v>1.01019948033673</v>
      </c>
      <c r="W3259" s="58">
        <f t="shared" si="411"/>
        <v>1.01019948033673</v>
      </c>
    </row>
    <row r="3260" spans="11:23">
      <c r="K3260" s="80">
        <v>325.8</v>
      </c>
      <c r="L3260" s="56">
        <f t="shared" si="405"/>
        <v>1.52287144614126</v>
      </c>
      <c r="M3260" s="56">
        <f t="shared" si="412"/>
        <v>0.00466582857232001</v>
      </c>
      <c r="Q3260" s="82">
        <f t="shared" si="406"/>
        <v>0.0374126926872411</v>
      </c>
      <c r="R3260" s="58">
        <f t="shared" si="407"/>
        <v>3.17361010226061</v>
      </c>
      <c r="S3260" s="57">
        <f>IF(K3260=0,C3288,(1/$C$59)*LN(1+$C$59/$C$58/(RodR+ABS(Calculations!K3260-RodR))))</f>
        <v>0.0117886859071287</v>
      </c>
      <c r="T3260" s="83">
        <f t="shared" si="408"/>
        <v>0.0118817166187847</v>
      </c>
      <c r="U3260" s="58">
        <f t="shared" si="409"/>
        <v>135.75</v>
      </c>
      <c r="V3260" s="58">
        <f t="shared" si="410"/>
        <v>1.01019948033673</v>
      </c>
      <c r="W3260" s="58">
        <f t="shared" si="411"/>
        <v>1.01019948033673</v>
      </c>
    </row>
    <row r="3261" spans="11:23">
      <c r="K3261" s="80">
        <v>325.9</v>
      </c>
      <c r="L3261" s="56">
        <f t="shared" si="405"/>
        <v>1.52240643050134</v>
      </c>
      <c r="M3261" s="56">
        <f t="shared" si="412"/>
        <v>0.00466297515880454</v>
      </c>
      <c r="Q3261" s="82">
        <f t="shared" si="406"/>
        <v>0.0374012685533951</v>
      </c>
      <c r="R3261" s="58">
        <f t="shared" si="407"/>
        <v>3.17361010226061</v>
      </c>
      <c r="S3261" s="57">
        <f>IF(K3261=0,C3289,(1/$C$59)*LN(1+$C$59/$C$58/(RodR+ABS(Calculations!K3261-RodR))))</f>
        <v>0.0117850861789083</v>
      </c>
      <c r="T3261" s="83">
        <f t="shared" si="408"/>
        <v>0.0118780598784623</v>
      </c>
      <c r="U3261" s="58">
        <f t="shared" si="409"/>
        <v>135.791666666667</v>
      </c>
      <c r="V3261" s="58">
        <f t="shared" si="410"/>
        <v>1.01019948033673</v>
      </c>
      <c r="W3261" s="58">
        <f t="shared" si="411"/>
        <v>1.01019948033673</v>
      </c>
    </row>
    <row r="3262" spans="11:23">
      <c r="K3262" s="80">
        <v>326</v>
      </c>
      <c r="L3262" s="56">
        <f t="shared" si="405"/>
        <v>1.52194169876618</v>
      </c>
      <c r="M3262" s="56">
        <f t="shared" si="412"/>
        <v>0.00466012436203589</v>
      </c>
      <c r="Q3262" s="82">
        <f t="shared" si="406"/>
        <v>0.0373898513942949</v>
      </c>
      <c r="R3262" s="58">
        <f t="shared" si="407"/>
        <v>3.17361010226061</v>
      </c>
      <c r="S3262" s="57">
        <f>IF(K3262=0,C3290,(1/$C$59)*LN(1+$C$59/$C$58/(RodR+ABS(Calculations!K3262-RodR))))</f>
        <v>0.0117814886484202</v>
      </c>
      <c r="T3262" s="83">
        <f t="shared" si="408"/>
        <v>0.011874405388266</v>
      </c>
      <c r="U3262" s="58">
        <f t="shared" si="409"/>
        <v>135.833333333333</v>
      </c>
      <c r="V3262" s="58">
        <f t="shared" si="410"/>
        <v>1.01019948033673</v>
      </c>
      <c r="W3262" s="58">
        <f t="shared" si="411"/>
        <v>1.01019948033673</v>
      </c>
    </row>
    <row r="3263" spans="11:23">
      <c r="K3263" s="80">
        <v>326.1</v>
      </c>
      <c r="L3263" s="56">
        <f t="shared" si="405"/>
        <v>1.5214772506759</v>
      </c>
      <c r="M3263" s="56">
        <f t="shared" si="412"/>
        <v>0.00465727617879197</v>
      </c>
      <c r="Q3263" s="82">
        <f t="shared" si="406"/>
        <v>0.0373784412035564</v>
      </c>
      <c r="R3263" s="58">
        <f t="shared" si="407"/>
        <v>3.17361010226061</v>
      </c>
      <c r="S3263" s="57">
        <f>IF(K3263=0,C3291,(1/$C$59)*LN(1+$C$59/$C$58/(RodR+ABS(Calculations!K3263-RodR))))</f>
        <v>0.0117778933136529</v>
      </c>
      <c r="T3263" s="83">
        <f t="shared" si="408"/>
        <v>0.0118707531461179</v>
      </c>
      <c r="U3263" s="58">
        <f t="shared" si="409"/>
        <v>135.875</v>
      </c>
      <c r="V3263" s="58">
        <f t="shared" si="410"/>
        <v>1.01019948033673</v>
      </c>
      <c r="W3263" s="58">
        <f t="shared" si="411"/>
        <v>1.01019948033673</v>
      </c>
    </row>
    <row r="3264" spans="11:23">
      <c r="K3264" s="80">
        <v>326.2</v>
      </c>
      <c r="L3264" s="56">
        <f t="shared" si="405"/>
        <v>1.52101308597086</v>
      </c>
      <c r="M3264" s="56">
        <f t="shared" si="412"/>
        <v>0.00465443060595505</v>
      </c>
      <c r="Q3264" s="82">
        <f t="shared" si="406"/>
        <v>0.0373670379748007</v>
      </c>
      <c r="R3264" s="58">
        <f t="shared" si="407"/>
        <v>3.17361010226061</v>
      </c>
      <c r="S3264" s="57">
        <f>IF(K3264=0,C3292,(1/$C$59)*LN(1+$C$59/$C$58/(RodR+ABS(Calculations!K3264-RodR))))</f>
        <v>0.0117743001725964</v>
      </c>
      <c r="T3264" s="83">
        <f t="shared" si="408"/>
        <v>0.011867103149946</v>
      </c>
      <c r="U3264" s="58">
        <f t="shared" si="409"/>
        <v>135.916666666667</v>
      </c>
      <c r="V3264" s="58">
        <f t="shared" si="410"/>
        <v>1.01019948033673</v>
      </c>
      <c r="W3264" s="58">
        <f t="shared" si="411"/>
        <v>1.01019948033673</v>
      </c>
    </row>
    <row r="3265" spans="11:23">
      <c r="K3265" s="80">
        <v>326.3</v>
      </c>
      <c r="L3265" s="56">
        <f t="shared" si="405"/>
        <v>1.52054920439178</v>
      </c>
      <c r="M3265" s="56">
        <f t="shared" si="412"/>
        <v>0.00465158764026952</v>
      </c>
      <c r="Q3265" s="82">
        <f t="shared" si="406"/>
        <v>0.037355641701658</v>
      </c>
      <c r="R3265" s="58">
        <f t="shared" si="407"/>
        <v>3.17361010226061</v>
      </c>
      <c r="S3265" s="57">
        <f>IF(K3265=0,C3293,(1/$C$59)*LN(1+$C$59/$C$58/(RodR+ABS(Calculations!K3265-RodR))))</f>
        <v>0.0117707092232436</v>
      </c>
      <c r="T3265" s="83">
        <f t="shared" si="408"/>
        <v>0.0118634553976774</v>
      </c>
      <c r="U3265" s="58">
        <f t="shared" si="409"/>
        <v>135.958333333333</v>
      </c>
      <c r="V3265" s="58">
        <f t="shared" si="410"/>
        <v>1.01019948033673</v>
      </c>
      <c r="W3265" s="58">
        <f t="shared" si="411"/>
        <v>1.01019948033673</v>
      </c>
    </row>
    <row r="3266" spans="11:23">
      <c r="K3266" s="80">
        <v>326.4</v>
      </c>
      <c r="L3266" s="56">
        <f t="shared" ref="L3266:L3329" si="413">IF(K3266&lt;RodR,EPRValue,Q3266*$C$43)</f>
        <v>1.52008560567971</v>
      </c>
      <c r="M3266" s="56">
        <f t="shared" si="412"/>
        <v>0.00464874727858144</v>
      </c>
      <c r="Q3266" s="82">
        <f t="shared" si="406"/>
        <v>0.0373442523777668</v>
      </c>
      <c r="R3266" s="58">
        <f t="shared" si="407"/>
        <v>3.17361010226061</v>
      </c>
      <c r="S3266" s="57">
        <f>IF(K3266=0,C3294,(1/$C$59)*LN(1+$C$59/$C$58/(RodR+ABS(Calculations!K3266-RodR))))</f>
        <v>0.01176712046359</v>
      </c>
      <c r="T3266" s="83">
        <f t="shared" si="408"/>
        <v>0.0118598098872453</v>
      </c>
      <c r="U3266" s="58">
        <f t="shared" si="409"/>
        <v>136</v>
      </c>
      <c r="V3266" s="58">
        <f t="shared" si="410"/>
        <v>1.01019948033673</v>
      </c>
      <c r="W3266" s="58">
        <f t="shared" si="411"/>
        <v>1.01019948033673</v>
      </c>
    </row>
    <row r="3267" spans="11:23">
      <c r="K3267" s="80">
        <v>326.5</v>
      </c>
      <c r="L3267" s="56">
        <f t="shared" si="413"/>
        <v>1.51962228957599</v>
      </c>
      <c r="M3267" s="56">
        <f t="shared" si="412"/>
        <v>0.00464590951770449</v>
      </c>
      <c r="Q3267" s="82">
        <f t="shared" si="406"/>
        <v>0.0373328699967722</v>
      </c>
      <c r="R3267" s="58">
        <f t="shared" si="407"/>
        <v>3.17361010226061</v>
      </c>
      <c r="S3267" s="57">
        <f>IF(K3267=0,C3295,(1/$C$59)*LN(1+$C$59/$C$58/(RodR+ABS(Calculations!K3267-RodR))))</f>
        <v>0.0117635338916332</v>
      </c>
      <c r="T3267" s="83">
        <f t="shared" si="408"/>
        <v>0.0118561666165824</v>
      </c>
      <c r="U3267" s="58">
        <f t="shared" si="409"/>
        <v>136.041666666667</v>
      </c>
      <c r="V3267" s="58">
        <f t="shared" si="410"/>
        <v>1.01019948033673</v>
      </c>
      <c r="W3267" s="58">
        <f t="shared" si="411"/>
        <v>1.01019948033673</v>
      </c>
    </row>
    <row r="3268" spans="11:23">
      <c r="K3268" s="80">
        <v>326.6</v>
      </c>
      <c r="L3268" s="56">
        <f t="shared" si="413"/>
        <v>1.51915925582228</v>
      </c>
      <c r="M3268" s="56">
        <f t="shared" si="412"/>
        <v>0.00464307435445144</v>
      </c>
      <c r="Q3268" s="82">
        <f t="shared" ref="Q3268:Q3331" si="414">R3268*IF($C$56&lt;$C$55,S3268,T3268)</f>
        <v>0.0373214945523279</v>
      </c>
      <c r="R3268" s="58">
        <f t="shared" ref="R3268:R3331" si="415">$C$70/$C$61*W3268</f>
        <v>3.17361010226061</v>
      </c>
      <c r="S3268" s="57">
        <f>IF(K3268=0,C3296,(1/$C$59)*LN(1+$C$59/$C$58/(RodR+ABS(Calculations!K3268-RodR))))</f>
        <v>0.0117599495053735</v>
      </c>
      <c r="T3268" s="83">
        <f t="shared" ref="T3268:T3331" si="416">IF((ABS(K3268))&lt;$C$55-$C$56,($C$53/2/PI()/$C$56*LN(($C$55-$C$56)*(ABS(K3268)+$C$56)/(ABS(K3268))/$C$55)+$C$60*LN($C$55*$C$54/($C$55-$C$56)/$C$53)),$C$60*LN((((ABS(K3268))+$C$56-$C$55)*$C$53+$C$55*$C$54)/($C$53*(ABS(K3268)))))</f>
        <v>0.0118525255836255</v>
      </c>
      <c r="U3268" s="58">
        <f t="shared" ref="U3268:U3331" si="417">K3268/$C$56</f>
        <v>136.083333333333</v>
      </c>
      <c r="V3268" s="58">
        <f t="shared" ref="V3268:V3331" si="418">IF(K3268="","",1/(1.0212-0.0178*LOG10($C$53+0.01)))</f>
        <v>1.01019948033673</v>
      </c>
      <c r="W3268" s="58">
        <f t="shared" ref="W3268:W3331" si="419">MAX(1/(-(0.21682*LOG10(3.7*U3268)-0.293)*(EXP(-3.7*U3268)-1)+1),1)*MAX(1/(-(0.1921*LOG10(U3268+0.2)+0.072)*(EXP(-150*U3268)-1)+1),1)*V3268</f>
        <v>1.01019948033673</v>
      </c>
    </row>
    <row r="3269" spans="11:23">
      <c r="K3269" s="80">
        <v>326.7</v>
      </c>
      <c r="L3269" s="56">
        <f t="shared" si="413"/>
        <v>1.51869650416055</v>
      </c>
      <c r="M3269" s="56">
        <f t="shared" si="412"/>
        <v>0.00464024178566813</v>
      </c>
      <c r="Q3269" s="82">
        <f t="shared" si="414"/>
        <v>0.0373101260380948</v>
      </c>
      <c r="R3269" s="58">
        <f t="shared" si="415"/>
        <v>3.17361010226061</v>
      </c>
      <c r="S3269" s="57">
        <f>IF(K3269=0,C3297,(1/$C$59)*LN(1+$C$59/$C$58/(RodR+ABS(Calculations!K3269-RodR))))</f>
        <v>0.0117563673028134</v>
      </c>
      <c r="T3269" s="83">
        <f t="shared" si="416"/>
        <v>0.0118488867863137</v>
      </c>
      <c r="U3269" s="58">
        <f t="shared" si="417"/>
        <v>136.125</v>
      </c>
      <c r="V3269" s="58">
        <f t="shared" si="418"/>
        <v>1.01019948033673</v>
      </c>
      <c r="W3269" s="58">
        <f t="shared" si="419"/>
        <v>1.01019948033673</v>
      </c>
    </row>
    <row r="3270" spans="11:23">
      <c r="K3270" s="80">
        <v>326.8</v>
      </c>
      <c r="L3270" s="56">
        <f t="shared" si="413"/>
        <v>1.51823403433309</v>
      </c>
      <c r="M3270" s="56">
        <f t="shared" si="412"/>
        <v>0.00463741180816801</v>
      </c>
      <c r="Q3270" s="82">
        <f t="shared" si="414"/>
        <v>0.0372987644477414</v>
      </c>
      <c r="R3270" s="58">
        <f t="shared" si="415"/>
        <v>3.17361010226061</v>
      </c>
      <c r="S3270" s="57">
        <f>IF(K3270=0,C3298,(1/$C$59)*LN(1+$C$59/$C$58/(RodR+ABS(Calculations!K3270-RodR))))</f>
        <v>0.0117527872819578</v>
      </c>
      <c r="T3270" s="83">
        <f t="shared" si="416"/>
        <v>0.0118452502225885</v>
      </c>
      <c r="U3270" s="58">
        <f t="shared" si="417"/>
        <v>136.166666666667</v>
      </c>
      <c r="V3270" s="58">
        <f t="shared" si="418"/>
        <v>1.01019948033673</v>
      </c>
      <c r="W3270" s="58">
        <f t="shared" si="419"/>
        <v>1.01019948033673</v>
      </c>
    </row>
    <row r="3271" spans="11:23">
      <c r="K3271" s="80">
        <v>326.9</v>
      </c>
      <c r="L3271" s="56">
        <f t="shared" si="413"/>
        <v>1.51777184608251</v>
      </c>
      <c r="M3271" s="56">
        <f t="shared" si="412"/>
        <v>0.00463458441883158</v>
      </c>
      <c r="Q3271" s="82">
        <f t="shared" si="414"/>
        <v>0.0372874097749446</v>
      </c>
      <c r="R3271" s="58">
        <f t="shared" si="415"/>
        <v>3.17361010226061</v>
      </c>
      <c r="S3271" s="57">
        <f>IF(K3271=0,C3299,(1/$C$59)*LN(1+$C$59/$C$58/(RodR+ABS(Calculations!K3271-RodR))))</f>
        <v>0.0117492094408145</v>
      </c>
      <c r="T3271" s="83">
        <f t="shared" si="416"/>
        <v>0.0118416158903941</v>
      </c>
      <c r="U3271" s="58">
        <f t="shared" si="417"/>
        <v>136.208333333333</v>
      </c>
      <c r="V3271" s="58">
        <f t="shared" si="418"/>
        <v>1.01019948033673</v>
      </c>
      <c r="W3271" s="58">
        <f t="shared" si="419"/>
        <v>1.01019948033673</v>
      </c>
    </row>
    <row r="3272" spans="11:23">
      <c r="K3272" s="80">
        <v>327</v>
      </c>
      <c r="L3272" s="56">
        <f t="shared" si="413"/>
        <v>1.5173099391517</v>
      </c>
      <c r="M3272" s="56">
        <f t="shared" si="412"/>
        <v>0.00463175961447226</v>
      </c>
      <c r="Q3272" s="82">
        <f t="shared" si="414"/>
        <v>0.0372760620133878</v>
      </c>
      <c r="R3272" s="58">
        <f t="shared" si="415"/>
        <v>3.17361010226061</v>
      </c>
      <c r="S3272" s="57">
        <f>IF(K3272=0,C3300,(1/$C$59)*LN(1+$C$59/$C$58/(RodR+ABS(Calculations!K3272-RodR))))</f>
        <v>0.011745633777393</v>
      </c>
      <c r="T3272" s="83">
        <f t="shared" si="416"/>
        <v>0.011837983787677</v>
      </c>
      <c r="U3272" s="58">
        <f t="shared" si="417"/>
        <v>136.25</v>
      </c>
      <c r="V3272" s="58">
        <f t="shared" si="418"/>
        <v>1.01019948033673</v>
      </c>
      <c r="W3272" s="58">
        <f t="shared" si="419"/>
        <v>1.01019948033673</v>
      </c>
    </row>
    <row r="3273" spans="11:23">
      <c r="K3273" s="80">
        <v>327.1</v>
      </c>
      <c r="L3273" s="56">
        <f t="shared" si="413"/>
        <v>1.51684831328393</v>
      </c>
      <c r="M3273" s="56">
        <f t="shared" si="412"/>
        <v>0.00462893739196946</v>
      </c>
      <c r="Q3273" s="82">
        <f t="shared" si="414"/>
        <v>0.0372647211567639</v>
      </c>
      <c r="R3273" s="58">
        <f t="shared" si="415"/>
        <v>3.17361010226061</v>
      </c>
      <c r="S3273" s="57">
        <f>IF(K3273=0,C3301,(1/$C$59)*LN(1+$C$59/$C$58/(RodR+ABS(Calculations!K3273-RodR))))</f>
        <v>0.0117420602897059</v>
      </c>
      <c r="T3273" s="83">
        <f t="shared" si="416"/>
        <v>0.0118343539123862</v>
      </c>
      <c r="U3273" s="58">
        <f t="shared" si="417"/>
        <v>136.291666666667</v>
      </c>
      <c r="V3273" s="58">
        <f t="shared" si="418"/>
        <v>1.01019948033673</v>
      </c>
      <c r="W3273" s="58">
        <f t="shared" si="419"/>
        <v>1.01019948033673</v>
      </c>
    </row>
    <row r="3274" spans="11:23">
      <c r="K3274" s="80">
        <v>327.2</v>
      </c>
      <c r="L3274" s="56">
        <f t="shared" si="413"/>
        <v>1.51638696822273</v>
      </c>
      <c r="M3274" s="56">
        <f t="shared" si="412"/>
        <v>0.00462611774813659</v>
      </c>
      <c r="Q3274" s="82">
        <f t="shared" si="414"/>
        <v>0.0372533871987719</v>
      </c>
      <c r="R3274" s="58">
        <f t="shared" si="415"/>
        <v>3.17361010226061</v>
      </c>
      <c r="S3274" s="57">
        <f>IF(K3274=0,C3302,(1/$C$59)*LN(1+$C$59/$C$58/(RodR+ABS(Calculations!K3274-RodR))))</f>
        <v>0.0117384889757679</v>
      </c>
      <c r="T3274" s="83">
        <f t="shared" si="416"/>
        <v>0.0118307262624736</v>
      </c>
      <c r="U3274" s="58">
        <f t="shared" si="417"/>
        <v>136.333333333333</v>
      </c>
      <c r="V3274" s="58">
        <f t="shared" si="418"/>
        <v>1.01019948033673</v>
      </c>
      <c r="W3274" s="58">
        <f t="shared" si="419"/>
        <v>1.01019948033673</v>
      </c>
    </row>
    <row r="3275" spans="11:23">
      <c r="K3275" s="80">
        <v>327.3</v>
      </c>
      <c r="L3275" s="56">
        <f t="shared" si="413"/>
        <v>1.51592590371196</v>
      </c>
      <c r="M3275" s="56">
        <f t="shared" si="412"/>
        <v>0.00462330067981798</v>
      </c>
      <c r="Q3275" s="82">
        <f t="shared" si="414"/>
        <v>0.0372420601331198</v>
      </c>
      <c r="R3275" s="58">
        <f t="shared" si="415"/>
        <v>3.17361010226061</v>
      </c>
      <c r="S3275" s="57">
        <f>IF(K3275=0,C3303,(1/$C$59)*LN(1+$C$59/$C$58/(RodR+ABS(Calculations!K3275-RodR))))</f>
        <v>0.0117349198335964</v>
      </c>
      <c r="T3275" s="83">
        <f t="shared" si="416"/>
        <v>0.0118271008358931</v>
      </c>
      <c r="U3275" s="58">
        <f t="shared" si="417"/>
        <v>136.375</v>
      </c>
      <c r="V3275" s="58">
        <f t="shared" si="418"/>
        <v>1.01019948033673</v>
      </c>
      <c r="W3275" s="58">
        <f t="shared" si="419"/>
        <v>1.01019948033673</v>
      </c>
    </row>
    <row r="3276" spans="11:23">
      <c r="K3276" s="80">
        <v>327.4</v>
      </c>
      <c r="L3276" s="56">
        <f t="shared" si="413"/>
        <v>1.51546511949575</v>
      </c>
      <c r="M3276" s="56">
        <f t="shared" si="412"/>
        <v>0.00462048618396582</v>
      </c>
      <c r="Q3276" s="82">
        <f t="shared" si="414"/>
        <v>0.0372307399535209</v>
      </c>
      <c r="R3276" s="58">
        <f t="shared" si="415"/>
        <v>3.17361010226061</v>
      </c>
      <c r="S3276" s="57">
        <f>IF(K3276=0,C3304,(1/$C$59)*LN(1+$C$59/$C$58/(RodR+ABS(Calculations!K3276-RodR))))</f>
        <v>0.0117313528612103</v>
      </c>
      <c r="T3276" s="83">
        <f t="shared" si="416"/>
        <v>0.0118234776306015</v>
      </c>
      <c r="U3276" s="58">
        <f t="shared" si="417"/>
        <v>136.416666666667</v>
      </c>
      <c r="V3276" s="58">
        <f t="shared" si="418"/>
        <v>1.01019948033673</v>
      </c>
      <c r="W3276" s="58">
        <f t="shared" si="419"/>
        <v>1.01019948033673</v>
      </c>
    </row>
    <row r="3277" spans="11:23">
      <c r="K3277" s="80">
        <v>327.5</v>
      </c>
      <c r="L3277" s="56">
        <f t="shared" si="413"/>
        <v>1.5150046153186</v>
      </c>
      <c r="M3277" s="56">
        <f t="shared" ref="M3277:M3340" si="420">L3267-L3277</f>
        <v>0.00461767425739024</v>
      </c>
      <c r="Q3277" s="82">
        <f t="shared" si="414"/>
        <v>0.0372194266536987</v>
      </c>
      <c r="R3277" s="58">
        <f t="shared" si="415"/>
        <v>3.17361010226061</v>
      </c>
      <c r="S3277" s="57">
        <f>IF(K3277=0,C3305,(1/$C$59)*LN(1+$C$59/$C$58/(RodR+ABS(Calculations!K3277-RodR))))</f>
        <v>0.011727788056632</v>
      </c>
      <c r="T3277" s="83">
        <f t="shared" si="416"/>
        <v>0.0118198566445579</v>
      </c>
      <c r="U3277" s="58">
        <f t="shared" si="417"/>
        <v>136.458333333333</v>
      </c>
      <c r="V3277" s="58">
        <f t="shared" si="418"/>
        <v>1.01019948033673</v>
      </c>
      <c r="W3277" s="58">
        <f t="shared" si="419"/>
        <v>1.01019948033673</v>
      </c>
    </row>
    <row r="3278" spans="11:23">
      <c r="K3278" s="80">
        <v>327.6</v>
      </c>
      <c r="L3278" s="56">
        <f t="shared" si="413"/>
        <v>1.5145443909253</v>
      </c>
      <c r="M3278" s="56">
        <f t="shared" si="420"/>
        <v>0.00461486489697216</v>
      </c>
      <c r="Q3278" s="82">
        <f t="shared" si="414"/>
        <v>0.0372081202273834</v>
      </c>
      <c r="R3278" s="58">
        <f t="shared" si="415"/>
        <v>3.17361010226061</v>
      </c>
      <c r="S3278" s="57">
        <f>IF(K3278=0,C3306,(1/$C$59)*LN(1+$C$59/$C$58/(RodR+ABS(Calculations!K3278-RodR))))</f>
        <v>0.0117242254178859</v>
      </c>
      <c r="T3278" s="83">
        <f t="shared" si="416"/>
        <v>0.011816237875724</v>
      </c>
      <c r="U3278" s="58">
        <f t="shared" si="417"/>
        <v>136.5</v>
      </c>
      <c r="V3278" s="58">
        <f t="shared" si="418"/>
        <v>1.01019948033673</v>
      </c>
      <c r="W3278" s="58">
        <f t="shared" si="419"/>
        <v>1.01019948033673</v>
      </c>
    </row>
    <row r="3279" spans="11:23">
      <c r="K3279" s="80">
        <v>327.7</v>
      </c>
      <c r="L3279" s="56">
        <f t="shared" si="413"/>
        <v>1.51408444606096</v>
      </c>
      <c r="M3279" s="56">
        <f t="shared" si="420"/>
        <v>0.00461205809959164</v>
      </c>
      <c r="Q3279" s="82">
        <f t="shared" si="414"/>
        <v>0.0371968206683126</v>
      </c>
      <c r="R3279" s="58">
        <f t="shared" si="415"/>
        <v>3.17361010226061</v>
      </c>
      <c r="S3279" s="57">
        <f>IF(K3279=0,C3307,(1/$C$59)*LN(1+$C$59/$C$58/(RodR+ABS(Calculations!K3279-RodR))))</f>
        <v>0.0117206649429988</v>
      </c>
      <c r="T3279" s="83">
        <f t="shared" si="416"/>
        <v>0.0118126213220637</v>
      </c>
      <c r="U3279" s="58">
        <f t="shared" si="417"/>
        <v>136.541666666667</v>
      </c>
      <c r="V3279" s="58">
        <f t="shared" si="418"/>
        <v>1.01019948033673</v>
      </c>
      <c r="W3279" s="58">
        <f t="shared" si="419"/>
        <v>1.01019948033673</v>
      </c>
    </row>
    <row r="3280" spans="11:23">
      <c r="K3280" s="80">
        <v>327.8</v>
      </c>
      <c r="L3280" s="56">
        <f t="shared" si="413"/>
        <v>1.513624780471</v>
      </c>
      <c r="M3280" s="56">
        <f t="shared" si="420"/>
        <v>0.00460925386209521</v>
      </c>
      <c r="Q3280" s="82">
        <f t="shared" si="414"/>
        <v>0.0371855279702324</v>
      </c>
      <c r="R3280" s="58">
        <f t="shared" si="415"/>
        <v>3.17361010226061</v>
      </c>
      <c r="S3280" s="57">
        <f>IF(K3280=0,C3308,(1/$C$59)*LN(1+$C$59/$C$58/(RodR+ABS(Calculations!K3280-RodR))))</f>
        <v>0.0117171066299999</v>
      </c>
      <c r="T3280" s="83">
        <f t="shared" si="416"/>
        <v>0.0118090069815437</v>
      </c>
      <c r="U3280" s="58">
        <f t="shared" si="417"/>
        <v>136.583333333333</v>
      </c>
      <c r="V3280" s="58">
        <f t="shared" si="418"/>
        <v>1.01019948033673</v>
      </c>
      <c r="W3280" s="58">
        <f t="shared" si="419"/>
        <v>1.01019948033673</v>
      </c>
    </row>
    <row r="3281" spans="11:23">
      <c r="K3281" s="80">
        <v>327.9</v>
      </c>
      <c r="L3281" s="56">
        <f t="shared" si="413"/>
        <v>1.51316539390108</v>
      </c>
      <c r="M3281" s="56">
        <f t="shared" si="420"/>
        <v>0.0046064521814313</v>
      </c>
      <c r="Q3281" s="82">
        <f t="shared" si="414"/>
        <v>0.0371742421268946</v>
      </c>
      <c r="R3281" s="58">
        <f t="shared" si="415"/>
        <v>3.17361010226061</v>
      </c>
      <c r="S3281" s="57">
        <f>IF(K3281=0,C3309,(1/$C$59)*LN(1+$C$59/$C$58/(RodR+ABS(Calculations!K3281-RodR))))</f>
        <v>0.0117135504769205</v>
      </c>
      <c r="T3281" s="83">
        <f t="shared" si="416"/>
        <v>0.0118053948521338</v>
      </c>
      <c r="U3281" s="58">
        <f t="shared" si="417"/>
        <v>136.625</v>
      </c>
      <c r="V3281" s="58">
        <f t="shared" si="418"/>
        <v>1.01019948033673</v>
      </c>
      <c r="W3281" s="58">
        <f t="shared" si="419"/>
        <v>1.01019948033673</v>
      </c>
    </row>
    <row r="3282" spans="11:23">
      <c r="K3282" s="80">
        <v>328</v>
      </c>
      <c r="L3282" s="56">
        <f t="shared" si="413"/>
        <v>1.51270628609726</v>
      </c>
      <c r="M3282" s="56">
        <f t="shared" si="420"/>
        <v>0.0046036530544451</v>
      </c>
      <c r="Q3282" s="82">
        <f t="shared" si="414"/>
        <v>0.03716296313206</v>
      </c>
      <c r="R3282" s="58">
        <f t="shared" si="415"/>
        <v>3.17361010226061</v>
      </c>
      <c r="S3282" s="57">
        <f>IF(K3282=0,C3310,(1/$C$59)*LN(1+$C$59/$C$58/(RodR+ABS(Calculations!K3282-RodR))))</f>
        <v>0.0117099964817948</v>
      </c>
      <c r="T3282" s="83">
        <f t="shared" si="416"/>
        <v>0.0118017849318044</v>
      </c>
      <c r="U3282" s="58">
        <f t="shared" si="417"/>
        <v>136.666666666667</v>
      </c>
      <c r="V3282" s="58">
        <f t="shared" si="418"/>
        <v>1.01019948033673</v>
      </c>
      <c r="W3282" s="58">
        <f t="shared" si="419"/>
        <v>1.01019948033673</v>
      </c>
    </row>
    <row r="3283" spans="11:23">
      <c r="K3283" s="80">
        <v>328.1</v>
      </c>
      <c r="L3283" s="56">
        <f t="shared" si="413"/>
        <v>1.51224745680585</v>
      </c>
      <c r="M3283" s="56">
        <f t="shared" si="420"/>
        <v>0.00460085647808706</v>
      </c>
      <c r="Q3283" s="82">
        <f t="shared" si="414"/>
        <v>0.0371516909794965</v>
      </c>
      <c r="R3283" s="58">
        <f t="shared" si="415"/>
        <v>3.17361010226061</v>
      </c>
      <c r="S3283" s="57">
        <f>IF(K3283=0,C3311,(1/$C$59)*LN(1+$C$59/$C$58/(RodR+ABS(Calculations!K3283-RodR))))</f>
        <v>0.0117064446426588</v>
      </c>
      <c r="T3283" s="83">
        <f t="shared" si="416"/>
        <v>0.011798177218531</v>
      </c>
      <c r="U3283" s="58">
        <f t="shared" si="417"/>
        <v>136.708333333333</v>
      </c>
      <c r="V3283" s="58">
        <f t="shared" si="418"/>
        <v>1.01019948033673</v>
      </c>
      <c r="W3283" s="58">
        <f t="shared" si="419"/>
        <v>1.01019948033673</v>
      </c>
    </row>
    <row r="3284" spans="11:23">
      <c r="K3284" s="80">
        <v>328.2</v>
      </c>
      <c r="L3284" s="56">
        <f t="shared" si="413"/>
        <v>1.51178890577353</v>
      </c>
      <c r="M3284" s="56">
        <f t="shared" si="420"/>
        <v>0.00459806244920169</v>
      </c>
      <c r="Q3284" s="82">
        <f t="shared" si="414"/>
        <v>0.0371404256629807</v>
      </c>
      <c r="R3284" s="58">
        <f t="shared" si="415"/>
        <v>3.17361010226061</v>
      </c>
      <c r="S3284" s="57">
        <f>IF(K3284=0,C3312,(1/$C$59)*LN(1+$C$59/$C$58/(RodR+ABS(Calculations!K3284-RodR))))</f>
        <v>0.0117028949575517</v>
      </c>
      <c r="T3284" s="83">
        <f t="shared" si="416"/>
        <v>0.0117945717102888</v>
      </c>
      <c r="U3284" s="58">
        <f t="shared" si="417"/>
        <v>136.75</v>
      </c>
      <c r="V3284" s="58">
        <f t="shared" si="418"/>
        <v>1.01019948033673</v>
      </c>
      <c r="W3284" s="58">
        <f t="shared" si="419"/>
        <v>1.01019948033673</v>
      </c>
    </row>
    <row r="3285" spans="11:23">
      <c r="K3285" s="80">
        <v>328.3</v>
      </c>
      <c r="L3285" s="56">
        <f t="shared" si="413"/>
        <v>1.51133063274719</v>
      </c>
      <c r="M3285" s="56">
        <f t="shared" si="420"/>
        <v>0.0045952709647723</v>
      </c>
      <c r="Q3285" s="82">
        <f t="shared" si="414"/>
        <v>0.0371291671762946</v>
      </c>
      <c r="R3285" s="58">
        <f t="shared" si="415"/>
        <v>3.17361010226061</v>
      </c>
      <c r="S3285" s="57">
        <f>IF(K3285=0,C3313,(1/$C$59)*LN(1+$C$59/$C$58/(RodR+ABS(Calculations!K3285-RodR))))</f>
        <v>0.0116993474245141</v>
      </c>
      <c r="T3285" s="83">
        <f t="shared" si="416"/>
        <v>0.0117909684050581</v>
      </c>
      <c r="U3285" s="58">
        <f t="shared" si="417"/>
        <v>136.791666666667</v>
      </c>
      <c r="V3285" s="58">
        <f t="shared" si="418"/>
        <v>1.01019948033673</v>
      </c>
      <c r="W3285" s="58">
        <f t="shared" si="419"/>
        <v>1.01019948033673</v>
      </c>
    </row>
    <row r="3286" spans="11:23">
      <c r="K3286" s="80">
        <v>328.4</v>
      </c>
      <c r="L3286" s="56">
        <f t="shared" si="413"/>
        <v>1.51087263747414</v>
      </c>
      <c r="M3286" s="56">
        <f t="shared" si="420"/>
        <v>0.00459248202160945</v>
      </c>
      <c r="Q3286" s="82">
        <f t="shared" si="414"/>
        <v>0.0371179155132298</v>
      </c>
      <c r="R3286" s="58">
        <f t="shared" si="415"/>
        <v>3.17361010226061</v>
      </c>
      <c r="S3286" s="57">
        <f>IF(K3286=0,C3314,(1/$C$59)*LN(1+$C$59/$C$58/(RodR+ABS(Calculations!K3286-RodR))))</f>
        <v>0.0116958020415898</v>
      </c>
      <c r="T3286" s="83">
        <f t="shared" si="416"/>
        <v>0.0117873673008192</v>
      </c>
      <c r="U3286" s="58">
        <f t="shared" si="417"/>
        <v>136.833333333333</v>
      </c>
      <c r="V3286" s="58">
        <f t="shared" si="418"/>
        <v>1.01019948033673</v>
      </c>
      <c r="W3286" s="58">
        <f t="shared" si="419"/>
        <v>1.01019948033673</v>
      </c>
    </row>
    <row r="3287" spans="11:23">
      <c r="K3287" s="80">
        <v>328.5</v>
      </c>
      <c r="L3287" s="56">
        <f t="shared" si="413"/>
        <v>1.51041491970194</v>
      </c>
      <c r="M3287" s="56">
        <f t="shared" si="420"/>
        <v>0.00458969561666156</v>
      </c>
      <c r="Q3287" s="82">
        <f t="shared" si="414"/>
        <v>0.0371066706675849</v>
      </c>
      <c r="R3287" s="58">
        <f t="shared" si="415"/>
        <v>3.17361010226061</v>
      </c>
      <c r="S3287" s="57">
        <f>IF(K3287=0,C3315,(1/$C$59)*LN(1+$C$59/$C$58/(RodR+ABS(Calculations!K3287-RodR))))</f>
        <v>0.0116922588068249</v>
      </c>
      <c r="T3287" s="83">
        <f t="shared" si="416"/>
        <v>0.0117837683955572</v>
      </c>
      <c r="U3287" s="58">
        <f t="shared" si="417"/>
        <v>136.875</v>
      </c>
      <c r="V3287" s="58">
        <f t="shared" si="418"/>
        <v>1.01019948033673</v>
      </c>
      <c r="W3287" s="58">
        <f t="shared" si="419"/>
        <v>1.01019948033673</v>
      </c>
    </row>
    <row r="3288" spans="11:23">
      <c r="K3288" s="80">
        <v>328.6</v>
      </c>
      <c r="L3288" s="56">
        <f t="shared" si="413"/>
        <v>1.50995747917843</v>
      </c>
      <c r="M3288" s="56">
        <f t="shared" si="420"/>
        <v>0.00458691174687798</v>
      </c>
      <c r="Q3288" s="82">
        <f t="shared" si="414"/>
        <v>0.0370954326331651</v>
      </c>
      <c r="R3288" s="58">
        <f t="shared" si="415"/>
        <v>3.17361010226061</v>
      </c>
      <c r="S3288" s="57">
        <f>IF(K3288=0,C3316,(1/$C$59)*LN(1+$C$59/$C$58/(RodR+ABS(Calculations!K3288-RodR))))</f>
        <v>0.0116887177182671</v>
      </c>
      <c r="T3288" s="83">
        <f t="shared" si="416"/>
        <v>0.0117801716872575</v>
      </c>
      <c r="U3288" s="58">
        <f t="shared" si="417"/>
        <v>136.916666666667</v>
      </c>
      <c r="V3288" s="58">
        <f t="shared" si="418"/>
        <v>1.01019948033673</v>
      </c>
      <c r="W3288" s="58">
        <f t="shared" si="419"/>
        <v>1.01019948033673</v>
      </c>
    </row>
    <row r="3289" spans="11:23">
      <c r="K3289" s="80">
        <v>328.7</v>
      </c>
      <c r="L3289" s="56">
        <f t="shared" si="413"/>
        <v>1.50950031565175</v>
      </c>
      <c r="M3289" s="56">
        <f t="shared" si="420"/>
        <v>0.00458413040920669</v>
      </c>
      <c r="Q3289" s="82">
        <f t="shared" si="414"/>
        <v>0.0370842014037828</v>
      </c>
      <c r="R3289" s="58">
        <f t="shared" si="415"/>
        <v>3.17361010226061</v>
      </c>
      <c r="S3289" s="57">
        <f>IF(K3289=0,C3317,(1/$C$59)*LN(1+$C$59/$C$58/(RodR+ABS(Calculations!K3289-RodR))))</f>
        <v>0.011685178773967</v>
      </c>
      <c r="T3289" s="83">
        <f t="shared" si="416"/>
        <v>0.0117765771739101</v>
      </c>
      <c r="U3289" s="58">
        <f t="shared" si="417"/>
        <v>136.958333333333</v>
      </c>
      <c r="V3289" s="58">
        <f t="shared" si="418"/>
        <v>1.01019948033673</v>
      </c>
      <c r="W3289" s="58">
        <f t="shared" si="419"/>
        <v>1.01019948033673</v>
      </c>
    </row>
    <row r="3290" spans="11:23">
      <c r="K3290" s="80">
        <v>328.8</v>
      </c>
      <c r="L3290" s="56">
        <f t="shared" si="413"/>
        <v>1.50904342887047</v>
      </c>
      <c r="M3290" s="56">
        <f t="shared" si="420"/>
        <v>0.00458135160052575</v>
      </c>
      <c r="Q3290" s="82">
        <f t="shared" si="414"/>
        <v>0.0370729769732609</v>
      </c>
      <c r="R3290" s="58">
        <f t="shared" si="415"/>
        <v>3.17361010226061</v>
      </c>
      <c r="S3290" s="57">
        <f>IF(K3290=0,C3318,(1/$C$59)*LN(1+$C$59/$C$58/(RodR+ABS(Calculations!K3290-RodR))))</f>
        <v>0.011681641971978</v>
      </c>
      <c r="T3290" s="83">
        <f t="shared" si="416"/>
        <v>0.0117729848535049</v>
      </c>
      <c r="U3290" s="58">
        <f t="shared" si="417"/>
        <v>137</v>
      </c>
      <c r="V3290" s="58">
        <f t="shared" si="418"/>
        <v>1.01019948033673</v>
      </c>
      <c r="W3290" s="58">
        <f t="shared" si="419"/>
        <v>1.01019948033673</v>
      </c>
    </row>
    <row r="3291" spans="11:23">
      <c r="K3291" s="80">
        <v>328.9</v>
      </c>
      <c r="L3291" s="56">
        <f t="shared" si="413"/>
        <v>1.50858681858326</v>
      </c>
      <c r="M3291" s="56">
        <f t="shared" si="420"/>
        <v>0.00457857531781913</v>
      </c>
      <c r="Q3291" s="82">
        <f t="shared" si="414"/>
        <v>0.0370617593354252</v>
      </c>
      <c r="R3291" s="58">
        <f t="shared" si="415"/>
        <v>3.17361010226061</v>
      </c>
      <c r="S3291" s="57">
        <f>IF(K3291=0,C3319,(1/$C$59)*LN(1+$C$59/$C$58/(RodR+ABS(Calculations!K3291-RodR))))</f>
        <v>0.0116781073103547</v>
      </c>
      <c r="T3291" s="83">
        <f t="shared" si="416"/>
        <v>0.0117693947240375</v>
      </c>
      <c r="U3291" s="58">
        <f t="shared" si="417"/>
        <v>137.041666666667</v>
      </c>
      <c r="V3291" s="58">
        <f t="shared" si="418"/>
        <v>1.01019948033673</v>
      </c>
      <c r="W3291" s="58">
        <f t="shared" si="419"/>
        <v>1.01019948033673</v>
      </c>
    </row>
    <row r="3292" spans="11:23">
      <c r="K3292" s="80">
        <v>329</v>
      </c>
      <c r="L3292" s="56">
        <f t="shared" si="413"/>
        <v>1.50813048453929</v>
      </c>
      <c r="M3292" s="56">
        <f t="shared" si="420"/>
        <v>0.004575801557966</v>
      </c>
      <c r="Q3292" s="82">
        <f t="shared" si="414"/>
        <v>0.0370505484841134</v>
      </c>
      <c r="R3292" s="58">
        <f t="shared" si="415"/>
        <v>3.17361010226061</v>
      </c>
      <c r="S3292" s="57">
        <f>IF(K3292=0,C3320,(1/$C$59)*LN(1+$C$59/$C$58/(RodR+ABS(Calculations!K3292-RodR))))</f>
        <v>0.0116745747871554</v>
      </c>
      <c r="T3292" s="83">
        <f t="shared" si="416"/>
        <v>0.0117658067835025</v>
      </c>
      <c r="U3292" s="58">
        <f t="shared" si="417"/>
        <v>137.083333333333</v>
      </c>
      <c r="V3292" s="58">
        <f t="shared" si="418"/>
        <v>1.01019948033673</v>
      </c>
      <c r="W3292" s="58">
        <f t="shared" si="419"/>
        <v>1.01019948033673</v>
      </c>
    </row>
    <row r="3293" spans="11:23">
      <c r="K3293" s="80">
        <v>329.1</v>
      </c>
      <c r="L3293" s="56">
        <f t="shared" si="413"/>
        <v>1.50767442648793</v>
      </c>
      <c r="M3293" s="56">
        <f t="shared" si="420"/>
        <v>0.00457303031791367</v>
      </c>
      <c r="Q3293" s="82">
        <f t="shared" si="414"/>
        <v>0.0370393444131681</v>
      </c>
      <c r="R3293" s="58">
        <f t="shared" si="415"/>
        <v>3.17361010226061</v>
      </c>
      <c r="S3293" s="57">
        <f>IF(K3293=0,C3321,(1/$C$59)*LN(1+$C$59/$C$58/(RodR+ABS(Calculations!K3293-RodR))))</f>
        <v>0.0116710444004399</v>
      </c>
      <c r="T3293" s="83">
        <f t="shared" si="416"/>
        <v>0.0117622210298995</v>
      </c>
      <c r="U3293" s="58">
        <f t="shared" si="417"/>
        <v>137.125</v>
      </c>
      <c r="V3293" s="58">
        <f t="shared" si="418"/>
        <v>1.01019948033673</v>
      </c>
      <c r="W3293" s="58">
        <f t="shared" si="419"/>
        <v>1.01019948033673</v>
      </c>
    </row>
    <row r="3294" spans="11:23">
      <c r="K3294" s="80">
        <v>329.2</v>
      </c>
      <c r="L3294" s="56">
        <f t="shared" si="413"/>
        <v>1.50721864417885</v>
      </c>
      <c r="M3294" s="56">
        <f t="shared" si="420"/>
        <v>0.00457026159467855</v>
      </c>
      <c r="Q3294" s="82">
        <f t="shared" si="414"/>
        <v>0.0370281471164394</v>
      </c>
      <c r="R3294" s="58">
        <f t="shared" si="415"/>
        <v>3.17361010226061</v>
      </c>
      <c r="S3294" s="57">
        <f>IF(K3294=0,C3322,(1/$C$59)*LN(1+$C$59/$C$58/(RodR+ABS(Calculations!K3294-RodR))))</f>
        <v>0.0116675161482703</v>
      </c>
      <c r="T3294" s="83">
        <f t="shared" si="416"/>
        <v>0.0117586374612294</v>
      </c>
      <c r="U3294" s="58">
        <f t="shared" si="417"/>
        <v>137.166666666667</v>
      </c>
      <c r="V3294" s="58">
        <f t="shared" si="418"/>
        <v>1.01019948033673</v>
      </c>
      <c r="W3294" s="58">
        <f t="shared" si="419"/>
        <v>1.01019948033673</v>
      </c>
    </row>
    <row r="3295" spans="11:23">
      <c r="K3295" s="80">
        <v>329.3</v>
      </c>
      <c r="L3295" s="56">
        <f t="shared" si="413"/>
        <v>1.50676313736205</v>
      </c>
      <c r="M3295" s="56">
        <f t="shared" si="420"/>
        <v>0.00456749538514067</v>
      </c>
      <c r="Q3295" s="82">
        <f t="shared" si="414"/>
        <v>0.0370169565877858</v>
      </c>
      <c r="R3295" s="58">
        <f t="shared" si="415"/>
        <v>3.17361010226061</v>
      </c>
      <c r="S3295" s="57">
        <f>IF(K3295=0,C3323,(1/$C$59)*LN(1+$C$59/$C$58/(RodR+ABS(Calculations!K3295-RodR))))</f>
        <v>0.0116639900287115</v>
      </c>
      <c r="T3295" s="83">
        <f t="shared" si="416"/>
        <v>0.0117550560754957</v>
      </c>
      <c r="U3295" s="58">
        <f t="shared" si="417"/>
        <v>137.208333333333</v>
      </c>
      <c r="V3295" s="58">
        <f t="shared" si="418"/>
        <v>1.01019948033673</v>
      </c>
      <c r="W3295" s="58">
        <f t="shared" si="419"/>
        <v>1.01019948033673</v>
      </c>
    </row>
    <row r="3296" spans="11:23">
      <c r="K3296" s="80">
        <v>329.4</v>
      </c>
      <c r="L3296" s="56">
        <f t="shared" si="413"/>
        <v>1.50630790578786</v>
      </c>
      <c r="M3296" s="56">
        <f t="shared" si="420"/>
        <v>0.00456473168628113</v>
      </c>
      <c r="Q3296" s="82">
        <f t="shared" si="414"/>
        <v>0.0370057728210733</v>
      </c>
      <c r="R3296" s="58">
        <f t="shared" si="415"/>
        <v>3.17361010226061</v>
      </c>
      <c r="S3296" s="57">
        <f>IF(K3296=0,C3324,(1/$C$59)*LN(1+$C$59/$C$58/(RodR+ABS(Calculations!K3296-RodR))))</f>
        <v>0.0116604660398306</v>
      </c>
      <c r="T3296" s="83">
        <f t="shared" si="416"/>
        <v>0.0117514768707046</v>
      </c>
      <c r="U3296" s="58">
        <f t="shared" si="417"/>
        <v>137.25</v>
      </c>
      <c r="V3296" s="58">
        <f t="shared" si="418"/>
        <v>1.01019948033673</v>
      </c>
      <c r="W3296" s="58">
        <f t="shared" si="419"/>
        <v>1.01019948033673</v>
      </c>
    </row>
    <row r="3297" spans="11:23">
      <c r="K3297" s="80">
        <v>329.5</v>
      </c>
      <c r="L3297" s="56">
        <f t="shared" si="413"/>
        <v>1.50585294920682</v>
      </c>
      <c r="M3297" s="56">
        <f t="shared" si="420"/>
        <v>0.00456197049511697</v>
      </c>
      <c r="Q3297" s="82">
        <f t="shared" si="414"/>
        <v>0.0369945958101736</v>
      </c>
      <c r="R3297" s="58">
        <f t="shared" si="415"/>
        <v>3.17361010226061</v>
      </c>
      <c r="S3297" s="57">
        <f>IF(K3297=0,C3325,(1/$C$59)*LN(1+$C$59/$C$58/(RodR+ABS(Calculations!K3297-RodR))))</f>
        <v>0.0116569441796967</v>
      </c>
      <c r="T3297" s="83">
        <f t="shared" si="416"/>
        <v>0.0117478998448641</v>
      </c>
      <c r="U3297" s="58">
        <f t="shared" si="417"/>
        <v>137.291666666667</v>
      </c>
      <c r="V3297" s="58">
        <f t="shared" si="418"/>
        <v>1.01019948033673</v>
      </c>
      <c r="W3297" s="58">
        <f t="shared" si="419"/>
        <v>1.01019948033673</v>
      </c>
    </row>
    <row r="3298" spans="11:23">
      <c r="K3298" s="80">
        <v>329.6</v>
      </c>
      <c r="L3298" s="56">
        <f t="shared" si="413"/>
        <v>1.50539826736987</v>
      </c>
      <c r="M3298" s="56">
        <f t="shared" si="420"/>
        <v>0.00455921180856045</v>
      </c>
      <c r="Q3298" s="82">
        <f t="shared" si="414"/>
        <v>0.0369834255489677</v>
      </c>
      <c r="R3298" s="58">
        <f t="shared" si="415"/>
        <v>3.17361010226061</v>
      </c>
      <c r="S3298" s="57">
        <f>IF(K3298=0,C3326,(1/$C$59)*LN(1+$C$59/$C$58/(RodR+ABS(Calculations!K3298-RodR))))</f>
        <v>0.0116534244463817</v>
      </c>
      <c r="T3298" s="83">
        <f t="shared" si="416"/>
        <v>0.0117443249959854</v>
      </c>
      <c r="U3298" s="58">
        <f t="shared" si="417"/>
        <v>137.333333333333</v>
      </c>
      <c r="V3298" s="58">
        <f t="shared" si="418"/>
        <v>1.01019948033673</v>
      </c>
      <c r="W3298" s="58">
        <f t="shared" si="419"/>
        <v>1.01019948033673</v>
      </c>
    </row>
    <row r="3299" spans="11:23">
      <c r="K3299" s="80">
        <v>329.7</v>
      </c>
      <c r="L3299" s="56">
        <f t="shared" si="413"/>
        <v>1.50494386002819</v>
      </c>
      <c r="M3299" s="56">
        <f t="shared" si="420"/>
        <v>0.00455645562355955</v>
      </c>
      <c r="Q3299" s="82">
        <f t="shared" si="414"/>
        <v>0.0369722620313432</v>
      </c>
      <c r="R3299" s="58">
        <f t="shared" si="415"/>
        <v>3.17361010226061</v>
      </c>
      <c r="S3299" s="57">
        <f>IF(K3299=0,C3327,(1/$C$59)*LN(1+$C$59/$C$58/(RodR+ABS(Calculations!K3299-RodR))))</f>
        <v>0.0116499068379595</v>
      </c>
      <c r="T3299" s="83">
        <f t="shared" si="416"/>
        <v>0.0117407523220818</v>
      </c>
      <c r="U3299" s="58">
        <f t="shared" si="417"/>
        <v>137.375</v>
      </c>
      <c r="V3299" s="58">
        <f t="shared" si="418"/>
        <v>1.01019948033673</v>
      </c>
      <c r="W3299" s="58">
        <f t="shared" si="419"/>
        <v>1.01019948033673</v>
      </c>
    </row>
    <row r="3300" spans="11:23">
      <c r="K3300" s="80">
        <v>329.8</v>
      </c>
      <c r="L3300" s="56">
        <f t="shared" si="413"/>
        <v>1.50448972693327</v>
      </c>
      <c r="M3300" s="56">
        <f t="shared" si="420"/>
        <v>0.00455370193719951</v>
      </c>
      <c r="Q3300" s="82">
        <f t="shared" si="414"/>
        <v>0.0369611052511944</v>
      </c>
      <c r="R3300" s="58">
        <f t="shared" si="415"/>
        <v>3.17361010226061</v>
      </c>
      <c r="S3300" s="57">
        <f>IF(K3300=0,C3328,(1/$C$59)*LN(1+$C$59/$C$58/(RodR+ABS(Calculations!K3300-RodR))))</f>
        <v>0.0116463913525062</v>
      </c>
      <c r="T3300" s="83">
        <f t="shared" si="416"/>
        <v>0.0117371818211689</v>
      </c>
      <c r="U3300" s="58">
        <f t="shared" si="417"/>
        <v>137.416666666667</v>
      </c>
      <c r="V3300" s="58">
        <f t="shared" si="418"/>
        <v>1.01019948033673</v>
      </c>
      <c r="W3300" s="58">
        <f t="shared" si="419"/>
        <v>1.01019948033673</v>
      </c>
    </row>
    <row r="3301" spans="11:23">
      <c r="K3301" s="80">
        <v>329.9</v>
      </c>
      <c r="L3301" s="56">
        <f t="shared" si="413"/>
        <v>1.50403586783697</v>
      </c>
      <c r="M3301" s="56">
        <f t="shared" si="420"/>
        <v>0.00455095074628997</v>
      </c>
      <c r="Q3301" s="82">
        <f t="shared" si="414"/>
        <v>0.0369499552024256</v>
      </c>
      <c r="R3301" s="58">
        <f t="shared" si="415"/>
        <v>3.17361010226061</v>
      </c>
      <c r="S3301" s="57">
        <f>IF(K3301=0,C3329,(1/$C$59)*LN(1+$C$59/$C$58/(RodR+ABS(Calculations!K3301-RodR))))</f>
        <v>0.0116428779881012</v>
      </c>
      <c r="T3301" s="83">
        <f t="shared" si="416"/>
        <v>0.0117336134912645</v>
      </c>
      <c r="U3301" s="58">
        <f t="shared" si="417"/>
        <v>137.458333333333</v>
      </c>
      <c r="V3301" s="58">
        <f t="shared" si="418"/>
        <v>1.01019948033673</v>
      </c>
      <c r="W3301" s="58">
        <f t="shared" si="419"/>
        <v>1.01019948033673</v>
      </c>
    </row>
    <row r="3302" spans="11:23">
      <c r="K3302" s="80">
        <v>330</v>
      </c>
      <c r="L3302" s="56">
        <f t="shared" si="413"/>
        <v>1.50358228249134</v>
      </c>
      <c r="M3302" s="56">
        <f t="shared" si="420"/>
        <v>0.00454820204794903</v>
      </c>
      <c r="Q3302" s="82">
        <f t="shared" si="414"/>
        <v>0.0369388118789452</v>
      </c>
      <c r="R3302" s="58">
        <f t="shared" si="415"/>
        <v>3.17361010226061</v>
      </c>
      <c r="S3302" s="57">
        <f>IF(K3302=0,C3330,(1/$C$59)*LN(1+$C$59/$C$58/(RodR+ABS(Calculations!K3302-RodR))))</f>
        <v>0.0116393667428249</v>
      </c>
      <c r="T3302" s="83">
        <f t="shared" si="416"/>
        <v>0.0117300473303896</v>
      </c>
      <c r="U3302" s="58">
        <f t="shared" si="417"/>
        <v>137.5</v>
      </c>
      <c r="V3302" s="58">
        <f t="shared" si="418"/>
        <v>1.01019948033673</v>
      </c>
      <c r="W3302" s="58">
        <f t="shared" si="419"/>
        <v>1.01019948033673</v>
      </c>
    </row>
    <row r="3303" spans="11:23">
      <c r="K3303" s="80">
        <v>330.1</v>
      </c>
      <c r="L3303" s="56">
        <f t="shared" si="413"/>
        <v>1.50312897064877</v>
      </c>
      <c r="M3303" s="56">
        <f t="shared" si="420"/>
        <v>0.00454545583915866</v>
      </c>
      <c r="Q3303" s="82">
        <f t="shared" si="414"/>
        <v>0.03692767527467</v>
      </c>
      <c r="R3303" s="58">
        <f t="shared" si="415"/>
        <v>3.17361010226061</v>
      </c>
      <c r="S3303" s="57">
        <f>IF(K3303=0,C3331,(1/$C$59)*LN(1+$C$59/$C$58/(RodR+ABS(Calculations!K3303-RodR))))</f>
        <v>0.0116358576147605</v>
      </c>
      <c r="T3303" s="83">
        <f t="shared" si="416"/>
        <v>0.0117264833365667</v>
      </c>
      <c r="U3303" s="58">
        <f t="shared" si="417"/>
        <v>137.541666666667</v>
      </c>
      <c r="V3303" s="58">
        <f t="shared" si="418"/>
        <v>1.01019948033673</v>
      </c>
      <c r="W3303" s="58">
        <f t="shared" si="419"/>
        <v>1.01019948033673</v>
      </c>
    </row>
    <row r="3304" spans="11:23">
      <c r="K3304" s="80">
        <v>330.2</v>
      </c>
      <c r="L3304" s="56">
        <f t="shared" si="413"/>
        <v>1.50267593206198</v>
      </c>
      <c r="M3304" s="56">
        <f t="shared" si="420"/>
        <v>0.00454271211686597</v>
      </c>
      <c r="Q3304" s="82">
        <f t="shared" si="414"/>
        <v>0.0369165453835252</v>
      </c>
      <c r="R3304" s="58">
        <f t="shared" si="415"/>
        <v>3.17361010226061</v>
      </c>
      <c r="S3304" s="57">
        <f>IF(K3304=0,C3332,(1/$C$59)*LN(1+$C$59/$C$58/(RodR+ABS(Calculations!K3304-RodR))))</f>
        <v>0.0116323506019939</v>
      </c>
      <c r="T3304" s="83">
        <f t="shared" si="416"/>
        <v>0.0117229215078214</v>
      </c>
      <c r="U3304" s="58">
        <f t="shared" si="417"/>
        <v>137.583333333333</v>
      </c>
      <c r="V3304" s="58">
        <f t="shared" si="418"/>
        <v>1.01019948033673</v>
      </c>
      <c r="W3304" s="58">
        <f t="shared" si="419"/>
        <v>1.01019948033673</v>
      </c>
    </row>
    <row r="3305" spans="11:23">
      <c r="K3305" s="80">
        <v>330.3</v>
      </c>
      <c r="L3305" s="56">
        <f t="shared" si="413"/>
        <v>1.502223166484</v>
      </c>
      <c r="M3305" s="56">
        <f t="shared" si="420"/>
        <v>0.00453997087805269</v>
      </c>
      <c r="Q3305" s="82">
        <f t="shared" si="414"/>
        <v>0.0369054221994433</v>
      </c>
      <c r="R3305" s="58">
        <f t="shared" si="415"/>
        <v>3.17361010226061</v>
      </c>
      <c r="S3305" s="57">
        <f>IF(K3305=0,C3333,(1/$C$59)*LN(1+$C$59/$C$58/(RodR+ABS(Calculations!K3305-RodR))))</f>
        <v>0.0116288457026133</v>
      </c>
      <c r="T3305" s="83">
        <f t="shared" si="416"/>
        <v>0.0117193618421808</v>
      </c>
      <c r="U3305" s="58">
        <f t="shared" si="417"/>
        <v>137.625</v>
      </c>
      <c r="V3305" s="58">
        <f t="shared" si="418"/>
        <v>1.01019948033673</v>
      </c>
      <c r="W3305" s="58">
        <f t="shared" si="419"/>
        <v>1.01019948033673</v>
      </c>
    </row>
    <row r="3306" spans="11:23">
      <c r="K3306" s="80">
        <v>330.4</v>
      </c>
      <c r="L3306" s="56">
        <f t="shared" si="413"/>
        <v>1.50177067366802</v>
      </c>
      <c r="M3306" s="56">
        <f t="shared" si="420"/>
        <v>0.00453723211983692</v>
      </c>
      <c r="Q3306" s="82">
        <f t="shared" si="414"/>
        <v>0.0368943057163612</v>
      </c>
      <c r="R3306" s="58">
        <f t="shared" si="415"/>
        <v>3.17361010226061</v>
      </c>
      <c r="S3306" s="57">
        <f>IF(K3306=0,C3334,(1/$C$59)*LN(1+$C$59/$C$58/(RodR+ABS(Calculations!K3306-RodR))))</f>
        <v>0.011625342914708</v>
      </c>
      <c r="T3306" s="83">
        <f t="shared" si="416"/>
        <v>0.0117158043376765</v>
      </c>
      <c r="U3306" s="58">
        <f t="shared" si="417"/>
        <v>137.666666666667</v>
      </c>
      <c r="V3306" s="58">
        <f t="shared" si="418"/>
        <v>1.01019948033673</v>
      </c>
      <c r="W3306" s="58">
        <f t="shared" si="419"/>
        <v>1.01019948033673</v>
      </c>
    </row>
    <row r="3307" spans="11:23">
      <c r="K3307" s="80">
        <v>330.5</v>
      </c>
      <c r="L3307" s="56">
        <f t="shared" si="413"/>
        <v>1.50131845336772</v>
      </c>
      <c r="M3307" s="56">
        <f t="shared" si="420"/>
        <v>0.00453449583909693</v>
      </c>
      <c r="Q3307" s="82">
        <f t="shared" si="414"/>
        <v>0.0368831959282272</v>
      </c>
      <c r="R3307" s="58">
        <f t="shared" si="415"/>
        <v>3.17361010226061</v>
      </c>
      <c r="S3307" s="57">
        <f>IF(K3307=0,C3335,(1/$C$59)*LN(1+$C$59/$C$58/(RodR+ABS(Calculations!K3307-RodR))))</f>
        <v>0.0116218422363714</v>
      </c>
      <c r="T3307" s="83">
        <f t="shared" si="416"/>
        <v>0.0117122489923391</v>
      </c>
      <c r="U3307" s="58">
        <f t="shared" si="417"/>
        <v>137.708333333333</v>
      </c>
      <c r="V3307" s="58">
        <f t="shared" si="418"/>
        <v>1.01019948033673</v>
      </c>
      <c r="W3307" s="58">
        <f t="shared" si="419"/>
        <v>1.01019948033673</v>
      </c>
    </row>
    <row r="3308" spans="11:23">
      <c r="K3308" s="80">
        <v>330.6</v>
      </c>
      <c r="L3308" s="56">
        <f t="shared" si="413"/>
        <v>1.50086650533698</v>
      </c>
      <c r="M3308" s="56">
        <f t="shared" si="420"/>
        <v>0.00453176203288219</v>
      </c>
      <c r="Q3308" s="82">
        <f t="shared" si="414"/>
        <v>0.0368720928289948</v>
      </c>
      <c r="R3308" s="58">
        <f t="shared" si="415"/>
        <v>3.17361010226061</v>
      </c>
      <c r="S3308" s="57">
        <f>IF(K3308=0,C3336,(1/$C$59)*LN(1+$C$59/$C$58/(RodR+ABS(Calculations!K3308-RodR))))</f>
        <v>0.011618343665698</v>
      </c>
      <c r="T3308" s="83">
        <f t="shared" si="416"/>
        <v>0.011708695804205</v>
      </c>
      <c r="U3308" s="58">
        <f t="shared" si="417"/>
        <v>137.75</v>
      </c>
      <c r="V3308" s="58">
        <f t="shared" si="418"/>
        <v>1.01019948033673</v>
      </c>
      <c r="W3308" s="58">
        <f t="shared" si="419"/>
        <v>1.01019948033673</v>
      </c>
    </row>
    <row r="3309" spans="11:23">
      <c r="K3309" s="80">
        <v>330.7</v>
      </c>
      <c r="L3309" s="56">
        <f t="shared" si="413"/>
        <v>1.50041482932995</v>
      </c>
      <c r="M3309" s="56">
        <f t="shared" si="420"/>
        <v>0.00452903069824262</v>
      </c>
      <c r="Q3309" s="82">
        <f t="shared" si="414"/>
        <v>0.0368609964126242</v>
      </c>
      <c r="R3309" s="58">
        <f t="shared" si="415"/>
        <v>3.17361010226061</v>
      </c>
      <c r="S3309" s="57">
        <f>IF(K3309=0,C3337,(1/$C$59)*LN(1+$C$59/$C$58/(RodR+ABS(Calculations!K3309-RodR))))</f>
        <v>0.0116148472007849</v>
      </c>
      <c r="T3309" s="83">
        <f t="shared" si="416"/>
        <v>0.0117051447713102</v>
      </c>
      <c r="U3309" s="58">
        <f t="shared" si="417"/>
        <v>137.791666666667</v>
      </c>
      <c r="V3309" s="58">
        <f t="shared" si="418"/>
        <v>1.01019948033673</v>
      </c>
      <c r="W3309" s="58">
        <f t="shared" si="419"/>
        <v>1.01019948033673</v>
      </c>
    </row>
    <row r="3310" spans="11:23">
      <c r="K3310" s="80">
        <v>330.8</v>
      </c>
      <c r="L3310" s="56">
        <f t="shared" si="413"/>
        <v>1.49996342510115</v>
      </c>
      <c r="M3310" s="56">
        <f t="shared" si="420"/>
        <v>0.00452630183212444</v>
      </c>
      <c r="Q3310" s="82">
        <f t="shared" si="414"/>
        <v>0.0368499066730846</v>
      </c>
      <c r="R3310" s="58">
        <f t="shared" si="415"/>
        <v>3.17361010226061</v>
      </c>
      <c r="S3310" s="57">
        <f>IF(K3310=0,C3338,(1/$C$59)*LN(1+$C$59/$C$58/(RodR+ABS(Calculations!K3310-RodR))))</f>
        <v>0.0116113528397316</v>
      </c>
      <c r="T3310" s="83">
        <f t="shared" si="416"/>
        <v>0.0117015958916957</v>
      </c>
      <c r="U3310" s="58">
        <f t="shared" si="417"/>
        <v>137.833333333333</v>
      </c>
      <c r="V3310" s="58">
        <f t="shared" si="418"/>
        <v>1.01019948033673</v>
      </c>
      <c r="W3310" s="58">
        <f t="shared" si="419"/>
        <v>1.01019948033673</v>
      </c>
    </row>
    <row r="3311" spans="11:23">
      <c r="K3311" s="80">
        <v>330.9</v>
      </c>
      <c r="L3311" s="56">
        <f t="shared" si="413"/>
        <v>1.49951229240529</v>
      </c>
      <c r="M3311" s="56">
        <f t="shared" si="420"/>
        <v>0.00452357543168036</v>
      </c>
      <c r="Q3311" s="82">
        <f t="shared" si="414"/>
        <v>0.0368388236043502</v>
      </c>
      <c r="R3311" s="58">
        <f t="shared" si="415"/>
        <v>3.17361010226061</v>
      </c>
      <c r="S3311" s="57">
        <f>IF(K3311=0,C3339,(1/$C$59)*LN(1+$C$59/$C$58/(RodR+ABS(Calculations!K3311-RodR))))</f>
        <v>0.0116078605806395</v>
      </c>
      <c r="T3311" s="83">
        <f t="shared" si="416"/>
        <v>0.0116980491634022</v>
      </c>
      <c r="U3311" s="58">
        <f t="shared" si="417"/>
        <v>137.875</v>
      </c>
      <c r="V3311" s="58">
        <f t="shared" si="418"/>
        <v>1.01019948033673</v>
      </c>
      <c r="W3311" s="58">
        <f t="shared" si="419"/>
        <v>1.01019948033673</v>
      </c>
    </row>
    <row r="3312" spans="11:23">
      <c r="K3312" s="80">
        <v>331</v>
      </c>
      <c r="L3312" s="56">
        <f t="shared" si="413"/>
        <v>1.49906143099745</v>
      </c>
      <c r="M3312" s="56">
        <f t="shared" si="420"/>
        <v>0.00452085149389214</v>
      </c>
      <c r="Q3312" s="82">
        <f t="shared" si="414"/>
        <v>0.0368277472004037</v>
      </c>
      <c r="R3312" s="58">
        <f t="shared" si="415"/>
        <v>3.17361010226061</v>
      </c>
      <c r="S3312" s="57">
        <f>IF(K3312=0,C3340,(1/$C$59)*LN(1+$C$59/$C$58/(RodR+ABS(Calculations!K3312-RodR))))</f>
        <v>0.0116043704216125</v>
      </c>
      <c r="T3312" s="83">
        <f t="shared" si="416"/>
        <v>0.0116945045844755</v>
      </c>
      <c r="U3312" s="58">
        <f t="shared" si="417"/>
        <v>137.916666666667</v>
      </c>
      <c r="V3312" s="58">
        <f t="shared" si="418"/>
        <v>1.01019948033673</v>
      </c>
      <c r="W3312" s="58">
        <f t="shared" si="419"/>
        <v>1.01019948033673</v>
      </c>
    </row>
    <row r="3313" spans="11:23">
      <c r="K3313" s="80">
        <v>331.1</v>
      </c>
      <c r="L3313" s="56">
        <f t="shared" si="413"/>
        <v>1.49861084063307</v>
      </c>
      <c r="M3313" s="56">
        <f t="shared" si="420"/>
        <v>0.00451813001570467</v>
      </c>
      <c r="Q3313" s="82">
        <f t="shared" si="414"/>
        <v>0.036816677455237</v>
      </c>
      <c r="R3313" s="58">
        <f t="shared" si="415"/>
        <v>3.17361010226061</v>
      </c>
      <c r="S3313" s="57">
        <f>IF(K3313=0,C3341,(1/$C$59)*LN(1+$C$59/$C$58/(RodR+ABS(Calculations!K3313-RodR))))</f>
        <v>0.0116008823607575</v>
      </c>
      <c r="T3313" s="83">
        <f t="shared" si="416"/>
        <v>0.0116909621529607</v>
      </c>
      <c r="U3313" s="58">
        <f t="shared" si="417"/>
        <v>137.958333333333</v>
      </c>
      <c r="V3313" s="58">
        <f t="shared" si="418"/>
        <v>1.01019948033673</v>
      </c>
      <c r="W3313" s="58">
        <f t="shared" si="419"/>
        <v>1.01019948033673</v>
      </c>
    </row>
    <row r="3314" spans="11:23">
      <c r="K3314" s="80">
        <v>331.2</v>
      </c>
      <c r="L3314" s="56">
        <f t="shared" si="413"/>
        <v>1.49816052106774</v>
      </c>
      <c r="M3314" s="56">
        <f t="shared" si="420"/>
        <v>0.00451541099423691</v>
      </c>
      <c r="Q3314" s="82">
        <f t="shared" si="414"/>
        <v>0.0368056143628458</v>
      </c>
      <c r="R3314" s="58">
        <f t="shared" si="415"/>
        <v>3.17361010226061</v>
      </c>
      <c r="S3314" s="57">
        <f>IF(K3314=0,C3342,(1/$C$59)*LN(1+$C$59/$C$58/(RodR+ABS(Calculations!K3314-RodR))))</f>
        <v>0.0115973963961826</v>
      </c>
      <c r="T3314" s="83">
        <f t="shared" si="416"/>
        <v>0.0116874218669087</v>
      </c>
      <c r="U3314" s="58">
        <f t="shared" si="417"/>
        <v>138</v>
      </c>
      <c r="V3314" s="58">
        <f t="shared" si="418"/>
        <v>1.01019948033673</v>
      </c>
      <c r="W3314" s="58">
        <f t="shared" si="419"/>
        <v>1.01019948033673</v>
      </c>
    </row>
    <row r="3315" spans="11:23">
      <c r="K3315" s="80">
        <v>331.3</v>
      </c>
      <c r="L3315" s="56">
        <f t="shared" si="413"/>
        <v>1.49771047205743</v>
      </c>
      <c r="M3315" s="56">
        <f t="shared" si="420"/>
        <v>0.00451269442657143</v>
      </c>
      <c r="Q3315" s="82">
        <f t="shared" si="414"/>
        <v>0.0367945579172345</v>
      </c>
      <c r="R3315" s="58">
        <f t="shared" si="415"/>
        <v>3.17361010226061</v>
      </c>
      <c r="S3315" s="57">
        <f>IF(K3315=0,C3343,(1/$C$59)*LN(1+$C$59/$C$58/(RodR+ABS(Calculations!K3315-RodR))))</f>
        <v>0.0115939125259985</v>
      </c>
      <c r="T3315" s="83">
        <f t="shared" si="416"/>
        <v>0.0116838837243694</v>
      </c>
      <c r="U3315" s="58">
        <f t="shared" si="417"/>
        <v>138.041666666667</v>
      </c>
      <c r="V3315" s="58">
        <f t="shared" si="418"/>
        <v>1.01019948033673</v>
      </c>
      <c r="W3315" s="58">
        <f t="shared" si="419"/>
        <v>1.01019948033673</v>
      </c>
    </row>
    <row r="3316" spans="11:23">
      <c r="K3316" s="80">
        <v>331.4</v>
      </c>
      <c r="L3316" s="56">
        <f t="shared" si="413"/>
        <v>1.49726069335836</v>
      </c>
      <c r="M3316" s="56">
        <f t="shared" si="420"/>
        <v>0.00450998030965555</v>
      </c>
      <c r="Q3316" s="82">
        <f t="shared" si="414"/>
        <v>0.0367835081124149</v>
      </c>
      <c r="R3316" s="58">
        <f t="shared" si="415"/>
        <v>3.17361010226061</v>
      </c>
      <c r="S3316" s="57">
        <f>IF(K3316=0,C3344,(1/$C$59)*LN(1+$C$59/$C$58/(RodR+ABS(Calculations!K3316-RodR))))</f>
        <v>0.0115904307483183</v>
      </c>
      <c r="T3316" s="83">
        <f t="shared" si="416"/>
        <v>0.0116803477233979</v>
      </c>
      <c r="U3316" s="58">
        <f t="shared" si="417"/>
        <v>138.083333333333</v>
      </c>
      <c r="V3316" s="58">
        <f t="shared" si="418"/>
        <v>1.01019948033673</v>
      </c>
      <c r="W3316" s="58">
        <f t="shared" si="419"/>
        <v>1.01019948033673</v>
      </c>
    </row>
    <row r="3317" spans="11:23">
      <c r="K3317" s="80">
        <v>331.5</v>
      </c>
      <c r="L3317" s="56">
        <f t="shared" si="413"/>
        <v>1.49681118472712</v>
      </c>
      <c r="M3317" s="56">
        <f t="shared" si="420"/>
        <v>0.0045072686406058</v>
      </c>
      <c r="Q3317" s="82">
        <f t="shared" si="414"/>
        <v>0.0367724649424062</v>
      </c>
      <c r="R3317" s="58">
        <f t="shared" si="415"/>
        <v>3.17361010226061</v>
      </c>
      <c r="S3317" s="57">
        <f>IF(K3317=0,C3345,(1/$C$59)*LN(1+$C$59/$C$58/(RodR+ABS(Calculations!K3317-RodR))))</f>
        <v>0.0115869510612575</v>
      </c>
      <c r="T3317" s="83">
        <f t="shared" si="416"/>
        <v>0.0116768138620497</v>
      </c>
      <c r="U3317" s="58">
        <f t="shared" si="417"/>
        <v>138.125</v>
      </c>
      <c r="V3317" s="58">
        <f t="shared" si="418"/>
        <v>1.01019948033673</v>
      </c>
      <c r="W3317" s="58">
        <f t="shared" si="419"/>
        <v>1.01019948033673</v>
      </c>
    </row>
    <row r="3318" spans="11:23">
      <c r="K3318" s="80">
        <v>331.6</v>
      </c>
      <c r="L3318" s="56">
        <f t="shared" si="413"/>
        <v>1.49636194592051</v>
      </c>
      <c r="M3318" s="56">
        <f t="shared" si="420"/>
        <v>0.00450455941647188</v>
      </c>
      <c r="Q3318" s="82">
        <f t="shared" si="414"/>
        <v>0.0367614284012344</v>
      </c>
      <c r="R3318" s="58">
        <f t="shared" si="415"/>
        <v>3.17361010226061</v>
      </c>
      <c r="S3318" s="57">
        <f>IF(K3318=0,C3346,(1/$C$59)*LN(1+$C$59/$C$58/(RodR+ABS(Calculations!K3318-RodR))))</f>
        <v>0.0115834734629338</v>
      </c>
      <c r="T3318" s="83">
        <f t="shared" si="416"/>
        <v>0.0116732821383836</v>
      </c>
      <c r="U3318" s="58">
        <f t="shared" si="417"/>
        <v>138.166666666667</v>
      </c>
      <c r="V3318" s="58">
        <f t="shared" si="418"/>
        <v>1.01019948033673</v>
      </c>
      <c r="W3318" s="58">
        <f t="shared" si="419"/>
        <v>1.01019948033673</v>
      </c>
    </row>
    <row r="3319" spans="11:23">
      <c r="K3319" s="80">
        <v>331.7</v>
      </c>
      <c r="L3319" s="56">
        <f t="shared" si="413"/>
        <v>1.49591297669565</v>
      </c>
      <c r="M3319" s="56">
        <f t="shared" si="420"/>
        <v>0.00450185263430325</v>
      </c>
      <c r="Q3319" s="82">
        <f t="shared" si="414"/>
        <v>0.0367503984829321</v>
      </c>
      <c r="R3319" s="58">
        <f t="shared" si="415"/>
        <v>3.17361010226061</v>
      </c>
      <c r="S3319" s="57">
        <f>IF(K3319=0,C3347,(1/$C$59)*LN(1+$C$59/$C$58/(RodR+ABS(Calculations!K3319-RodR))))</f>
        <v>0.0115799979514668</v>
      </c>
      <c r="T3319" s="83">
        <f t="shared" si="416"/>
        <v>0.0116697525504602</v>
      </c>
      <c r="U3319" s="58">
        <f t="shared" si="417"/>
        <v>138.208333333333</v>
      </c>
      <c r="V3319" s="58">
        <f t="shared" si="418"/>
        <v>1.01019948033673</v>
      </c>
      <c r="W3319" s="58">
        <f t="shared" si="419"/>
        <v>1.01019948033673</v>
      </c>
    </row>
    <row r="3320" spans="11:23">
      <c r="K3320" s="80">
        <v>331.8</v>
      </c>
      <c r="L3320" s="56">
        <f t="shared" si="413"/>
        <v>1.49546427680993</v>
      </c>
      <c r="M3320" s="56">
        <f t="shared" si="420"/>
        <v>0.00449914829121623</v>
      </c>
      <c r="Q3320" s="82">
        <f t="shared" si="414"/>
        <v>0.0367393751815394</v>
      </c>
      <c r="R3320" s="58">
        <f t="shared" si="415"/>
        <v>3.17361010226061</v>
      </c>
      <c r="S3320" s="57">
        <f>IF(K3320=0,C3348,(1/$C$59)*LN(1+$C$59/$C$58/(RodR+ABS(Calculations!K3320-RodR))))</f>
        <v>0.0115765245249785</v>
      </c>
      <c r="T3320" s="83">
        <f t="shared" si="416"/>
        <v>0.0116662250963432</v>
      </c>
      <c r="U3320" s="58">
        <f t="shared" si="417"/>
        <v>138.25</v>
      </c>
      <c r="V3320" s="58">
        <f t="shared" si="418"/>
        <v>1.01019948033673</v>
      </c>
      <c r="W3320" s="58">
        <f t="shared" si="419"/>
        <v>1.01019948033673</v>
      </c>
    </row>
    <row r="3321" spans="11:23">
      <c r="K3321" s="80">
        <v>331.9</v>
      </c>
      <c r="L3321" s="56">
        <f t="shared" si="413"/>
        <v>1.4950158460211</v>
      </c>
      <c r="M3321" s="56">
        <f t="shared" si="420"/>
        <v>0.00449644638419167</v>
      </c>
      <c r="Q3321" s="82">
        <f t="shared" si="414"/>
        <v>0.0367283584911047</v>
      </c>
      <c r="R3321" s="58">
        <f t="shared" si="415"/>
        <v>3.17361010226061</v>
      </c>
      <c r="S3321" s="57">
        <f>IF(K3321=0,C3349,(1/$C$59)*LN(1+$C$59/$C$58/(RodR+ABS(Calculations!K3321-RodR))))</f>
        <v>0.0115730531815936</v>
      </c>
      <c r="T3321" s="83">
        <f t="shared" si="416"/>
        <v>0.011662699774098</v>
      </c>
      <c r="U3321" s="58">
        <f t="shared" si="417"/>
        <v>138.291666666667</v>
      </c>
      <c r="V3321" s="58">
        <f t="shared" si="418"/>
        <v>1.01019948033673</v>
      </c>
      <c r="W3321" s="58">
        <f t="shared" si="419"/>
        <v>1.01019948033673</v>
      </c>
    </row>
    <row r="3322" spans="11:23">
      <c r="K3322" s="80">
        <v>332</v>
      </c>
      <c r="L3322" s="56">
        <f t="shared" si="413"/>
        <v>1.49456768408711</v>
      </c>
      <c r="M3322" s="56">
        <f t="shared" si="420"/>
        <v>0.00449374691034565</v>
      </c>
      <c r="Q3322" s="82">
        <f t="shared" si="414"/>
        <v>0.0367173484056814</v>
      </c>
      <c r="R3322" s="58">
        <f t="shared" si="415"/>
        <v>3.17361010226061</v>
      </c>
      <c r="S3322" s="57">
        <f>IF(K3322=0,C3350,(1/$C$59)*LN(1+$C$59/$C$58/(RodR+ABS(Calculations!K3322-RodR))))</f>
        <v>0.0115695839194383</v>
      </c>
      <c r="T3322" s="83">
        <f t="shared" si="416"/>
        <v>0.0116591765817925</v>
      </c>
      <c r="U3322" s="58">
        <f t="shared" si="417"/>
        <v>138.333333333333</v>
      </c>
      <c r="V3322" s="58">
        <f t="shared" si="418"/>
        <v>1.01019948033673</v>
      </c>
      <c r="W3322" s="58">
        <f t="shared" si="419"/>
        <v>1.01019948033673</v>
      </c>
    </row>
    <row r="3323" spans="11:23">
      <c r="K3323" s="80">
        <v>332.1</v>
      </c>
      <c r="L3323" s="56">
        <f t="shared" si="413"/>
        <v>1.49411979076627</v>
      </c>
      <c r="M3323" s="56">
        <f t="shared" si="420"/>
        <v>0.0044910498667976</v>
      </c>
      <c r="Q3323" s="82">
        <f t="shared" si="414"/>
        <v>0.0367063449193323</v>
      </c>
      <c r="R3323" s="58">
        <f t="shared" si="415"/>
        <v>3.17361010226061</v>
      </c>
      <c r="S3323" s="57">
        <f>IF(K3323=0,C3351,(1/$C$59)*LN(1+$C$59/$C$58/(RodR+ABS(Calculations!K3323-RodR))))</f>
        <v>0.0115661167366419</v>
      </c>
      <c r="T3323" s="83">
        <f t="shared" si="416"/>
        <v>0.0116556555174971</v>
      </c>
      <c r="U3323" s="58">
        <f t="shared" si="417"/>
        <v>138.375</v>
      </c>
      <c r="V3323" s="58">
        <f t="shared" si="418"/>
        <v>1.01019948033673</v>
      </c>
      <c r="W3323" s="58">
        <f t="shared" si="419"/>
        <v>1.01019948033673</v>
      </c>
    </row>
    <row r="3324" spans="11:23">
      <c r="K3324" s="80">
        <v>332.2</v>
      </c>
      <c r="L3324" s="56">
        <f t="shared" si="413"/>
        <v>1.49367216581715</v>
      </c>
      <c r="M3324" s="56">
        <f t="shared" si="420"/>
        <v>0.00448835525059454</v>
      </c>
      <c r="Q3324" s="82">
        <f t="shared" si="414"/>
        <v>0.0366953480261257</v>
      </c>
      <c r="R3324" s="58">
        <f t="shared" si="415"/>
        <v>3.17361010226061</v>
      </c>
      <c r="S3324" s="57">
        <f>IF(K3324=0,C3352,(1/$C$59)*LN(1+$C$59/$C$58/(RodR+ABS(Calculations!K3324-RodR))))</f>
        <v>0.0115626516313353</v>
      </c>
      <c r="T3324" s="83">
        <f t="shared" si="416"/>
        <v>0.0116521365792843</v>
      </c>
      <c r="U3324" s="58">
        <f t="shared" si="417"/>
        <v>138.416666666667</v>
      </c>
      <c r="V3324" s="58">
        <f t="shared" si="418"/>
        <v>1.01019948033673</v>
      </c>
      <c r="W3324" s="58">
        <f t="shared" si="419"/>
        <v>1.01019948033673</v>
      </c>
    </row>
    <row r="3325" spans="11:23">
      <c r="K3325" s="80">
        <v>332.3</v>
      </c>
      <c r="L3325" s="56">
        <f t="shared" si="413"/>
        <v>1.49322480899864</v>
      </c>
      <c r="M3325" s="56">
        <f t="shared" si="420"/>
        <v>0.00448566305878506</v>
      </c>
      <c r="Q3325" s="82">
        <f t="shared" si="414"/>
        <v>0.0366843577201384</v>
      </c>
      <c r="R3325" s="58">
        <f t="shared" si="415"/>
        <v>3.17361010226061</v>
      </c>
      <c r="S3325" s="57">
        <f>IF(K3325=0,C3353,(1/$C$59)*LN(1+$C$59/$C$58/(RodR+ABS(Calculations!K3325-RodR))))</f>
        <v>0.011559188601652</v>
      </c>
      <c r="T3325" s="83">
        <f t="shared" si="416"/>
        <v>0.0116486197652291</v>
      </c>
      <c r="U3325" s="58">
        <f t="shared" si="417"/>
        <v>138.458333333333</v>
      </c>
      <c r="V3325" s="58">
        <f t="shared" si="418"/>
        <v>1.01019948033673</v>
      </c>
      <c r="W3325" s="58">
        <f t="shared" si="419"/>
        <v>1.01019948033673</v>
      </c>
    </row>
    <row r="3326" spans="11:23">
      <c r="K3326" s="80">
        <v>332.4</v>
      </c>
      <c r="L3326" s="56">
        <f t="shared" si="413"/>
        <v>1.49277772006984</v>
      </c>
      <c r="M3326" s="56">
        <f t="shared" si="420"/>
        <v>0.00448297328852032</v>
      </c>
      <c r="Q3326" s="82">
        <f t="shared" si="414"/>
        <v>0.0366733739954522</v>
      </c>
      <c r="R3326" s="58">
        <f t="shared" si="415"/>
        <v>3.17361010226061</v>
      </c>
      <c r="S3326" s="57">
        <f>IF(K3326=0,C3354,(1/$C$59)*LN(1+$C$59/$C$58/(RodR+ABS(Calculations!K3326-RodR))))</f>
        <v>0.0115557276457272</v>
      </c>
      <c r="T3326" s="83">
        <f t="shared" si="416"/>
        <v>0.0116451050734085</v>
      </c>
      <c r="U3326" s="58">
        <f t="shared" si="417"/>
        <v>138.5</v>
      </c>
      <c r="V3326" s="58">
        <f t="shared" si="418"/>
        <v>1.01019948033673</v>
      </c>
      <c r="W3326" s="58">
        <f t="shared" si="419"/>
        <v>1.01019948033673</v>
      </c>
    </row>
    <row r="3327" spans="11:23">
      <c r="K3327" s="80">
        <v>332.5</v>
      </c>
      <c r="L3327" s="56">
        <f t="shared" si="413"/>
        <v>1.4923308987902</v>
      </c>
      <c r="M3327" s="56">
        <f t="shared" si="420"/>
        <v>0.00448028593691907</v>
      </c>
      <c r="Q3327" s="82">
        <f t="shared" si="414"/>
        <v>0.0366623968461571</v>
      </c>
      <c r="R3327" s="58">
        <f t="shared" si="415"/>
        <v>3.17361010226061</v>
      </c>
      <c r="S3327" s="57">
        <f>IF(K3327=0,C3355,(1/$C$59)*LN(1+$C$59/$C$58/(RodR+ABS(Calculations!K3327-RodR))))</f>
        <v>0.0115522687616988</v>
      </c>
      <c r="T3327" s="83">
        <f t="shared" si="416"/>
        <v>0.0116415925019023</v>
      </c>
      <c r="U3327" s="58">
        <f t="shared" si="417"/>
        <v>138.541666666667</v>
      </c>
      <c r="V3327" s="58">
        <f t="shared" si="418"/>
        <v>1.01019948033673</v>
      </c>
      <c r="W3327" s="58">
        <f t="shared" si="419"/>
        <v>1.01019948033673</v>
      </c>
    </row>
    <row r="3328" spans="11:23">
      <c r="K3328" s="80">
        <v>332.6</v>
      </c>
      <c r="L3328" s="56">
        <f t="shared" si="413"/>
        <v>1.49188434491948</v>
      </c>
      <c r="M3328" s="56">
        <f t="shared" si="420"/>
        <v>0.00447760100102745</v>
      </c>
      <c r="Q3328" s="82">
        <f t="shared" si="414"/>
        <v>0.0366514262663517</v>
      </c>
      <c r="R3328" s="58">
        <f t="shared" si="415"/>
        <v>3.17361010226061</v>
      </c>
      <c r="S3328" s="57">
        <f>IF(K3328=0,C3356,(1/$C$59)*LN(1+$C$59/$C$58/(RodR+ABS(Calculations!K3328-RodR))))</f>
        <v>0.0115488119477072</v>
      </c>
      <c r="T3328" s="83">
        <f t="shared" si="416"/>
        <v>0.0116380820487923</v>
      </c>
      <c r="U3328" s="58">
        <f t="shared" si="417"/>
        <v>138.583333333333</v>
      </c>
      <c r="V3328" s="58">
        <f t="shared" si="418"/>
        <v>1.01019948033673</v>
      </c>
      <c r="W3328" s="58">
        <f t="shared" si="419"/>
        <v>1.01019948033673</v>
      </c>
    </row>
    <row r="3329" spans="11:23">
      <c r="K3329" s="80">
        <v>332.7</v>
      </c>
      <c r="L3329" s="56">
        <f t="shared" si="413"/>
        <v>1.49143805821769</v>
      </c>
      <c r="M3329" s="56">
        <f t="shared" si="420"/>
        <v>0.00447491847796266</v>
      </c>
      <c r="Q3329" s="82">
        <f t="shared" si="414"/>
        <v>0.0366404622501393</v>
      </c>
      <c r="R3329" s="58">
        <f t="shared" si="415"/>
        <v>3.17361010226061</v>
      </c>
      <c r="S3329" s="57">
        <f>IF(K3329=0,C3357,(1/$C$59)*LN(1+$C$59/$C$58/(RodR+ABS(Calculations!K3329-RodR))))</f>
        <v>0.0115453572018944</v>
      </c>
      <c r="T3329" s="83">
        <f t="shared" si="416"/>
        <v>0.011634573712163</v>
      </c>
      <c r="U3329" s="58">
        <f t="shared" si="417"/>
        <v>138.625</v>
      </c>
      <c r="V3329" s="58">
        <f t="shared" si="418"/>
        <v>1.01019948033673</v>
      </c>
      <c r="W3329" s="58">
        <f t="shared" si="419"/>
        <v>1.01019948033673</v>
      </c>
    </row>
    <row r="3330" spans="11:23">
      <c r="K3330" s="80">
        <v>332.8</v>
      </c>
      <c r="L3330" s="56">
        <f t="shared" ref="L3330:L3393" si="421">IF(K3330&lt;RodR,EPRValue,Q3330*$C$43)</f>
        <v>1.49099203844512</v>
      </c>
      <c r="M3330" s="56">
        <f t="shared" si="420"/>
        <v>0.00447223836480815</v>
      </c>
      <c r="Q3330" s="82">
        <f t="shared" si="414"/>
        <v>0.0366295047916318</v>
      </c>
      <c r="R3330" s="58">
        <f t="shared" si="415"/>
        <v>3.17361010226061</v>
      </c>
      <c r="S3330" s="57">
        <f>IF(K3330=0,C3358,(1/$C$59)*LN(1+$C$59/$C$58/(RodR+ABS(Calculations!K3330-RodR))))</f>
        <v>0.011541904522405</v>
      </c>
      <c r="T3330" s="83">
        <f t="shared" si="416"/>
        <v>0.0116310674901004</v>
      </c>
      <c r="U3330" s="58">
        <f t="shared" si="417"/>
        <v>138.666666666667</v>
      </c>
      <c r="V3330" s="58">
        <f t="shared" si="418"/>
        <v>1.01019948033673</v>
      </c>
      <c r="W3330" s="58">
        <f t="shared" si="419"/>
        <v>1.01019948033673</v>
      </c>
    </row>
    <row r="3331" spans="11:23">
      <c r="K3331" s="80">
        <v>332.9</v>
      </c>
      <c r="L3331" s="56">
        <f t="shared" si="421"/>
        <v>1.49054628536235</v>
      </c>
      <c r="M3331" s="56">
        <f t="shared" si="420"/>
        <v>0.00446956065874837</v>
      </c>
      <c r="Q3331" s="82">
        <f t="shared" si="414"/>
        <v>0.0366185538849467</v>
      </c>
      <c r="R3331" s="58">
        <f t="shared" si="415"/>
        <v>3.17361010226061</v>
      </c>
      <c r="S3331" s="57">
        <f>IF(K3331=0,C3359,(1/$C$59)*LN(1+$C$59/$C$58/(RodR+ABS(Calculations!K3331-RodR))))</f>
        <v>0.0115384539073854</v>
      </c>
      <c r="T3331" s="83">
        <f t="shared" si="416"/>
        <v>0.0116275633806936</v>
      </c>
      <c r="U3331" s="58">
        <f t="shared" si="417"/>
        <v>138.708333333333</v>
      </c>
      <c r="V3331" s="58">
        <f t="shared" si="418"/>
        <v>1.01019948033673</v>
      </c>
      <c r="W3331" s="58">
        <f t="shared" si="419"/>
        <v>1.01019948033673</v>
      </c>
    </row>
    <row r="3332" spans="11:23">
      <c r="K3332" s="80">
        <v>333</v>
      </c>
      <c r="L3332" s="56">
        <f t="shared" si="421"/>
        <v>1.49010079873028</v>
      </c>
      <c r="M3332" s="56">
        <f t="shared" si="420"/>
        <v>0.00446688535683148</v>
      </c>
      <c r="Q3332" s="82">
        <f t="shared" ref="Q3332:Q3395" si="422">R3332*IF($C$56&lt;$C$55,S3332,T3332)</f>
        <v>0.03660760952421</v>
      </c>
      <c r="R3332" s="58">
        <f t="shared" ref="R3332:R3395" si="423">$C$70/$C$61*W3332</f>
        <v>3.17361010226061</v>
      </c>
      <c r="S3332" s="57">
        <f>IF(K3332=0,C3360,(1/$C$59)*LN(1+$C$59/$C$58/(RodR+ABS(Calculations!K3332-RodR))))</f>
        <v>0.0115350053549848</v>
      </c>
      <c r="T3332" s="83">
        <f t="shared" ref="T3332:T3395" si="424">IF((ABS(K3332))&lt;$C$55-$C$56,($C$53/2/PI()/$C$56*LN(($C$55-$C$56)*(ABS(K3332)+$C$56)/(ABS(K3332))/$C$55)+$C$60*LN($C$55*$C$54/($C$55-$C$56)/$C$53)),$C$60*LN((((ABS(K3332))+$C$56-$C$55)*$C$53+$C$55*$C$54)/($C$53*(ABS(K3332)))))</f>
        <v>0.0116240613820334</v>
      </c>
      <c r="U3332" s="58">
        <f t="shared" ref="U3332:U3395" si="425">K3332/$C$56</f>
        <v>138.75</v>
      </c>
      <c r="V3332" s="58">
        <f t="shared" ref="V3332:V3395" si="426">IF(K3332="","",1/(1.0212-0.0178*LOG10($C$53+0.01)))</f>
        <v>1.01019948033673</v>
      </c>
      <c r="W3332" s="58">
        <f t="shared" ref="W3332:W3395" si="427">MAX(1/(-(0.21682*LOG10(3.7*U3332)-0.293)*(EXP(-3.7*U3332)-1)+1),1)*MAX(1/(-(0.1921*LOG10(U3332+0.2)+0.072)*(EXP(-150*U3332)-1)+1),1)*V3332</f>
        <v>1.01019948033673</v>
      </c>
    </row>
    <row r="3333" spans="11:23">
      <c r="K3333" s="80">
        <v>333.1</v>
      </c>
      <c r="L3333" s="56">
        <f t="shared" si="421"/>
        <v>1.48965557831006</v>
      </c>
      <c r="M3333" s="56">
        <f t="shared" si="420"/>
        <v>0.00446421245620843</v>
      </c>
      <c r="Q3333" s="82">
        <f t="shared" si="422"/>
        <v>0.0365966717035544</v>
      </c>
      <c r="R3333" s="58">
        <f t="shared" si="423"/>
        <v>3.17361010226061</v>
      </c>
      <c r="S3333" s="57">
        <f>IF(K3333=0,C3361,(1/$C$59)*LN(1+$C$59/$C$58/(RodR+ABS(Calculations!K3333-RodR))))</f>
        <v>0.0115315588633544</v>
      </c>
      <c r="T3333" s="83">
        <f t="shared" si="424"/>
        <v>0.0116205614922139</v>
      </c>
      <c r="U3333" s="58">
        <f t="shared" si="425"/>
        <v>138.791666666667</v>
      </c>
      <c r="V3333" s="58">
        <f t="shared" si="426"/>
        <v>1.01019948033673</v>
      </c>
      <c r="W3333" s="58">
        <f t="shared" si="427"/>
        <v>1.01019948033673</v>
      </c>
    </row>
    <row r="3334" spans="11:23">
      <c r="K3334" s="80">
        <v>333.2</v>
      </c>
      <c r="L3334" s="56">
        <f t="shared" si="421"/>
        <v>1.48921062386312</v>
      </c>
      <c r="M3334" s="56">
        <f t="shared" si="420"/>
        <v>0.00446154195403015</v>
      </c>
      <c r="Q3334" s="82">
        <f t="shared" si="422"/>
        <v>0.0365857404171182</v>
      </c>
      <c r="R3334" s="58">
        <f t="shared" si="423"/>
        <v>3.17361010226061</v>
      </c>
      <c r="S3334" s="57">
        <f>IF(K3334=0,C3362,(1/$C$59)*LN(1+$C$59/$C$58/(RodR+ABS(Calculations!K3334-RodR))))</f>
        <v>0.0115281144306472</v>
      </c>
      <c r="T3334" s="83">
        <f t="shared" si="424"/>
        <v>0.01161706370933</v>
      </c>
      <c r="U3334" s="58">
        <f t="shared" si="425"/>
        <v>138.833333333333</v>
      </c>
      <c r="V3334" s="58">
        <f t="shared" si="426"/>
        <v>1.01019948033673</v>
      </c>
      <c r="W3334" s="58">
        <f t="shared" si="427"/>
        <v>1.01019948033673</v>
      </c>
    </row>
    <row r="3335" spans="11:23">
      <c r="K3335" s="80">
        <v>333.3</v>
      </c>
      <c r="L3335" s="56">
        <f t="shared" si="421"/>
        <v>1.48876593515123</v>
      </c>
      <c r="M3335" s="56">
        <f t="shared" si="420"/>
        <v>0.00445887384741295</v>
      </c>
      <c r="Q3335" s="82">
        <f t="shared" si="422"/>
        <v>0.036574815659049</v>
      </c>
      <c r="R3335" s="58">
        <f t="shared" si="423"/>
        <v>3.17361010226061</v>
      </c>
      <c r="S3335" s="57">
        <f>IF(K3335=0,C3363,(1/$C$59)*LN(1+$C$59/$C$58/(RodR+ABS(Calculations!K3335-RodR))))</f>
        <v>0.0115246720550191</v>
      </c>
      <c r="T3335" s="83">
        <f t="shared" si="424"/>
        <v>0.0116135680314807</v>
      </c>
      <c r="U3335" s="58">
        <f t="shared" si="425"/>
        <v>138.875</v>
      </c>
      <c r="V3335" s="58">
        <f t="shared" si="426"/>
        <v>1.01019948033673</v>
      </c>
      <c r="W3335" s="58">
        <f t="shared" si="427"/>
        <v>1.01019948033673</v>
      </c>
    </row>
    <row r="3336" spans="11:23">
      <c r="K3336" s="80">
        <v>333.4</v>
      </c>
      <c r="L3336" s="56">
        <f t="shared" si="421"/>
        <v>1.48832151193637</v>
      </c>
      <c r="M3336" s="56">
        <f t="shared" si="420"/>
        <v>0.00445620813347336</v>
      </c>
      <c r="Q3336" s="82">
        <f t="shared" si="422"/>
        <v>0.0365638974234996</v>
      </c>
      <c r="R3336" s="58">
        <f t="shared" si="423"/>
        <v>3.17361010226061</v>
      </c>
      <c r="S3336" s="57">
        <f>IF(K3336=0,C3364,(1/$C$59)*LN(1+$C$59/$C$58/(RodR+ABS(Calculations!K3336-RodR))))</f>
        <v>0.0115212317346276</v>
      </c>
      <c r="T3336" s="83">
        <f t="shared" si="424"/>
        <v>0.011610074456765</v>
      </c>
      <c r="U3336" s="58">
        <f t="shared" si="425"/>
        <v>138.916666666667</v>
      </c>
      <c r="V3336" s="58">
        <f t="shared" si="426"/>
        <v>1.01019948033673</v>
      </c>
      <c r="W3336" s="58">
        <f t="shared" si="427"/>
        <v>1.01019948033673</v>
      </c>
    </row>
    <row r="3337" spans="11:23">
      <c r="K3337" s="80">
        <v>333.5</v>
      </c>
      <c r="L3337" s="56">
        <f t="shared" si="421"/>
        <v>1.48787735398084</v>
      </c>
      <c r="M3337" s="56">
        <f t="shared" si="420"/>
        <v>0.00445354480936011</v>
      </c>
      <c r="Q3337" s="82">
        <f t="shared" si="422"/>
        <v>0.0365529857046299</v>
      </c>
      <c r="R3337" s="58">
        <f t="shared" si="423"/>
        <v>3.17361010226061</v>
      </c>
      <c r="S3337" s="57">
        <f>IF(K3337=0,C3365,(1/$C$59)*LN(1+$C$59/$C$58/(RodR+ABS(Calculations!K3337-RodR))))</f>
        <v>0.0115177934676325</v>
      </c>
      <c r="T3337" s="83">
        <f t="shared" si="424"/>
        <v>0.0116065829832868</v>
      </c>
      <c r="U3337" s="58">
        <f t="shared" si="425"/>
        <v>138.958333333333</v>
      </c>
      <c r="V3337" s="58">
        <f t="shared" si="426"/>
        <v>1.01019948033673</v>
      </c>
      <c r="W3337" s="58">
        <f t="shared" si="427"/>
        <v>1.01019948033673</v>
      </c>
    </row>
    <row r="3338" spans="11:23">
      <c r="K3338" s="80">
        <v>333.6</v>
      </c>
      <c r="L3338" s="56">
        <f t="shared" si="421"/>
        <v>1.48743346104726</v>
      </c>
      <c r="M3338" s="56">
        <f t="shared" si="420"/>
        <v>0.00445088387222681</v>
      </c>
      <c r="Q3338" s="82">
        <f t="shared" si="422"/>
        <v>0.0365420804966085</v>
      </c>
      <c r="R3338" s="58">
        <f t="shared" si="423"/>
        <v>3.17361010226061</v>
      </c>
      <c r="S3338" s="57">
        <f>IF(K3338=0,C3366,(1/$C$59)*LN(1+$C$59/$C$58/(RodR+ABS(Calculations!K3338-RodR))))</f>
        <v>0.0115143572521965</v>
      </c>
      <c r="T3338" s="83">
        <f t="shared" si="424"/>
        <v>0.0116030936091497</v>
      </c>
      <c r="U3338" s="58">
        <f t="shared" si="425"/>
        <v>139</v>
      </c>
      <c r="V3338" s="58">
        <f t="shared" si="426"/>
        <v>1.01019948033673</v>
      </c>
      <c r="W3338" s="58">
        <f t="shared" si="427"/>
        <v>1.01019948033673</v>
      </c>
    </row>
    <row r="3339" spans="11:23">
      <c r="K3339" s="80">
        <v>333.7</v>
      </c>
      <c r="L3339" s="56">
        <f t="shared" si="421"/>
        <v>1.4869898328985</v>
      </c>
      <c r="M3339" s="56">
        <f t="shared" si="420"/>
        <v>0.00444822531918709</v>
      </c>
      <c r="Q3339" s="82">
        <f t="shared" si="422"/>
        <v>0.0365311817936096</v>
      </c>
      <c r="R3339" s="58">
        <f t="shared" si="423"/>
        <v>3.17361010226061</v>
      </c>
      <c r="S3339" s="57">
        <f>IF(K3339=0,C3367,(1/$C$59)*LN(1+$C$59/$C$58/(RodR+ABS(Calculations!K3339-RodR))))</f>
        <v>0.0115109230864837</v>
      </c>
      <c r="T3339" s="83">
        <f t="shared" si="424"/>
        <v>0.011599606332462</v>
      </c>
      <c r="U3339" s="58">
        <f t="shared" si="425"/>
        <v>139.041666666667</v>
      </c>
      <c r="V3339" s="58">
        <f t="shared" si="426"/>
        <v>1.01019948033673</v>
      </c>
      <c r="W3339" s="58">
        <f t="shared" si="427"/>
        <v>1.01019948033673</v>
      </c>
    </row>
    <row r="3340" spans="11:23">
      <c r="K3340" s="80">
        <v>333.8</v>
      </c>
      <c r="L3340" s="56">
        <f t="shared" si="421"/>
        <v>1.48654646929766</v>
      </c>
      <c r="M3340" s="56">
        <f t="shared" si="420"/>
        <v>0.00444556914746141</v>
      </c>
      <c r="Q3340" s="82">
        <f t="shared" si="422"/>
        <v>0.0365202895898133</v>
      </c>
      <c r="R3340" s="58">
        <f t="shared" si="423"/>
        <v>3.17361010226061</v>
      </c>
      <c r="S3340" s="57">
        <f>IF(K3340=0,C3368,(1/$C$59)*LN(1+$C$59/$C$58/(RodR+ABS(Calculations!K3340-RodR))))</f>
        <v>0.0115074909686604</v>
      </c>
      <c r="T3340" s="83">
        <f t="shared" si="424"/>
        <v>0.0115961211513319</v>
      </c>
      <c r="U3340" s="58">
        <f t="shared" si="425"/>
        <v>139.083333333333</v>
      </c>
      <c r="V3340" s="58">
        <f t="shared" si="426"/>
        <v>1.01019948033673</v>
      </c>
      <c r="W3340" s="58">
        <f t="shared" si="427"/>
        <v>1.01019948033673</v>
      </c>
    </row>
    <row r="3341" spans="11:23">
      <c r="K3341" s="80">
        <v>333.9</v>
      </c>
      <c r="L3341" s="56">
        <f t="shared" si="421"/>
        <v>1.48610337000819</v>
      </c>
      <c r="M3341" s="56">
        <f t="shared" ref="M3341:M3404" si="428">L3331-L3341</f>
        <v>0.00444291535416497</v>
      </c>
      <c r="Q3341" s="82">
        <f t="shared" si="422"/>
        <v>0.0365094038794082</v>
      </c>
      <c r="R3341" s="58">
        <f t="shared" si="423"/>
        <v>3.17361010226061</v>
      </c>
      <c r="S3341" s="57">
        <f>IF(K3341=0,C3369,(1/$C$59)*LN(1+$C$59/$C$58/(RodR+ABS(Calculations!K3341-RodR))))</f>
        <v>0.0115040608968953</v>
      </c>
      <c r="T3341" s="83">
        <f t="shared" si="424"/>
        <v>0.0115926380638726</v>
      </c>
      <c r="U3341" s="58">
        <f t="shared" si="425"/>
        <v>139.125</v>
      </c>
      <c r="V3341" s="58">
        <f t="shared" si="426"/>
        <v>1.01019948033673</v>
      </c>
      <c r="W3341" s="58">
        <f t="shared" si="427"/>
        <v>1.01019948033673</v>
      </c>
    </row>
    <row r="3342" spans="11:23">
      <c r="K3342" s="80">
        <v>334</v>
      </c>
      <c r="L3342" s="56">
        <f t="shared" si="421"/>
        <v>1.48566053479383</v>
      </c>
      <c r="M3342" s="56">
        <f t="shared" si="428"/>
        <v>0.00444026393644847</v>
      </c>
      <c r="Q3342" s="82">
        <f t="shared" si="422"/>
        <v>0.0364985246565901</v>
      </c>
      <c r="R3342" s="58">
        <f t="shared" si="423"/>
        <v>3.17361010226061</v>
      </c>
      <c r="S3342" s="57">
        <f>IF(K3342=0,C3370,(1/$C$59)*LN(1+$C$59/$C$58/(RodR+ABS(Calculations!K3342-RodR))))</f>
        <v>0.0115006328693596</v>
      </c>
      <c r="T3342" s="83">
        <f t="shared" si="424"/>
        <v>0.0115891570681967</v>
      </c>
      <c r="U3342" s="58">
        <f t="shared" si="425"/>
        <v>139.166666666667</v>
      </c>
      <c r="V3342" s="58">
        <f t="shared" si="426"/>
        <v>1.01019948033673</v>
      </c>
      <c r="W3342" s="58">
        <f t="shared" si="427"/>
        <v>1.01019948033673</v>
      </c>
    </row>
    <row r="3343" spans="11:23">
      <c r="K3343" s="80">
        <v>334.1</v>
      </c>
      <c r="L3343" s="56">
        <f t="shared" si="421"/>
        <v>1.48521796341857</v>
      </c>
      <c r="M3343" s="56">
        <f t="shared" si="428"/>
        <v>0.00443761489149619</v>
      </c>
      <c r="Q3343" s="82">
        <f t="shared" si="422"/>
        <v>0.0364876519155608</v>
      </c>
      <c r="R3343" s="58">
        <f t="shared" si="423"/>
        <v>3.17361010226061</v>
      </c>
      <c r="S3343" s="57">
        <f>IF(K3343=0,C3371,(1/$C$59)*LN(1+$C$59/$C$58/(RodR+ABS(Calculations!K3343-RodR))))</f>
        <v>0.0114972068842263</v>
      </c>
      <c r="T3343" s="83">
        <f t="shared" si="424"/>
        <v>0.011585678162421</v>
      </c>
      <c r="U3343" s="58">
        <f t="shared" si="425"/>
        <v>139.208333333333</v>
      </c>
      <c r="V3343" s="58">
        <f t="shared" si="426"/>
        <v>1.01019948033673</v>
      </c>
      <c r="W3343" s="58">
        <f t="shared" si="427"/>
        <v>1.01019948033673</v>
      </c>
    </row>
    <row r="3344" spans="11:23">
      <c r="K3344" s="80">
        <v>334.2</v>
      </c>
      <c r="L3344" s="56">
        <f t="shared" si="421"/>
        <v>1.48477565564666</v>
      </c>
      <c r="M3344" s="56">
        <f t="shared" si="428"/>
        <v>0.0044349682164575</v>
      </c>
      <c r="Q3344" s="82">
        <f t="shared" si="422"/>
        <v>0.0364767856505288</v>
      </c>
      <c r="R3344" s="58">
        <f t="shared" si="423"/>
        <v>3.17361010226061</v>
      </c>
      <c r="S3344" s="57">
        <f>IF(K3344=0,C3372,(1/$C$59)*LN(1+$C$59/$C$58/(RodR+ABS(Calculations!K3344-RodR))))</f>
        <v>0.0114937829396704</v>
      </c>
      <c r="T3344" s="83">
        <f t="shared" si="424"/>
        <v>0.0115822013446639</v>
      </c>
      <c r="U3344" s="58">
        <f t="shared" si="425"/>
        <v>139.25</v>
      </c>
      <c r="V3344" s="58">
        <f t="shared" si="426"/>
        <v>1.01019948033673</v>
      </c>
      <c r="W3344" s="58">
        <f t="shared" si="427"/>
        <v>1.01019948033673</v>
      </c>
    </row>
    <row r="3345" spans="11:23">
      <c r="K3345" s="80">
        <v>334.3</v>
      </c>
      <c r="L3345" s="56">
        <f t="shared" si="421"/>
        <v>1.48433361124268</v>
      </c>
      <c r="M3345" s="56">
        <f t="shared" si="428"/>
        <v>0.00443232390855242</v>
      </c>
      <c r="Q3345" s="82">
        <f t="shared" si="422"/>
        <v>0.03646592585571</v>
      </c>
      <c r="R3345" s="58">
        <f t="shared" si="423"/>
        <v>3.17361010226061</v>
      </c>
      <c r="S3345" s="57">
        <f>IF(K3345=0,C3373,(1/$C$59)*LN(1+$C$59/$C$58/(RodR+ABS(Calculations!K3345-RodR))))</f>
        <v>0.0114903610338695</v>
      </c>
      <c r="T3345" s="83">
        <f t="shared" si="424"/>
        <v>0.0115787266130462</v>
      </c>
      <c r="U3345" s="58">
        <f t="shared" si="425"/>
        <v>139.291666666667</v>
      </c>
      <c r="V3345" s="58">
        <f t="shared" si="426"/>
        <v>1.01019948033673</v>
      </c>
      <c r="W3345" s="58">
        <f t="shared" si="427"/>
        <v>1.01019948033673</v>
      </c>
    </row>
    <row r="3346" spans="11:23">
      <c r="K3346" s="80">
        <v>334.4</v>
      </c>
      <c r="L3346" s="56">
        <f t="shared" si="421"/>
        <v>1.48389182997147</v>
      </c>
      <c r="M3346" s="56">
        <f t="shared" si="428"/>
        <v>0.0044296819648959</v>
      </c>
      <c r="Q3346" s="82">
        <f t="shared" si="422"/>
        <v>0.0364550725253279</v>
      </c>
      <c r="R3346" s="58">
        <f t="shared" si="423"/>
        <v>3.17361010226061</v>
      </c>
      <c r="S3346" s="57">
        <f>IF(K3346=0,C3374,(1/$C$59)*LN(1+$C$59/$C$58/(RodR+ABS(Calculations!K3346-RodR))))</f>
        <v>0.0114869411650034</v>
      </c>
      <c r="T3346" s="83">
        <f t="shared" si="424"/>
        <v>0.0115752539656905</v>
      </c>
      <c r="U3346" s="58">
        <f t="shared" si="425"/>
        <v>139.333333333333</v>
      </c>
      <c r="V3346" s="58">
        <f t="shared" si="426"/>
        <v>1.01019948033673</v>
      </c>
      <c r="W3346" s="58">
        <f t="shared" si="427"/>
        <v>1.01019948033673</v>
      </c>
    </row>
    <row r="3347" spans="11:23">
      <c r="K3347" s="80">
        <v>334.5</v>
      </c>
      <c r="L3347" s="56">
        <f t="shared" si="421"/>
        <v>1.48345031159817</v>
      </c>
      <c r="M3347" s="56">
        <f t="shared" si="428"/>
        <v>0.00442704238267222</v>
      </c>
      <c r="Q3347" s="82">
        <f t="shared" si="422"/>
        <v>0.0364442256536118</v>
      </c>
      <c r="R3347" s="58">
        <f t="shared" si="423"/>
        <v>3.17361010226061</v>
      </c>
      <c r="S3347" s="57">
        <f>IF(K3347=0,C3375,(1/$C$59)*LN(1+$C$59/$C$58/(RodR+ABS(Calculations!K3347-RodR))))</f>
        <v>0.0114835233312536</v>
      </c>
      <c r="T3347" s="83">
        <f t="shared" si="424"/>
        <v>0.0115717834007227</v>
      </c>
      <c r="U3347" s="58">
        <f t="shared" si="425"/>
        <v>139.375</v>
      </c>
      <c r="V3347" s="58">
        <f t="shared" si="426"/>
        <v>1.01019948033673</v>
      </c>
      <c r="W3347" s="58">
        <f t="shared" si="427"/>
        <v>1.01019948033673</v>
      </c>
    </row>
    <row r="3348" spans="11:23">
      <c r="K3348" s="80">
        <v>334.6</v>
      </c>
      <c r="L3348" s="56">
        <f t="shared" si="421"/>
        <v>1.48300905588812</v>
      </c>
      <c r="M3348" s="56">
        <f t="shared" si="428"/>
        <v>0.00442440515913334</v>
      </c>
      <c r="Q3348" s="82">
        <f t="shared" si="422"/>
        <v>0.0364333852347977</v>
      </c>
      <c r="R3348" s="58">
        <f t="shared" si="423"/>
        <v>3.17361010226061</v>
      </c>
      <c r="S3348" s="57">
        <f>IF(K3348=0,C3376,(1/$C$59)*LN(1+$C$59/$C$58/(RodR+ABS(Calculations!K3348-RodR))))</f>
        <v>0.011480107530804</v>
      </c>
      <c r="T3348" s="83">
        <f t="shared" si="424"/>
        <v>0.0115683149162696</v>
      </c>
      <c r="U3348" s="58">
        <f t="shared" si="425"/>
        <v>139.416666666667</v>
      </c>
      <c r="V3348" s="58">
        <f t="shared" si="426"/>
        <v>1.01019948033673</v>
      </c>
      <c r="W3348" s="58">
        <f t="shared" si="427"/>
        <v>1.01019948033673</v>
      </c>
    </row>
    <row r="3349" spans="11:23">
      <c r="K3349" s="80">
        <v>334.7</v>
      </c>
      <c r="L3349" s="56">
        <f t="shared" si="421"/>
        <v>1.48256806260703</v>
      </c>
      <c r="M3349" s="56">
        <f t="shared" si="428"/>
        <v>0.00442177029146529</v>
      </c>
      <c r="Q3349" s="82">
        <f t="shared" si="422"/>
        <v>0.0364225512631289</v>
      </c>
      <c r="R3349" s="58">
        <f t="shared" si="423"/>
        <v>3.17361010226061</v>
      </c>
      <c r="S3349" s="57">
        <f>IF(K3349=0,C3377,(1/$C$59)*LN(1+$C$59/$C$58/(RodR+ABS(Calculations!K3349-RodR))))</f>
        <v>0.0114766937618407</v>
      </c>
      <c r="T3349" s="83">
        <f t="shared" si="424"/>
        <v>0.0115648485104615</v>
      </c>
      <c r="U3349" s="58">
        <f t="shared" si="425"/>
        <v>139.458333333333</v>
      </c>
      <c r="V3349" s="58">
        <f t="shared" si="426"/>
        <v>1.01019948033673</v>
      </c>
      <c r="W3349" s="58">
        <f t="shared" si="427"/>
        <v>1.01019948033673</v>
      </c>
    </row>
    <row r="3350" spans="11:23">
      <c r="K3350" s="80">
        <v>334.8</v>
      </c>
      <c r="L3350" s="56">
        <f t="shared" si="421"/>
        <v>1.48212733152084</v>
      </c>
      <c r="M3350" s="56">
        <f t="shared" si="428"/>
        <v>0.00441913777681546</v>
      </c>
      <c r="Q3350" s="82">
        <f t="shared" si="422"/>
        <v>0.0364117237328557</v>
      </c>
      <c r="R3350" s="58">
        <f t="shared" si="423"/>
        <v>3.17361010226061</v>
      </c>
      <c r="S3350" s="57">
        <f>IF(K3350=0,C3378,(1/$C$59)*LN(1+$C$59/$C$58/(RodR+ABS(Calculations!K3350-RodR))))</f>
        <v>0.0114732820225519</v>
      </c>
      <c r="T3350" s="83">
        <f t="shared" si="424"/>
        <v>0.0115613841814301</v>
      </c>
      <c r="U3350" s="58">
        <f t="shared" si="425"/>
        <v>139.5</v>
      </c>
      <c r="V3350" s="58">
        <f t="shared" si="426"/>
        <v>1.01019948033673</v>
      </c>
      <c r="W3350" s="58">
        <f t="shared" si="427"/>
        <v>1.01019948033673</v>
      </c>
    </row>
    <row r="3351" spans="11:23">
      <c r="K3351" s="80">
        <v>334.9</v>
      </c>
      <c r="L3351" s="56">
        <f t="shared" si="421"/>
        <v>1.48168686239582</v>
      </c>
      <c r="M3351" s="56">
        <f t="shared" si="428"/>
        <v>0.00441650761236922</v>
      </c>
      <c r="Q3351" s="82">
        <f t="shared" si="422"/>
        <v>0.0364009026382357</v>
      </c>
      <c r="R3351" s="58">
        <f t="shared" si="423"/>
        <v>3.17361010226061</v>
      </c>
      <c r="S3351" s="57">
        <f>IF(K3351=0,C3379,(1/$C$59)*LN(1+$C$59/$C$58/(RodR+ABS(Calculations!K3351-RodR))))</f>
        <v>0.0114698723111282</v>
      </c>
      <c r="T3351" s="83">
        <f t="shared" si="424"/>
        <v>0.0115579219273097</v>
      </c>
      <c r="U3351" s="58">
        <f t="shared" si="425"/>
        <v>139.541666666667</v>
      </c>
      <c r="V3351" s="58">
        <f t="shared" si="426"/>
        <v>1.01019948033673</v>
      </c>
      <c r="W3351" s="58">
        <f t="shared" si="427"/>
        <v>1.01019948033673</v>
      </c>
    </row>
    <row r="3352" spans="11:23">
      <c r="K3352" s="80">
        <v>335</v>
      </c>
      <c r="L3352" s="56">
        <f t="shared" si="421"/>
        <v>1.48124665499845</v>
      </c>
      <c r="M3352" s="56">
        <f t="shared" si="428"/>
        <v>0.00441387979537855</v>
      </c>
      <c r="Q3352" s="82">
        <f t="shared" si="422"/>
        <v>0.0363900879735323</v>
      </c>
      <c r="R3352" s="58">
        <f t="shared" si="423"/>
        <v>3.17361010226061</v>
      </c>
      <c r="S3352" s="57">
        <f>IF(K3352=0,C3380,(1/$C$59)*LN(1+$C$59/$C$58/(RodR+ABS(Calculations!K3352-RodR))))</f>
        <v>0.011466464625762</v>
      </c>
      <c r="T3352" s="83">
        <f t="shared" si="424"/>
        <v>0.0115544617462366</v>
      </c>
      <c r="U3352" s="58">
        <f t="shared" si="425"/>
        <v>139.583333333333</v>
      </c>
      <c r="V3352" s="58">
        <f t="shared" si="426"/>
        <v>1.01019948033673</v>
      </c>
      <c r="W3352" s="58">
        <f t="shared" si="427"/>
        <v>1.01019948033673</v>
      </c>
    </row>
    <row r="3353" spans="11:23">
      <c r="K3353" s="80">
        <v>335.1</v>
      </c>
      <c r="L3353" s="56">
        <f t="shared" si="421"/>
        <v>1.48080670909554</v>
      </c>
      <c r="M3353" s="56">
        <f t="shared" si="428"/>
        <v>0.0044112543230268</v>
      </c>
      <c r="Q3353" s="82">
        <f t="shared" si="422"/>
        <v>0.0363792797330165</v>
      </c>
      <c r="R3353" s="58">
        <f t="shared" si="423"/>
        <v>3.17361010226061</v>
      </c>
      <c r="S3353" s="57">
        <f>IF(K3353=0,C3381,(1/$C$59)*LN(1+$C$59/$C$58/(RodR+ABS(Calculations!K3353-RodR))))</f>
        <v>0.0114630589646482</v>
      </c>
      <c r="T3353" s="83">
        <f t="shared" si="424"/>
        <v>0.0115510036363496</v>
      </c>
      <c r="U3353" s="58">
        <f t="shared" si="425"/>
        <v>139.625</v>
      </c>
      <c r="V3353" s="58">
        <f t="shared" si="426"/>
        <v>1.01019948033673</v>
      </c>
      <c r="W3353" s="58">
        <f t="shared" si="427"/>
        <v>1.01019948033673</v>
      </c>
    </row>
    <row r="3354" spans="11:23">
      <c r="K3354" s="80">
        <v>335.2</v>
      </c>
      <c r="L3354" s="56">
        <f t="shared" si="421"/>
        <v>1.48036702445413</v>
      </c>
      <c r="M3354" s="56">
        <f t="shared" si="428"/>
        <v>0.00440863119253354</v>
      </c>
      <c r="Q3354" s="82">
        <f t="shared" si="422"/>
        <v>0.0363684779109651</v>
      </c>
      <c r="R3354" s="58">
        <f t="shared" si="423"/>
        <v>3.17361010226061</v>
      </c>
      <c r="S3354" s="57">
        <f>IF(K3354=0,C3382,(1/$C$59)*LN(1+$C$59/$C$58/(RodR+ABS(Calculations!K3354-RodR))))</f>
        <v>0.0114596553259833</v>
      </c>
      <c r="T3354" s="83">
        <f t="shared" si="424"/>
        <v>0.0115475475957895</v>
      </c>
      <c r="U3354" s="58">
        <f t="shared" si="425"/>
        <v>139.666666666667</v>
      </c>
      <c r="V3354" s="58">
        <f t="shared" si="426"/>
        <v>1.01019948033673</v>
      </c>
      <c r="W3354" s="58">
        <f t="shared" si="427"/>
        <v>1.01019948033673</v>
      </c>
    </row>
    <row r="3355" spans="11:23">
      <c r="K3355" s="80">
        <v>335.3</v>
      </c>
      <c r="L3355" s="56">
        <f t="shared" si="421"/>
        <v>1.47992760084156</v>
      </c>
      <c r="M3355" s="56">
        <f t="shared" si="428"/>
        <v>0.00440601040111499</v>
      </c>
      <c r="Q3355" s="82">
        <f t="shared" si="422"/>
        <v>0.0363576825016623</v>
      </c>
      <c r="R3355" s="58">
        <f t="shared" si="423"/>
        <v>3.17361010226061</v>
      </c>
      <c r="S3355" s="57">
        <f>IF(K3355=0,C3383,(1/$C$59)*LN(1+$C$59/$C$58/(RodR+ABS(Calculations!K3355-RodR))))</f>
        <v>0.0114562537079663</v>
      </c>
      <c r="T3355" s="83">
        <f t="shared" si="424"/>
        <v>0.0115440936226997</v>
      </c>
      <c r="U3355" s="58">
        <f t="shared" si="425"/>
        <v>139.708333333333</v>
      </c>
      <c r="V3355" s="58">
        <f t="shared" si="426"/>
        <v>1.01019948033673</v>
      </c>
      <c r="W3355" s="58">
        <f t="shared" si="427"/>
        <v>1.01019948033673</v>
      </c>
    </row>
    <row r="3356" spans="11:23">
      <c r="K3356" s="80">
        <v>335.4</v>
      </c>
      <c r="L3356" s="56">
        <f t="shared" si="421"/>
        <v>1.47948843802549</v>
      </c>
      <c r="M3356" s="56">
        <f t="shared" si="428"/>
        <v>0.0044033919459896</v>
      </c>
      <c r="Q3356" s="82">
        <f t="shared" si="422"/>
        <v>0.0363468934994001</v>
      </c>
      <c r="R3356" s="58">
        <f t="shared" si="423"/>
        <v>3.17361010226061</v>
      </c>
      <c r="S3356" s="57">
        <f>IF(K3356=0,C3384,(1/$C$59)*LN(1+$C$59/$C$58/(RodR+ABS(Calculations!K3356-RodR))))</f>
        <v>0.0114528541087986</v>
      </c>
      <c r="T3356" s="83">
        <f t="shared" si="424"/>
        <v>0.0115406417152252</v>
      </c>
      <c r="U3356" s="58">
        <f t="shared" si="425"/>
        <v>139.75</v>
      </c>
      <c r="V3356" s="58">
        <f t="shared" si="426"/>
        <v>1.01019948033673</v>
      </c>
      <c r="W3356" s="58">
        <f t="shared" si="427"/>
        <v>1.01019948033673</v>
      </c>
    </row>
    <row r="3357" spans="11:23">
      <c r="K3357" s="80">
        <v>335.5</v>
      </c>
      <c r="L3357" s="56">
        <f t="shared" si="421"/>
        <v>1.47904953577379</v>
      </c>
      <c r="M3357" s="56">
        <f t="shared" si="428"/>
        <v>0.00440077582437604</v>
      </c>
      <c r="Q3357" s="82">
        <f t="shared" si="422"/>
        <v>0.0363361108984761</v>
      </c>
      <c r="R3357" s="58">
        <f t="shared" si="423"/>
        <v>3.17361010226061</v>
      </c>
      <c r="S3357" s="57">
        <f>IF(K3357=0,C3385,(1/$C$59)*LN(1+$C$59/$C$58/(RodR+ABS(Calculations!K3357-RodR))))</f>
        <v>0.0114494565266834</v>
      </c>
      <c r="T3357" s="83">
        <f t="shared" si="424"/>
        <v>0.0115371918715134</v>
      </c>
      <c r="U3357" s="58">
        <f t="shared" si="425"/>
        <v>139.791666666667</v>
      </c>
      <c r="V3357" s="58">
        <f t="shared" si="426"/>
        <v>1.01019948033673</v>
      </c>
      <c r="W3357" s="58">
        <f t="shared" si="427"/>
        <v>1.01019948033673</v>
      </c>
    </row>
    <row r="3358" spans="11:23">
      <c r="K3358" s="80">
        <v>335.6</v>
      </c>
      <c r="L3358" s="56">
        <f t="shared" si="421"/>
        <v>1.4786108938546</v>
      </c>
      <c r="M3358" s="56">
        <f t="shared" si="428"/>
        <v>0.00439816203352561</v>
      </c>
      <c r="Q3358" s="82">
        <f t="shared" si="422"/>
        <v>0.0363253346931936</v>
      </c>
      <c r="R3358" s="58">
        <f t="shared" si="423"/>
        <v>3.17361010226061</v>
      </c>
      <c r="S3358" s="57">
        <f>IF(K3358=0,C3386,(1/$C$59)*LN(1+$C$59/$C$58/(RodR+ABS(Calculations!K3358-RodR))))</f>
        <v>0.0114460609598257</v>
      </c>
      <c r="T3358" s="83">
        <f t="shared" si="424"/>
        <v>0.0115337440897151</v>
      </c>
      <c r="U3358" s="58">
        <f t="shared" si="425"/>
        <v>139.833333333333</v>
      </c>
      <c r="V3358" s="58">
        <f t="shared" si="426"/>
        <v>1.01019948033673</v>
      </c>
      <c r="W3358" s="58">
        <f t="shared" si="427"/>
        <v>1.01019948033673</v>
      </c>
    </row>
    <row r="3359" spans="11:23">
      <c r="K3359" s="80">
        <v>335.7</v>
      </c>
      <c r="L3359" s="56">
        <f t="shared" si="421"/>
        <v>1.47817251203641</v>
      </c>
      <c r="M3359" s="56">
        <f t="shared" si="428"/>
        <v>0.00439555057062169</v>
      </c>
      <c r="Q3359" s="82">
        <f t="shared" si="422"/>
        <v>0.0363145648778654</v>
      </c>
      <c r="R3359" s="58">
        <f t="shared" si="423"/>
        <v>3.17361010226061</v>
      </c>
      <c r="S3359" s="57">
        <f>IF(K3359=0,C3387,(1/$C$59)*LN(1+$C$59/$C$58/(RodR+ABS(Calculations!K3359-RodR))))</f>
        <v>0.0114426674064334</v>
      </c>
      <c r="T3359" s="83">
        <f t="shared" si="424"/>
        <v>0.0115302983679809</v>
      </c>
      <c r="U3359" s="58">
        <f t="shared" si="425"/>
        <v>139.875</v>
      </c>
      <c r="V3359" s="58">
        <f t="shared" si="426"/>
        <v>1.01019948033673</v>
      </c>
      <c r="W3359" s="58">
        <f t="shared" si="427"/>
        <v>1.01019948033673</v>
      </c>
    </row>
    <row r="3360" spans="11:23">
      <c r="K3360" s="80">
        <v>335.8</v>
      </c>
      <c r="L3360" s="56">
        <f t="shared" si="421"/>
        <v>1.47773439008793</v>
      </c>
      <c r="M3360" s="56">
        <f t="shared" si="428"/>
        <v>0.00439294143291646</v>
      </c>
      <c r="Q3360" s="82">
        <f t="shared" si="422"/>
        <v>0.0363038014468091</v>
      </c>
      <c r="R3360" s="58">
        <f t="shared" si="423"/>
        <v>3.17361010226061</v>
      </c>
      <c r="S3360" s="57">
        <f>IF(K3360=0,C3388,(1/$C$59)*LN(1+$C$59/$C$58/(RodR+ABS(Calculations!K3360-RodR))))</f>
        <v>0.0114392758647161</v>
      </c>
      <c r="T3360" s="83">
        <f t="shared" si="424"/>
        <v>0.0115268547044665</v>
      </c>
      <c r="U3360" s="58">
        <f t="shared" si="425"/>
        <v>139.916666666667</v>
      </c>
      <c r="V3360" s="58">
        <f t="shared" si="426"/>
        <v>1.01019948033673</v>
      </c>
      <c r="W3360" s="58">
        <f t="shared" si="427"/>
        <v>1.01019948033673</v>
      </c>
    </row>
    <row r="3361" spans="11:23">
      <c r="K3361" s="80">
        <v>335.9</v>
      </c>
      <c r="L3361" s="56">
        <f t="shared" si="421"/>
        <v>1.47729652777812</v>
      </c>
      <c r="M3361" s="56">
        <f t="shared" si="428"/>
        <v>0.00439033461769589</v>
      </c>
      <c r="Q3361" s="82">
        <f t="shared" si="422"/>
        <v>0.036293044394349</v>
      </c>
      <c r="R3361" s="58">
        <f t="shared" si="423"/>
        <v>3.17361010226061</v>
      </c>
      <c r="S3361" s="57">
        <f>IF(K3361=0,C3389,(1/$C$59)*LN(1+$C$59/$C$58/(RodR+ABS(Calculations!K3361-RodR))))</f>
        <v>0.0114358863328854</v>
      </c>
      <c r="T3361" s="83">
        <f t="shared" si="424"/>
        <v>0.0115234130973266</v>
      </c>
      <c r="U3361" s="58">
        <f t="shared" si="425"/>
        <v>139.958333333333</v>
      </c>
      <c r="V3361" s="58">
        <f t="shared" si="426"/>
        <v>1.01019948033673</v>
      </c>
      <c r="W3361" s="58">
        <f t="shared" si="427"/>
        <v>1.01019948033673</v>
      </c>
    </row>
    <row r="3362" spans="11:23">
      <c r="K3362" s="80">
        <v>336</v>
      </c>
      <c r="L3362" s="56">
        <f t="shared" si="421"/>
        <v>1.4768589248763</v>
      </c>
      <c r="M3362" s="56">
        <f t="shared" si="428"/>
        <v>0.004387730122144</v>
      </c>
      <c r="Q3362" s="82">
        <f t="shared" si="422"/>
        <v>0.0362822937148178</v>
      </c>
      <c r="R3362" s="58">
        <f t="shared" si="423"/>
        <v>3.17361010226061</v>
      </c>
      <c r="S3362" s="57">
        <f>IF(K3362=0,C3390,(1/$C$59)*LN(1+$C$59/$C$58/(RodR+ABS(Calculations!K3362-RodR))))</f>
        <v>0.0114324988091553</v>
      </c>
      <c r="T3362" s="83">
        <f t="shared" si="424"/>
        <v>0.0115199735447216</v>
      </c>
      <c r="U3362" s="58">
        <f t="shared" si="425"/>
        <v>140</v>
      </c>
      <c r="V3362" s="58">
        <f t="shared" si="426"/>
        <v>1.01019948033673</v>
      </c>
      <c r="W3362" s="58">
        <f t="shared" si="427"/>
        <v>1.01019948033673</v>
      </c>
    </row>
    <row r="3363" spans="11:23">
      <c r="K3363" s="80">
        <v>336.1</v>
      </c>
      <c r="L3363" s="56">
        <f t="shared" si="421"/>
        <v>1.47642158115196</v>
      </c>
      <c r="M3363" s="56">
        <f t="shared" si="428"/>
        <v>0.00438512794358026</v>
      </c>
      <c r="Q3363" s="82">
        <f t="shared" si="422"/>
        <v>0.0362715494025522</v>
      </c>
      <c r="R3363" s="58">
        <f t="shared" si="423"/>
        <v>3.17361010226061</v>
      </c>
      <c r="S3363" s="57">
        <f>IF(K3363=0,C3391,(1/$C$59)*LN(1+$C$59/$C$58/(RodR+ABS(Calculations!K3363-RodR))))</f>
        <v>0.0114291132917416</v>
      </c>
      <c r="T3363" s="83">
        <f t="shared" si="424"/>
        <v>0.0115165360448106</v>
      </c>
      <c r="U3363" s="58">
        <f t="shared" si="425"/>
        <v>140.041666666667</v>
      </c>
      <c r="V3363" s="58">
        <f t="shared" si="426"/>
        <v>1.01019948033673</v>
      </c>
      <c r="W3363" s="58">
        <f t="shared" si="427"/>
        <v>1.01019948033673</v>
      </c>
    </row>
    <row r="3364" spans="11:23">
      <c r="K3364" s="80">
        <v>336.2</v>
      </c>
      <c r="L3364" s="56">
        <f t="shared" si="421"/>
        <v>1.47598449637498</v>
      </c>
      <c r="M3364" s="56">
        <f t="shared" si="428"/>
        <v>0.00438252807915296</v>
      </c>
      <c r="Q3364" s="82">
        <f t="shared" si="422"/>
        <v>0.0362608114518992</v>
      </c>
      <c r="R3364" s="58">
        <f t="shared" si="423"/>
        <v>3.17361010226061</v>
      </c>
      <c r="S3364" s="57">
        <f>IF(K3364=0,C3392,(1/$C$59)*LN(1+$C$59/$C$58/(RodR+ABS(Calculations!K3364-RodR))))</f>
        <v>0.0114257297788629</v>
      </c>
      <c r="T3364" s="83">
        <f t="shared" si="424"/>
        <v>0.011513100595758</v>
      </c>
      <c r="U3364" s="58">
        <f t="shared" si="425"/>
        <v>140.083333333333</v>
      </c>
      <c r="V3364" s="58">
        <f t="shared" si="426"/>
        <v>1.01019948033673</v>
      </c>
      <c r="W3364" s="58">
        <f t="shared" si="427"/>
        <v>1.01019948033673</v>
      </c>
    </row>
    <row r="3365" spans="11:23">
      <c r="K3365" s="80">
        <v>336.3</v>
      </c>
      <c r="L3365" s="56">
        <f t="shared" si="421"/>
        <v>1.47554767031534</v>
      </c>
      <c r="M3365" s="56">
        <f t="shared" si="428"/>
        <v>0.00437993052621799</v>
      </c>
      <c r="Q3365" s="82">
        <f t="shared" si="422"/>
        <v>0.036250079857208</v>
      </c>
      <c r="R3365" s="58">
        <f t="shared" si="423"/>
        <v>3.17361010226061</v>
      </c>
      <c r="S3365" s="57">
        <f>IF(K3365=0,C3393,(1/$C$59)*LN(1+$C$59/$C$58/(RodR+ABS(Calculations!K3365-RodR))))</f>
        <v>0.0114223482687387</v>
      </c>
      <c r="T3365" s="83">
        <f t="shared" si="424"/>
        <v>0.0115096671957279</v>
      </c>
      <c r="U3365" s="58">
        <f t="shared" si="425"/>
        <v>140.125</v>
      </c>
      <c r="V3365" s="58">
        <f t="shared" si="426"/>
        <v>1.01019948033673</v>
      </c>
      <c r="W3365" s="58">
        <f t="shared" si="427"/>
        <v>1.01019948033673</v>
      </c>
    </row>
    <row r="3366" spans="11:23">
      <c r="K3366" s="80">
        <v>336.4</v>
      </c>
      <c r="L3366" s="56">
        <f t="shared" si="421"/>
        <v>1.47511110274349</v>
      </c>
      <c r="M3366" s="56">
        <f t="shared" si="428"/>
        <v>0.00437733528199202</v>
      </c>
      <c r="Q3366" s="82">
        <f t="shared" si="422"/>
        <v>0.0362393546128387</v>
      </c>
      <c r="R3366" s="58">
        <f t="shared" si="423"/>
        <v>3.17361010226061</v>
      </c>
      <c r="S3366" s="57">
        <f>IF(K3366=0,C3394,(1/$C$59)*LN(1+$C$59/$C$58/(RodR+ABS(Calculations!K3366-RodR))))</f>
        <v>0.0114189687595918</v>
      </c>
      <c r="T3366" s="83">
        <f t="shared" si="424"/>
        <v>0.0115062358428887</v>
      </c>
      <c r="U3366" s="58">
        <f t="shared" si="425"/>
        <v>140.166666666667</v>
      </c>
      <c r="V3366" s="58">
        <f t="shared" si="426"/>
        <v>1.01019948033673</v>
      </c>
      <c r="W3366" s="58">
        <f t="shared" si="427"/>
        <v>1.01019948033673</v>
      </c>
    </row>
    <row r="3367" spans="11:23">
      <c r="K3367" s="80">
        <v>336.5</v>
      </c>
      <c r="L3367" s="56">
        <f t="shared" si="421"/>
        <v>1.47467479343003</v>
      </c>
      <c r="M3367" s="56">
        <f t="shared" si="428"/>
        <v>0.00437474234376101</v>
      </c>
      <c r="Q3367" s="82">
        <f t="shared" si="422"/>
        <v>0.0362286357131558</v>
      </c>
      <c r="R3367" s="58">
        <f t="shared" si="423"/>
        <v>3.17361010226061</v>
      </c>
      <c r="S3367" s="57">
        <f>IF(K3367=0,C3395,(1/$C$59)*LN(1+$C$59/$C$58/(RodR+ABS(Calculations!K3367-RodR))))</f>
        <v>0.0114155912496464</v>
      </c>
      <c r="T3367" s="83">
        <f t="shared" si="424"/>
        <v>0.0115028065354092</v>
      </c>
      <c r="U3367" s="58">
        <f t="shared" si="425"/>
        <v>140.208333333333</v>
      </c>
      <c r="V3367" s="58">
        <f t="shared" si="426"/>
        <v>1.01019948033673</v>
      </c>
      <c r="W3367" s="58">
        <f t="shared" si="427"/>
        <v>1.01019948033673</v>
      </c>
    </row>
    <row r="3368" spans="11:23">
      <c r="K3368" s="80">
        <v>336.6</v>
      </c>
      <c r="L3368" s="56">
        <f t="shared" si="421"/>
        <v>1.47423874214586</v>
      </c>
      <c r="M3368" s="56">
        <f t="shared" si="428"/>
        <v>0.00437215170874139</v>
      </c>
      <c r="Q3368" s="82">
        <f t="shared" si="422"/>
        <v>0.036217923152531</v>
      </c>
      <c r="R3368" s="58">
        <f t="shared" si="423"/>
        <v>3.17361010226061</v>
      </c>
      <c r="S3368" s="57">
        <f>IF(K3368=0,C3396,(1/$C$59)*LN(1+$C$59/$C$58/(RodR+ABS(Calculations!K3368-RodR))))</f>
        <v>0.0114122157371293</v>
      </c>
      <c r="T3368" s="83">
        <f t="shared" si="424"/>
        <v>0.0114993792714612</v>
      </c>
      <c r="U3368" s="58">
        <f t="shared" si="425"/>
        <v>140.25</v>
      </c>
      <c r="V3368" s="58">
        <f t="shared" si="426"/>
        <v>1.01019948033673</v>
      </c>
      <c r="W3368" s="58">
        <f t="shared" si="427"/>
        <v>1.01019948033673</v>
      </c>
    </row>
    <row r="3369" spans="11:23">
      <c r="K3369" s="80">
        <v>336.7</v>
      </c>
      <c r="L3369" s="56">
        <f t="shared" si="421"/>
        <v>1.47380294866216</v>
      </c>
      <c r="M3369" s="56">
        <f t="shared" si="428"/>
        <v>0.00436956337425332</v>
      </c>
      <c r="Q3369" s="82">
        <f t="shared" si="422"/>
        <v>0.0362072169253428</v>
      </c>
      <c r="R3369" s="58">
        <f t="shared" si="423"/>
        <v>3.17361010226061</v>
      </c>
      <c r="S3369" s="57">
        <f>IF(K3369=0,C3397,(1/$C$59)*LN(1+$C$59/$C$58/(RodR+ABS(Calculations!K3369-RodR))))</f>
        <v>0.0114088422202689</v>
      </c>
      <c r="T3369" s="83">
        <f t="shared" si="424"/>
        <v>0.011495954049219</v>
      </c>
      <c r="U3369" s="58">
        <f t="shared" si="425"/>
        <v>140.291666666667</v>
      </c>
      <c r="V3369" s="58">
        <f t="shared" si="426"/>
        <v>1.01019948033673</v>
      </c>
      <c r="W3369" s="58">
        <f t="shared" si="427"/>
        <v>1.01019948033673</v>
      </c>
    </row>
    <row r="3370" spans="11:23">
      <c r="K3370" s="80">
        <v>336.8</v>
      </c>
      <c r="L3370" s="56">
        <f t="shared" si="421"/>
        <v>1.47336741275034</v>
      </c>
      <c r="M3370" s="56">
        <f t="shared" si="428"/>
        <v>0.00436697733758362</v>
      </c>
      <c r="Q3370" s="82">
        <f t="shared" si="422"/>
        <v>0.0361965170259756</v>
      </c>
      <c r="R3370" s="58">
        <f t="shared" si="423"/>
        <v>3.17361010226061</v>
      </c>
      <c r="S3370" s="57">
        <f>IF(K3370=0,C3398,(1/$C$59)*LN(1+$C$59/$C$58/(RodR+ABS(Calculations!K3370-RodR))))</f>
        <v>0.0114054706972959</v>
      </c>
      <c r="T3370" s="83">
        <f t="shared" si="424"/>
        <v>0.0114925308668584</v>
      </c>
      <c r="U3370" s="58">
        <f t="shared" si="425"/>
        <v>140.333333333333</v>
      </c>
      <c r="V3370" s="58">
        <f t="shared" si="426"/>
        <v>1.01019948033673</v>
      </c>
      <c r="W3370" s="58">
        <f t="shared" si="427"/>
        <v>1.01019948033673</v>
      </c>
    </row>
    <row r="3371" spans="11:23">
      <c r="K3371" s="80">
        <v>336.9</v>
      </c>
      <c r="L3371" s="56">
        <f t="shared" si="421"/>
        <v>1.47293213418217</v>
      </c>
      <c r="M3371" s="56">
        <f t="shared" si="428"/>
        <v>0.00436439359594787</v>
      </c>
      <c r="Q3371" s="82">
        <f t="shared" si="422"/>
        <v>0.036185823448822</v>
      </c>
      <c r="R3371" s="58">
        <f t="shared" si="423"/>
        <v>3.17361010226061</v>
      </c>
      <c r="S3371" s="57">
        <f>IF(K3371=0,C3399,(1/$C$59)*LN(1+$C$59/$C$58/(RodR+ABS(Calculations!K3371-RodR))))</f>
        <v>0.0114021011664433</v>
      </c>
      <c r="T3371" s="83">
        <f t="shared" si="424"/>
        <v>0.0114891097225578</v>
      </c>
      <c r="U3371" s="58">
        <f t="shared" si="425"/>
        <v>140.375</v>
      </c>
      <c r="V3371" s="58">
        <f t="shared" si="426"/>
        <v>1.01019948033673</v>
      </c>
      <c r="W3371" s="58">
        <f t="shared" si="427"/>
        <v>1.01019948033673</v>
      </c>
    </row>
    <row r="3372" spans="11:23">
      <c r="K3372" s="80">
        <v>337</v>
      </c>
      <c r="L3372" s="56">
        <f t="shared" si="421"/>
        <v>1.47249711272957</v>
      </c>
      <c r="M3372" s="56">
        <f t="shared" si="428"/>
        <v>0.00436181214673503</v>
      </c>
      <c r="Q3372" s="82">
        <f t="shared" si="422"/>
        <v>0.0361751361882788</v>
      </c>
      <c r="R3372" s="58">
        <f t="shared" si="423"/>
        <v>3.17361010226061</v>
      </c>
      <c r="S3372" s="57">
        <f>IF(K3372=0,C3400,(1/$C$59)*LN(1+$C$59/$C$58/(RodR+ABS(Calculations!K3372-RodR))))</f>
        <v>0.0113987336259457</v>
      </c>
      <c r="T3372" s="83">
        <f t="shared" si="424"/>
        <v>0.0114856906144975</v>
      </c>
      <c r="U3372" s="58">
        <f t="shared" si="425"/>
        <v>140.416666666667</v>
      </c>
      <c r="V3372" s="58">
        <f t="shared" si="426"/>
        <v>1.01019948033673</v>
      </c>
      <c r="W3372" s="58">
        <f t="shared" si="427"/>
        <v>1.01019948033673</v>
      </c>
    </row>
    <row r="3373" spans="11:23">
      <c r="K3373" s="80">
        <v>337.1</v>
      </c>
      <c r="L3373" s="56">
        <f t="shared" si="421"/>
        <v>1.47206234816483</v>
      </c>
      <c r="M3373" s="56">
        <f t="shared" si="428"/>
        <v>0.00435923298712759</v>
      </c>
      <c r="Q3373" s="82">
        <f t="shared" si="422"/>
        <v>0.0361644552387522</v>
      </c>
      <c r="R3373" s="58">
        <f t="shared" si="423"/>
        <v>3.17361010226061</v>
      </c>
      <c r="S3373" s="57">
        <f>IF(K3373=0,C3401,(1/$C$59)*LN(1+$C$59/$C$58/(RodR+ABS(Calculations!K3373-RodR))))</f>
        <v>0.0113953680740403</v>
      </c>
      <c r="T3373" s="83">
        <f t="shared" si="424"/>
        <v>0.0114822735408603</v>
      </c>
      <c r="U3373" s="58">
        <f t="shared" si="425"/>
        <v>140.458333333333</v>
      </c>
      <c r="V3373" s="58">
        <f t="shared" si="426"/>
        <v>1.01019948033673</v>
      </c>
      <c r="W3373" s="58">
        <f t="shared" si="427"/>
        <v>1.01019948033673</v>
      </c>
    </row>
    <row r="3374" spans="11:23">
      <c r="K3374" s="80">
        <v>337.2</v>
      </c>
      <c r="L3374" s="56">
        <f t="shared" si="421"/>
        <v>1.47162784026046</v>
      </c>
      <c r="M3374" s="56">
        <f t="shared" si="428"/>
        <v>0.00435665611451386</v>
      </c>
      <c r="Q3374" s="82">
        <f t="shared" si="422"/>
        <v>0.036153780594653</v>
      </c>
      <c r="R3374" s="58">
        <f t="shared" si="423"/>
        <v>3.17361010226061</v>
      </c>
      <c r="S3374" s="57">
        <f>IF(K3374=0,C3402,(1/$C$59)*LN(1+$C$59/$C$58/(RodR+ABS(Calculations!K3374-RodR))))</f>
        <v>0.011392004508966</v>
      </c>
      <c r="T3374" s="83">
        <f t="shared" si="424"/>
        <v>0.0114788584998308</v>
      </c>
      <c r="U3374" s="58">
        <f t="shared" si="425"/>
        <v>140.5</v>
      </c>
      <c r="V3374" s="58">
        <f t="shared" si="426"/>
        <v>1.01019948033673</v>
      </c>
      <c r="W3374" s="58">
        <f t="shared" si="427"/>
        <v>1.01019948033673</v>
      </c>
    </row>
    <row r="3375" spans="11:23">
      <c r="K3375" s="80">
        <v>337.3</v>
      </c>
      <c r="L3375" s="56">
        <f t="shared" si="421"/>
        <v>1.47119358878927</v>
      </c>
      <c r="M3375" s="56">
        <f t="shared" si="428"/>
        <v>0.0043540815260763</v>
      </c>
      <c r="Q3375" s="82">
        <f t="shared" si="422"/>
        <v>0.0361431122503998</v>
      </c>
      <c r="R3375" s="58">
        <f t="shared" si="423"/>
        <v>3.17361010226061</v>
      </c>
      <c r="S3375" s="57">
        <f>IF(K3375=0,C3403,(1/$C$59)*LN(1+$C$59/$C$58/(RodR+ABS(Calculations!K3375-RodR))))</f>
        <v>0.0113886429289642</v>
      </c>
      <c r="T3375" s="83">
        <f t="shared" si="424"/>
        <v>0.011475445489596</v>
      </c>
      <c r="U3375" s="58">
        <f t="shared" si="425"/>
        <v>140.541666666667</v>
      </c>
      <c r="V3375" s="58">
        <f t="shared" si="426"/>
        <v>1.01019948033673</v>
      </c>
      <c r="W3375" s="58">
        <f t="shared" si="427"/>
        <v>1.01019948033673</v>
      </c>
    </row>
    <row r="3376" spans="11:23">
      <c r="K3376" s="80">
        <v>337.4</v>
      </c>
      <c r="L3376" s="56">
        <f t="shared" si="421"/>
        <v>1.47075959352426</v>
      </c>
      <c r="M3376" s="56">
        <f t="shared" si="428"/>
        <v>0.00435150921923655</v>
      </c>
      <c r="Q3376" s="82">
        <f t="shared" si="422"/>
        <v>0.0361324502004161</v>
      </c>
      <c r="R3376" s="58">
        <f t="shared" si="423"/>
        <v>3.17361010226061</v>
      </c>
      <c r="S3376" s="57">
        <f>IF(K3376=0,C3404,(1/$C$59)*LN(1+$C$59/$C$58/(RodR+ABS(Calculations!K3376-RodR))))</f>
        <v>0.0113852833322778</v>
      </c>
      <c r="T3376" s="83">
        <f t="shared" si="424"/>
        <v>0.0114720345083449</v>
      </c>
      <c r="U3376" s="58">
        <f t="shared" si="425"/>
        <v>140.583333333333</v>
      </c>
      <c r="V3376" s="58">
        <f t="shared" si="426"/>
        <v>1.01019948033673</v>
      </c>
      <c r="W3376" s="58">
        <f t="shared" si="427"/>
        <v>1.01019948033673</v>
      </c>
    </row>
    <row r="3377" spans="11:23">
      <c r="K3377" s="80">
        <v>337.5</v>
      </c>
      <c r="L3377" s="56">
        <f t="shared" si="421"/>
        <v>1.47032585423882</v>
      </c>
      <c r="M3377" s="56">
        <f t="shared" si="428"/>
        <v>0.00434893919121171</v>
      </c>
      <c r="Q3377" s="82">
        <f t="shared" si="422"/>
        <v>0.0361217944391345</v>
      </c>
      <c r="R3377" s="58">
        <f t="shared" si="423"/>
        <v>3.17361010226061</v>
      </c>
      <c r="S3377" s="57">
        <f>IF(K3377=0,C3405,(1/$C$59)*LN(1+$C$59/$C$58/(RodR+ABS(Calculations!K3377-RodR))))</f>
        <v>0.0113819257171524</v>
      </c>
      <c r="T3377" s="83">
        <f t="shared" si="424"/>
        <v>0.011468625554269</v>
      </c>
      <c r="U3377" s="58">
        <f t="shared" si="425"/>
        <v>140.625</v>
      </c>
      <c r="V3377" s="58">
        <f t="shared" si="426"/>
        <v>1.01019948033673</v>
      </c>
      <c r="W3377" s="58">
        <f t="shared" si="427"/>
        <v>1.01019948033673</v>
      </c>
    </row>
    <row r="3378" spans="11:23">
      <c r="K3378" s="80">
        <v>337.6</v>
      </c>
      <c r="L3378" s="56">
        <f t="shared" si="421"/>
        <v>1.46989237070647</v>
      </c>
      <c r="M3378" s="56">
        <f t="shared" si="428"/>
        <v>0.00434637143939032</v>
      </c>
      <c r="Q3378" s="82">
        <f t="shared" si="422"/>
        <v>0.0361111449609912</v>
      </c>
      <c r="R3378" s="58">
        <f t="shared" si="423"/>
        <v>3.17361010226061</v>
      </c>
      <c r="S3378" s="57">
        <f>IF(K3378=0,C3406,(1/$C$59)*LN(1+$C$59/$C$58/(RodR+ABS(Calculations!K3378-RodR))))</f>
        <v>0.0113785700818348</v>
      </c>
      <c r="T3378" s="83">
        <f t="shared" si="424"/>
        <v>0.0114652186255614</v>
      </c>
      <c r="U3378" s="58">
        <f t="shared" si="425"/>
        <v>140.666666666667</v>
      </c>
      <c r="V3378" s="58">
        <f t="shared" si="426"/>
        <v>1.01019948033673</v>
      </c>
      <c r="W3378" s="58">
        <f t="shared" si="427"/>
        <v>1.01019948033673</v>
      </c>
    </row>
    <row r="3379" spans="11:23">
      <c r="K3379" s="80">
        <v>337.7</v>
      </c>
      <c r="L3379" s="56">
        <f t="shared" si="421"/>
        <v>1.46945914270117</v>
      </c>
      <c r="M3379" s="56">
        <f t="shared" si="428"/>
        <v>0.00434380596098816</v>
      </c>
      <c r="Q3379" s="82">
        <f t="shared" si="422"/>
        <v>0.036100501760433</v>
      </c>
      <c r="R3379" s="58">
        <f t="shared" si="423"/>
        <v>3.17361010226061</v>
      </c>
      <c r="S3379" s="57">
        <f>IF(K3379=0,C3407,(1/$C$59)*LN(1+$C$59/$C$58/(RodR+ABS(Calculations!K3379-RodR))))</f>
        <v>0.0113752164245753</v>
      </c>
      <c r="T3379" s="83">
        <f t="shared" si="424"/>
        <v>0.0114618137204176</v>
      </c>
      <c r="U3379" s="58">
        <f t="shared" si="425"/>
        <v>140.708333333333</v>
      </c>
      <c r="V3379" s="58">
        <f t="shared" si="426"/>
        <v>1.01019948033673</v>
      </c>
      <c r="W3379" s="58">
        <f t="shared" si="427"/>
        <v>1.01019948033673</v>
      </c>
    </row>
    <row r="3380" spans="11:23">
      <c r="K3380" s="80">
        <v>337.8</v>
      </c>
      <c r="L3380" s="56">
        <f t="shared" si="421"/>
        <v>1.46902616999695</v>
      </c>
      <c r="M3380" s="56">
        <f t="shared" si="428"/>
        <v>0.00434124275339309</v>
      </c>
      <c r="Q3380" s="82">
        <f t="shared" si="422"/>
        <v>0.0360898648319083</v>
      </c>
      <c r="R3380" s="58">
        <f t="shared" si="423"/>
        <v>3.17361010226061</v>
      </c>
      <c r="S3380" s="57">
        <f>IF(K3380=0,C3408,(1/$C$59)*LN(1+$C$59/$C$58/(RodR+ABS(Calculations!K3380-RodR))))</f>
        <v>0.0113718647436246</v>
      </c>
      <c r="T3380" s="83">
        <f t="shared" si="424"/>
        <v>0.0114584108370353</v>
      </c>
      <c r="U3380" s="58">
        <f t="shared" si="425"/>
        <v>140.75</v>
      </c>
      <c r="V3380" s="58">
        <f t="shared" si="426"/>
        <v>1.01019948033673</v>
      </c>
      <c r="W3380" s="58">
        <f t="shared" si="427"/>
        <v>1.01019948033673</v>
      </c>
    </row>
    <row r="3381" spans="11:23">
      <c r="K3381" s="80">
        <v>337.9</v>
      </c>
      <c r="L3381" s="56">
        <f t="shared" si="421"/>
        <v>1.46859345236825</v>
      </c>
      <c r="M3381" s="56">
        <f t="shared" si="428"/>
        <v>0.00433868181392527</v>
      </c>
      <c r="Q3381" s="82">
        <f t="shared" si="422"/>
        <v>0.0360792341698757</v>
      </c>
      <c r="R3381" s="58">
        <f t="shared" si="423"/>
        <v>3.17361010226061</v>
      </c>
      <c r="S3381" s="57">
        <f>IF(K3381=0,C3409,(1/$C$59)*LN(1+$C$59/$C$58/(RodR+ABS(Calculations!K3381-RodR))))</f>
        <v>0.0113685150372366</v>
      </c>
      <c r="T3381" s="83">
        <f t="shared" si="424"/>
        <v>0.0114550099736147</v>
      </c>
      <c r="U3381" s="58">
        <f t="shared" si="425"/>
        <v>140.791666666667</v>
      </c>
      <c r="V3381" s="58">
        <f t="shared" si="426"/>
        <v>1.01019948033673</v>
      </c>
      <c r="W3381" s="58">
        <f t="shared" si="427"/>
        <v>1.01019948033673</v>
      </c>
    </row>
    <row r="3382" spans="11:23">
      <c r="K3382" s="80">
        <v>338</v>
      </c>
      <c r="L3382" s="56">
        <f t="shared" si="421"/>
        <v>1.4681609895897</v>
      </c>
      <c r="M3382" s="56">
        <f t="shared" si="428"/>
        <v>0.00433612313986842</v>
      </c>
      <c r="Q3382" s="82">
        <f t="shared" si="422"/>
        <v>0.0360686097687987</v>
      </c>
      <c r="R3382" s="58">
        <f t="shared" si="423"/>
        <v>3.17361010226061</v>
      </c>
      <c r="S3382" s="57">
        <f>IF(K3382=0,C3410,(1/$C$59)*LN(1+$C$59/$C$58/(RodR+ABS(Calculations!K3382-RodR))))</f>
        <v>0.0113651673036667</v>
      </c>
      <c r="T3382" s="83">
        <f t="shared" si="424"/>
        <v>0.0114516111283569</v>
      </c>
      <c r="U3382" s="58">
        <f t="shared" si="425"/>
        <v>140.833333333333</v>
      </c>
      <c r="V3382" s="58">
        <f t="shared" si="426"/>
        <v>1.01019948033673</v>
      </c>
      <c r="W3382" s="58">
        <f t="shared" si="427"/>
        <v>1.01019948033673</v>
      </c>
    </row>
    <row r="3383" spans="11:23">
      <c r="K3383" s="80">
        <v>338.1</v>
      </c>
      <c r="L3383" s="56">
        <f t="shared" si="421"/>
        <v>1.46772878143626</v>
      </c>
      <c r="M3383" s="56">
        <f t="shared" si="428"/>
        <v>0.00433356672857599</v>
      </c>
      <c r="Q3383" s="82">
        <f t="shared" si="422"/>
        <v>0.0360579916231484</v>
      </c>
      <c r="R3383" s="58">
        <f t="shared" si="423"/>
        <v>3.17361010226061</v>
      </c>
      <c r="S3383" s="57">
        <f>IF(K3383=0,C3411,(1/$C$59)*LN(1+$C$59/$C$58/(RodR+ABS(Calculations!K3383-RodR))))</f>
        <v>0.0113618215411729</v>
      </c>
      <c r="T3383" s="83">
        <f t="shared" si="424"/>
        <v>0.0114482142994672</v>
      </c>
      <c r="U3383" s="58">
        <f t="shared" si="425"/>
        <v>140.875</v>
      </c>
      <c r="V3383" s="58">
        <f t="shared" si="426"/>
        <v>1.01019948033673</v>
      </c>
      <c r="W3383" s="58">
        <f t="shared" si="427"/>
        <v>1.01019948033673</v>
      </c>
    </row>
    <row r="3384" spans="11:23">
      <c r="K3384" s="80">
        <v>338.2</v>
      </c>
      <c r="L3384" s="56">
        <f t="shared" si="421"/>
        <v>1.46729682768306</v>
      </c>
      <c r="M3384" s="56">
        <f t="shared" si="428"/>
        <v>0.00433101257740232</v>
      </c>
      <c r="Q3384" s="82">
        <f t="shared" si="422"/>
        <v>0.0360473797274008</v>
      </c>
      <c r="R3384" s="58">
        <f t="shared" si="423"/>
        <v>3.17361010226061</v>
      </c>
      <c r="S3384" s="57">
        <f>IF(K3384=0,C3412,(1/$C$59)*LN(1+$C$59/$C$58/(RodR+ABS(Calculations!K3384-RodR))))</f>
        <v>0.0113584777480144</v>
      </c>
      <c r="T3384" s="83">
        <f t="shared" si="424"/>
        <v>0.0114448194851504</v>
      </c>
      <c r="U3384" s="58">
        <f t="shared" si="425"/>
        <v>140.916666666667</v>
      </c>
      <c r="V3384" s="58">
        <f t="shared" si="426"/>
        <v>1.01019948033673</v>
      </c>
      <c r="W3384" s="58">
        <f t="shared" si="427"/>
        <v>1.01019948033673</v>
      </c>
    </row>
    <row r="3385" spans="11:23">
      <c r="K3385" s="80">
        <v>338.3</v>
      </c>
      <c r="L3385" s="56">
        <f t="shared" si="421"/>
        <v>1.4668651281056</v>
      </c>
      <c r="M3385" s="56">
        <f t="shared" si="428"/>
        <v>0.00432846068366555</v>
      </c>
      <c r="Q3385" s="82">
        <f t="shared" si="422"/>
        <v>0.0360367740760403</v>
      </c>
      <c r="R3385" s="58">
        <f t="shared" si="423"/>
        <v>3.17361010226061</v>
      </c>
      <c r="S3385" s="57">
        <f>IF(K3385=0,C3413,(1/$C$59)*LN(1+$C$59/$C$58/(RodR+ABS(Calculations!K3385-RodR))))</f>
        <v>0.0113551359224534</v>
      </c>
      <c r="T3385" s="83">
        <f t="shared" si="424"/>
        <v>0.0114414266836162</v>
      </c>
      <c r="U3385" s="58">
        <f t="shared" si="425"/>
        <v>140.958333333333</v>
      </c>
      <c r="V3385" s="58">
        <f t="shared" si="426"/>
        <v>1.01019948033673</v>
      </c>
      <c r="W3385" s="58">
        <f t="shared" si="427"/>
        <v>1.01019948033673</v>
      </c>
    </row>
    <row r="3386" spans="11:23">
      <c r="K3386" s="80">
        <v>338.4</v>
      </c>
      <c r="L3386" s="56">
        <f t="shared" si="421"/>
        <v>1.46643368247961</v>
      </c>
      <c r="M3386" s="56">
        <f t="shared" si="428"/>
        <v>0.00432591104465074</v>
      </c>
      <c r="Q3386" s="82">
        <f t="shared" si="422"/>
        <v>0.0360261746635571</v>
      </c>
      <c r="R3386" s="58">
        <f t="shared" si="423"/>
        <v>3.17361010226061</v>
      </c>
      <c r="S3386" s="57">
        <f>IF(K3386=0,C3414,(1/$C$59)*LN(1+$C$59/$C$58/(RodR+ABS(Calculations!K3386-RodR))))</f>
        <v>0.0113517960627536</v>
      </c>
      <c r="T3386" s="83">
        <f t="shared" si="424"/>
        <v>0.0114380358930739</v>
      </c>
      <c r="U3386" s="58">
        <f t="shared" si="425"/>
        <v>141</v>
      </c>
      <c r="V3386" s="58">
        <f t="shared" si="426"/>
        <v>1.01019948033673</v>
      </c>
      <c r="W3386" s="58">
        <f t="shared" si="427"/>
        <v>1.01019948033673</v>
      </c>
    </row>
    <row r="3387" spans="11:23">
      <c r="K3387" s="80">
        <v>338.5</v>
      </c>
      <c r="L3387" s="56">
        <f t="shared" si="421"/>
        <v>1.46600249058104</v>
      </c>
      <c r="M3387" s="56">
        <f t="shared" si="428"/>
        <v>0.00432336365777886</v>
      </c>
      <c r="Q3387" s="82">
        <f t="shared" si="422"/>
        <v>0.0360155814844472</v>
      </c>
      <c r="R3387" s="58">
        <f t="shared" si="423"/>
        <v>3.17361010226061</v>
      </c>
      <c r="S3387" s="57">
        <f>IF(K3387=0,C3415,(1/$C$59)*LN(1+$C$59/$C$58/(RodR+ABS(Calculations!K3387-RodR))))</f>
        <v>0.0113484581671809</v>
      </c>
      <c r="T3387" s="83">
        <f t="shared" si="424"/>
        <v>0.0114346471117371</v>
      </c>
      <c r="U3387" s="58">
        <f t="shared" si="425"/>
        <v>141.041666666667</v>
      </c>
      <c r="V3387" s="58">
        <f t="shared" si="426"/>
        <v>1.01019948033673</v>
      </c>
      <c r="W3387" s="58">
        <f t="shared" si="427"/>
        <v>1.01019948033673</v>
      </c>
    </row>
    <row r="3388" spans="11:23">
      <c r="K3388" s="80">
        <v>338.6</v>
      </c>
      <c r="L3388" s="56">
        <f t="shared" si="421"/>
        <v>1.46557155218613</v>
      </c>
      <c r="M3388" s="56">
        <f t="shared" si="428"/>
        <v>0.00432081852033583</v>
      </c>
      <c r="Q3388" s="82">
        <f t="shared" si="422"/>
        <v>0.0360049945332133</v>
      </c>
      <c r="R3388" s="58">
        <f t="shared" si="423"/>
        <v>3.17361010226061</v>
      </c>
      <c r="S3388" s="57">
        <f>IF(K3388=0,C3416,(1/$C$59)*LN(1+$C$59/$C$58/(RodR+ABS(Calculations!K3388-RodR))))</f>
        <v>0.011345122234003</v>
      </c>
      <c r="T3388" s="83">
        <f t="shared" si="424"/>
        <v>0.0114312603378194</v>
      </c>
      <c r="U3388" s="58">
        <f t="shared" si="425"/>
        <v>141.083333333333</v>
      </c>
      <c r="V3388" s="58">
        <f t="shared" si="426"/>
        <v>1.01019948033673</v>
      </c>
      <c r="W3388" s="58">
        <f t="shared" si="427"/>
        <v>1.01019948033673</v>
      </c>
    </row>
    <row r="3389" spans="11:23">
      <c r="K3389" s="80">
        <v>338.7</v>
      </c>
      <c r="L3389" s="56">
        <f t="shared" si="421"/>
        <v>1.46514086707139</v>
      </c>
      <c r="M3389" s="56">
        <f t="shared" si="428"/>
        <v>0.00431827562977638</v>
      </c>
      <c r="Q3389" s="82">
        <f t="shared" si="422"/>
        <v>0.0359944138043648</v>
      </c>
      <c r="R3389" s="58">
        <f t="shared" si="423"/>
        <v>3.17361010226061</v>
      </c>
      <c r="S3389" s="57">
        <f>IF(K3389=0,C3417,(1/$C$59)*LN(1+$C$59/$C$58/(RodR+ABS(Calculations!K3389-RodR))))</f>
        <v>0.0113417882614898</v>
      </c>
      <c r="T3389" s="83">
        <f t="shared" si="424"/>
        <v>0.0114278755695392</v>
      </c>
      <c r="U3389" s="58">
        <f t="shared" si="425"/>
        <v>141.125</v>
      </c>
      <c r="V3389" s="58">
        <f t="shared" si="426"/>
        <v>1.01019948033673</v>
      </c>
      <c r="W3389" s="58">
        <f t="shared" si="427"/>
        <v>1.01019948033673</v>
      </c>
    </row>
    <row r="3390" spans="11:23">
      <c r="K3390" s="80">
        <v>338.8</v>
      </c>
      <c r="L3390" s="56">
        <f t="shared" si="421"/>
        <v>1.4647104350136</v>
      </c>
      <c r="M3390" s="56">
        <f t="shared" si="428"/>
        <v>0.00431573498335092</v>
      </c>
      <c r="Q3390" s="82">
        <f t="shared" si="422"/>
        <v>0.0359838392924178</v>
      </c>
      <c r="R3390" s="58">
        <f t="shared" si="423"/>
        <v>3.17361010226061</v>
      </c>
      <c r="S3390" s="57">
        <f>IF(K3390=0,C3418,(1/$C$59)*LN(1+$C$59/$C$58/(RodR+ABS(Calculations!K3390-RodR))))</f>
        <v>0.0113384562479134</v>
      </c>
      <c r="T3390" s="83">
        <f t="shared" si="424"/>
        <v>0.0114244928051132</v>
      </c>
      <c r="U3390" s="58">
        <f t="shared" si="425"/>
        <v>141.166666666667</v>
      </c>
      <c r="V3390" s="58">
        <f t="shared" si="426"/>
        <v>1.01019948033673</v>
      </c>
      <c r="W3390" s="58">
        <f t="shared" si="427"/>
        <v>1.01019948033673</v>
      </c>
    </row>
    <row r="3391" spans="11:23">
      <c r="K3391" s="80">
        <v>338.9</v>
      </c>
      <c r="L3391" s="56">
        <f t="shared" si="421"/>
        <v>1.46428025578977</v>
      </c>
      <c r="M3391" s="56">
        <f t="shared" si="428"/>
        <v>0.00431319657848106</v>
      </c>
      <c r="Q3391" s="82">
        <f t="shared" si="422"/>
        <v>0.0359732709918942</v>
      </c>
      <c r="R3391" s="58">
        <f t="shared" si="423"/>
        <v>3.17361010226061</v>
      </c>
      <c r="S3391" s="57">
        <f>IF(K3391=0,C3419,(1/$C$59)*LN(1+$C$59/$C$58/(RodR+ABS(Calculations!K3391-RodR))))</f>
        <v>0.0113351261915476</v>
      </c>
      <c r="T3391" s="83">
        <f t="shared" si="424"/>
        <v>0.0114211120427647</v>
      </c>
      <c r="U3391" s="58">
        <f t="shared" si="425"/>
        <v>141.208333333333</v>
      </c>
      <c r="V3391" s="58">
        <f t="shared" si="426"/>
        <v>1.01019948033673</v>
      </c>
      <c r="W3391" s="58">
        <f t="shared" si="427"/>
        <v>1.01019948033673</v>
      </c>
    </row>
    <row r="3392" spans="11:23">
      <c r="K3392" s="80">
        <v>339</v>
      </c>
      <c r="L3392" s="56">
        <f t="shared" si="421"/>
        <v>1.46385032917722</v>
      </c>
      <c r="M3392" s="56">
        <f t="shared" si="428"/>
        <v>0.00431066041248473</v>
      </c>
      <c r="Q3392" s="82">
        <f t="shared" si="422"/>
        <v>0.0359627088973233</v>
      </c>
      <c r="R3392" s="58">
        <f t="shared" si="423"/>
        <v>3.17361010226061</v>
      </c>
      <c r="S3392" s="57">
        <f>IF(K3392=0,C3420,(1/$C$59)*LN(1+$C$59/$C$58/(RodR+ABS(Calculations!K3392-RodR))))</f>
        <v>0.0113317980906686</v>
      </c>
      <c r="T3392" s="83">
        <f t="shared" si="424"/>
        <v>0.0114177332807156</v>
      </c>
      <c r="U3392" s="58">
        <f t="shared" si="425"/>
        <v>141.25</v>
      </c>
      <c r="V3392" s="58">
        <f t="shared" si="426"/>
        <v>1.01019948033673</v>
      </c>
      <c r="W3392" s="58">
        <f t="shared" si="427"/>
        <v>1.01019948033673</v>
      </c>
    </row>
    <row r="3393" spans="11:23">
      <c r="K3393" s="80">
        <v>339.1</v>
      </c>
      <c r="L3393" s="56">
        <f t="shared" si="421"/>
        <v>1.46342065495347</v>
      </c>
      <c r="M3393" s="56">
        <f t="shared" si="428"/>
        <v>0.00430812648278511</v>
      </c>
      <c r="Q3393" s="82">
        <f t="shared" si="422"/>
        <v>0.0359521530032396</v>
      </c>
      <c r="R3393" s="58">
        <f t="shared" si="423"/>
        <v>3.17361010226061</v>
      </c>
      <c r="S3393" s="57">
        <f>IF(K3393=0,C3421,(1/$C$59)*LN(1+$C$59/$C$58/(RodR+ABS(Calculations!K3393-RodR))))</f>
        <v>0.0113284719435542</v>
      </c>
      <c r="T3393" s="83">
        <f t="shared" si="424"/>
        <v>0.0114143565171912</v>
      </c>
      <c r="U3393" s="58">
        <f t="shared" si="425"/>
        <v>141.291666666667</v>
      </c>
      <c r="V3393" s="58">
        <f t="shared" si="426"/>
        <v>1.01019948033673</v>
      </c>
      <c r="W3393" s="58">
        <f t="shared" si="427"/>
        <v>1.01019948033673</v>
      </c>
    </row>
    <row r="3394" spans="11:23">
      <c r="K3394" s="80">
        <v>339.2</v>
      </c>
      <c r="L3394" s="56">
        <f t="shared" ref="L3394:L3457" si="429">IF(K3394&lt;RodR,EPRValue,Q3394*$C$43)</f>
        <v>1.46299123289639</v>
      </c>
      <c r="M3394" s="56">
        <f t="shared" si="428"/>
        <v>0.00430559478666437</v>
      </c>
      <c r="Q3394" s="82">
        <f t="shared" si="422"/>
        <v>0.0359416033041857</v>
      </c>
      <c r="R3394" s="58">
        <f t="shared" si="423"/>
        <v>3.17361010226061</v>
      </c>
      <c r="S3394" s="57">
        <f>IF(K3394=0,C3422,(1/$C$59)*LN(1+$C$59/$C$58/(RodR+ABS(Calculations!K3394-RodR))))</f>
        <v>0.0113251477484849</v>
      </c>
      <c r="T3394" s="83">
        <f t="shared" si="424"/>
        <v>0.0114109817504189</v>
      </c>
      <c r="U3394" s="58">
        <f t="shared" si="425"/>
        <v>141.333333333333</v>
      </c>
      <c r="V3394" s="58">
        <f t="shared" si="426"/>
        <v>1.01019948033673</v>
      </c>
      <c r="W3394" s="58">
        <f t="shared" si="427"/>
        <v>1.01019948033673</v>
      </c>
    </row>
    <row r="3395" spans="11:23">
      <c r="K3395" s="80">
        <v>339.3</v>
      </c>
      <c r="L3395" s="56">
        <f t="shared" si="429"/>
        <v>1.46256206278402</v>
      </c>
      <c r="M3395" s="56">
        <f t="shared" si="428"/>
        <v>0.00430306532157898</v>
      </c>
      <c r="Q3395" s="82">
        <f t="shared" si="422"/>
        <v>0.0359310597947086</v>
      </c>
      <c r="R3395" s="58">
        <f t="shared" si="423"/>
        <v>3.17361010226061</v>
      </c>
      <c r="S3395" s="57">
        <f>IF(K3395=0,C3423,(1/$C$59)*LN(1+$C$59/$C$58/(RodR+ABS(Calculations!K3395-RodR))))</f>
        <v>0.0113218255037424</v>
      </c>
      <c r="T3395" s="83">
        <f t="shared" si="424"/>
        <v>0.0114076089786281</v>
      </c>
      <c r="U3395" s="58">
        <f t="shared" si="425"/>
        <v>141.375</v>
      </c>
      <c r="V3395" s="58">
        <f t="shared" si="426"/>
        <v>1.01019948033673</v>
      </c>
      <c r="W3395" s="58">
        <f t="shared" si="427"/>
        <v>1.01019948033673</v>
      </c>
    </row>
    <row r="3396" spans="11:23">
      <c r="K3396" s="80">
        <v>339.4</v>
      </c>
      <c r="L3396" s="56">
        <f t="shared" si="429"/>
        <v>1.46213314439472</v>
      </c>
      <c r="M3396" s="56">
        <f t="shared" si="428"/>
        <v>0.00430053808488129</v>
      </c>
      <c r="Q3396" s="82">
        <f t="shared" ref="Q3396:Q3459" si="430">R3396*IF($C$56&lt;$C$55,S3396,T3396)</f>
        <v>0.0359205224693636</v>
      </c>
      <c r="R3396" s="58">
        <f t="shared" ref="R3396:R3459" si="431">$C$70/$C$61*W3396</f>
        <v>3.17361010226061</v>
      </c>
      <c r="S3396" s="57">
        <f>IF(K3396=0,C3424,(1/$C$59)*LN(1+$C$59/$C$58/(RodR+ABS(Calculations!K3396-RodR))))</f>
        <v>0.011318505207611</v>
      </c>
      <c r="T3396" s="83">
        <f t="shared" ref="T3396:T3459" si="432">IF((ABS(K3396))&lt;$C$55-$C$56,($C$53/2/PI()/$C$56*LN(($C$55-$C$56)*(ABS(K3396)+$C$56)/(ABS(K3396))/$C$55)+$C$60*LN($C$55*$C$54/($C$55-$C$56)/$C$53)),$C$60*LN((((ABS(K3396))+$C$56-$C$55)*$C$53+$C$55*$C$54)/($C$53*(ABS(K3396)))))</f>
        <v>0.0114042382000509</v>
      </c>
      <c r="U3396" s="58">
        <f t="shared" ref="U3396:U3459" si="433">K3396/$C$56</f>
        <v>141.416666666667</v>
      </c>
      <c r="V3396" s="58">
        <f t="shared" ref="V3396:V3459" si="434">IF(K3396="","",1/(1.0212-0.0178*LOG10($C$53+0.01)))</f>
        <v>1.01019948033673</v>
      </c>
      <c r="W3396" s="58">
        <f t="shared" ref="W3396:W3459" si="435">MAX(1/(-(0.21682*LOG10(3.7*U3396)-0.293)*(EXP(-3.7*U3396)-1)+1),1)*MAX(1/(-(0.1921*LOG10(U3396+0.2)+0.072)*(EXP(-150*U3396)-1)+1),1)*V3396</f>
        <v>1.01019948033673</v>
      </c>
    </row>
    <row r="3397" spans="11:23">
      <c r="K3397" s="80">
        <v>339.5</v>
      </c>
      <c r="L3397" s="56">
        <f t="shared" si="429"/>
        <v>1.46170447750705</v>
      </c>
      <c r="M3397" s="56">
        <f t="shared" si="428"/>
        <v>0.00429801307399336</v>
      </c>
      <c r="Q3397" s="82">
        <f t="shared" si="430"/>
        <v>0.03590999132271</v>
      </c>
      <c r="R3397" s="58">
        <f t="shared" si="431"/>
        <v>3.17361010226061</v>
      </c>
      <c r="S3397" s="57">
        <f>IF(K3397=0,C3425,(1/$C$59)*LN(1+$C$59/$C$58/(RodR+ABS(Calculations!K3397-RodR))))</f>
        <v>0.0113151868583764</v>
      </c>
      <c r="T3397" s="83">
        <f t="shared" si="432"/>
        <v>0.0114008694129201</v>
      </c>
      <c r="U3397" s="58">
        <f t="shared" si="433"/>
        <v>141.458333333333</v>
      </c>
      <c r="V3397" s="58">
        <f t="shared" si="434"/>
        <v>1.01019948033673</v>
      </c>
      <c r="W3397" s="58">
        <f t="shared" si="435"/>
        <v>1.01019948033673</v>
      </c>
    </row>
    <row r="3398" spans="11:23">
      <c r="K3398" s="80">
        <v>339.6</v>
      </c>
      <c r="L3398" s="56">
        <f t="shared" si="429"/>
        <v>1.46127606189987</v>
      </c>
      <c r="M3398" s="56">
        <f t="shared" si="428"/>
        <v>0.00429549028626552</v>
      </c>
      <c r="Q3398" s="82">
        <f t="shared" si="430"/>
        <v>0.0358994663493155</v>
      </c>
      <c r="R3398" s="58">
        <f t="shared" si="431"/>
        <v>3.17361010226061</v>
      </c>
      <c r="S3398" s="57">
        <f>IF(K3398=0,C3426,(1/$C$59)*LN(1+$C$59/$C$58/(RodR+ABS(Calculations!K3398-RodR))))</f>
        <v>0.011311870454327</v>
      </c>
      <c r="T3398" s="83">
        <f t="shared" si="432"/>
        <v>0.0113975026154719</v>
      </c>
      <c r="U3398" s="58">
        <f t="shared" si="433"/>
        <v>141.5</v>
      </c>
      <c r="V3398" s="58">
        <f t="shared" si="434"/>
        <v>1.01019948033673</v>
      </c>
      <c r="W3398" s="58">
        <f t="shared" si="435"/>
        <v>1.01019948033673</v>
      </c>
    </row>
    <row r="3399" spans="11:23">
      <c r="K3399" s="80">
        <v>339.7</v>
      </c>
      <c r="L3399" s="56">
        <f t="shared" si="429"/>
        <v>1.46084789735234</v>
      </c>
      <c r="M3399" s="56">
        <f t="shared" si="428"/>
        <v>0.0042929697190528</v>
      </c>
      <c r="Q3399" s="82">
        <f t="shared" si="430"/>
        <v>0.0358889475437546</v>
      </c>
      <c r="R3399" s="58">
        <f t="shared" si="431"/>
        <v>3.17361010226061</v>
      </c>
      <c r="S3399" s="57">
        <f>IF(K3399=0,C3427,(1/$C$59)*LN(1+$C$59/$C$58/(RodR+ABS(Calculations!K3399-RodR))))</f>
        <v>0.0113085559937531</v>
      </c>
      <c r="T3399" s="83">
        <f t="shared" si="432"/>
        <v>0.011394137805944</v>
      </c>
      <c r="U3399" s="58">
        <f t="shared" si="433"/>
        <v>141.541666666667</v>
      </c>
      <c r="V3399" s="58">
        <f t="shared" si="434"/>
        <v>1.01019948033673</v>
      </c>
      <c r="W3399" s="58">
        <f t="shared" si="435"/>
        <v>1.01019948033673</v>
      </c>
    </row>
    <row r="3400" spans="11:23">
      <c r="K3400" s="80">
        <v>339.8</v>
      </c>
      <c r="L3400" s="56">
        <f t="shared" si="429"/>
        <v>1.46041998364379</v>
      </c>
      <c r="M3400" s="56">
        <f t="shared" si="428"/>
        <v>0.00429045136980921</v>
      </c>
      <c r="Q3400" s="82">
        <f t="shared" si="430"/>
        <v>0.0358784349006059</v>
      </c>
      <c r="R3400" s="58">
        <f t="shared" si="431"/>
        <v>3.17361010226061</v>
      </c>
      <c r="S3400" s="57">
        <f>IF(K3400=0,C3428,(1/$C$59)*LN(1+$C$59/$C$58/(RodR+ABS(Calculations!K3400-RodR))))</f>
        <v>0.0113052434749465</v>
      </c>
      <c r="T3400" s="83">
        <f t="shared" si="432"/>
        <v>0.0113907749825762</v>
      </c>
      <c r="U3400" s="58">
        <f t="shared" si="433"/>
        <v>141.583333333333</v>
      </c>
      <c r="V3400" s="58">
        <f t="shared" si="434"/>
        <v>1.01019948033673</v>
      </c>
      <c r="W3400" s="58">
        <f t="shared" si="435"/>
        <v>1.01019948033673</v>
      </c>
    </row>
    <row r="3401" spans="11:23">
      <c r="K3401" s="80">
        <v>339.9</v>
      </c>
      <c r="L3401" s="56">
        <f t="shared" si="429"/>
        <v>1.45999232055388</v>
      </c>
      <c r="M3401" s="56">
        <f t="shared" si="428"/>
        <v>0.00428793523588689</v>
      </c>
      <c r="Q3401" s="82">
        <f t="shared" si="430"/>
        <v>0.0358679284144564</v>
      </c>
      <c r="R3401" s="58">
        <f t="shared" si="431"/>
        <v>3.17361010226061</v>
      </c>
      <c r="S3401" s="57">
        <f>IF(K3401=0,C3429,(1/$C$59)*LN(1+$C$59/$C$58/(RodR+ABS(Calculations!K3401-RodR))))</f>
        <v>0.0113019328962014</v>
      </c>
      <c r="T3401" s="83">
        <f t="shared" si="432"/>
        <v>0.0113874141436103</v>
      </c>
      <c r="U3401" s="58">
        <f t="shared" si="433"/>
        <v>141.625</v>
      </c>
      <c r="V3401" s="58">
        <f t="shared" si="434"/>
        <v>1.01019948033673</v>
      </c>
      <c r="W3401" s="58">
        <f t="shared" si="435"/>
        <v>1.01019948033673</v>
      </c>
    </row>
    <row r="3402" spans="11:23">
      <c r="K3402" s="80">
        <v>340</v>
      </c>
      <c r="L3402" s="56">
        <f t="shared" si="429"/>
        <v>1.45956490786251</v>
      </c>
      <c r="M3402" s="56">
        <f t="shared" si="428"/>
        <v>0.00428542131470699</v>
      </c>
      <c r="Q3402" s="82">
        <f t="shared" si="430"/>
        <v>0.0358574280798986</v>
      </c>
      <c r="R3402" s="58">
        <f t="shared" si="431"/>
        <v>3.17361010226061</v>
      </c>
      <c r="S3402" s="57">
        <f>IF(K3402=0,C3430,(1/$C$59)*LN(1+$C$59/$C$58/(RodR+ABS(Calculations!K3402-RodR))))</f>
        <v>0.0112986242558142</v>
      </c>
      <c r="T3402" s="83">
        <f t="shared" si="432"/>
        <v>0.0113840552872909</v>
      </c>
      <c r="U3402" s="58">
        <f t="shared" si="433"/>
        <v>141.666666666667</v>
      </c>
      <c r="V3402" s="58">
        <f t="shared" si="434"/>
        <v>1.01019948033673</v>
      </c>
      <c r="W3402" s="58">
        <f t="shared" si="435"/>
        <v>1.01019948033673</v>
      </c>
    </row>
    <row r="3403" spans="11:23">
      <c r="K3403" s="80">
        <v>340.1</v>
      </c>
      <c r="L3403" s="56">
        <f t="shared" si="429"/>
        <v>1.45913774534978</v>
      </c>
      <c r="M3403" s="56">
        <f t="shared" si="428"/>
        <v>0.00428290960369004</v>
      </c>
      <c r="Q3403" s="82">
        <f t="shared" si="430"/>
        <v>0.0358469338915305</v>
      </c>
      <c r="R3403" s="58">
        <f t="shared" si="431"/>
        <v>3.17361010226061</v>
      </c>
      <c r="S3403" s="57">
        <f>IF(K3403=0,C3431,(1/$C$59)*LN(1+$C$59/$C$58/(RodR+ABS(Calculations!K3403-RodR))))</f>
        <v>0.0112953175520825</v>
      </c>
      <c r="T3403" s="83">
        <f t="shared" si="432"/>
        <v>0.0113806984118635</v>
      </c>
      <c r="U3403" s="58">
        <f t="shared" si="433"/>
        <v>141.708333333333</v>
      </c>
      <c r="V3403" s="58">
        <f t="shared" si="434"/>
        <v>1.01019948033673</v>
      </c>
      <c r="W3403" s="58">
        <f t="shared" si="435"/>
        <v>1.01019948033673</v>
      </c>
    </row>
    <row r="3404" spans="11:23">
      <c r="K3404" s="80">
        <v>340.2</v>
      </c>
      <c r="L3404" s="56">
        <f t="shared" si="429"/>
        <v>1.45871083279614</v>
      </c>
      <c r="M3404" s="56">
        <f t="shared" si="428"/>
        <v>0.00428040010025765</v>
      </c>
      <c r="Q3404" s="82">
        <f t="shared" si="430"/>
        <v>0.0358364458439581</v>
      </c>
      <c r="R3404" s="58">
        <f t="shared" si="431"/>
        <v>3.17361010226061</v>
      </c>
      <c r="S3404" s="57">
        <f>IF(K3404=0,C3432,(1/$C$59)*LN(1+$C$59/$C$58/(RodR+ABS(Calculations!K3404-RodR))))</f>
        <v>0.0112920127833067</v>
      </c>
      <c r="T3404" s="83">
        <f t="shared" si="432"/>
        <v>0.0113773435155764</v>
      </c>
      <c r="U3404" s="58">
        <f t="shared" si="433"/>
        <v>141.75</v>
      </c>
      <c r="V3404" s="58">
        <f t="shared" si="434"/>
        <v>1.01019948033673</v>
      </c>
      <c r="W3404" s="58">
        <f t="shared" si="435"/>
        <v>1.01019948033673</v>
      </c>
    </row>
    <row r="3405" spans="11:23">
      <c r="K3405" s="80">
        <v>340.3</v>
      </c>
      <c r="L3405" s="56">
        <f t="shared" si="429"/>
        <v>1.45828416998223</v>
      </c>
      <c r="M3405" s="56">
        <f t="shared" ref="M3405:M3468" si="436">L3395-L3405</f>
        <v>0.00427789280179525</v>
      </c>
      <c r="Q3405" s="82">
        <f t="shared" si="430"/>
        <v>0.0358259639317925</v>
      </c>
      <c r="R3405" s="58">
        <f t="shared" si="431"/>
        <v>3.17361010226061</v>
      </c>
      <c r="S3405" s="57">
        <f>IF(K3405=0,C3433,(1/$C$59)*LN(1+$C$59/$C$58/(RodR+ABS(Calculations!K3405-RodR))))</f>
        <v>0.0112887099477889</v>
      </c>
      <c r="T3405" s="83">
        <f t="shared" si="432"/>
        <v>0.0113739905966799</v>
      </c>
      <c r="U3405" s="58">
        <f t="shared" si="433"/>
        <v>141.791666666667</v>
      </c>
      <c r="V3405" s="58">
        <f t="shared" si="434"/>
        <v>1.01019948033673</v>
      </c>
      <c r="W3405" s="58">
        <f t="shared" si="435"/>
        <v>1.01019948033673</v>
      </c>
    </row>
    <row r="3406" spans="11:23">
      <c r="K3406" s="80">
        <v>340.4</v>
      </c>
      <c r="L3406" s="56">
        <f t="shared" si="429"/>
        <v>1.45785775668897</v>
      </c>
      <c r="M3406" s="56">
        <f t="shared" si="436"/>
        <v>0.00427538770575842</v>
      </c>
      <c r="Q3406" s="82">
        <f t="shared" si="430"/>
        <v>0.0358154881496515</v>
      </c>
      <c r="R3406" s="58">
        <f t="shared" si="431"/>
        <v>3.17361010226061</v>
      </c>
      <c r="S3406" s="57">
        <f>IF(K3406=0,C3434,(1/$C$59)*LN(1+$C$59/$C$58/(RodR+ABS(Calculations!K3406-RodR))))</f>
        <v>0.011285409043833</v>
      </c>
      <c r="T3406" s="83">
        <f t="shared" si="432"/>
        <v>0.0113706396534262</v>
      </c>
      <c r="U3406" s="58">
        <f t="shared" si="433"/>
        <v>141.833333333333</v>
      </c>
      <c r="V3406" s="58">
        <f t="shared" si="434"/>
        <v>1.01019948033673</v>
      </c>
      <c r="W3406" s="58">
        <f t="shared" si="435"/>
        <v>1.01019948033673</v>
      </c>
    </row>
    <row r="3407" spans="11:23">
      <c r="K3407" s="80">
        <v>340.5</v>
      </c>
      <c r="L3407" s="56">
        <f t="shared" si="429"/>
        <v>1.45743159269755</v>
      </c>
      <c r="M3407" s="56">
        <f t="shared" si="436"/>
        <v>0.00427288480949883</v>
      </c>
      <c r="Q3407" s="82">
        <f t="shared" si="430"/>
        <v>0.0358050184921596</v>
      </c>
      <c r="R3407" s="58">
        <f t="shared" si="431"/>
        <v>3.17361010226061</v>
      </c>
      <c r="S3407" s="57">
        <f>IF(K3407=0,C3435,(1/$C$59)*LN(1+$C$59/$C$58/(RodR+ABS(Calculations!K3407-RodR))))</f>
        <v>0.0112821100697452</v>
      </c>
      <c r="T3407" s="83">
        <f t="shared" si="432"/>
        <v>0.0113672906840694</v>
      </c>
      <c r="U3407" s="58">
        <f t="shared" si="433"/>
        <v>141.875</v>
      </c>
      <c r="V3407" s="58">
        <f t="shared" si="434"/>
        <v>1.01019948033673</v>
      </c>
      <c r="W3407" s="58">
        <f t="shared" si="435"/>
        <v>1.01019948033673</v>
      </c>
    </row>
    <row r="3408" spans="11:23">
      <c r="K3408" s="80">
        <v>340.6</v>
      </c>
      <c r="L3408" s="56">
        <f t="shared" si="429"/>
        <v>1.45700567778939</v>
      </c>
      <c r="M3408" s="56">
        <f t="shared" si="436"/>
        <v>0.00427038411047143</v>
      </c>
      <c r="Q3408" s="82">
        <f t="shared" si="430"/>
        <v>0.035794554953947</v>
      </c>
      <c r="R3408" s="58">
        <f t="shared" si="431"/>
        <v>3.17361010226061</v>
      </c>
      <c r="S3408" s="57">
        <f>IF(K3408=0,C3436,(1/$C$59)*LN(1+$C$59/$C$58/(RodR+ABS(Calculations!K3408-RodR))))</f>
        <v>0.0112788130238336</v>
      </c>
      <c r="T3408" s="83">
        <f t="shared" si="432"/>
        <v>0.0113639436868669</v>
      </c>
      <c r="U3408" s="58">
        <f t="shared" si="433"/>
        <v>141.916666666667</v>
      </c>
      <c r="V3408" s="58">
        <f t="shared" si="434"/>
        <v>1.01019948033673</v>
      </c>
      <c r="W3408" s="58">
        <f t="shared" si="435"/>
        <v>1.01019948033673</v>
      </c>
    </row>
    <row r="3409" spans="11:23">
      <c r="K3409" s="80">
        <v>340.7</v>
      </c>
      <c r="L3409" s="56">
        <f t="shared" si="429"/>
        <v>1.45658001174621</v>
      </c>
      <c r="M3409" s="56">
        <f t="shared" si="436"/>
        <v>0.00426788560613045</v>
      </c>
      <c r="Q3409" s="82">
        <f t="shared" si="430"/>
        <v>0.0357840975296507</v>
      </c>
      <c r="R3409" s="58">
        <f t="shared" si="431"/>
        <v>3.17361010226061</v>
      </c>
      <c r="S3409" s="57">
        <f>IF(K3409=0,C3437,(1/$C$59)*LN(1+$C$59/$C$58/(RodR+ABS(Calculations!K3409-RodR))))</f>
        <v>0.0112755179044083</v>
      </c>
      <c r="T3409" s="83">
        <f t="shared" si="432"/>
        <v>0.0113605986600759</v>
      </c>
      <c r="U3409" s="58">
        <f t="shared" si="433"/>
        <v>141.958333333333</v>
      </c>
      <c r="V3409" s="58">
        <f t="shared" si="434"/>
        <v>1.01019948033673</v>
      </c>
      <c r="W3409" s="58">
        <f t="shared" si="435"/>
        <v>1.01019948033673</v>
      </c>
    </row>
    <row r="3410" spans="11:23">
      <c r="K3410" s="80">
        <v>340.8</v>
      </c>
      <c r="L3410" s="56">
        <f t="shared" si="429"/>
        <v>1.45615459434989</v>
      </c>
      <c r="M3410" s="56">
        <f t="shared" si="436"/>
        <v>0.00426538929389708</v>
      </c>
      <c r="Q3410" s="82">
        <f t="shared" si="430"/>
        <v>0.0357736462139125</v>
      </c>
      <c r="R3410" s="58">
        <f t="shared" si="431"/>
        <v>3.17361010226061</v>
      </c>
      <c r="S3410" s="57">
        <f>IF(K3410=0,C3438,(1/$C$59)*LN(1+$C$59/$C$58/(RodR+ABS(Calculations!K3410-RodR))))</f>
        <v>0.011272224709781</v>
      </c>
      <c r="T3410" s="83">
        <f t="shared" si="432"/>
        <v>0.0113572556019579</v>
      </c>
      <c r="U3410" s="58">
        <f t="shared" si="433"/>
        <v>142</v>
      </c>
      <c r="V3410" s="58">
        <f t="shared" si="434"/>
        <v>1.01019948033673</v>
      </c>
      <c r="W3410" s="58">
        <f t="shared" si="435"/>
        <v>1.01019948033673</v>
      </c>
    </row>
    <row r="3411" spans="11:23">
      <c r="K3411" s="80">
        <v>340.9</v>
      </c>
      <c r="L3411" s="56">
        <f t="shared" si="429"/>
        <v>1.45572942538269</v>
      </c>
      <c r="M3411" s="56">
        <f t="shared" si="436"/>
        <v>0.00426289517119094</v>
      </c>
      <c r="Q3411" s="82">
        <f t="shared" si="430"/>
        <v>0.035763201001383</v>
      </c>
      <c r="R3411" s="58">
        <f t="shared" si="431"/>
        <v>3.17361010226061</v>
      </c>
      <c r="S3411" s="57">
        <f>IF(K3411=0,C3439,(1/$C$59)*LN(1+$C$59/$C$58/(RodR+ABS(Calculations!K3411-RodR))))</f>
        <v>0.0112689334382659</v>
      </c>
      <c r="T3411" s="83">
        <f t="shared" si="432"/>
        <v>0.0113539145107744</v>
      </c>
      <c r="U3411" s="58">
        <f t="shared" si="433"/>
        <v>142.041666666667</v>
      </c>
      <c r="V3411" s="58">
        <f t="shared" si="434"/>
        <v>1.01019948033673</v>
      </c>
      <c r="W3411" s="58">
        <f t="shared" si="435"/>
        <v>1.01019948033673</v>
      </c>
    </row>
    <row r="3412" spans="11:23">
      <c r="K3412" s="80">
        <v>341</v>
      </c>
      <c r="L3412" s="56">
        <f t="shared" si="429"/>
        <v>1.45530450462701</v>
      </c>
      <c r="M3412" s="56">
        <f t="shared" si="436"/>
        <v>0.00426040323550159</v>
      </c>
      <c r="Q3412" s="82">
        <f t="shared" si="430"/>
        <v>0.0357527618867164</v>
      </c>
      <c r="R3412" s="58">
        <f t="shared" si="431"/>
        <v>3.17361010226061</v>
      </c>
      <c r="S3412" s="57">
        <f>IF(K3412=0,C3440,(1/$C$59)*LN(1+$C$59/$C$58/(RodR+ABS(Calculations!K3412-RodR))))</f>
        <v>0.0112656440881787</v>
      </c>
      <c r="T3412" s="83">
        <f t="shared" si="432"/>
        <v>0.0113505753847916</v>
      </c>
      <c r="U3412" s="58">
        <f t="shared" si="433"/>
        <v>142.083333333333</v>
      </c>
      <c r="V3412" s="58">
        <f t="shared" si="434"/>
        <v>1.01019948033673</v>
      </c>
      <c r="W3412" s="58">
        <f t="shared" si="435"/>
        <v>1.01019948033673</v>
      </c>
    </row>
    <row r="3413" spans="11:23">
      <c r="K3413" s="80">
        <v>341.1</v>
      </c>
      <c r="L3413" s="56">
        <f t="shared" si="429"/>
        <v>1.4548798318656</v>
      </c>
      <c r="M3413" s="56">
        <f t="shared" si="436"/>
        <v>0.00425791348418048</v>
      </c>
      <c r="Q3413" s="82">
        <f t="shared" si="430"/>
        <v>0.0357423288645756</v>
      </c>
      <c r="R3413" s="58">
        <f t="shared" si="431"/>
        <v>3.17361010226061</v>
      </c>
      <c r="S3413" s="57">
        <f>IF(K3413=0,C3441,(1/$C$59)*LN(1+$C$59/$C$58/(RodR+ABS(Calculations!K3413-RodR))))</f>
        <v>0.0112623566578376</v>
      </c>
      <c r="T3413" s="83">
        <f t="shared" si="432"/>
        <v>0.0113472382222742</v>
      </c>
      <c r="U3413" s="58">
        <f t="shared" si="433"/>
        <v>142.125</v>
      </c>
      <c r="V3413" s="58">
        <f t="shared" si="434"/>
        <v>1.01019948033673</v>
      </c>
      <c r="W3413" s="58">
        <f t="shared" si="435"/>
        <v>1.01019948033673</v>
      </c>
    </row>
    <row r="3414" spans="11:23">
      <c r="K3414" s="80">
        <v>341.2</v>
      </c>
      <c r="L3414" s="56">
        <f t="shared" si="429"/>
        <v>1.45445540688135</v>
      </c>
      <c r="M3414" s="56">
        <f t="shared" si="436"/>
        <v>0.00425542591478467</v>
      </c>
      <c r="Q3414" s="82">
        <f t="shared" si="430"/>
        <v>0.0357319019296267</v>
      </c>
      <c r="R3414" s="58">
        <f t="shared" si="431"/>
        <v>3.17361010226061</v>
      </c>
      <c r="S3414" s="57">
        <f>IF(K3414=0,C3442,(1/$C$59)*LN(1+$C$59/$C$58/(RodR+ABS(Calculations!K3414-RodR))))</f>
        <v>0.0112590711455621</v>
      </c>
      <c r="T3414" s="83">
        <f t="shared" si="432"/>
        <v>0.0113439030214925</v>
      </c>
      <c r="U3414" s="58">
        <f t="shared" si="433"/>
        <v>142.166666666667</v>
      </c>
      <c r="V3414" s="58">
        <f t="shared" si="434"/>
        <v>1.01019948033673</v>
      </c>
      <c r="W3414" s="58">
        <f t="shared" si="435"/>
        <v>1.01019948033673</v>
      </c>
    </row>
    <row r="3415" spans="11:23">
      <c r="K3415" s="80">
        <v>341.3</v>
      </c>
      <c r="L3415" s="56">
        <f t="shared" si="429"/>
        <v>1.45403122945756</v>
      </c>
      <c r="M3415" s="56">
        <f t="shared" si="436"/>
        <v>0.00425294052466585</v>
      </c>
      <c r="Q3415" s="82">
        <f t="shared" si="430"/>
        <v>0.0357214810765459</v>
      </c>
      <c r="R3415" s="58">
        <f t="shared" si="431"/>
        <v>3.17361010226061</v>
      </c>
      <c r="S3415" s="57">
        <f>IF(K3415=0,C3443,(1/$C$59)*LN(1+$C$59/$C$58/(RodR+ABS(Calculations!K3415-RodR))))</f>
        <v>0.0112557875496744</v>
      </c>
      <c r="T3415" s="83">
        <f t="shared" si="432"/>
        <v>0.0113405697807158</v>
      </c>
      <c r="U3415" s="58">
        <f t="shared" si="433"/>
        <v>142.208333333333</v>
      </c>
      <c r="V3415" s="58">
        <f t="shared" si="434"/>
        <v>1.01019948033673</v>
      </c>
      <c r="W3415" s="58">
        <f t="shared" si="435"/>
        <v>1.01019948033673</v>
      </c>
    </row>
    <row r="3416" spans="11:23">
      <c r="K3416" s="80">
        <v>341.4</v>
      </c>
      <c r="L3416" s="56">
        <f t="shared" si="429"/>
        <v>1.45360729937762</v>
      </c>
      <c r="M3416" s="56">
        <f t="shared" si="436"/>
        <v>0.0042504573113471</v>
      </c>
      <c r="Q3416" s="82">
        <f t="shared" si="430"/>
        <v>0.0357110663000118</v>
      </c>
      <c r="R3416" s="58">
        <f t="shared" si="431"/>
        <v>3.17361010226061</v>
      </c>
      <c r="S3416" s="57">
        <f>IF(K3416=0,C3444,(1/$C$59)*LN(1+$C$59/$C$58/(RodR+ABS(Calculations!K3416-RodR))))</f>
        <v>0.0112525058684979</v>
      </c>
      <c r="T3416" s="83">
        <f t="shared" si="432"/>
        <v>0.0113372384982185</v>
      </c>
      <c r="U3416" s="58">
        <f t="shared" si="433"/>
        <v>142.25</v>
      </c>
      <c r="V3416" s="58">
        <f t="shared" si="434"/>
        <v>1.01019948033673</v>
      </c>
      <c r="W3416" s="58">
        <f t="shared" si="435"/>
        <v>1.01019948033673</v>
      </c>
    </row>
    <row r="3417" spans="11:23">
      <c r="K3417" s="80">
        <v>341.5</v>
      </c>
      <c r="L3417" s="56">
        <f t="shared" si="429"/>
        <v>1.4531836164253</v>
      </c>
      <c r="M3417" s="56">
        <f t="shared" si="436"/>
        <v>0.00424797627224804</v>
      </c>
      <c r="Q3417" s="82">
        <f t="shared" si="430"/>
        <v>0.0357006575947122</v>
      </c>
      <c r="R3417" s="58">
        <f t="shared" si="431"/>
        <v>3.17361010226061</v>
      </c>
      <c r="S3417" s="57">
        <f>IF(K3417=0,C3445,(1/$C$59)*LN(1+$C$59/$C$58/(RodR+ABS(Calculations!K3417-RodR))))</f>
        <v>0.0112492261003587</v>
      </c>
      <c r="T3417" s="83">
        <f t="shared" si="432"/>
        <v>0.011333909172274</v>
      </c>
      <c r="U3417" s="58">
        <f t="shared" si="433"/>
        <v>142.291666666667</v>
      </c>
      <c r="V3417" s="58">
        <f t="shared" si="434"/>
        <v>1.01019948033673</v>
      </c>
      <c r="W3417" s="58">
        <f t="shared" si="435"/>
        <v>1.01019948033673</v>
      </c>
    </row>
    <row r="3418" spans="11:23">
      <c r="K3418" s="80">
        <v>341.6</v>
      </c>
      <c r="L3418" s="56">
        <f t="shared" si="429"/>
        <v>1.45276018038454</v>
      </c>
      <c r="M3418" s="56">
        <f t="shared" si="436"/>
        <v>0.00424549740485802</v>
      </c>
      <c r="Q3418" s="82">
        <f t="shared" si="430"/>
        <v>0.0356902549553392</v>
      </c>
      <c r="R3418" s="58">
        <f t="shared" si="431"/>
        <v>3.17361010226061</v>
      </c>
      <c r="S3418" s="57">
        <f>IF(K3418=0,C3446,(1/$C$59)*LN(1+$C$59/$C$58/(RodR+ABS(Calculations!K3418-RodR))))</f>
        <v>0.0112459482435843</v>
      </c>
      <c r="T3418" s="83">
        <f t="shared" si="432"/>
        <v>0.0113305818011593</v>
      </c>
      <c r="U3418" s="58">
        <f t="shared" si="433"/>
        <v>142.333333333333</v>
      </c>
      <c r="V3418" s="58">
        <f t="shared" si="434"/>
        <v>1.01019948033673</v>
      </c>
      <c r="W3418" s="58">
        <f t="shared" si="435"/>
        <v>1.01019948033673</v>
      </c>
    </row>
    <row r="3419" spans="11:23">
      <c r="K3419" s="80">
        <v>341.7</v>
      </c>
      <c r="L3419" s="56">
        <f t="shared" si="429"/>
        <v>1.45233699103958</v>
      </c>
      <c r="M3419" s="56">
        <f t="shared" si="436"/>
        <v>0.00424302070663041</v>
      </c>
      <c r="Q3419" s="82">
        <f t="shared" si="430"/>
        <v>0.0356798583765921</v>
      </c>
      <c r="R3419" s="58">
        <f t="shared" si="431"/>
        <v>3.17361010226061</v>
      </c>
      <c r="S3419" s="57">
        <f>IF(K3419=0,C3447,(1/$C$59)*LN(1+$C$59/$C$58/(RodR+ABS(Calculations!K3419-RodR))))</f>
        <v>0.0112426722965045</v>
      </c>
      <c r="T3419" s="83">
        <f t="shared" si="432"/>
        <v>0.0113272563831537</v>
      </c>
      <c r="U3419" s="58">
        <f t="shared" si="433"/>
        <v>142.375</v>
      </c>
      <c r="V3419" s="58">
        <f t="shared" si="434"/>
        <v>1.01019948033673</v>
      </c>
      <c r="W3419" s="58">
        <f t="shared" si="435"/>
        <v>1.01019948033673</v>
      </c>
    </row>
    <row r="3420" spans="11:23">
      <c r="K3420" s="80">
        <v>341.8</v>
      </c>
      <c r="L3420" s="56">
        <f t="shared" si="429"/>
        <v>1.45191404817487</v>
      </c>
      <c r="M3420" s="56">
        <f t="shared" si="436"/>
        <v>0.0042405461750199</v>
      </c>
      <c r="Q3420" s="82">
        <f t="shared" si="430"/>
        <v>0.0356694678531756</v>
      </c>
      <c r="R3420" s="58">
        <f t="shared" si="431"/>
        <v>3.17361010226061</v>
      </c>
      <c r="S3420" s="57">
        <f>IF(K3420=0,C3448,(1/$C$59)*LN(1+$C$59/$C$58/(RodR+ABS(Calculations!K3420-RodR))))</f>
        <v>0.0112393982574506</v>
      </c>
      <c r="T3420" s="83">
        <f t="shared" si="432"/>
        <v>0.0113239329165378</v>
      </c>
      <c r="U3420" s="58">
        <f t="shared" si="433"/>
        <v>142.416666666667</v>
      </c>
      <c r="V3420" s="58">
        <f t="shared" si="434"/>
        <v>1.01019948033673</v>
      </c>
      <c r="W3420" s="58">
        <f t="shared" si="435"/>
        <v>1.01019948033673</v>
      </c>
    </row>
    <row r="3421" spans="11:23">
      <c r="K3421" s="80">
        <v>341.9</v>
      </c>
      <c r="L3421" s="56">
        <f t="shared" si="429"/>
        <v>1.45149135157514</v>
      </c>
      <c r="M3421" s="56">
        <f t="shared" si="436"/>
        <v>0.00423807380754893</v>
      </c>
      <c r="Q3421" s="82">
        <f t="shared" si="430"/>
        <v>0.0356590833798008</v>
      </c>
      <c r="R3421" s="58">
        <f t="shared" si="431"/>
        <v>3.17361010226061</v>
      </c>
      <c r="S3421" s="57">
        <f>IF(K3421=0,C3449,(1/$C$59)*LN(1+$C$59/$C$58/(RodR+ABS(Calculations!K3421-RodR))))</f>
        <v>0.0112361261247562</v>
      </c>
      <c r="T3421" s="83">
        <f t="shared" si="432"/>
        <v>0.0113206113995944</v>
      </c>
      <c r="U3421" s="58">
        <f t="shared" si="433"/>
        <v>142.458333333333</v>
      </c>
      <c r="V3421" s="58">
        <f t="shared" si="434"/>
        <v>1.01019948033673</v>
      </c>
      <c r="W3421" s="58">
        <f t="shared" si="435"/>
        <v>1.01019948033673</v>
      </c>
    </row>
    <row r="3422" spans="11:23">
      <c r="K3422" s="80">
        <v>342</v>
      </c>
      <c r="L3422" s="56">
        <f t="shared" si="429"/>
        <v>1.45106890102537</v>
      </c>
      <c r="M3422" s="56">
        <f t="shared" si="436"/>
        <v>0.00423560360163733</v>
      </c>
      <c r="Q3422" s="82">
        <f t="shared" si="430"/>
        <v>0.0356487049511854</v>
      </c>
      <c r="R3422" s="58">
        <f t="shared" si="431"/>
        <v>3.17361010226061</v>
      </c>
      <c r="S3422" s="57">
        <f>IF(K3422=0,C3450,(1/$C$59)*LN(1+$C$59/$C$58/(RodR+ABS(Calculations!K3422-RodR))))</f>
        <v>0.0112328558967569</v>
      </c>
      <c r="T3422" s="83">
        <f t="shared" si="432"/>
        <v>0.0113172918306084</v>
      </c>
      <c r="U3422" s="58">
        <f t="shared" si="433"/>
        <v>142.5</v>
      </c>
      <c r="V3422" s="58">
        <f t="shared" si="434"/>
        <v>1.01019948033673</v>
      </c>
      <c r="W3422" s="58">
        <f t="shared" si="435"/>
        <v>1.01019948033673</v>
      </c>
    </row>
    <row r="3423" spans="11:23">
      <c r="K3423" s="80">
        <v>342.1</v>
      </c>
      <c r="L3423" s="56">
        <f t="shared" si="429"/>
        <v>1.45064669631076</v>
      </c>
      <c r="M3423" s="56">
        <f t="shared" si="436"/>
        <v>0.00423313555484151</v>
      </c>
      <c r="Q3423" s="82">
        <f t="shared" si="430"/>
        <v>0.0356383325620525</v>
      </c>
      <c r="R3423" s="58">
        <f t="shared" si="431"/>
        <v>3.17361010226061</v>
      </c>
      <c r="S3423" s="57">
        <f>IF(K3423=0,C3451,(1/$C$59)*LN(1+$C$59/$C$58/(RodR+ABS(Calculations!K3423-RodR))))</f>
        <v>0.0112295875717899</v>
      </c>
      <c r="T3423" s="83">
        <f t="shared" si="432"/>
        <v>0.0113139742078665</v>
      </c>
      <c r="U3423" s="58">
        <f t="shared" si="433"/>
        <v>142.541666666667</v>
      </c>
      <c r="V3423" s="58">
        <f t="shared" si="434"/>
        <v>1.01019948033673</v>
      </c>
      <c r="W3423" s="58">
        <f t="shared" si="435"/>
        <v>1.01019948033673</v>
      </c>
    </row>
    <row r="3424" spans="11:23">
      <c r="K3424" s="80">
        <v>342.2</v>
      </c>
      <c r="L3424" s="56">
        <f t="shared" si="429"/>
        <v>1.45022473721681</v>
      </c>
      <c r="M3424" s="56">
        <f t="shared" si="436"/>
        <v>0.0042306696645471</v>
      </c>
      <c r="Q3424" s="82">
        <f t="shared" si="430"/>
        <v>0.0356279662071322</v>
      </c>
      <c r="R3424" s="58">
        <f t="shared" si="431"/>
        <v>3.17361010226061</v>
      </c>
      <c r="S3424" s="57">
        <f>IF(K3424=0,C3452,(1/$C$59)*LN(1+$C$59/$C$58/(RodR+ABS(Calculations!K3424-RodR))))</f>
        <v>0.0112263211481946</v>
      </c>
      <c r="T3424" s="83">
        <f t="shared" si="432"/>
        <v>0.0113106585296581</v>
      </c>
      <c r="U3424" s="58">
        <f t="shared" si="433"/>
        <v>142.583333333333</v>
      </c>
      <c r="V3424" s="58">
        <f t="shared" si="434"/>
        <v>1.01019948033673</v>
      </c>
      <c r="W3424" s="58">
        <f t="shared" si="435"/>
        <v>1.01019948033673</v>
      </c>
    </row>
    <row r="3425" spans="11:23">
      <c r="K3425" s="80">
        <v>342.3</v>
      </c>
      <c r="L3425" s="56">
        <f t="shared" si="429"/>
        <v>1.44980302352925</v>
      </c>
      <c r="M3425" s="56">
        <f t="shared" si="436"/>
        <v>0.00422820592831097</v>
      </c>
      <c r="Q3425" s="82">
        <f t="shared" si="430"/>
        <v>0.0356176058811608</v>
      </c>
      <c r="R3425" s="58">
        <f t="shared" si="431"/>
        <v>3.17361010226061</v>
      </c>
      <c r="S3425" s="57">
        <f>IF(K3425=0,C3453,(1/$C$59)*LN(1+$C$59/$C$58/(RodR+ABS(Calculations!K3425-RodR))))</f>
        <v>0.0112230566243124</v>
      </c>
      <c r="T3425" s="83">
        <f t="shared" si="432"/>
        <v>0.0113073447942737</v>
      </c>
      <c r="U3425" s="58">
        <f t="shared" si="433"/>
        <v>142.625</v>
      </c>
      <c r="V3425" s="58">
        <f t="shared" si="434"/>
        <v>1.01019948033673</v>
      </c>
      <c r="W3425" s="58">
        <f t="shared" si="435"/>
        <v>1.01019948033673</v>
      </c>
    </row>
    <row r="3426" spans="11:23">
      <c r="K3426" s="80">
        <v>342.4</v>
      </c>
      <c r="L3426" s="56">
        <f t="shared" si="429"/>
        <v>1.44938155503403</v>
      </c>
      <c r="M3426" s="56">
        <f t="shared" si="436"/>
        <v>0.00422574434358691</v>
      </c>
      <c r="Q3426" s="82">
        <f t="shared" si="430"/>
        <v>0.0356072515788795</v>
      </c>
      <c r="R3426" s="58">
        <f t="shared" si="431"/>
        <v>3.17361010226061</v>
      </c>
      <c r="S3426" s="57">
        <f>IF(K3426=0,C3454,(1/$C$59)*LN(1+$C$59/$C$58/(RodR+ABS(Calculations!K3426-RodR))))</f>
        <v>0.0112197939984864</v>
      </c>
      <c r="T3426" s="83">
        <f t="shared" si="432"/>
        <v>0.0113040330000061</v>
      </c>
      <c r="U3426" s="58">
        <f t="shared" si="433"/>
        <v>142.666666666667</v>
      </c>
      <c r="V3426" s="58">
        <f t="shared" si="434"/>
        <v>1.01019948033673</v>
      </c>
      <c r="W3426" s="58">
        <f t="shared" si="435"/>
        <v>1.01019948033673</v>
      </c>
    </row>
    <row r="3427" spans="11:23">
      <c r="K3427" s="80">
        <v>342.5</v>
      </c>
      <c r="L3427" s="56">
        <f t="shared" si="429"/>
        <v>1.4489603315174</v>
      </c>
      <c r="M3427" s="56">
        <f t="shared" si="436"/>
        <v>0.00422328490789736</v>
      </c>
      <c r="Q3427" s="82">
        <f t="shared" si="430"/>
        <v>0.035596903295037</v>
      </c>
      <c r="R3427" s="58">
        <f t="shared" si="431"/>
        <v>3.17361010226061</v>
      </c>
      <c r="S3427" s="57">
        <f>IF(K3427=0,C3455,(1/$C$59)*LN(1+$C$59/$C$58/(RodR+ABS(Calculations!K3427-RodR))))</f>
        <v>0.0112165332690619</v>
      </c>
      <c r="T3427" s="83">
        <f t="shared" si="432"/>
        <v>0.0113007231451507</v>
      </c>
      <c r="U3427" s="58">
        <f t="shared" si="433"/>
        <v>142.708333333333</v>
      </c>
      <c r="V3427" s="58">
        <f t="shared" si="434"/>
        <v>1.01019948033673</v>
      </c>
      <c r="W3427" s="58">
        <f t="shared" si="435"/>
        <v>1.01019948033673</v>
      </c>
    </row>
    <row r="3428" spans="11:23">
      <c r="K3428" s="80">
        <v>342.6</v>
      </c>
      <c r="L3428" s="56">
        <f t="shared" si="429"/>
        <v>1.44853935276581</v>
      </c>
      <c r="M3428" s="56">
        <f t="shared" si="436"/>
        <v>0.00422082761872966</v>
      </c>
      <c r="Q3428" s="82">
        <f t="shared" si="430"/>
        <v>0.0355865610243869</v>
      </c>
      <c r="R3428" s="58">
        <f t="shared" si="431"/>
        <v>3.17361010226061</v>
      </c>
      <c r="S3428" s="57">
        <f>IF(K3428=0,C3456,(1/$C$59)*LN(1+$C$59/$C$58/(RodR+ABS(Calculations!K3428-RodR))))</f>
        <v>0.0112132744343856</v>
      </c>
      <c r="T3428" s="83">
        <f t="shared" si="432"/>
        <v>0.0112974152280038</v>
      </c>
      <c r="U3428" s="58">
        <f t="shared" si="433"/>
        <v>142.75</v>
      </c>
      <c r="V3428" s="58">
        <f t="shared" si="434"/>
        <v>1.01019948033673</v>
      </c>
      <c r="W3428" s="58">
        <f t="shared" si="435"/>
        <v>1.01019948033673</v>
      </c>
    </row>
    <row r="3429" spans="11:23">
      <c r="K3429" s="80">
        <v>342.7</v>
      </c>
      <c r="L3429" s="56">
        <f t="shared" si="429"/>
        <v>1.44811861856597</v>
      </c>
      <c r="M3429" s="56">
        <f t="shared" si="436"/>
        <v>0.00421837247360712</v>
      </c>
      <c r="Q3429" s="82">
        <f t="shared" si="430"/>
        <v>0.0355762247616897</v>
      </c>
      <c r="R3429" s="58">
        <f t="shared" si="431"/>
        <v>3.17361010226061</v>
      </c>
      <c r="S3429" s="57">
        <f>IF(K3429=0,C3457,(1/$C$59)*LN(1+$C$59/$C$58/(RodR+ABS(Calculations!K3429-RodR))))</f>
        <v>0.0112100174928068</v>
      </c>
      <c r="T3429" s="83">
        <f t="shared" si="432"/>
        <v>0.0112941092468648</v>
      </c>
      <c r="U3429" s="58">
        <f t="shared" si="433"/>
        <v>142.791666666667</v>
      </c>
      <c r="V3429" s="58">
        <f t="shared" si="434"/>
        <v>1.01019948033673</v>
      </c>
      <c r="W3429" s="58">
        <f t="shared" si="435"/>
        <v>1.01019948033673</v>
      </c>
    </row>
    <row r="3430" spans="11:23">
      <c r="K3430" s="80">
        <v>342.8</v>
      </c>
      <c r="L3430" s="56">
        <f t="shared" si="429"/>
        <v>1.44769812870486</v>
      </c>
      <c r="M3430" s="56">
        <f t="shared" si="436"/>
        <v>0.00421591947001643</v>
      </c>
      <c r="Q3430" s="82">
        <f t="shared" si="430"/>
        <v>0.0355658945017115</v>
      </c>
      <c r="R3430" s="58">
        <f t="shared" si="431"/>
        <v>3.17361010226061</v>
      </c>
      <c r="S3430" s="57">
        <f>IF(K3430=0,C3458,(1/$C$59)*LN(1+$C$59/$C$58/(RodR+ABS(Calculations!K3430-RodR))))</f>
        <v>0.011206762442676</v>
      </c>
      <c r="T3430" s="83">
        <f t="shared" si="432"/>
        <v>0.011290805200034</v>
      </c>
      <c r="U3430" s="58">
        <f t="shared" si="433"/>
        <v>142.833333333333</v>
      </c>
      <c r="V3430" s="58">
        <f t="shared" si="434"/>
        <v>1.01019948033673</v>
      </c>
      <c r="W3430" s="58">
        <f t="shared" si="435"/>
        <v>1.01019948033673</v>
      </c>
    </row>
    <row r="3431" spans="11:23">
      <c r="K3431" s="80">
        <v>342.9</v>
      </c>
      <c r="L3431" s="56">
        <f t="shared" si="429"/>
        <v>1.44727788296966</v>
      </c>
      <c r="M3431" s="56">
        <f t="shared" si="436"/>
        <v>0.00421346860548089</v>
      </c>
      <c r="Q3431" s="82">
        <f t="shared" si="430"/>
        <v>0.0355555702392244</v>
      </c>
      <c r="R3431" s="58">
        <f t="shared" si="431"/>
        <v>3.17361010226061</v>
      </c>
      <c r="S3431" s="57">
        <f>IF(K3431=0,C3459,(1/$C$59)*LN(1+$C$59/$C$58/(RodR+ABS(Calculations!K3431-RodR))))</f>
        <v>0.0112035092823462</v>
      </c>
      <c r="T3431" s="83">
        <f t="shared" si="432"/>
        <v>0.0112875030858149</v>
      </c>
      <c r="U3431" s="58">
        <f t="shared" si="433"/>
        <v>142.875</v>
      </c>
      <c r="V3431" s="58">
        <f t="shared" si="434"/>
        <v>1.01019948033673</v>
      </c>
      <c r="W3431" s="58">
        <f t="shared" si="435"/>
        <v>1.01019948033673</v>
      </c>
    </row>
    <row r="3432" spans="11:23">
      <c r="K3432" s="80">
        <v>343</v>
      </c>
      <c r="L3432" s="56">
        <f t="shared" si="429"/>
        <v>1.44685788114788</v>
      </c>
      <c r="M3432" s="56">
        <f t="shared" si="436"/>
        <v>0.00421101987748718</v>
      </c>
      <c r="Q3432" s="82">
        <f t="shared" si="430"/>
        <v>0.0355452519690079</v>
      </c>
      <c r="R3432" s="58">
        <f t="shared" si="431"/>
        <v>3.17361010226061</v>
      </c>
      <c r="S3432" s="57">
        <f>IF(K3432=0,C3460,(1/$C$59)*LN(1+$C$59/$C$58/(RodR+ABS(Calculations!K3432-RodR))))</f>
        <v>0.0112002580101722</v>
      </c>
      <c r="T3432" s="83">
        <f t="shared" si="432"/>
        <v>0.0112842029025115</v>
      </c>
      <c r="U3432" s="58">
        <f t="shared" si="433"/>
        <v>142.916666666667</v>
      </c>
      <c r="V3432" s="58">
        <f t="shared" si="434"/>
        <v>1.01019948033673</v>
      </c>
      <c r="W3432" s="58">
        <f t="shared" si="435"/>
        <v>1.01019948033673</v>
      </c>
    </row>
    <row r="3433" spans="11:23">
      <c r="K3433" s="80">
        <v>343.1</v>
      </c>
      <c r="L3433" s="56">
        <f t="shared" si="429"/>
        <v>1.4464381230272</v>
      </c>
      <c r="M3433" s="56">
        <f t="shared" si="436"/>
        <v>0.00420857328355817</v>
      </c>
      <c r="Q3433" s="82">
        <f t="shared" si="430"/>
        <v>0.0355349396858458</v>
      </c>
      <c r="R3433" s="58">
        <f t="shared" si="431"/>
        <v>3.17361010226061</v>
      </c>
      <c r="S3433" s="57">
        <f>IF(K3433=0,C3461,(1/$C$59)*LN(1+$C$59/$C$58/(RodR+ABS(Calculations!K3433-RodR))))</f>
        <v>0.0111970086245105</v>
      </c>
      <c r="T3433" s="83">
        <f t="shared" si="432"/>
        <v>0.0112809046484319</v>
      </c>
      <c r="U3433" s="58">
        <f t="shared" si="433"/>
        <v>142.958333333333</v>
      </c>
      <c r="V3433" s="58">
        <f t="shared" si="434"/>
        <v>1.01019948033673</v>
      </c>
      <c r="W3433" s="58">
        <f t="shared" si="435"/>
        <v>1.01019948033673</v>
      </c>
    </row>
    <row r="3434" spans="11:23">
      <c r="K3434" s="80">
        <v>343.2</v>
      </c>
      <c r="L3434" s="56">
        <f t="shared" si="429"/>
        <v>1.44601860839559</v>
      </c>
      <c r="M3434" s="56">
        <f t="shared" si="436"/>
        <v>0.00420612882121518</v>
      </c>
      <c r="Q3434" s="82">
        <f t="shared" si="430"/>
        <v>0.0355246333845293</v>
      </c>
      <c r="R3434" s="58">
        <f t="shared" si="431"/>
        <v>3.17361010226061</v>
      </c>
      <c r="S3434" s="57">
        <f>IF(K3434=0,C3462,(1/$C$59)*LN(1+$C$59/$C$58/(RodR+ABS(Calculations!K3434-RodR))))</f>
        <v>0.0111937611237198</v>
      </c>
      <c r="T3434" s="83">
        <f t="shared" si="432"/>
        <v>0.0112776083218835</v>
      </c>
      <c r="U3434" s="58">
        <f t="shared" si="433"/>
        <v>143</v>
      </c>
      <c r="V3434" s="58">
        <f t="shared" si="434"/>
        <v>1.01019948033673</v>
      </c>
      <c r="W3434" s="58">
        <f t="shared" si="435"/>
        <v>1.01019948033673</v>
      </c>
    </row>
    <row r="3435" spans="11:23">
      <c r="K3435" s="80">
        <v>343.3</v>
      </c>
      <c r="L3435" s="56">
        <f t="shared" si="429"/>
        <v>1.44559933704123</v>
      </c>
      <c r="M3435" s="56">
        <f t="shared" si="436"/>
        <v>0.00420368648801484</v>
      </c>
      <c r="Q3435" s="82">
        <f t="shared" si="430"/>
        <v>0.0355143330598546</v>
      </c>
      <c r="R3435" s="58">
        <f t="shared" si="431"/>
        <v>3.17361010226061</v>
      </c>
      <c r="S3435" s="57">
        <f>IF(K3435=0,C3463,(1/$C$59)*LN(1+$C$59/$C$58/(RodR+ABS(Calculations!K3435-RodR))))</f>
        <v>0.0111905155061604</v>
      </c>
      <c r="T3435" s="83">
        <f t="shared" si="432"/>
        <v>0.0112743139211786</v>
      </c>
      <c r="U3435" s="58">
        <f t="shared" si="433"/>
        <v>143.041666666667</v>
      </c>
      <c r="V3435" s="58">
        <f t="shared" si="434"/>
        <v>1.01019948033673</v>
      </c>
      <c r="W3435" s="58">
        <f t="shared" si="435"/>
        <v>1.01019948033673</v>
      </c>
    </row>
    <row r="3436" spans="11:23">
      <c r="K3436" s="80">
        <v>343.4</v>
      </c>
      <c r="L3436" s="56">
        <f t="shared" si="429"/>
        <v>1.44518030875255</v>
      </c>
      <c r="M3436" s="56">
        <f t="shared" si="436"/>
        <v>0.00420124628147911</v>
      </c>
      <c r="Q3436" s="82">
        <f t="shared" si="430"/>
        <v>0.0355040387066238</v>
      </c>
      <c r="R3436" s="58">
        <f t="shared" si="431"/>
        <v>3.17361010226061</v>
      </c>
      <c r="S3436" s="57">
        <f>IF(K3436=0,C3464,(1/$C$59)*LN(1+$C$59/$C$58/(RodR+ABS(Calculations!K3436-RodR))))</f>
        <v>0.0111872717701944</v>
      </c>
      <c r="T3436" s="83">
        <f t="shared" si="432"/>
        <v>0.0112710214446284</v>
      </c>
      <c r="U3436" s="58">
        <f t="shared" si="433"/>
        <v>143.083333333333</v>
      </c>
      <c r="V3436" s="58">
        <f t="shared" si="434"/>
        <v>1.01019948033673</v>
      </c>
      <c r="W3436" s="58">
        <f t="shared" si="435"/>
        <v>1.01019948033673</v>
      </c>
    </row>
    <row r="3437" spans="11:23">
      <c r="K3437" s="80">
        <v>343.5</v>
      </c>
      <c r="L3437" s="56">
        <f t="shared" si="429"/>
        <v>1.44476152331831</v>
      </c>
      <c r="M3437" s="56">
        <f t="shared" si="436"/>
        <v>0.00419880819909491</v>
      </c>
      <c r="Q3437" s="82">
        <f t="shared" si="430"/>
        <v>0.0354937503196473</v>
      </c>
      <c r="R3437" s="58">
        <f t="shared" si="431"/>
        <v>3.17361010226061</v>
      </c>
      <c r="S3437" s="57">
        <f>IF(K3437=0,C3465,(1/$C$59)*LN(1+$C$59/$C$58/(RodR+ABS(Calculations!K3437-RodR))))</f>
        <v>0.0111840299141866</v>
      </c>
      <c r="T3437" s="83">
        <f t="shared" si="432"/>
        <v>0.0112677308905491</v>
      </c>
      <c r="U3437" s="58">
        <f t="shared" si="433"/>
        <v>143.125</v>
      </c>
      <c r="V3437" s="58">
        <f t="shared" si="434"/>
        <v>1.01019948033673</v>
      </c>
      <c r="W3437" s="58">
        <f t="shared" si="435"/>
        <v>1.01019948033673</v>
      </c>
    </row>
    <row r="3438" spans="11:23">
      <c r="K3438" s="80">
        <v>343.6</v>
      </c>
      <c r="L3438" s="56">
        <f t="shared" si="429"/>
        <v>1.44434298052735</v>
      </c>
      <c r="M3438" s="56">
        <f t="shared" si="436"/>
        <v>0.00419637223845326</v>
      </c>
      <c r="Q3438" s="82">
        <f t="shared" si="430"/>
        <v>0.035483467893738</v>
      </c>
      <c r="R3438" s="58">
        <f t="shared" si="431"/>
        <v>3.17361010226061</v>
      </c>
      <c r="S3438" s="57">
        <f>IF(K3438=0,C3466,(1/$C$59)*LN(1+$C$59/$C$58/(RodR+ABS(Calculations!K3438-RodR))))</f>
        <v>0.0111807899365025</v>
      </c>
      <c r="T3438" s="83">
        <f t="shared" si="432"/>
        <v>0.0112644422572558</v>
      </c>
      <c r="U3438" s="58">
        <f t="shared" si="433"/>
        <v>143.166666666667</v>
      </c>
      <c r="V3438" s="58">
        <f t="shared" si="434"/>
        <v>1.01019948033673</v>
      </c>
      <c r="W3438" s="58">
        <f t="shared" si="435"/>
        <v>1.01019948033673</v>
      </c>
    </row>
    <row r="3439" spans="11:23">
      <c r="K3439" s="80">
        <v>343.7</v>
      </c>
      <c r="L3439" s="56">
        <f t="shared" si="429"/>
        <v>1.4439246801689</v>
      </c>
      <c r="M3439" s="56">
        <f t="shared" si="436"/>
        <v>0.00419393839707549</v>
      </c>
      <c r="Q3439" s="82">
        <f t="shared" si="430"/>
        <v>0.0354731914237171</v>
      </c>
      <c r="R3439" s="58">
        <f t="shared" si="431"/>
        <v>3.17361010226061</v>
      </c>
      <c r="S3439" s="57">
        <f>IF(K3439=0,C3467,(1/$C$59)*LN(1+$C$59/$C$58/(RodR+ABS(Calculations!K3439-RodR))))</f>
        <v>0.0111775518355103</v>
      </c>
      <c r="T3439" s="83">
        <f t="shared" si="432"/>
        <v>0.0112611555430687</v>
      </c>
      <c r="U3439" s="58">
        <f t="shared" si="433"/>
        <v>143.208333333333</v>
      </c>
      <c r="V3439" s="58">
        <f t="shared" si="434"/>
        <v>1.01019948033673</v>
      </c>
      <c r="W3439" s="58">
        <f t="shared" si="435"/>
        <v>1.01019948033673</v>
      </c>
    </row>
    <row r="3440" spans="11:23">
      <c r="K3440" s="80">
        <v>343.8</v>
      </c>
      <c r="L3440" s="56">
        <f t="shared" si="429"/>
        <v>1.44350662203241</v>
      </c>
      <c r="M3440" s="56">
        <f t="shared" si="436"/>
        <v>0.0041915066724485</v>
      </c>
      <c r="Q3440" s="82">
        <f t="shared" si="430"/>
        <v>0.0354629209044127</v>
      </c>
      <c r="R3440" s="58">
        <f t="shared" si="431"/>
        <v>3.17361010226061</v>
      </c>
      <c r="S3440" s="57">
        <f>IF(K3440=0,C3468,(1/$C$59)*LN(1+$C$59/$C$58/(RodR+ABS(Calculations!K3440-RodR))))</f>
        <v>0.0111743156095804</v>
      </c>
      <c r="T3440" s="83">
        <f t="shared" si="432"/>
        <v>0.0112578707463072</v>
      </c>
      <c r="U3440" s="58">
        <f t="shared" si="433"/>
        <v>143.25</v>
      </c>
      <c r="V3440" s="58">
        <f t="shared" si="434"/>
        <v>1.01019948033673</v>
      </c>
      <c r="W3440" s="58">
        <f t="shared" si="435"/>
        <v>1.01019948033673</v>
      </c>
    </row>
    <row r="3441" spans="11:23">
      <c r="K3441" s="80">
        <v>343.9</v>
      </c>
      <c r="L3441" s="56">
        <f t="shared" si="429"/>
        <v>1.4430888059075</v>
      </c>
      <c r="M3441" s="56">
        <f t="shared" si="436"/>
        <v>0.00418907706216309</v>
      </c>
      <c r="Q3441" s="82">
        <f t="shared" si="430"/>
        <v>0.0354526563306558</v>
      </c>
      <c r="R3441" s="58">
        <f t="shared" si="431"/>
        <v>3.17361010226061</v>
      </c>
      <c r="S3441" s="57">
        <f>IF(K3441=0,C3469,(1/$C$59)*LN(1+$C$59/$C$58/(RodR+ABS(Calculations!K3441-RodR))))</f>
        <v>0.011171081257084</v>
      </c>
      <c r="T3441" s="83">
        <f t="shared" si="432"/>
        <v>0.011254587865295</v>
      </c>
      <c r="U3441" s="58">
        <f t="shared" si="433"/>
        <v>143.291666666667</v>
      </c>
      <c r="V3441" s="58">
        <f t="shared" si="434"/>
        <v>1.01019948033673</v>
      </c>
      <c r="W3441" s="58">
        <f t="shared" si="435"/>
        <v>1.01019948033673</v>
      </c>
    </row>
    <row r="3442" spans="11:23">
      <c r="K3442" s="80">
        <v>344</v>
      </c>
      <c r="L3442" s="56">
        <f t="shared" si="429"/>
        <v>1.44267123158407</v>
      </c>
      <c r="M3442" s="56">
        <f t="shared" si="436"/>
        <v>0.00418664956380965</v>
      </c>
      <c r="Q3442" s="82">
        <f t="shared" si="430"/>
        <v>0.0354423976972853</v>
      </c>
      <c r="R3442" s="58">
        <f t="shared" si="431"/>
        <v>3.17361010226061</v>
      </c>
      <c r="S3442" s="57">
        <f>IF(K3442=0,C3470,(1/$C$59)*LN(1+$C$59/$C$58/(RodR+ABS(Calculations!K3442-RodR))))</f>
        <v>0.0111678487763948</v>
      </c>
      <c r="T3442" s="83">
        <f t="shared" si="432"/>
        <v>0.011251306898356</v>
      </c>
      <c r="U3442" s="58">
        <f t="shared" si="433"/>
        <v>143.333333333333</v>
      </c>
      <c r="V3442" s="58">
        <f t="shared" si="434"/>
        <v>1.01019948033673</v>
      </c>
      <c r="W3442" s="58">
        <f t="shared" si="435"/>
        <v>1.01019948033673</v>
      </c>
    </row>
    <row r="3443" spans="11:23">
      <c r="K3443" s="80">
        <v>344.1</v>
      </c>
      <c r="L3443" s="56">
        <f t="shared" si="429"/>
        <v>1.44225389885233</v>
      </c>
      <c r="M3443" s="56">
        <f t="shared" si="436"/>
        <v>0.00418422417487485</v>
      </c>
      <c r="Q3443" s="82">
        <f t="shared" si="430"/>
        <v>0.0354321449991467</v>
      </c>
      <c r="R3443" s="58">
        <f t="shared" si="431"/>
        <v>3.17361010226061</v>
      </c>
      <c r="S3443" s="57">
        <f>IF(K3443=0,C3471,(1/$C$59)*LN(1+$C$59/$C$58/(RodR+ABS(Calculations!K3443-RodR))))</f>
        <v>0.0111646181658887</v>
      </c>
      <c r="T3443" s="83">
        <f t="shared" si="432"/>
        <v>0.0112480278438165</v>
      </c>
      <c r="U3443" s="58">
        <f t="shared" si="433"/>
        <v>143.375</v>
      </c>
      <c r="V3443" s="58">
        <f t="shared" si="434"/>
        <v>1.01019948033673</v>
      </c>
      <c r="W3443" s="58">
        <f t="shared" si="435"/>
        <v>1.01019948033673</v>
      </c>
    </row>
    <row r="3444" spans="11:23">
      <c r="K3444" s="80">
        <v>344.2</v>
      </c>
      <c r="L3444" s="56">
        <f t="shared" si="429"/>
        <v>1.44183680750261</v>
      </c>
      <c r="M3444" s="56">
        <f t="shared" si="436"/>
        <v>0.00418180089298303</v>
      </c>
      <c r="Q3444" s="82">
        <f t="shared" si="430"/>
        <v>0.0354218982310895</v>
      </c>
      <c r="R3444" s="58">
        <f t="shared" si="431"/>
        <v>3.17361010226061</v>
      </c>
      <c r="S3444" s="57">
        <f>IF(K3444=0,C3472,(1/$C$59)*LN(1+$C$59/$C$58/(RodR+ABS(Calculations!K3444-RodR))))</f>
        <v>0.0111613894239428</v>
      </c>
      <c r="T3444" s="83">
        <f t="shared" si="432"/>
        <v>0.0112447507000051</v>
      </c>
      <c r="U3444" s="58">
        <f t="shared" si="433"/>
        <v>143.416666666667</v>
      </c>
      <c r="V3444" s="58">
        <f t="shared" si="434"/>
        <v>1.01019948033673</v>
      </c>
      <c r="W3444" s="58">
        <f t="shared" si="435"/>
        <v>1.01019948033673</v>
      </c>
    </row>
    <row r="3445" spans="11:23">
      <c r="K3445" s="80">
        <v>344.3</v>
      </c>
      <c r="L3445" s="56">
        <f t="shared" si="429"/>
        <v>1.44141995732561</v>
      </c>
      <c r="M3445" s="56">
        <f t="shared" si="436"/>
        <v>0.00417937971562155</v>
      </c>
      <c r="Q3445" s="82">
        <f t="shared" si="430"/>
        <v>0.0354116573879717</v>
      </c>
      <c r="R3445" s="58">
        <f t="shared" si="431"/>
        <v>3.17361010226061</v>
      </c>
      <c r="S3445" s="57">
        <f>IF(K3445=0,C3473,(1/$C$59)*LN(1+$C$59/$C$58/(RodR+ABS(Calculations!K3445-RodR))))</f>
        <v>0.0111581625489368</v>
      </c>
      <c r="T3445" s="83">
        <f t="shared" si="432"/>
        <v>0.0112414754652524</v>
      </c>
      <c r="U3445" s="58">
        <f t="shared" si="433"/>
        <v>143.458333333333</v>
      </c>
      <c r="V3445" s="58">
        <f t="shared" si="434"/>
        <v>1.01019948033673</v>
      </c>
      <c r="W3445" s="58">
        <f t="shared" si="435"/>
        <v>1.01019948033673</v>
      </c>
    </row>
    <row r="3446" spans="11:23">
      <c r="K3446" s="80">
        <v>344.4</v>
      </c>
      <c r="L3446" s="56">
        <f t="shared" si="429"/>
        <v>1.44100334811217</v>
      </c>
      <c r="M3446" s="56">
        <f t="shared" si="436"/>
        <v>0.00417696064037987</v>
      </c>
      <c r="Q3446" s="82">
        <f t="shared" si="430"/>
        <v>0.0354014224646546</v>
      </c>
      <c r="R3446" s="58">
        <f t="shared" si="431"/>
        <v>3.17361010226061</v>
      </c>
      <c r="S3446" s="57">
        <f>IF(K3446=0,C3474,(1/$C$59)*LN(1+$C$59/$C$58/(RodR+ABS(Calculations!K3446-RodR))))</f>
        <v>0.0111549375392515</v>
      </c>
      <c r="T3446" s="83">
        <f t="shared" si="432"/>
        <v>0.0112382021378908</v>
      </c>
      <c r="U3446" s="58">
        <f t="shared" si="433"/>
        <v>143.5</v>
      </c>
      <c r="V3446" s="58">
        <f t="shared" si="434"/>
        <v>1.01019948033673</v>
      </c>
      <c r="W3446" s="58">
        <f t="shared" si="435"/>
        <v>1.01019948033673</v>
      </c>
    </row>
    <row r="3447" spans="11:23">
      <c r="K3447" s="80">
        <v>344.5</v>
      </c>
      <c r="L3447" s="56">
        <f t="shared" si="429"/>
        <v>1.44058697965346</v>
      </c>
      <c r="M3447" s="56">
        <f t="shared" si="436"/>
        <v>0.00417454366484815</v>
      </c>
      <c r="Q3447" s="82">
        <f t="shared" si="430"/>
        <v>0.0353911934560078</v>
      </c>
      <c r="R3447" s="58">
        <f t="shared" si="431"/>
        <v>3.17361010226061</v>
      </c>
      <c r="S3447" s="57">
        <f>IF(K3447=0,C3475,(1/$C$59)*LN(1+$C$59/$C$58/(RodR+ABS(Calculations!K3447-RodR))))</f>
        <v>0.0111517143932703</v>
      </c>
      <c r="T3447" s="83">
        <f t="shared" si="432"/>
        <v>0.0112349307162542</v>
      </c>
      <c r="U3447" s="58">
        <f t="shared" si="433"/>
        <v>143.541666666667</v>
      </c>
      <c r="V3447" s="58">
        <f t="shared" si="434"/>
        <v>1.01019948033673</v>
      </c>
      <c r="W3447" s="58">
        <f t="shared" si="435"/>
        <v>1.01019948033673</v>
      </c>
    </row>
    <row r="3448" spans="11:23">
      <c r="K3448" s="80">
        <v>344.6</v>
      </c>
      <c r="L3448" s="56">
        <f t="shared" si="429"/>
        <v>1.44017085174077</v>
      </c>
      <c r="M3448" s="56">
        <f t="shared" si="436"/>
        <v>0.00417212878658191</v>
      </c>
      <c r="Q3448" s="82">
        <f t="shared" si="430"/>
        <v>0.0353809703569042</v>
      </c>
      <c r="R3448" s="58">
        <f t="shared" si="431"/>
        <v>3.17361010226061</v>
      </c>
      <c r="S3448" s="57">
        <f>IF(K3448=0,C3476,(1/$C$59)*LN(1+$C$59/$C$58/(RodR+ABS(Calculations!K3448-RodR))))</f>
        <v>0.0111484931093778</v>
      </c>
      <c r="T3448" s="83">
        <f t="shared" si="432"/>
        <v>0.0112316611986792</v>
      </c>
      <c r="U3448" s="58">
        <f t="shared" si="433"/>
        <v>143.583333333333</v>
      </c>
      <c r="V3448" s="58">
        <f t="shared" si="434"/>
        <v>1.01019948033673</v>
      </c>
      <c r="W3448" s="58">
        <f t="shared" si="435"/>
        <v>1.01019948033673</v>
      </c>
    </row>
    <row r="3449" spans="11:23">
      <c r="K3449" s="80">
        <v>344.7</v>
      </c>
      <c r="L3449" s="56">
        <f t="shared" si="429"/>
        <v>1.43975496416576</v>
      </c>
      <c r="M3449" s="56">
        <f t="shared" si="436"/>
        <v>0.00416971600313709</v>
      </c>
      <c r="Q3449" s="82">
        <f t="shared" si="430"/>
        <v>0.0353707531622252</v>
      </c>
      <c r="R3449" s="58">
        <f t="shared" si="431"/>
        <v>3.17361010226061</v>
      </c>
      <c r="S3449" s="57">
        <f>IF(K3449=0,C3477,(1/$C$59)*LN(1+$C$59/$C$58/(RodR+ABS(Calculations!K3449-RodR))))</f>
        <v>0.011145273685961</v>
      </c>
      <c r="T3449" s="83">
        <f t="shared" si="432"/>
        <v>0.0112283935835036</v>
      </c>
      <c r="U3449" s="58">
        <f t="shared" si="433"/>
        <v>143.625</v>
      </c>
      <c r="V3449" s="58">
        <f t="shared" si="434"/>
        <v>1.01019948033673</v>
      </c>
      <c r="W3449" s="58">
        <f t="shared" si="435"/>
        <v>1.01019948033673</v>
      </c>
    </row>
    <row r="3450" spans="11:23">
      <c r="K3450" s="80">
        <v>344.8</v>
      </c>
      <c r="L3450" s="56">
        <f t="shared" si="429"/>
        <v>1.43933931672027</v>
      </c>
      <c r="M3450" s="56">
        <f t="shared" si="436"/>
        <v>0.00416730531213672</v>
      </c>
      <c r="Q3450" s="82">
        <f t="shared" si="430"/>
        <v>0.035360541866857</v>
      </c>
      <c r="R3450" s="58">
        <f t="shared" si="431"/>
        <v>3.17361010226061</v>
      </c>
      <c r="S3450" s="57">
        <f>IF(K3450=0,C3478,(1/$C$59)*LN(1+$C$59/$C$58/(RodR+ABS(Calculations!K3450-RodR))))</f>
        <v>0.0111420561214086</v>
      </c>
      <c r="T3450" s="83">
        <f t="shared" si="432"/>
        <v>0.0112251278690677</v>
      </c>
      <c r="U3450" s="58">
        <f t="shared" si="433"/>
        <v>143.666666666667</v>
      </c>
      <c r="V3450" s="58">
        <f t="shared" si="434"/>
        <v>1.01019948033673</v>
      </c>
      <c r="W3450" s="58">
        <f t="shared" si="435"/>
        <v>1.01019948033673</v>
      </c>
    </row>
    <row r="3451" spans="11:23">
      <c r="K3451" s="80">
        <v>344.9</v>
      </c>
      <c r="L3451" s="56">
        <f t="shared" si="429"/>
        <v>1.43892390919636</v>
      </c>
      <c r="M3451" s="56">
        <f t="shared" si="436"/>
        <v>0.00416489671113673</v>
      </c>
      <c r="Q3451" s="82">
        <f t="shared" si="430"/>
        <v>0.035350336465691</v>
      </c>
      <c r="R3451" s="58">
        <f t="shared" si="431"/>
        <v>3.17361010226061</v>
      </c>
      <c r="S3451" s="57">
        <f>IF(K3451=0,C3479,(1/$C$59)*LN(1+$C$59/$C$58/(RodR+ABS(Calculations!K3451-RodR))))</f>
        <v>0.0111388404141109</v>
      </c>
      <c r="T3451" s="83">
        <f t="shared" si="432"/>
        <v>0.0112218640537135</v>
      </c>
      <c r="U3451" s="58">
        <f t="shared" si="433"/>
        <v>143.708333333333</v>
      </c>
      <c r="V3451" s="58">
        <f t="shared" si="434"/>
        <v>1.01019948033673</v>
      </c>
      <c r="W3451" s="58">
        <f t="shared" si="435"/>
        <v>1.01019948033673</v>
      </c>
    </row>
    <row r="3452" spans="11:23">
      <c r="K3452" s="80">
        <v>345</v>
      </c>
      <c r="L3452" s="56">
        <f t="shared" si="429"/>
        <v>1.43850874138638</v>
      </c>
      <c r="M3452" s="56">
        <f t="shared" si="436"/>
        <v>0.00416249019769177</v>
      </c>
      <c r="Q3452" s="82">
        <f t="shared" si="430"/>
        <v>0.0353401369536261</v>
      </c>
      <c r="R3452" s="58">
        <f t="shared" si="431"/>
        <v>3.17361010226061</v>
      </c>
      <c r="S3452" s="57">
        <f>IF(K3452=0,C3480,(1/$C$59)*LN(1+$C$59/$C$58/(RodR+ABS(Calculations!K3452-RodR))))</f>
        <v>0.0111356265624604</v>
      </c>
      <c r="T3452" s="83">
        <f t="shared" si="432"/>
        <v>0.0112186021357848</v>
      </c>
      <c r="U3452" s="58">
        <f t="shared" si="433"/>
        <v>143.75</v>
      </c>
      <c r="V3452" s="58">
        <f t="shared" si="434"/>
        <v>1.01019948033673</v>
      </c>
      <c r="W3452" s="58">
        <f t="shared" si="435"/>
        <v>1.01019948033673</v>
      </c>
    </row>
    <row r="3453" spans="11:23">
      <c r="K3453" s="80">
        <v>345.1</v>
      </c>
      <c r="L3453" s="56">
        <f t="shared" si="429"/>
        <v>1.4380938130829</v>
      </c>
      <c r="M3453" s="56">
        <f t="shared" si="436"/>
        <v>0.00416008576942661</v>
      </c>
      <c r="Q3453" s="82">
        <f t="shared" si="430"/>
        <v>0.0353299433255659</v>
      </c>
      <c r="R3453" s="58">
        <f t="shared" si="431"/>
        <v>3.17361010226061</v>
      </c>
      <c r="S3453" s="57">
        <f>IF(K3453=0,C3481,(1/$C$59)*LN(1+$C$59/$C$58/(RodR+ABS(Calculations!K3453-RodR))))</f>
        <v>0.0111324145648515</v>
      </c>
      <c r="T3453" s="83">
        <f t="shared" si="432"/>
        <v>0.0112153421136278</v>
      </c>
      <c r="U3453" s="58">
        <f t="shared" si="433"/>
        <v>143.791666666667</v>
      </c>
      <c r="V3453" s="58">
        <f t="shared" si="434"/>
        <v>1.01019948033673</v>
      </c>
      <c r="W3453" s="58">
        <f t="shared" si="435"/>
        <v>1.01019948033673</v>
      </c>
    </row>
    <row r="3454" spans="11:23">
      <c r="K3454" s="80">
        <v>345.2</v>
      </c>
      <c r="L3454" s="56">
        <f t="shared" si="429"/>
        <v>1.43767912407871</v>
      </c>
      <c r="M3454" s="56">
        <f t="shared" si="436"/>
        <v>0.00415768342389611</v>
      </c>
      <c r="Q3454" s="82">
        <f t="shared" si="430"/>
        <v>0.0353197555764202</v>
      </c>
      <c r="R3454" s="58">
        <f t="shared" si="431"/>
        <v>3.17361010226061</v>
      </c>
      <c r="S3454" s="57">
        <f>IF(K3454=0,C3482,(1/$C$59)*LN(1+$C$59/$C$58/(RodR+ABS(Calculations!K3454-RodR))))</f>
        <v>0.0111292044196801</v>
      </c>
      <c r="T3454" s="83">
        <f t="shared" si="432"/>
        <v>0.0112120839855899</v>
      </c>
      <c r="U3454" s="58">
        <f t="shared" si="433"/>
        <v>143.833333333333</v>
      </c>
      <c r="V3454" s="58">
        <f t="shared" si="434"/>
        <v>1.01019948033673</v>
      </c>
      <c r="W3454" s="58">
        <f t="shared" si="435"/>
        <v>1.01019948033673</v>
      </c>
    </row>
    <row r="3455" spans="11:23">
      <c r="K3455" s="80">
        <v>345.3</v>
      </c>
      <c r="L3455" s="56">
        <f t="shared" si="429"/>
        <v>1.43726467416685</v>
      </c>
      <c r="M3455" s="56">
        <f t="shared" si="436"/>
        <v>0.00415528315875857</v>
      </c>
      <c r="Q3455" s="82">
        <f t="shared" si="430"/>
        <v>0.0353095737011044</v>
      </c>
      <c r="R3455" s="58">
        <f t="shared" si="431"/>
        <v>3.17361010226061</v>
      </c>
      <c r="S3455" s="57">
        <f>IF(K3455=0,C3483,(1/$C$59)*LN(1+$C$59/$C$58/(RodR+ABS(Calculations!K3455-RodR))))</f>
        <v>0.0111259961253441</v>
      </c>
      <c r="T3455" s="83">
        <f t="shared" si="432"/>
        <v>0.011208827750021</v>
      </c>
      <c r="U3455" s="58">
        <f t="shared" si="433"/>
        <v>143.875</v>
      </c>
      <c r="V3455" s="58">
        <f t="shared" si="434"/>
        <v>1.01019948033673</v>
      </c>
      <c r="W3455" s="58">
        <f t="shared" si="435"/>
        <v>1.01019948033673</v>
      </c>
    </row>
    <row r="3456" spans="11:23">
      <c r="K3456" s="80">
        <v>345.4</v>
      </c>
      <c r="L3456" s="56">
        <f t="shared" si="429"/>
        <v>1.43685046314064</v>
      </c>
      <c r="M3456" s="56">
        <f t="shared" si="436"/>
        <v>0.00415288497153377</v>
      </c>
      <c r="Q3456" s="82">
        <f t="shared" si="430"/>
        <v>0.0352993976945408</v>
      </c>
      <c r="R3456" s="58">
        <f t="shared" si="431"/>
        <v>3.17361010226061</v>
      </c>
      <c r="S3456" s="57">
        <f>IF(K3456=0,C3484,(1/$C$59)*LN(1+$C$59/$C$58/(RodR+ABS(Calculations!K3456-RodR))))</f>
        <v>0.0111227896802435</v>
      </c>
      <c r="T3456" s="83">
        <f t="shared" si="432"/>
        <v>0.0112055734052727</v>
      </c>
      <c r="U3456" s="58">
        <f t="shared" si="433"/>
        <v>143.916666666667</v>
      </c>
      <c r="V3456" s="58">
        <f t="shared" si="434"/>
        <v>1.01019948033673</v>
      </c>
      <c r="W3456" s="58">
        <f t="shared" si="435"/>
        <v>1.01019948033673</v>
      </c>
    </row>
    <row r="3457" spans="11:23">
      <c r="K3457" s="80">
        <v>345.5</v>
      </c>
      <c r="L3457" s="56">
        <f t="shared" si="429"/>
        <v>1.43643649079354</v>
      </c>
      <c r="M3457" s="56">
        <f t="shared" si="436"/>
        <v>0.00415048885991531</v>
      </c>
      <c r="Q3457" s="82">
        <f t="shared" si="430"/>
        <v>0.0352892275516557</v>
      </c>
      <c r="R3457" s="58">
        <f t="shared" si="431"/>
        <v>3.17361010226061</v>
      </c>
      <c r="S3457" s="57">
        <f>IF(K3457=0,C3485,(1/$C$59)*LN(1+$C$59/$C$58/(RodR+ABS(Calculations!K3457-RodR))))</f>
        <v>0.0111195850827796</v>
      </c>
      <c r="T3457" s="83">
        <f t="shared" si="432"/>
        <v>0.0112023209496983</v>
      </c>
      <c r="U3457" s="58">
        <f t="shared" si="433"/>
        <v>143.958333333333</v>
      </c>
      <c r="V3457" s="58">
        <f t="shared" si="434"/>
        <v>1.01019948033673</v>
      </c>
      <c r="W3457" s="58">
        <f t="shared" si="435"/>
        <v>1.01019948033673</v>
      </c>
    </row>
    <row r="3458" spans="11:23">
      <c r="K3458" s="80">
        <v>345.6</v>
      </c>
      <c r="L3458" s="56">
        <f t="shared" ref="L3458:L3521" si="437">IF(K3458&lt;RodR,EPRValue,Q3458*$C$43)</f>
        <v>1.43602275691931</v>
      </c>
      <c r="M3458" s="56">
        <f t="shared" si="436"/>
        <v>0.00414809482145784</v>
      </c>
      <c r="Q3458" s="82">
        <f t="shared" si="430"/>
        <v>0.035279063267382</v>
      </c>
      <c r="R3458" s="58">
        <f t="shared" si="431"/>
        <v>3.17361010226061</v>
      </c>
      <c r="S3458" s="57">
        <f>IF(K3458=0,C3486,(1/$C$59)*LN(1+$C$59/$C$58/(RodR+ABS(Calculations!K3458-RodR))))</f>
        <v>0.0111163823313558</v>
      </c>
      <c r="T3458" s="83">
        <f t="shared" si="432"/>
        <v>0.0111990703816543</v>
      </c>
      <c r="U3458" s="58">
        <f t="shared" si="433"/>
        <v>144</v>
      </c>
      <c r="V3458" s="58">
        <f t="shared" si="434"/>
        <v>1.01019948033673</v>
      </c>
      <c r="W3458" s="58">
        <f t="shared" si="435"/>
        <v>1.01019948033673</v>
      </c>
    </row>
    <row r="3459" spans="11:23">
      <c r="K3459" s="80">
        <v>345.7</v>
      </c>
      <c r="L3459" s="56">
        <f t="shared" si="437"/>
        <v>1.43560926131201</v>
      </c>
      <c r="M3459" s="56">
        <f t="shared" si="436"/>
        <v>0.00414570285374882</v>
      </c>
      <c r="Q3459" s="82">
        <f t="shared" si="430"/>
        <v>0.0352689048366604</v>
      </c>
      <c r="R3459" s="58">
        <f t="shared" si="431"/>
        <v>3.17361010226061</v>
      </c>
      <c r="S3459" s="57">
        <f>IF(K3459=0,C3487,(1/$C$59)*LN(1+$C$59/$C$58/(RodR+ABS(Calculations!K3459-RodR))))</f>
        <v>0.0111131814243778</v>
      </c>
      <c r="T3459" s="83">
        <f t="shared" si="432"/>
        <v>0.0111958216994963</v>
      </c>
      <c r="U3459" s="58">
        <f t="shared" si="433"/>
        <v>144.041666666667</v>
      </c>
      <c r="V3459" s="58">
        <f t="shared" si="434"/>
        <v>1.01019948033673</v>
      </c>
      <c r="W3459" s="58">
        <f t="shared" si="435"/>
        <v>1.01019948033673</v>
      </c>
    </row>
    <row r="3460" spans="11:23">
      <c r="K3460" s="80">
        <v>345.8</v>
      </c>
      <c r="L3460" s="56">
        <f t="shared" si="437"/>
        <v>1.43519600376586</v>
      </c>
      <c r="M3460" s="56">
        <f t="shared" si="436"/>
        <v>0.00414331295441417</v>
      </c>
      <c r="Q3460" s="82">
        <f t="shared" ref="Q3460:Q3523" si="438">R3460*IF($C$56&lt;$C$55,S3460,T3460)</f>
        <v>0.0352587522544355</v>
      </c>
      <c r="R3460" s="58">
        <f t="shared" ref="R3460:R3523" si="439">$C$70/$C$61*W3460</f>
        <v>3.17361010226061</v>
      </c>
      <c r="S3460" s="57">
        <f>IF(K3460=0,C3488,(1/$C$59)*LN(1+$C$59/$C$58/(RodR+ABS(Calculations!K3460-RodR))))</f>
        <v>0.0111099823602528</v>
      </c>
      <c r="T3460" s="83">
        <f t="shared" ref="T3460:T3523" si="440">IF((ABS(K3460))&lt;$C$55-$C$56,($C$53/2/PI()/$C$56*LN(($C$55-$C$56)*(ABS(K3460)+$C$56)/(ABS(K3460))/$C$55)+$C$60*LN($C$55*$C$54/($C$55-$C$56)/$C$53)),$C$60*LN((((ABS(K3460))+$C$56-$C$55)*$C$53+$C$55*$C$54)/($C$53*(ABS(K3460)))))</f>
        <v>0.0111925749015853</v>
      </c>
      <c r="U3460" s="58">
        <f t="shared" ref="U3460:U3523" si="441">K3460/$C$56</f>
        <v>144.083333333333</v>
      </c>
      <c r="V3460" s="58">
        <f t="shared" ref="V3460:V3523" si="442">IF(K3460="","",1/(1.0212-0.0178*LOG10($C$53+0.01)))</f>
        <v>1.01019948033673</v>
      </c>
      <c r="W3460" s="58">
        <f t="shared" ref="W3460:W3523" si="443">MAX(1/(-(0.21682*LOG10(3.7*U3460)-0.293)*(EXP(-3.7*U3460)-1)+1),1)*MAX(1/(-(0.1921*LOG10(U3460+0.2)+0.072)*(EXP(-150*U3460)-1)+1),1)*V3460</f>
        <v>1.01019948033673</v>
      </c>
    </row>
    <row r="3461" spans="11:23">
      <c r="K3461" s="80">
        <v>345.9</v>
      </c>
      <c r="L3461" s="56">
        <f t="shared" si="437"/>
        <v>1.43478298407525</v>
      </c>
      <c r="M3461" s="56">
        <f t="shared" si="436"/>
        <v>0.00414092512111042</v>
      </c>
      <c r="Q3461" s="82">
        <f t="shared" si="438"/>
        <v>0.0352486055156561</v>
      </c>
      <c r="R3461" s="58">
        <f t="shared" si="439"/>
        <v>3.17361010226061</v>
      </c>
      <c r="S3461" s="57">
        <f>IF(K3461=0,C3489,(1/$C$59)*LN(1+$C$59/$C$58/(RodR+ABS(Calculations!K3461-RodR))))</f>
        <v>0.0111067851373891</v>
      </c>
      <c r="T3461" s="83">
        <f t="shared" si="440"/>
        <v>0.0111893299862811</v>
      </c>
      <c r="U3461" s="58">
        <f t="shared" si="441"/>
        <v>144.125</v>
      </c>
      <c r="V3461" s="58">
        <f t="shared" si="442"/>
        <v>1.01019948033673</v>
      </c>
      <c r="W3461" s="58">
        <f t="shared" si="443"/>
        <v>1.01019948033673</v>
      </c>
    </row>
    <row r="3462" spans="11:23">
      <c r="K3462" s="80">
        <v>346</v>
      </c>
      <c r="L3462" s="56">
        <f t="shared" si="437"/>
        <v>1.43437020203499</v>
      </c>
      <c r="M3462" s="56">
        <f t="shared" si="436"/>
        <v>0.00413853935139374</v>
      </c>
      <c r="Q3462" s="82">
        <f t="shared" si="438"/>
        <v>0.0352384646152812</v>
      </c>
      <c r="R3462" s="58">
        <f t="shared" si="439"/>
        <v>3.17361010226061</v>
      </c>
      <c r="S3462" s="57">
        <f>IF(K3462=0,C3490,(1/$C$59)*LN(1+$C$59/$C$58/(RodR+ABS(Calculations!K3462-RodR))))</f>
        <v>0.0111035897541983</v>
      </c>
      <c r="T3462" s="83">
        <f t="shared" si="440"/>
        <v>0.0111860869519479</v>
      </c>
      <c r="U3462" s="58">
        <f t="shared" si="441"/>
        <v>144.166666666667</v>
      </c>
      <c r="V3462" s="58">
        <f t="shared" si="442"/>
        <v>1.01019948033673</v>
      </c>
      <c r="W3462" s="58">
        <f t="shared" si="443"/>
        <v>1.01019948033673</v>
      </c>
    </row>
    <row r="3463" spans="11:23">
      <c r="K3463" s="80">
        <v>346.1</v>
      </c>
      <c r="L3463" s="56">
        <f t="shared" si="437"/>
        <v>1.43395765743994</v>
      </c>
      <c r="M3463" s="56">
        <f t="shared" si="436"/>
        <v>0.00413615564295422</v>
      </c>
      <c r="Q3463" s="82">
        <f t="shared" si="438"/>
        <v>0.0352283295482713</v>
      </c>
      <c r="R3463" s="58">
        <f t="shared" si="439"/>
        <v>3.17361010226061</v>
      </c>
      <c r="S3463" s="57">
        <f>IF(K3463=0,C3491,(1/$C$59)*LN(1+$C$59/$C$58/(RodR+ABS(Calculations!K3463-RodR))))</f>
        <v>0.0111003962090925</v>
      </c>
      <c r="T3463" s="83">
        <f t="shared" si="440"/>
        <v>0.0111828457969496</v>
      </c>
      <c r="U3463" s="58">
        <f t="shared" si="441"/>
        <v>144.208333333333</v>
      </c>
      <c r="V3463" s="58">
        <f t="shared" si="442"/>
        <v>1.01019948033673</v>
      </c>
      <c r="W3463" s="58">
        <f t="shared" si="443"/>
        <v>1.01019948033673</v>
      </c>
    </row>
    <row r="3464" spans="11:23">
      <c r="K3464" s="80">
        <v>346.2</v>
      </c>
      <c r="L3464" s="56">
        <f t="shared" si="437"/>
        <v>1.43354535008533</v>
      </c>
      <c r="M3464" s="56">
        <f t="shared" si="436"/>
        <v>0.00413377399338155</v>
      </c>
      <c r="Q3464" s="82">
        <f t="shared" si="438"/>
        <v>0.0352182003095953</v>
      </c>
      <c r="R3464" s="58">
        <f t="shared" si="439"/>
        <v>3.17361010226061</v>
      </c>
      <c r="S3464" s="57">
        <f>IF(K3464=0,C3492,(1/$C$59)*LN(1+$C$59/$C$58/(RodR+ABS(Calculations!K3464-RodR))))</f>
        <v>0.0110972045004863</v>
      </c>
      <c r="T3464" s="83">
        <f t="shared" si="440"/>
        <v>0.011179606519654</v>
      </c>
      <c r="U3464" s="58">
        <f t="shared" si="441"/>
        <v>144.25</v>
      </c>
      <c r="V3464" s="58">
        <f t="shared" si="442"/>
        <v>1.01019948033673</v>
      </c>
      <c r="W3464" s="58">
        <f t="shared" si="443"/>
        <v>1.01019948033673</v>
      </c>
    </row>
    <row r="3465" spans="11:23">
      <c r="K3465" s="80">
        <v>346.3</v>
      </c>
      <c r="L3465" s="56">
        <f t="shared" si="437"/>
        <v>1.43313327976656</v>
      </c>
      <c r="M3465" s="56">
        <f t="shared" si="436"/>
        <v>0.00413139440029853</v>
      </c>
      <c r="Q3465" s="82">
        <f t="shared" si="438"/>
        <v>0.035208076894227</v>
      </c>
      <c r="R3465" s="58">
        <f t="shared" si="439"/>
        <v>3.17361010226061</v>
      </c>
      <c r="S3465" s="57">
        <f>IF(K3465=0,C3493,(1/$C$59)*LN(1+$C$59/$C$58/(RodR+ABS(Calculations!K3465-RodR))))</f>
        <v>0.0110940146267961</v>
      </c>
      <c r="T3465" s="83">
        <f t="shared" si="440"/>
        <v>0.0111763691184289</v>
      </c>
      <c r="U3465" s="58">
        <f t="shared" si="441"/>
        <v>144.291666666667</v>
      </c>
      <c r="V3465" s="58">
        <f t="shared" si="442"/>
        <v>1.01019948033673</v>
      </c>
      <c r="W3465" s="58">
        <f t="shared" si="443"/>
        <v>1.01019948033673</v>
      </c>
    </row>
    <row r="3466" spans="11:23">
      <c r="K3466" s="80">
        <v>346.4</v>
      </c>
      <c r="L3466" s="56">
        <f t="shared" si="437"/>
        <v>1.43272144627928</v>
      </c>
      <c r="M3466" s="56">
        <f t="shared" si="436"/>
        <v>0.00412901686136391</v>
      </c>
      <c r="Q3466" s="82">
        <f t="shared" si="438"/>
        <v>0.0351979592971461</v>
      </c>
      <c r="R3466" s="58">
        <f t="shared" si="439"/>
        <v>3.17361010226061</v>
      </c>
      <c r="S3466" s="57">
        <f>IF(K3466=0,C3494,(1/$C$59)*LN(1+$C$59/$C$58/(RodR+ABS(Calculations!K3466-RodR))))</f>
        <v>0.0110908265864399</v>
      </c>
      <c r="T3466" s="83">
        <f t="shared" si="440"/>
        <v>0.0111731335916461</v>
      </c>
      <c r="U3466" s="58">
        <f t="shared" si="441"/>
        <v>144.333333333333</v>
      </c>
      <c r="V3466" s="58">
        <f t="shared" si="442"/>
        <v>1.01019948033673</v>
      </c>
      <c r="W3466" s="58">
        <f t="shared" si="443"/>
        <v>1.01019948033673</v>
      </c>
    </row>
    <row r="3467" spans="11:23">
      <c r="K3467" s="80">
        <v>346.5</v>
      </c>
      <c r="L3467" s="56">
        <f t="shared" si="437"/>
        <v>1.43230984941938</v>
      </c>
      <c r="M3467" s="56">
        <f t="shared" si="436"/>
        <v>0.00412664137416519</v>
      </c>
      <c r="Q3467" s="82">
        <f t="shared" si="438"/>
        <v>0.0351878475133384</v>
      </c>
      <c r="R3467" s="58">
        <f t="shared" si="439"/>
        <v>3.17361010226061</v>
      </c>
      <c r="S3467" s="57">
        <f>IF(K3467=0,C3495,(1/$C$59)*LN(1+$C$59/$C$58/(RodR+ABS(Calculations!K3467-RodR))))</f>
        <v>0.0110876403778377</v>
      </c>
      <c r="T3467" s="83">
        <f t="shared" si="440"/>
        <v>0.0111698999376774</v>
      </c>
      <c r="U3467" s="58">
        <f t="shared" si="441"/>
        <v>144.375</v>
      </c>
      <c r="V3467" s="58">
        <f t="shared" si="442"/>
        <v>1.01019948033673</v>
      </c>
      <c r="W3467" s="58">
        <f t="shared" si="443"/>
        <v>1.01019948033673</v>
      </c>
    </row>
    <row r="3468" spans="11:23">
      <c r="K3468" s="80">
        <v>346.6</v>
      </c>
      <c r="L3468" s="56">
        <f t="shared" si="437"/>
        <v>1.43189848898295</v>
      </c>
      <c r="M3468" s="56">
        <f t="shared" si="436"/>
        <v>0.00412426793636023</v>
      </c>
      <c r="Q3468" s="82">
        <f t="shared" si="438"/>
        <v>0.0351777415377942</v>
      </c>
      <c r="R3468" s="58">
        <f t="shared" si="439"/>
        <v>3.17361010226061</v>
      </c>
      <c r="S3468" s="57">
        <f>IF(K3468=0,C3496,(1/$C$59)*LN(1+$C$59/$C$58/(RodR+ABS(Calculations!K3468-RodR))))</f>
        <v>0.0110844559994111</v>
      </c>
      <c r="T3468" s="83">
        <f t="shared" si="440"/>
        <v>0.0111666681548971</v>
      </c>
      <c r="U3468" s="58">
        <f t="shared" si="441"/>
        <v>144.416666666667</v>
      </c>
      <c r="V3468" s="58">
        <f t="shared" si="442"/>
        <v>1.01019948033673</v>
      </c>
      <c r="W3468" s="58">
        <f t="shared" si="443"/>
        <v>1.01019948033673</v>
      </c>
    </row>
    <row r="3469" spans="11:23">
      <c r="K3469" s="80">
        <v>346.7</v>
      </c>
      <c r="L3469" s="56">
        <f t="shared" si="437"/>
        <v>1.43148736476637</v>
      </c>
      <c r="M3469" s="56">
        <f t="shared" ref="M3469:M3532" si="444">L3459-L3469</f>
        <v>0.0041218965456411</v>
      </c>
      <c r="Q3469" s="82">
        <f t="shared" si="438"/>
        <v>0.0351676413655109</v>
      </c>
      <c r="R3469" s="58">
        <f t="shared" si="439"/>
        <v>3.17361010226061</v>
      </c>
      <c r="S3469" s="57">
        <f>IF(K3469=0,C3497,(1/$C$59)*LN(1+$C$59/$C$58/(RodR+ABS(Calculations!K3469-RodR))))</f>
        <v>0.0110812734495836</v>
      </c>
      <c r="T3469" s="83">
        <f t="shared" si="440"/>
        <v>0.0111634382416818</v>
      </c>
      <c r="U3469" s="58">
        <f t="shared" si="441"/>
        <v>144.458333333333</v>
      </c>
      <c r="V3469" s="58">
        <f t="shared" si="442"/>
        <v>1.01019948033673</v>
      </c>
      <c r="W3469" s="58">
        <f t="shared" si="443"/>
        <v>1.01019948033673</v>
      </c>
    </row>
    <row r="3470" spans="11:23">
      <c r="K3470" s="80">
        <v>346.8</v>
      </c>
      <c r="L3470" s="56">
        <f t="shared" si="437"/>
        <v>1.43107647656619</v>
      </c>
      <c r="M3470" s="56">
        <f t="shared" si="444"/>
        <v>0.00411952719966502</v>
      </c>
      <c r="Q3470" s="82">
        <f t="shared" si="438"/>
        <v>0.0351575469914907</v>
      </c>
      <c r="R3470" s="58">
        <f t="shared" si="439"/>
        <v>3.17361010226061</v>
      </c>
      <c r="S3470" s="57">
        <f>IF(K3470=0,C3498,(1/$C$59)*LN(1+$C$59/$C$58/(RodR+ABS(Calculations!K3470-RodR))))</f>
        <v>0.0110780927267806</v>
      </c>
      <c r="T3470" s="83">
        <f t="shared" si="440"/>
        <v>0.0111602101964094</v>
      </c>
      <c r="U3470" s="58">
        <f t="shared" si="441"/>
        <v>144.5</v>
      </c>
      <c r="V3470" s="58">
        <f t="shared" si="442"/>
        <v>1.01019948033673</v>
      </c>
      <c r="W3470" s="58">
        <f t="shared" si="443"/>
        <v>1.01019948033673</v>
      </c>
    </row>
    <row r="3471" spans="11:23">
      <c r="K3471" s="80">
        <v>346.9</v>
      </c>
      <c r="L3471" s="56">
        <f t="shared" si="437"/>
        <v>1.4306658241793</v>
      </c>
      <c r="M3471" s="56">
        <f t="shared" si="444"/>
        <v>0.00411715989595152</v>
      </c>
      <c r="Q3471" s="82">
        <f t="shared" si="438"/>
        <v>0.0351474584107434</v>
      </c>
      <c r="R3471" s="58">
        <f t="shared" si="439"/>
        <v>3.17361010226061</v>
      </c>
      <c r="S3471" s="57">
        <f>IF(K3471=0,C3499,(1/$C$59)*LN(1+$C$59/$C$58/(RodR+ABS(Calculations!K3471-RodR))))</f>
        <v>0.0110749138294296</v>
      </c>
      <c r="T3471" s="83">
        <f t="shared" si="440"/>
        <v>0.0111569840174602</v>
      </c>
      <c r="U3471" s="58">
        <f t="shared" si="441"/>
        <v>144.541666666667</v>
      </c>
      <c r="V3471" s="58">
        <f t="shared" si="442"/>
        <v>1.01019948033673</v>
      </c>
      <c r="W3471" s="58">
        <f t="shared" si="443"/>
        <v>1.01019948033673</v>
      </c>
    </row>
    <row r="3472" spans="11:23">
      <c r="K3472" s="80">
        <v>347</v>
      </c>
      <c r="L3472" s="56">
        <f t="shared" si="437"/>
        <v>1.43025540740269</v>
      </c>
      <c r="M3472" s="56">
        <f t="shared" si="444"/>
        <v>0.00411479463229414</v>
      </c>
      <c r="Q3472" s="82">
        <f t="shared" si="438"/>
        <v>0.035137375618282</v>
      </c>
      <c r="R3472" s="58">
        <f t="shared" si="439"/>
        <v>3.17361010226061</v>
      </c>
      <c r="S3472" s="57">
        <f>IF(K3472=0,C3500,(1/$C$59)*LN(1+$C$59/$C$58/(RodR+ABS(Calculations!K3472-RodR))))</f>
        <v>0.0110717367559591</v>
      </c>
      <c r="T3472" s="83">
        <f t="shared" si="440"/>
        <v>0.0111537597032161</v>
      </c>
      <c r="U3472" s="58">
        <f t="shared" si="441"/>
        <v>144.583333333333</v>
      </c>
      <c r="V3472" s="58">
        <f t="shared" si="442"/>
        <v>1.01019948033673</v>
      </c>
      <c r="W3472" s="58">
        <f t="shared" si="443"/>
        <v>1.01019948033673</v>
      </c>
    </row>
    <row r="3473" spans="11:23">
      <c r="K3473" s="80">
        <v>347.1</v>
      </c>
      <c r="L3473" s="56">
        <f t="shared" si="437"/>
        <v>1.4298452260337</v>
      </c>
      <c r="M3473" s="56">
        <f t="shared" si="444"/>
        <v>0.00411243140624906</v>
      </c>
      <c r="Q3473" s="82">
        <f t="shared" si="438"/>
        <v>0.0351272986091272</v>
      </c>
      <c r="R3473" s="58">
        <f t="shared" si="439"/>
        <v>3.17361010226061</v>
      </c>
      <c r="S3473" s="57">
        <f>IF(K3473=0,C3501,(1/$C$59)*LN(1+$C$59/$C$58/(RodR+ABS(Calculations!K3473-RodR))))</f>
        <v>0.0110685615048003</v>
      </c>
      <c r="T3473" s="83">
        <f t="shared" si="440"/>
        <v>0.0111505372520607</v>
      </c>
      <c r="U3473" s="58">
        <f t="shared" si="441"/>
        <v>144.625</v>
      </c>
      <c r="V3473" s="58">
        <f t="shared" si="442"/>
        <v>1.01019948033673</v>
      </c>
      <c r="W3473" s="58">
        <f t="shared" si="443"/>
        <v>1.01019948033673</v>
      </c>
    </row>
    <row r="3474" spans="11:23">
      <c r="K3474" s="80">
        <v>347.2</v>
      </c>
      <c r="L3474" s="56">
        <f t="shared" si="437"/>
        <v>1.42943527986979</v>
      </c>
      <c r="M3474" s="56">
        <f t="shared" si="444"/>
        <v>0.004110070215541</v>
      </c>
      <c r="Q3474" s="82">
        <f t="shared" si="438"/>
        <v>0.0351172273783038</v>
      </c>
      <c r="R3474" s="58">
        <f t="shared" si="439"/>
        <v>3.17361010226061</v>
      </c>
      <c r="S3474" s="57">
        <f>IF(K3474=0,C3502,(1/$C$59)*LN(1+$C$59/$C$58/(RodR+ABS(Calculations!K3474-RodR))))</f>
        <v>0.0110653880743855</v>
      </c>
      <c r="T3474" s="83">
        <f t="shared" si="440"/>
        <v>0.0111473166623799</v>
      </c>
      <c r="U3474" s="58">
        <f t="shared" si="441"/>
        <v>144.666666666667</v>
      </c>
      <c r="V3474" s="58">
        <f t="shared" si="442"/>
        <v>1.01019948033673</v>
      </c>
      <c r="W3474" s="58">
        <f t="shared" si="443"/>
        <v>1.01019948033673</v>
      </c>
    </row>
    <row r="3475" spans="11:23">
      <c r="K3475" s="80">
        <v>347.3</v>
      </c>
      <c r="L3475" s="56">
        <f t="shared" si="437"/>
        <v>1.42902556870873</v>
      </c>
      <c r="M3475" s="56">
        <f t="shared" si="444"/>
        <v>0.00410771105782715</v>
      </c>
      <c r="Q3475" s="82">
        <f t="shared" si="438"/>
        <v>0.035107161920843</v>
      </c>
      <c r="R3475" s="58">
        <f t="shared" si="439"/>
        <v>3.17361010226061</v>
      </c>
      <c r="S3475" s="57">
        <f>IF(K3475=0,C3503,(1/$C$59)*LN(1+$C$59/$C$58/(RodR+ABS(Calculations!K3475-RodR))))</f>
        <v>0.0110622164631489</v>
      </c>
      <c r="T3475" s="83">
        <f t="shared" si="440"/>
        <v>0.011144097932561</v>
      </c>
      <c r="U3475" s="58">
        <f t="shared" si="441"/>
        <v>144.708333333333</v>
      </c>
      <c r="V3475" s="58">
        <f t="shared" si="442"/>
        <v>1.01019948033673</v>
      </c>
      <c r="W3475" s="58">
        <f t="shared" si="443"/>
        <v>1.01019948033673</v>
      </c>
    </row>
    <row r="3476" spans="11:23">
      <c r="K3476" s="80">
        <v>347.4</v>
      </c>
      <c r="L3476" s="56">
        <f t="shared" si="437"/>
        <v>1.42861609234851</v>
      </c>
      <c r="M3476" s="56">
        <f t="shared" si="444"/>
        <v>0.00410535393076361</v>
      </c>
      <c r="Q3476" s="82">
        <f t="shared" si="438"/>
        <v>0.0350971022317824</v>
      </c>
      <c r="R3476" s="58">
        <f t="shared" si="439"/>
        <v>3.17361010226061</v>
      </c>
      <c r="S3476" s="57">
        <f>IF(K3476=0,C3504,(1/$C$59)*LN(1+$C$59/$C$58/(RodR+ABS(Calculations!K3476-RodR))))</f>
        <v>0.011059046669527</v>
      </c>
      <c r="T3476" s="83">
        <f t="shared" si="440"/>
        <v>0.0111408810609934</v>
      </c>
      <c r="U3476" s="58">
        <f t="shared" si="441"/>
        <v>144.75</v>
      </c>
      <c r="V3476" s="58">
        <f t="shared" si="442"/>
        <v>1.01019948033673</v>
      </c>
      <c r="W3476" s="58">
        <f t="shared" si="443"/>
        <v>1.01019948033673</v>
      </c>
    </row>
    <row r="3477" spans="11:23">
      <c r="K3477" s="80">
        <v>347.5</v>
      </c>
      <c r="L3477" s="56">
        <f t="shared" si="437"/>
        <v>1.42820685058737</v>
      </c>
      <c r="M3477" s="56">
        <f t="shared" si="444"/>
        <v>0.00410299883200871</v>
      </c>
      <c r="Q3477" s="82">
        <f t="shared" si="438"/>
        <v>0.035087048306165</v>
      </c>
      <c r="R3477" s="58">
        <f t="shared" si="439"/>
        <v>3.17361010226061</v>
      </c>
      <c r="S3477" s="57">
        <f>IF(K3477=0,C3505,(1/$C$59)*LN(1+$C$59/$C$58/(RodR+ABS(Calculations!K3477-RodR))))</f>
        <v>0.0110558786919578</v>
      </c>
      <c r="T3477" s="83">
        <f t="shared" si="440"/>
        <v>0.0111376660460685</v>
      </c>
      <c r="U3477" s="58">
        <f t="shared" si="441"/>
        <v>144.791666666667</v>
      </c>
      <c r="V3477" s="58">
        <f t="shared" si="442"/>
        <v>1.01019948033673</v>
      </c>
      <c r="W3477" s="58">
        <f t="shared" si="443"/>
        <v>1.01019948033673</v>
      </c>
    </row>
    <row r="3478" spans="11:23">
      <c r="K3478" s="80">
        <v>347.6</v>
      </c>
      <c r="L3478" s="56">
        <f t="shared" si="437"/>
        <v>1.4277978432237</v>
      </c>
      <c r="M3478" s="56">
        <f t="shared" si="444"/>
        <v>0.00410064575925317</v>
      </c>
      <c r="Q3478" s="82">
        <f t="shared" si="438"/>
        <v>0.035077000139038</v>
      </c>
      <c r="R3478" s="58">
        <f t="shared" si="439"/>
        <v>3.17361010226061</v>
      </c>
      <c r="S3478" s="57">
        <f>IF(K3478=0,C3506,(1/$C$59)*LN(1+$C$59/$C$58/(RodR+ABS(Calculations!K3478-RodR))))</f>
        <v>0.0110527125288806</v>
      </c>
      <c r="T3478" s="83">
        <f t="shared" si="440"/>
        <v>0.0111344528861792</v>
      </c>
      <c r="U3478" s="58">
        <f t="shared" si="441"/>
        <v>144.833333333333</v>
      </c>
      <c r="V3478" s="58">
        <f t="shared" si="442"/>
        <v>1.01019948033673</v>
      </c>
      <c r="W3478" s="58">
        <f t="shared" si="443"/>
        <v>1.01019948033673</v>
      </c>
    </row>
    <row r="3479" spans="11:23">
      <c r="K3479" s="80">
        <v>347.7</v>
      </c>
      <c r="L3479" s="56">
        <f t="shared" si="437"/>
        <v>1.42738907005622</v>
      </c>
      <c r="M3479" s="56">
        <f t="shared" si="444"/>
        <v>0.00409829471015355</v>
      </c>
      <c r="Q3479" s="82">
        <f t="shared" si="438"/>
        <v>0.0350669577254563</v>
      </c>
      <c r="R3479" s="58">
        <f t="shared" si="439"/>
        <v>3.17361010226061</v>
      </c>
      <c r="S3479" s="57">
        <f>IF(K3479=0,C3507,(1/$C$59)*LN(1+$C$59/$C$58/(RodR+ABS(Calculations!K3479-RodR))))</f>
        <v>0.0110495481787374</v>
      </c>
      <c r="T3479" s="83">
        <f t="shared" si="440"/>
        <v>0.0111312415797206</v>
      </c>
      <c r="U3479" s="58">
        <f t="shared" si="441"/>
        <v>144.875</v>
      </c>
      <c r="V3479" s="58">
        <f t="shared" si="442"/>
        <v>1.01019948033673</v>
      </c>
      <c r="W3479" s="58">
        <f t="shared" si="443"/>
        <v>1.01019948033673</v>
      </c>
    </row>
    <row r="3480" spans="11:23">
      <c r="K3480" s="80">
        <v>347.8</v>
      </c>
      <c r="L3480" s="56">
        <f t="shared" si="437"/>
        <v>1.42698053088379</v>
      </c>
      <c r="M3480" s="56">
        <f t="shared" si="444"/>
        <v>0.00409594568240079</v>
      </c>
      <c r="Q3480" s="82">
        <f t="shared" si="438"/>
        <v>0.0350569210604789</v>
      </c>
      <c r="R3480" s="58">
        <f t="shared" si="439"/>
        <v>3.17361010226061</v>
      </c>
      <c r="S3480" s="57">
        <f>IF(K3480=0,C3508,(1/$C$59)*LN(1+$C$59/$C$58/(RodR+ABS(Calculations!K3480-RodR))))</f>
        <v>0.0110463856399711</v>
      </c>
      <c r="T3480" s="83">
        <f t="shared" si="440"/>
        <v>0.0111280321250895</v>
      </c>
      <c r="U3480" s="58">
        <f t="shared" si="441"/>
        <v>144.916666666667</v>
      </c>
      <c r="V3480" s="58">
        <f t="shared" si="442"/>
        <v>1.01019948033673</v>
      </c>
      <c r="W3480" s="58">
        <f t="shared" si="443"/>
        <v>1.01019948033673</v>
      </c>
    </row>
    <row r="3481" spans="11:23">
      <c r="K3481" s="80">
        <v>347.9</v>
      </c>
      <c r="L3481" s="56">
        <f t="shared" si="437"/>
        <v>1.42657222550561</v>
      </c>
      <c r="M3481" s="56">
        <f t="shared" si="444"/>
        <v>0.00409359867368697</v>
      </c>
      <c r="Q3481" s="82">
        <f t="shared" si="438"/>
        <v>0.0350468901391722</v>
      </c>
      <c r="R3481" s="58">
        <f t="shared" si="439"/>
        <v>3.17361010226061</v>
      </c>
      <c r="S3481" s="57">
        <f>IF(K3481=0,C3509,(1/$C$59)*LN(1+$C$59/$C$58/(RodR+ABS(Calculations!K3481-RodR))))</f>
        <v>0.0110432249110273</v>
      </c>
      <c r="T3481" s="83">
        <f t="shared" si="440"/>
        <v>0.0111248245206845</v>
      </c>
      <c r="U3481" s="58">
        <f t="shared" si="441"/>
        <v>144.958333333333</v>
      </c>
      <c r="V3481" s="58">
        <f t="shared" si="442"/>
        <v>1.01019948033673</v>
      </c>
      <c r="W3481" s="58">
        <f t="shared" si="443"/>
        <v>1.01019948033673</v>
      </c>
    </row>
    <row r="3482" spans="11:23">
      <c r="K3482" s="80">
        <v>348</v>
      </c>
      <c r="L3482" s="56">
        <f t="shared" si="437"/>
        <v>1.42616415372099</v>
      </c>
      <c r="M3482" s="56">
        <f t="shared" si="444"/>
        <v>0.00409125368170171</v>
      </c>
      <c r="Q3482" s="82">
        <f t="shared" si="438"/>
        <v>0.0350368649566061</v>
      </c>
      <c r="R3482" s="58">
        <f t="shared" si="439"/>
        <v>3.17361010226061</v>
      </c>
      <c r="S3482" s="57">
        <f>IF(K3482=0,C3510,(1/$C$59)*LN(1+$C$59/$C$58/(RodR+ABS(Calculations!K3482-RodR))))</f>
        <v>0.0110400659903524</v>
      </c>
      <c r="T3482" s="83">
        <f t="shared" si="440"/>
        <v>0.0111216187649057</v>
      </c>
      <c r="U3482" s="58">
        <f t="shared" si="441"/>
        <v>145</v>
      </c>
      <c r="V3482" s="58">
        <f t="shared" si="442"/>
        <v>1.01019948033673</v>
      </c>
      <c r="W3482" s="58">
        <f t="shared" si="443"/>
        <v>1.01019948033673</v>
      </c>
    </row>
    <row r="3483" spans="11:23">
      <c r="K3483" s="80">
        <v>348.1</v>
      </c>
      <c r="L3483" s="56">
        <f t="shared" si="437"/>
        <v>1.42575631532956</v>
      </c>
      <c r="M3483" s="56">
        <f t="shared" si="444"/>
        <v>0.00408891070413597</v>
      </c>
      <c r="Q3483" s="82">
        <f t="shared" si="438"/>
        <v>0.0350268455078579</v>
      </c>
      <c r="R3483" s="58">
        <f t="shared" si="439"/>
        <v>3.17361010226061</v>
      </c>
      <c r="S3483" s="57">
        <f>IF(K3483=0,C3511,(1/$C$59)*LN(1+$C$59/$C$58/(RodR+ABS(Calculations!K3483-RodR))))</f>
        <v>0.0110369088763953</v>
      </c>
      <c r="T3483" s="83">
        <f t="shared" si="440"/>
        <v>0.0111184148561565</v>
      </c>
      <c r="U3483" s="58">
        <f t="shared" si="441"/>
        <v>145.041666666667</v>
      </c>
      <c r="V3483" s="58">
        <f t="shared" si="442"/>
        <v>1.01019948033673</v>
      </c>
      <c r="W3483" s="58">
        <f t="shared" si="443"/>
        <v>1.01019948033673</v>
      </c>
    </row>
    <row r="3484" spans="11:23">
      <c r="K3484" s="80">
        <v>348.2</v>
      </c>
      <c r="L3484" s="56">
        <f t="shared" si="437"/>
        <v>1.42534871013114</v>
      </c>
      <c r="M3484" s="56">
        <f t="shared" si="444"/>
        <v>0.00408656973864785</v>
      </c>
      <c r="Q3484" s="82">
        <f t="shared" si="438"/>
        <v>0.0350168317880099</v>
      </c>
      <c r="R3484" s="58">
        <f t="shared" si="439"/>
        <v>3.17361010226061</v>
      </c>
      <c r="S3484" s="57">
        <f>IF(K3484=0,C3512,(1/$C$59)*LN(1+$C$59/$C$58/(RodR+ABS(Calculations!K3484-RodR))))</f>
        <v>0.0110337535676065</v>
      </c>
      <c r="T3484" s="83">
        <f t="shared" si="440"/>
        <v>0.0111152127928399</v>
      </c>
      <c r="U3484" s="58">
        <f t="shared" si="441"/>
        <v>145.083333333333</v>
      </c>
      <c r="V3484" s="58">
        <f t="shared" si="442"/>
        <v>1.01019948033673</v>
      </c>
      <c r="W3484" s="58">
        <f t="shared" si="443"/>
        <v>1.01019948033673</v>
      </c>
    </row>
    <row r="3485" spans="11:23">
      <c r="K3485" s="80">
        <v>348.3</v>
      </c>
      <c r="L3485" s="56">
        <f t="shared" si="437"/>
        <v>1.42494133792577</v>
      </c>
      <c r="M3485" s="56">
        <f t="shared" si="444"/>
        <v>0.00408423078296094</v>
      </c>
      <c r="Q3485" s="82">
        <f t="shared" si="438"/>
        <v>0.0350068237921495</v>
      </c>
      <c r="R3485" s="58">
        <f t="shared" si="439"/>
        <v>3.17361010226061</v>
      </c>
      <c r="S3485" s="57">
        <f>IF(K3485=0,C3513,(1/$C$59)*LN(1+$C$59/$C$58/(RodR+ABS(Calculations!K3485-RodR))))</f>
        <v>0.0110306000624379</v>
      </c>
      <c r="T3485" s="83">
        <f t="shared" si="440"/>
        <v>0.011112012573363</v>
      </c>
      <c r="U3485" s="58">
        <f t="shared" si="441"/>
        <v>145.125</v>
      </c>
      <c r="V3485" s="58">
        <f t="shared" si="442"/>
        <v>1.01019948033673</v>
      </c>
      <c r="W3485" s="58">
        <f t="shared" si="443"/>
        <v>1.01019948033673</v>
      </c>
    </row>
    <row r="3486" spans="11:23">
      <c r="K3486" s="80">
        <v>348.4</v>
      </c>
      <c r="L3486" s="56">
        <f t="shared" si="437"/>
        <v>1.42453419851374</v>
      </c>
      <c r="M3486" s="56">
        <f t="shared" si="444"/>
        <v>0.00408189383476754</v>
      </c>
      <c r="Q3486" s="82">
        <f t="shared" si="438"/>
        <v>0.0349968215153706</v>
      </c>
      <c r="R3486" s="58">
        <f t="shared" si="439"/>
        <v>3.17361010226061</v>
      </c>
      <c r="S3486" s="57">
        <f>IF(K3486=0,C3514,(1/$C$59)*LN(1+$C$59/$C$58/(RodR+ABS(Calculations!K3486-RodR))))</f>
        <v>0.0110274483593438</v>
      </c>
      <c r="T3486" s="83">
        <f t="shared" si="440"/>
        <v>0.0111088141961323</v>
      </c>
      <c r="U3486" s="58">
        <f t="shared" si="441"/>
        <v>145.166666666667</v>
      </c>
      <c r="V3486" s="58">
        <f t="shared" si="442"/>
        <v>1.01019948033673</v>
      </c>
      <c r="W3486" s="58">
        <f t="shared" si="443"/>
        <v>1.01019948033673</v>
      </c>
    </row>
    <row r="3487" spans="11:23">
      <c r="K3487" s="80">
        <v>348.5</v>
      </c>
      <c r="L3487" s="56">
        <f t="shared" si="437"/>
        <v>1.42412729169558</v>
      </c>
      <c r="M3487" s="56">
        <f t="shared" si="444"/>
        <v>0.00407955889179146</v>
      </c>
      <c r="Q3487" s="82">
        <f t="shared" si="438"/>
        <v>0.0349868249527724</v>
      </c>
      <c r="R3487" s="58">
        <f t="shared" si="439"/>
        <v>3.17361010226061</v>
      </c>
      <c r="S3487" s="57">
        <f>IF(K3487=0,C3515,(1/$C$59)*LN(1+$C$59/$C$58/(RodR+ABS(Calculations!K3487-RodR))))</f>
        <v>0.0110242984567798</v>
      </c>
      <c r="T3487" s="83">
        <f t="shared" si="440"/>
        <v>0.011105617659559</v>
      </c>
      <c r="U3487" s="58">
        <f t="shared" si="441"/>
        <v>145.208333333333</v>
      </c>
      <c r="V3487" s="58">
        <f t="shared" si="442"/>
        <v>1.01019948033673</v>
      </c>
      <c r="W3487" s="58">
        <f t="shared" si="443"/>
        <v>1.01019948033673</v>
      </c>
    </row>
    <row r="3488" spans="11:23">
      <c r="K3488" s="80">
        <v>348.6</v>
      </c>
      <c r="L3488" s="56">
        <f t="shared" si="437"/>
        <v>1.42372061727198</v>
      </c>
      <c r="M3488" s="56">
        <f t="shared" si="444"/>
        <v>0.00407722595172322</v>
      </c>
      <c r="Q3488" s="82">
        <f t="shared" si="438"/>
        <v>0.0349768340994588</v>
      </c>
      <c r="R3488" s="58">
        <f t="shared" si="439"/>
        <v>3.17361010226061</v>
      </c>
      <c r="S3488" s="57">
        <f>IF(K3488=0,C3516,(1/$C$59)*LN(1+$C$59/$C$58/(RodR+ABS(Calculations!K3488-RodR))))</f>
        <v>0.0110211503532032</v>
      </c>
      <c r="T3488" s="83">
        <f t="shared" si="440"/>
        <v>0.0111024229620534</v>
      </c>
      <c r="U3488" s="58">
        <f t="shared" si="441"/>
        <v>145.25</v>
      </c>
      <c r="V3488" s="58">
        <f t="shared" si="442"/>
        <v>1.01019948033673</v>
      </c>
      <c r="W3488" s="58">
        <f t="shared" si="443"/>
        <v>1.01019948033673</v>
      </c>
    </row>
    <row r="3489" spans="11:23">
      <c r="K3489" s="80">
        <v>348.7</v>
      </c>
      <c r="L3489" s="56">
        <f t="shared" si="437"/>
        <v>1.42331417504396</v>
      </c>
      <c r="M3489" s="56">
        <f t="shared" si="444"/>
        <v>0.00407489501225489</v>
      </c>
      <c r="Q3489" s="82">
        <f t="shared" si="438"/>
        <v>0.0349668489505413</v>
      </c>
      <c r="R3489" s="58">
        <f t="shared" si="439"/>
        <v>3.17361010226061</v>
      </c>
      <c r="S3489" s="57">
        <f>IF(K3489=0,C3517,(1/$C$59)*LN(1+$C$59/$C$58/(RodR+ABS(Calculations!K3489-RodR))))</f>
        <v>0.0110180040470737</v>
      </c>
      <c r="T3489" s="83">
        <f t="shared" si="440"/>
        <v>0.0110992301020298</v>
      </c>
      <c r="U3489" s="58">
        <f t="shared" si="441"/>
        <v>145.291666666667</v>
      </c>
      <c r="V3489" s="58">
        <f t="shared" si="442"/>
        <v>1.01019948033673</v>
      </c>
      <c r="W3489" s="58">
        <f t="shared" si="443"/>
        <v>1.01019948033673</v>
      </c>
    </row>
    <row r="3490" spans="11:23">
      <c r="K3490" s="80">
        <v>348.8</v>
      </c>
      <c r="L3490" s="56">
        <f t="shared" si="437"/>
        <v>1.42290796481268</v>
      </c>
      <c r="M3490" s="56">
        <f t="shared" si="444"/>
        <v>0.00407256607110984</v>
      </c>
      <c r="Q3490" s="82">
        <f t="shared" si="438"/>
        <v>0.0349568695011349</v>
      </c>
      <c r="R3490" s="58">
        <f t="shared" si="439"/>
        <v>3.17361010226061</v>
      </c>
      <c r="S3490" s="57">
        <f>IF(K3490=0,C3518,(1/$C$59)*LN(1+$C$59/$C$58/(RodR+ABS(Calculations!K3490-RodR))))</f>
        <v>0.0110148595368519</v>
      </c>
      <c r="T3490" s="83">
        <f t="shared" si="440"/>
        <v>0.0110960390779021</v>
      </c>
      <c r="U3490" s="58">
        <f t="shared" si="441"/>
        <v>145.333333333333</v>
      </c>
      <c r="V3490" s="58">
        <f t="shared" si="442"/>
        <v>1.01019948033673</v>
      </c>
      <c r="W3490" s="58">
        <f t="shared" si="443"/>
        <v>1.01019948033673</v>
      </c>
    </row>
    <row r="3491" spans="11:23">
      <c r="K3491" s="80">
        <v>348.9</v>
      </c>
      <c r="L3491" s="56">
        <f t="shared" si="437"/>
        <v>1.42250198637956</v>
      </c>
      <c r="M3491" s="56">
        <f t="shared" si="444"/>
        <v>0.00407023912604743</v>
      </c>
      <c r="Q3491" s="82">
        <f t="shared" si="438"/>
        <v>0.034946895746361</v>
      </c>
      <c r="R3491" s="58">
        <f t="shared" si="439"/>
        <v>3.17361010226061</v>
      </c>
      <c r="S3491" s="57">
        <f>IF(K3491=0,C3519,(1/$C$59)*LN(1+$C$59/$C$58/(RodR+ABS(Calculations!K3491-RodR))))</f>
        <v>0.0110117168210007</v>
      </c>
      <c r="T3491" s="83">
        <f t="shared" si="440"/>
        <v>0.0110928498880889</v>
      </c>
      <c r="U3491" s="58">
        <f t="shared" si="441"/>
        <v>145.375</v>
      </c>
      <c r="V3491" s="58">
        <f t="shared" si="442"/>
        <v>1.01019948033673</v>
      </c>
      <c r="W3491" s="58">
        <f t="shared" si="443"/>
        <v>1.01019948033673</v>
      </c>
    </row>
    <row r="3492" spans="11:23">
      <c r="K3492" s="80">
        <v>349</v>
      </c>
      <c r="L3492" s="56">
        <f t="shared" si="437"/>
        <v>1.42209623954627</v>
      </c>
      <c r="M3492" s="56">
        <f t="shared" si="444"/>
        <v>0.00406791417472552</v>
      </c>
      <c r="Q3492" s="82">
        <f t="shared" si="438"/>
        <v>0.0349369276813471</v>
      </c>
      <c r="R3492" s="58">
        <f t="shared" si="439"/>
        <v>3.17361010226061</v>
      </c>
      <c r="S3492" s="57">
        <f>IF(K3492=0,C3520,(1/$C$59)*LN(1+$C$59/$C$58/(RodR+ABS(Calculations!K3492-RodR))))</f>
        <v>0.0110085758979848</v>
      </c>
      <c r="T3492" s="83">
        <f t="shared" si="440"/>
        <v>0.0110896625310079</v>
      </c>
      <c r="U3492" s="58">
        <f t="shared" si="441"/>
        <v>145.416666666667</v>
      </c>
      <c r="V3492" s="58">
        <f t="shared" si="442"/>
        <v>1.01019948033673</v>
      </c>
      <c r="W3492" s="58">
        <f t="shared" si="443"/>
        <v>1.01019948033673</v>
      </c>
    </row>
    <row r="3493" spans="11:23">
      <c r="K3493" s="80">
        <v>349.1</v>
      </c>
      <c r="L3493" s="56">
        <f t="shared" si="437"/>
        <v>1.42169072411466</v>
      </c>
      <c r="M3493" s="56">
        <f t="shared" si="444"/>
        <v>0.00406559121490169</v>
      </c>
      <c r="Q3493" s="82">
        <f t="shared" si="438"/>
        <v>0.0349269653012256</v>
      </c>
      <c r="R3493" s="58">
        <f t="shared" si="439"/>
        <v>3.17361010226061</v>
      </c>
      <c r="S3493" s="57">
        <f>IF(K3493=0,C3521,(1/$C$59)*LN(1+$C$59/$C$58/(RodR+ABS(Calculations!K3493-RodR))))</f>
        <v>0.0110054367662702</v>
      </c>
      <c r="T3493" s="83">
        <f t="shared" si="440"/>
        <v>0.01108647700508</v>
      </c>
      <c r="U3493" s="58">
        <f t="shared" si="441"/>
        <v>145.458333333333</v>
      </c>
      <c r="V3493" s="58">
        <f t="shared" si="442"/>
        <v>1.01019948033673</v>
      </c>
      <c r="W3493" s="58">
        <f t="shared" si="443"/>
        <v>1.01019948033673</v>
      </c>
    </row>
    <row r="3494" spans="11:23">
      <c r="K3494" s="80">
        <v>349.2</v>
      </c>
      <c r="L3494" s="56">
        <f t="shared" si="437"/>
        <v>1.42128543988681</v>
      </c>
      <c r="M3494" s="56">
        <f t="shared" si="444"/>
        <v>0.00406327024433484</v>
      </c>
      <c r="Q3494" s="82">
        <f t="shared" si="438"/>
        <v>0.0349170086011337</v>
      </c>
      <c r="R3494" s="58">
        <f t="shared" si="439"/>
        <v>3.17361010226061</v>
      </c>
      <c r="S3494" s="57">
        <f>IF(K3494=0,C3522,(1/$C$59)*LN(1+$C$59/$C$58/(RodR+ABS(Calculations!K3494-RodR))))</f>
        <v>0.0110022994243249</v>
      </c>
      <c r="T3494" s="83">
        <f t="shared" si="440"/>
        <v>0.0110832933087275</v>
      </c>
      <c r="U3494" s="58">
        <f t="shared" si="441"/>
        <v>145.5</v>
      </c>
      <c r="V3494" s="58">
        <f t="shared" si="442"/>
        <v>1.01019948033673</v>
      </c>
      <c r="W3494" s="58">
        <f t="shared" si="443"/>
        <v>1.01019948033673</v>
      </c>
    </row>
    <row r="3495" spans="11:23">
      <c r="K3495" s="80">
        <v>349.3</v>
      </c>
      <c r="L3495" s="56">
        <f t="shared" si="437"/>
        <v>1.42088038666512</v>
      </c>
      <c r="M3495" s="56">
        <f t="shared" si="444"/>
        <v>0.00406095126064732</v>
      </c>
      <c r="Q3495" s="82">
        <f t="shared" si="438"/>
        <v>0.0349070575762174</v>
      </c>
      <c r="R3495" s="58">
        <f t="shared" si="439"/>
        <v>3.17361010226061</v>
      </c>
      <c r="S3495" s="57">
        <f>IF(K3495=0,C3523,(1/$C$59)*LN(1+$C$59/$C$58/(RodR+ABS(Calculations!K3495-RodR))))</f>
        <v>0.0109991638706193</v>
      </c>
      <c r="T3495" s="83">
        <f t="shared" si="440"/>
        <v>0.011080111440375</v>
      </c>
      <c r="U3495" s="58">
        <f t="shared" si="441"/>
        <v>145.541666666667</v>
      </c>
      <c r="V3495" s="58">
        <f t="shared" si="442"/>
        <v>1.01019948033673</v>
      </c>
      <c r="W3495" s="58">
        <f t="shared" si="443"/>
        <v>1.01019948033673</v>
      </c>
    </row>
    <row r="3496" spans="11:23">
      <c r="K3496" s="80">
        <v>349.4</v>
      </c>
      <c r="L3496" s="56">
        <f t="shared" si="437"/>
        <v>1.42047556425204</v>
      </c>
      <c r="M3496" s="56">
        <f t="shared" si="444"/>
        <v>0.00405863426170106</v>
      </c>
      <c r="Q3496" s="82">
        <f t="shared" si="438"/>
        <v>0.0348971122216232</v>
      </c>
      <c r="R3496" s="58">
        <f t="shared" si="439"/>
        <v>3.17361010226061</v>
      </c>
      <c r="S3496" s="57">
        <f>IF(K3496=0,C3524,(1/$C$59)*LN(1+$C$59/$C$58/(RodR+ABS(Calculations!K3496-RodR))))</f>
        <v>0.0109960301036241</v>
      </c>
      <c r="T3496" s="83">
        <f t="shared" si="440"/>
        <v>0.0110769313984483</v>
      </c>
      <c r="U3496" s="58">
        <f t="shared" si="441"/>
        <v>145.583333333333</v>
      </c>
      <c r="V3496" s="58">
        <f t="shared" si="442"/>
        <v>1.01019948033673</v>
      </c>
      <c r="W3496" s="58">
        <f t="shared" si="443"/>
        <v>1.01019948033673</v>
      </c>
    </row>
    <row r="3497" spans="11:23">
      <c r="K3497" s="80">
        <v>349.5</v>
      </c>
      <c r="L3497" s="56">
        <f t="shared" si="437"/>
        <v>1.42007097245043</v>
      </c>
      <c r="M3497" s="56">
        <f t="shared" si="444"/>
        <v>0.00405631924515126</v>
      </c>
      <c r="Q3497" s="82">
        <f t="shared" si="438"/>
        <v>0.0348871725325076</v>
      </c>
      <c r="R3497" s="58">
        <f t="shared" si="439"/>
        <v>3.17361010226061</v>
      </c>
      <c r="S3497" s="57">
        <f>IF(K3497=0,C3525,(1/$C$59)*LN(1+$C$59/$C$58/(RodR+ABS(Calculations!K3497-RodR))))</f>
        <v>0.010992898121813</v>
      </c>
      <c r="T3497" s="83">
        <f t="shared" si="440"/>
        <v>0.0110737531813751</v>
      </c>
      <c r="U3497" s="58">
        <f t="shared" si="441"/>
        <v>145.625</v>
      </c>
      <c r="V3497" s="58">
        <f t="shared" si="442"/>
        <v>1.01019948033673</v>
      </c>
      <c r="W3497" s="58">
        <f t="shared" si="443"/>
        <v>1.01019948033673</v>
      </c>
    </row>
    <row r="3498" spans="11:23">
      <c r="K3498" s="80">
        <v>349.6</v>
      </c>
      <c r="L3498" s="56">
        <f t="shared" si="437"/>
        <v>1.41966661106325</v>
      </c>
      <c r="M3498" s="56">
        <f t="shared" si="444"/>
        <v>0.00405400620872309</v>
      </c>
      <c r="Q3498" s="82">
        <f t="shared" si="438"/>
        <v>0.0348772385040305</v>
      </c>
      <c r="R3498" s="58">
        <f t="shared" si="439"/>
        <v>3.17361010226061</v>
      </c>
      <c r="S3498" s="57">
        <f>IF(K3498=0,C3526,(1/$C$59)*LN(1+$C$59/$C$58/(RodR+ABS(Calculations!K3498-RodR))))</f>
        <v>0.0109897679236611</v>
      </c>
      <c r="T3498" s="83">
        <f t="shared" si="440"/>
        <v>0.0110705767875854</v>
      </c>
      <c r="U3498" s="58">
        <f t="shared" si="441"/>
        <v>145.666666666667</v>
      </c>
      <c r="V3498" s="58">
        <f t="shared" si="442"/>
        <v>1.01019948033673</v>
      </c>
      <c r="W3498" s="58">
        <f t="shared" si="443"/>
        <v>1.01019948033673</v>
      </c>
    </row>
    <row r="3499" spans="11:23">
      <c r="K3499" s="80">
        <v>349.7</v>
      </c>
      <c r="L3499" s="56">
        <f t="shared" si="437"/>
        <v>1.41926247989372</v>
      </c>
      <c r="M3499" s="56">
        <f t="shared" si="444"/>
        <v>0.00405169515024362</v>
      </c>
      <c r="Q3499" s="82">
        <f t="shared" si="438"/>
        <v>0.034867310131357</v>
      </c>
      <c r="R3499" s="58">
        <f t="shared" si="439"/>
        <v>3.17361010226061</v>
      </c>
      <c r="S3499" s="57">
        <f>IF(K3499=0,C3527,(1/$C$59)*LN(1+$C$59/$C$58/(RodR+ABS(Calculations!K3499-RodR))))</f>
        <v>0.0109866395076448</v>
      </c>
      <c r="T3499" s="83">
        <f t="shared" si="440"/>
        <v>0.0110674022155108</v>
      </c>
      <c r="U3499" s="58">
        <f t="shared" si="441"/>
        <v>145.708333333333</v>
      </c>
      <c r="V3499" s="58">
        <f t="shared" si="442"/>
        <v>1.01019948033673</v>
      </c>
      <c r="W3499" s="58">
        <f t="shared" si="443"/>
        <v>1.01019948033673</v>
      </c>
    </row>
    <row r="3500" spans="11:23">
      <c r="K3500" s="80">
        <v>349.8</v>
      </c>
      <c r="L3500" s="56">
        <f t="shared" si="437"/>
        <v>1.41885857874531</v>
      </c>
      <c r="M3500" s="56">
        <f t="shared" si="444"/>
        <v>0.00404938606736893</v>
      </c>
      <c r="Q3500" s="82">
        <f t="shared" si="438"/>
        <v>0.0348573874096594</v>
      </c>
      <c r="R3500" s="58">
        <f t="shared" si="439"/>
        <v>3.17361010226061</v>
      </c>
      <c r="S3500" s="57">
        <f>IF(K3500=0,C3528,(1/$C$59)*LN(1+$C$59/$C$58/(RodR+ABS(Calculations!K3500-RodR))))</f>
        <v>0.0109835128722429</v>
      </c>
      <c r="T3500" s="83">
        <f t="shared" si="440"/>
        <v>0.011064229463584</v>
      </c>
      <c r="U3500" s="58">
        <f t="shared" si="441"/>
        <v>145.75</v>
      </c>
      <c r="V3500" s="58">
        <f t="shared" si="442"/>
        <v>1.01019948033673</v>
      </c>
      <c r="W3500" s="58">
        <f t="shared" si="443"/>
        <v>1.01019948033673</v>
      </c>
    </row>
    <row r="3501" spans="11:23">
      <c r="K3501" s="80">
        <v>349.9</v>
      </c>
      <c r="L3501" s="56">
        <f t="shared" si="437"/>
        <v>1.41845490742167</v>
      </c>
      <c r="M3501" s="56">
        <f t="shared" si="444"/>
        <v>0.00404707895789191</v>
      </c>
      <c r="Q3501" s="82">
        <f t="shared" si="438"/>
        <v>0.0348474703341135</v>
      </c>
      <c r="R3501" s="58">
        <f t="shared" si="439"/>
        <v>3.17361010226061</v>
      </c>
      <c r="S3501" s="57">
        <f>IF(K3501=0,C3529,(1/$C$59)*LN(1+$C$59/$C$58/(RodR+ABS(Calculations!K3501-RodR))))</f>
        <v>0.0109803880159353</v>
      </c>
      <c r="T3501" s="83">
        <f t="shared" si="440"/>
        <v>0.0110610585302407</v>
      </c>
      <c r="U3501" s="58">
        <f t="shared" si="441"/>
        <v>145.791666666667</v>
      </c>
      <c r="V3501" s="58">
        <f t="shared" si="442"/>
        <v>1.01019948033673</v>
      </c>
      <c r="W3501" s="58">
        <f t="shared" si="443"/>
        <v>1.01019948033673</v>
      </c>
    </row>
    <row r="3502" spans="11:23">
      <c r="K3502" s="80">
        <v>350</v>
      </c>
      <c r="L3502" s="56">
        <f t="shared" si="437"/>
        <v>1.4180514657267</v>
      </c>
      <c r="M3502" s="56">
        <f t="shared" si="444"/>
        <v>0.00404477381957147</v>
      </c>
      <c r="Q3502" s="82">
        <f t="shared" si="438"/>
        <v>0.0348375588999017</v>
      </c>
      <c r="R3502" s="58">
        <f t="shared" si="439"/>
        <v>3.17361010226061</v>
      </c>
      <c r="S3502" s="57">
        <f>IF(K3502=0,C3530,(1/$C$59)*LN(1+$C$59/$C$58/(RodR+ABS(Calculations!K3502-RodR))))</f>
        <v>0.010977264937204</v>
      </c>
      <c r="T3502" s="83">
        <f t="shared" si="440"/>
        <v>0.0110578894139173</v>
      </c>
      <c r="U3502" s="58">
        <f t="shared" si="441"/>
        <v>145.833333333333</v>
      </c>
      <c r="V3502" s="58">
        <f t="shared" si="442"/>
        <v>1.01019948033673</v>
      </c>
      <c r="W3502" s="58">
        <f t="shared" si="443"/>
        <v>1.01019948033673</v>
      </c>
    </row>
    <row r="3503" spans="11:23">
      <c r="K3503" s="80">
        <v>350.1</v>
      </c>
      <c r="L3503" s="56">
        <f t="shared" si="437"/>
        <v>1.41764825346453</v>
      </c>
      <c r="M3503" s="56">
        <f t="shared" si="444"/>
        <v>0.00404247065013141</v>
      </c>
      <c r="Q3503" s="82">
        <f t="shared" si="438"/>
        <v>0.0348276531022125</v>
      </c>
      <c r="R3503" s="58">
        <f t="shared" si="439"/>
        <v>3.17361010226061</v>
      </c>
      <c r="S3503" s="57">
        <f>IF(K3503=0,C3531,(1/$C$59)*LN(1+$C$59/$C$58/(RodR+ABS(Calculations!K3503-RodR))))</f>
        <v>0.0109741436345329</v>
      </c>
      <c r="T3503" s="83">
        <f t="shared" si="440"/>
        <v>0.0110547221130525</v>
      </c>
      <c r="U3503" s="58">
        <f t="shared" si="441"/>
        <v>145.875</v>
      </c>
      <c r="V3503" s="58">
        <f t="shared" si="442"/>
        <v>1.01019948033673</v>
      </c>
      <c r="W3503" s="58">
        <f t="shared" si="443"/>
        <v>1.01019948033673</v>
      </c>
    </row>
    <row r="3504" spans="11:23">
      <c r="K3504" s="80">
        <v>350.2</v>
      </c>
      <c r="L3504" s="56">
        <f t="shared" si="437"/>
        <v>1.41724527043948</v>
      </c>
      <c r="M3504" s="56">
        <f t="shared" si="444"/>
        <v>0.00404016944733043</v>
      </c>
      <c r="Q3504" s="82">
        <f t="shared" si="438"/>
        <v>0.0348177529362381</v>
      </c>
      <c r="R3504" s="58">
        <f t="shared" si="439"/>
        <v>3.17361010226061</v>
      </c>
      <c r="S3504" s="57">
        <f>IF(K3504=0,C3532,(1/$C$59)*LN(1+$C$59/$C$58/(RodR+ABS(Calculations!K3504-RodR))))</f>
        <v>0.0109710241064071</v>
      </c>
      <c r="T3504" s="83">
        <f t="shared" si="440"/>
        <v>0.0110515566260871</v>
      </c>
      <c r="U3504" s="58">
        <f t="shared" si="441"/>
        <v>145.916666666667</v>
      </c>
      <c r="V3504" s="58">
        <f t="shared" si="442"/>
        <v>1.01019948033673</v>
      </c>
      <c r="W3504" s="58">
        <f t="shared" si="443"/>
        <v>1.01019948033673</v>
      </c>
    </row>
    <row r="3505" spans="11:23">
      <c r="K3505" s="80">
        <v>350.3</v>
      </c>
      <c r="L3505" s="56">
        <f t="shared" si="437"/>
        <v>1.41684251645612</v>
      </c>
      <c r="M3505" s="56">
        <f t="shared" si="444"/>
        <v>0.00403787020899582</v>
      </c>
      <c r="Q3505" s="82">
        <f t="shared" si="438"/>
        <v>0.0348078583971778</v>
      </c>
      <c r="R3505" s="58">
        <f t="shared" si="439"/>
        <v>3.17361010226061</v>
      </c>
      <c r="S3505" s="57">
        <f>IF(K3505=0,C3533,(1/$C$59)*LN(1+$C$59/$C$58/(RodR+ABS(Calculations!K3505-RodR))))</f>
        <v>0.0109679063513138</v>
      </c>
      <c r="T3505" s="83">
        <f t="shared" si="440"/>
        <v>0.0110483929514629</v>
      </c>
      <c r="U3505" s="58">
        <f t="shared" si="441"/>
        <v>145.958333333333</v>
      </c>
      <c r="V3505" s="58">
        <f t="shared" si="442"/>
        <v>1.01019948033673</v>
      </c>
      <c r="W3505" s="58">
        <f t="shared" si="443"/>
        <v>1.01019948033673</v>
      </c>
    </row>
    <row r="3506" spans="11:23">
      <c r="K3506" s="80">
        <v>350.4</v>
      </c>
      <c r="L3506" s="56">
        <f t="shared" si="437"/>
        <v>1.41643999131926</v>
      </c>
      <c r="M3506" s="56">
        <f t="shared" si="444"/>
        <v>0.00403557293278278</v>
      </c>
      <c r="Q3506" s="82">
        <f t="shared" si="438"/>
        <v>0.0347979694802357</v>
      </c>
      <c r="R3506" s="58">
        <f t="shared" si="439"/>
        <v>3.17361010226061</v>
      </c>
      <c r="S3506" s="57">
        <f>IF(K3506=0,C3534,(1/$C$59)*LN(1+$C$59/$C$58/(RodR+ABS(Calculations!K3506-RodR))))</f>
        <v>0.010964790367742</v>
      </c>
      <c r="T3506" s="83">
        <f t="shared" si="440"/>
        <v>0.0110452310876241</v>
      </c>
      <c r="U3506" s="58">
        <f t="shared" si="441"/>
        <v>146</v>
      </c>
      <c r="V3506" s="58">
        <f t="shared" si="442"/>
        <v>1.01019948033673</v>
      </c>
      <c r="W3506" s="58">
        <f t="shared" si="443"/>
        <v>1.01019948033673</v>
      </c>
    </row>
    <row r="3507" spans="11:23">
      <c r="K3507" s="80">
        <v>350.5</v>
      </c>
      <c r="L3507" s="56">
        <f t="shared" si="437"/>
        <v>1.41603769483387</v>
      </c>
      <c r="M3507" s="56">
        <f t="shared" si="444"/>
        <v>0.00403327761655281</v>
      </c>
      <c r="Q3507" s="82">
        <f t="shared" si="438"/>
        <v>0.0347880861806209</v>
      </c>
      <c r="R3507" s="58">
        <f t="shared" si="439"/>
        <v>3.17361010226061</v>
      </c>
      <c r="S3507" s="57">
        <f>IF(K3507=0,C3535,(1/$C$59)*LN(1+$C$59/$C$58/(RodR+ABS(Calculations!K3507-RodR))))</f>
        <v>0.0109616761541819</v>
      </c>
      <c r="T3507" s="83">
        <f t="shared" si="440"/>
        <v>0.0110420710330159</v>
      </c>
      <c r="U3507" s="58">
        <f t="shared" si="441"/>
        <v>146.041666666667</v>
      </c>
      <c r="V3507" s="58">
        <f t="shared" si="442"/>
        <v>1.01019948033673</v>
      </c>
      <c r="W3507" s="58">
        <f t="shared" si="443"/>
        <v>1.01019948033673</v>
      </c>
    </row>
    <row r="3508" spans="11:23">
      <c r="K3508" s="80">
        <v>350.6</v>
      </c>
      <c r="L3508" s="56">
        <f t="shared" si="437"/>
        <v>1.41563562680519</v>
      </c>
      <c r="M3508" s="56">
        <f t="shared" si="444"/>
        <v>0.00403098425806458</v>
      </c>
      <c r="Q3508" s="82">
        <f t="shared" si="438"/>
        <v>0.0347782084935485</v>
      </c>
      <c r="R3508" s="58">
        <f t="shared" si="439"/>
        <v>3.17361010226061</v>
      </c>
      <c r="S3508" s="57">
        <f>IF(K3508=0,C3536,(1/$C$59)*LN(1+$C$59/$C$58/(RodR+ABS(Calculations!K3508-RodR))))</f>
        <v>0.0109585637091259</v>
      </c>
      <c r="T3508" s="83">
        <f t="shared" si="440"/>
        <v>0.0110389127860875</v>
      </c>
      <c r="U3508" s="58">
        <f t="shared" si="441"/>
        <v>146.083333333333</v>
      </c>
      <c r="V3508" s="58">
        <f t="shared" si="442"/>
        <v>1.01019948033673</v>
      </c>
      <c r="W3508" s="58">
        <f t="shared" si="443"/>
        <v>1.01019948033673</v>
      </c>
    </row>
    <row r="3509" spans="11:23">
      <c r="K3509" s="80">
        <v>350.7</v>
      </c>
      <c r="L3509" s="56">
        <f t="shared" si="437"/>
        <v>1.41523378703868</v>
      </c>
      <c r="M3509" s="56">
        <f t="shared" si="444"/>
        <v>0.00402869285504148</v>
      </c>
      <c r="Q3509" s="82">
        <f t="shared" si="438"/>
        <v>0.0347683364142393</v>
      </c>
      <c r="R3509" s="58">
        <f t="shared" si="439"/>
        <v>3.17361010226061</v>
      </c>
      <c r="S3509" s="57">
        <f>IF(K3509=0,C3537,(1/$C$59)*LN(1+$C$59/$C$58/(RodR+ABS(Calculations!K3509-RodR))))</f>
        <v>0.0109554530310681</v>
      </c>
      <c r="T3509" s="83">
        <f t="shared" si="440"/>
        <v>0.0110357563452863</v>
      </c>
      <c r="U3509" s="58">
        <f t="shared" si="441"/>
        <v>146.125</v>
      </c>
      <c r="V3509" s="58">
        <f t="shared" si="442"/>
        <v>1.01019948033673</v>
      </c>
      <c r="W3509" s="58">
        <f t="shared" si="443"/>
        <v>1.01019948033673</v>
      </c>
    </row>
    <row r="3510" spans="11:23">
      <c r="K3510" s="80">
        <v>350.8</v>
      </c>
      <c r="L3510" s="56">
        <f t="shared" si="437"/>
        <v>1.41483217534</v>
      </c>
      <c r="M3510" s="56">
        <f t="shared" si="444"/>
        <v>0.00402640340531102</v>
      </c>
      <c r="Q3510" s="82">
        <f t="shared" si="438"/>
        <v>0.0347584699379191</v>
      </c>
      <c r="R3510" s="58">
        <f t="shared" si="439"/>
        <v>3.17361010226061</v>
      </c>
      <c r="S3510" s="57">
        <f>IF(K3510=0,C3538,(1/$C$59)*LN(1+$C$59/$C$58/(RodR+ABS(Calculations!K3510-RodR))))</f>
        <v>0.0109523441185041</v>
      </c>
      <c r="T3510" s="83">
        <f t="shared" si="440"/>
        <v>0.011032601709065</v>
      </c>
      <c r="U3510" s="58">
        <f t="shared" si="441"/>
        <v>146.166666666667</v>
      </c>
      <c r="V3510" s="58">
        <f t="shared" si="442"/>
        <v>1.01019948033673</v>
      </c>
      <c r="W3510" s="58">
        <f t="shared" si="443"/>
        <v>1.01019948033673</v>
      </c>
    </row>
    <row r="3511" spans="11:23">
      <c r="K3511" s="80">
        <v>350.9</v>
      </c>
      <c r="L3511" s="56">
        <f t="shared" si="437"/>
        <v>1.41443079151504</v>
      </c>
      <c r="M3511" s="56">
        <f t="shared" si="444"/>
        <v>0.00402411590663121</v>
      </c>
      <c r="Q3511" s="82">
        <f t="shared" si="438"/>
        <v>0.0347486090598187</v>
      </c>
      <c r="R3511" s="58">
        <f t="shared" si="439"/>
        <v>3.17361010226061</v>
      </c>
      <c r="S3511" s="57">
        <f>IF(K3511=0,C3539,(1/$C$59)*LN(1+$C$59/$C$58/(RodR+ABS(Calculations!K3511-RodR))))</f>
        <v>0.0109492369699311</v>
      </c>
      <c r="T3511" s="83">
        <f t="shared" si="440"/>
        <v>0.0110294488758751</v>
      </c>
      <c r="U3511" s="58">
        <f t="shared" si="441"/>
        <v>146.208333333333</v>
      </c>
      <c r="V3511" s="58">
        <f t="shared" si="442"/>
        <v>1.01019948033673</v>
      </c>
      <c r="W3511" s="58">
        <f t="shared" si="443"/>
        <v>1.01019948033673</v>
      </c>
    </row>
    <row r="3512" spans="11:23">
      <c r="K3512" s="80">
        <v>351</v>
      </c>
      <c r="L3512" s="56">
        <f t="shared" si="437"/>
        <v>1.4140296353699</v>
      </c>
      <c r="M3512" s="56">
        <f t="shared" si="444"/>
        <v>0.00402183035679404</v>
      </c>
      <c r="Q3512" s="82">
        <f t="shared" si="438"/>
        <v>0.0347387537751749</v>
      </c>
      <c r="R3512" s="58">
        <f t="shared" si="439"/>
        <v>3.17361010226061</v>
      </c>
      <c r="S3512" s="57">
        <f>IF(K3512=0,C3540,(1/$C$59)*LN(1+$C$59/$C$58/(RodR+ABS(Calculations!K3512-RodR))))</f>
        <v>0.0109461315838483</v>
      </c>
      <c r="T3512" s="83">
        <f t="shared" si="440"/>
        <v>0.0110262978441726</v>
      </c>
      <c r="U3512" s="58">
        <f t="shared" si="441"/>
        <v>146.25</v>
      </c>
      <c r="V3512" s="58">
        <f t="shared" si="442"/>
        <v>1.01019948033673</v>
      </c>
      <c r="W3512" s="58">
        <f t="shared" si="443"/>
        <v>1.01019948033673</v>
      </c>
    </row>
    <row r="3513" spans="11:23">
      <c r="K3513" s="80">
        <v>351.1</v>
      </c>
      <c r="L3513" s="56">
        <f t="shared" si="437"/>
        <v>1.41362870671097</v>
      </c>
      <c r="M3513" s="56">
        <f t="shared" si="444"/>
        <v>0.00401954675355776</v>
      </c>
      <c r="Q3513" s="82">
        <f t="shared" si="438"/>
        <v>0.034728904079231</v>
      </c>
      <c r="R3513" s="58">
        <f t="shared" si="439"/>
        <v>3.17361010226061</v>
      </c>
      <c r="S3513" s="57">
        <f>IF(K3513=0,C3541,(1/$C$59)*LN(1+$C$59/$C$58/(RodR+ABS(Calculations!K3513-RodR))))</f>
        <v>0.0109430279587568</v>
      </c>
      <c r="T3513" s="83">
        <f t="shared" si="440"/>
        <v>0.0110231486124124</v>
      </c>
      <c r="U3513" s="58">
        <f t="shared" si="441"/>
        <v>146.291666666667</v>
      </c>
      <c r="V3513" s="58">
        <f t="shared" si="442"/>
        <v>1.01019948033673</v>
      </c>
      <c r="W3513" s="58">
        <f t="shared" si="443"/>
        <v>1.01019948033673</v>
      </c>
    </row>
    <row r="3514" spans="11:23">
      <c r="K3514" s="80">
        <v>351.2</v>
      </c>
      <c r="L3514" s="56">
        <f t="shared" si="437"/>
        <v>1.41322800534473</v>
      </c>
      <c r="M3514" s="56">
        <f t="shared" si="444"/>
        <v>0.00401726509474964</v>
      </c>
      <c r="Q3514" s="82">
        <f t="shared" si="438"/>
        <v>0.0347190599672328</v>
      </c>
      <c r="R3514" s="58">
        <f t="shared" si="439"/>
        <v>3.17361010226061</v>
      </c>
      <c r="S3514" s="57">
        <f>IF(K3514=0,C3542,(1/$C$59)*LN(1+$C$59/$C$58/(RodR+ABS(Calculations!K3514-RodR))))</f>
        <v>0.0109399260931587</v>
      </c>
      <c r="T3514" s="83">
        <f t="shared" si="440"/>
        <v>0.0110200011790543</v>
      </c>
      <c r="U3514" s="58">
        <f t="shared" si="441"/>
        <v>146.333333333333</v>
      </c>
      <c r="V3514" s="58">
        <f t="shared" si="442"/>
        <v>1.01019948033673</v>
      </c>
      <c r="W3514" s="58">
        <f t="shared" si="443"/>
        <v>1.01019948033673</v>
      </c>
    </row>
    <row r="3515" spans="11:23">
      <c r="K3515" s="80">
        <v>351.3</v>
      </c>
      <c r="L3515" s="56">
        <f t="shared" si="437"/>
        <v>1.41282753107796</v>
      </c>
      <c r="M3515" s="56">
        <f t="shared" si="444"/>
        <v>0.00401498537816214</v>
      </c>
      <c r="Q3515" s="82">
        <f t="shared" si="438"/>
        <v>0.0347092214344338</v>
      </c>
      <c r="R3515" s="58">
        <f t="shared" si="439"/>
        <v>3.17361010226061</v>
      </c>
      <c r="S3515" s="57">
        <f>IF(K3515=0,C3543,(1/$C$59)*LN(1+$C$59/$C$58/(RodR+ABS(Calculations!K3515-RodR))))</f>
        <v>0.0109368259855582</v>
      </c>
      <c r="T3515" s="83">
        <f t="shared" si="440"/>
        <v>0.0110168555425568</v>
      </c>
      <c r="U3515" s="58">
        <f t="shared" si="441"/>
        <v>146.375</v>
      </c>
      <c r="V3515" s="58">
        <f t="shared" si="442"/>
        <v>1.01019948033673</v>
      </c>
      <c r="W3515" s="58">
        <f t="shared" si="443"/>
        <v>1.01019948033673</v>
      </c>
    </row>
    <row r="3516" spans="11:23">
      <c r="K3516" s="80">
        <v>351.4</v>
      </c>
      <c r="L3516" s="56">
        <f t="shared" si="437"/>
        <v>1.41242728371767</v>
      </c>
      <c r="M3516" s="56">
        <f t="shared" si="444"/>
        <v>0.00401270760158678</v>
      </c>
      <c r="Q3516" s="82">
        <f t="shared" si="438"/>
        <v>0.0346993884760923</v>
      </c>
      <c r="R3516" s="58">
        <f t="shared" si="439"/>
        <v>3.17361010226061</v>
      </c>
      <c r="S3516" s="57">
        <f>IF(K3516=0,C3544,(1/$C$59)*LN(1+$C$59/$C$58/(RodR+ABS(Calculations!K3516-RodR))))</f>
        <v>0.0109337276344613</v>
      </c>
      <c r="T3516" s="83">
        <f t="shared" si="440"/>
        <v>0.0110137117013832</v>
      </c>
      <c r="U3516" s="58">
        <f t="shared" si="441"/>
        <v>146.416666666667</v>
      </c>
      <c r="V3516" s="58">
        <f t="shared" si="442"/>
        <v>1.01019948033673</v>
      </c>
      <c r="W3516" s="58">
        <f t="shared" si="443"/>
        <v>1.01019948033673</v>
      </c>
    </row>
    <row r="3517" spans="11:23">
      <c r="K3517" s="80">
        <v>351.5</v>
      </c>
      <c r="L3517" s="56">
        <f t="shared" si="437"/>
        <v>1.41202726307109</v>
      </c>
      <c r="M3517" s="56">
        <f t="shared" si="444"/>
        <v>0.00401043176278182</v>
      </c>
      <c r="Q3517" s="82">
        <f t="shared" si="438"/>
        <v>0.0346895610874725</v>
      </c>
      <c r="R3517" s="58">
        <f t="shared" si="439"/>
        <v>3.17361010226061</v>
      </c>
      <c r="S3517" s="57">
        <f>IF(K3517=0,C3545,(1/$C$59)*LN(1+$C$59/$C$58/(RodR+ABS(Calculations!K3517-RodR))))</f>
        <v>0.0109306310383757</v>
      </c>
      <c r="T3517" s="83">
        <f t="shared" si="440"/>
        <v>0.0110105696539954</v>
      </c>
      <c r="U3517" s="58">
        <f t="shared" si="441"/>
        <v>146.458333333333</v>
      </c>
      <c r="V3517" s="58">
        <f t="shared" si="442"/>
        <v>1.01019948033673</v>
      </c>
      <c r="W3517" s="58">
        <f t="shared" si="443"/>
        <v>1.01019948033673</v>
      </c>
    </row>
    <row r="3518" spans="11:23">
      <c r="K3518" s="80">
        <v>351.6</v>
      </c>
      <c r="L3518" s="56">
        <f t="shared" si="437"/>
        <v>1.41162746894562</v>
      </c>
      <c r="M3518" s="56">
        <f t="shared" si="444"/>
        <v>0.00400815785957387</v>
      </c>
      <c r="Q3518" s="82">
        <f t="shared" si="438"/>
        <v>0.0346797392638429</v>
      </c>
      <c r="R3518" s="58">
        <f t="shared" si="439"/>
        <v>3.17361010226061</v>
      </c>
      <c r="S3518" s="57">
        <f>IF(K3518=0,C3546,(1/$C$59)*LN(1+$C$59/$C$58/(RodR+ABS(Calculations!K3518-RodR))))</f>
        <v>0.0109275361958106</v>
      </c>
      <c r="T3518" s="83">
        <f t="shared" si="440"/>
        <v>0.0110074293988592</v>
      </c>
      <c r="U3518" s="58">
        <f t="shared" si="441"/>
        <v>146.5</v>
      </c>
      <c r="V3518" s="58">
        <f t="shared" si="442"/>
        <v>1.01019948033673</v>
      </c>
      <c r="W3518" s="58">
        <f t="shared" si="443"/>
        <v>1.01019948033673</v>
      </c>
    </row>
    <row r="3519" spans="11:23">
      <c r="K3519" s="80">
        <v>351.7</v>
      </c>
      <c r="L3519" s="56">
        <f t="shared" si="437"/>
        <v>1.41122790114889</v>
      </c>
      <c r="M3519" s="56">
        <f t="shared" si="444"/>
        <v>0.00400588588978934</v>
      </c>
      <c r="Q3519" s="82">
        <f t="shared" si="438"/>
        <v>0.0346699230004777</v>
      </c>
      <c r="R3519" s="58">
        <f t="shared" si="439"/>
        <v>3.17361010226061</v>
      </c>
      <c r="S3519" s="57">
        <f>IF(K3519=0,C3547,(1/$C$59)*LN(1+$C$59/$C$58/(RodR+ABS(Calculations!K3519-RodR))))</f>
        <v>0.0109244431052768</v>
      </c>
      <c r="T3519" s="83">
        <f t="shared" si="440"/>
        <v>0.0110042909344417</v>
      </c>
      <c r="U3519" s="58">
        <f t="shared" si="441"/>
        <v>146.541666666667</v>
      </c>
      <c r="V3519" s="58">
        <f t="shared" si="442"/>
        <v>1.01019948033673</v>
      </c>
      <c r="W3519" s="58">
        <f t="shared" si="443"/>
        <v>1.01019948033673</v>
      </c>
    </row>
    <row r="3520" spans="11:23">
      <c r="K3520" s="80">
        <v>351.8</v>
      </c>
      <c r="L3520" s="56">
        <f t="shared" si="437"/>
        <v>1.41082855948875</v>
      </c>
      <c r="M3520" s="56">
        <f t="shared" si="444"/>
        <v>0.00400361585125486</v>
      </c>
      <c r="Q3520" s="82">
        <f t="shared" si="438"/>
        <v>0.034660112292656</v>
      </c>
      <c r="R3520" s="58">
        <f t="shared" si="439"/>
        <v>3.17361010226061</v>
      </c>
      <c r="S3520" s="57">
        <f>IF(K3520=0,C3548,(1/$C$59)*LN(1+$C$59/$C$58/(RodR+ABS(Calculations!K3520-RodR))))</f>
        <v>0.0109213517652868</v>
      </c>
      <c r="T3520" s="83">
        <f t="shared" si="440"/>
        <v>0.0110011542592116</v>
      </c>
      <c r="U3520" s="58">
        <f t="shared" si="441"/>
        <v>146.583333333333</v>
      </c>
      <c r="V3520" s="58">
        <f t="shared" si="442"/>
        <v>1.01019948033673</v>
      </c>
      <c r="W3520" s="58">
        <f t="shared" si="443"/>
        <v>1.01019948033673</v>
      </c>
    </row>
    <row r="3521" spans="11:23">
      <c r="K3521" s="80">
        <v>351.9</v>
      </c>
      <c r="L3521" s="56">
        <f t="shared" si="437"/>
        <v>1.41042944377331</v>
      </c>
      <c r="M3521" s="56">
        <f t="shared" si="444"/>
        <v>0.00400134774172733</v>
      </c>
      <c r="Q3521" s="82">
        <f t="shared" si="438"/>
        <v>0.0346503071356639</v>
      </c>
      <c r="R3521" s="58">
        <f t="shared" si="439"/>
        <v>3.17361010226061</v>
      </c>
      <c r="S3521" s="57">
        <f>IF(K3521=0,C3549,(1/$C$59)*LN(1+$C$59/$C$58/(RodR+ABS(Calculations!K3521-RodR))))</f>
        <v>0.0109182621743553</v>
      </c>
      <c r="T3521" s="83">
        <f t="shared" si="440"/>
        <v>0.0109980193716391</v>
      </c>
      <c r="U3521" s="58">
        <f t="shared" si="441"/>
        <v>146.625</v>
      </c>
      <c r="V3521" s="58">
        <f t="shared" si="442"/>
        <v>1.01019948033673</v>
      </c>
      <c r="W3521" s="58">
        <f t="shared" si="443"/>
        <v>1.01019948033673</v>
      </c>
    </row>
    <row r="3522" spans="11:23">
      <c r="K3522" s="80">
        <v>352</v>
      </c>
      <c r="L3522" s="56">
        <f t="shared" ref="L3522:L3585" si="445">IF(K3522&lt;RodR,EPRValue,Q3522*$C$43)</f>
        <v>1.41003055381087</v>
      </c>
      <c r="M3522" s="56">
        <f t="shared" si="444"/>
        <v>0.00399908155903361</v>
      </c>
      <c r="Q3522" s="82">
        <f t="shared" si="438"/>
        <v>0.0346405075247915</v>
      </c>
      <c r="R3522" s="58">
        <f t="shared" si="439"/>
        <v>3.17361010226061</v>
      </c>
      <c r="S3522" s="57">
        <f>IF(K3522=0,C3550,(1/$C$59)*LN(1+$C$59/$C$58/(RodR+ABS(Calculations!K3522-RodR))))</f>
        <v>0.0109151743309982</v>
      </c>
      <c r="T3522" s="83">
        <f t="shared" si="440"/>
        <v>0.0109948862701965</v>
      </c>
      <c r="U3522" s="58">
        <f t="shared" si="441"/>
        <v>146.666666666667</v>
      </c>
      <c r="V3522" s="58">
        <f t="shared" si="442"/>
        <v>1.01019948033673</v>
      </c>
      <c r="W3522" s="58">
        <f t="shared" si="443"/>
        <v>1.01019948033673</v>
      </c>
    </row>
    <row r="3523" spans="11:23">
      <c r="K3523" s="80">
        <v>352.1</v>
      </c>
      <c r="L3523" s="56">
        <f t="shared" si="445"/>
        <v>1.40963188940993</v>
      </c>
      <c r="M3523" s="56">
        <f t="shared" si="444"/>
        <v>0.00399681730103563</v>
      </c>
      <c r="Q3523" s="82">
        <f t="shared" si="438"/>
        <v>0.0346307134553345</v>
      </c>
      <c r="R3523" s="58">
        <f t="shared" si="439"/>
        <v>3.17361010226061</v>
      </c>
      <c r="S3523" s="57">
        <f>IF(K3523=0,C3551,(1/$C$59)*LN(1+$C$59/$C$58/(RodR+ABS(Calculations!K3523-RodR))))</f>
        <v>0.0109120882337331</v>
      </c>
      <c r="T3523" s="83">
        <f t="shared" si="440"/>
        <v>0.010991754953358</v>
      </c>
      <c r="U3523" s="58">
        <f t="shared" si="441"/>
        <v>146.708333333333</v>
      </c>
      <c r="V3523" s="58">
        <f t="shared" si="442"/>
        <v>1.01019948033673</v>
      </c>
      <c r="W3523" s="58">
        <f t="shared" si="443"/>
        <v>1.01019948033673</v>
      </c>
    </row>
    <row r="3524" spans="11:23">
      <c r="K3524" s="80">
        <v>352.2</v>
      </c>
      <c r="L3524" s="56">
        <f t="shared" si="445"/>
        <v>1.40923345037924</v>
      </c>
      <c r="M3524" s="56">
        <f t="shared" si="444"/>
        <v>0.00399455496548917</v>
      </c>
      <c r="Q3524" s="82">
        <f t="shared" ref="Q3524:Q3587" si="446">R3524*IF($C$56&lt;$C$55,S3524,T3524)</f>
        <v>0.0346209249225941</v>
      </c>
      <c r="R3524" s="58">
        <f t="shared" ref="R3524:R3587" si="447">$C$70/$C$61*W3524</f>
        <v>3.17361010226061</v>
      </c>
      <c r="S3524" s="57">
        <f>IF(K3524=0,C3552,(1/$C$59)*LN(1+$C$59/$C$58/(RodR+ABS(Calculations!K3524-RodR))))</f>
        <v>0.0109090038810795</v>
      </c>
      <c r="T3524" s="83">
        <f t="shared" ref="T3524:T3587" si="448">IF((ABS(K3524))&lt;$C$55-$C$56,($C$53/2/PI()/$C$56*LN(($C$55-$C$56)*(ABS(K3524)+$C$56)/(ABS(K3524))/$C$55)+$C$60*LN($C$55*$C$54/($C$55-$C$56)/$C$53)),$C$60*LN((((ABS(K3524))+$C$56-$C$55)*$C$53+$C$55*$C$54)/($C$53*(ABS(K3524)))))</f>
        <v>0.0109886254195988</v>
      </c>
      <c r="U3524" s="58">
        <f t="shared" ref="U3524:U3587" si="449">K3524/$C$56</f>
        <v>146.75</v>
      </c>
      <c r="V3524" s="58">
        <f t="shared" ref="V3524:V3587" si="450">IF(K3524="","",1/(1.0212-0.0178*LOG10($C$53+0.01)))</f>
        <v>1.01019948033673</v>
      </c>
      <c r="W3524" s="58">
        <f t="shared" ref="W3524:W3587" si="451">MAX(1/(-(0.21682*LOG10(3.7*U3524)-0.293)*(EXP(-3.7*U3524)-1)+1),1)*MAX(1/(-(0.1921*LOG10(U3524+0.2)+0.072)*(EXP(-150*U3524)-1)+1),1)*V3524</f>
        <v>1.01019948033673</v>
      </c>
    </row>
    <row r="3525" spans="11:23">
      <c r="K3525" s="80">
        <v>352.3</v>
      </c>
      <c r="L3525" s="56">
        <f t="shared" si="445"/>
        <v>1.40883523652771</v>
      </c>
      <c r="M3525" s="56">
        <f t="shared" si="444"/>
        <v>0.00399229455025463</v>
      </c>
      <c r="Q3525" s="82">
        <f t="shared" si="446"/>
        <v>0.0346111419218761</v>
      </c>
      <c r="R3525" s="58">
        <f t="shared" si="447"/>
        <v>3.17361010226061</v>
      </c>
      <c r="S3525" s="57">
        <f>IF(K3525=0,C3553,(1/$C$59)*LN(1+$C$59/$C$58/(RodR+ABS(Calculations!K3525-RodR))))</f>
        <v>0.0109059212715582</v>
      </c>
      <c r="T3525" s="83">
        <f t="shared" si="448"/>
        <v>0.0109854976673967</v>
      </c>
      <c r="U3525" s="58">
        <f t="shared" si="449"/>
        <v>146.791666666667</v>
      </c>
      <c r="V3525" s="58">
        <f t="shared" si="450"/>
        <v>1.01019948033673</v>
      </c>
      <c r="W3525" s="58">
        <f t="shared" si="451"/>
        <v>1.01019948033673</v>
      </c>
    </row>
    <row r="3526" spans="11:23">
      <c r="K3526" s="80">
        <v>352.4</v>
      </c>
      <c r="L3526" s="56">
        <f t="shared" si="445"/>
        <v>1.40843724766451</v>
      </c>
      <c r="M3526" s="56">
        <f t="shared" si="444"/>
        <v>0.00399003605315928</v>
      </c>
      <c r="Q3526" s="82">
        <f t="shared" si="446"/>
        <v>0.0346013644484922</v>
      </c>
      <c r="R3526" s="58">
        <f t="shared" si="447"/>
        <v>3.17361010226061</v>
      </c>
      <c r="S3526" s="57">
        <f>IF(K3526=0,C3554,(1/$C$59)*LN(1+$C$59/$C$58/(RodR+ABS(Calculations!K3526-RodR))))</f>
        <v>0.0109028404036921</v>
      </c>
      <c r="T3526" s="83">
        <f t="shared" si="448"/>
        <v>0.0109823716952308</v>
      </c>
      <c r="U3526" s="58">
        <f t="shared" si="449"/>
        <v>146.833333333333</v>
      </c>
      <c r="V3526" s="58">
        <f t="shared" si="450"/>
        <v>1.01019948033673</v>
      </c>
      <c r="W3526" s="58">
        <f t="shared" si="451"/>
        <v>1.01019948033673</v>
      </c>
    </row>
    <row r="3527" spans="11:23">
      <c r="K3527" s="80">
        <v>352.5</v>
      </c>
      <c r="L3527" s="56">
        <f t="shared" si="445"/>
        <v>1.40803948359903</v>
      </c>
      <c r="M3527" s="56">
        <f t="shared" si="444"/>
        <v>0.00398777947206352</v>
      </c>
      <c r="Q3527" s="82">
        <f t="shared" si="446"/>
        <v>0.0345915924977594</v>
      </c>
      <c r="R3527" s="58">
        <f t="shared" si="447"/>
        <v>3.17361010226061</v>
      </c>
      <c r="S3527" s="57">
        <f>IF(K3527=0,C3555,(1/$C$59)*LN(1+$C$59/$C$58/(RodR+ABS(Calculations!K3527-RodR))))</f>
        <v>0.0108997612760053</v>
      </c>
      <c r="T3527" s="83">
        <f t="shared" si="448"/>
        <v>0.0109792475015816</v>
      </c>
      <c r="U3527" s="58">
        <f t="shared" si="449"/>
        <v>146.875</v>
      </c>
      <c r="V3527" s="58">
        <f t="shared" si="450"/>
        <v>1.01019948033673</v>
      </c>
      <c r="W3527" s="58">
        <f t="shared" si="451"/>
        <v>1.01019948033673</v>
      </c>
    </row>
    <row r="3528" spans="11:23">
      <c r="K3528" s="80">
        <v>352.6</v>
      </c>
      <c r="L3528" s="56">
        <f t="shared" si="445"/>
        <v>1.40764194414086</v>
      </c>
      <c r="M3528" s="56">
        <f t="shared" si="444"/>
        <v>0.00398552480475778</v>
      </c>
      <c r="Q3528" s="82">
        <f t="shared" si="446"/>
        <v>0.0345818260650003</v>
      </c>
      <c r="R3528" s="58">
        <f t="shared" si="447"/>
        <v>3.17361010226061</v>
      </c>
      <c r="S3528" s="57">
        <f>IF(K3528=0,C3556,(1/$C$59)*LN(1+$C$59/$C$58/(RodR+ABS(Calculations!K3528-RodR))))</f>
        <v>0.0108966838870242</v>
      </c>
      <c r="T3528" s="83">
        <f t="shared" si="448"/>
        <v>0.0109761250849323</v>
      </c>
      <c r="U3528" s="58">
        <f t="shared" si="449"/>
        <v>146.916666666667</v>
      </c>
      <c r="V3528" s="58">
        <f t="shared" si="450"/>
        <v>1.01019948033673</v>
      </c>
      <c r="W3528" s="58">
        <f t="shared" si="451"/>
        <v>1.01019948033673</v>
      </c>
    </row>
    <row r="3529" spans="11:23">
      <c r="K3529" s="80">
        <v>352.7</v>
      </c>
      <c r="L3529" s="56">
        <f t="shared" si="445"/>
        <v>1.40724462909982</v>
      </c>
      <c r="M3529" s="56">
        <f t="shared" si="444"/>
        <v>0.00398327204906979</v>
      </c>
      <c r="Q3529" s="82">
        <f t="shared" si="446"/>
        <v>0.0345720651455424</v>
      </c>
      <c r="R3529" s="58">
        <f t="shared" si="447"/>
        <v>3.17361010226061</v>
      </c>
      <c r="S3529" s="57">
        <f>IF(K3529=0,C3557,(1/$C$59)*LN(1+$C$59/$C$58/(RodR+ABS(Calculations!K3529-RodR))))</f>
        <v>0.0108936082352764</v>
      </c>
      <c r="T3529" s="83">
        <f t="shared" si="448"/>
        <v>0.0109730044437666</v>
      </c>
      <c r="U3529" s="58">
        <f t="shared" si="449"/>
        <v>146.958333333333</v>
      </c>
      <c r="V3529" s="58">
        <f t="shared" si="450"/>
        <v>1.01019948033673</v>
      </c>
      <c r="W3529" s="58">
        <f t="shared" si="451"/>
        <v>1.01019948033673</v>
      </c>
    </row>
    <row r="3530" spans="11:23">
      <c r="K3530" s="80">
        <v>352.8</v>
      </c>
      <c r="L3530" s="56">
        <f t="shared" si="445"/>
        <v>1.40684753828589</v>
      </c>
      <c r="M3530" s="56">
        <f t="shared" si="444"/>
        <v>0.00398102120285881</v>
      </c>
      <c r="Q3530" s="82">
        <f t="shared" si="446"/>
        <v>0.0345623097347177</v>
      </c>
      <c r="R3530" s="58">
        <f t="shared" si="447"/>
        <v>3.17361010226061</v>
      </c>
      <c r="S3530" s="57">
        <f>IF(K3530=0,C3558,(1/$C$59)*LN(1+$C$59/$C$58/(RodR+ABS(Calculations!K3530-RodR))))</f>
        <v>0.010890534319291</v>
      </c>
      <c r="T3530" s="83">
        <f t="shared" si="448"/>
        <v>0.0109698855765712</v>
      </c>
      <c r="U3530" s="58">
        <f t="shared" si="449"/>
        <v>147</v>
      </c>
      <c r="V3530" s="58">
        <f t="shared" si="450"/>
        <v>1.01019948033673</v>
      </c>
      <c r="W3530" s="58">
        <f t="shared" si="451"/>
        <v>1.01019948033673</v>
      </c>
    </row>
    <row r="3531" spans="11:23">
      <c r="K3531" s="80">
        <v>352.9</v>
      </c>
      <c r="L3531" s="56">
        <f t="shared" si="445"/>
        <v>1.40645067150933</v>
      </c>
      <c r="M3531" s="56">
        <f t="shared" si="444"/>
        <v>0.00397877226398524</v>
      </c>
      <c r="Q3531" s="82">
        <f t="shared" si="446"/>
        <v>0.0345525598278645</v>
      </c>
      <c r="R3531" s="58">
        <f t="shared" si="447"/>
        <v>3.17361010226061</v>
      </c>
      <c r="S3531" s="57">
        <f>IF(K3531=0,C3559,(1/$C$59)*LN(1+$C$59/$C$58/(RodR+ABS(Calculations!K3531-RodR))))</f>
        <v>0.0108874621375991</v>
      </c>
      <c r="T3531" s="83">
        <f t="shared" si="448"/>
        <v>0.0109667684818333</v>
      </c>
      <c r="U3531" s="58">
        <f t="shared" si="449"/>
        <v>147.041666666667</v>
      </c>
      <c r="V3531" s="58">
        <f t="shared" si="450"/>
        <v>1.01019948033673</v>
      </c>
      <c r="W3531" s="58">
        <f t="shared" si="451"/>
        <v>1.01019948033673</v>
      </c>
    </row>
    <row r="3532" spans="11:23">
      <c r="K3532" s="80">
        <v>353</v>
      </c>
      <c r="L3532" s="56">
        <f t="shared" si="445"/>
        <v>1.40605402858059</v>
      </c>
      <c r="M3532" s="56">
        <f t="shared" si="444"/>
        <v>0.00397652523027547</v>
      </c>
      <c r="Q3532" s="82">
        <f t="shared" si="446"/>
        <v>0.0345428154203264</v>
      </c>
      <c r="R3532" s="58">
        <f t="shared" si="447"/>
        <v>3.17361010226061</v>
      </c>
      <c r="S3532" s="57">
        <f>IF(K3532=0,C3560,(1/$C$59)*LN(1+$C$59/$C$58/(RodR+ABS(Calculations!K3532-RodR))))</f>
        <v>0.0108843916887336</v>
      </c>
      <c r="T3532" s="83">
        <f t="shared" si="448"/>
        <v>0.0109636531580423</v>
      </c>
      <c r="U3532" s="58">
        <f t="shared" si="449"/>
        <v>147.083333333333</v>
      </c>
      <c r="V3532" s="58">
        <f t="shared" si="450"/>
        <v>1.01019948033673</v>
      </c>
      <c r="W3532" s="58">
        <f t="shared" si="451"/>
        <v>1.01019948033673</v>
      </c>
    </row>
    <row r="3533" spans="11:23">
      <c r="K3533" s="80">
        <v>353.1</v>
      </c>
      <c r="L3533" s="56">
        <f t="shared" si="445"/>
        <v>1.40565760931038</v>
      </c>
      <c r="M3533" s="56">
        <f t="shared" ref="M3533:M3596" si="452">L3523-L3533</f>
        <v>0.00397428009955436</v>
      </c>
      <c r="Q3533" s="82">
        <f t="shared" si="446"/>
        <v>0.0345330765074527</v>
      </c>
      <c r="R3533" s="58">
        <f t="shared" si="447"/>
        <v>3.17361010226061</v>
      </c>
      <c r="S3533" s="57">
        <f>IF(K3533=0,C3561,(1/$C$59)*LN(1+$C$59/$C$58/(RodR+ABS(Calculations!K3533-RodR))))</f>
        <v>0.010881322971229</v>
      </c>
      <c r="T3533" s="83">
        <f t="shared" si="448"/>
        <v>0.0109605396036905</v>
      </c>
      <c r="U3533" s="58">
        <f t="shared" si="449"/>
        <v>147.125</v>
      </c>
      <c r="V3533" s="58">
        <f t="shared" si="450"/>
        <v>1.01019948033673</v>
      </c>
      <c r="W3533" s="58">
        <f t="shared" si="451"/>
        <v>1.01019948033673</v>
      </c>
    </row>
    <row r="3534" spans="11:23">
      <c r="K3534" s="80">
        <v>353.2</v>
      </c>
      <c r="L3534" s="56">
        <f t="shared" si="445"/>
        <v>1.40526141350949</v>
      </c>
      <c r="M3534" s="56">
        <f t="shared" si="452"/>
        <v>0.00397203686975112</v>
      </c>
      <c r="Q3534" s="82">
        <f t="shared" si="446"/>
        <v>0.0345233430845952</v>
      </c>
      <c r="R3534" s="58">
        <f t="shared" si="447"/>
        <v>3.17361010226061</v>
      </c>
      <c r="S3534" s="57">
        <f>IF(K3534=0,C3562,(1/$C$59)*LN(1+$C$59/$C$58/(RodR+ABS(Calculations!K3534-RodR))))</f>
        <v>0.0108782559836206</v>
      </c>
      <c r="T3534" s="83">
        <f t="shared" si="448"/>
        <v>0.0109574278172691</v>
      </c>
      <c r="U3534" s="58">
        <f t="shared" si="449"/>
        <v>147.166666666667</v>
      </c>
      <c r="V3534" s="58">
        <f t="shared" si="450"/>
        <v>1.01019948033673</v>
      </c>
      <c r="W3534" s="58">
        <f t="shared" si="451"/>
        <v>1.01019948033673</v>
      </c>
    </row>
    <row r="3535" spans="11:23">
      <c r="K3535" s="80">
        <v>353.3</v>
      </c>
      <c r="L3535" s="56">
        <f t="shared" si="445"/>
        <v>1.40486544098908</v>
      </c>
      <c r="M3535" s="56">
        <f t="shared" si="452"/>
        <v>0.00396979553862331</v>
      </c>
      <c r="Q3535" s="82">
        <f t="shared" si="446"/>
        <v>0.0345136151471151</v>
      </c>
      <c r="R3535" s="58">
        <f t="shared" si="447"/>
        <v>3.17361010226061</v>
      </c>
      <c r="S3535" s="57">
        <f>IF(K3535=0,C3563,(1/$C$59)*LN(1+$C$59/$C$58/(RodR+ABS(Calculations!K3535-RodR))))</f>
        <v>0.0108751907244468</v>
      </c>
      <c r="T3535" s="83">
        <f t="shared" si="448"/>
        <v>0.0109543177972748</v>
      </c>
      <c r="U3535" s="58">
        <f t="shared" si="449"/>
        <v>147.208333333333</v>
      </c>
      <c r="V3535" s="58">
        <f t="shared" si="450"/>
        <v>1.01019948033673</v>
      </c>
      <c r="W3535" s="58">
        <f t="shared" si="451"/>
        <v>1.01019948033673</v>
      </c>
    </row>
    <row r="3536" spans="11:23">
      <c r="K3536" s="80">
        <v>353.4</v>
      </c>
      <c r="L3536" s="56">
        <f t="shared" si="445"/>
        <v>1.40446969156042</v>
      </c>
      <c r="M3536" s="56">
        <f t="shared" si="452"/>
        <v>0.00396755610409882</v>
      </c>
      <c r="Q3536" s="82">
        <f t="shared" si="446"/>
        <v>0.0345038926903749</v>
      </c>
      <c r="R3536" s="58">
        <f t="shared" si="447"/>
        <v>3.17361010226061</v>
      </c>
      <c r="S3536" s="57">
        <f>IF(K3536=0,C3564,(1/$C$59)*LN(1+$C$59/$C$58/(RodR+ABS(Calculations!K3536-RodR))))</f>
        <v>0.0108721271922462</v>
      </c>
      <c r="T3536" s="83">
        <f t="shared" si="448"/>
        <v>0.0109512095422018</v>
      </c>
      <c r="U3536" s="58">
        <f t="shared" si="449"/>
        <v>147.25</v>
      </c>
      <c r="V3536" s="58">
        <f t="shared" si="450"/>
        <v>1.01019948033673</v>
      </c>
      <c r="W3536" s="58">
        <f t="shared" si="451"/>
        <v>1.01019948033673</v>
      </c>
    </row>
    <row r="3537" spans="11:23">
      <c r="K3537" s="80">
        <v>353.5</v>
      </c>
      <c r="L3537" s="56">
        <f t="shared" si="445"/>
        <v>1.40407416503506</v>
      </c>
      <c r="M3537" s="56">
        <f t="shared" si="452"/>
        <v>0.0039653185639692</v>
      </c>
      <c r="Q3537" s="82">
        <f t="shared" si="446"/>
        <v>0.0344941757097458</v>
      </c>
      <c r="R3537" s="58">
        <f t="shared" si="447"/>
        <v>3.17361010226061</v>
      </c>
      <c r="S3537" s="57">
        <f>IF(K3537=0,C3565,(1/$C$59)*LN(1+$C$59/$C$58/(RodR+ABS(Calculations!K3537-RodR))))</f>
        <v>0.0108690653855605</v>
      </c>
      <c r="T3537" s="83">
        <f t="shared" si="448"/>
        <v>0.0109481030505499</v>
      </c>
      <c r="U3537" s="58">
        <f t="shared" si="449"/>
        <v>147.291666666667</v>
      </c>
      <c r="V3537" s="58">
        <f t="shared" si="450"/>
        <v>1.01019948033673</v>
      </c>
      <c r="W3537" s="58">
        <f t="shared" si="451"/>
        <v>1.01019948033673</v>
      </c>
    </row>
    <row r="3538" spans="11:23">
      <c r="K3538" s="80">
        <v>353.6</v>
      </c>
      <c r="L3538" s="56">
        <f t="shared" si="445"/>
        <v>1.40367886122466</v>
      </c>
      <c r="M3538" s="56">
        <f t="shared" si="452"/>
        <v>0.00396308291619851</v>
      </c>
      <c r="Q3538" s="82">
        <f t="shared" si="446"/>
        <v>0.0344844642006003</v>
      </c>
      <c r="R3538" s="58">
        <f t="shared" si="447"/>
        <v>3.17361010226061</v>
      </c>
      <c r="S3538" s="57">
        <f>IF(K3538=0,C3566,(1/$C$59)*LN(1+$C$59/$C$58/(RodR+ABS(Calculations!K3538-RodR))))</f>
        <v>0.0108660053029314</v>
      </c>
      <c r="T3538" s="83">
        <f t="shared" si="448"/>
        <v>0.0109449983208173</v>
      </c>
      <c r="U3538" s="58">
        <f t="shared" si="449"/>
        <v>147.333333333333</v>
      </c>
      <c r="V3538" s="58">
        <f t="shared" si="450"/>
        <v>1.01019948033673</v>
      </c>
      <c r="W3538" s="58">
        <f t="shared" si="451"/>
        <v>1.01019948033673</v>
      </c>
    </row>
    <row r="3539" spans="11:23">
      <c r="K3539" s="80">
        <v>353.7</v>
      </c>
      <c r="L3539" s="56">
        <f t="shared" si="445"/>
        <v>1.40328377994124</v>
      </c>
      <c r="M3539" s="56">
        <f t="shared" si="452"/>
        <v>0.00396084915857542</v>
      </c>
      <c r="Q3539" s="82">
        <f t="shared" si="446"/>
        <v>0.0344747581583205</v>
      </c>
      <c r="R3539" s="58">
        <f t="shared" si="447"/>
        <v>3.17361010226061</v>
      </c>
      <c r="S3539" s="57">
        <f>IF(K3539=0,C3567,(1/$C$59)*LN(1+$C$59/$C$58/(RodR+ABS(Calculations!K3539-RodR))))</f>
        <v>0.0108629469429038</v>
      </c>
      <c r="T3539" s="83">
        <f t="shared" si="448"/>
        <v>0.0109418953515071</v>
      </c>
      <c r="U3539" s="58">
        <f t="shared" si="449"/>
        <v>147.375</v>
      </c>
      <c r="V3539" s="58">
        <f t="shared" si="450"/>
        <v>1.01019948033673</v>
      </c>
      <c r="W3539" s="58">
        <f t="shared" si="451"/>
        <v>1.01019948033673</v>
      </c>
    </row>
    <row r="3540" spans="11:23">
      <c r="K3540" s="80">
        <v>353.8</v>
      </c>
      <c r="L3540" s="56">
        <f t="shared" si="445"/>
        <v>1.40288892099689</v>
      </c>
      <c r="M3540" s="56">
        <f t="shared" si="452"/>
        <v>0.00395861728899649</v>
      </c>
      <c r="Q3540" s="82">
        <f t="shared" si="446"/>
        <v>0.0344650575782898</v>
      </c>
      <c r="R3540" s="58">
        <f t="shared" si="447"/>
        <v>3.17361010226061</v>
      </c>
      <c r="S3540" s="57">
        <f>IF(K3540=0,C3568,(1/$C$59)*LN(1+$C$59/$C$58/(RodR+ABS(Calculations!K3540-RodR))))</f>
        <v>0.0108598903040231</v>
      </c>
      <c r="T3540" s="83">
        <f t="shared" si="448"/>
        <v>0.010938794141121</v>
      </c>
      <c r="U3540" s="58">
        <f t="shared" si="449"/>
        <v>147.416666666667</v>
      </c>
      <c r="V3540" s="58">
        <f t="shared" si="450"/>
        <v>1.01019948033673</v>
      </c>
      <c r="W3540" s="58">
        <f t="shared" si="451"/>
        <v>1.01019948033673</v>
      </c>
    </row>
    <row r="3541" spans="11:23">
      <c r="K3541" s="80">
        <v>353.9</v>
      </c>
      <c r="L3541" s="56">
        <f t="shared" si="445"/>
        <v>1.40249428420404</v>
      </c>
      <c r="M3541" s="56">
        <f t="shared" si="452"/>
        <v>0.00395638730528591</v>
      </c>
      <c r="Q3541" s="82">
        <f t="shared" si="446"/>
        <v>0.0344553624559002</v>
      </c>
      <c r="R3541" s="58">
        <f t="shared" si="447"/>
        <v>3.17361010226061</v>
      </c>
      <c r="S3541" s="57">
        <f>IF(K3541=0,C3569,(1/$C$59)*LN(1+$C$59/$C$58/(RodR+ABS(Calculations!K3541-RodR))))</f>
        <v>0.0108568353848373</v>
      </c>
      <c r="T3541" s="83">
        <f t="shared" si="448"/>
        <v>0.0109356946881649</v>
      </c>
      <c r="U3541" s="58">
        <f t="shared" si="449"/>
        <v>147.458333333333</v>
      </c>
      <c r="V3541" s="58">
        <f t="shared" si="450"/>
        <v>1.01019948033673</v>
      </c>
      <c r="W3541" s="58">
        <f t="shared" si="451"/>
        <v>1.01019948033673</v>
      </c>
    </row>
    <row r="3542" spans="11:23">
      <c r="K3542" s="80">
        <v>354</v>
      </c>
      <c r="L3542" s="56">
        <f t="shared" si="445"/>
        <v>1.40209986937518</v>
      </c>
      <c r="M3542" s="56">
        <f t="shared" si="452"/>
        <v>0.00395415920540709</v>
      </c>
      <c r="Q3542" s="82">
        <f t="shared" si="446"/>
        <v>0.0344456727865452</v>
      </c>
      <c r="R3542" s="58">
        <f t="shared" si="447"/>
        <v>3.17361010226061</v>
      </c>
      <c r="S3542" s="57">
        <f>IF(K3542=0,C3570,(1/$C$59)*LN(1+$C$59/$C$58/(RodR+ABS(Calculations!K3542-RodR))))</f>
        <v>0.0108537821838949</v>
      </c>
      <c r="T3542" s="83">
        <f t="shared" si="448"/>
        <v>0.0109325969911447</v>
      </c>
      <c r="U3542" s="58">
        <f t="shared" si="449"/>
        <v>147.5</v>
      </c>
      <c r="V3542" s="58">
        <f t="shared" si="450"/>
        <v>1.01019948033673</v>
      </c>
      <c r="W3542" s="58">
        <f t="shared" si="451"/>
        <v>1.01019948033673</v>
      </c>
    </row>
    <row r="3543" spans="11:23">
      <c r="K3543" s="80">
        <v>354.1</v>
      </c>
      <c r="L3543" s="56">
        <f t="shared" si="445"/>
        <v>1.40170567632316</v>
      </c>
      <c r="M3543" s="56">
        <f t="shared" si="452"/>
        <v>0.00395193298721885</v>
      </c>
      <c r="Q3543" s="82">
        <f t="shared" si="446"/>
        <v>0.0344359885656267</v>
      </c>
      <c r="R3543" s="58">
        <f t="shared" si="447"/>
        <v>3.17361010226061</v>
      </c>
      <c r="S3543" s="57">
        <f>IF(K3543=0,C3571,(1/$C$59)*LN(1+$C$59/$C$58/(RodR+ABS(Calculations!K3543-RodR))))</f>
        <v>0.0108507306997471</v>
      </c>
      <c r="T3543" s="83">
        <f t="shared" si="448"/>
        <v>0.0109295010485687</v>
      </c>
      <c r="U3543" s="58">
        <f t="shared" si="449"/>
        <v>147.541666666667</v>
      </c>
      <c r="V3543" s="58">
        <f t="shared" si="450"/>
        <v>1.01019948033673</v>
      </c>
      <c r="W3543" s="58">
        <f t="shared" si="451"/>
        <v>1.01019948033673</v>
      </c>
    </row>
    <row r="3544" spans="11:23">
      <c r="K3544" s="80">
        <v>354.2</v>
      </c>
      <c r="L3544" s="56">
        <f t="shared" si="445"/>
        <v>1.40131170486097</v>
      </c>
      <c r="M3544" s="56">
        <f t="shared" si="452"/>
        <v>0.00394970864851363</v>
      </c>
      <c r="Q3544" s="82">
        <f t="shared" si="446"/>
        <v>0.0344263097885509</v>
      </c>
      <c r="R3544" s="58">
        <f t="shared" si="447"/>
        <v>3.17361010226061</v>
      </c>
      <c r="S3544" s="57">
        <f>IF(K3544=0,C3572,(1/$C$59)*LN(1+$C$59/$C$58/(RodR+ABS(Calculations!K3544-RodR))))</f>
        <v>0.0108476809309463</v>
      </c>
      <c r="T3544" s="83">
        <f t="shared" si="448"/>
        <v>0.0109264068589469</v>
      </c>
      <c r="U3544" s="58">
        <f t="shared" si="449"/>
        <v>147.583333333333</v>
      </c>
      <c r="V3544" s="58">
        <f t="shared" si="450"/>
        <v>1.01019948033673</v>
      </c>
      <c r="W3544" s="58">
        <f t="shared" si="451"/>
        <v>1.01019948033673</v>
      </c>
    </row>
    <row r="3545" spans="11:23">
      <c r="K3545" s="80">
        <v>354.3</v>
      </c>
      <c r="L3545" s="56">
        <f t="shared" si="445"/>
        <v>1.4009179548018</v>
      </c>
      <c r="M3545" s="56">
        <f t="shared" si="452"/>
        <v>0.0039474861872868</v>
      </c>
      <c r="Q3545" s="82">
        <f t="shared" si="446"/>
        <v>0.0344166364507279</v>
      </c>
      <c r="R3545" s="58">
        <f t="shared" si="447"/>
        <v>3.17361010226061</v>
      </c>
      <c r="S3545" s="57">
        <f>IF(K3545=0,C3573,(1/$C$59)*LN(1+$C$59/$C$58/(RodR+ABS(Calculations!K3545-RodR))))</f>
        <v>0.0108446328760462</v>
      </c>
      <c r="T3545" s="83">
        <f t="shared" si="448"/>
        <v>0.0109233144207912</v>
      </c>
      <c r="U3545" s="58">
        <f t="shared" si="449"/>
        <v>147.625</v>
      </c>
      <c r="V3545" s="58">
        <f t="shared" si="450"/>
        <v>1.01019948033673</v>
      </c>
      <c r="W3545" s="58">
        <f t="shared" si="451"/>
        <v>1.01019948033673</v>
      </c>
    </row>
    <row r="3546" spans="11:23">
      <c r="K3546" s="80">
        <v>354.4</v>
      </c>
      <c r="L3546" s="56">
        <f t="shared" si="445"/>
        <v>1.40052442595905</v>
      </c>
      <c r="M3546" s="56">
        <f t="shared" si="452"/>
        <v>0.00394526560136432</v>
      </c>
      <c r="Q3546" s="82">
        <f t="shared" si="446"/>
        <v>0.0344069685475739</v>
      </c>
      <c r="R3546" s="58">
        <f t="shared" si="447"/>
        <v>3.17361010226061</v>
      </c>
      <c r="S3546" s="57">
        <f>IF(K3546=0,C3574,(1/$C$59)*LN(1+$C$59/$C$58/(RodR+ABS(Calculations!K3546-RodR))))</f>
        <v>0.0108415865336026</v>
      </c>
      <c r="T3546" s="83">
        <f t="shared" si="448"/>
        <v>0.0109202237326143</v>
      </c>
      <c r="U3546" s="58">
        <f t="shared" si="449"/>
        <v>147.666666666667</v>
      </c>
      <c r="V3546" s="58">
        <f t="shared" si="450"/>
        <v>1.01019948033673</v>
      </c>
      <c r="W3546" s="58">
        <f t="shared" si="451"/>
        <v>1.01019948033673</v>
      </c>
    </row>
    <row r="3547" spans="11:23">
      <c r="K3547" s="80">
        <v>354.5</v>
      </c>
      <c r="L3547" s="56">
        <f t="shared" si="445"/>
        <v>1.40013111814638</v>
      </c>
      <c r="M3547" s="56">
        <f t="shared" si="452"/>
        <v>0.00394304688867497</v>
      </c>
      <c r="Q3547" s="82">
        <f t="shared" si="446"/>
        <v>0.0343973060745109</v>
      </c>
      <c r="R3547" s="58">
        <f t="shared" si="447"/>
        <v>3.17361010226061</v>
      </c>
      <c r="S3547" s="57">
        <f>IF(K3547=0,C3575,(1/$C$59)*LN(1+$C$59/$C$58/(RodR+ABS(Calculations!K3547-RodR))))</f>
        <v>0.0108385419021729</v>
      </c>
      <c r="T3547" s="83">
        <f t="shared" si="448"/>
        <v>0.0109171347929317</v>
      </c>
      <c r="U3547" s="58">
        <f t="shared" si="449"/>
        <v>147.708333333333</v>
      </c>
      <c r="V3547" s="58">
        <f t="shared" si="450"/>
        <v>1.01019948033673</v>
      </c>
      <c r="W3547" s="58">
        <f t="shared" si="451"/>
        <v>1.01019948033673</v>
      </c>
    </row>
    <row r="3548" spans="11:23">
      <c r="K3548" s="80">
        <v>354.6</v>
      </c>
      <c r="L3548" s="56">
        <f t="shared" si="445"/>
        <v>1.39973803117762</v>
      </c>
      <c r="M3548" s="56">
        <f t="shared" si="452"/>
        <v>0.00394083004704227</v>
      </c>
      <c r="Q3548" s="82">
        <f t="shared" si="446"/>
        <v>0.0343876490269649</v>
      </c>
      <c r="R3548" s="58">
        <f t="shared" si="447"/>
        <v>3.17361010226061</v>
      </c>
      <c r="S3548" s="57">
        <f>IF(K3548=0,C3576,(1/$C$59)*LN(1+$C$59/$C$58/(RodR+ABS(Calculations!K3548-RodR))))</f>
        <v>0.0108354989803158</v>
      </c>
      <c r="T3548" s="83">
        <f t="shared" si="448"/>
        <v>0.0109140476002599</v>
      </c>
      <c r="U3548" s="58">
        <f t="shared" si="449"/>
        <v>147.75</v>
      </c>
      <c r="V3548" s="58">
        <f t="shared" si="450"/>
        <v>1.01019948033673</v>
      </c>
      <c r="W3548" s="58">
        <f t="shared" si="451"/>
        <v>1.01019948033673</v>
      </c>
    </row>
    <row r="3549" spans="11:23">
      <c r="K3549" s="80">
        <v>354.7</v>
      </c>
      <c r="L3549" s="56">
        <f t="shared" si="445"/>
        <v>1.39934516486678</v>
      </c>
      <c r="M3549" s="56">
        <f t="shared" si="452"/>
        <v>0.00393861507446491</v>
      </c>
      <c r="Q3549" s="82">
        <f t="shared" si="446"/>
        <v>0.0343779974003671</v>
      </c>
      <c r="R3549" s="58">
        <f t="shared" si="447"/>
        <v>3.17361010226061</v>
      </c>
      <c r="S3549" s="57">
        <f>IF(K3549=0,C3577,(1/$C$59)*LN(1+$C$59/$C$58/(RodR+ABS(Calculations!K3549-RodR))))</f>
        <v>0.0108324577665918</v>
      </c>
      <c r="T3549" s="83">
        <f t="shared" si="448"/>
        <v>0.010910962153117</v>
      </c>
      <c r="U3549" s="58">
        <f t="shared" si="449"/>
        <v>147.791666666667</v>
      </c>
      <c r="V3549" s="58">
        <f t="shared" si="450"/>
        <v>1.01019948033673</v>
      </c>
      <c r="W3549" s="58">
        <f t="shared" si="451"/>
        <v>1.01019948033673</v>
      </c>
    </row>
    <row r="3550" spans="11:23">
      <c r="K3550" s="80">
        <v>354.8</v>
      </c>
      <c r="L3550" s="56">
        <f t="shared" si="445"/>
        <v>1.39895251902813</v>
      </c>
      <c r="M3550" s="56">
        <f t="shared" si="452"/>
        <v>0.00393640196876643</v>
      </c>
      <c r="Q3550" s="82">
        <f t="shared" si="446"/>
        <v>0.0343683511901544</v>
      </c>
      <c r="R3550" s="58">
        <f t="shared" si="447"/>
        <v>3.17361010226061</v>
      </c>
      <c r="S3550" s="57">
        <f>IF(K3550=0,C3578,(1/$C$59)*LN(1+$C$59/$C$58/(RodR+ABS(Calculations!K3550-RodR))))</f>
        <v>0.0108294182595629</v>
      </c>
      <c r="T3550" s="83">
        <f t="shared" si="448"/>
        <v>0.0109078784500234</v>
      </c>
      <c r="U3550" s="58">
        <f t="shared" si="449"/>
        <v>147.833333333333</v>
      </c>
      <c r="V3550" s="58">
        <f t="shared" si="450"/>
        <v>1.01019948033673</v>
      </c>
      <c r="W3550" s="58">
        <f t="shared" si="451"/>
        <v>1.01019948033673</v>
      </c>
    </row>
    <row r="3551" spans="11:23">
      <c r="K3551" s="80">
        <v>354.9</v>
      </c>
      <c r="L3551" s="56">
        <f t="shared" si="445"/>
        <v>1.39856009347617</v>
      </c>
      <c r="M3551" s="56">
        <f t="shared" si="452"/>
        <v>0.0039341907278756</v>
      </c>
      <c r="Q3551" s="82">
        <f t="shared" si="446"/>
        <v>0.0343587103917697</v>
      </c>
      <c r="R3551" s="58">
        <f t="shared" si="447"/>
        <v>3.17361010226061</v>
      </c>
      <c r="S3551" s="57">
        <f>IF(K3551=0,C3579,(1/$C$59)*LN(1+$C$59/$C$58/(RodR+ABS(Calculations!K3551-RodR))))</f>
        <v>0.0108263804577933</v>
      </c>
      <c r="T3551" s="83">
        <f t="shared" si="448"/>
        <v>0.0109047964895003</v>
      </c>
      <c r="U3551" s="58">
        <f t="shared" si="449"/>
        <v>147.875</v>
      </c>
      <c r="V3551" s="58">
        <f t="shared" si="450"/>
        <v>1.01019948033673</v>
      </c>
      <c r="W3551" s="58">
        <f t="shared" si="451"/>
        <v>1.01019948033673</v>
      </c>
    </row>
    <row r="3552" spans="11:23">
      <c r="K3552" s="80">
        <v>355</v>
      </c>
      <c r="L3552" s="56">
        <f t="shared" si="445"/>
        <v>1.3981678880255</v>
      </c>
      <c r="M3552" s="56">
        <f t="shared" si="452"/>
        <v>0.0039319813496852</v>
      </c>
      <c r="Q3552" s="82">
        <f t="shared" si="446"/>
        <v>0.0343490750006582</v>
      </c>
      <c r="R3552" s="58">
        <f t="shared" si="447"/>
        <v>3.17361010226061</v>
      </c>
      <c r="S3552" s="57">
        <f>IF(K3552=0,C3580,(1/$C$59)*LN(1+$C$59/$C$58/(RodR+ABS(Calculations!K3552-RodR))))</f>
        <v>0.0108233443598477</v>
      </c>
      <c r="T3552" s="83">
        <f t="shared" si="448"/>
        <v>0.0109017162700717</v>
      </c>
      <c r="U3552" s="58">
        <f t="shared" si="449"/>
        <v>147.916666666667</v>
      </c>
      <c r="V3552" s="58">
        <f t="shared" si="450"/>
        <v>1.01019948033673</v>
      </c>
      <c r="W3552" s="58">
        <f t="shared" si="451"/>
        <v>1.01019948033673</v>
      </c>
    </row>
    <row r="3553" spans="11:23">
      <c r="K3553" s="80">
        <v>355.1</v>
      </c>
      <c r="L3553" s="56">
        <f t="shared" si="445"/>
        <v>1.39777590249104</v>
      </c>
      <c r="M3553" s="56">
        <f t="shared" si="452"/>
        <v>0.00392977383212445</v>
      </c>
      <c r="Q3553" s="82">
        <f t="shared" si="446"/>
        <v>0.0343394450122728</v>
      </c>
      <c r="R3553" s="58">
        <f t="shared" si="447"/>
        <v>3.17361010226061</v>
      </c>
      <c r="S3553" s="57">
        <f>IF(K3553=0,C3581,(1/$C$59)*LN(1+$C$59/$C$58/(RodR+ABS(Calculations!K3553-RodR))))</f>
        <v>0.0108203099642935</v>
      </c>
      <c r="T3553" s="83">
        <f t="shared" si="448"/>
        <v>0.010898637790262</v>
      </c>
      <c r="U3553" s="58">
        <f t="shared" si="449"/>
        <v>147.958333333333</v>
      </c>
      <c r="V3553" s="58">
        <f t="shared" si="450"/>
        <v>1.01019948033673</v>
      </c>
      <c r="W3553" s="58">
        <f t="shared" si="451"/>
        <v>1.01019948033673</v>
      </c>
    </row>
    <row r="3554" spans="11:23">
      <c r="K3554" s="80">
        <v>355.2</v>
      </c>
      <c r="L3554" s="56">
        <f t="shared" si="445"/>
        <v>1.39738413668789</v>
      </c>
      <c r="M3554" s="56">
        <f t="shared" si="452"/>
        <v>0.0039275681730857</v>
      </c>
      <c r="Q3554" s="82">
        <f t="shared" si="446"/>
        <v>0.0343298204220714</v>
      </c>
      <c r="R3554" s="58">
        <f t="shared" si="447"/>
        <v>3.17361010226061</v>
      </c>
      <c r="S3554" s="57">
        <f>IF(K3554=0,C3582,(1/$C$59)*LN(1+$C$59/$C$58/(RodR+ABS(Calculations!K3554-RodR))))</f>
        <v>0.0108172772696992</v>
      </c>
      <c r="T3554" s="83">
        <f t="shared" si="448"/>
        <v>0.0108955610485982</v>
      </c>
      <c r="U3554" s="58">
        <f t="shared" si="449"/>
        <v>148</v>
      </c>
      <c r="V3554" s="58">
        <f t="shared" si="450"/>
        <v>1.01019948033673</v>
      </c>
      <c r="W3554" s="58">
        <f t="shared" si="451"/>
        <v>1.01019948033673</v>
      </c>
    </row>
    <row r="3555" spans="11:23">
      <c r="K3555" s="80">
        <v>355.3</v>
      </c>
      <c r="L3555" s="56">
        <f t="shared" si="445"/>
        <v>1.3969925904313</v>
      </c>
      <c r="M3555" s="56">
        <f t="shared" si="452"/>
        <v>0.00392536437049773</v>
      </c>
      <c r="Q3555" s="82">
        <f t="shared" si="446"/>
        <v>0.034320201225515</v>
      </c>
      <c r="R3555" s="58">
        <f t="shared" si="447"/>
        <v>3.17361010226061</v>
      </c>
      <c r="S3555" s="57">
        <f>IF(K3555=0,C3583,(1/$C$59)*LN(1+$C$59/$C$58/(RodR+ABS(Calculations!K3555-RodR))))</f>
        <v>0.0108142462746348</v>
      </c>
      <c r="T3555" s="83">
        <f t="shared" si="448"/>
        <v>0.0108924860436084</v>
      </c>
      <c r="U3555" s="58">
        <f t="shared" si="449"/>
        <v>148.041666666667</v>
      </c>
      <c r="V3555" s="58">
        <f t="shared" si="450"/>
        <v>1.01019948033673</v>
      </c>
      <c r="W3555" s="58">
        <f t="shared" si="451"/>
        <v>1.01019948033673</v>
      </c>
    </row>
    <row r="3556" spans="11:23">
      <c r="K3556" s="80">
        <v>355.4</v>
      </c>
      <c r="L3556" s="56">
        <f t="shared" si="445"/>
        <v>1.3966012635368</v>
      </c>
      <c r="M3556" s="56">
        <f t="shared" si="452"/>
        <v>0.00392316242225332</v>
      </c>
      <c r="Q3556" s="82">
        <f t="shared" si="446"/>
        <v>0.0343105874180716</v>
      </c>
      <c r="R3556" s="58">
        <f t="shared" si="447"/>
        <v>3.17361010226061</v>
      </c>
      <c r="S3556" s="57">
        <f>IF(K3556=0,C3584,(1/$C$59)*LN(1+$C$59/$C$58/(RodR+ABS(Calculations!K3556-RodR))))</f>
        <v>0.0108112169776721</v>
      </c>
      <c r="T3556" s="83">
        <f t="shared" si="448"/>
        <v>0.010889412773823</v>
      </c>
      <c r="U3556" s="58">
        <f t="shared" si="449"/>
        <v>148.083333333333</v>
      </c>
      <c r="V3556" s="58">
        <f t="shared" si="450"/>
        <v>1.01019948033673</v>
      </c>
      <c r="W3556" s="58">
        <f t="shared" si="451"/>
        <v>1.01019948033673</v>
      </c>
    </row>
    <row r="3557" spans="11:23">
      <c r="K3557" s="80">
        <v>355.5</v>
      </c>
      <c r="L3557" s="56">
        <f t="shared" si="445"/>
        <v>1.39621015582007</v>
      </c>
      <c r="M3557" s="56">
        <f t="shared" si="452"/>
        <v>0.00392096232631456</v>
      </c>
      <c r="Q3557" s="82">
        <f t="shared" si="446"/>
        <v>0.0343009789952132</v>
      </c>
      <c r="R3557" s="58">
        <f t="shared" si="447"/>
        <v>3.17361010226061</v>
      </c>
      <c r="S3557" s="57">
        <f>IF(K3557=0,C3585,(1/$C$59)*LN(1+$C$59/$C$58/(RodR+ABS(Calculations!K3557-RodR))))</f>
        <v>0.0108081893773845</v>
      </c>
      <c r="T3557" s="83">
        <f t="shared" si="448"/>
        <v>0.0108863412377729</v>
      </c>
      <c r="U3557" s="58">
        <f t="shared" si="449"/>
        <v>148.125</v>
      </c>
      <c r="V3557" s="58">
        <f t="shared" si="450"/>
        <v>1.01019948033673</v>
      </c>
      <c r="W3557" s="58">
        <f t="shared" si="451"/>
        <v>1.01019948033673</v>
      </c>
    </row>
    <row r="3558" spans="11:23">
      <c r="K3558" s="80">
        <v>355.6</v>
      </c>
      <c r="L3558" s="56">
        <f t="shared" si="445"/>
        <v>1.39581926709704</v>
      </c>
      <c r="M3558" s="56">
        <f t="shared" si="452"/>
        <v>0.00391876408057534</v>
      </c>
      <c r="Q3558" s="82">
        <f t="shared" si="446"/>
        <v>0.0342913759524176</v>
      </c>
      <c r="R3558" s="58">
        <f t="shared" si="447"/>
        <v>3.17361010226061</v>
      </c>
      <c r="S3558" s="57">
        <f>IF(K3558=0,C3586,(1/$C$59)*LN(1+$C$59/$C$58/(RodR+ABS(Calculations!K3558-RodR))))</f>
        <v>0.0108051634723469</v>
      </c>
      <c r="T3558" s="83">
        <f t="shared" si="448"/>
        <v>0.0108832714339928</v>
      </c>
      <c r="U3558" s="58">
        <f t="shared" si="449"/>
        <v>148.166666666667</v>
      </c>
      <c r="V3558" s="58">
        <f t="shared" si="450"/>
        <v>1.01019948033673</v>
      </c>
      <c r="W3558" s="58">
        <f t="shared" si="451"/>
        <v>1.01019948033673</v>
      </c>
    </row>
    <row r="3559" spans="11:23">
      <c r="K3559" s="80">
        <v>355.7</v>
      </c>
      <c r="L3559" s="56">
        <f t="shared" si="445"/>
        <v>1.39542859718381</v>
      </c>
      <c r="M3559" s="56">
        <f t="shared" si="452"/>
        <v>0.00391656768296267</v>
      </c>
      <c r="Q3559" s="82">
        <f t="shared" si="446"/>
        <v>0.0342817782851668</v>
      </c>
      <c r="R3559" s="58">
        <f t="shared" si="447"/>
        <v>3.17361010226061</v>
      </c>
      <c r="S3559" s="57">
        <f>IF(K3559=0,C3587,(1/$C$59)*LN(1+$C$59/$C$58/(RodR+ABS(Calculations!K3559-RodR))))</f>
        <v>0.0108021392611359</v>
      </c>
      <c r="T3559" s="83">
        <f t="shared" si="448"/>
        <v>0.010880203361016</v>
      </c>
      <c r="U3559" s="58">
        <f t="shared" si="449"/>
        <v>148.208333333333</v>
      </c>
      <c r="V3559" s="58">
        <f t="shared" si="450"/>
        <v>1.01019948033673</v>
      </c>
      <c r="W3559" s="58">
        <f t="shared" si="451"/>
        <v>1.01019948033673</v>
      </c>
    </row>
    <row r="3560" spans="11:23">
      <c r="K3560" s="80">
        <v>355.8</v>
      </c>
      <c r="L3560" s="56">
        <f t="shared" si="445"/>
        <v>1.39503814589676</v>
      </c>
      <c r="M3560" s="56">
        <f t="shared" si="452"/>
        <v>0.00391437313136977</v>
      </c>
      <c r="Q3560" s="82">
        <f t="shared" si="446"/>
        <v>0.0342721859889496</v>
      </c>
      <c r="R3560" s="58">
        <f t="shared" si="447"/>
        <v>3.17361010226061</v>
      </c>
      <c r="S3560" s="57">
        <f>IF(K3560=0,C3588,(1/$C$59)*LN(1+$C$59/$C$58/(RodR+ABS(Calculations!K3560-RodR))))</f>
        <v>0.0107991167423298</v>
      </c>
      <c r="T3560" s="83">
        <f t="shared" si="448"/>
        <v>0.0108771370173806</v>
      </c>
      <c r="U3560" s="58">
        <f t="shared" si="449"/>
        <v>148.25</v>
      </c>
      <c r="V3560" s="58">
        <f t="shared" si="450"/>
        <v>1.01019948033673</v>
      </c>
      <c r="W3560" s="58">
        <f t="shared" si="451"/>
        <v>1.01019948033673</v>
      </c>
    </row>
    <row r="3561" spans="11:23">
      <c r="K3561" s="80">
        <v>355.9</v>
      </c>
      <c r="L3561" s="56">
        <f t="shared" si="445"/>
        <v>1.39464791305234</v>
      </c>
      <c r="M3561" s="56">
        <f t="shared" si="452"/>
        <v>0.00391218042382802</v>
      </c>
      <c r="Q3561" s="82">
        <f t="shared" si="446"/>
        <v>0.0342625990592573</v>
      </c>
      <c r="R3561" s="58">
        <f t="shared" si="447"/>
        <v>3.17361010226061</v>
      </c>
      <c r="S3561" s="57">
        <f>IF(K3561=0,C3589,(1/$C$59)*LN(1+$C$59/$C$58/(RodR+ABS(Calculations!K3561-RodR))))</f>
        <v>0.0107960959145081</v>
      </c>
      <c r="T3561" s="83">
        <f t="shared" si="448"/>
        <v>0.0108740724016238</v>
      </c>
      <c r="U3561" s="58">
        <f t="shared" si="449"/>
        <v>148.291666666667</v>
      </c>
      <c r="V3561" s="58">
        <f t="shared" si="450"/>
        <v>1.01019948033673</v>
      </c>
      <c r="W3561" s="58">
        <f t="shared" si="451"/>
        <v>1.01019948033673</v>
      </c>
    </row>
    <row r="3562" spans="11:23">
      <c r="K3562" s="80">
        <v>356</v>
      </c>
      <c r="L3562" s="56">
        <f t="shared" si="445"/>
        <v>1.39425789846734</v>
      </c>
      <c r="M3562" s="56">
        <f t="shared" si="452"/>
        <v>0.00390998955816158</v>
      </c>
      <c r="Q3562" s="82">
        <f t="shared" si="446"/>
        <v>0.0342530174915884</v>
      </c>
      <c r="R3562" s="58">
        <f t="shared" si="447"/>
        <v>3.17361010226061</v>
      </c>
      <c r="S3562" s="57">
        <f>IF(K3562=0,C3590,(1/$C$59)*LN(1+$C$59/$C$58/(RodR+ABS(Calculations!K3562-RodR))))</f>
        <v>0.0107930767762522</v>
      </c>
      <c r="T3562" s="83">
        <f t="shared" si="448"/>
        <v>0.0108710095122864</v>
      </c>
      <c r="U3562" s="58">
        <f t="shared" si="449"/>
        <v>148.333333333333</v>
      </c>
      <c r="V3562" s="58">
        <f t="shared" si="450"/>
        <v>1.01019948033673</v>
      </c>
      <c r="W3562" s="58">
        <f t="shared" si="451"/>
        <v>1.01019948033673</v>
      </c>
    </row>
    <row r="3563" spans="11:23">
      <c r="K3563" s="80">
        <v>356.1</v>
      </c>
      <c r="L3563" s="56">
        <f t="shared" si="445"/>
        <v>1.39386810195864</v>
      </c>
      <c r="M3563" s="56">
        <f t="shared" si="452"/>
        <v>0.00390780053240025</v>
      </c>
      <c r="Q3563" s="82">
        <f t="shared" si="446"/>
        <v>0.0342434412814443</v>
      </c>
      <c r="R3563" s="58">
        <f t="shared" si="447"/>
        <v>3.17361010226061</v>
      </c>
      <c r="S3563" s="57">
        <f>IF(K3563=0,C3591,(1/$C$59)*LN(1+$C$59/$C$58/(RodR+ABS(Calculations!K3563-RodR))))</f>
        <v>0.0107900593261448</v>
      </c>
      <c r="T3563" s="83">
        <f t="shared" si="448"/>
        <v>0.0108679483479091</v>
      </c>
      <c r="U3563" s="58">
        <f t="shared" si="449"/>
        <v>148.375</v>
      </c>
      <c r="V3563" s="58">
        <f t="shared" si="450"/>
        <v>1.01019948033673</v>
      </c>
      <c r="W3563" s="58">
        <f t="shared" si="451"/>
        <v>1.01019948033673</v>
      </c>
    </row>
    <row r="3564" spans="11:23">
      <c r="K3564" s="80">
        <v>356.2</v>
      </c>
      <c r="L3564" s="56">
        <f t="shared" si="445"/>
        <v>1.39347852334345</v>
      </c>
      <c r="M3564" s="56">
        <f t="shared" si="452"/>
        <v>0.00390561334443773</v>
      </c>
      <c r="Q3564" s="82">
        <f t="shared" si="446"/>
        <v>0.0342338704243346</v>
      </c>
      <c r="R3564" s="58">
        <f t="shared" si="447"/>
        <v>3.17361010226061</v>
      </c>
      <c r="S3564" s="57">
        <f>IF(K3564=0,C3592,(1/$C$59)*LN(1+$C$59/$C$58/(RodR+ABS(Calculations!K3564-RodR))))</f>
        <v>0.0107870435627708</v>
      </c>
      <c r="T3564" s="83">
        <f t="shared" si="448"/>
        <v>0.0108648889070361</v>
      </c>
      <c r="U3564" s="58">
        <f t="shared" si="449"/>
        <v>148.416666666667</v>
      </c>
      <c r="V3564" s="58">
        <f t="shared" si="450"/>
        <v>1.01019948033673</v>
      </c>
      <c r="W3564" s="58">
        <f t="shared" si="451"/>
        <v>1.01019948033673</v>
      </c>
    </row>
    <row r="3565" spans="11:23">
      <c r="K3565" s="80">
        <v>356.3</v>
      </c>
      <c r="L3565" s="56">
        <f t="shared" si="445"/>
        <v>1.3930891624391</v>
      </c>
      <c r="M3565" s="56">
        <f t="shared" si="452"/>
        <v>0.00390342799220167</v>
      </c>
      <c r="Q3565" s="82">
        <f t="shared" si="446"/>
        <v>0.0342243049157713</v>
      </c>
      <c r="R3565" s="58">
        <f t="shared" si="447"/>
        <v>3.17361010226061</v>
      </c>
      <c r="S3565" s="57">
        <f>IF(K3565=0,C3593,(1/$C$59)*LN(1+$C$59/$C$58/(RodR+ABS(Calculations!K3565-RodR))))</f>
        <v>0.0107840294847161</v>
      </c>
      <c r="T3565" s="83">
        <f t="shared" si="448"/>
        <v>0.0108618311882108</v>
      </c>
      <c r="U3565" s="58">
        <f t="shared" si="449"/>
        <v>148.458333333333</v>
      </c>
      <c r="V3565" s="58">
        <f t="shared" si="450"/>
        <v>1.01019948033673</v>
      </c>
      <c r="W3565" s="58">
        <f t="shared" si="451"/>
        <v>1.01019948033673</v>
      </c>
    </row>
    <row r="3566" spans="11:23">
      <c r="K3566" s="80">
        <v>356.4</v>
      </c>
      <c r="L3566" s="56">
        <f t="shared" si="445"/>
        <v>1.39270001906314</v>
      </c>
      <c r="M3566" s="56">
        <f t="shared" si="452"/>
        <v>0.00390124447365303</v>
      </c>
      <c r="Q3566" s="82">
        <f t="shared" si="446"/>
        <v>0.0342147447512724</v>
      </c>
      <c r="R3566" s="58">
        <f t="shared" si="447"/>
        <v>3.17361010226061</v>
      </c>
      <c r="S3566" s="57">
        <f>IF(K3566=0,C3594,(1/$C$59)*LN(1+$C$59/$C$58/(RodR+ABS(Calculations!K3566-RodR))))</f>
        <v>0.0107810170905685</v>
      </c>
      <c r="T3566" s="83">
        <f t="shared" si="448"/>
        <v>0.0108587751899815</v>
      </c>
      <c r="U3566" s="58">
        <f t="shared" si="449"/>
        <v>148.5</v>
      </c>
      <c r="V3566" s="58">
        <f t="shared" si="450"/>
        <v>1.01019948033673</v>
      </c>
      <c r="W3566" s="58">
        <f t="shared" si="451"/>
        <v>1.01019948033673</v>
      </c>
    </row>
    <row r="3567" spans="11:23">
      <c r="K3567" s="80">
        <v>356.5</v>
      </c>
      <c r="L3567" s="56">
        <f t="shared" si="445"/>
        <v>1.39231109303332</v>
      </c>
      <c r="M3567" s="56">
        <f t="shared" si="452"/>
        <v>0.00389906278675367</v>
      </c>
      <c r="Q3567" s="82">
        <f t="shared" si="446"/>
        <v>0.0342051899263599</v>
      </c>
      <c r="R3567" s="58">
        <f t="shared" si="447"/>
        <v>3.17361010226061</v>
      </c>
      <c r="S3567" s="57">
        <f>IF(K3567=0,C3595,(1/$C$59)*LN(1+$C$59/$C$58/(RodR+ABS(Calculations!K3567-RodR))))</f>
        <v>0.0107780063789169</v>
      </c>
      <c r="T3567" s="83">
        <f t="shared" si="448"/>
        <v>0.010855720910895</v>
      </c>
      <c r="U3567" s="58">
        <f t="shared" si="449"/>
        <v>148.541666666667</v>
      </c>
      <c r="V3567" s="58">
        <f t="shared" si="450"/>
        <v>1.01019948033673</v>
      </c>
      <c r="W3567" s="58">
        <f t="shared" si="451"/>
        <v>1.01019948033673</v>
      </c>
    </row>
    <row r="3568" spans="11:23">
      <c r="K3568" s="80">
        <v>356.6</v>
      </c>
      <c r="L3568" s="56">
        <f t="shared" si="445"/>
        <v>1.39192238416758</v>
      </c>
      <c r="M3568" s="56">
        <f t="shared" si="452"/>
        <v>0.00389688292946566</v>
      </c>
      <c r="Q3568" s="82">
        <f t="shared" si="446"/>
        <v>0.0341956404365618</v>
      </c>
      <c r="R3568" s="58">
        <f t="shared" si="447"/>
        <v>3.17361010226061</v>
      </c>
      <c r="S3568" s="57">
        <f>IF(K3568=0,C3596,(1/$C$59)*LN(1+$C$59/$C$58/(RodR+ABS(Calculations!K3568-RodR))))</f>
        <v>0.0107749973483522</v>
      </c>
      <c r="T3568" s="83">
        <f t="shared" si="448"/>
        <v>0.0108526683495014</v>
      </c>
      <c r="U3568" s="58">
        <f t="shared" si="449"/>
        <v>148.583333333333</v>
      </c>
      <c r="V3568" s="58">
        <f t="shared" si="450"/>
        <v>1.01019948033673</v>
      </c>
      <c r="W3568" s="58">
        <f t="shared" si="451"/>
        <v>1.01019948033673</v>
      </c>
    </row>
    <row r="3569" spans="11:23">
      <c r="K3569" s="80">
        <v>356.7</v>
      </c>
      <c r="L3569" s="56">
        <f t="shared" si="445"/>
        <v>1.39153389228413</v>
      </c>
      <c r="M3569" s="56">
        <f t="shared" si="452"/>
        <v>0.00389470489968136</v>
      </c>
      <c r="Q3569" s="82">
        <f t="shared" si="446"/>
        <v>0.034186096277412</v>
      </c>
      <c r="R3569" s="58">
        <f t="shared" si="447"/>
        <v>3.17361010226061</v>
      </c>
      <c r="S3569" s="57">
        <f>IF(K3569=0,C3597,(1/$C$59)*LN(1+$C$59/$C$58/(RodR+ABS(Calculations!K3569-RodR))))</f>
        <v>0.0107719899974672</v>
      </c>
      <c r="T3569" s="83">
        <f t="shared" si="448"/>
        <v>0.0108496175043521</v>
      </c>
      <c r="U3569" s="58">
        <f t="shared" si="449"/>
        <v>148.625</v>
      </c>
      <c r="V3569" s="58">
        <f t="shared" si="450"/>
        <v>1.01019948033673</v>
      </c>
      <c r="W3569" s="58">
        <f t="shared" si="451"/>
        <v>1.01019948033673</v>
      </c>
    </row>
    <row r="3570" spans="11:23">
      <c r="K3570" s="80">
        <v>356.8</v>
      </c>
      <c r="L3570" s="56">
        <f t="shared" si="445"/>
        <v>1.39114561720129</v>
      </c>
      <c r="M3570" s="56">
        <f t="shared" si="452"/>
        <v>0.00389252869546541</v>
      </c>
      <c r="Q3570" s="82">
        <f t="shared" si="446"/>
        <v>0.0341765574444466</v>
      </c>
      <c r="R3570" s="58">
        <f t="shared" si="447"/>
        <v>3.17361010226061</v>
      </c>
      <c r="S3570" s="57">
        <f>IF(K3570=0,C3598,(1/$C$59)*LN(1+$C$59/$C$58/(RodR+ABS(Calculations!K3570-RodR))))</f>
        <v>0.0107689843248552</v>
      </c>
      <c r="T3570" s="83">
        <f t="shared" si="448"/>
        <v>0.0108465683740003</v>
      </c>
      <c r="U3570" s="58">
        <f t="shared" si="449"/>
        <v>148.666666666667</v>
      </c>
      <c r="V3570" s="58">
        <f t="shared" si="450"/>
        <v>1.01019948033673</v>
      </c>
      <c r="W3570" s="58">
        <f t="shared" si="451"/>
        <v>1.01019948033673</v>
      </c>
    </row>
    <row r="3571" spans="11:23">
      <c r="K3571" s="80">
        <v>356.9</v>
      </c>
      <c r="L3571" s="56">
        <f t="shared" si="445"/>
        <v>1.39075755873766</v>
      </c>
      <c r="M3571" s="56">
        <f t="shared" si="452"/>
        <v>0.00389035431467688</v>
      </c>
      <c r="Q3571" s="82">
        <f t="shared" si="446"/>
        <v>0.0341670239332095</v>
      </c>
      <c r="R3571" s="58">
        <f t="shared" si="447"/>
        <v>3.17361010226061</v>
      </c>
      <c r="S3571" s="57">
        <f>IF(K3571=0,C3599,(1/$C$59)*LN(1+$C$59/$C$58/(RodR+ABS(Calculations!K3571-RodR))))</f>
        <v>0.0107659803291122</v>
      </c>
      <c r="T3571" s="83">
        <f t="shared" si="448"/>
        <v>0.0108435209570005</v>
      </c>
      <c r="U3571" s="58">
        <f t="shared" si="449"/>
        <v>148.708333333333</v>
      </c>
      <c r="V3571" s="58">
        <f t="shared" si="450"/>
        <v>1.01019948033673</v>
      </c>
      <c r="W3571" s="58">
        <f t="shared" si="451"/>
        <v>1.01019948033673</v>
      </c>
    </row>
    <row r="3572" spans="11:23">
      <c r="K3572" s="80">
        <v>357</v>
      </c>
      <c r="L3572" s="56">
        <f t="shared" si="445"/>
        <v>1.39036971671199</v>
      </c>
      <c r="M3572" s="56">
        <f t="shared" si="452"/>
        <v>0.00388818175534444</v>
      </c>
      <c r="Q3572" s="82">
        <f t="shared" si="446"/>
        <v>0.0341574957392478</v>
      </c>
      <c r="R3572" s="58">
        <f t="shared" si="447"/>
        <v>3.17361010226061</v>
      </c>
      <c r="S3572" s="57">
        <f>IF(K3572=0,C3600,(1/$C$59)*LN(1+$C$59/$C$58/(RodR+ABS(Calculations!K3572-RodR))))</f>
        <v>0.0107629780088351</v>
      </c>
      <c r="T3572" s="83">
        <f t="shared" si="448"/>
        <v>0.0108404752519088</v>
      </c>
      <c r="U3572" s="58">
        <f t="shared" si="449"/>
        <v>148.75</v>
      </c>
      <c r="V3572" s="58">
        <f t="shared" si="450"/>
        <v>1.01019948033673</v>
      </c>
      <c r="W3572" s="58">
        <f t="shared" si="451"/>
        <v>1.01019948033673</v>
      </c>
    </row>
    <row r="3573" spans="11:23">
      <c r="K3573" s="80">
        <v>357.1</v>
      </c>
      <c r="L3573" s="56">
        <f t="shared" si="445"/>
        <v>1.38998209094327</v>
      </c>
      <c r="M3573" s="56">
        <f t="shared" si="452"/>
        <v>0.00388601101536223</v>
      </c>
      <c r="Q3573" s="82">
        <f t="shared" si="446"/>
        <v>0.0341479728581146</v>
      </c>
      <c r="R3573" s="58">
        <f t="shared" si="447"/>
        <v>3.17361010226061</v>
      </c>
      <c r="S3573" s="57">
        <f>IF(K3573=0,C3601,(1/$C$59)*LN(1+$C$59/$C$58/(RodR+ABS(Calculations!K3573-RodR))))</f>
        <v>0.0107599773626226</v>
      </c>
      <c r="T3573" s="83">
        <f t="shared" si="448"/>
        <v>0.0108374312572832</v>
      </c>
      <c r="U3573" s="58">
        <f t="shared" si="449"/>
        <v>148.791666666667</v>
      </c>
      <c r="V3573" s="58">
        <f t="shared" si="450"/>
        <v>1.01019948033673</v>
      </c>
      <c r="W3573" s="58">
        <f t="shared" si="451"/>
        <v>1.01019948033673</v>
      </c>
    </row>
    <row r="3574" spans="11:23">
      <c r="K3574" s="80">
        <v>357.2</v>
      </c>
      <c r="L3574" s="56">
        <f t="shared" si="445"/>
        <v>1.38959468125065</v>
      </c>
      <c r="M3574" s="56">
        <f t="shared" si="452"/>
        <v>0.00388384209279358</v>
      </c>
      <c r="Q3574" s="82">
        <f t="shared" si="446"/>
        <v>0.034138455285367</v>
      </c>
      <c r="R3574" s="58">
        <f t="shared" si="447"/>
        <v>3.17361010226061</v>
      </c>
      <c r="S3574" s="57">
        <f>IF(K3574=0,C3602,(1/$C$59)*LN(1+$C$59/$C$58/(RodR+ABS(Calculations!K3574-RodR))))</f>
        <v>0.0107569783890748</v>
      </c>
      <c r="T3574" s="83">
        <f t="shared" si="448"/>
        <v>0.0108343889716833</v>
      </c>
      <c r="U3574" s="58">
        <f t="shared" si="449"/>
        <v>148.833333333333</v>
      </c>
      <c r="V3574" s="58">
        <f t="shared" si="450"/>
        <v>1.01019948033673</v>
      </c>
      <c r="W3574" s="58">
        <f t="shared" si="451"/>
        <v>1.01019948033673</v>
      </c>
    </row>
    <row r="3575" spans="11:23">
      <c r="K3575" s="80">
        <v>357.3</v>
      </c>
      <c r="L3575" s="56">
        <f t="shared" si="445"/>
        <v>1.38920748745357</v>
      </c>
      <c r="M3575" s="56">
        <f t="shared" si="452"/>
        <v>0.00388167498553127</v>
      </c>
      <c r="Q3575" s="82">
        <f t="shared" si="446"/>
        <v>0.0341289430165687</v>
      </c>
      <c r="R3575" s="58">
        <f t="shared" si="447"/>
        <v>3.17361010226061</v>
      </c>
      <c r="S3575" s="57">
        <f>IF(K3575=0,C3603,(1/$C$59)*LN(1+$C$59/$C$58/(RodR+ABS(Calculations!K3575-RodR))))</f>
        <v>0.0107539810867939</v>
      </c>
      <c r="T3575" s="83">
        <f t="shared" si="448"/>
        <v>0.0108313483936703</v>
      </c>
      <c r="U3575" s="58">
        <f t="shared" si="449"/>
        <v>148.875</v>
      </c>
      <c r="V3575" s="58">
        <f t="shared" si="450"/>
        <v>1.01019948033673</v>
      </c>
      <c r="W3575" s="58">
        <f t="shared" si="451"/>
        <v>1.01019948033673</v>
      </c>
    </row>
    <row r="3576" spans="11:23">
      <c r="K3576" s="80">
        <v>357.4</v>
      </c>
      <c r="L3576" s="56">
        <f t="shared" si="445"/>
        <v>1.38882050937154</v>
      </c>
      <c r="M3576" s="56">
        <f t="shared" si="452"/>
        <v>0.00387950969160666</v>
      </c>
      <c r="Q3576" s="82">
        <f t="shared" si="446"/>
        <v>0.0341194360472862</v>
      </c>
      <c r="R3576" s="58">
        <f t="shared" si="447"/>
        <v>3.17361010226061</v>
      </c>
      <c r="S3576" s="57">
        <f>IF(K3576=0,C3604,(1/$C$59)*LN(1+$C$59/$C$58/(RodR+ABS(Calculations!K3576-RodR))))</f>
        <v>0.0107509854543828</v>
      </c>
      <c r="T3576" s="83">
        <f t="shared" si="448"/>
        <v>0.0108283095218068</v>
      </c>
      <c r="U3576" s="58">
        <f t="shared" si="449"/>
        <v>148.916666666667</v>
      </c>
      <c r="V3576" s="58">
        <f t="shared" si="450"/>
        <v>1.01019948033673</v>
      </c>
      <c r="W3576" s="58">
        <f t="shared" si="451"/>
        <v>1.01019948033673</v>
      </c>
    </row>
    <row r="3577" spans="11:23">
      <c r="K3577" s="80">
        <v>357.5</v>
      </c>
      <c r="L3577" s="56">
        <f t="shared" si="445"/>
        <v>1.38843374682434</v>
      </c>
      <c r="M3577" s="56">
        <f t="shared" si="452"/>
        <v>0.00387734620897873</v>
      </c>
      <c r="Q3577" s="82">
        <f t="shared" si="446"/>
        <v>0.0341099343730917</v>
      </c>
      <c r="R3577" s="58">
        <f t="shared" si="447"/>
        <v>3.17361010226061</v>
      </c>
      <c r="S3577" s="57">
        <f>IF(K3577=0,C3605,(1/$C$59)*LN(1+$C$59/$C$58/(RodR+ABS(Calculations!K3577-RodR))))</f>
        <v>0.0107479914904464</v>
      </c>
      <c r="T3577" s="83">
        <f t="shared" si="448"/>
        <v>0.010825272354657</v>
      </c>
      <c r="U3577" s="58">
        <f t="shared" si="449"/>
        <v>148.958333333333</v>
      </c>
      <c r="V3577" s="58">
        <f t="shared" si="450"/>
        <v>1.01019948033673</v>
      </c>
      <c r="W3577" s="58">
        <f t="shared" si="451"/>
        <v>1.01019948033673</v>
      </c>
    </row>
    <row r="3578" spans="11:23">
      <c r="K3578" s="80">
        <v>357.6</v>
      </c>
      <c r="L3578" s="56">
        <f t="shared" si="445"/>
        <v>1.388047199632</v>
      </c>
      <c r="M3578" s="56">
        <f t="shared" si="452"/>
        <v>0.00387518453557556</v>
      </c>
      <c r="Q3578" s="82">
        <f t="shared" si="446"/>
        <v>0.034100437989564</v>
      </c>
      <c r="R3578" s="58">
        <f t="shared" si="447"/>
        <v>3.17361010226061</v>
      </c>
      <c r="S3578" s="57">
        <f>IF(K3578=0,C3606,(1/$C$59)*LN(1+$C$59/$C$58/(RodR+ABS(Calculations!K3578-RodR))))</f>
        <v>0.0107449991935915</v>
      </c>
      <c r="T3578" s="83">
        <f t="shared" si="448"/>
        <v>0.0108222368907873</v>
      </c>
      <c r="U3578" s="58">
        <f t="shared" si="449"/>
        <v>149</v>
      </c>
      <c r="V3578" s="58">
        <f t="shared" si="450"/>
        <v>1.01019948033673</v>
      </c>
      <c r="W3578" s="58">
        <f t="shared" si="451"/>
        <v>1.01019948033673</v>
      </c>
    </row>
    <row r="3579" spans="11:23">
      <c r="K3579" s="80">
        <v>357.7</v>
      </c>
      <c r="L3579" s="56">
        <f t="shared" si="445"/>
        <v>1.38766086761467</v>
      </c>
      <c r="M3579" s="56">
        <f t="shared" si="452"/>
        <v>0.00387302466946116</v>
      </c>
      <c r="Q3579" s="82">
        <f t="shared" si="446"/>
        <v>0.0340909468922844</v>
      </c>
      <c r="R3579" s="58">
        <f t="shared" si="447"/>
        <v>3.17361010226061</v>
      </c>
      <c r="S3579" s="57">
        <f>IF(K3579=0,C3607,(1/$C$59)*LN(1+$C$59/$C$58/(RodR+ABS(Calculations!K3579-RodR))))</f>
        <v>0.0107420085624258</v>
      </c>
      <c r="T3579" s="83">
        <f t="shared" si="448"/>
        <v>0.0108192031287647</v>
      </c>
      <c r="U3579" s="58">
        <f t="shared" si="449"/>
        <v>149.041666666667</v>
      </c>
      <c r="V3579" s="58">
        <f t="shared" si="450"/>
        <v>1.01019948033673</v>
      </c>
      <c r="W3579" s="58">
        <f t="shared" si="451"/>
        <v>1.01019948033673</v>
      </c>
    </row>
    <row r="3580" spans="11:23">
      <c r="K3580" s="80">
        <v>357.8</v>
      </c>
      <c r="L3580" s="56">
        <f t="shared" si="445"/>
        <v>1.38727475059273</v>
      </c>
      <c r="M3580" s="56">
        <f t="shared" si="452"/>
        <v>0.00387086660856206</v>
      </c>
      <c r="Q3580" s="82">
        <f t="shared" si="446"/>
        <v>0.0340814610768403</v>
      </c>
      <c r="R3580" s="58">
        <f t="shared" si="447"/>
        <v>3.17361010226061</v>
      </c>
      <c r="S3580" s="57">
        <f>IF(K3580=0,C3608,(1/$C$59)*LN(1+$C$59/$C$58/(RodR+ABS(Calculations!K3580-RodR))))</f>
        <v>0.0107390195955589</v>
      </c>
      <c r="T3580" s="83">
        <f t="shared" si="448"/>
        <v>0.0108161710671587</v>
      </c>
      <c r="U3580" s="58">
        <f t="shared" si="449"/>
        <v>149.083333333333</v>
      </c>
      <c r="V3580" s="58">
        <f t="shared" si="450"/>
        <v>1.01019948033673</v>
      </c>
      <c r="W3580" s="58">
        <f t="shared" si="451"/>
        <v>1.01019948033673</v>
      </c>
    </row>
    <row r="3581" spans="11:23">
      <c r="K3581" s="80">
        <v>357.9</v>
      </c>
      <c r="L3581" s="56">
        <f t="shared" si="445"/>
        <v>1.38688884838675</v>
      </c>
      <c r="M3581" s="56">
        <f t="shared" si="452"/>
        <v>0.00386871035090786</v>
      </c>
      <c r="Q3581" s="82">
        <f t="shared" si="446"/>
        <v>0.0340719805388237</v>
      </c>
      <c r="R3581" s="58">
        <f t="shared" si="447"/>
        <v>3.17361010226061</v>
      </c>
      <c r="S3581" s="57">
        <f>IF(K3581=0,C3609,(1/$C$59)*LN(1+$C$59/$C$58/(RodR+ABS(Calculations!K3581-RodR))))</f>
        <v>0.0107360322916018</v>
      </c>
      <c r="T3581" s="83">
        <f t="shared" si="448"/>
        <v>0.0108131407045401</v>
      </c>
      <c r="U3581" s="58">
        <f t="shared" si="449"/>
        <v>149.125</v>
      </c>
      <c r="V3581" s="58">
        <f t="shared" si="450"/>
        <v>1.01019948033673</v>
      </c>
      <c r="W3581" s="58">
        <f t="shared" si="451"/>
        <v>1.01019948033673</v>
      </c>
    </row>
    <row r="3582" spans="11:23">
      <c r="K3582" s="80">
        <v>358</v>
      </c>
      <c r="L3582" s="56">
        <f t="shared" si="445"/>
        <v>1.38650316081753</v>
      </c>
      <c r="M3582" s="56">
        <f t="shared" si="452"/>
        <v>0.00386655589446039</v>
      </c>
      <c r="Q3582" s="82">
        <f t="shared" si="446"/>
        <v>0.034062505273832</v>
      </c>
      <c r="R3582" s="58">
        <f t="shared" si="447"/>
        <v>3.17361010226061</v>
      </c>
      <c r="S3582" s="57">
        <f>IF(K3582=0,C3610,(1/$C$59)*LN(1+$C$59/$C$58/(RodR+ABS(Calculations!K3582-RodR))))</f>
        <v>0.0107330466491674</v>
      </c>
      <c r="T3582" s="83">
        <f t="shared" si="448"/>
        <v>0.0108101120394809</v>
      </c>
      <c r="U3582" s="58">
        <f t="shared" si="449"/>
        <v>149.166666666667</v>
      </c>
      <c r="V3582" s="58">
        <f t="shared" si="450"/>
        <v>1.01019948033673</v>
      </c>
      <c r="W3582" s="58">
        <f t="shared" si="451"/>
        <v>1.01019948033673</v>
      </c>
    </row>
    <row r="3583" spans="11:23">
      <c r="K3583" s="80">
        <v>358.1</v>
      </c>
      <c r="L3583" s="56">
        <f t="shared" si="445"/>
        <v>1.38611768770602</v>
      </c>
      <c r="M3583" s="56">
        <f t="shared" si="452"/>
        <v>0.00386440323724813</v>
      </c>
      <c r="Q3583" s="82">
        <f t="shared" si="446"/>
        <v>0.0340530352774665</v>
      </c>
      <c r="R3583" s="58">
        <f t="shared" si="447"/>
        <v>3.17361010226061</v>
      </c>
      <c r="S3583" s="57">
        <f>IF(K3583=0,C3611,(1/$C$59)*LN(1+$C$59/$C$58/(RodR+ABS(Calculations!K3583-RodR))))</f>
        <v>0.0107300626668695</v>
      </c>
      <c r="T3583" s="83">
        <f t="shared" si="448"/>
        <v>0.0108070850705561</v>
      </c>
      <c r="U3583" s="58">
        <f t="shared" si="449"/>
        <v>149.208333333333</v>
      </c>
      <c r="V3583" s="58">
        <f t="shared" si="450"/>
        <v>1.01019948033673</v>
      </c>
      <c r="W3583" s="58">
        <f t="shared" si="451"/>
        <v>1.01019948033673</v>
      </c>
    </row>
    <row r="3584" spans="11:23">
      <c r="K3584" s="80">
        <v>358.2</v>
      </c>
      <c r="L3584" s="56">
        <f t="shared" si="445"/>
        <v>1.38573242887346</v>
      </c>
      <c r="M3584" s="56">
        <f t="shared" si="452"/>
        <v>0.00386225237719851</v>
      </c>
      <c r="Q3584" s="82">
        <f t="shared" si="446"/>
        <v>0.0340435705453353</v>
      </c>
      <c r="R3584" s="58">
        <f t="shared" si="447"/>
        <v>3.17361010226061</v>
      </c>
      <c r="S3584" s="57">
        <f>IF(K3584=0,C3612,(1/$C$59)*LN(1+$C$59/$C$58/(RodR+ABS(Calculations!K3584-RodR))))</f>
        <v>0.0107270803433243</v>
      </c>
      <c r="T3584" s="83">
        <f t="shared" si="448"/>
        <v>0.0108040597963397</v>
      </c>
      <c r="U3584" s="58">
        <f t="shared" si="449"/>
        <v>149.25</v>
      </c>
      <c r="V3584" s="58">
        <f t="shared" si="450"/>
        <v>1.01019948033673</v>
      </c>
      <c r="W3584" s="58">
        <f t="shared" si="451"/>
        <v>1.01019948033673</v>
      </c>
    </row>
    <row r="3585" spans="11:23">
      <c r="K3585" s="80">
        <v>358.3</v>
      </c>
      <c r="L3585" s="56">
        <f t="shared" si="445"/>
        <v>1.38534738414116</v>
      </c>
      <c r="M3585" s="56">
        <f t="shared" si="452"/>
        <v>0.00386010331240949</v>
      </c>
      <c r="Q3585" s="82">
        <f t="shared" si="446"/>
        <v>0.0340341110730491</v>
      </c>
      <c r="R3585" s="58">
        <f t="shared" si="447"/>
        <v>3.17361010226061</v>
      </c>
      <c r="S3585" s="57">
        <f>IF(K3585=0,C3613,(1/$C$59)*LN(1+$C$59/$C$58/(RodR+ABS(Calculations!K3585-RodR))))</f>
        <v>0.0107240996771488</v>
      </c>
      <c r="T3585" s="83">
        <f t="shared" si="448"/>
        <v>0.0108010362154108</v>
      </c>
      <c r="U3585" s="58">
        <f t="shared" si="449"/>
        <v>149.291666666667</v>
      </c>
      <c r="V3585" s="58">
        <f t="shared" si="450"/>
        <v>1.01019948033673</v>
      </c>
      <c r="W3585" s="58">
        <f t="shared" si="451"/>
        <v>1.01019948033673</v>
      </c>
    </row>
    <row r="3586" spans="11:23">
      <c r="K3586" s="80">
        <v>358.4</v>
      </c>
      <c r="L3586" s="56">
        <f t="shared" ref="L3586:L3649" si="453">IF(K3586&lt;RodR,EPRValue,Q3586*$C$43)</f>
        <v>1.38496255333073</v>
      </c>
      <c r="M3586" s="56">
        <f t="shared" si="452"/>
        <v>0.00385795604080652</v>
      </c>
      <c r="Q3586" s="82">
        <f t="shared" si="446"/>
        <v>0.034024656856225</v>
      </c>
      <c r="R3586" s="58">
        <f t="shared" si="447"/>
        <v>3.17361010226061</v>
      </c>
      <c r="S3586" s="57">
        <f>IF(K3586=0,C3614,(1/$C$59)*LN(1+$C$59/$C$58/(RodR+ABS(Calculations!K3586-RodR))))</f>
        <v>0.0107211206669618</v>
      </c>
      <c r="T3586" s="83">
        <f t="shared" si="448"/>
        <v>0.0107980143263461</v>
      </c>
      <c r="U3586" s="58">
        <f t="shared" si="449"/>
        <v>149.333333333333</v>
      </c>
      <c r="V3586" s="58">
        <f t="shared" si="450"/>
        <v>1.01019948033673</v>
      </c>
      <c r="W3586" s="58">
        <f t="shared" si="451"/>
        <v>1.01019948033673</v>
      </c>
    </row>
    <row r="3587" spans="11:23">
      <c r="K3587" s="80">
        <v>358.5</v>
      </c>
      <c r="L3587" s="56">
        <f t="shared" si="453"/>
        <v>1.38457793626392</v>
      </c>
      <c r="M3587" s="56">
        <f t="shared" si="452"/>
        <v>0.00385581056042095</v>
      </c>
      <c r="Q3587" s="82">
        <f t="shared" si="446"/>
        <v>0.0340152078904836</v>
      </c>
      <c r="R3587" s="58">
        <f t="shared" si="447"/>
        <v>3.17361010226061</v>
      </c>
      <c r="S3587" s="57">
        <f>IF(K3587=0,C3615,(1/$C$59)*LN(1+$C$59/$C$58/(RodR+ABS(Calculations!K3587-RodR))))</f>
        <v>0.0107181433113835</v>
      </c>
      <c r="T3587" s="83">
        <f t="shared" si="448"/>
        <v>0.0107949941277277</v>
      </c>
      <c r="U3587" s="58">
        <f t="shared" si="449"/>
        <v>149.375</v>
      </c>
      <c r="V3587" s="58">
        <f t="shared" si="450"/>
        <v>1.01019948033673</v>
      </c>
      <c r="W3587" s="58">
        <f t="shared" si="451"/>
        <v>1.01019948033673</v>
      </c>
    </row>
    <row r="3588" spans="11:23">
      <c r="K3588" s="80">
        <v>358.6</v>
      </c>
      <c r="L3588" s="56">
        <f t="shared" si="453"/>
        <v>1.38419353276272</v>
      </c>
      <c r="M3588" s="56">
        <f t="shared" si="452"/>
        <v>0.00385366686928057</v>
      </c>
      <c r="Q3588" s="82">
        <f t="shared" ref="Q3588:Q3651" si="454">R3588*IF($C$56&lt;$C$55,S3588,T3588)</f>
        <v>0.0340057641714523</v>
      </c>
      <c r="R3588" s="58">
        <f t="shared" ref="R3588:R3651" si="455">$C$70/$C$61*W3588</f>
        <v>3.17361010226061</v>
      </c>
      <c r="S3588" s="57">
        <f>IF(K3588=0,C3616,(1/$C$59)*LN(1+$C$59/$C$58/(RodR+ABS(Calculations!K3588-RodR))))</f>
        <v>0.010715167609036</v>
      </c>
      <c r="T3588" s="83">
        <f t="shared" ref="T3588:T3651" si="456">IF((ABS(K3588))&lt;$C$55-$C$56,($C$53/2/PI()/$C$56*LN(($C$55-$C$56)*(ABS(K3588)+$C$56)/(ABS(K3588))/$C$55)+$C$60*LN($C$55*$C$54/($C$55-$C$56)/$C$53)),$C$60*LN((((ABS(K3588))+$C$56-$C$55)*$C$53+$C$55*$C$54)/($C$53*(ABS(K3588)))))</f>
        <v>0.0107919756181361</v>
      </c>
      <c r="U3588" s="58">
        <f t="shared" ref="U3588:U3651" si="457">K3588/$C$56</f>
        <v>149.416666666667</v>
      </c>
      <c r="V3588" s="58">
        <f t="shared" ref="V3588:V3651" si="458">IF(K3588="","",1/(1.0212-0.0178*LOG10($C$53+0.01)))</f>
        <v>1.01019948033673</v>
      </c>
      <c r="W3588" s="58">
        <f t="shared" ref="W3588:W3651" si="459">MAX(1/(-(0.21682*LOG10(3.7*U3588)-0.293)*(EXP(-3.7*U3588)-1)+1),1)*MAX(1/(-(0.1921*LOG10(U3588+0.2)+0.072)*(EXP(-150*U3588)-1)+1),1)*V3588</f>
        <v>1.01019948033673</v>
      </c>
    </row>
    <row r="3589" spans="11:23">
      <c r="K3589" s="80">
        <v>358.7</v>
      </c>
      <c r="L3589" s="56">
        <f t="shared" si="453"/>
        <v>1.38380934264929</v>
      </c>
      <c r="M3589" s="56">
        <f t="shared" si="452"/>
        <v>0.00385152496538144</v>
      </c>
      <c r="Q3589" s="82">
        <f t="shared" si="454"/>
        <v>0.0339963256947617</v>
      </c>
      <c r="R3589" s="58">
        <f t="shared" si="455"/>
        <v>3.17361010226061</v>
      </c>
      <c r="S3589" s="57">
        <f>IF(K3589=0,C3617,(1/$C$59)*LN(1+$C$59/$C$58/(RodR+ABS(Calculations!K3589-RodR))))</f>
        <v>0.0107121935585426</v>
      </c>
      <c r="T3589" s="83">
        <f t="shared" si="456"/>
        <v>0.0107889587961564</v>
      </c>
      <c r="U3589" s="58">
        <f t="shared" si="457"/>
        <v>149.458333333333</v>
      </c>
      <c r="V3589" s="58">
        <f t="shared" si="458"/>
        <v>1.01019948033673</v>
      </c>
      <c r="W3589" s="58">
        <f t="shared" si="459"/>
        <v>1.01019948033673</v>
      </c>
    </row>
    <row r="3590" spans="11:23">
      <c r="K3590" s="80">
        <v>358.8</v>
      </c>
      <c r="L3590" s="56">
        <f t="shared" si="453"/>
        <v>1.38342536574601</v>
      </c>
      <c r="M3590" s="56">
        <f t="shared" si="452"/>
        <v>0.00384938484671848</v>
      </c>
      <c r="Q3590" s="82">
        <f t="shared" si="454"/>
        <v>0.0339868924560482</v>
      </c>
      <c r="R3590" s="58">
        <f t="shared" si="455"/>
        <v>3.17361010226061</v>
      </c>
      <c r="S3590" s="57">
        <f>IF(K3590=0,C3618,(1/$C$59)*LN(1+$C$59/$C$58/(RodR+ABS(Calculations!K3590-RodR))))</f>
        <v>0.0107092211585282</v>
      </c>
      <c r="T3590" s="83">
        <f t="shared" si="456"/>
        <v>0.010785943660372</v>
      </c>
      <c r="U3590" s="58">
        <f t="shared" si="457"/>
        <v>149.5</v>
      </c>
      <c r="V3590" s="58">
        <f t="shared" si="458"/>
        <v>1.01019948033673</v>
      </c>
      <c r="W3590" s="58">
        <f t="shared" si="459"/>
        <v>1.01019948033673</v>
      </c>
    </row>
    <row r="3591" spans="11:23">
      <c r="K3591" s="80">
        <v>358.9</v>
      </c>
      <c r="L3591" s="56">
        <f t="shared" si="453"/>
        <v>1.38304160187543</v>
      </c>
      <c r="M3591" s="56">
        <f t="shared" si="452"/>
        <v>0.00384724651132018</v>
      </c>
      <c r="Q3591" s="82">
        <f t="shared" si="454"/>
        <v>0.0339774644509525</v>
      </c>
      <c r="R3591" s="58">
        <f t="shared" si="455"/>
        <v>3.17361010226061</v>
      </c>
      <c r="S3591" s="57">
        <f>IF(K3591=0,C3619,(1/$C$59)*LN(1+$C$59/$C$58/(RodR+ABS(Calculations!K3591-RodR))))</f>
        <v>0.0107062504076193</v>
      </c>
      <c r="T3591" s="83">
        <f t="shared" si="456"/>
        <v>0.0107829302093711</v>
      </c>
      <c r="U3591" s="58">
        <f t="shared" si="457"/>
        <v>149.541666666667</v>
      </c>
      <c r="V3591" s="58">
        <f t="shared" si="458"/>
        <v>1.01019948033673</v>
      </c>
      <c r="W3591" s="58">
        <f t="shared" si="459"/>
        <v>1.01019948033673</v>
      </c>
    </row>
    <row r="3592" spans="11:23">
      <c r="K3592" s="80">
        <v>359</v>
      </c>
      <c r="L3592" s="56">
        <f t="shared" si="453"/>
        <v>1.38265805086032</v>
      </c>
      <c r="M3592" s="56">
        <f t="shared" si="452"/>
        <v>0.00384510995721632</v>
      </c>
      <c r="Q3592" s="82">
        <f t="shared" si="454"/>
        <v>0.0339680416751202</v>
      </c>
      <c r="R3592" s="58">
        <f t="shared" si="455"/>
        <v>3.17361010226061</v>
      </c>
      <c r="S3592" s="57">
        <f>IF(K3592=0,C3620,(1/$C$59)*LN(1+$C$59/$C$58/(RodR+ABS(Calculations!K3592-RodR))))</f>
        <v>0.0107032813044439</v>
      </c>
      <c r="T3592" s="83">
        <f t="shared" si="456"/>
        <v>0.0107799184417409</v>
      </c>
      <c r="U3592" s="58">
        <f t="shared" si="457"/>
        <v>149.583333333333</v>
      </c>
      <c r="V3592" s="58">
        <f t="shared" si="458"/>
        <v>1.01019948033673</v>
      </c>
      <c r="W3592" s="58">
        <f t="shared" si="459"/>
        <v>1.01019948033673</v>
      </c>
    </row>
    <row r="3593" spans="11:23">
      <c r="K3593" s="80">
        <v>359.1</v>
      </c>
      <c r="L3593" s="56">
        <f t="shared" si="453"/>
        <v>1.38227471252359</v>
      </c>
      <c r="M3593" s="56">
        <f t="shared" si="452"/>
        <v>0.00384297518243693</v>
      </c>
      <c r="Q3593" s="82">
        <f t="shared" si="454"/>
        <v>0.0339586241242011</v>
      </c>
      <c r="R3593" s="58">
        <f t="shared" si="455"/>
        <v>3.17361010226061</v>
      </c>
      <c r="S3593" s="57">
        <f>IF(K3593=0,C3621,(1/$C$59)*LN(1+$C$59/$C$58/(RodR+ABS(Calculations!K3593-RodR))))</f>
        <v>0.0107003138476311</v>
      </c>
      <c r="T3593" s="83">
        <f t="shared" si="456"/>
        <v>0.0107769083560717</v>
      </c>
      <c r="U3593" s="58">
        <f t="shared" si="457"/>
        <v>149.625</v>
      </c>
      <c r="V3593" s="58">
        <f t="shared" si="458"/>
        <v>1.01019948033673</v>
      </c>
      <c r="W3593" s="58">
        <f t="shared" si="459"/>
        <v>1.01019948033673</v>
      </c>
    </row>
    <row r="3594" spans="11:23">
      <c r="K3594" s="80">
        <v>359.2</v>
      </c>
      <c r="L3594" s="56">
        <f t="shared" si="453"/>
        <v>1.38189158668848</v>
      </c>
      <c r="M3594" s="56">
        <f t="shared" si="452"/>
        <v>0.00384084218497494</v>
      </c>
      <c r="Q3594" s="82">
        <f t="shared" si="454"/>
        <v>0.0339492117938526</v>
      </c>
      <c r="R3594" s="58">
        <f t="shared" si="455"/>
        <v>3.17361010226061</v>
      </c>
      <c r="S3594" s="57">
        <f>IF(K3594=0,C3622,(1/$C$59)*LN(1+$C$59/$C$58/(RodR+ABS(Calculations!K3594-RodR))))</f>
        <v>0.0106973480358126</v>
      </c>
      <c r="T3594" s="83">
        <f t="shared" si="456"/>
        <v>0.0107738999509547</v>
      </c>
      <c r="U3594" s="58">
        <f t="shared" si="457"/>
        <v>149.666666666667</v>
      </c>
      <c r="V3594" s="58">
        <f t="shared" si="458"/>
        <v>1.01019948033673</v>
      </c>
      <c r="W3594" s="58">
        <f t="shared" si="459"/>
        <v>1.01019948033673</v>
      </c>
    </row>
    <row r="3595" spans="11:23">
      <c r="K3595" s="80">
        <v>359.3</v>
      </c>
      <c r="L3595" s="56">
        <f t="shared" si="453"/>
        <v>1.38150867317826</v>
      </c>
      <c r="M3595" s="56">
        <f t="shared" si="452"/>
        <v>0.00383871096289523</v>
      </c>
      <c r="Q3595" s="82">
        <f t="shared" si="454"/>
        <v>0.0339398046797328</v>
      </c>
      <c r="R3595" s="58">
        <f t="shared" si="455"/>
        <v>3.17361010226061</v>
      </c>
      <c r="S3595" s="57">
        <f>IF(K3595=0,C3623,(1/$C$59)*LN(1+$C$59/$C$58/(RodR+ABS(Calculations!K3595-RodR))))</f>
        <v>0.0106943838676203</v>
      </c>
      <c r="T3595" s="83">
        <f t="shared" si="456"/>
        <v>0.0107708932249832</v>
      </c>
      <c r="U3595" s="58">
        <f t="shared" si="457"/>
        <v>149.708333333333</v>
      </c>
      <c r="V3595" s="58">
        <f t="shared" si="458"/>
        <v>1.01019948033673</v>
      </c>
      <c r="W3595" s="58">
        <f t="shared" si="459"/>
        <v>1.01019948033673</v>
      </c>
    </row>
    <row r="3596" spans="11:23">
      <c r="K3596" s="80">
        <v>359.4</v>
      </c>
      <c r="L3596" s="56">
        <f t="shared" si="453"/>
        <v>1.38112597181654</v>
      </c>
      <c r="M3596" s="56">
        <f t="shared" si="452"/>
        <v>0.00383658151419253</v>
      </c>
      <c r="Q3596" s="82">
        <f t="shared" si="454"/>
        <v>0.0339304027775082</v>
      </c>
      <c r="R3596" s="58">
        <f t="shared" si="455"/>
        <v>3.17361010226061</v>
      </c>
      <c r="S3596" s="57">
        <f>IF(K3596=0,C3624,(1/$C$59)*LN(1+$C$59/$C$58/(RodR+ABS(Calculations!K3596-RodR))))</f>
        <v>0.0106914213416888</v>
      </c>
      <c r="T3596" s="83">
        <f t="shared" si="456"/>
        <v>0.0107678881767516</v>
      </c>
      <c r="U3596" s="58">
        <f t="shared" si="457"/>
        <v>149.75</v>
      </c>
      <c r="V3596" s="58">
        <f t="shared" si="458"/>
        <v>1.01019948033673</v>
      </c>
      <c r="W3596" s="58">
        <f t="shared" si="459"/>
        <v>1.01019948033673</v>
      </c>
    </row>
    <row r="3597" spans="11:23">
      <c r="K3597" s="80">
        <v>359.5</v>
      </c>
      <c r="L3597" s="56">
        <f t="shared" si="453"/>
        <v>1.38074348242702</v>
      </c>
      <c r="M3597" s="56">
        <f t="shared" ref="M3597:M3660" si="460">L3587-L3597</f>
        <v>0.00383445383689529</v>
      </c>
      <c r="Q3597" s="82">
        <f t="shared" si="454"/>
        <v>0.033921006082848</v>
      </c>
      <c r="R3597" s="58">
        <f t="shared" si="455"/>
        <v>3.17361010226061</v>
      </c>
      <c r="S3597" s="57">
        <f>IF(K3597=0,C3625,(1/$C$59)*LN(1+$C$59/$C$58/(RodR+ABS(Calculations!K3597-RodR))))</f>
        <v>0.0106884604566533</v>
      </c>
      <c r="T3597" s="83">
        <f t="shared" si="456"/>
        <v>0.0107648848048561</v>
      </c>
      <c r="U3597" s="58">
        <f t="shared" si="457"/>
        <v>149.791666666667</v>
      </c>
      <c r="V3597" s="58">
        <f t="shared" si="458"/>
        <v>1.01019948033673</v>
      </c>
      <c r="W3597" s="58">
        <f t="shared" si="459"/>
        <v>1.01019948033673</v>
      </c>
    </row>
    <row r="3598" spans="11:23">
      <c r="K3598" s="80">
        <v>359.6</v>
      </c>
      <c r="L3598" s="56">
        <f t="shared" si="453"/>
        <v>1.38036120483362</v>
      </c>
      <c r="M3598" s="56">
        <f t="shared" si="460"/>
        <v>0.00383232792910149</v>
      </c>
      <c r="Q3598" s="82">
        <f t="shared" si="454"/>
        <v>0.0339116145914261</v>
      </c>
      <c r="R3598" s="58">
        <f t="shared" si="455"/>
        <v>3.17361010226061</v>
      </c>
      <c r="S3598" s="57">
        <f>IF(K3598=0,C3626,(1/$C$59)*LN(1+$C$59/$C$58/(RodR+ABS(Calculations!K3598-RodR))))</f>
        <v>0.0106855012111508</v>
      </c>
      <c r="T3598" s="83">
        <f t="shared" si="456"/>
        <v>0.0107618831078941</v>
      </c>
      <c r="U3598" s="58">
        <f t="shared" si="457"/>
        <v>149.833333333333</v>
      </c>
      <c r="V3598" s="58">
        <f t="shared" si="458"/>
        <v>1.01019948033673</v>
      </c>
      <c r="W3598" s="58">
        <f t="shared" si="459"/>
        <v>1.01019948033673</v>
      </c>
    </row>
    <row r="3599" spans="11:23">
      <c r="K3599" s="80">
        <v>359.7</v>
      </c>
      <c r="L3599" s="56">
        <f t="shared" si="453"/>
        <v>1.37997913886052</v>
      </c>
      <c r="M3599" s="56">
        <f t="shared" si="460"/>
        <v>0.00383020378877141</v>
      </c>
      <c r="Q3599" s="82">
        <f t="shared" si="454"/>
        <v>0.0339022282989231</v>
      </c>
      <c r="R3599" s="58">
        <f t="shared" si="455"/>
        <v>3.17361010226061</v>
      </c>
      <c r="S3599" s="57">
        <f>IF(K3599=0,C3627,(1/$C$59)*LN(1+$C$59/$C$58/(RodR+ABS(Calculations!K3599-RodR))))</f>
        <v>0.0106825436038202</v>
      </c>
      <c r="T3599" s="83">
        <f t="shared" si="456"/>
        <v>0.0107588830844653</v>
      </c>
      <c r="U3599" s="58">
        <f t="shared" si="457"/>
        <v>149.875</v>
      </c>
      <c r="V3599" s="58">
        <f t="shared" si="458"/>
        <v>1.01019948033673</v>
      </c>
      <c r="W3599" s="58">
        <f t="shared" si="459"/>
        <v>1.01019948033673</v>
      </c>
    </row>
    <row r="3600" spans="11:23">
      <c r="K3600" s="80">
        <v>359.8</v>
      </c>
      <c r="L3600" s="56">
        <f t="shared" si="453"/>
        <v>1.37959728433201</v>
      </c>
      <c r="M3600" s="56">
        <f t="shared" si="460"/>
        <v>0.00382808141400326</v>
      </c>
      <c r="Q3600" s="82">
        <f t="shared" si="454"/>
        <v>0.0338928472010224</v>
      </c>
      <c r="R3600" s="58">
        <f t="shared" si="455"/>
        <v>3.17361010226061</v>
      </c>
      <c r="S3600" s="57">
        <f>IF(K3600=0,C3628,(1/$C$59)*LN(1+$C$59/$C$58/(RodR+ABS(Calculations!K3600-RodR))))</f>
        <v>0.0106795876333013</v>
      </c>
      <c r="T3600" s="83">
        <f t="shared" si="456"/>
        <v>0.0107558847331702</v>
      </c>
      <c r="U3600" s="58">
        <f t="shared" si="457"/>
        <v>149.916666666667</v>
      </c>
      <c r="V3600" s="58">
        <f t="shared" si="458"/>
        <v>1.01019948033673</v>
      </c>
      <c r="W3600" s="58">
        <f t="shared" si="459"/>
        <v>1.01019948033673</v>
      </c>
    </row>
    <row r="3601" spans="11:23">
      <c r="K3601" s="80">
        <v>359.9</v>
      </c>
      <c r="L3601" s="56">
        <f t="shared" si="453"/>
        <v>1.37921564107261</v>
      </c>
      <c r="M3601" s="56">
        <f t="shared" si="460"/>
        <v>0.00382596080282416</v>
      </c>
      <c r="Q3601" s="82">
        <f t="shared" si="454"/>
        <v>0.033883471293413</v>
      </c>
      <c r="R3601" s="58">
        <f t="shared" si="455"/>
        <v>3.17361010226061</v>
      </c>
      <c r="S3601" s="57">
        <f>IF(K3601=0,C3629,(1/$C$59)*LN(1+$C$59/$C$58/(RodR+ABS(Calculations!K3601-RodR))))</f>
        <v>0.0106766332982358</v>
      </c>
      <c r="T3601" s="83">
        <f t="shared" si="456"/>
        <v>0.0107528880526115</v>
      </c>
      <c r="U3601" s="58">
        <f t="shared" si="457"/>
        <v>149.958333333333</v>
      </c>
      <c r="V3601" s="58">
        <f t="shared" si="458"/>
        <v>1.01019948033673</v>
      </c>
      <c r="W3601" s="58">
        <f t="shared" si="459"/>
        <v>1.01019948033673</v>
      </c>
    </row>
    <row r="3602" spans="11:23">
      <c r="K3602" s="80">
        <v>360</v>
      </c>
      <c r="L3602" s="56">
        <f t="shared" si="453"/>
        <v>1.37883420890705</v>
      </c>
      <c r="M3602" s="56">
        <f t="shared" si="460"/>
        <v>0.00382384195326479</v>
      </c>
      <c r="Q3602" s="82">
        <f t="shared" si="454"/>
        <v>0.033874100571789</v>
      </c>
      <c r="R3602" s="58">
        <f t="shared" si="455"/>
        <v>3.17361010226061</v>
      </c>
      <c r="S3602" s="57">
        <f>IF(K3602=0,C3630,(1/$C$59)*LN(1+$C$59/$C$58/(RodR+ABS(Calculations!K3602-RodR))))</f>
        <v>0.0106736805972668</v>
      </c>
      <c r="T3602" s="83">
        <f t="shared" si="456"/>
        <v>0.0107498930413928</v>
      </c>
      <c r="U3602" s="58">
        <f t="shared" si="457"/>
        <v>150</v>
      </c>
      <c r="V3602" s="58">
        <f t="shared" si="458"/>
        <v>1.01019948033673</v>
      </c>
      <c r="W3602" s="58">
        <f t="shared" si="459"/>
        <v>1.01019948033673</v>
      </c>
    </row>
    <row r="3603" spans="11:23">
      <c r="K3603" s="80">
        <v>360.1</v>
      </c>
      <c r="L3603" s="56">
        <f t="shared" si="453"/>
        <v>1.37845298766023</v>
      </c>
      <c r="M3603" s="56">
        <f t="shared" si="460"/>
        <v>0.00382172486335297</v>
      </c>
      <c r="Q3603" s="82">
        <f t="shared" si="454"/>
        <v>0.0338647350318485</v>
      </c>
      <c r="R3603" s="58">
        <f t="shared" si="455"/>
        <v>3.17361010226061</v>
      </c>
      <c r="S3603" s="57">
        <f>IF(K3603=0,C3631,(1/$C$59)*LN(1+$C$59/$C$58/(RodR+ABS(Calculations!K3603-RodR))))</f>
        <v>0.0106707295290389</v>
      </c>
      <c r="T3603" s="83">
        <f t="shared" si="456"/>
        <v>0.0107468996981197</v>
      </c>
      <c r="U3603" s="58">
        <f t="shared" si="457"/>
        <v>150.041666666667</v>
      </c>
      <c r="V3603" s="58">
        <f t="shared" si="458"/>
        <v>1.01019948033673</v>
      </c>
      <c r="W3603" s="58">
        <f t="shared" si="459"/>
        <v>1.01019948033673</v>
      </c>
    </row>
    <row r="3604" spans="11:23">
      <c r="K3604" s="80">
        <v>360.2</v>
      </c>
      <c r="L3604" s="56">
        <f t="shared" si="453"/>
        <v>1.37807197715726</v>
      </c>
      <c r="M3604" s="56">
        <f t="shared" si="460"/>
        <v>0.00381960953122107</v>
      </c>
      <c r="Q3604" s="82">
        <f t="shared" si="454"/>
        <v>0.0338553746692949</v>
      </c>
      <c r="R3604" s="58">
        <f t="shared" si="455"/>
        <v>3.17361010226061</v>
      </c>
      <c r="S3604" s="57">
        <f>IF(K3604=0,C3632,(1/$C$59)*LN(1+$C$59/$C$58/(RodR+ABS(Calculations!K3604-RodR))))</f>
        <v>0.0106677800921982</v>
      </c>
      <c r="T3604" s="83">
        <f t="shared" si="456"/>
        <v>0.0107439080213993</v>
      </c>
      <c r="U3604" s="58">
        <f t="shared" si="457"/>
        <v>150.083333333333</v>
      </c>
      <c r="V3604" s="58">
        <f t="shared" si="458"/>
        <v>1.01019948033673</v>
      </c>
      <c r="W3604" s="58">
        <f t="shared" si="459"/>
        <v>1.01019948033673</v>
      </c>
    </row>
    <row r="3605" spans="11:23">
      <c r="K3605" s="80">
        <v>360.3</v>
      </c>
      <c r="L3605" s="56">
        <f t="shared" si="453"/>
        <v>1.3776911772234</v>
      </c>
      <c r="M3605" s="56">
        <f t="shared" si="460"/>
        <v>0.00381749595486292</v>
      </c>
      <c r="Q3605" s="82">
        <f t="shared" si="454"/>
        <v>0.0338460194798356</v>
      </c>
      <c r="R3605" s="58">
        <f t="shared" si="455"/>
        <v>3.17361010226061</v>
      </c>
      <c r="S3605" s="57">
        <f>IF(K3605=0,C3633,(1/$C$59)*LN(1+$C$59/$C$58/(RodR+ABS(Calculations!K3605-RodR))))</f>
        <v>0.0106648322853921</v>
      </c>
      <c r="T3605" s="83">
        <f t="shared" si="456"/>
        <v>0.0107409180098403</v>
      </c>
      <c r="U3605" s="58">
        <f t="shared" si="457"/>
        <v>150.125</v>
      </c>
      <c r="V3605" s="58">
        <f t="shared" si="458"/>
        <v>1.01019948033673</v>
      </c>
      <c r="W3605" s="58">
        <f t="shared" si="459"/>
        <v>1.01019948033673</v>
      </c>
    </row>
    <row r="3606" spans="11:23">
      <c r="K3606" s="80">
        <v>360.4</v>
      </c>
      <c r="L3606" s="56">
        <f t="shared" si="453"/>
        <v>1.3773105876842</v>
      </c>
      <c r="M3606" s="56">
        <f t="shared" si="460"/>
        <v>0.00381538413234161</v>
      </c>
      <c r="Q3606" s="82">
        <f t="shared" si="454"/>
        <v>0.0338366694591846</v>
      </c>
      <c r="R3606" s="58">
        <f t="shared" si="455"/>
        <v>3.17361010226061</v>
      </c>
      <c r="S3606" s="57">
        <f>IF(K3606=0,C3634,(1/$C$59)*LN(1+$C$59/$C$58/(RodR+ABS(Calculations!K3606-RodR))))</f>
        <v>0.0106618861072702</v>
      </c>
      <c r="T3606" s="83">
        <f t="shared" si="456"/>
        <v>0.0107379296620525</v>
      </c>
      <c r="U3606" s="58">
        <f t="shared" si="457"/>
        <v>150.166666666667</v>
      </c>
      <c r="V3606" s="58">
        <f t="shared" si="458"/>
        <v>1.01019948033673</v>
      </c>
      <c r="W3606" s="58">
        <f t="shared" si="459"/>
        <v>1.01019948033673</v>
      </c>
    </row>
    <row r="3607" spans="11:23">
      <c r="K3607" s="80">
        <v>360.5</v>
      </c>
      <c r="L3607" s="56">
        <f t="shared" si="453"/>
        <v>1.37693020836527</v>
      </c>
      <c r="M3607" s="56">
        <f t="shared" si="460"/>
        <v>0.00381327406175513</v>
      </c>
      <c r="Q3607" s="82">
        <f t="shared" si="454"/>
        <v>0.0338273246030579</v>
      </c>
      <c r="R3607" s="58">
        <f t="shared" si="455"/>
        <v>3.17361010226061</v>
      </c>
      <c r="S3607" s="57">
        <f>IF(K3607=0,C3635,(1/$C$59)*LN(1+$C$59/$C$58/(RodR+ABS(Calculations!K3607-RodR))))</f>
        <v>0.0106589415564824</v>
      </c>
      <c r="T3607" s="83">
        <f t="shared" si="456"/>
        <v>0.0107349429766475</v>
      </c>
      <c r="U3607" s="58">
        <f t="shared" si="457"/>
        <v>150.208333333333</v>
      </c>
      <c r="V3607" s="58">
        <f t="shared" si="458"/>
        <v>1.01019948033673</v>
      </c>
      <c r="W3607" s="58">
        <f t="shared" si="459"/>
        <v>1.01019948033673</v>
      </c>
    </row>
    <row r="3608" spans="11:23">
      <c r="K3608" s="80">
        <v>360.6</v>
      </c>
      <c r="L3608" s="56">
        <f t="shared" si="453"/>
        <v>1.37655003909252</v>
      </c>
      <c r="M3608" s="56">
        <f t="shared" si="460"/>
        <v>0.0038111657410973</v>
      </c>
      <c r="Q3608" s="82">
        <f t="shared" si="454"/>
        <v>0.0338179849071785</v>
      </c>
      <c r="R3608" s="58">
        <f t="shared" si="455"/>
        <v>3.17361010226061</v>
      </c>
      <c r="S3608" s="57">
        <f>IF(K3608=0,C3636,(1/$C$59)*LN(1+$C$59/$C$58/(RodR+ABS(Calculations!K3608-RodR))))</f>
        <v>0.0106559986316811</v>
      </c>
      <c r="T3608" s="83">
        <f t="shared" si="456"/>
        <v>0.0107319579522396</v>
      </c>
      <c r="U3608" s="58">
        <f t="shared" si="457"/>
        <v>150.25</v>
      </c>
      <c r="V3608" s="58">
        <f t="shared" si="458"/>
        <v>1.01019948033673</v>
      </c>
      <c r="W3608" s="58">
        <f t="shared" si="459"/>
        <v>1.01019948033673</v>
      </c>
    </row>
    <row r="3609" spans="11:23">
      <c r="K3609" s="80">
        <v>360.7</v>
      </c>
      <c r="L3609" s="56">
        <f t="shared" si="453"/>
        <v>1.37617007969202</v>
      </c>
      <c r="M3609" s="56">
        <f t="shared" si="460"/>
        <v>0.00380905916849872</v>
      </c>
      <c r="Q3609" s="82">
        <f t="shared" si="454"/>
        <v>0.0338086503672732</v>
      </c>
      <c r="R3609" s="58">
        <f t="shared" si="455"/>
        <v>3.17361010226061</v>
      </c>
      <c r="S3609" s="57">
        <f>IF(K3609=0,C3637,(1/$C$59)*LN(1+$C$59/$C$58/(RodR+ABS(Calculations!K3609-RodR))))</f>
        <v>0.01065305733152</v>
      </c>
      <c r="T3609" s="83">
        <f t="shared" si="456"/>
        <v>0.0107289745874421</v>
      </c>
      <c r="U3609" s="58">
        <f t="shared" si="457"/>
        <v>150.291666666667</v>
      </c>
      <c r="V3609" s="58">
        <f t="shared" si="458"/>
        <v>1.01019948033673</v>
      </c>
      <c r="W3609" s="58">
        <f t="shared" si="459"/>
        <v>1.01019948033673</v>
      </c>
    </row>
    <row r="3610" spans="11:23">
      <c r="K3610" s="80">
        <v>360.8</v>
      </c>
      <c r="L3610" s="56">
        <f t="shared" si="453"/>
        <v>1.37579032999002</v>
      </c>
      <c r="M3610" s="56">
        <f t="shared" si="460"/>
        <v>0.00380695434198874</v>
      </c>
      <c r="Q3610" s="82">
        <f t="shared" si="454"/>
        <v>0.0337993209790737</v>
      </c>
      <c r="R3610" s="58">
        <f t="shared" si="455"/>
        <v>3.17361010226061</v>
      </c>
      <c r="S3610" s="57">
        <f>IF(K3610=0,C3638,(1/$C$59)*LN(1+$C$59/$C$58/(RodR+ABS(Calculations!K3610-RodR))))</f>
        <v>0.0106501176546539</v>
      </c>
      <c r="T3610" s="83">
        <f t="shared" si="456"/>
        <v>0.0107259928808728</v>
      </c>
      <c r="U3610" s="58">
        <f t="shared" si="457"/>
        <v>150.333333333333</v>
      </c>
      <c r="V3610" s="58">
        <f t="shared" si="458"/>
        <v>1.01019948033673</v>
      </c>
      <c r="W3610" s="58">
        <f t="shared" si="459"/>
        <v>1.01019948033673</v>
      </c>
    </row>
    <row r="3611" spans="11:23">
      <c r="K3611" s="80">
        <v>360.9</v>
      </c>
      <c r="L3611" s="56">
        <f t="shared" si="453"/>
        <v>1.37541078981298</v>
      </c>
      <c r="M3611" s="56">
        <f t="shared" si="460"/>
        <v>0.00380485125963159</v>
      </c>
      <c r="Q3611" s="82">
        <f t="shared" si="454"/>
        <v>0.0337899967383165</v>
      </c>
      <c r="R3611" s="58">
        <f t="shared" si="455"/>
        <v>3.17361010226061</v>
      </c>
      <c r="S3611" s="57">
        <f>IF(K3611=0,C3639,(1/$C$59)*LN(1+$C$59/$C$58/(RodR+ABS(Calculations!K3611-RodR))))</f>
        <v>0.0106471795997395</v>
      </c>
      <c r="T3611" s="83">
        <f t="shared" si="456"/>
        <v>0.0107230128311482</v>
      </c>
      <c r="U3611" s="58">
        <f t="shared" si="457"/>
        <v>150.375</v>
      </c>
      <c r="V3611" s="58">
        <f t="shared" si="458"/>
        <v>1.01019948033673</v>
      </c>
      <c r="W3611" s="58">
        <f t="shared" si="459"/>
        <v>1.01019948033673</v>
      </c>
    </row>
    <row r="3612" spans="11:23">
      <c r="K3612" s="80">
        <v>361</v>
      </c>
      <c r="L3612" s="56">
        <f t="shared" si="453"/>
        <v>1.3750314589875</v>
      </c>
      <c r="M3612" s="56">
        <f t="shared" si="460"/>
        <v>0.00380274991955654</v>
      </c>
      <c r="Q3612" s="82">
        <f t="shared" si="454"/>
        <v>0.0337806776407416</v>
      </c>
      <c r="R3612" s="58">
        <f t="shared" si="455"/>
        <v>3.17361010226061</v>
      </c>
      <c r="S3612" s="57">
        <f>IF(K3612=0,C3640,(1/$C$59)*LN(1+$C$59/$C$58/(RodR+ABS(Calculations!K3612-RodR))))</f>
        <v>0.0106442431654346</v>
      </c>
      <c r="T3612" s="83">
        <f t="shared" si="456"/>
        <v>0.0107200344368888</v>
      </c>
      <c r="U3612" s="58">
        <f t="shared" si="457"/>
        <v>150.416666666667</v>
      </c>
      <c r="V3612" s="58">
        <f t="shared" si="458"/>
        <v>1.01019948033673</v>
      </c>
      <c r="W3612" s="58">
        <f t="shared" si="459"/>
        <v>1.01019948033673</v>
      </c>
    </row>
    <row r="3613" spans="11:23">
      <c r="K3613" s="80">
        <v>361.1</v>
      </c>
      <c r="L3613" s="56">
        <f t="shared" si="453"/>
        <v>1.37465233734048</v>
      </c>
      <c r="M3613" s="56">
        <f t="shared" si="460"/>
        <v>0.00380065031975851</v>
      </c>
      <c r="Q3613" s="82">
        <f t="shared" si="454"/>
        <v>0.0337713636820966</v>
      </c>
      <c r="R3613" s="58">
        <f t="shared" si="455"/>
        <v>3.17361010226061</v>
      </c>
      <c r="S3613" s="57">
        <f>IF(K3613=0,C3641,(1/$C$59)*LN(1+$C$59/$C$58/(RodR+ABS(Calculations!K3613-RodR))))</f>
        <v>0.0106413083503991</v>
      </c>
      <c r="T3613" s="83">
        <f t="shared" si="456"/>
        <v>0.0107170576967144</v>
      </c>
      <c r="U3613" s="58">
        <f t="shared" si="457"/>
        <v>150.458333333333</v>
      </c>
      <c r="V3613" s="58">
        <f t="shared" si="458"/>
        <v>1.01019948033673</v>
      </c>
      <c r="W3613" s="58">
        <f t="shared" si="459"/>
        <v>1.01019948033673</v>
      </c>
    </row>
    <row r="3614" spans="11:23">
      <c r="K3614" s="80">
        <v>361.2</v>
      </c>
      <c r="L3614" s="56">
        <f t="shared" si="453"/>
        <v>1.37427342469886</v>
      </c>
      <c r="M3614" s="56">
        <f t="shared" si="460"/>
        <v>0.00379855245840299</v>
      </c>
      <c r="Q3614" s="82">
        <f t="shared" si="454"/>
        <v>0.0337620548581298</v>
      </c>
      <c r="R3614" s="58">
        <f t="shared" si="455"/>
        <v>3.17361010226061</v>
      </c>
      <c r="S3614" s="57">
        <f>IF(K3614=0,C3642,(1/$C$59)*LN(1+$C$59/$C$58/(RodR+ABS(Calculations!K3614-RodR))))</f>
        <v>0.0106383751532933</v>
      </c>
      <c r="T3614" s="83">
        <f t="shared" si="456"/>
        <v>0.0107140826092488</v>
      </c>
      <c r="U3614" s="58">
        <f t="shared" si="457"/>
        <v>150.5</v>
      </c>
      <c r="V3614" s="58">
        <f t="shared" si="458"/>
        <v>1.01019948033673</v>
      </c>
      <c r="W3614" s="58">
        <f t="shared" si="459"/>
        <v>1.01019948033673</v>
      </c>
    </row>
    <row r="3615" spans="11:23">
      <c r="K3615" s="80">
        <v>361.3</v>
      </c>
      <c r="L3615" s="56">
        <f t="shared" si="453"/>
        <v>1.37389472088992</v>
      </c>
      <c r="M3615" s="56">
        <f t="shared" si="460"/>
        <v>0.00379645633348447</v>
      </c>
      <c r="Q3615" s="82">
        <f t="shared" si="454"/>
        <v>0.0337527511645979</v>
      </c>
      <c r="R3615" s="58">
        <f t="shared" si="455"/>
        <v>3.17361010226061</v>
      </c>
      <c r="S3615" s="57">
        <f>IF(K3615=0,C3643,(1/$C$59)*LN(1+$C$59/$C$58/(RodR+ABS(Calculations!K3615-RodR))))</f>
        <v>0.0106354435727802</v>
      </c>
      <c r="T3615" s="83">
        <f t="shared" si="456"/>
        <v>0.0107111091731146</v>
      </c>
      <c r="U3615" s="58">
        <f t="shared" si="457"/>
        <v>150.541666666667</v>
      </c>
      <c r="V3615" s="58">
        <f t="shared" si="458"/>
        <v>1.01019948033673</v>
      </c>
      <c r="W3615" s="58">
        <f t="shared" si="459"/>
        <v>1.01019948033673</v>
      </c>
    </row>
    <row r="3616" spans="11:23">
      <c r="K3616" s="80">
        <v>361.4</v>
      </c>
      <c r="L3616" s="56">
        <f t="shared" si="453"/>
        <v>1.37351622574099</v>
      </c>
      <c r="M3616" s="56">
        <f t="shared" si="460"/>
        <v>0.00379436194320326</v>
      </c>
      <c r="Q3616" s="82">
        <f t="shared" si="454"/>
        <v>0.0337434525972592</v>
      </c>
      <c r="R3616" s="58">
        <f t="shared" si="455"/>
        <v>3.17361010226061</v>
      </c>
      <c r="S3616" s="57">
        <f>IF(K3616=0,C3644,(1/$C$59)*LN(1+$C$59/$C$58/(RodR+ABS(Calculations!K3616-RodR))))</f>
        <v>0.0106325136075232</v>
      </c>
      <c r="T3616" s="83">
        <f t="shared" si="456"/>
        <v>0.0107081373869385</v>
      </c>
      <c r="U3616" s="58">
        <f t="shared" si="457"/>
        <v>150.583333333333</v>
      </c>
      <c r="V3616" s="58">
        <f t="shared" si="458"/>
        <v>1.01019948033673</v>
      </c>
      <c r="W3616" s="58">
        <f t="shared" si="459"/>
        <v>1.01019948033673</v>
      </c>
    </row>
    <row r="3617" spans="11:23">
      <c r="K3617" s="80">
        <v>361.5</v>
      </c>
      <c r="L3617" s="56">
        <f t="shared" si="453"/>
        <v>1.37313793907975</v>
      </c>
      <c r="M3617" s="56">
        <f t="shared" si="460"/>
        <v>0.00379226928551746</v>
      </c>
      <c r="Q3617" s="82">
        <f t="shared" si="454"/>
        <v>0.0337341591518795</v>
      </c>
      <c r="R3617" s="58">
        <f t="shared" si="455"/>
        <v>3.17361010226061</v>
      </c>
      <c r="S3617" s="57">
        <f>IF(K3617=0,C3645,(1/$C$59)*LN(1+$C$59/$C$58/(RodR+ABS(Calculations!K3617-RodR))))</f>
        <v>0.0106295852561883</v>
      </c>
      <c r="T3617" s="83">
        <f t="shared" si="456"/>
        <v>0.0107051672493467</v>
      </c>
      <c r="U3617" s="58">
        <f t="shared" si="457"/>
        <v>150.625</v>
      </c>
      <c r="V3617" s="58">
        <f t="shared" si="458"/>
        <v>1.01019948033673</v>
      </c>
      <c r="W3617" s="58">
        <f t="shared" si="459"/>
        <v>1.01019948033673</v>
      </c>
    </row>
    <row r="3618" spans="11:23">
      <c r="K3618" s="80">
        <v>361.6</v>
      </c>
      <c r="L3618" s="56">
        <f t="shared" si="453"/>
        <v>1.37275986073396</v>
      </c>
      <c r="M3618" s="56">
        <f t="shared" si="460"/>
        <v>0.00379017835855944</v>
      </c>
      <c r="Q3618" s="82">
        <f t="shared" si="454"/>
        <v>0.0337248708242282</v>
      </c>
      <c r="R3618" s="58">
        <f t="shared" si="455"/>
        <v>3.17361010226061</v>
      </c>
      <c r="S3618" s="57">
        <f>IF(K3618=0,C3646,(1/$C$59)*LN(1+$C$59/$C$58/(RodR+ABS(Calculations!K3618-RodR))))</f>
        <v>0.0106266585174422</v>
      </c>
      <c r="T3618" s="83">
        <f t="shared" si="456"/>
        <v>0.0107021987589682</v>
      </c>
      <c r="U3618" s="58">
        <f t="shared" si="457"/>
        <v>150.666666666667</v>
      </c>
      <c r="V3618" s="58">
        <f t="shared" si="458"/>
        <v>1.01019948033673</v>
      </c>
      <c r="W3618" s="58">
        <f t="shared" si="459"/>
        <v>1.01019948033673</v>
      </c>
    </row>
    <row r="3619" spans="11:23">
      <c r="K3619" s="80">
        <v>361.7</v>
      </c>
      <c r="L3619" s="56">
        <f t="shared" si="453"/>
        <v>1.37238199053153</v>
      </c>
      <c r="M3619" s="56">
        <f t="shared" si="460"/>
        <v>0.00378808916049489</v>
      </c>
      <c r="Q3619" s="82">
        <f t="shared" si="454"/>
        <v>0.0337155876100769</v>
      </c>
      <c r="R3619" s="58">
        <f t="shared" si="455"/>
        <v>3.17361010226061</v>
      </c>
      <c r="S3619" s="57">
        <f>IF(K3619=0,C3647,(1/$C$59)*LN(1+$C$59/$C$58/(RodR+ABS(Calculations!K3619-RodR))))</f>
        <v>0.0106237333899526</v>
      </c>
      <c r="T3619" s="83">
        <f t="shared" si="456"/>
        <v>0.0106992319144327</v>
      </c>
      <c r="U3619" s="58">
        <f t="shared" si="457"/>
        <v>150.708333333333</v>
      </c>
      <c r="V3619" s="58">
        <f t="shared" si="458"/>
        <v>1.01019948033673</v>
      </c>
      <c r="W3619" s="58">
        <f t="shared" si="459"/>
        <v>1.01019948033673</v>
      </c>
    </row>
    <row r="3620" spans="11:23">
      <c r="K3620" s="80">
        <v>361.8</v>
      </c>
      <c r="L3620" s="56">
        <f t="shared" si="453"/>
        <v>1.3720043283007</v>
      </c>
      <c r="M3620" s="56">
        <f t="shared" si="460"/>
        <v>0.00378600168931653</v>
      </c>
      <c r="Q3620" s="82">
        <f t="shared" si="454"/>
        <v>0.0337063095052066</v>
      </c>
      <c r="R3620" s="58">
        <f t="shared" si="455"/>
        <v>3.17361010226061</v>
      </c>
      <c r="S3620" s="57">
        <f>IF(K3620=0,C3648,(1/$C$59)*LN(1+$C$59/$C$58/(RodR+ABS(Calculations!K3620-RodR))))</f>
        <v>0.0106208098723901</v>
      </c>
      <c r="T3620" s="83">
        <f t="shared" si="456"/>
        <v>0.0106962667143722</v>
      </c>
      <c r="U3620" s="58">
        <f t="shared" si="457"/>
        <v>150.75</v>
      </c>
      <c r="V3620" s="58">
        <f t="shared" si="458"/>
        <v>1.01019948033673</v>
      </c>
      <c r="W3620" s="58">
        <f t="shared" si="459"/>
        <v>1.01019948033673</v>
      </c>
    </row>
    <row r="3621" spans="11:23">
      <c r="K3621" s="80">
        <v>361.9</v>
      </c>
      <c r="L3621" s="56">
        <f t="shared" si="453"/>
        <v>1.37162687386979</v>
      </c>
      <c r="M3621" s="56">
        <f t="shared" si="460"/>
        <v>0.00378391594319072</v>
      </c>
      <c r="Q3621" s="82">
        <f t="shared" si="454"/>
        <v>0.0336970365053988</v>
      </c>
      <c r="R3621" s="58">
        <f t="shared" si="455"/>
        <v>3.17361010226061</v>
      </c>
      <c r="S3621" s="57">
        <f>IF(K3621=0,C3649,(1/$C$59)*LN(1+$C$59/$C$58/(RodR+ABS(Calculations!K3621-RodR))))</f>
        <v>0.0106178879634256</v>
      </c>
      <c r="T3621" s="83">
        <f t="shared" si="456"/>
        <v>0.0106933031574198</v>
      </c>
      <c r="U3621" s="58">
        <f t="shared" si="457"/>
        <v>150.791666666667</v>
      </c>
      <c r="V3621" s="58">
        <f t="shared" si="458"/>
        <v>1.01019948033673</v>
      </c>
      <c r="W3621" s="58">
        <f t="shared" si="459"/>
        <v>1.01019948033673</v>
      </c>
    </row>
    <row r="3622" spans="11:23">
      <c r="K3622" s="80">
        <v>362</v>
      </c>
      <c r="L3622" s="56">
        <f t="shared" si="453"/>
        <v>1.37124962706735</v>
      </c>
      <c r="M3622" s="56">
        <f t="shared" si="460"/>
        <v>0.00378183192014481</v>
      </c>
      <c r="Q3622" s="82">
        <f t="shared" si="454"/>
        <v>0.0336877686064422</v>
      </c>
      <c r="R3622" s="58">
        <f t="shared" si="455"/>
        <v>3.17361010226061</v>
      </c>
      <c r="S3622" s="57">
        <f>IF(K3622=0,C3650,(1/$C$59)*LN(1+$C$59/$C$58/(RodR+ABS(Calculations!K3622-RodR))))</f>
        <v>0.010614967661732</v>
      </c>
      <c r="T3622" s="83">
        <f t="shared" si="456"/>
        <v>0.0106903412422098</v>
      </c>
      <c r="U3622" s="58">
        <f t="shared" si="457"/>
        <v>150.833333333333</v>
      </c>
      <c r="V3622" s="58">
        <f t="shared" si="458"/>
        <v>1.01019948033673</v>
      </c>
      <c r="W3622" s="58">
        <f t="shared" si="459"/>
        <v>1.01019948033673</v>
      </c>
    </row>
    <row r="3623" spans="11:23">
      <c r="K3623" s="80">
        <v>362.1</v>
      </c>
      <c r="L3623" s="56">
        <f t="shared" si="453"/>
        <v>1.3708725877221</v>
      </c>
      <c r="M3623" s="56">
        <f t="shared" si="460"/>
        <v>0.00377974961837935</v>
      </c>
      <c r="Q3623" s="82">
        <f t="shared" si="454"/>
        <v>0.0336785058041284</v>
      </c>
      <c r="R3623" s="58">
        <f t="shared" si="455"/>
        <v>3.17361010226061</v>
      </c>
      <c r="S3623" s="57">
        <f>IF(K3623=0,C3651,(1/$C$59)*LN(1+$C$59/$C$58/(RodR+ABS(Calculations!K3623-RodR))))</f>
        <v>0.0106120489659831</v>
      </c>
      <c r="T3623" s="83">
        <f t="shared" si="456"/>
        <v>0.0106873809673785</v>
      </c>
      <c r="U3623" s="58">
        <f t="shared" si="457"/>
        <v>150.875</v>
      </c>
      <c r="V3623" s="58">
        <f t="shared" si="458"/>
        <v>1.01019948033673</v>
      </c>
      <c r="W3623" s="58">
        <f t="shared" si="459"/>
        <v>1.01019948033673</v>
      </c>
    </row>
    <row r="3624" spans="11:23">
      <c r="K3624" s="80">
        <v>362.2</v>
      </c>
      <c r="L3624" s="56">
        <f t="shared" si="453"/>
        <v>1.37049575566294</v>
      </c>
      <c r="M3624" s="56">
        <f t="shared" si="460"/>
        <v>0.00377766903592214</v>
      </c>
      <c r="Q3624" s="82">
        <f t="shared" si="454"/>
        <v>0.0336692480942541</v>
      </c>
      <c r="R3624" s="58">
        <f t="shared" si="455"/>
        <v>3.17361010226061</v>
      </c>
      <c r="S3624" s="57">
        <f>IF(K3624=0,C3652,(1/$C$59)*LN(1+$C$59/$C$58/(RodR+ABS(Calculations!K3624-RodR))))</f>
        <v>0.0106091318748548</v>
      </c>
      <c r="T3624" s="83">
        <f t="shared" si="456"/>
        <v>0.0106844223315638</v>
      </c>
      <c r="U3624" s="58">
        <f t="shared" si="457"/>
        <v>150.916666666667</v>
      </c>
      <c r="V3624" s="58">
        <f t="shared" si="458"/>
        <v>1.01019948033673</v>
      </c>
      <c r="W3624" s="58">
        <f t="shared" si="459"/>
        <v>1.01019948033673</v>
      </c>
    </row>
    <row r="3625" spans="11:23">
      <c r="K3625" s="80">
        <v>362.3</v>
      </c>
      <c r="L3625" s="56">
        <f t="shared" si="453"/>
        <v>1.37011913071901</v>
      </c>
      <c r="M3625" s="56">
        <f t="shared" si="460"/>
        <v>0.00377559017090356</v>
      </c>
      <c r="Q3625" s="82">
        <f t="shared" si="454"/>
        <v>0.0336599954726221</v>
      </c>
      <c r="R3625" s="58">
        <f t="shared" si="455"/>
        <v>3.17361010226061</v>
      </c>
      <c r="S3625" s="57">
        <f>IF(K3625=0,C3653,(1/$C$59)*LN(1+$C$59/$C$58/(RodR+ABS(Calculations!K3625-RodR))))</f>
        <v>0.0106062163870242</v>
      </c>
      <c r="T3625" s="83">
        <f t="shared" si="456"/>
        <v>0.0106814653334043</v>
      </c>
      <c r="U3625" s="58">
        <f t="shared" si="457"/>
        <v>150.958333333333</v>
      </c>
      <c r="V3625" s="58">
        <f t="shared" si="458"/>
        <v>1.01019948033673</v>
      </c>
      <c r="W3625" s="58">
        <f t="shared" si="459"/>
        <v>1.01019948033673</v>
      </c>
    </row>
    <row r="3626" spans="11:23">
      <c r="K3626" s="80">
        <v>362.4</v>
      </c>
      <c r="L3626" s="56">
        <f t="shared" si="453"/>
        <v>1.36974271271957</v>
      </c>
      <c r="M3626" s="56">
        <f t="shared" si="460"/>
        <v>0.00377351302141982</v>
      </c>
      <c r="Q3626" s="82">
        <f t="shared" si="454"/>
        <v>0.0336507479350374</v>
      </c>
      <c r="R3626" s="58">
        <f t="shared" si="455"/>
        <v>3.17361010226061</v>
      </c>
      <c r="S3626" s="57">
        <f>IF(K3626=0,C3654,(1/$C$59)*LN(1+$C$59/$C$58/(RodR+ABS(Calculations!K3626-RodR))))</f>
        <v>0.0106033025011697</v>
      </c>
      <c r="T3626" s="83">
        <f t="shared" si="456"/>
        <v>0.0106785099715414</v>
      </c>
      <c r="U3626" s="58">
        <f t="shared" si="457"/>
        <v>151</v>
      </c>
      <c r="V3626" s="58">
        <f t="shared" si="458"/>
        <v>1.01019948033673</v>
      </c>
      <c r="W3626" s="58">
        <f t="shared" si="459"/>
        <v>1.01019948033673</v>
      </c>
    </row>
    <row r="3627" spans="11:23">
      <c r="K3627" s="80">
        <v>362.5</v>
      </c>
      <c r="L3627" s="56">
        <f t="shared" si="453"/>
        <v>1.36936650149414</v>
      </c>
      <c r="M3627" s="56">
        <f t="shared" si="460"/>
        <v>0.00377143758560328</v>
      </c>
      <c r="Q3627" s="82">
        <f t="shared" si="454"/>
        <v>0.0336415054773118</v>
      </c>
      <c r="R3627" s="58">
        <f t="shared" si="455"/>
        <v>3.17361010226061</v>
      </c>
      <c r="S3627" s="57">
        <f>IF(K3627=0,C3655,(1/$C$59)*LN(1+$C$59/$C$58/(RodR+ABS(Calculations!K3627-RodR))))</f>
        <v>0.0106003902159715</v>
      </c>
      <c r="T3627" s="83">
        <f t="shared" si="456"/>
        <v>0.0106755562446166</v>
      </c>
      <c r="U3627" s="58">
        <f t="shared" si="457"/>
        <v>151.041666666667</v>
      </c>
      <c r="V3627" s="58">
        <f t="shared" si="458"/>
        <v>1.01019948033673</v>
      </c>
      <c r="W3627" s="58">
        <f t="shared" si="459"/>
        <v>1.01019948033673</v>
      </c>
    </row>
    <row r="3628" spans="11:23">
      <c r="K3628" s="80">
        <v>362.6</v>
      </c>
      <c r="L3628" s="56">
        <f t="shared" si="453"/>
        <v>1.36899049687234</v>
      </c>
      <c r="M3628" s="56">
        <f t="shared" si="460"/>
        <v>0.00376936386161808</v>
      </c>
      <c r="Q3628" s="82">
        <f t="shared" si="454"/>
        <v>0.0336322680952596</v>
      </c>
      <c r="R3628" s="58">
        <f t="shared" si="455"/>
        <v>3.17361010226061</v>
      </c>
      <c r="S3628" s="57">
        <f>IF(K3628=0,C3656,(1/$C$59)*LN(1+$C$59/$C$58/(RodR+ABS(Calculations!K3628-RodR))))</f>
        <v>0.0105974795301108</v>
      </c>
      <c r="T3628" s="83">
        <f t="shared" si="456"/>
        <v>0.0106726041512739</v>
      </c>
      <c r="U3628" s="58">
        <f t="shared" si="457"/>
        <v>151.083333333333</v>
      </c>
      <c r="V3628" s="58">
        <f t="shared" si="458"/>
        <v>1.01019948033673</v>
      </c>
      <c r="W3628" s="58">
        <f t="shared" si="459"/>
        <v>1.01019948033673</v>
      </c>
    </row>
    <row r="3629" spans="11:23">
      <c r="K3629" s="80">
        <v>362.7</v>
      </c>
      <c r="L3629" s="56">
        <f t="shared" si="453"/>
        <v>1.36861469868407</v>
      </c>
      <c r="M3629" s="56">
        <f t="shared" si="460"/>
        <v>0.00376729184745805</v>
      </c>
      <c r="Q3629" s="82">
        <f t="shared" si="454"/>
        <v>0.0336230357847018</v>
      </c>
      <c r="R3629" s="58">
        <f t="shared" si="455"/>
        <v>3.17361010226061</v>
      </c>
      <c r="S3629" s="57">
        <f>IF(K3629=0,C3657,(1/$C$59)*LN(1+$C$59/$C$58/(RodR+ABS(Calculations!K3629-RodR))))</f>
        <v>0.0105945704422706</v>
      </c>
      <c r="T3629" s="83">
        <f t="shared" si="456"/>
        <v>0.0106696536901586</v>
      </c>
      <c r="U3629" s="58">
        <f t="shared" si="457"/>
        <v>151.125</v>
      </c>
      <c r="V3629" s="58">
        <f t="shared" si="458"/>
        <v>1.01019948033673</v>
      </c>
      <c r="W3629" s="58">
        <f t="shared" si="459"/>
        <v>1.01019948033673</v>
      </c>
    </row>
    <row r="3630" spans="11:23">
      <c r="K3630" s="80">
        <v>362.8</v>
      </c>
      <c r="L3630" s="56">
        <f t="shared" si="453"/>
        <v>1.36823910675934</v>
      </c>
      <c r="M3630" s="56">
        <f t="shared" si="460"/>
        <v>0.00376522154135661</v>
      </c>
      <c r="Q3630" s="82">
        <f t="shared" si="454"/>
        <v>0.0336138085414626</v>
      </c>
      <c r="R3630" s="58">
        <f t="shared" si="455"/>
        <v>3.17361010226061</v>
      </c>
      <c r="S3630" s="57">
        <f>IF(K3630=0,C3658,(1/$C$59)*LN(1+$C$59/$C$58/(RodR+ABS(Calculations!K3630-RodR))))</f>
        <v>0.0105916629511354</v>
      </c>
      <c r="T3630" s="83">
        <f t="shared" si="456"/>
        <v>0.0106667048599171</v>
      </c>
      <c r="U3630" s="58">
        <f t="shared" si="457"/>
        <v>151.166666666667</v>
      </c>
      <c r="V3630" s="58">
        <f t="shared" si="458"/>
        <v>1.01019948033673</v>
      </c>
      <c r="W3630" s="58">
        <f t="shared" si="459"/>
        <v>1.01019948033673</v>
      </c>
    </row>
    <row r="3631" spans="11:23">
      <c r="K3631" s="80">
        <v>362.9</v>
      </c>
      <c r="L3631" s="56">
        <f t="shared" si="453"/>
        <v>1.36786372092841</v>
      </c>
      <c r="M3631" s="56">
        <f t="shared" si="460"/>
        <v>0.00376315294137575</v>
      </c>
      <c r="Q3631" s="82">
        <f t="shared" si="454"/>
        <v>0.0336045863613716</v>
      </c>
      <c r="R3631" s="58">
        <f t="shared" si="455"/>
        <v>3.17361010226061</v>
      </c>
      <c r="S3631" s="57">
        <f>IF(K3631=0,C3659,(1/$C$59)*LN(1+$C$59/$C$58/(RodR+ABS(Calculations!K3631-RodR))))</f>
        <v>0.0105887570553908</v>
      </c>
      <c r="T3631" s="83">
        <f t="shared" si="456"/>
        <v>0.0106637576591978</v>
      </c>
      <c r="U3631" s="58">
        <f t="shared" si="457"/>
        <v>151.208333333333</v>
      </c>
      <c r="V3631" s="58">
        <f t="shared" si="458"/>
        <v>1.01019948033673</v>
      </c>
      <c r="W3631" s="58">
        <f t="shared" si="459"/>
        <v>1.01019948033673</v>
      </c>
    </row>
    <row r="3632" spans="11:23">
      <c r="K3632" s="80">
        <v>363</v>
      </c>
      <c r="L3632" s="56">
        <f t="shared" si="453"/>
        <v>1.36748854102167</v>
      </c>
      <c r="M3632" s="56">
        <f t="shared" si="460"/>
        <v>0.00376108604568115</v>
      </c>
      <c r="Q3632" s="82">
        <f t="shared" si="454"/>
        <v>0.033595369240262</v>
      </c>
      <c r="R3632" s="58">
        <f t="shared" si="455"/>
        <v>3.17361010226061</v>
      </c>
      <c r="S3632" s="57">
        <f>IF(K3632=0,C3660,(1/$C$59)*LN(1+$C$59/$C$58/(RodR+ABS(Calculations!K3632-RodR))))</f>
        <v>0.0105858527537241</v>
      </c>
      <c r="T3632" s="83">
        <f t="shared" si="456"/>
        <v>0.0106608120866497</v>
      </c>
      <c r="U3632" s="58">
        <f t="shared" si="457"/>
        <v>151.25</v>
      </c>
      <c r="V3632" s="58">
        <f t="shared" si="458"/>
        <v>1.01019948033673</v>
      </c>
      <c r="W3632" s="58">
        <f t="shared" si="459"/>
        <v>1.01019948033673</v>
      </c>
    </row>
    <row r="3633" spans="11:23">
      <c r="K3633" s="80">
        <v>363.1</v>
      </c>
      <c r="L3633" s="56">
        <f t="shared" si="453"/>
        <v>1.36711356686969</v>
      </c>
      <c r="M3633" s="56">
        <f t="shared" si="460"/>
        <v>0.00375902085240276</v>
      </c>
      <c r="Q3633" s="82">
        <f t="shared" si="454"/>
        <v>0.0335861571739717</v>
      </c>
      <c r="R3633" s="58">
        <f t="shared" si="455"/>
        <v>3.17361010226061</v>
      </c>
      <c r="S3633" s="57">
        <f>IF(K3633=0,C3661,(1/$C$59)*LN(1+$C$59/$C$58/(RodR+ABS(Calculations!K3633-RodR))))</f>
        <v>0.0105829500448236</v>
      </c>
      <c r="T3633" s="83">
        <f t="shared" si="456"/>
        <v>0.0106578681409252</v>
      </c>
      <c r="U3633" s="58">
        <f t="shared" si="457"/>
        <v>151.291666666667</v>
      </c>
      <c r="V3633" s="58">
        <f t="shared" si="458"/>
        <v>1.01019948033673</v>
      </c>
      <c r="W3633" s="58">
        <f t="shared" si="459"/>
        <v>1.01019948033673</v>
      </c>
    </row>
    <row r="3634" spans="11:23">
      <c r="K3634" s="80">
        <v>363.2</v>
      </c>
      <c r="L3634" s="56">
        <f t="shared" si="453"/>
        <v>1.36673879830333</v>
      </c>
      <c r="M3634" s="56">
        <f t="shared" si="460"/>
        <v>0.00375695735960258</v>
      </c>
      <c r="Q3634" s="82">
        <f t="shared" si="454"/>
        <v>0.033576950158345</v>
      </c>
      <c r="R3634" s="58">
        <f t="shared" si="455"/>
        <v>3.17361010226061</v>
      </c>
      <c r="S3634" s="57">
        <f>IF(K3634=0,C3662,(1/$C$59)*LN(1+$C$59/$C$58/(RodR+ABS(Calculations!K3634-RodR))))</f>
        <v>0.0105800489273801</v>
      </c>
      <c r="T3634" s="83">
        <f t="shared" si="456"/>
        <v>0.0106549258206755</v>
      </c>
      <c r="U3634" s="58">
        <f t="shared" si="457"/>
        <v>151.333333333333</v>
      </c>
      <c r="V3634" s="58">
        <f t="shared" si="458"/>
        <v>1.01019948033673</v>
      </c>
      <c r="W3634" s="58">
        <f t="shared" si="459"/>
        <v>1.01019948033673</v>
      </c>
    </row>
    <row r="3635" spans="11:23">
      <c r="K3635" s="80">
        <v>363.3</v>
      </c>
      <c r="L3635" s="56">
        <f t="shared" si="453"/>
        <v>1.36636423515353</v>
      </c>
      <c r="M3635" s="56">
        <f t="shared" si="460"/>
        <v>0.0037548955654807</v>
      </c>
      <c r="Q3635" s="82">
        <f t="shared" si="454"/>
        <v>0.0335677481892286</v>
      </c>
      <c r="R3635" s="58">
        <f t="shared" si="455"/>
        <v>3.17361010226061</v>
      </c>
      <c r="S3635" s="57">
        <f>IF(K3635=0,C3663,(1/$C$59)*LN(1+$C$59/$C$58/(RodR+ABS(Calculations!K3635-RodR))))</f>
        <v>0.0105771494000847</v>
      </c>
      <c r="T3635" s="83">
        <f t="shared" si="456"/>
        <v>0.0106519851245563</v>
      </c>
      <c r="U3635" s="58">
        <f t="shared" si="457"/>
        <v>151.375</v>
      </c>
      <c r="V3635" s="58">
        <f t="shared" si="458"/>
        <v>1.01019948033673</v>
      </c>
      <c r="W3635" s="58">
        <f t="shared" si="459"/>
        <v>1.01019948033673</v>
      </c>
    </row>
    <row r="3636" spans="11:23">
      <c r="K3636" s="80">
        <v>363.4</v>
      </c>
      <c r="L3636" s="56">
        <f t="shared" si="453"/>
        <v>1.36598987725144</v>
      </c>
      <c r="M3636" s="56">
        <f t="shared" si="460"/>
        <v>0.00375283546813221</v>
      </c>
      <c r="Q3636" s="82">
        <f t="shared" si="454"/>
        <v>0.0335585512624747</v>
      </c>
      <c r="R3636" s="58">
        <f t="shared" si="455"/>
        <v>3.17361010226061</v>
      </c>
      <c r="S3636" s="57">
        <f>IF(K3636=0,C3664,(1/$C$59)*LN(1+$C$59/$C$58/(RodR+ABS(Calculations!K3636-RodR))))</f>
        <v>0.0105742514616305</v>
      </c>
      <c r="T3636" s="83">
        <f t="shared" si="456"/>
        <v>0.0106490460512216</v>
      </c>
      <c r="U3636" s="58">
        <f t="shared" si="457"/>
        <v>151.416666666667</v>
      </c>
      <c r="V3636" s="58">
        <f t="shared" si="458"/>
        <v>1.01019948033673</v>
      </c>
      <c r="W3636" s="58">
        <f t="shared" si="459"/>
        <v>1.01019948033673</v>
      </c>
    </row>
    <row r="3637" spans="11:23">
      <c r="K3637" s="80">
        <v>363.5</v>
      </c>
      <c r="L3637" s="56">
        <f t="shared" si="453"/>
        <v>1.36561572442839</v>
      </c>
      <c r="M3637" s="56">
        <f t="shared" si="460"/>
        <v>0.00375077706575699</v>
      </c>
      <c r="Q3637" s="82">
        <f t="shared" si="454"/>
        <v>0.0335493593739391</v>
      </c>
      <c r="R3637" s="58">
        <f t="shared" si="455"/>
        <v>3.17361010226061</v>
      </c>
      <c r="S3637" s="57">
        <f>IF(K3637=0,C3665,(1/$C$59)*LN(1+$C$59/$C$58/(RodR+ABS(Calculations!K3637-RodR))))</f>
        <v>0.0105713551107117</v>
      </c>
      <c r="T3637" s="83">
        <f t="shared" si="456"/>
        <v>0.0106461085993298</v>
      </c>
      <c r="U3637" s="58">
        <f t="shared" si="457"/>
        <v>151.458333333333</v>
      </c>
      <c r="V3637" s="58">
        <f t="shared" si="458"/>
        <v>1.01019948033673</v>
      </c>
      <c r="W3637" s="58">
        <f t="shared" si="459"/>
        <v>1.01019948033673</v>
      </c>
    </row>
    <row r="3638" spans="11:23">
      <c r="K3638" s="80">
        <v>363.6</v>
      </c>
      <c r="L3638" s="56">
        <f t="shared" si="453"/>
        <v>1.36524177651593</v>
      </c>
      <c r="M3638" s="56">
        <f t="shared" si="460"/>
        <v>0.00374872035641638</v>
      </c>
      <c r="Q3638" s="82">
        <f t="shared" si="454"/>
        <v>0.0335401725194837</v>
      </c>
      <c r="R3638" s="58">
        <f t="shared" si="455"/>
        <v>3.17361010226061</v>
      </c>
      <c r="S3638" s="57">
        <f>IF(K3638=0,C3666,(1/$C$59)*LN(1+$C$59/$C$58/(RodR+ABS(Calculations!K3638-RodR))))</f>
        <v>0.0105684603460244</v>
      </c>
      <c r="T3638" s="83">
        <f t="shared" si="456"/>
        <v>0.0106431727675386</v>
      </c>
      <c r="U3638" s="58">
        <f t="shared" si="457"/>
        <v>151.5</v>
      </c>
      <c r="V3638" s="58">
        <f t="shared" si="458"/>
        <v>1.01019948033673</v>
      </c>
      <c r="W3638" s="58">
        <f t="shared" si="459"/>
        <v>1.01019948033673</v>
      </c>
    </row>
    <row r="3639" spans="11:23">
      <c r="K3639" s="80">
        <v>363.7</v>
      </c>
      <c r="L3639" s="56">
        <f t="shared" si="453"/>
        <v>1.36486803334576</v>
      </c>
      <c r="M3639" s="56">
        <f t="shared" si="460"/>
        <v>0.00374666533830958</v>
      </c>
      <c r="Q3639" s="82">
        <f t="shared" si="454"/>
        <v>0.0335309906949739</v>
      </c>
      <c r="R3639" s="58">
        <f t="shared" si="455"/>
        <v>3.17361010226061</v>
      </c>
      <c r="S3639" s="57">
        <f>IF(K3639=0,C3667,(1/$C$59)*LN(1+$C$59/$C$58/(RodR+ABS(Calculations!K3639-RodR))))</f>
        <v>0.0105655671662657</v>
      </c>
      <c r="T3639" s="83">
        <f t="shared" si="456"/>
        <v>0.0106402385545088</v>
      </c>
      <c r="U3639" s="58">
        <f t="shared" si="457"/>
        <v>151.541666666667</v>
      </c>
      <c r="V3639" s="58">
        <f t="shared" si="458"/>
        <v>1.01019948033673</v>
      </c>
      <c r="W3639" s="58">
        <f t="shared" si="459"/>
        <v>1.01019948033673</v>
      </c>
    </row>
    <row r="3640" spans="11:23">
      <c r="K3640" s="80">
        <v>363.8</v>
      </c>
      <c r="L3640" s="56">
        <f t="shared" si="453"/>
        <v>1.36449449474974</v>
      </c>
      <c r="M3640" s="56">
        <f t="shared" si="460"/>
        <v>0.00374461200960186</v>
      </c>
      <c r="Q3640" s="82">
        <f t="shared" si="454"/>
        <v>0.0335218138962789</v>
      </c>
      <c r="R3640" s="58">
        <f t="shared" si="455"/>
        <v>3.17361010226061</v>
      </c>
      <c r="S3640" s="57">
        <f>IF(K3640=0,C3668,(1/$C$59)*LN(1+$C$59/$C$58/(RodR+ABS(Calculations!K3640-RodR))))</f>
        <v>0.0105626755701341</v>
      </c>
      <c r="T3640" s="83">
        <f t="shared" si="456"/>
        <v>0.010637305958901</v>
      </c>
      <c r="U3640" s="58">
        <f t="shared" si="457"/>
        <v>151.583333333333</v>
      </c>
      <c r="V3640" s="58">
        <f t="shared" si="458"/>
        <v>1.01019948033673</v>
      </c>
      <c r="W3640" s="58">
        <f t="shared" si="459"/>
        <v>1.01019948033673</v>
      </c>
    </row>
    <row r="3641" spans="11:23">
      <c r="K3641" s="80">
        <v>363.9</v>
      </c>
      <c r="L3641" s="56">
        <f t="shared" si="453"/>
        <v>1.36412116056002</v>
      </c>
      <c r="M3641" s="56">
        <f t="shared" si="460"/>
        <v>0.00374256036838871</v>
      </c>
      <c r="Q3641" s="82">
        <f t="shared" si="454"/>
        <v>0.033512642119275</v>
      </c>
      <c r="R3641" s="58">
        <f t="shared" si="455"/>
        <v>3.17361010226061</v>
      </c>
      <c r="S3641" s="57">
        <f>IF(K3641=0,C3669,(1/$C$59)*LN(1+$C$59/$C$58/(RodR+ABS(Calculations!K3641-RodR))))</f>
        <v>0.0105597855563301</v>
      </c>
      <c r="T3641" s="83">
        <f t="shared" si="456"/>
        <v>0.0106343749793795</v>
      </c>
      <c r="U3641" s="58">
        <f t="shared" si="457"/>
        <v>151.625</v>
      </c>
      <c r="V3641" s="58">
        <f t="shared" si="458"/>
        <v>1.01019948033673</v>
      </c>
      <c r="W3641" s="58">
        <f t="shared" si="459"/>
        <v>1.01019948033673</v>
      </c>
    </row>
    <row r="3642" spans="11:23">
      <c r="K3642" s="80">
        <v>364</v>
      </c>
      <c r="L3642" s="56">
        <f t="shared" si="453"/>
        <v>1.36374803060883</v>
      </c>
      <c r="M3642" s="56">
        <f t="shared" si="460"/>
        <v>0.00374051041283474</v>
      </c>
      <c r="Q3642" s="82">
        <f t="shared" si="454"/>
        <v>0.0335034753598407</v>
      </c>
      <c r="R3642" s="58">
        <f t="shared" si="455"/>
        <v>3.17361010226061</v>
      </c>
      <c r="S3642" s="57">
        <f>IF(K3642=0,C3670,(1/$C$59)*LN(1+$C$59/$C$58/(RodR+ABS(Calculations!K3642-RodR))))</f>
        <v>0.0105568971235552</v>
      </c>
      <c r="T3642" s="83">
        <f t="shared" si="456"/>
        <v>0.0106314456146075</v>
      </c>
      <c r="U3642" s="58">
        <f t="shared" si="457"/>
        <v>151.666666666667</v>
      </c>
      <c r="V3642" s="58">
        <f t="shared" si="458"/>
        <v>1.01019948033673</v>
      </c>
      <c r="W3642" s="58">
        <f t="shared" si="459"/>
        <v>1.01019948033673</v>
      </c>
    </row>
    <row r="3643" spans="11:23">
      <c r="K3643" s="80">
        <v>364.1</v>
      </c>
      <c r="L3643" s="56">
        <f t="shared" si="453"/>
        <v>1.36337510472862</v>
      </c>
      <c r="M3643" s="56">
        <f t="shared" si="460"/>
        <v>0.0037384621410701</v>
      </c>
      <c r="Q3643" s="82">
        <f t="shared" si="454"/>
        <v>0.0334943136138595</v>
      </c>
      <c r="R3643" s="58">
        <f t="shared" si="455"/>
        <v>3.17361010226061</v>
      </c>
      <c r="S3643" s="57">
        <f>IF(K3643=0,C3671,(1/$C$59)*LN(1+$C$59/$C$58/(RodR+ABS(Calculations!K3643-RodR))))</f>
        <v>0.0105540102705121</v>
      </c>
      <c r="T3643" s="83">
        <f t="shared" si="456"/>
        <v>0.0106285178632515</v>
      </c>
      <c r="U3643" s="58">
        <f t="shared" si="457"/>
        <v>151.708333333333</v>
      </c>
      <c r="V3643" s="58">
        <f t="shared" si="458"/>
        <v>1.01019948033673</v>
      </c>
      <c r="W3643" s="58">
        <f t="shared" si="459"/>
        <v>1.01019948033673</v>
      </c>
    </row>
    <row r="3644" spans="11:23">
      <c r="K3644" s="80">
        <v>364.2</v>
      </c>
      <c r="L3644" s="56">
        <f t="shared" si="453"/>
        <v>1.36300238275204</v>
      </c>
      <c r="M3644" s="56">
        <f t="shared" si="460"/>
        <v>0.00373641555129445</v>
      </c>
      <c r="Q3644" s="82">
        <f t="shared" si="454"/>
        <v>0.0334851568772203</v>
      </c>
      <c r="R3644" s="58">
        <f t="shared" si="455"/>
        <v>3.17361010226061</v>
      </c>
      <c r="S3644" s="57">
        <f>IF(K3644=0,C3672,(1/$C$59)*LN(1+$C$59/$C$58/(RodR+ABS(Calculations!K3644-RodR))))</f>
        <v>0.0105511249959055</v>
      </c>
      <c r="T3644" s="83">
        <f t="shared" si="456"/>
        <v>0.0106255917239789</v>
      </c>
      <c r="U3644" s="58">
        <f t="shared" si="457"/>
        <v>151.75</v>
      </c>
      <c r="V3644" s="58">
        <f t="shared" si="458"/>
        <v>1.01019948033673</v>
      </c>
      <c r="W3644" s="58">
        <f t="shared" si="459"/>
        <v>1.01019948033673</v>
      </c>
    </row>
    <row r="3645" spans="11:23">
      <c r="K3645" s="80">
        <v>364.3</v>
      </c>
      <c r="L3645" s="56">
        <f t="shared" si="453"/>
        <v>1.36262986451182</v>
      </c>
      <c r="M3645" s="56">
        <f t="shared" si="460"/>
        <v>0.0037343706417059</v>
      </c>
      <c r="Q3645" s="82">
        <f t="shared" si="454"/>
        <v>0.0334760051458139</v>
      </c>
      <c r="R3645" s="58">
        <f t="shared" si="455"/>
        <v>3.17361010226061</v>
      </c>
      <c r="S3645" s="57">
        <f>IF(K3645=0,C3673,(1/$C$59)*LN(1+$C$59/$C$58/(RodR+ABS(Calculations!K3645-RodR))))</f>
        <v>0.0105482412984407</v>
      </c>
      <c r="T3645" s="83">
        <f t="shared" si="456"/>
        <v>0.0106226671954587</v>
      </c>
      <c r="U3645" s="58">
        <f t="shared" si="457"/>
        <v>151.791666666667</v>
      </c>
      <c r="V3645" s="58">
        <f t="shared" si="458"/>
        <v>1.01019948033673</v>
      </c>
      <c r="W3645" s="58">
        <f t="shared" si="459"/>
        <v>1.01019948033673</v>
      </c>
    </row>
    <row r="3646" spans="11:23">
      <c r="K3646" s="80">
        <v>364.4</v>
      </c>
      <c r="L3646" s="56">
        <f t="shared" si="453"/>
        <v>1.36225754984108</v>
      </c>
      <c r="M3646" s="56">
        <f t="shared" si="460"/>
        <v>0.00373232741036622</v>
      </c>
      <c r="Q3646" s="82">
        <f t="shared" si="454"/>
        <v>0.03346685841554</v>
      </c>
      <c r="R3646" s="58">
        <f t="shared" si="455"/>
        <v>3.17361010226061</v>
      </c>
      <c r="S3646" s="57">
        <f>IF(K3646=0,C3674,(1/$C$59)*LN(1+$C$59/$C$58/(RodR+ABS(Calculations!K3646-RodR))))</f>
        <v>0.0105453591768255</v>
      </c>
      <c r="T3646" s="83">
        <f t="shared" si="456"/>
        <v>0.0106197442763612</v>
      </c>
      <c r="U3646" s="58">
        <f t="shared" si="457"/>
        <v>151.833333333333</v>
      </c>
      <c r="V3646" s="58">
        <f t="shared" si="458"/>
        <v>1.01019948033673</v>
      </c>
      <c r="W3646" s="58">
        <f t="shared" si="459"/>
        <v>1.01019948033673</v>
      </c>
    </row>
    <row r="3647" spans="11:23">
      <c r="K3647" s="80">
        <v>364.5</v>
      </c>
      <c r="L3647" s="56">
        <f t="shared" si="453"/>
        <v>1.36188543857288</v>
      </c>
      <c r="M3647" s="56">
        <f t="shared" si="460"/>
        <v>0.00373028585550839</v>
      </c>
      <c r="Q3647" s="82">
        <f t="shared" si="454"/>
        <v>0.033457716682298</v>
      </c>
      <c r="R3647" s="58">
        <f t="shared" si="455"/>
        <v>3.17361010226061</v>
      </c>
      <c r="S3647" s="57">
        <f>IF(K3647=0,C3675,(1/$C$59)*LN(1+$C$59/$C$58/(RodR+ABS(Calculations!K3647-RodR))))</f>
        <v>0.0105424786297679</v>
      </c>
      <c r="T3647" s="83">
        <f t="shared" si="456"/>
        <v>0.0106168229653582</v>
      </c>
      <c r="U3647" s="58">
        <f t="shared" si="457"/>
        <v>151.875</v>
      </c>
      <c r="V3647" s="58">
        <f t="shared" si="458"/>
        <v>1.01019948033673</v>
      </c>
      <c r="W3647" s="58">
        <f t="shared" si="459"/>
        <v>1.01019948033673</v>
      </c>
    </row>
    <row r="3648" spans="11:23">
      <c r="K3648" s="80">
        <v>364.6</v>
      </c>
      <c r="L3648" s="56">
        <f t="shared" si="453"/>
        <v>1.36151353054066</v>
      </c>
      <c r="M3648" s="56">
        <f t="shared" si="460"/>
        <v>0.00372824597526256</v>
      </c>
      <c r="Q3648" s="82">
        <f t="shared" si="454"/>
        <v>0.0334485799419957</v>
      </c>
      <c r="R3648" s="58">
        <f t="shared" si="455"/>
        <v>3.17361010226061</v>
      </c>
      <c r="S3648" s="57">
        <f>IF(K3648=0,C3676,(1/$C$59)*LN(1+$C$59/$C$58/(RodR+ABS(Calculations!K3648-RodR))))</f>
        <v>0.0105395996559785</v>
      </c>
      <c r="T3648" s="83">
        <f t="shared" si="456"/>
        <v>0.0106139032611228</v>
      </c>
      <c r="U3648" s="58">
        <f t="shared" si="457"/>
        <v>151.916666666667</v>
      </c>
      <c r="V3648" s="58">
        <f t="shared" si="458"/>
        <v>1.01019948033673</v>
      </c>
      <c r="W3648" s="58">
        <f t="shared" si="459"/>
        <v>1.01019948033673</v>
      </c>
    </row>
    <row r="3649" spans="11:23">
      <c r="K3649" s="80">
        <v>364.7</v>
      </c>
      <c r="L3649" s="56">
        <f t="shared" si="453"/>
        <v>1.36114182557793</v>
      </c>
      <c r="M3649" s="56">
        <f t="shared" si="460"/>
        <v>0.00372620776782795</v>
      </c>
      <c r="Q3649" s="82">
        <f t="shared" si="454"/>
        <v>0.0334394481905426</v>
      </c>
      <c r="R3649" s="58">
        <f t="shared" si="455"/>
        <v>3.17361010226061</v>
      </c>
      <c r="S3649" s="57">
        <f>IF(K3649=0,C3677,(1/$C$59)*LN(1+$C$59/$C$58/(RodR+ABS(Calculations!K3649-RodR))))</f>
        <v>0.0105367222541683</v>
      </c>
      <c r="T3649" s="83">
        <f t="shared" si="456"/>
        <v>0.0106109851623298</v>
      </c>
      <c r="U3649" s="58">
        <f t="shared" si="457"/>
        <v>151.958333333333</v>
      </c>
      <c r="V3649" s="58">
        <f t="shared" si="458"/>
        <v>1.01019948033673</v>
      </c>
      <c r="W3649" s="58">
        <f t="shared" si="459"/>
        <v>1.01019948033673</v>
      </c>
    </row>
    <row r="3650" spans="11:23">
      <c r="K3650" s="80">
        <v>364.8</v>
      </c>
      <c r="L3650" s="56">
        <f t="shared" ref="L3650:L3713" si="461">IF(K3650&lt;RodR,EPRValue,Q3650*$C$43)</f>
        <v>1.36077032351844</v>
      </c>
      <c r="M3650" s="56">
        <f t="shared" si="460"/>
        <v>0.0037241712312992</v>
      </c>
      <c r="Q3650" s="82">
        <f t="shared" si="454"/>
        <v>0.033430321423855</v>
      </c>
      <c r="R3650" s="58">
        <f t="shared" si="455"/>
        <v>3.17361010226061</v>
      </c>
      <c r="S3650" s="57">
        <f>IF(K3650=0,C3678,(1/$C$59)*LN(1+$C$59/$C$58/(RodR+ABS(Calculations!K3650-RodR))))</f>
        <v>0.0105338464230505</v>
      </c>
      <c r="T3650" s="83">
        <f t="shared" si="456"/>
        <v>0.0106080686676558</v>
      </c>
      <c r="U3650" s="58">
        <f t="shared" si="457"/>
        <v>152</v>
      </c>
      <c r="V3650" s="58">
        <f t="shared" si="458"/>
        <v>1.01019948033673</v>
      </c>
      <c r="W3650" s="58">
        <f t="shared" si="459"/>
        <v>1.01019948033673</v>
      </c>
    </row>
    <row r="3651" spans="11:23">
      <c r="K3651" s="80">
        <v>364.9</v>
      </c>
      <c r="L3651" s="56">
        <f t="shared" si="461"/>
        <v>1.36039902419608</v>
      </c>
      <c r="M3651" s="56">
        <f t="shared" si="460"/>
        <v>0.00372213636394481</v>
      </c>
      <c r="Q3651" s="82">
        <f t="shared" si="454"/>
        <v>0.0334211996378514</v>
      </c>
      <c r="R3651" s="58">
        <f t="shared" si="455"/>
        <v>3.17361010226061</v>
      </c>
      <c r="S3651" s="57">
        <f>IF(K3651=0,C3679,(1/$C$59)*LN(1+$C$59/$C$58/(RodR+ABS(Calculations!K3651-RodR))))</f>
        <v>0.0105309721613392</v>
      </c>
      <c r="T3651" s="83">
        <f t="shared" si="456"/>
        <v>0.010605153775778</v>
      </c>
      <c r="U3651" s="58">
        <f t="shared" si="457"/>
        <v>152.041666666667</v>
      </c>
      <c r="V3651" s="58">
        <f t="shared" si="458"/>
        <v>1.01019948033673</v>
      </c>
      <c r="W3651" s="58">
        <f t="shared" si="459"/>
        <v>1.01019948033673</v>
      </c>
    </row>
    <row r="3652" spans="11:23">
      <c r="K3652" s="80">
        <v>365</v>
      </c>
      <c r="L3652" s="56">
        <f t="shared" si="461"/>
        <v>1.36002792744491</v>
      </c>
      <c r="M3652" s="56">
        <f t="shared" si="460"/>
        <v>0.00372010316392846</v>
      </c>
      <c r="Q3652" s="82">
        <f t="shared" ref="Q3652:Q3715" si="462">R3652*IF($C$56&lt;$C$55,S3652,T3652)</f>
        <v>0.0334120828284556</v>
      </c>
      <c r="R3652" s="58">
        <f t="shared" ref="R3652:R3715" si="463">$C$70/$C$61*W3652</f>
        <v>3.17361010226061</v>
      </c>
      <c r="S3652" s="57">
        <f>IF(K3652=0,C3680,(1/$C$59)*LN(1+$C$59/$C$58/(RodR+ABS(Calculations!K3652-RodR))))</f>
        <v>0.0105280994677499</v>
      </c>
      <c r="T3652" s="83">
        <f t="shared" ref="T3652:T3715" si="464">IF((ABS(K3652))&lt;$C$55-$C$56,($C$53/2/PI()/$C$56*LN(($C$55-$C$56)*(ABS(K3652)+$C$56)/(ABS(K3652))/$C$55)+$C$60*LN($C$55*$C$54/($C$55-$C$56)/$C$53)),$C$60*LN((((ABS(K3652))+$C$56-$C$55)*$C$53+$C$55*$C$54)/($C$53*(ABS(K3652)))))</f>
        <v>0.0106022404853758</v>
      </c>
      <c r="U3652" s="58">
        <f t="shared" ref="U3652:U3715" si="465">K3652/$C$56</f>
        <v>152.083333333333</v>
      </c>
      <c r="V3652" s="58">
        <f t="shared" ref="V3652:V3715" si="466">IF(K3652="","",1/(1.0212-0.0178*LOG10($C$53+0.01)))</f>
        <v>1.01019948033673</v>
      </c>
      <c r="W3652" s="58">
        <f t="shared" ref="W3652:W3715" si="467">MAX(1/(-(0.21682*LOG10(3.7*U3652)-0.293)*(EXP(-3.7*U3652)-1)+1),1)*MAX(1/(-(0.1921*LOG10(U3652+0.2)+0.072)*(EXP(-150*U3652)-1)+1),1)*V3652</f>
        <v>1.01019948033673</v>
      </c>
    </row>
    <row r="3653" spans="11:23">
      <c r="K3653" s="80">
        <v>365.1</v>
      </c>
      <c r="L3653" s="56">
        <f t="shared" si="461"/>
        <v>1.35965703309921</v>
      </c>
      <c r="M3653" s="56">
        <f t="shared" si="460"/>
        <v>0.00371807162941384</v>
      </c>
      <c r="Q3653" s="82">
        <f t="shared" si="462"/>
        <v>0.0334029709915963</v>
      </c>
      <c r="R3653" s="58">
        <f t="shared" si="463"/>
        <v>3.17361010226061</v>
      </c>
      <c r="S3653" s="57">
        <f>IF(K3653=0,C3681,(1/$C$59)*LN(1+$C$59/$C$58/(RodR+ABS(Calculations!K3653-RodR))))</f>
        <v>0.0105252283409997</v>
      </c>
      <c r="T3653" s="83">
        <f t="shared" si="464"/>
        <v>0.0105993287951292</v>
      </c>
      <c r="U3653" s="58">
        <f t="shared" si="465"/>
        <v>152.125</v>
      </c>
      <c r="V3653" s="58">
        <f t="shared" si="466"/>
        <v>1.01019948033673</v>
      </c>
      <c r="W3653" s="58">
        <f t="shared" si="467"/>
        <v>1.01019948033673</v>
      </c>
    </row>
    <row r="3654" spans="11:23">
      <c r="K3654" s="80">
        <v>365.2</v>
      </c>
      <c r="L3654" s="56">
        <f t="shared" si="461"/>
        <v>1.35928634099347</v>
      </c>
      <c r="M3654" s="56">
        <f t="shared" si="460"/>
        <v>0.00371604175856644</v>
      </c>
      <c r="Q3654" s="82">
        <f t="shared" si="462"/>
        <v>0.0333938641232071</v>
      </c>
      <c r="R3654" s="58">
        <f t="shared" si="463"/>
        <v>3.17361010226061</v>
      </c>
      <c r="S3654" s="57">
        <f>IF(K3654=0,C3682,(1/$C$59)*LN(1+$C$59/$C$58/(RodR+ABS(Calculations!K3654-RodR))))</f>
        <v>0.0105223587798073</v>
      </c>
      <c r="T3654" s="83">
        <f t="shared" si="464"/>
        <v>0.0105964187037209</v>
      </c>
      <c r="U3654" s="58">
        <f t="shared" si="465"/>
        <v>152.166666666667</v>
      </c>
      <c r="V3654" s="58">
        <f t="shared" si="466"/>
        <v>1.01019948033673</v>
      </c>
      <c r="W3654" s="58">
        <f t="shared" si="467"/>
        <v>1.01019948033673</v>
      </c>
    </row>
    <row r="3655" spans="11:23">
      <c r="K3655" s="80">
        <v>365.3</v>
      </c>
      <c r="L3655" s="56">
        <f t="shared" si="461"/>
        <v>1.35891585096228</v>
      </c>
      <c r="M3655" s="56">
        <f t="shared" si="460"/>
        <v>0.00371401354954926</v>
      </c>
      <c r="Q3655" s="82">
        <f t="shared" si="462"/>
        <v>0.0333847622192244</v>
      </c>
      <c r="R3655" s="58">
        <f t="shared" si="463"/>
        <v>3.17361010226061</v>
      </c>
      <c r="S3655" s="57">
        <f>IF(K3655=0,C3683,(1/$C$59)*LN(1+$C$59/$C$58/(RodR+ABS(Calculations!K3655-RodR))))</f>
        <v>0.0105194907828923</v>
      </c>
      <c r="T3655" s="83">
        <f t="shared" si="464"/>
        <v>0.0105935102098342</v>
      </c>
      <c r="U3655" s="58">
        <f t="shared" si="465"/>
        <v>152.208333333333</v>
      </c>
      <c r="V3655" s="58">
        <f t="shared" si="466"/>
        <v>1.01019948033673</v>
      </c>
      <c r="W3655" s="58">
        <f t="shared" si="467"/>
        <v>1.01019948033673</v>
      </c>
    </row>
    <row r="3656" spans="11:23">
      <c r="K3656" s="80">
        <v>365.4</v>
      </c>
      <c r="L3656" s="56">
        <f t="shared" si="461"/>
        <v>1.35854556284045</v>
      </c>
      <c r="M3656" s="56">
        <f t="shared" si="460"/>
        <v>0.00371198700063058</v>
      </c>
      <c r="Q3656" s="82">
        <f t="shared" si="462"/>
        <v>0.0333756652755901</v>
      </c>
      <c r="R3656" s="58">
        <f t="shared" si="463"/>
        <v>3.17361010226061</v>
      </c>
      <c r="S3656" s="57">
        <f>IF(K3656=0,C3684,(1/$C$59)*LN(1+$C$59/$C$58/(RodR+ABS(Calculations!K3656-RodR))))</f>
        <v>0.010516624348976</v>
      </c>
      <c r="T3656" s="83">
        <f t="shared" si="464"/>
        <v>0.0105906033121536</v>
      </c>
      <c r="U3656" s="58">
        <f t="shared" si="465"/>
        <v>152.25</v>
      </c>
      <c r="V3656" s="58">
        <f t="shared" si="466"/>
        <v>1.01019948033673</v>
      </c>
      <c r="W3656" s="58">
        <f t="shared" si="467"/>
        <v>1.01019948033673</v>
      </c>
    </row>
    <row r="3657" spans="11:23">
      <c r="K3657" s="80">
        <v>365.5</v>
      </c>
      <c r="L3657" s="56">
        <f t="shared" si="461"/>
        <v>1.35817547646297</v>
      </c>
      <c r="M3657" s="56">
        <f t="shared" si="460"/>
        <v>0.00370996210990437</v>
      </c>
      <c r="Q3657" s="82">
        <f t="shared" si="462"/>
        <v>0.0333665732882506</v>
      </c>
      <c r="R3657" s="58">
        <f t="shared" si="463"/>
        <v>3.17361010226061</v>
      </c>
      <c r="S3657" s="57">
        <f>IF(K3657=0,C3685,(1/$C$59)*LN(1+$C$59/$C$58/(RodR+ABS(Calculations!K3657-RodR))))</f>
        <v>0.0105137594767811</v>
      </c>
      <c r="T3657" s="83">
        <f t="shared" si="464"/>
        <v>0.0105876980093655</v>
      </c>
      <c r="U3657" s="58">
        <f t="shared" si="465"/>
        <v>152.291666666667</v>
      </c>
      <c r="V3657" s="58">
        <f t="shared" si="466"/>
        <v>1.01019948033673</v>
      </c>
      <c r="W3657" s="58">
        <f t="shared" si="467"/>
        <v>1.01019948033673</v>
      </c>
    </row>
    <row r="3658" spans="11:23">
      <c r="K3658" s="80">
        <v>365.6</v>
      </c>
      <c r="L3658" s="56">
        <f t="shared" si="461"/>
        <v>1.35780559166503</v>
      </c>
      <c r="M3658" s="56">
        <f t="shared" si="460"/>
        <v>0.00370793887563936</v>
      </c>
      <c r="Q3658" s="82">
        <f t="shared" si="462"/>
        <v>0.0333574862531562</v>
      </c>
      <c r="R3658" s="58">
        <f t="shared" si="463"/>
        <v>3.17361010226061</v>
      </c>
      <c r="S3658" s="57">
        <f>IF(K3658=0,C3686,(1/$C$59)*LN(1+$C$59/$C$58/(RodR+ABS(Calculations!K3658-RodR))))</f>
        <v>0.0105108961650315</v>
      </c>
      <c r="T3658" s="83">
        <f t="shared" si="464"/>
        <v>0.0105847943001585</v>
      </c>
      <c r="U3658" s="58">
        <f t="shared" si="465"/>
        <v>152.333333333333</v>
      </c>
      <c r="V3658" s="58">
        <f t="shared" si="466"/>
        <v>1.01019948033673</v>
      </c>
      <c r="W3658" s="58">
        <f t="shared" si="467"/>
        <v>1.01019948033673</v>
      </c>
    </row>
    <row r="3659" spans="11:23">
      <c r="K3659" s="80">
        <v>365.7</v>
      </c>
      <c r="L3659" s="56">
        <f t="shared" si="461"/>
        <v>1.35743590828197</v>
      </c>
      <c r="M3659" s="56">
        <f t="shared" si="460"/>
        <v>0.00370591729596392</v>
      </c>
      <c r="Q3659" s="82">
        <f t="shared" si="462"/>
        <v>0.0333484041662624</v>
      </c>
      <c r="R3659" s="58">
        <f t="shared" si="463"/>
        <v>3.17361010226061</v>
      </c>
      <c r="S3659" s="57">
        <f>IF(K3659=0,C3687,(1/$C$59)*LN(1+$C$59/$C$58/(RodR+ABS(Calculations!K3659-RodR))))</f>
        <v>0.0105080344124528</v>
      </c>
      <c r="T3659" s="83">
        <f t="shared" si="464"/>
        <v>0.0105818921832206</v>
      </c>
      <c r="U3659" s="58">
        <f t="shared" si="465"/>
        <v>152.375</v>
      </c>
      <c r="V3659" s="58">
        <f t="shared" si="466"/>
        <v>1.01019948033673</v>
      </c>
      <c r="W3659" s="58">
        <f t="shared" si="467"/>
        <v>1.01019948033673</v>
      </c>
    </row>
    <row r="3660" spans="11:23">
      <c r="K3660" s="80">
        <v>365.8</v>
      </c>
      <c r="L3660" s="56">
        <f t="shared" si="461"/>
        <v>1.3570664261493</v>
      </c>
      <c r="M3660" s="56">
        <f t="shared" si="460"/>
        <v>0.00370389736914589</v>
      </c>
      <c r="Q3660" s="82">
        <f t="shared" si="462"/>
        <v>0.0333393270235279</v>
      </c>
      <c r="R3660" s="58">
        <f t="shared" si="463"/>
        <v>3.17361010226061</v>
      </c>
      <c r="S3660" s="57">
        <f>IF(K3660=0,C3688,(1/$C$59)*LN(1+$C$59/$C$58/(RodR+ABS(Calculations!K3660-RodR))))</f>
        <v>0.0105051742177717</v>
      </c>
      <c r="T3660" s="83">
        <f t="shared" si="464"/>
        <v>0.0105789916572436</v>
      </c>
      <c r="U3660" s="58">
        <f t="shared" si="465"/>
        <v>152.416666666667</v>
      </c>
      <c r="V3660" s="58">
        <f t="shared" si="466"/>
        <v>1.01019948033673</v>
      </c>
      <c r="W3660" s="58">
        <f t="shared" si="467"/>
        <v>1.01019948033673</v>
      </c>
    </row>
    <row r="3661" spans="11:23">
      <c r="K3661" s="80">
        <v>365.9</v>
      </c>
      <c r="L3661" s="56">
        <f t="shared" si="461"/>
        <v>1.35669714510273</v>
      </c>
      <c r="M3661" s="56">
        <f t="shared" ref="M3661:M3724" si="468">L3651-L3661</f>
        <v>0.00370187909334851</v>
      </c>
      <c r="Q3661" s="82">
        <f t="shared" si="462"/>
        <v>0.0333302548209165</v>
      </c>
      <c r="R3661" s="58">
        <f t="shared" si="463"/>
        <v>3.17361010226061</v>
      </c>
      <c r="S3661" s="57">
        <f>IF(K3661=0,C3689,(1/$C$59)*LN(1+$C$59/$C$58/(RodR+ABS(Calculations!K3661-RodR))))</f>
        <v>0.0105023155797162</v>
      </c>
      <c r="T3661" s="83">
        <f t="shared" si="464"/>
        <v>0.0105760927209185</v>
      </c>
      <c r="U3661" s="58">
        <f t="shared" si="465"/>
        <v>152.458333333333</v>
      </c>
      <c r="V3661" s="58">
        <f t="shared" si="466"/>
        <v>1.01019948033673</v>
      </c>
      <c r="W3661" s="58">
        <f t="shared" si="467"/>
        <v>1.01019948033673</v>
      </c>
    </row>
    <row r="3662" spans="11:23">
      <c r="K3662" s="80">
        <v>366</v>
      </c>
      <c r="L3662" s="56">
        <f t="shared" si="461"/>
        <v>1.35632806497817</v>
      </c>
      <c r="M3662" s="56">
        <f t="shared" si="468"/>
        <v>0.00369986246673637</v>
      </c>
      <c r="Q3662" s="82">
        <f t="shared" si="462"/>
        <v>0.033321187554397</v>
      </c>
      <c r="R3662" s="58">
        <f t="shared" si="463"/>
        <v>3.17361010226061</v>
      </c>
      <c r="S3662" s="57">
        <f>IF(K3662=0,C3690,(1/$C$59)*LN(1+$C$59/$C$58/(RodR+ABS(Calculations!K3662-RodR))))</f>
        <v>0.0104994584970163</v>
      </c>
      <c r="T3662" s="83">
        <f t="shared" si="464"/>
        <v>0.01057319537294</v>
      </c>
      <c r="U3662" s="58">
        <f t="shared" si="465"/>
        <v>152.5</v>
      </c>
      <c r="V3662" s="58">
        <f t="shared" si="466"/>
        <v>1.01019948033673</v>
      </c>
      <c r="W3662" s="58">
        <f t="shared" si="467"/>
        <v>1.01019948033673</v>
      </c>
    </row>
    <row r="3663" spans="11:23">
      <c r="K3663" s="80">
        <v>366.1</v>
      </c>
      <c r="L3663" s="56">
        <f t="shared" si="461"/>
        <v>1.35595918561167</v>
      </c>
      <c r="M3663" s="56">
        <f t="shared" si="468"/>
        <v>0.00369784748754176</v>
      </c>
      <c r="Q3663" s="82">
        <f t="shared" si="462"/>
        <v>0.0333121252199415</v>
      </c>
      <c r="R3663" s="58">
        <f t="shared" si="463"/>
        <v>3.17361010226061</v>
      </c>
      <c r="S3663" s="57">
        <f>IF(K3663=0,C3691,(1/$C$59)*LN(1+$C$59/$C$58/(RodR+ABS(Calculations!K3663-RodR))))</f>
        <v>0.0104966029684027</v>
      </c>
      <c r="T3663" s="83">
        <f t="shared" si="464"/>
        <v>0.0105702996120017</v>
      </c>
      <c r="U3663" s="58">
        <f t="shared" si="465"/>
        <v>152.541666666667</v>
      </c>
      <c r="V3663" s="58">
        <f t="shared" si="466"/>
        <v>1.01019948033673</v>
      </c>
      <c r="W3663" s="58">
        <f t="shared" si="467"/>
        <v>1.01019948033673</v>
      </c>
    </row>
    <row r="3664" spans="11:23">
      <c r="K3664" s="80">
        <v>366.2</v>
      </c>
      <c r="L3664" s="56">
        <f t="shared" si="461"/>
        <v>1.35559050683947</v>
      </c>
      <c r="M3664" s="56">
        <f t="shared" si="468"/>
        <v>0.00369583415399699</v>
      </c>
      <c r="Q3664" s="82">
        <f t="shared" si="462"/>
        <v>0.0333030678135272</v>
      </c>
      <c r="R3664" s="58">
        <f t="shared" si="463"/>
        <v>3.17361010226061</v>
      </c>
      <c r="S3664" s="57">
        <f>IF(K3664=0,C3692,(1/$C$59)*LN(1+$C$59/$C$58/(RodR+ABS(Calculations!K3664-RodR))))</f>
        <v>0.0104937489926078</v>
      </c>
      <c r="T3664" s="83">
        <f t="shared" si="464"/>
        <v>0.0105674054368014</v>
      </c>
      <c r="U3664" s="58">
        <f t="shared" si="465"/>
        <v>152.583333333333</v>
      </c>
      <c r="V3664" s="58">
        <f t="shared" si="466"/>
        <v>1.01019948033673</v>
      </c>
      <c r="W3664" s="58">
        <f t="shared" si="467"/>
        <v>1.01019948033673</v>
      </c>
    </row>
    <row r="3665" spans="11:23">
      <c r="K3665" s="80">
        <v>366.3</v>
      </c>
      <c r="L3665" s="56">
        <f t="shared" si="461"/>
        <v>1.35522202849801</v>
      </c>
      <c r="M3665" s="56">
        <f t="shared" si="468"/>
        <v>0.00369382246426642</v>
      </c>
      <c r="Q3665" s="82">
        <f t="shared" si="462"/>
        <v>0.0332940153311355</v>
      </c>
      <c r="R3665" s="58">
        <f t="shared" si="463"/>
        <v>3.17361010226061</v>
      </c>
      <c r="S3665" s="57">
        <f>IF(K3665=0,C3693,(1/$C$59)*LN(1+$C$59/$C$58/(RodR+ABS(Calculations!K3665-RodR))))</f>
        <v>0.0104908965683654</v>
      </c>
      <c r="T3665" s="83">
        <f t="shared" si="464"/>
        <v>0.0105645128460356</v>
      </c>
      <c r="U3665" s="58">
        <f t="shared" si="465"/>
        <v>152.625</v>
      </c>
      <c r="V3665" s="58">
        <f t="shared" si="466"/>
        <v>1.01019948033673</v>
      </c>
      <c r="W3665" s="58">
        <f t="shared" si="467"/>
        <v>1.01019948033673</v>
      </c>
    </row>
    <row r="3666" spans="11:23">
      <c r="K3666" s="80">
        <v>366.4</v>
      </c>
      <c r="L3666" s="56">
        <f t="shared" si="461"/>
        <v>1.35485375042383</v>
      </c>
      <c r="M3666" s="56">
        <f t="shared" si="468"/>
        <v>0.00369181241661609</v>
      </c>
      <c r="Q3666" s="82">
        <f t="shared" si="462"/>
        <v>0.0332849677687508</v>
      </c>
      <c r="R3666" s="58">
        <f t="shared" si="463"/>
        <v>3.17361010226061</v>
      </c>
      <c r="S3666" s="57">
        <f>IF(K3666=0,C3694,(1/$C$59)*LN(1+$C$59/$C$58/(RodR+ABS(Calculations!K3666-RodR))))</f>
        <v>0.0104880456944101</v>
      </c>
      <c r="T3666" s="83">
        <f t="shared" si="464"/>
        <v>0.0105616218384048</v>
      </c>
      <c r="U3666" s="58">
        <f t="shared" si="465"/>
        <v>152.666666666667</v>
      </c>
      <c r="V3666" s="58">
        <f t="shared" si="466"/>
        <v>1.01019948033673</v>
      </c>
      <c r="W3666" s="58">
        <f t="shared" si="467"/>
        <v>1.01019948033673</v>
      </c>
    </row>
    <row r="3667" spans="11:23">
      <c r="K3667" s="80">
        <v>366.5</v>
      </c>
      <c r="L3667" s="56">
        <f t="shared" si="461"/>
        <v>1.3544856724538</v>
      </c>
      <c r="M3667" s="56">
        <f t="shared" si="468"/>
        <v>0.00368980400917618</v>
      </c>
      <c r="Q3667" s="82">
        <f t="shared" si="462"/>
        <v>0.0332759251223655</v>
      </c>
      <c r="R3667" s="58">
        <f t="shared" si="463"/>
        <v>3.17361010226061</v>
      </c>
      <c r="S3667" s="57">
        <f>IF(K3667=0,C3695,(1/$C$59)*LN(1+$C$59/$C$58/(RodR+ABS(Calculations!K3667-RodR))))</f>
        <v>0.0104851963694792</v>
      </c>
      <c r="T3667" s="83">
        <f t="shared" si="464"/>
        <v>0.0105587324126088</v>
      </c>
      <c r="U3667" s="58">
        <f t="shared" si="465"/>
        <v>152.708333333333</v>
      </c>
      <c r="V3667" s="58">
        <f t="shared" si="466"/>
        <v>1.01019948033673</v>
      </c>
      <c r="W3667" s="58">
        <f t="shared" si="467"/>
        <v>1.01019948033673</v>
      </c>
    </row>
    <row r="3668" spans="11:23">
      <c r="K3668" s="80">
        <v>366.6</v>
      </c>
      <c r="L3668" s="56">
        <f t="shared" si="461"/>
        <v>1.35411779442478</v>
      </c>
      <c r="M3668" s="56">
        <f t="shared" si="468"/>
        <v>0.00368779724024737</v>
      </c>
      <c r="Q3668" s="82">
        <f t="shared" si="462"/>
        <v>0.0332668873879717</v>
      </c>
      <c r="R3668" s="58">
        <f t="shared" si="463"/>
        <v>3.17361010226061</v>
      </c>
      <c r="S3668" s="57">
        <f>IF(K3668=0,C3696,(1/$C$59)*LN(1+$C$59/$C$58/(RodR+ABS(Calculations!K3668-RodR))))</f>
        <v>0.0104823485923098</v>
      </c>
      <c r="T3668" s="83">
        <f t="shared" si="464"/>
        <v>0.0105558445673497</v>
      </c>
      <c r="U3668" s="58">
        <f t="shared" si="465"/>
        <v>152.75</v>
      </c>
      <c r="V3668" s="58">
        <f t="shared" si="466"/>
        <v>1.01019948033673</v>
      </c>
      <c r="W3668" s="58">
        <f t="shared" si="467"/>
        <v>1.01019948033673</v>
      </c>
    </row>
    <row r="3669" spans="11:23">
      <c r="K3669" s="80">
        <v>366.7</v>
      </c>
      <c r="L3669" s="56">
        <f t="shared" si="461"/>
        <v>1.35375011617394</v>
      </c>
      <c r="M3669" s="56">
        <f t="shared" si="468"/>
        <v>0.00368579210802755</v>
      </c>
      <c r="Q3669" s="82">
        <f t="shared" si="462"/>
        <v>0.0332578545615691</v>
      </c>
      <c r="R3669" s="58">
        <f t="shared" si="463"/>
        <v>3.17361010226061</v>
      </c>
      <c r="S3669" s="57">
        <f>IF(K3669=0,C3697,(1/$C$59)*LN(1+$C$59/$C$58/(RodR+ABS(Calculations!K3669-RodR))))</f>
        <v>0.0104795023616414</v>
      </c>
      <c r="T3669" s="83">
        <f t="shared" si="464"/>
        <v>0.0105529583013314</v>
      </c>
      <c r="U3669" s="58">
        <f t="shared" si="465"/>
        <v>152.791666666667</v>
      </c>
      <c r="V3669" s="58">
        <f t="shared" si="466"/>
        <v>1.01019948033673</v>
      </c>
      <c r="W3669" s="58">
        <f t="shared" si="467"/>
        <v>1.01019948033673</v>
      </c>
    </row>
    <row r="3670" spans="11:23">
      <c r="K3670" s="80">
        <v>366.8</v>
      </c>
      <c r="L3670" s="56">
        <f t="shared" si="461"/>
        <v>1.35338263753862</v>
      </c>
      <c r="M3670" s="56">
        <f t="shared" si="468"/>
        <v>0.00368378861068042</v>
      </c>
      <c r="Q3670" s="82">
        <f t="shared" si="462"/>
        <v>0.0332488266391616</v>
      </c>
      <c r="R3670" s="58">
        <f t="shared" si="463"/>
        <v>3.17361010226061</v>
      </c>
      <c r="S3670" s="57">
        <f>IF(K3670=0,C3698,(1/$C$59)*LN(1+$C$59/$C$58/(RodR+ABS(Calculations!K3670-RodR))))</f>
        <v>0.0104766576762149</v>
      </c>
      <c r="T3670" s="83">
        <f t="shared" si="464"/>
        <v>0.0105500736132587</v>
      </c>
      <c r="U3670" s="58">
        <f t="shared" si="465"/>
        <v>152.833333333333</v>
      </c>
      <c r="V3670" s="58">
        <f t="shared" si="466"/>
        <v>1.01019948033673</v>
      </c>
      <c r="W3670" s="58">
        <f t="shared" si="467"/>
        <v>1.01019948033673</v>
      </c>
    </row>
    <row r="3671" spans="11:23">
      <c r="K3671" s="80">
        <v>366.9</v>
      </c>
      <c r="L3671" s="56">
        <f t="shared" si="461"/>
        <v>1.35301535835626</v>
      </c>
      <c r="M3671" s="56">
        <f t="shared" si="468"/>
        <v>0.00368178674647268</v>
      </c>
      <c r="Q3671" s="82">
        <f t="shared" si="462"/>
        <v>0.0332398036167556</v>
      </c>
      <c r="R3671" s="58">
        <f t="shared" si="463"/>
        <v>3.17361010226061</v>
      </c>
      <c r="S3671" s="57">
        <f>IF(K3671=0,C3699,(1/$C$59)*LN(1+$C$59/$C$58/(RodR+ABS(Calculations!K3671-RodR))))</f>
        <v>0.0104738145347717</v>
      </c>
      <c r="T3671" s="83">
        <f t="shared" si="464"/>
        <v>0.0105471905018376</v>
      </c>
      <c r="U3671" s="58">
        <f t="shared" si="465"/>
        <v>152.875</v>
      </c>
      <c r="V3671" s="58">
        <f t="shared" si="466"/>
        <v>1.01019948033673</v>
      </c>
      <c r="W3671" s="58">
        <f t="shared" si="467"/>
        <v>1.01019948033673</v>
      </c>
    </row>
    <row r="3672" spans="11:23">
      <c r="K3672" s="80">
        <v>367</v>
      </c>
      <c r="L3672" s="56">
        <f t="shared" si="461"/>
        <v>1.3526482784645</v>
      </c>
      <c r="M3672" s="56">
        <f t="shared" si="468"/>
        <v>0.00367978651367129</v>
      </c>
      <c r="Q3672" s="82">
        <f t="shared" si="462"/>
        <v>0.0332307854903623</v>
      </c>
      <c r="R3672" s="58">
        <f t="shared" si="463"/>
        <v>3.17361010226061</v>
      </c>
      <c r="S3672" s="57">
        <f>IF(K3672=0,C3700,(1/$C$59)*LN(1+$C$59/$C$58/(RodR+ABS(Calculations!K3672-RodR))))</f>
        <v>0.0104709729360552</v>
      </c>
      <c r="T3672" s="83">
        <f t="shared" si="464"/>
        <v>0.0105443089657764</v>
      </c>
      <c r="U3672" s="58">
        <f t="shared" si="465"/>
        <v>152.916666666667</v>
      </c>
      <c r="V3672" s="58">
        <f t="shared" si="466"/>
        <v>1.01019948033673</v>
      </c>
      <c r="W3672" s="58">
        <f t="shared" si="467"/>
        <v>1.01019948033673</v>
      </c>
    </row>
    <row r="3673" spans="11:23">
      <c r="K3673" s="80">
        <v>367.1</v>
      </c>
      <c r="L3673" s="56">
        <f t="shared" si="461"/>
        <v>1.35228139770123</v>
      </c>
      <c r="M3673" s="56">
        <f t="shared" si="468"/>
        <v>0.00367778791043927</v>
      </c>
      <c r="Q3673" s="82">
        <f t="shared" si="462"/>
        <v>0.0332217722559991</v>
      </c>
      <c r="R3673" s="58">
        <f t="shared" si="463"/>
        <v>3.17361010226061</v>
      </c>
      <c r="S3673" s="57">
        <f>IF(K3673=0,C3701,(1/$C$59)*LN(1+$C$59/$C$58/(RodR+ABS(Calculations!K3673-RodR))))</f>
        <v>0.0104681328788104</v>
      </c>
      <c r="T3673" s="83">
        <f t="shared" si="464"/>
        <v>0.010541429003784</v>
      </c>
      <c r="U3673" s="58">
        <f t="shared" si="465"/>
        <v>152.958333333333</v>
      </c>
      <c r="V3673" s="58">
        <f t="shared" si="466"/>
        <v>1.01019948033673</v>
      </c>
      <c r="W3673" s="58">
        <f t="shared" si="467"/>
        <v>1.01019948033673</v>
      </c>
    </row>
    <row r="3674" spans="11:23">
      <c r="K3674" s="80">
        <v>367.2</v>
      </c>
      <c r="L3674" s="56">
        <f t="shared" si="461"/>
        <v>1.35191471590447</v>
      </c>
      <c r="M3674" s="56">
        <f t="shared" si="468"/>
        <v>0.00367579093500892</v>
      </c>
      <c r="Q3674" s="82">
        <f t="shared" si="462"/>
        <v>0.0332127639096866</v>
      </c>
      <c r="R3674" s="58">
        <f t="shared" si="463"/>
        <v>3.17361010226061</v>
      </c>
      <c r="S3674" s="57">
        <f>IF(K3674=0,C3702,(1/$C$59)*LN(1+$C$59/$C$58/(RodR+ABS(Calculations!K3674-RodR))))</f>
        <v>0.0104652943617833</v>
      </c>
      <c r="T3674" s="83">
        <f t="shared" si="464"/>
        <v>0.0105385506145708</v>
      </c>
      <c r="U3674" s="58">
        <f t="shared" si="465"/>
        <v>153</v>
      </c>
      <c r="V3674" s="58">
        <f t="shared" si="466"/>
        <v>1.01019948033673</v>
      </c>
      <c r="W3674" s="58">
        <f t="shared" si="467"/>
        <v>1.01019948033673</v>
      </c>
    </row>
    <row r="3675" spans="11:23">
      <c r="K3675" s="80">
        <v>367.3</v>
      </c>
      <c r="L3675" s="56">
        <f t="shared" si="461"/>
        <v>1.35154823291233</v>
      </c>
      <c r="M3675" s="56">
        <f t="shared" si="468"/>
        <v>0.00367379558568093</v>
      </c>
      <c r="Q3675" s="82">
        <f t="shared" si="462"/>
        <v>0.0332037604474477</v>
      </c>
      <c r="R3675" s="58">
        <f t="shared" si="463"/>
        <v>3.17361010226061</v>
      </c>
      <c r="S3675" s="57">
        <f>IF(K3675=0,C3703,(1/$C$59)*LN(1+$C$59/$C$58/(RodR+ABS(Calculations!K3675-RodR))))</f>
        <v>0.0104624573837209</v>
      </c>
      <c r="T3675" s="83">
        <f t="shared" si="464"/>
        <v>0.010535673796849</v>
      </c>
      <c r="U3675" s="58">
        <f t="shared" si="465"/>
        <v>153.041666666667</v>
      </c>
      <c r="V3675" s="58">
        <f t="shared" si="466"/>
        <v>1.01019948033673</v>
      </c>
      <c r="W3675" s="58">
        <f t="shared" si="467"/>
        <v>1.01019948033673</v>
      </c>
    </row>
    <row r="3676" spans="11:23">
      <c r="K3676" s="80">
        <v>367.4</v>
      </c>
      <c r="L3676" s="56">
        <f t="shared" si="461"/>
        <v>1.35118194856324</v>
      </c>
      <c r="M3676" s="56">
        <f t="shared" si="468"/>
        <v>0.0036718018605848</v>
      </c>
      <c r="Q3676" s="82">
        <f t="shared" si="462"/>
        <v>0.0331947618653132</v>
      </c>
      <c r="R3676" s="58">
        <f t="shared" si="463"/>
        <v>3.17361010226061</v>
      </c>
      <c r="S3676" s="57">
        <f>IF(K3676=0,C3704,(1/$C$59)*LN(1+$C$59/$C$58/(RodR+ABS(Calculations!K3676-RodR))))</f>
        <v>0.0104596219433723</v>
      </c>
      <c r="T3676" s="83">
        <f t="shared" si="464"/>
        <v>0.010532798549332</v>
      </c>
      <c r="U3676" s="58">
        <f t="shared" si="465"/>
        <v>153.083333333333</v>
      </c>
      <c r="V3676" s="58">
        <f t="shared" si="466"/>
        <v>1.01019948033673</v>
      </c>
      <c r="W3676" s="58">
        <f t="shared" si="467"/>
        <v>1.01019948033673</v>
      </c>
    </row>
    <row r="3677" spans="11:23">
      <c r="K3677" s="80">
        <v>367.5</v>
      </c>
      <c r="L3677" s="56">
        <f t="shared" si="461"/>
        <v>1.35081586269571</v>
      </c>
      <c r="M3677" s="56">
        <f t="shared" si="468"/>
        <v>0.00366980975809006</v>
      </c>
      <c r="Q3677" s="82">
        <f t="shared" si="462"/>
        <v>0.0331857681593153</v>
      </c>
      <c r="R3677" s="58">
        <f t="shared" si="463"/>
        <v>3.17361010226061</v>
      </c>
      <c r="S3677" s="57">
        <f>IF(K3677=0,C3705,(1/$C$59)*LN(1+$C$59/$C$58/(RodR+ABS(Calculations!K3677-RodR))))</f>
        <v>0.0104567880394874</v>
      </c>
      <c r="T3677" s="83">
        <f t="shared" si="464"/>
        <v>0.0105299248707344</v>
      </c>
      <c r="U3677" s="58">
        <f t="shared" si="465"/>
        <v>153.125</v>
      </c>
      <c r="V3677" s="58">
        <f t="shared" si="466"/>
        <v>1.01019948033673</v>
      </c>
      <c r="W3677" s="58">
        <f t="shared" si="467"/>
        <v>1.01019948033673</v>
      </c>
    </row>
    <row r="3678" spans="11:23">
      <c r="K3678" s="80">
        <v>367.6</v>
      </c>
      <c r="L3678" s="56">
        <f t="shared" si="461"/>
        <v>1.35044997514849</v>
      </c>
      <c r="M3678" s="56">
        <f t="shared" si="468"/>
        <v>0.00366781927629045</v>
      </c>
      <c r="Q3678" s="82">
        <f t="shared" si="462"/>
        <v>0.0331767793254929</v>
      </c>
      <c r="R3678" s="58">
        <f t="shared" si="463"/>
        <v>3.17361010226061</v>
      </c>
      <c r="S3678" s="57">
        <f>IF(K3678=0,C3706,(1/$C$59)*LN(1+$C$59/$C$58/(RodR+ABS(Calculations!K3678-RodR))))</f>
        <v>0.0104539556708181</v>
      </c>
      <c r="T3678" s="83">
        <f t="shared" si="464"/>
        <v>0.0105270527597726</v>
      </c>
      <c r="U3678" s="58">
        <f t="shared" si="465"/>
        <v>153.166666666667</v>
      </c>
      <c r="V3678" s="58">
        <f t="shared" si="466"/>
        <v>1.01019948033673</v>
      </c>
      <c r="W3678" s="58">
        <f t="shared" si="467"/>
        <v>1.01019948033673</v>
      </c>
    </row>
    <row r="3679" spans="11:23">
      <c r="K3679" s="80">
        <v>367.7</v>
      </c>
      <c r="L3679" s="56">
        <f t="shared" si="461"/>
        <v>1.35008428576042</v>
      </c>
      <c r="M3679" s="56">
        <f t="shared" si="468"/>
        <v>0.00366583041352175</v>
      </c>
      <c r="Q3679" s="82">
        <f t="shared" si="462"/>
        <v>0.0331677953598866</v>
      </c>
      <c r="R3679" s="58">
        <f t="shared" si="463"/>
        <v>3.17361010226061</v>
      </c>
      <c r="S3679" s="57">
        <f>IF(K3679=0,C3707,(1/$C$59)*LN(1+$C$59/$C$58/(RodR+ABS(Calculations!K3679-RodR))))</f>
        <v>0.0104511248361167</v>
      </c>
      <c r="T3679" s="83">
        <f t="shared" si="464"/>
        <v>0.0105241822151641</v>
      </c>
      <c r="U3679" s="58">
        <f t="shared" si="465"/>
        <v>153.208333333333</v>
      </c>
      <c r="V3679" s="58">
        <f t="shared" si="466"/>
        <v>1.01019948033673</v>
      </c>
      <c r="W3679" s="58">
        <f t="shared" si="467"/>
        <v>1.01019948033673</v>
      </c>
    </row>
    <row r="3680" spans="11:23">
      <c r="K3680" s="80">
        <v>367.8</v>
      </c>
      <c r="L3680" s="56">
        <f t="shared" si="461"/>
        <v>1.3497187943706</v>
      </c>
      <c r="M3680" s="56">
        <f t="shared" si="468"/>
        <v>0.00366384316801627</v>
      </c>
      <c r="Q3680" s="82">
        <f t="shared" si="462"/>
        <v>0.0331588162585438</v>
      </c>
      <c r="R3680" s="58">
        <f t="shared" si="463"/>
        <v>3.17361010226061</v>
      </c>
      <c r="S3680" s="57">
        <f>IF(K3680=0,C3708,(1/$C$59)*LN(1+$C$59/$C$58/(RodR+ABS(Calculations!K3680-RodR))))</f>
        <v>0.0104482955341377</v>
      </c>
      <c r="T3680" s="83">
        <f t="shared" si="464"/>
        <v>0.0105213132356277</v>
      </c>
      <c r="U3680" s="58">
        <f t="shared" si="465"/>
        <v>153.25</v>
      </c>
      <c r="V3680" s="58">
        <f t="shared" si="466"/>
        <v>1.01019948033673</v>
      </c>
      <c r="W3680" s="58">
        <f t="shared" si="467"/>
        <v>1.01019948033673</v>
      </c>
    </row>
    <row r="3681" spans="11:23">
      <c r="K3681" s="80">
        <v>367.9</v>
      </c>
      <c r="L3681" s="56">
        <f t="shared" si="461"/>
        <v>1.34935350081825</v>
      </c>
      <c r="M3681" s="56">
        <f t="shared" si="468"/>
        <v>0.00366185753800519</v>
      </c>
      <c r="Q3681" s="82">
        <f t="shared" si="462"/>
        <v>0.0331498420175142</v>
      </c>
      <c r="R3681" s="58">
        <f t="shared" si="463"/>
        <v>3.17361010226061</v>
      </c>
      <c r="S3681" s="57">
        <f>IF(K3681=0,C3709,(1/$C$59)*LN(1+$C$59/$C$58/(RodR+ABS(Calculations!K3681-RodR))))</f>
        <v>0.0104454677636365</v>
      </c>
      <c r="T3681" s="83">
        <f t="shared" si="464"/>
        <v>0.0105184458198842</v>
      </c>
      <c r="U3681" s="58">
        <f t="shared" si="465"/>
        <v>153.291666666667</v>
      </c>
      <c r="V3681" s="58">
        <f t="shared" si="466"/>
        <v>1.01019948033673</v>
      </c>
      <c r="W3681" s="58">
        <f t="shared" si="467"/>
        <v>1.01019948033673</v>
      </c>
    </row>
    <row r="3682" spans="11:23">
      <c r="K3682" s="80">
        <v>368</v>
      </c>
      <c r="L3682" s="56">
        <f t="shared" si="461"/>
        <v>1.34898840494274</v>
      </c>
      <c r="M3682" s="56">
        <f t="shared" si="468"/>
        <v>0.00365987352175479</v>
      </c>
      <c r="Q3682" s="82">
        <f t="shared" si="462"/>
        <v>0.0331408726328519</v>
      </c>
      <c r="R3682" s="58">
        <f t="shared" si="463"/>
        <v>3.17361010226061</v>
      </c>
      <c r="S3682" s="57">
        <f>IF(K3682=0,C3710,(1/$C$59)*LN(1+$C$59/$C$58/(RodR+ABS(Calculations!K3682-RodR))))</f>
        <v>0.0104426415233696</v>
      </c>
      <c r="T3682" s="83">
        <f t="shared" si="464"/>
        <v>0.0105155799666549</v>
      </c>
      <c r="U3682" s="58">
        <f t="shared" si="465"/>
        <v>153.333333333333</v>
      </c>
      <c r="V3682" s="58">
        <f t="shared" si="466"/>
        <v>1.01019948033673</v>
      </c>
      <c r="W3682" s="58">
        <f t="shared" si="467"/>
        <v>1.01019948033673</v>
      </c>
    </row>
    <row r="3683" spans="11:23">
      <c r="K3683" s="80">
        <v>368.1</v>
      </c>
      <c r="L3683" s="56">
        <f t="shared" si="461"/>
        <v>1.34862350658373</v>
      </c>
      <c r="M3683" s="56">
        <f t="shared" si="468"/>
        <v>0.00365789111749759</v>
      </c>
      <c r="Q3683" s="82">
        <f t="shared" si="462"/>
        <v>0.0331319081006175</v>
      </c>
      <c r="R3683" s="58">
        <f t="shared" si="463"/>
        <v>3.17361010226061</v>
      </c>
      <c r="S3683" s="57">
        <f>IF(K3683=0,C3711,(1/$C$59)*LN(1+$C$59/$C$58/(RodR+ABS(Calculations!K3683-RodR))))</f>
        <v>0.0104398168120958</v>
      </c>
      <c r="T3683" s="83">
        <f t="shared" si="464"/>
        <v>0.0105127156746637</v>
      </c>
      <c r="U3683" s="58">
        <f t="shared" si="465"/>
        <v>153.375</v>
      </c>
      <c r="V3683" s="58">
        <f t="shared" si="466"/>
        <v>1.01019948033673</v>
      </c>
      <c r="W3683" s="58">
        <f t="shared" si="467"/>
        <v>1.01019948033673</v>
      </c>
    </row>
    <row r="3684" spans="11:23">
      <c r="K3684" s="80">
        <v>368.2</v>
      </c>
      <c r="L3684" s="56">
        <f t="shared" si="461"/>
        <v>1.34825880558097</v>
      </c>
      <c r="M3684" s="56">
        <f t="shared" si="468"/>
        <v>0.00365591032349921</v>
      </c>
      <c r="Q3684" s="82">
        <f t="shared" si="462"/>
        <v>0.0331229484168741</v>
      </c>
      <c r="R3684" s="58">
        <f t="shared" si="463"/>
        <v>3.17361010226061</v>
      </c>
      <c r="S3684" s="57">
        <f>IF(K3684=0,C3712,(1/$C$59)*LN(1+$C$59/$C$58/(RodR+ABS(Calculations!K3684-RodR))))</f>
        <v>0.0104369936285747</v>
      </c>
      <c r="T3684" s="83">
        <f t="shared" si="464"/>
        <v>0.010509852942634</v>
      </c>
      <c r="U3684" s="58">
        <f t="shared" si="465"/>
        <v>153.416666666667</v>
      </c>
      <c r="V3684" s="58">
        <f t="shared" si="466"/>
        <v>1.01019948033673</v>
      </c>
      <c r="W3684" s="58">
        <f t="shared" si="467"/>
        <v>1.01019948033673</v>
      </c>
    </row>
    <row r="3685" spans="11:23">
      <c r="K3685" s="80">
        <v>368.3</v>
      </c>
      <c r="L3685" s="56">
        <f t="shared" si="461"/>
        <v>1.34789430177434</v>
      </c>
      <c r="M3685" s="56">
        <f t="shared" si="468"/>
        <v>0.00365393113799128</v>
      </c>
      <c r="Q3685" s="82">
        <f t="shared" si="462"/>
        <v>0.0331139935776884</v>
      </c>
      <c r="R3685" s="58">
        <f t="shared" si="463"/>
        <v>3.17361010226061</v>
      </c>
      <c r="S3685" s="57">
        <f>IF(K3685=0,C3713,(1/$C$59)*LN(1+$C$59/$C$58/(RodR+ABS(Calculations!K3685-RodR))))</f>
        <v>0.0104341719715666</v>
      </c>
      <c r="T3685" s="83">
        <f t="shared" si="464"/>
        <v>0.0105069917692935</v>
      </c>
      <c r="U3685" s="58">
        <f t="shared" si="465"/>
        <v>153.458333333333</v>
      </c>
      <c r="V3685" s="58">
        <f t="shared" si="466"/>
        <v>1.01019948033673</v>
      </c>
      <c r="W3685" s="58">
        <f t="shared" si="467"/>
        <v>1.01019948033673</v>
      </c>
    </row>
    <row r="3686" spans="11:23">
      <c r="K3686" s="80">
        <v>368.4</v>
      </c>
      <c r="L3686" s="56">
        <f t="shared" si="461"/>
        <v>1.34752999500394</v>
      </c>
      <c r="M3686" s="56">
        <f t="shared" si="468"/>
        <v>0.00365195355930914</v>
      </c>
      <c r="Q3686" s="82">
        <f t="shared" si="462"/>
        <v>0.0331050435791317</v>
      </c>
      <c r="R3686" s="58">
        <f t="shared" si="463"/>
        <v>3.17361010226061</v>
      </c>
      <c r="S3686" s="57">
        <f>IF(K3686=0,C3714,(1/$C$59)*LN(1+$C$59/$C$58/(RodR+ABS(Calculations!K3686-RodR))))</f>
        <v>0.0104313518398339</v>
      </c>
      <c r="T3686" s="83">
        <f t="shared" si="464"/>
        <v>0.0105041321533675</v>
      </c>
      <c r="U3686" s="58">
        <f t="shared" si="465"/>
        <v>153.5</v>
      </c>
      <c r="V3686" s="58">
        <f t="shared" si="466"/>
        <v>1.01019948033673</v>
      </c>
      <c r="W3686" s="58">
        <f t="shared" si="467"/>
        <v>1.01019948033673</v>
      </c>
    </row>
    <row r="3687" spans="11:23">
      <c r="K3687" s="80">
        <v>368.5</v>
      </c>
      <c r="L3687" s="56">
        <f t="shared" si="461"/>
        <v>1.34716588511013</v>
      </c>
      <c r="M3687" s="56">
        <f t="shared" si="468"/>
        <v>0.00364997758558094</v>
      </c>
      <c r="Q3687" s="82">
        <f t="shared" si="462"/>
        <v>0.0330960984172824</v>
      </c>
      <c r="R3687" s="58">
        <f t="shared" si="463"/>
        <v>3.17361010226061</v>
      </c>
      <c r="S3687" s="57">
        <f>IF(K3687=0,C3715,(1/$C$59)*LN(1+$C$59/$C$58/(RodR+ABS(Calculations!K3687-RodR))))</f>
        <v>0.0104285332321408</v>
      </c>
      <c r="T3687" s="83">
        <f t="shared" si="464"/>
        <v>0.0105012740935865</v>
      </c>
      <c r="U3687" s="58">
        <f t="shared" si="465"/>
        <v>153.541666666667</v>
      </c>
      <c r="V3687" s="58">
        <f t="shared" si="466"/>
        <v>1.01019948033673</v>
      </c>
      <c r="W3687" s="58">
        <f t="shared" si="467"/>
        <v>1.01019948033673</v>
      </c>
    </row>
    <row r="3688" spans="11:23">
      <c r="K3688" s="80">
        <v>368.6</v>
      </c>
      <c r="L3688" s="56">
        <f t="shared" si="461"/>
        <v>1.34680197193328</v>
      </c>
      <c r="M3688" s="56">
        <f t="shared" si="468"/>
        <v>0.00364800321521108</v>
      </c>
      <c r="Q3688" s="82">
        <f t="shared" si="462"/>
        <v>0.0330871580882186</v>
      </c>
      <c r="R3688" s="58">
        <f t="shared" si="463"/>
        <v>3.17361010226061</v>
      </c>
      <c r="S3688" s="57">
        <f>IF(K3688=0,C3716,(1/$C$59)*LN(1+$C$59/$C$58/(RodR+ABS(Calculations!K3688-RodR))))</f>
        <v>0.0104257161472514</v>
      </c>
      <c r="T3688" s="83">
        <f t="shared" si="464"/>
        <v>0.0104984175886791</v>
      </c>
      <c r="U3688" s="58">
        <f t="shared" si="465"/>
        <v>153.583333333333</v>
      </c>
      <c r="V3688" s="58">
        <f t="shared" si="466"/>
        <v>1.01019948033673</v>
      </c>
      <c r="W3688" s="58">
        <f t="shared" si="467"/>
        <v>1.01019948033673</v>
      </c>
    </row>
    <row r="3689" spans="11:23">
      <c r="K3689" s="80">
        <v>368.7</v>
      </c>
      <c r="L3689" s="56">
        <f t="shared" si="461"/>
        <v>1.34643825531402</v>
      </c>
      <c r="M3689" s="56">
        <f t="shared" si="468"/>
        <v>0.00364603044639611</v>
      </c>
      <c r="Q3689" s="82">
        <f t="shared" si="462"/>
        <v>0.0330782225880253</v>
      </c>
      <c r="R3689" s="58">
        <f t="shared" si="463"/>
        <v>3.17361010226061</v>
      </c>
      <c r="S3689" s="57">
        <f>IF(K3689=0,C3717,(1/$C$59)*LN(1+$C$59/$C$58/(RodR+ABS(Calculations!K3689-RodR))))</f>
        <v>0.0104229005839322</v>
      </c>
      <c r="T3689" s="83">
        <f t="shared" si="464"/>
        <v>0.0104955626373783</v>
      </c>
      <c r="U3689" s="58">
        <f t="shared" si="465"/>
        <v>153.625</v>
      </c>
      <c r="V3689" s="58">
        <f t="shared" si="466"/>
        <v>1.01019948033673</v>
      </c>
      <c r="W3689" s="58">
        <f t="shared" si="467"/>
        <v>1.01019948033673</v>
      </c>
    </row>
    <row r="3690" spans="11:23">
      <c r="K3690" s="80">
        <v>368.8</v>
      </c>
      <c r="L3690" s="56">
        <f t="shared" si="461"/>
        <v>1.3460747350932</v>
      </c>
      <c r="M3690" s="56">
        <f t="shared" si="468"/>
        <v>0.00364405927740163</v>
      </c>
      <c r="Q3690" s="82">
        <f t="shared" si="462"/>
        <v>0.0330692919127922</v>
      </c>
      <c r="R3690" s="58">
        <f t="shared" si="463"/>
        <v>3.17361010226061</v>
      </c>
      <c r="S3690" s="57">
        <f>IF(K3690=0,C3718,(1/$C$59)*LN(1+$C$59/$C$58/(RodR+ABS(Calculations!K3690-RodR))))</f>
        <v>0.0104200865409511</v>
      </c>
      <c r="T3690" s="83">
        <f t="shared" si="464"/>
        <v>0.0104927092384154</v>
      </c>
      <c r="U3690" s="58">
        <f t="shared" si="465"/>
        <v>153.666666666667</v>
      </c>
      <c r="V3690" s="58">
        <f t="shared" si="466"/>
        <v>1.01019948033673</v>
      </c>
      <c r="W3690" s="58">
        <f t="shared" si="467"/>
        <v>1.01019948033673</v>
      </c>
    </row>
    <row r="3691" spans="11:23">
      <c r="K3691" s="80">
        <v>368.9</v>
      </c>
      <c r="L3691" s="56">
        <f t="shared" si="461"/>
        <v>1.34571141111172</v>
      </c>
      <c r="M3691" s="56">
        <f t="shared" si="468"/>
        <v>0.00364208970652857</v>
      </c>
      <c r="Q3691" s="82">
        <f t="shared" si="462"/>
        <v>0.0330603660586111</v>
      </c>
      <c r="R3691" s="58">
        <f t="shared" si="463"/>
        <v>3.17361010226061</v>
      </c>
      <c r="S3691" s="57">
        <f>IF(K3691=0,C3719,(1/$C$59)*LN(1+$C$59/$C$58/(RodR+ABS(Calculations!K3691-RodR))))</f>
        <v>0.0104172740170765</v>
      </c>
      <c r="T3691" s="83">
        <f t="shared" si="464"/>
        <v>0.0104898573905263</v>
      </c>
      <c r="U3691" s="58">
        <f t="shared" si="465"/>
        <v>153.708333333333</v>
      </c>
      <c r="V3691" s="58">
        <f t="shared" si="466"/>
        <v>1.01019948033673</v>
      </c>
      <c r="W3691" s="58">
        <f t="shared" si="467"/>
        <v>1.01019948033673</v>
      </c>
    </row>
    <row r="3692" spans="11:23">
      <c r="K3692" s="80">
        <v>369</v>
      </c>
      <c r="L3692" s="56">
        <f t="shared" si="461"/>
        <v>1.34534828321077</v>
      </c>
      <c r="M3692" s="56">
        <f t="shared" si="468"/>
        <v>0.0036401217319737</v>
      </c>
      <c r="Q3692" s="82">
        <f t="shared" si="462"/>
        <v>0.0330514450215801</v>
      </c>
      <c r="R3692" s="58">
        <f t="shared" si="463"/>
        <v>3.17361010226061</v>
      </c>
      <c r="S3692" s="57">
        <f>IF(K3692=0,C3720,(1/$C$59)*LN(1+$C$59/$C$58/(RodR+ABS(Calculations!K3692-RodR))))</f>
        <v>0.0104144630110791</v>
      </c>
      <c r="T3692" s="83">
        <f t="shared" si="464"/>
        <v>0.0104870070924453</v>
      </c>
      <c r="U3692" s="58">
        <f t="shared" si="465"/>
        <v>153.75</v>
      </c>
      <c r="V3692" s="58">
        <f t="shared" si="466"/>
        <v>1.01019948033673</v>
      </c>
      <c r="W3692" s="58">
        <f t="shared" si="467"/>
        <v>1.01019948033673</v>
      </c>
    </row>
    <row r="3693" spans="11:23">
      <c r="K3693" s="80">
        <v>369.1</v>
      </c>
      <c r="L3693" s="56">
        <f t="shared" si="461"/>
        <v>1.34498535123162</v>
      </c>
      <c r="M3693" s="56">
        <f t="shared" si="468"/>
        <v>0.00363815535210699</v>
      </c>
      <c r="Q3693" s="82">
        <f t="shared" si="462"/>
        <v>0.0330425287977999</v>
      </c>
      <c r="R3693" s="58">
        <f t="shared" si="463"/>
        <v>3.17361010226061</v>
      </c>
      <c r="S3693" s="57">
        <f>IF(K3693=0,C3721,(1/$C$59)*LN(1+$C$59/$C$58/(RodR+ABS(Calculations!K3693-RodR))))</f>
        <v>0.0104116535217301</v>
      </c>
      <c r="T3693" s="83">
        <f t="shared" si="464"/>
        <v>0.01048415834291</v>
      </c>
      <c r="U3693" s="58">
        <f t="shared" si="465"/>
        <v>153.791666666667</v>
      </c>
      <c r="V3693" s="58">
        <f t="shared" si="466"/>
        <v>1.01019948033673</v>
      </c>
      <c r="W3693" s="58">
        <f t="shared" si="467"/>
        <v>1.01019948033673</v>
      </c>
    </row>
    <row r="3694" spans="11:23">
      <c r="K3694" s="80">
        <v>369.2</v>
      </c>
      <c r="L3694" s="56">
        <f t="shared" si="461"/>
        <v>1.34462261501577</v>
      </c>
      <c r="M3694" s="56">
        <f t="shared" si="468"/>
        <v>0.00363619056519249</v>
      </c>
      <c r="Q3694" s="82">
        <f t="shared" si="462"/>
        <v>0.0330336173833765</v>
      </c>
      <c r="R3694" s="58">
        <f t="shared" si="463"/>
        <v>3.17361010226061</v>
      </c>
      <c r="S3694" s="57">
        <f>IF(K3694=0,C3722,(1/$C$59)*LN(1+$C$59/$C$58/(RodR+ABS(Calculations!K3694-RodR))))</f>
        <v>0.0104088455478025</v>
      </c>
      <c r="T3694" s="83">
        <f t="shared" si="464"/>
        <v>0.0104813111406586</v>
      </c>
      <c r="U3694" s="58">
        <f t="shared" si="465"/>
        <v>153.833333333333</v>
      </c>
      <c r="V3694" s="58">
        <f t="shared" si="466"/>
        <v>1.01019948033673</v>
      </c>
      <c r="W3694" s="58">
        <f t="shared" si="467"/>
        <v>1.01019948033673</v>
      </c>
    </row>
    <row r="3695" spans="11:23">
      <c r="K3695" s="80">
        <v>369.3</v>
      </c>
      <c r="L3695" s="56">
        <f t="shared" si="461"/>
        <v>1.34426007440487</v>
      </c>
      <c r="M3695" s="56">
        <f t="shared" si="468"/>
        <v>0.00363422736946362</v>
      </c>
      <c r="Q3695" s="82">
        <f t="shared" si="462"/>
        <v>0.0330247107744197</v>
      </c>
      <c r="R3695" s="58">
        <f t="shared" si="463"/>
        <v>3.17361010226061</v>
      </c>
      <c r="S3695" s="57">
        <f>IF(K3695=0,C3723,(1/$C$59)*LN(1+$C$59/$C$58/(RodR+ABS(Calculations!K3695-RodR))))</f>
        <v>0.0104060390880706</v>
      </c>
      <c r="T3695" s="83">
        <f t="shared" si="464"/>
        <v>0.0104784654844308</v>
      </c>
      <c r="U3695" s="58">
        <f t="shared" si="465"/>
        <v>153.875</v>
      </c>
      <c r="V3695" s="58">
        <f t="shared" si="466"/>
        <v>1.01019948033673</v>
      </c>
      <c r="W3695" s="58">
        <f t="shared" si="467"/>
        <v>1.01019948033673</v>
      </c>
    </row>
    <row r="3696" spans="11:23">
      <c r="K3696" s="80">
        <v>369.4</v>
      </c>
      <c r="L3696" s="56">
        <f t="shared" si="461"/>
        <v>1.34389772924075</v>
      </c>
      <c r="M3696" s="56">
        <f t="shared" si="468"/>
        <v>0.00363226576318487</v>
      </c>
      <c r="Q3696" s="82">
        <f t="shared" si="462"/>
        <v>0.0330158089670437</v>
      </c>
      <c r="R3696" s="58">
        <f t="shared" si="463"/>
        <v>3.17361010226061</v>
      </c>
      <c r="S3696" s="57">
        <f>IF(K3696=0,C3724,(1/$C$59)*LN(1+$C$59/$C$58/(RodR+ABS(Calculations!K3696-RodR))))</f>
        <v>0.0104032341413099</v>
      </c>
      <c r="T3696" s="83">
        <f t="shared" si="464"/>
        <v>0.0104756213729677</v>
      </c>
      <c r="U3696" s="58">
        <f t="shared" si="465"/>
        <v>153.916666666667</v>
      </c>
      <c r="V3696" s="58">
        <f t="shared" si="466"/>
        <v>1.01019948033673</v>
      </c>
      <c r="W3696" s="58">
        <f t="shared" si="467"/>
        <v>1.01019948033673</v>
      </c>
    </row>
    <row r="3697" spans="11:23">
      <c r="K3697" s="80">
        <v>369.5</v>
      </c>
      <c r="L3697" s="56">
        <f t="shared" si="461"/>
        <v>1.3435355793654</v>
      </c>
      <c r="M3697" s="56">
        <f t="shared" si="468"/>
        <v>0.00363030574472556</v>
      </c>
      <c r="Q3697" s="82">
        <f t="shared" si="462"/>
        <v>0.0330069119573667</v>
      </c>
      <c r="R3697" s="58">
        <f t="shared" si="463"/>
        <v>3.17361010226061</v>
      </c>
      <c r="S3697" s="57">
        <f>IF(K3697=0,C3725,(1/$C$59)*LN(1+$C$59/$C$58/(RodR+ABS(Calculations!K3697-RodR))))</f>
        <v>0.0104004307062973</v>
      </c>
      <c r="T3697" s="83">
        <f t="shared" si="464"/>
        <v>0.010472778805012</v>
      </c>
      <c r="U3697" s="58">
        <f t="shared" si="465"/>
        <v>153.958333333333</v>
      </c>
      <c r="V3697" s="58">
        <f t="shared" si="466"/>
        <v>1.01019948033673</v>
      </c>
      <c r="W3697" s="58">
        <f t="shared" si="467"/>
        <v>1.01019948033673</v>
      </c>
    </row>
    <row r="3698" spans="11:23">
      <c r="K3698" s="80">
        <v>369.6</v>
      </c>
      <c r="L3698" s="56">
        <f t="shared" si="461"/>
        <v>1.34317362462096</v>
      </c>
      <c r="M3698" s="56">
        <f t="shared" si="468"/>
        <v>0.0036283473123162</v>
      </c>
      <c r="Q3698" s="82">
        <f t="shared" si="462"/>
        <v>0.0329980197415104</v>
      </c>
      <c r="R3698" s="58">
        <f t="shared" si="463"/>
        <v>3.17361010226061</v>
      </c>
      <c r="S3698" s="57">
        <f>IF(K3698=0,C3726,(1/$C$59)*LN(1+$C$59/$C$58/(RodR+ABS(Calculations!K3698-RodR))))</f>
        <v>0.0103976287818108</v>
      </c>
      <c r="T3698" s="83">
        <f t="shared" si="464"/>
        <v>0.0104699377793075</v>
      </c>
      <c r="U3698" s="58">
        <f t="shared" si="465"/>
        <v>154</v>
      </c>
      <c r="V3698" s="58">
        <f t="shared" si="466"/>
        <v>1.01019948033673</v>
      </c>
      <c r="W3698" s="58">
        <f t="shared" si="467"/>
        <v>1.01019948033673</v>
      </c>
    </row>
    <row r="3699" spans="11:23">
      <c r="K3699" s="80">
        <v>369.7</v>
      </c>
      <c r="L3699" s="56">
        <f t="shared" si="461"/>
        <v>1.3428118648498</v>
      </c>
      <c r="M3699" s="56">
        <f t="shared" si="468"/>
        <v>0.00362639046422308</v>
      </c>
      <c r="Q3699" s="82">
        <f t="shared" si="462"/>
        <v>0.0329891323156023</v>
      </c>
      <c r="R3699" s="58">
        <f t="shared" si="463"/>
        <v>3.17361010226061</v>
      </c>
      <c r="S3699" s="57">
        <f>IF(K3699=0,C3727,(1/$C$59)*LN(1+$C$59/$C$58/(RodR+ABS(Calculations!K3699-RodR))))</f>
        <v>0.01039482836663</v>
      </c>
      <c r="T3699" s="83">
        <f t="shared" si="464"/>
        <v>0.0104670982945992</v>
      </c>
      <c r="U3699" s="58">
        <f t="shared" si="465"/>
        <v>154.041666666667</v>
      </c>
      <c r="V3699" s="58">
        <f t="shared" si="466"/>
        <v>1.01019948033673</v>
      </c>
      <c r="W3699" s="58">
        <f t="shared" si="467"/>
        <v>1.01019948033673</v>
      </c>
    </row>
    <row r="3700" spans="11:23">
      <c r="K3700" s="80">
        <v>369.8</v>
      </c>
      <c r="L3700" s="56">
        <f t="shared" si="461"/>
        <v>1.34245029989438</v>
      </c>
      <c r="M3700" s="56">
        <f t="shared" si="468"/>
        <v>0.0036244351988155</v>
      </c>
      <c r="Q3700" s="82">
        <f t="shared" si="462"/>
        <v>0.0329802496757724</v>
      </c>
      <c r="R3700" s="58">
        <f t="shared" si="463"/>
        <v>3.17361010226061</v>
      </c>
      <c r="S3700" s="57">
        <f>IF(K3700=0,C3728,(1/$C$59)*LN(1+$C$59/$C$58/(RodR+ABS(Calculations!K3700-RodR))))</f>
        <v>0.0103920294595357</v>
      </c>
      <c r="T3700" s="83">
        <f t="shared" si="464"/>
        <v>0.0104642603496338</v>
      </c>
      <c r="U3700" s="58">
        <f t="shared" si="465"/>
        <v>154.083333333333</v>
      </c>
      <c r="V3700" s="58">
        <f t="shared" si="466"/>
        <v>1.01019948033673</v>
      </c>
      <c r="W3700" s="58">
        <f t="shared" si="467"/>
        <v>1.01019948033673</v>
      </c>
    </row>
    <row r="3701" spans="11:23">
      <c r="K3701" s="80">
        <v>369.9</v>
      </c>
      <c r="L3701" s="56">
        <f t="shared" si="461"/>
        <v>1.3420889295974</v>
      </c>
      <c r="M3701" s="56">
        <f t="shared" si="468"/>
        <v>0.00362248151432398</v>
      </c>
      <c r="Q3701" s="82">
        <f t="shared" si="462"/>
        <v>0.0329713718181556</v>
      </c>
      <c r="R3701" s="58">
        <f t="shared" si="463"/>
        <v>3.17361010226061</v>
      </c>
      <c r="S3701" s="57">
        <f>IF(K3701=0,C3729,(1/$C$59)*LN(1+$C$59/$C$58/(RodR+ABS(Calculations!K3701-RodR))))</f>
        <v>0.0103892320593099</v>
      </c>
      <c r="T3701" s="83">
        <f t="shared" si="464"/>
        <v>0.0104614239431591</v>
      </c>
      <c r="U3701" s="58">
        <f t="shared" si="465"/>
        <v>154.125</v>
      </c>
      <c r="V3701" s="58">
        <f t="shared" si="466"/>
        <v>1.01019948033673</v>
      </c>
      <c r="W3701" s="58">
        <f t="shared" si="467"/>
        <v>1.01019948033673</v>
      </c>
    </row>
    <row r="3702" spans="11:23">
      <c r="K3702" s="80">
        <v>370</v>
      </c>
      <c r="L3702" s="56">
        <f t="shared" si="461"/>
        <v>1.34172775380169</v>
      </c>
      <c r="M3702" s="56">
        <f t="shared" si="468"/>
        <v>0.00362052940908275</v>
      </c>
      <c r="Q3702" s="82">
        <f t="shared" si="462"/>
        <v>0.0329624987388913</v>
      </c>
      <c r="R3702" s="58">
        <f t="shared" si="463"/>
        <v>3.17361010226061</v>
      </c>
      <c r="S3702" s="57">
        <f>IF(K3702=0,C3730,(1/$C$59)*LN(1+$C$59/$C$58/(RodR+ABS(Calculations!K3702-RodR))))</f>
        <v>0.0103864361647361</v>
      </c>
      <c r="T3702" s="83">
        <f t="shared" si="464"/>
        <v>0.0104585890739246</v>
      </c>
      <c r="U3702" s="58">
        <f t="shared" si="465"/>
        <v>154.166666666667</v>
      </c>
      <c r="V3702" s="58">
        <f t="shared" si="466"/>
        <v>1.01019948033673</v>
      </c>
      <c r="W3702" s="58">
        <f t="shared" si="467"/>
        <v>1.01019948033673</v>
      </c>
    </row>
    <row r="3703" spans="11:23">
      <c r="K3703" s="80">
        <v>370.1</v>
      </c>
      <c r="L3703" s="56">
        <f t="shared" si="461"/>
        <v>1.34136677235027</v>
      </c>
      <c r="M3703" s="56">
        <f t="shared" si="468"/>
        <v>0.00361857888135697</v>
      </c>
      <c r="Q3703" s="82">
        <f t="shared" si="462"/>
        <v>0.0329536304341227</v>
      </c>
      <c r="R3703" s="58">
        <f t="shared" si="463"/>
        <v>3.17361010226061</v>
      </c>
      <c r="S3703" s="57">
        <f>IF(K3703=0,C3731,(1/$C$59)*LN(1+$C$59/$C$58/(RodR+ABS(Calculations!K3703-RodR))))</f>
        <v>0.010383641774599</v>
      </c>
      <c r="T3703" s="83">
        <f t="shared" si="464"/>
        <v>0.0104557557406807</v>
      </c>
      <c r="U3703" s="58">
        <f t="shared" si="465"/>
        <v>154.208333333333</v>
      </c>
      <c r="V3703" s="58">
        <f t="shared" si="466"/>
        <v>1.01019948033673</v>
      </c>
      <c r="W3703" s="58">
        <f t="shared" si="467"/>
        <v>1.01019948033673</v>
      </c>
    </row>
    <row r="3704" spans="11:23">
      <c r="K3704" s="80">
        <v>370.2</v>
      </c>
      <c r="L3704" s="56">
        <f t="shared" si="461"/>
        <v>1.34100598508633</v>
      </c>
      <c r="M3704" s="56">
        <f t="shared" si="468"/>
        <v>0.00361662992944822</v>
      </c>
      <c r="Q3704" s="82">
        <f t="shared" si="462"/>
        <v>0.0329447668999974</v>
      </c>
      <c r="R3704" s="58">
        <f t="shared" si="463"/>
        <v>3.17361010226061</v>
      </c>
      <c r="S3704" s="57">
        <f>IF(K3704=0,C3732,(1/$C$59)*LN(1+$C$59/$C$58/(RodR+ABS(Calculations!K3704-RodR))))</f>
        <v>0.0103808488876848</v>
      </c>
      <c r="T3704" s="83">
        <f t="shared" si="464"/>
        <v>0.0104529239421795</v>
      </c>
      <c r="U3704" s="58">
        <f t="shared" si="465"/>
        <v>154.25</v>
      </c>
      <c r="V3704" s="58">
        <f t="shared" si="466"/>
        <v>1.01019948033673</v>
      </c>
      <c r="W3704" s="58">
        <f t="shared" si="467"/>
        <v>1.01019948033673</v>
      </c>
    </row>
    <row r="3705" spans="11:23">
      <c r="K3705" s="80">
        <v>370.3</v>
      </c>
      <c r="L3705" s="56">
        <f t="shared" si="461"/>
        <v>1.34064539185319</v>
      </c>
      <c r="M3705" s="56">
        <f t="shared" si="468"/>
        <v>0.00361468255168806</v>
      </c>
      <c r="Q3705" s="82">
        <f t="shared" si="462"/>
        <v>0.0329359081326663</v>
      </c>
      <c r="R3705" s="58">
        <f t="shared" si="463"/>
        <v>3.17361010226061</v>
      </c>
      <c r="S3705" s="57">
        <f>IF(K3705=0,C3733,(1/$C$59)*LN(1+$C$59/$C$58/(RodR+ABS(Calculations!K3705-RodR))))</f>
        <v>0.0103780575027807</v>
      </c>
      <c r="T3705" s="83">
        <f t="shared" si="464"/>
        <v>0.0104500936771744</v>
      </c>
      <c r="U3705" s="58">
        <f t="shared" si="465"/>
        <v>154.291666666667</v>
      </c>
      <c r="V3705" s="58">
        <f t="shared" si="466"/>
        <v>1.01019948033673</v>
      </c>
      <c r="W3705" s="58">
        <f t="shared" si="467"/>
        <v>1.01019948033673</v>
      </c>
    </row>
    <row r="3706" spans="11:23">
      <c r="K3706" s="80">
        <v>370.4</v>
      </c>
      <c r="L3706" s="56">
        <f t="shared" si="461"/>
        <v>1.34028499249441</v>
      </c>
      <c r="M3706" s="56">
        <f t="shared" si="468"/>
        <v>0.0036127367463441</v>
      </c>
      <c r="Q3706" s="82">
        <f t="shared" si="462"/>
        <v>0.032927054128286</v>
      </c>
      <c r="R3706" s="58">
        <f t="shared" si="463"/>
        <v>3.17361010226061</v>
      </c>
      <c r="S3706" s="57">
        <f>IF(K3706=0,C3734,(1/$C$59)*LN(1+$C$59/$C$58/(RodR+ABS(Calculations!K3706-RodR))))</f>
        <v>0.0103752676186755</v>
      </c>
      <c r="T3706" s="83">
        <f t="shared" si="464"/>
        <v>0.0104472649444201</v>
      </c>
      <c r="U3706" s="58">
        <f t="shared" si="465"/>
        <v>154.333333333333</v>
      </c>
      <c r="V3706" s="58">
        <f t="shared" si="466"/>
        <v>1.01019948033673</v>
      </c>
      <c r="W3706" s="58">
        <f t="shared" si="467"/>
        <v>1.01019948033673</v>
      </c>
    </row>
    <row r="3707" spans="11:23">
      <c r="K3707" s="80">
        <v>370.5</v>
      </c>
      <c r="L3707" s="56">
        <f t="shared" si="461"/>
        <v>1.33992478685362</v>
      </c>
      <c r="M3707" s="56">
        <f t="shared" si="468"/>
        <v>0.00361079251178342</v>
      </c>
      <c r="Q3707" s="82">
        <f t="shared" si="462"/>
        <v>0.0329182048830151</v>
      </c>
      <c r="R3707" s="58">
        <f t="shared" si="463"/>
        <v>3.17361010226061</v>
      </c>
      <c r="S3707" s="57">
        <f>IF(K3707=0,C3735,(1/$C$59)*LN(1+$C$59/$C$58/(RodR+ABS(Calculations!K3707-RodR))))</f>
        <v>0.0103724792341589</v>
      </c>
      <c r="T3707" s="83">
        <f t="shared" si="464"/>
        <v>0.0104444377426721</v>
      </c>
      <c r="U3707" s="58">
        <f t="shared" si="465"/>
        <v>154.375</v>
      </c>
      <c r="V3707" s="58">
        <f t="shared" si="466"/>
        <v>1.01019948033673</v>
      </c>
      <c r="W3707" s="58">
        <f t="shared" si="467"/>
        <v>1.01019948033673</v>
      </c>
    </row>
    <row r="3708" spans="11:23">
      <c r="K3708" s="80">
        <v>370.6</v>
      </c>
      <c r="L3708" s="56">
        <f t="shared" si="461"/>
        <v>1.33956477477469</v>
      </c>
      <c r="M3708" s="56">
        <f t="shared" si="468"/>
        <v>0.00360884984627252</v>
      </c>
      <c r="Q3708" s="82">
        <f t="shared" si="462"/>
        <v>0.0329093603930177</v>
      </c>
      <c r="R3708" s="58">
        <f t="shared" si="463"/>
        <v>3.17361010226061</v>
      </c>
      <c r="S3708" s="57">
        <f>IF(K3708=0,C3736,(1/$C$59)*LN(1+$C$59/$C$58/(RodR+ABS(Calculations!K3708-RodR))))</f>
        <v>0.0103696923480222</v>
      </c>
      <c r="T3708" s="83">
        <f t="shared" si="464"/>
        <v>0.0104416120706888</v>
      </c>
      <c r="U3708" s="58">
        <f t="shared" si="465"/>
        <v>154.416666666667</v>
      </c>
      <c r="V3708" s="58">
        <f t="shared" si="466"/>
        <v>1.01019948033673</v>
      </c>
      <c r="W3708" s="58">
        <f t="shared" si="467"/>
        <v>1.01019948033673</v>
      </c>
    </row>
    <row r="3709" spans="11:23">
      <c r="K3709" s="80">
        <v>370.7</v>
      </c>
      <c r="L3709" s="56">
        <f t="shared" si="461"/>
        <v>1.33920495610169</v>
      </c>
      <c r="M3709" s="56">
        <f t="shared" si="468"/>
        <v>0.00360690874811076</v>
      </c>
      <c r="Q3709" s="82">
        <f t="shared" si="462"/>
        <v>0.0329005206544631</v>
      </c>
      <c r="R3709" s="58">
        <f t="shared" si="463"/>
        <v>3.17361010226061</v>
      </c>
      <c r="S3709" s="57">
        <f>IF(K3709=0,C3737,(1/$C$59)*LN(1+$C$59/$C$58/(RodR+ABS(Calculations!K3709-RodR))))</f>
        <v>0.0103669069590583</v>
      </c>
      <c r="T3709" s="83">
        <f t="shared" si="464"/>
        <v>0.0104387879272279</v>
      </c>
      <c r="U3709" s="58">
        <f t="shared" si="465"/>
        <v>154.458333333333</v>
      </c>
      <c r="V3709" s="58">
        <f t="shared" si="466"/>
        <v>1.01019948033673</v>
      </c>
      <c r="W3709" s="58">
        <f t="shared" si="467"/>
        <v>1.01019948033673</v>
      </c>
    </row>
    <row r="3710" spans="11:23">
      <c r="K3710" s="80">
        <v>370.8</v>
      </c>
      <c r="L3710" s="56">
        <f t="shared" si="461"/>
        <v>1.33884533067875</v>
      </c>
      <c r="M3710" s="56">
        <f t="shared" si="468"/>
        <v>0.00360496921563125</v>
      </c>
      <c r="Q3710" s="82">
        <f t="shared" si="462"/>
        <v>0.0328916856635223</v>
      </c>
      <c r="R3710" s="58">
        <f t="shared" si="463"/>
        <v>3.17361010226061</v>
      </c>
      <c r="S3710" s="57">
        <f>IF(K3710=0,C3738,(1/$C$59)*LN(1+$C$59/$C$58/(RodR+ABS(Calculations!K3710-RodR))))</f>
        <v>0.0103641230660606</v>
      </c>
      <c r="T3710" s="83">
        <f t="shared" si="464"/>
        <v>0.0104359653110506</v>
      </c>
      <c r="U3710" s="58">
        <f t="shared" si="465"/>
        <v>154.5</v>
      </c>
      <c r="V3710" s="58">
        <f t="shared" si="466"/>
        <v>1.01019948033673</v>
      </c>
      <c r="W3710" s="58">
        <f t="shared" si="467"/>
        <v>1.01019948033673</v>
      </c>
    </row>
    <row r="3711" spans="11:23">
      <c r="K3711" s="80">
        <v>370.9</v>
      </c>
      <c r="L3711" s="56">
        <f t="shared" si="461"/>
        <v>1.33848589835023</v>
      </c>
      <c r="M3711" s="56">
        <f t="shared" si="468"/>
        <v>0.0036030312471691</v>
      </c>
      <c r="Q3711" s="82">
        <f t="shared" si="462"/>
        <v>0.0328828554163711</v>
      </c>
      <c r="R3711" s="58">
        <f t="shared" si="463"/>
        <v>3.17361010226061</v>
      </c>
      <c r="S3711" s="57">
        <f>IF(K3711=0,C3739,(1/$C$59)*LN(1+$C$59/$C$58/(RodR+ABS(Calculations!K3711-RodR))))</f>
        <v>0.0103613406678244</v>
      </c>
      <c r="T3711" s="83">
        <f t="shared" si="464"/>
        <v>0.0104331442209168</v>
      </c>
      <c r="U3711" s="58">
        <f t="shared" si="465"/>
        <v>154.541666666667</v>
      </c>
      <c r="V3711" s="58">
        <f t="shared" si="466"/>
        <v>1.01019948033673</v>
      </c>
      <c r="W3711" s="58">
        <f t="shared" si="467"/>
        <v>1.01019948033673</v>
      </c>
    </row>
    <row r="3712" spans="11:23">
      <c r="K3712" s="80">
        <v>371</v>
      </c>
      <c r="L3712" s="56">
        <f t="shared" si="461"/>
        <v>1.3381266589607</v>
      </c>
      <c r="M3712" s="56">
        <f t="shared" si="468"/>
        <v>0.00360109484098903</v>
      </c>
      <c r="Q3712" s="82">
        <f t="shared" si="462"/>
        <v>0.0328740299091914</v>
      </c>
      <c r="R3712" s="58">
        <f t="shared" si="463"/>
        <v>3.17361010226061</v>
      </c>
      <c r="S3712" s="57">
        <f>IF(K3712=0,C3740,(1/$C$59)*LN(1+$C$59/$C$58/(RodR+ABS(Calculations!K3712-RodR))))</f>
        <v>0.0103585597631463</v>
      </c>
      <c r="T3712" s="83">
        <f t="shared" si="464"/>
        <v>0.0104303246555911</v>
      </c>
      <c r="U3712" s="58">
        <f t="shared" si="465"/>
        <v>154.583333333333</v>
      </c>
      <c r="V3712" s="58">
        <f t="shared" si="466"/>
        <v>1.01019948033673</v>
      </c>
      <c r="W3712" s="58">
        <f t="shared" si="467"/>
        <v>1.01019948033673</v>
      </c>
    </row>
    <row r="3713" spans="11:23">
      <c r="K3713" s="80">
        <v>371.1</v>
      </c>
      <c r="L3713" s="56">
        <f t="shared" si="461"/>
        <v>1.33776761235481</v>
      </c>
      <c r="M3713" s="56">
        <f t="shared" si="468"/>
        <v>0.00359915999545946</v>
      </c>
      <c r="Q3713" s="82">
        <f t="shared" si="462"/>
        <v>0.0328652091381666</v>
      </c>
      <c r="R3713" s="58">
        <f t="shared" si="463"/>
        <v>3.17361010226061</v>
      </c>
      <c r="S3713" s="57">
        <f>IF(K3713=0,C3741,(1/$C$59)*LN(1+$C$59/$C$58/(RodR+ABS(Calculations!K3713-RodR))))</f>
        <v>0.0103557803508239</v>
      </c>
      <c r="T3713" s="83">
        <f t="shared" si="464"/>
        <v>0.0104275066138357</v>
      </c>
      <c r="U3713" s="58">
        <f t="shared" si="465"/>
        <v>154.625</v>
      </c>
      <c r="V3713" s="58">
        <f t="shared" si="466"/>
        <v>1.01019948033673</v>
      </c>
      <c r="W3713" s="58">
        <f t="shared" si="467"/>
        <v>1.01019948033673</v>
      </c>
    </row>
    <row r="3714" spans="11:23">
      <c r="K3714" s="80">
        <v>371.2</v>
      </c>
      <c r="L3714" s="56">
        <f t="shared" ref="L3714:L3777" si="469">IF(K3714&lt;RodR,EPRValue,Q3714*$C$43)</f>
        <v>1.33740875837741</v>
      </c>
      <c r="M3714" s="56">
        <f t="shared" si="468"/>
        <v>0.00359722670891327</v>
      </c>
      <c r="Q3714" s="82">
        <f t="shared" si="462"/>
        <v>0.0328563930994853</v>
      </c>
      <c r="R3714" s="58">
        <f t="shared" si="463"/>
        <v>3.17361010226061</v>
      </c>
      <c r="S3714" s="57">
        <f>IF(K3714=0,C3742,(1/$C$59)*LN(1+$C$59/$C$58/(RodR+ABS(Calculations!K3714-RodR))))</f>
        <v>0.0103530024296561</v>
      </c>
      <c r="T3714" s="83">
        <f t="shared" si="464"/>
        <v>0.0104246900944176</v>
      </c>
      <c r="U3714" s="58">
        <f t="shared" si="465"/>
        <v>154.666666666667</v>
      </c>
      <c r="V3714" s="58">
        <f t="shared" si="466"/>
        <v>1.01019948033673</v>
      </c>
      <c r="W3714" s="58">
        <f t="shared" si="467"/>
        <v>1.01019948033673</v>
      </c>
    </row>
    <row r="3715" spans="11:23">
      <c r="K3715" s="80">
        <v>371.3</v>
      </c>
      <c r="L3715" s="56">
        <f t="shared" si="469"/>
        <v>1.33705009687353</v>
      </c>
      <c r="M3715" s="56">
        <f t="shared" si="468"/>
        <v>0.00359529497965205</v>
      </c>
      <c r="Q3715" s="82">
        <f t="shared" si="462"/>
        <v>0.03284758178934</v>
      </c>
      <c r="R3715" s="58">
        <f t="shared" si="463"/>
        <v>3.17361010226061</v>
      </c>
      <c r="S3715" s="57">
        <f>IF(K3715=0,C3743,(1/$C$59)*LN(1+$C$59/$C$58/(RodR+ABS(Calculations!K3715-RodR))))</f>
        <v>0.0103502259984433</v>
      </c>
      <c r="T3715" s="83">
        <f t="shared" si="464"/>
        <v>0.0104218750961022</v>
      </c>
      <c r="U3715" s="58">
        <f t="shared" si="465"/>
        <v>154.708333333333</v>
      </c>
      <c r="V3715" s="58">
        <f t="shared" si="466"/>
        <v>1.01019948033673</v>
      </c>
      <c r="W3715" s="58">
        <f t="shared" si="467"/>
        <v>1.01019948033673</v>
      </c>
    </row>
    <row r="3716" spans="11:23">
      <c r="K3716" s="80">
        <v>371.4</v>
      </c>
      <c r="L3716" s="56">
        <f t="shared" si="469"/>
        <v>1.3366916276884</v>
      </c>
      <c r="M3716" s="56">
        <f t="shared" si="468"/>
        <v>0.00359336480600758</v>
      </c>
      <c r="Q3716" s="82">
        <f t="shared" ref="Q3716:Q3779" si="470">R3716*IF($C$56&lt;$C$55,S3716,T3716)</f>
        <v>0.0328387752039284</v>
      </c>
      <c r="R3716" s="58">
        <f t="shared" ref="R3716:R3779" si="471">$C$70/$C$61*W3716</f>
        <v>3.17361010226061</v>
      </c>
      <c r="S3716" s="57">
        <f>IF(K3716=0,C3744,(1/$C$59)*LN(1+$C$59/$C$58/(RodR+ABS(Calculations!K3716-RodR))))</f>
        <v>0.0103474510559873</v>
      </c>
      <c r="T3716" s="83">
        <f t="shared" ref="T3716:T3779" si="472">IF((ABS(K3716))&lt;$C$55-$C$56,($C$53/2/PI()/$C$56*LN(($C$55-$C$56)*(ABS(K3716)+$C$56)/(ABS(K3716))/$C$55)+$C$60*LN($C$55*$C$54/($C$55-$C$56)/$C$53)),$C$60*LN((((ABS(K3716))+$C$56-$C$55)*$C$53+$C$55*$C$54)/($C$53*(ABS(K3716)))))</f>
        <v>0.010419061617659</v>
      </c>
      <c r="U3716" s="58">
        <f t="shared" ref="U3716:U3779" si="473">K3716/$C$56</f>
        <v>154.75</v>
      </c>
      <c r="V3716" s="58">
        <f t="shared" ref="V3716:V3779" si="474">IF(K3716="","",1/(1.0212-0.0178*LOG10($C$53+0.01)))</f>
        <v>1.01019948033673</v>
      </c>
      <c r="W3716" s="58">
        <f t="shared" ref="W3716:W3779" si="475">MAX(1/(-(0.21682*LOG10(3.7*U3716)-0.293)*(EXP(-3.7*U3716)-1)+1),1)*MAX(1/(-(0.1921*LOG10(U3716+0.2)+0.072)*(EXP(-150*U3716)-1)+1),1)*V3716</f>
        <v>1.01019948033673</v>
      </c>
    </row>
    <row r="3717" spans="11:23">
      <c r="K3717" s="80">
        <v>371.5</v>
      </c>
      <c r="L3717" s="56">
        <f t="shared" si="469"/>
        <v>1.3363333506673</v>
      </c>
      <c r="M3717" s="56">
        <f t="shared" si="468"/>
        <v>0.00359143618631474</v>
      </c>
      <c r="Q3717" s="82">
        <f t="shared" si="470"/>
        <v>0.0328299733394499</v>
      </c>
      <c r="R3717" s="58">
        <f t="shared" si="471"/>
        <v>3.17361010226061</v>
      </c>
      <c r="S3717" s="57">
        <f>IF(K3717=0,C3745,(1/$C$59)*LN(1+$C$59/$C$58/(RodR+ABS(Calculations!K3717-RodR))))</f>
        <v>0.0103446776010905</v>
      </c>
      <c r="T3717" s="83">
        <f t="shared" si="472"/>
        <v>0.0104162496578562</v>
      </c>
      <c r="U3717" s="58">
        <f t="shared" si="473"/>
        <v>154.791666666667</v>
      </c>
      <c r="V3717" s="58">
        <f t="shared" si="474"/>
        <v>1.01019948033673</v>
      </c>
      <c r="W3717" s="58">
        <f t="shared" si="475"/>
        <v>1.01019948033673</v>
      </c>
    </row>
    <row r="3718" spans="11:23">
      <c r="K3718" s="80">
        <v>371.6</v>
      </c>
      <c r="L3718" s="56">
        <f t="shared" si="469"/>
        <v>1.33597526565585</v>
      </c>
      <c r="M3718" s="56">
        <f t="shared" si="468"/>
        <v>0.00358950911883826</v>
      </c>
      <c r="Q3718" s="82">
        <f t="shared" si="470"/>
        <v>0.0328211761921113</v>
      </c>
      <c r="R3718" s="58">
        <f t="shared" si="471"/>
        <v>3.17361010226061</v>
      </c>
      <c r="S3718" s="57">
        <f>IF(K3718=0,C3746,(1/$C$59)*LN(1+$C$59/$C$58/(RodR+ABS(Calculations!K3718-RodR))))</f>
        <v>0.0103419056325578</v>
      </c>
      <c r="T3718" s="83">
        <f t="shared" si="472"/>
        <v>0.0104134392154652</v>
      </c>
      <c r="U3718" s="58">
        <f t="shared" si="473"/>
        <v>154.833333333333</v>
      </c>
      <c r="V3718" s="58">
        <f t="shared" si="474"/>
        <v>1.01019948033673</v>
      </c>
      <c r="W3718" s="58">
        <f t="shared" si="475"/>
        <v>1.01019948033673</v>
      </c>
    </row>
    <row r="3719" spans="11:23">
      <c r="K3719" s="80">
        <v>371.7</v>
      </c>
      <c r="L3719" s="56">
        <f t="shared" si="469"/>
        <v>1.33561737249964</v>
      </c>
      <c r="M3719" s="56">
        <f t="shared" si="468"/>
        <v>0.00358758360204914</v>
      </c>
      <c r="Q3719" s="82">
        <f t="shared" si="470"/>
        <v>0.0328123837581195</v>
      </c>
      <c r="R3719" s="58">
        <f t="shared" si="471"/>
        <v>3.17361010226061</v>
      </c>
      <c r="S3719" s="57">
        <f>IF(K3719=0,C3747,(1/$C$59)*LN(1+$C$59/$C$58/(RodR+ABS(Calculations!K3719-RodR))))</f>
        <v>0.0103391351491939</v>
      </c>
      <c r="T3719" s="83">
        <f t="shared" si="472"/>
        <v>0.0104106302892577</v>
      </c>
      <c r="U3719" s="58">
        <f t="shared" si="473"/>
        <v>154.875</v>
      </c>
      <c r="V3719" s="58">
        <f t="shared" si="474"/>
        <v>1.01019948033673</v>
      </c>
      <c r="W3719" s="58">
        <f t="shared" si="475"/>
        <v>1.01019948033673</v>
      </c>
    </row>
    <row r="3720" spans="11:23">
      <c r="K3720" s="80">
        <v>371.8</v>
      </c>
      <c r="L3720" s="56">
        <f t="shared" si="469"/>
        <v>1.33525967104457</v>
      </c>
      <c r="M3720" s="56">
        <f t="shared" si="468"/>
        <v>0.0035856596341779</v>
      </c>
      <c r="Q3720" s="82">
        <f t="shared" si="470"/>
        <v>0.0328035960336888</v>
      </c>
      <c r="R3720" s="58">
        <f t="shared" si="471"/>
        <v>3.17361010226061</v>
      </c>
      <c r="S3720" s="57">
        <f>IF(K3720=0,C3748,(1/$C$59)*LN(1+$C$59/$C$58/(RodR+ABS(Calculations!K3720-RodR))))</f>
        <v>0.010336366149806</v>
      </c>
      <c r="T3720" s="83">
        <f t="shared" si="472"/>
        <v>0.0104078228780075</v>
      </c>
      <c r="U3720" s="58">
        <f t="shared" si="473"/>
        <v>154.916666666667</v>
      </c>
      <c r="V3720" s="58">
        <f t="shared" si="474"/>
        <v>1.01019948033673</v>
      </c>
      <c r="W3720" s="58">
        <f t="shared" si="475"/>
        <v>1.01019948033673</v>
      </c>
    </row>
    <row r="3721" spans="11:23">
      <c r="K3721" s="80">
        <v>371.9</v>
      </c>
      <c r="L3721" s="56">
        <f t="shared" si="469"/>
        <v>1.33490216113664</v>
      </c>
      <c r="M3721" s="56">
        <f t="shared" si="468"/>
        <v>0.00358373721359273</v>
      </c>
      <c r="Q3721" s="82">
        <f t="shared" si="470"/>
        <v>0.0327948130150353</v>
      </c>
      <c r="R3721" s="58">
        <f t="shared" si="471"/>
        <v>3.17361010226061</v>
      </c>
      <c r="S3721" s="57">
        <f>IF(K3721=0,C3749,(1/$C$59)*LN(1+$C$59/$C$58/(RodR+ABS(Calculations!K3721-RodR))))</f>
        <v>0.0103335986332017</v>
      </c>
      <c r="T3721" s="83">
        <f t="shared" si="472"/>
        <v>0.010405016980489</v>
      </c>
      <c r="U3721" s="58">
        <f t="shared" si="473"/>
        <v>154.958333333333</v>
      </c>
      <c r="V3721" s="58">
        <f t="shared" si="474"/>
        <v>1.01019948033673</v>
      </c>
      <c r="W3721" s="58">
        <f t="shared" si="475"/>
        <v>1.01019948033673</v>
      </c>
    </row>
    <row r="3722" spans="11:23">
      <c r="K3722" s="80">
        <v>372</v>
      </c>
      <c r="L3722" s="56">
        <f t="shared" si="469"/>
        <v>1.33454484262204</v>
      </c>
      <c r="M3722" s="56">
        <f t="shared" si="468"/>
        <v>0.00358181633866184</v>
      </c>
      <c r="Q3722" s="82">
        <f t="shared" si="470"/>
        <v>0.0327860346983809</v>
      </c>
      <c r="R3722" s="58">
        <f t="shared" si="471"/>
        <v>3.17361010226061</v>
      </c>
      <c r="S3722" s="57">
        <f>IF(K3722=0,C3750,(1/$C$59)*LN(1+$C$59/$C$58/(RodR+ABS(Calculations!K3722-RodR))))</f>
        <v>0.0103308325981906</v>
      </c>
      <c r="T3722" s="83">
        <f t="shared" si="472"/>
        <v>0.0104022125954782</v>
      </c>
      <c r="U3722" s="58">
        <f t="shared" si="473"/>
        <v>155</v>
      </c>
      <c r="V3722" s="58">
        <f t="shared" si="474"/>
        <v>1.01019948033673</v>
      </c>
      <c r="W3722" s="58">
        <f t="shared" si="475"/>
        <v>1.01019948033673</v>
      </c>
    </row>
    <row r="3723" spans="11:23">
      <c r="K3723" s="80">
        <v>372.1</v>
      </c>
      <c r="L3723" s="56">
        <f t="shared" si="469"/>
        <v>1.33418771534712</v>
      </c>
      <c r="M3723" s="56">
        <f t="shared" si="468"/>
        <v>0.00357989700768413</v>
      </c>
      <c r="Q3723" s="82">
        <f t="shared" si="470"/>
        <v>0.0327772610799508</v>
      </c>
      <c r="R3723" s="58">
        <f t="shared" si="471"/>
        <v>3.17361010226061</v>
      </c>
      <c r="S3723" s="57">
        <f>IF(K3723=0,C3751,(1/$C$59)*LN(1+$C$59/$C$58/(RodR+ABS(Calculations!K3723-RodR))))</f>
        <v>0.0103280680435833</v>
      </c>
      <c r="T3723" s="83">
        <f t="shared" si="472"/>
        <v>0.0103994097217528</v>
      </c>
      <c r="U3723" s="58">
        <f t="shared" si="473"/>
        <v>155.041666666667</v>
      </c>
      <c r="V3723" s="58">
        <f t="shared" si="474"/>
        <v>1.01019948033673</v>
      </c>
      <c r="W3723" s="58">
        <f t="shared" si="475"/>
        <v>1.01019948033673</v>
      </c>
    </row>
    <row r="3724" spans="11:23">
      <c r="K3724" s="80">
        <v>372.2</v>
      </c>
      <c r="L3724" s="56">
        <f t="shared" si="469"/>
        <v>1.33383077915838</v>
      </c>
      <c r="M3724" s="56">
        <f t="shared" si="468"/>
        <v>0.00357797921902758</v>
      </c>
      <c r="Q3724" s="82">
        <f t="shared" si="470"/>
        <v>0.0327684921559736</v>
      </c>
      <c r="R3724" s="58">
        <f t="shared" si="471"/>
        <v>3.17361010226061</v>
      </c>
      <c r="S3724" s="57">
        <f>IF(K3724=0,C3752,(1/$C$59)*LN(1+$C$59/$C$58/(RodR+ABS(Calculations!K3724-RodR))))</f>
        <v>0.0103253049681913</v>
      </c>
      <c r="T3724" s="83">
        <f t="shared" si="472"/>
        <v>0.0103966083580912</v>
      </c>
      <c r="U3724" s="58">
        <f t="shared" si="473"/>
        <v>155.083333333333</v>
      </c>
      <c r="V3724" s="58">
        <f t="shared" si="474"/>
        <v>1.01019948033673</v>
      </c>
      <c r="W3724" s="58">
        <f t="shared" si="475"/>
        <v>1.01019948033673</v>
      </c>
    </row>
    <row r="3725" spans="11:23">
      <c r="K3725" s="80">
        <v>372.3</v>
      </c>
      <c r="L3725" s="56">
        <f t="shared" si="469"/>
        <v>1.33347403390251</v>
      </c>
      <c r="M3725" s="56">
        <f t="shared" ref="M3725:M3788" si="476">L3715-L3725</f>
        <v>0.00357606297102597</v>
      </c>
      <c r="Q3725" s="82">
        <f t="shared" si="470"/>
        <v>0.0327597279226828</v>
      </c>
      <c r="R3725" s="58">
        <f t="shared" si="471"/>
        <v>3.17361010226061</v>
      </c>
      <c r="S3725" s="57">
        <f>IF(K3725=0,C3753,(1/$C$59)*LN(1+$C$59/$C$58/(RodR+ABS(Calculations!K3725-RodR))))</f>
        <v>0.0103225433708279</v>
      </c>
      <c r="T3725" s="83">
        <f t="shared" si="472"/>
        <v>0.0103938085032737</v>
      </c>
      <c r="U3725" s="58">
        <f t="shared" si="473"/>
        <v>155.125</v>
      </c>
      <c r="V3725" s="58">
        <f t="shared" si="474"/>
        <v>1.01019948033673</v>
      </c>
      <c r="W3725" s="58">
        <f t="shared" si="475"/>
        <v>1.01019948033673</v>
      </c>
    </row>
    <row r="3726" spans="11:23">
      <c r="K3726" s="80">
        <v>372.4</v>
      </c>
      <c r="L3726" s="56">
        <f t="shared" si="469"/>
        <v>1.33311747942635</v>
      </c>
      <c r="M3726" s="56">
        <f t="shared" si="476"/>
        <v>0.00357414826204661</v>
      </c>
      <c r="Q3726" s="82">
        <f t="shared" si="470"/>
        <v>0.0327509683763164</v>
      </c>
      <c r="R3726" s="58">
        <f t="shared" si="471"/>
        <v>3.17361010226061</v>
      </c>
      <c r="S3726" s="57">
        <f>IF(K3726=0,C3754,(1/$C$59)*LN(1+$C$59/$C$58/(RodR+ABS(Calculations!K3726-RodR))))</f>
        <v>0.0103197832503077</v>
      </c>
      <c r="T3726" s="83">
        <f t="shared" si="472"/>
        <v>0.0103910101560813</v>
      </c>
      <c r="U3726" s="58">
        <f t="shared" si="473"/>
        <v>155.166666666667</v>
      </c>
      <c r="V3726" s="58">
        <f t="shared" si="474"/>
        <v>1.01019948033673</v>
      </c>
      <c r="W3726" s="58">
        <f t="shared" si="475"/>
        <v>1.01019948033673</v>
      </c>
    </row>
    <row r="3727" spans="11:23">
      <c r="K3727" s="80">
        <v>372.5</v>
      </c>
      <c r="L3727" s="56">
        <f t="shared" si="469"/>
        <v>1.33276111557688</v>
      </c>
      <c r="M3727" s="56">
        <f t="shared" si="476"/>
        <v>0.00357223509042326</v>
      </c>
      <c r="Q3727" s="82">
        <f t="shared" si="470"/>
        <v>0.0327422135131144</v>
      </c>
      <c r="R3727" s="58">
        <f t="shared" si="471"/>
        <v>3.17361010226061</v>
      </c>
      <c r="S3727" s="57">
        <f>IF(K3727=0,C3755,(1/$C$59)*LN(1+$C$59/$C$58/(RodR+ABS(Calculations!K3727-RodR))))</f>
        <v>0.0103170246054459</v>
      </c>
      <c r="T3727" s="83">
        <f t="shared" si="472"/>
        <v>0.0103882133152966</v>
      </c>
      <c r="U3727" s="58">
        <f t="shared" si="473"/>
        <v>155.208333333333</v>
      </c>
      <c r="V3727" s="58">
        <f t="shared" si="474"/>
        <v>1.01019948033673</v>
      </c>
      <c r="W3727" s="58">
        <f t="shared" si="475"/>
        <v>1.01019948033673</v>
      </c>
    </row>
    <row r="3728" spans="11:23">
      <c r="K3728" s="80">
        <v>372.6</v>
      </c>
      <c r="L3728" s="56">
        <f t="shared" si="469"/>
        <v>1.33240494220126</v>
      </c>
      <c r="M3728" s="56">
        <f t="shared" si="476"/>
        <v>0.00357032345459252</v>
      </c>
      <c r="Q3728" s="82">
        <f t="shared" si="470"/>
        <v>0.0327334633293223</v>
      </c>
      <c r="R3728" s="58">
        <f t="shared" si="471"/>
        <v>3.17361010226061</v>
      </c>
      <c r="S3728" s="57">
        <f>IF(K3728=0,C3756,(1/$C$59)*LN(1+$C$59/$C$58/(RodR+ABS(Calculations!K3728-RodR))))</f>
        <v>0.0103142674350594</v>
      </c>
      <c r="T3728" s="83">
        <f t="shared" si="472"/>
        <v>0.0103854179797035</v>
      </c>
      <c r="U3728" s="58">
        <f t="shared" si="473"/>
        <v>155.25</v>
      </c>
      <c r="V3728" s="58">
        <f t="shared" si="474"/>
        <v>1.01019948033673</v>
      </c>
      <c r="W3728" s="58">
        <f t="shared" si="475"/>
        <v>1.01019948033673</v>
      </c>
    </row>
    <row r="3729" spans="11:23">
      <c r="K3729" s="80">
        <v>372.7</v>
      </c>
      <c r="L3729" s="56">
        <f t="shared" si="469"/>
        <v>1.33204895914685</v>
      </c>
      <c r="M3729" s="56">
        <f t="shared" si="476"/>
        <v>0.00356841335278424</v>
      </c>
      <c r="Q3729" s="82">
        <f t="shared" si="470"/>
        <v>0.0327247178211902</v>
      </c>
      <c r="R3729" s="58">
        <f t="shared" si="471"/>
        <v>3.17361010226061</v>
      </c>
      <c r="S3729" s="57">
        <f>IF(K3729=0,C3757,(1/$C$59)*LN(1+$C$59/$C$58/(RodR+ABS(Calculations!K3729-RodR))))</f>
        <v>0.0103115117379668</v>
      </c>
      <c r="T3729" s="83">
        <f t="shared" si="472"/>
        <v>0.0103826241480875</v>
      </c>
      <c r="U3729" s="58">
        <f t="shared" si="473"/>
        <v>155.291666666667</v>
      </c>
      <c r="V3729" s="58">
        <f t="shared" si="474"/>
        <v>1.01019948033673</v>
      </c>
      <c r="W3729" s="58">
        <f t="shared" si="475"/>
        <v>1.01019948033673</v>
      </c>
    </row>
    <row r="3730" spans="11:23">
      <c r="K3730" s="80">
        <v>372.8</v>
      </c>
      <c r="L3730" s="56">
        <f t="shared" si="469"/>
        <v>1.33169316626114</v>
      </c>
      <c r="M3730" s="56">
        <f t="shared" si="476"/>
        <v>0.00356650478343568</v>
      </c>
      <c r="Q3730" s="82">
        <f t="shared" si="470"/>
        <v>0.0327159769849711</v>
      </c>
      <c r="R3730" s="58">
        <f t="shared" si="471"/>
        <v>3.17361010226061</v>
      </c>
      <c r="S3730" s="57">
        <f>IF(K3730=0,C3758,(1/$C$59)*LN(1+$C$59/$C$58/(RodR+ABS(Calculations!K3730-RodR))))</f>
        <v>0.0103087575129872</v>
      </c>
      <c r="T3730" s="83">
        <f t="shared" si="472"/>
        <v>0.0103798318192352</v>
      </c>
      <c r="U3730" s="58">
        <f t="shared" si="473"/>
        <v>155.333333333333</v>
      </c>
      <c r="V3730" s="58">
        <f t="shared" si="474"/>
        <v>1.01019948033673</v>
      </c>
      <c r="W3730" s="58">
        <f t="shared" si="475"/>
        <v>1.01019948033673</v>
      </c>
    </row>
    <row r="3731" spans="11:23">
      <c r="K3731" s="80">
        <v>372.9</v>
      </c>
      <c r="L3731" s="56">
        <f t="shared" si="469"/>
        <v>1.33133756339179</v>
      </c>
      <c r="M3731" s="56">
        <f t="shared" si="476"/>
        <v>0.00356459774484486</v>
      </c>
      <c r="Q3731" s="82">
        <f t="shared" si="470"/>
        <v>0.0327072408169227</v>
      </c>
      <c r="R3731" s="58">
        <f t="shared" si="471"/>
        <v>3.17361010226061</v>
      </c>
      <c r="S3731" s="57">
        <f>IF(K3731=0,C3759,(1/$C$59)*LN(1+$C$59/$C$58/(RodR+ABS(Calculations!K3731-RodR))))</f>
        <v>0.0103060047589415</v>
      </c>
      <c r="T3731" s="83">
        <f t="shared" si="472"/>
        <v>0.0103770409919342</v>
      </c>
      <c r="U3731" s="58">
        <f t="shared" si="473"/>
        <v>155.375</v>
      </c>
      <c r="V3731" s="58">
        <f t="shared" si="474"/>
        <v>1.01019948033673</v>
      </c>
      <c r="W3731" s="58">
        <f t="shared" si="475"/>
        <v>1.01019948033673</v>
      </c>
    </row>
    <row r="3732" spans="11:23">
      <c r="K3732" s="80">
        <v>373</v>
      </c>
      <c r="L3732" s="56">
        <f t="shared" si="469"/>
        <v>1.33098215038659</v>
      </c>
      <c r="M3732" s="56">
        <f t="shared" si="476"/>
        <v>0.00356269223544858</v>
      </c>
      <c r="Q3732" s="82">
        <f t="shared" si="470"/>
        <v>0.0326985093133053</v>
      </c>
      <c r="R3732" s="58">
        <f t="shared" si="471"/>
        <v>3.17361010226061</v>
      </c>
      <c r="S3732" s="57">
        <f>IF(K3732=0,C3760,(1/$C$59)*LN(1+$C$59/$C$58/(RodR+ABS(Calculations!K3732-RodR))))</f>
        <v>0.0103032534746514</v>
      </c>
      <c r="T3732" s="83">
        <f t="shared" si="472"/>
        <v>0.0103742516649731</v>
      </c>
      <c r="U3732" s="58">
        <f t="shared" si="473"/>
        <v>155.416666666667</v>
      </c>
      <c r="V3732" s="58">
        <f t="shared" si="474"/>
        <v>1.01019948033673</v>
      </c>
      <c r="W3732" s="58">
        <f t="shared" si="475"/>
        <v>1.01019948033673</v>
      </c>
    </row>
    <row r="3733" spans="11:23">
      <c r="K3733" s="80">
        <v>373.1</v>
      </c>
      <c r="L3733" s="56">
        <f t="shared" si="469"/>
        <v>1.33062692709351</v>
      </c>
      <c r="M3733" s="56">
        <f t="shared" si="476"/>
        <v>0.00356078825361461</v>
      </c>
      <c r="Q3733" s="82">
        <f t="shared" si="470"/>
        <v>0.0326897824703844</v>
      </c>
      <c r="R3733" s="58">
        <f t="shared" si="471"/>
        <v>3.17361010226061</v>
      </c>
      <c r="S3733" s="57">
        <f>IF(K3733=0,C3761,(1/$C$59)*LN(1+$C$59/$C$58/(RodR+ABS(Calculations!K3733-RodR))))</f>
        <v>0.01030050365894</v>
      </c>
      <c r="T3733" s="83">
        <f t="shared" si="472"/>
        <v>0.0103714638371439</v>
      </c>
      <c r="U3733" s="58">
        <f t="shared" si="473"/>
        <v>155.458333333333</v>
      </c>
      <c r="V3733" s="58">
        <f t="shared" si="474"/>
        <v>1.01019948033673</v>
      </c>
      <c r="W3733" s="58">
        <f t="shared" si="475"/>
        <v>1.01019948033673</v>
      </c>
    </row>
    <row r="3734" spans="11:23">
      <c r="K3734" s="80">
        <v>373.2</v>
      </c>
      <c r="L3734" s="56">
        <f t="shared" si="469"/>
        <v>1.33027189336074</v>
      </c>
      <c r="M3734" s="56">
        <f t="shared" si="476"/>
        <v>0.00355888579764208</v>
      </c>
      <c r="Q3734" s="82">
        <f t="shared" si="470"/>
        <v>0.0326810602844302</v>
      </c>
      <c r="R3734" s="58">
        <f t="shared" si="471"/>
        <v>3.17361010226061</v>
      </c>
      <c r="S3734" s="57">
        <f>IF(K3734=0,C3762,(1/$C$59)*LN(1+$C$59/$C$58/(RodR+ABS(Calculations!K3734-RodR))))</f>
        <v>0.0102977553106322</v>
      </c>
      <c r="T3734" s="83">
        <f t="shared" si="472"/>
        <v>0.0103686775072368</v>
      </c>
      <c r="U3734" s="58">
        <f t="shared" si="473"/>
        <v>155.5</v>
      </c>
      <c r="V3734" s="58">
        <f t="shared" si="474"/>
        <v>1.01019948033673</v>
      </c>
      <c r="W3734" s="58">
        <f t="shared" si="475"/>
        <v>1.01019948033673</v>
      </c>
    </row>
    <row r="3735" spans="11:23">
      <c r="K3735" s="80">
        <v>373.3</v>
      </c>
      <c r="L3735" s="56">
        <f t="shared" si="469"/>
        <v>1.32991704903658</v>
      </c>
      <c r="M3735" s="56">
        <f t="shared" si="476"/>
        <v>0.00355698486593115</v>
      </c>
      <c r="Q3735" s="82">
        <f t="shared" si="470"/>
        <v>0.0326723427517156</v>
      </c>
      <c r="R3735" s="58">
        <f t="shared" si="471"/>
        <v>3.17361010226061</v>
      </c>
      <c r="S3735" s="57">
        <f>IF(K3735=0,C3763,(1/$C$59)*LN(1+$C$59/$C$58/(RodR+ABS(Calculations!K3735-RodR))))</f>
        <v>0.0102950084285535</v>
      </c>
      <c r="T3735" s="83">
        <f t="shared" si="472"/>
        <v>0.0103658926740459</v>
      </c>
      <c r="U3735" s="58">
        <f t="shared" si="473"/>
        <v>155.541666666667</v>
      </c>
      <c r="V3735" s="58">
        <f t="shared" si="474"/>
        <v>1.01019948033673</v>
      </c>
      <c r="W3735" s="58">
        <f t="shared" si="475"/>
        <v>1.01019948033673</v>
      </c>
    </row>
    <row r="3736" spans="11:23">
      <c r="K3736" s="80">
        <v>373.4</v>
      </c>
      <c r="L3736" s="56">
        <f t="shared" si="469"/>
        <v>1.32956239396947</v>
      </c>
      <c r="M3736" s="56">
        <f t="shared" si="476"/>
        <v>0.00355508545688621</v>
      </c>
      <c r="Q3736" s="82">
        <f t="shared" si="470"/>
        <v>0.0326636298685176</v>
      </c>
      <c r="R3736" s="58">
        <f t="shared" si="471"/>
        <v>3.17361010226061</v>
      </c>
      <c r="S3736" s="57">
        <f>IF(K3736=0,C3764,(1/$C$59)*LN(1+$C$59/$C$58/(RodR+ABS(Calculations!K3736-RodR))))</f>
        <v>0.0102922630115309</v>
      </c>
      <c r="T3736" s="83">
        <f t="shared" si="472"/>
        <v>0.0103631093363647</v>
      </c>
      <c r="U3736" s="58">
        <f t="shared" si="473"/>
        <v>155.583333333333</v>
      </c>
      <c r="V3736" s="58">
        <f t="shared" si="474"/>
        <v>1.01019948033673</v>
      </c>
      <c r="W3736" s="58">
        <f t="shared" si="475"/>
        <v>1.01019948033673</v>
      </c>
    </row>
    <row r="3737" spans="11:23">
      <c r="K3737" s="80">
        <v>373.5</v>
      </c>
      <c r="L3737" s="56">
        <f t="shared" si="469"/>
        <v>1.32920792800804</v>
      </c>
      <c r="M3737" s="56">
        <f t="shared" si="476"/>
        <v>0.00355318756883882</v>
      </c>
      <c r="Q3737" s="82">
        <f t="shared" si="470"/>
        <v>0.0326549216311175</v>
      </c>
      <c r="R3737" s="58">
        <f t="shared" si="471"/>
        <v>3.17361010226061</v>
      </c>
      <c r="S3737" s="57">
        <f>IF(K3737=0,C3765,(1/$C$59)*LN(1+$C$59/$C$58/(RodR+ABS(Calculations!K3737-RodR))))</f>
        <v>0.0102895190583925</v>
      </c>
      <c r="T3737" s="83">
        <f t="shared" si="472"/>
        <v>0.0103603274929898</v>
      </c>
      <c r="U3737" s="58">
        <f t="shared" si="473"/>
        <v>155.625</v>
      </c>
      <c r="V3737" s="58">
        <f t="shared" si="474"/>
        <v>1.01019948033673</v>
      </c>
      <c r="W3737" s="58">
        <f t="shared" si="475"/>
        <v>1.01019948033673</v>
      </c>
    </row>
    <row r="3738" spans="11:23">
      <c r="K3738" s="80">
        <v>373.6</v>
      </c>
      <c r="L3738" s="56">
        <f t="shared" si="469"/>
        <v>1.32885365100107</v>
      </c>
      <c r="M3738" s="56">
        <f t="shared" si="476"/>
        <v>0.00355129120019093</v>
      </c>
      <c r="Q3738" s="82">
        <f t="shared" si="470"/>
        <v>0.0326462180357997</v>
      </c>
      <c r="R3738" s="58">
        <f t="shared" si="471"/>
        <v>3.17361010226061</v>
      </c>
      <c r="S3738" s="57">
        <f>IF(K3738=0,C3766,(1/$C$59)*LN(1+$C$59/$C$58/(RodR+ABS(Calculations!K3738-RodR))))</f>
        <v>0.0102867765679676</v>
      </c>
      <c r="T3738" s="83">
        <f t="shared" si="472"/>
        <v>0.010357547142717</v>
      </c>
      <c r="U3738" s="58">
        <f t="shared" si="473"/>
        <v>155.666666666667</v>
      </c>
      <c r="V3738" s="58">
        <f t="shared" si="474"/>
        <v>1.01019948033673</v>
      </c>
      <c r="W3738" s="58">
        <f t="shared" si="475"/>
        <v>1.01019948033673</v>
      </c>
    </row>
    <row r="3739" spans="11:23">
      <c r="K3739" s="80">
        <v>373.7</v>
      </c>
      <c r="L3739" s="56">
        <f t="shared" si="469"/>
        <v>1.32849956279758</v>
      </c>
      <c r="M3739" s="56">
        <f t="shared" si="476"/>
        <v>0.00354939634927587</v>
      </c>
      <c r="Q3739" s="82">
        <f t="shared" si="470"/>
        <v>0.0326375190788557</v>
      </c>
      <c r="R3739" s="58">
        <f t="shared" si="471"/>
        <v>3.17361010226061</v>
      </c>
      <c r="S3739" s="57">
        <f>IF(K3739=0,C3767,(1/$C$59)*LN(1+$C$59/$C$58/(RodR+ABS(Calculations!K3739-RodR))))</f>
        <v>0.0102840355390876</v>
      </c>
      <c r="T3739" s="83">
        <f t="shared" si="472"/>
        <v>0.010354768284346</v>
      </c>
      <c r="U3739" s="58">
        <f t="shared" si="473"/>
        <v>155.708333333333</v>
      </c>
      <c r="V3739" s="58">
        <f t="shared" si="474"/>
        <v>1.01019948033673</v>
      </c>
      <c r="W3739" s="58">
        <f t="shared" si="475"/>
        <v>1.01019948033673</v>
      </c>
    </row>
    <row r="3740" spans="11:23">
      <c r="K3740" s="80">
        <v>373.8</v>
      </c>
      <c r="L3740" s="56">
        <f t="shared" si="469"/>
        <v>1.32814566324657</v>
      </c>
      <c r="M3740" s="56">
        <f t="shared" si="476"/>
        <v>0.00354750301456441</v>
      </c>
      <c r="Q3740" s="82">
        <f t="shared" si="470"/>
        <v>0.0326288247565757</v>
      </c>
      <c r="R3740" s="58">
        <f t="shared" si="471"/>
        <v>3.17361010226061</v>
      </c>
      <c r="S3740" s="57">
        <f>IF(K3740=0,C3768,(1/$C$59)*LN(1+$C$59/$C$58/(RodR+ABS(Calculations!K3740-RodR))))</f>
        <v>0.0102812959705837</v>
      </c>
      <c r="T3740" s="83">
        <f t="shared" si="472"/>
        <v>0.0103519909166745</v>
      </c>
      <c r="U3740" s="58">
        <f t="shared" si="473"/>
        <v>155.75</v>
      </c>
      <c r="V3740" s="58">
        <f t="shared" si="474"/>
        <v>1.01019948033673</v>
      </c>
      <c r="W3740" s="58">
        <f t="shared" si="475"/>
        <v>1.01019948033673</v>
      </c>
    </row>
    <row r="3741" spans="11:23">
      <c r="K3741" s="80">
        <v>373.9</v>
      </c>
      <c r="L3741" s="56">
        <f t="shared" si="469"/>
        <v>1.3277919521974</v>
      </c>
      <c r="M3741" s="56">
        <f t="shared" si="476"/>
        <v>0.00354561119438879</v>
      </c>
      <c r="Q3741" s="82">
        <f t="shared" si="470"/>
        <v>0.0326201350652585</v>
      </c>
      <c r="R3741" s="58">
        <f t="shared" si="471"/>
        <v>3.17361010226061</v>
      </c>
      <c r="S3741" s="57">
        <f>IF(K3741=0,C3769,(1/$C$59)*LN(1+$C$59/$C$58/(RodR+ABS(Calculations!K3741-RodR))))</f>
        <v>0.0102785578612895</v>
      </c>
      <c r="T3741" s="83">
        <f t="shared" si="472"/>
        <v>0.010349215038505</v>
      </c>
      <c r="U3741" s="58">
        <f t="shared" si="473"/>
        <v>155.791666666667</v>
      </c>
      <c r="V3741" s="58">
        <f t="shared" si="474"/>
        <v>1.01019948033673</v>
      </c>
      <c r="W3741" s="58">
        <f t="shared" si="475"/>
        <v>1.01019948033673</v>
      </c>
    </row>
    <row r="3742" spans="11:23">
      <c r="K3742" s="80">
        <v>374</v>
      </c>
      <c r="L3742" s="56">
        <f t="shared" si="469"/>
        <v>1.32743842949951</v>
      </c>
      <c r="M3742" s="56">
        <f t="shared" si="476"/>
        <v>0.00354372088708299</v>
      </c>
      <c r="Q3742" s="82">
        <f t="shared" si="470"/>
        <v>0.0326114500012053</v>
      </c>
      <c r="R3742" s="58">
        <f t="shared" si="471"/>
        <v>3.17361010226061</v>
      </c>
      <c r="S3742" s="57">
        <f>IF(K3742=0,C3770,(1/$C$59)*LN(1+$C$59/$C$58/(RodR+ABS(Calculations!K3742-RodR))))</f>
        <v>0.0102758212100395</v>
      </c>
      <c r="T3742" s="83">
        <f t="shared" si="472"/>
        <v>0.0103464406486387</v>
      </c>
      <c r="U3742" s="58">
        <f t="shared" si="473"/>
        <v>155.833333333333</v>
      </c>
      <c r="V3742" s="58">
        <f t="shared" si="474"/>
        <v>1.01019948033673</v>
      </c>
      <c r="W3742" s="58">
        <f t="shared" si="475"/>
        <v>1.01019948033673</v>
      </c>
    </row>
    <row r="3743" spans="11:23">
      <c r="K3743" s="80">
        <v>374.1</v>
      </c>
      <c r="L3743" s="56">
        <f t="shared" si="469"/>
        <v>1.32708509500243</v>
      </c>
      <c r="M3743" s="56">
        <f t="shared" si="476"/>
        <v>0.00354183209108139</v>
      </c>
      <c r="Q3743" s="82">
        <f t="shared" si="470"/>
        <v>0.0326027695607201</v>
      </c>
      <c r="R3743" s="58">
        <f t="shared" si="471"/>
        <v>3.17361010226061</v>
      </c>
      <c r="S3743" s="57">
        <f>IF(K3743=0,C3771,(1/$C$59)*LN(1+$C$59/$C$58/(RodR+ABS(Calculations!K3743-RodR))))</f>
        <v>0.0102730860156692</v>
      </c>
      <c r="T3743" s="83">
        <f t="shared" si="472"/>
        <v>0.0103436677458788</v>
      </c>
      <c r="U3743" s="58">
        <f t="shared" si="473"/>
        <v>155.875</v>
      </c>
      <c r="V3743" s="58">
        <f t="shared" si="474"/>
        <v>1.01019948033673</v>
      </c>
      <c r="W3743" s="58">
        <f t="shared" si="475"/>
        <v>1.01019948033673</v>
      </c>
    </row>
    <row r="3744" spans="11:23">
      <c r="K3744" s="80">
        <v>374.2</v>
      </c>
      <c r="L3744" s="56">
        <f t="shared" si="469"/>
        <v>1.32673194855592</v>
      </c>
      <c r="M3744" s="56">
        <f t="shared" si="476"/>
        <v>0.00353994480482189</v>
      </c>
      <c r="Q3744" s="82">
        <f t="shared" si="470"/>
        <v>0.0325940937401114</v>
      </c>
      <c r="R3744" s="58">
        <f t="shared" si="471"/>
        <v>3.17361010226061</v>
      </c>
      <c r="S3744" s="57">
        <f>IF(K3744=0,C3772,(1/$C$59)*LN(1+$C$59/$C$58/(RodR+ABS(Calculations!K3744-RodR))))</f>
        <v>0.0102703522770154</v>
      </c>
      <c r="T3744" s="83">
        <f t="shared" si="472"/>
        <v>0.0103408963290304</v>
      </c>
      <c r="U3744" s="58">
        <f t="shared" si="473"/>
        <v>155.916666666667</v>
      </c>
      <c r="V3744" s="58">
        <f t="shared" si="474"/>
        <v>1.01019948033673</v>
      </c>
      <c r="W3744" s="58">
        <f t="shared" si="475"/>
        <v>1.01019948033673</v>
      </c>
    </row>
    <row r="3745" spans="11:23">
      <c r="K3745" s="80">
        <v>374.3</v>
      </c>
      <c r="L3745" s="56">
        <f t="shared" si="469"/>
        <v>1.32637899000997</v>
      </c>
      <c r="M3745" s="56">
        <f t="shared" si="476"/>
        <v>0.00353805902660254</v>
      </c>
      <c r="Q3745" s="82">
        <f t="shared" si="470"/>
        <v>0.032585422535694</v>
      </c>
      <c r="R3745" s="58">
        <f t="shared" si="471"/>
        <v>3.17361010226061</v>
      </c>
      <c r="S3745" s="57">
        <f>IF(K3745=0,C3773,(1/$C$59)*LN(1+$C$59/$C$58/(RodR+ABS(Calculations!K3745-RodR))))</f>
        <v>0.0102676199929169</v>
      </c>
      <c r="T3745" s="83">
        <f t="shared" si="472"/>
        <v>0.0103381263968994</v>
      </c>
      <c r="U3745" s="58">
        <f t="shared" si="473"/>
        <v>155.958333333333</v>
      </c>
      <c r="V3745" s="58">
        <f t="shared" si="474"/>
        <v>1.01019948033673</v>
      </c>
      <c r="W3745" s="58">
        <f t="shared" si="475"/>
        <v>1.01019948033673</v>
      </c>
    </row>
    <row r="3746" spans="11:23">
      <c r="K3746" s="80">
        <v>374.4</v>
      </c>
      <c r="L3746" s="56">
        <f t="shared" si="469"/>
        <v>1.32602621921457</v>
      </c>
      <c r="M3746" s="56">
        <f t="shared" si="476"/>
        <v>0.00353617475489254</v>
      </c>
      <c r="Q3746" s="82">
        <f t="shared" si="470"/>
        <v>0.0325767559437826</v>
      </c>
      <c r="R3746" s="58">
        <f t="shared" si="471"/>
        <v>3.17361010226061</v>
      </c>
      <c r="S3746" s="57">
        <f>IF(K3746=0,C3774,(1/$C$59)*LN(1+$C$59/$C$58/(RodR+ABS(Calculations!K3746-RodR))))</f>
        <v>0.0102648891622124</v>
      </c>
      <c r="T3746" s="83">
        <f t="shared" si="472"/>
        <v>0.0103353579482928</v>
      </c>
      <c r="U3746" s="58">
        <f t="shared" si="473"/>
        <v>156</v>
      </c>
      <c r="V3746" s="58">
        <f t="shared" si="474"/>
        <v>1.01019948033673</v>
      </c>
      <c r="W3746" s="58">
        <f t="shared" si="475"/>
        <v>1.01019948033673</v>
      </c>
    </row>
    <row r="3747" spans="11:23">
      <c r="K3747" s="80">
        <v>374.5</v>
      </c>
      <c r="L3747" s="56">
        <f t="shared" si="469"/>
        <v>1.32567363601998</v>
      </c>
      <c r="M3747" s="56">
        <f t="shared" si="476"/>
        <v>0.00353429198805988</v>
      </c>
      <c r="Q3747" s="82">
        <f t="shared" si="470"/>
        <v>0.0325680939606983</v>
      </c>
      <c r="R3747" s="58">
        <f t="shared" si="471"/>
        <v>3.17361010226061</v>
      </c>
      <c r="S3747" s="57">
        <f>IF(K3747=0,C3775,(1/$C$59)*LN(1+$C$59/$C$58/(RodR+ABS(Calculations!K3747-RodR))))</f>
        <v>0.0102621597837427</v>
      </c>
      <c r="T3747" s="83">
        <f t="shared" si="472"/>
        <v>0.0103325909820193</v>
      </c>
      <c r="U3747" s="58">
        <f t="shared" si="473"/>
        <v>156.041666666667</v>
      </c>
      <c r="V3747" s="58">
        <f t="shared" si="474"/>
        <v>1.01019948033673</v>
      </c>
      <c r="W3747" s="58">
        <f t="shared" si="475"/>
        <v>1.01019948033673</v>
      </c>
    </row>
    <row r="3748" spans="11:23">
      <c r="K3748" s="80">
        <v>374.6</v>
      </c>
      <c r="L3748" s="56">
        <f t="shared" si="469"/>
        <v>1.32532124027659</v>
      </c>
      <c r="M3748" s="56">
        <f t="shared" si="476"/>
        <v>0.00353241072447141</v>
      </c>
      <c r="Q3748" s="82">
        <f t="shared" si="470"/>
        <v>0.032559436582766</v>
      </c>
      <c r="R3748" s="58">
        <f t="shared" si="471"/>
        <v>3.17361010226061</v>
      </c>
      <c r="S3748" s="57">
        <f>IF(K3748=0,C3776,(1/$C$59)*LN(1+$C$59/$C$58/(RodR+ABS(Calculations!K3748-RodR))))</f>
        <v>0.0102594318563498</v>
      </c>
      <c r="T3748" s="83">
        <f t="shared" si="472"/>
        <v>0.0103298254968886</v>
      </c>
      <c r="U3748" s="58">
        <f t="shared" si="473"/>
        <v>156.083333333333</v>
      </c>
      <c r="V3748" s="58">
        <f t="shared" si="474"/>
        <v>1.01019948033673</v>
      </c>
      <c r="W3748" s="58">
        <f t="shared" si="475"/>
        <v>1.01019948033673</v>
      </c>
    </row>
    <row r="3749" spans="11:23">
      <c r="K3749" s="80">
        <v>374.7</v>
      </c>
      <c r="L3749" s="56">
        <f t="shared" si="469"/>
        <v>1.32496903183498</v>
      </c>
      <c r="M3749" s="56">
        <f t="shared" si="476"/>
        <v>0.0035305309625977</v>
      </c>
      <c r="Q3749" s="82">
        <f t="shared" si="470"/>
        <v>0.0325507838063144</v>
      </c>
      <c r="R3749" s="58">
        <f t="shared" si="471"/>
        <v>3.17361010226061</v>
      </c>
      <c r="S3749" s="57">
        <f>IF(K3749=0,C3777,(1/$C$59)*LN(1+$C$59/$C$58/(RodR+ABS(Calculations!K3749-RodR))))</f>
        <v>0.0102567053788769</v>
      </c>
      <c r="T3749" s="83">
        <f t="shared" si="472"/>
        <v>0.010327061491712</v>
      </c>
      <c r="U3749" s="58">
        <f t="shared" si="473"/>
        <v>156.125</v>
      </c>
      <c r="V3749" s="58">
        <f t="shared" si="474"/>
        <v>1.01019948033673</v>
      </c>
      <c r="W3749" s="58">
        <f t="shared" si="475"/>
        <v>1.01019948033673</v>
      </c>
    </row>
    <row r="3750" spans="11:23">
      <c r="K3750" s="80">
        <v>374.8</v>
      </c>
      <c r="L3750" s="56">
        <f t="shared" si="469"/>
        <v>1.32461701054584</v>
      </c>
      <c r="M3750" s="56">
        <f t="shared" si="476"/>
        <v>0.00352865270073655</v>
      </c>
      <c r="Q3750" s="82">
        <f t="shared" si="470"/>
        <v>0.0325421356276757</v>
      </c>
      <c r="R3750" s="58">
        <f t="shared" si="471"/>
        <v>3.17361010226061</v>
      </c>
      <c r="S3750" s="57">
        <f>IF(K3750=0,C3778,(1/$C$59)*LN(1+$C$59/$C$58/(RodR+ABS(Calculations!K3750-RodR))))</f>
        <v>0.0102539803501682</v>
      </c>
      <c r="T3750" s="83">
        <f t="shared" si="472"/>
        <v>0.0103242989653011</v>
      </c>
      <c r="U3750" s="58">
        <f t="shared" si="473"/>
        <v>156.166666666667</v>
      </c>
      <c r="V3750" s="58">
        <f t="shared" si="474"/>
        <v>1.01019948033673</v>
      </c>
      <c r="W3750" s="58">
        <f t="shared" si="475"/>
        <v>1.01019948033673</v>
      </c>
    </row>
    <row r="3751" spans="11:23">
      <c r="K3751" s="80">
        <v>374.9</v>
      </c>
      <c r="L3751" s="56">
        <f t="shared" si="469"/>
        <v>1.32426517626001</v>
      </c>
      <c r="M3751" s="56">
        <f t="shared" si="476"/>
        <v>0.00352677593739337</v>
      </c>
      <c r="Q3751" s="82">
        <f t="shared" si="470"/>
        <v>0.0325334920431854</v>
      </c>
      <c r="R3751" s="58">
        <f t="shared" si="471"/>
        <v>3.17361010226061</v>
      </c>
      <c r="S3751" s="57">
        <f>IF(K3751=0,C3779,(1/$C$59)*LN(1+$C$59/$C$58/(RodR+ABS(Calculations!K3751-RodR))))</f>
        <v>0.0102512567690692</v>
      </c>
      <c r="T3751" s="83">
        <f t="shared" si="472"/>
        <v>0.0103215379164703</v>
      </c>
      <c r="U3751" s="58">
        <f t="shared" si="473"/>
        <v>156.208333333333</v>
      </c>
      <c r="V3751" s="58">
        <f t="shared" si="474"/>
        <v>1.01019948033673</v>
      </c>
      <c r="W3751" s="58">
        <f t="shared" si="475"/>
        <v>1.01019948033673</v>
      </c>
    </row>
    <row r="3752" spans="11:23">
      <c r="K3752" s="80">
        <v>375</v>
      </c>
      <c r="L3752" s="56">
        <f t="shared" si="469"/>
        <v>1.32391352882854</v>
      </c>
      <c r="M3752" s="56">
        <f t="shared" si="476"/>
        <v>0.00352490067096878</v>
      </c>
      <c r="Q3752" s="82">
        <f t="shared" si="470"/>
        <v>0.0325248530491841</v>
      </c>
      <c r="R3752" s="58">
        <f t="shared" si="471"/>
        <v>3.17361010226061</v>
      </c>
      <c r="S3752" s="57">
        <f>IF(K3752=0,C3780,(1/$C$59)*LN(1+$C$59/$C$58/(RodR+ABS(Calculations!K3752-RodR))))</f>
        <v>0.0102485346344266</v>
      </c>
      <c r="T3752" s="83">
        <f t="shared" si="472"/>
        <v>0.0103187783440338</v>
      </c>
      <c r="U3752" s="58">
        <f t="shared" si="473"/>
        <v>156.25</v>
      </c>
      <c r="V3752" s="58">
        <f t="shared" si="474"/>
        <v>1.01019948033673</v>
      </c>
      <c r="W3752" s="58">
        <f t="shared" si="475"/>
        <v>1.01019948033673</v>
      </c>
    </row>
    <row r="3753" spans="11:23">
      <c r="K3753" s="80">
        <v>375.1</v>
      </c>
      <c r="L3753" s="56">
        <f t="shared" si="469"/>
        <v>1.32356206810263</v>
      </c>
      <c r="M3753" s="56">
        <f t="shared" si="476"/>
        <v>0.00352302689979589</v>
      </c>
      <c r="Q3753" s="82">
        <f t="shared" si="470"/>
        <v>0.0325162186420165</v>
      </c>
      <c r="R3753" s="58">
        <f t="shared" si="471"/>
        <v>3.17361010226061</v>
      </c>
      <c r="S3753" s="57">
        <f>IF(K3753=0,C3781,(1/$C$59)*LN(1+$C$59/$C$58/(RodR+ABS(Calculations!K3753-RodR))))</f>
        <v>0.0102458139450888</v>
      </c>
      <c r="T3753" s="83">
        <f t="shared" si="472"/>
        <v>0.0103160202468082</v>
      </c>
      <c r="U3753" s="58">
        <f t="shared" si="473"/>
        <v>156.291666666667</v>
      </c>
      <c r="V3753" s="58">
        <f t="shared" si="474"/>
        <v>1.01019948033673</v>
      </c>
      <c r="W3753" s="58">
        <f t="shared" si="475"/>
        <v>1.01019948033673</v>
      </c>
    </row>
    <row r="3754" spans="11:23">
      <c r="K3754" s="80">
        <v>375.2</v>
      </c>
      <c r="L3754" s="56">
        <f t="shared" si="469"/>
        <v>1.32321079393361</v>
      </c>
      <c r="M3754" s="56">
        <f t="shared" si="476"/>
        <v>0.00352115462230973</v>
      </c>
      <c r="Q3754" s="82">
        <f t="shared" si="470"/>
        <v>0.0325075888180298</v>
      </c>
      <c r="R3754" s="58">
        <f t="shared" si="471"/>
        <v>3.17361010226061</v>
      </c>
      <c r="S3754" s="57">
        <f>IF(K3754=0,C3782,(1/$C$59)*LN(1+$C$59/$C$58/(RodR+ABS(Calculations!K3754-RodR))))</f>
        <v>0.0102430946999047</v>
      </c>
      <c r="T3754" s="83">
        <f t="shared" si="472"/>
        <v>0.0103132636236106</v>
      </c>
      <c r="U3754" s="58">
        <f t="shared" si="473"/>
        <v>156.333333333333</v>
      </c>
      <c r="V3754" s="58">
        <f t="shared" si="474"/>
        <v>1.01019948033673</v>
      </c>
      <c r="W3754" s="58">
        <f t="shared" si="475"/>
        <v>1.01019948033673</v>
      </c>
    </row>
    <row r="3755" spans="11:23">
      <c r="K3755" s="80">
        <v>375.3</v>
      </c>
      <c r="L3755" s="56">
        <f t="shared" si="469"/>
        <v>1.32285970617296</v>
      </c>
      <c r="M3755" s="56">
        <f t="shared" si="476"/>
        <v>0.00351928383701505</v>
      </c>
      <c r="Q3755" s="82">
        <f t="shared" si="470"/>
        <v>0.0324989635735754</v>
      </c>
      <c r="R3755" s="58">
        <f t="shared" si="471"/>
        <v>3.17361010226061</v>
      </c>
      <c r="S3755" s="57">
        <f>IF(K3755=0,C3783,(1/$C$59)*LN(1+$C$59/$C$58/(RodR+ABS(Calculations!K3755-RodR))))</f>
        <v>0.0102403768977248</v>
      </c>
      <c r="T3755" s="83">
        <f t="shared" si="472"/>
        <v>0.0103105084732599</v>
      </c>
      <c r="U3755" s="58">
        <f t="shared" si="473"/>
        <v>156.375</v>
      </c>
      <c r="V3755" s="58">
        <f t="shared" si="474"/>
        <v>1.01019948033673</v>
      </c>
      <c r="W3755" s="58">
        <f t="shared" si="475"/>
        <v>1.01019948033673</v>
      </c>
    </row>
    <row r="3756" spans="11:23">
      <c r="K3756" s="80">
        <v>375.4</v>
      </c>
      <c r="L3756" s="56">
        <f t="shared" si="469"/>
        <v>1.3225088046724</v>
      </c>
      <c r="M3756" s="56">
        <f t="shared" si="476"/>
        <v>0.00351741454217547</v>
      </c>
      <c r="Q3756" s="82">
        <f t="shared" si="470"/>
        <v>0.0324903429050107</v>
      </c>
      <c r="R3756" s="58">
        <f t="shared" si="471"/>
        <v>3.17361010226061</v>
      </c>
      <c r="S3756" s="57">
        <f>IF(K3756=0,C3784,(1/$C$59)*LN(1+$C$59/$C$58/(RodR+ABS(Calculations!K3756-RodR))))</f>
        <v>0.010237660537401</v>
      </c>
      <c r="T3756" s="83">
        <f t="shared" si="472"/>
        <v>0.0103077547945757</v>
      </c>
      <c r="U3756" s="58">
        <f t="shared" si="473"/>
        <v>156.416666666667</v>
      </c>
      <c r="V3756" s="58">
        <f t="shared" si="474"/>
        <v>1.01019948033673</v>
      </c>
      <c r="W3756" s="58">
        <f t="shared" si="475"/>
        <v>1.01019948033673</v>
      </c>
    </row>
    <row r="3757" spans="11:23">
      <c r="K3757" s="80">
        <v>375.5</v>
      </c>
      <c r="L3757" s="56">
        <f t="shared" si="469"/>
        <v>1.32215808928365</v>
      </c>
      <c r="M3757" s="56">
        <f t="shared" si="476"/>
        <v>0.00351554673633014</v>
      </c>
      <c r="Q3757" s="82">
        <f t="shared" si="470"/>
        <v>0.0324817268086927</v>
      </c>
      <c r="R3757" s="58">
        <f t="shared" si="471"/>
        <v>3.17361010226061</v>
      </c>
      <c r="S3757" s="57">
        <f>IF(K3757=0,C3785,(1/$C$59)*LN(1+$C$59/$C$58/(RodR+ABS(Calculations!K3757-RodR))))</f>
        <v>0.0102349456177857</v>
      </c>
      <c r="T3757" s="83">
        <f t="shared" si="472"/>
        <v>0.0103050025863792</v>
      </c>
      <c r="U3757" s="58">
        <f t="shared" si="473"/>
        <v>156.458333333333</v>
      </c>
      <c r="V3757" s="58">
        <f t="shared" si="474"/>
        <v>1.01019948033673</v>
      </c>
      <c r="W3757" s="58">
        <f t="shared" si="475"/>
        <v>1.01019948033673</v>
      </c>
    </row>
    <row r="3758" spans="11:23">
      <c r="K3758" s="80">
        <v>375.6</v>
      </c>
      <c r="L3758" s="56">
        <f t="shared" si="469"/>
        <v>1.32180755985878</v>
      </c>
      <c r="M3758" s="56">
        <f t="shared" si="476"/>
        <v>0.00351368041781108</v>
      </c>
      <c r="Q3758" s="82">
        <f t="shared" si="470"/>
        <v>0.0324731152809871</v>
      </c>
      <c r="R3758" s="58">
        <f t="shared" si="471"/>
        <v>3.17361010226061</v>
      </c>
      <c r="S3758" s="57">
        <f>IF(K3758=0,C3786,(1/$C$59)*LN(1+$C$59/$C$58/(RodR+ABS(Calculations!K3758-RodR))))</f>
        <v>0.0102322321377336</v>
      </c>
      <c r="T3758" s="83">
        <f t="shared" si="472"/>
        <v>0.0103022518474935</v>
      </c>
      <c r="U3758" s="58">
        <f t="shared" si="473"/>
        <v>156.5</v>
      </c>
      <c r="V3758" s="58">
        <f t="shared" si="474"/>
        <v>1.01019948033673</v>
      </c>
      <c r="W3758" s="58">
        <f t="shared" si="475"/>
        <v>1.01019948033673</v>
      </c>
    </row>
    <row r="3759" spans="11:23">
      <c r="K3759" s="80">
        <v>375.7</v>
      </c>
      <c r="L3759" s="56">
        <f t="shared" si="469"/>
        <v>1.32145721624986</v>
      </c>
      <c r="M3759" s="56">
        <f t="shared" si="476"/>
        <v>0.00351181558512303</v>
      </c>
      <c r="Q3759" s="82">
        <f t="shared" si="470"/>
        <v>0.0324645083182596</v>
      </c>
      <c r="R3759" s="58">
        <f t="shared" si="471"/>
        <v>3.17361010226061</v>
      </c>
      <c r="S3759" s="57">
        <f>IF(K3759=0,C3787,(1/$C$59)*LN(1+$C$59/$C$58/(RodR+ABS(Calculations!K3759-RodR))))</f>
        <v>0.0102295200960996</v>
      </c>
      <c r="T3759" s="83">
        <f t="shared" si="472"/>
        <v>0.0102995025767411</v>
      </c>
      <c r="U3759" s="58">
        <f t="shared" si="473"/>
        <v>156.541666666667</v>
      </c>
      <c r="V3759" s="58">
        <f t="shared" si="474"/>
        <v>1.01019948033673</v>
      </c>
      <c r="W3759" s="58">
        <f t="shared" si="475"/>
        <v>1.01019948033673</v>
      </c>
    </row>
    <row r="3760" spans="11:23">
      <c r="K3760" s="80">
        <v>375.8</v>
      </c>
      <c r="L3760" s="56">
        <f t="shared" si="469"/>
        <v>1.32110705830917</v>
      </c>
      <c r="M3760" s="56">
        <f t="shared" si="476"/>
        <v>0.00350995223666639</v>
      </c>
      <c r="Q3760" s="82">
        <f t="shared" si="470"/>
        <v>0.0324559059168816</v>
      </c>
      <c r="R3760" s="58">
        <f t="shared" si="471"/>
        <v>3.17361010226061</v>
      </c>
      <c r="S3760" s="57">
        <f>IF(K3760=0,C3788,(1/$C$59)*LN(1+$C$59/$C$58/(RodR+ABS(Calculations!K3760-RodR))))</f>
        <v>0.0102268094917403</v>
      </c>
      <c r="T3760" s="83">
        <f t="shared" si="472"/>
        <v>0.0102967547729483</v>
      </c>
      <c r="U3760" s="58">
        <f t="shared" si="473"/>
        <v>156.583333333333</v>
      </c>
      <c r="V3760" s="58">
        <f t="shared" si="474"/>
        <v>1.01019948033673</v>
      </c>
      <c r="W3760" s="58">
        <f t="shared" si="475"/>
        <v>1.01019948033673</v>
      </c>
    </row>
    <row r="3761" spans="11:23">
      <c r="K3761" s="80">
        <v>375.9</v>
      </c>
      <c r="L3761" s="56">
        <f t="shared" si="469"/>
        <v>1.3207570858892</v>
      </c>
      <c r="M3761" s="56">
        <f t="shared" si="476"/>
        <v>0.00350809037080846</v>
      </c>
      <c r="Q3761" s="82">
        <f t="shared" si="470"/>
        <v>0.0324473080732287</v>
      </c>
      <c r="R3761" s="58">
        <f t="shared" si="471"/>
        <v>3.17361010226061</v>
      </c>
      <c r="S3761" s="57">
        <f>IF(K3761=0,C3789,(1/$C$59)*LN(1+$C$59/$C$58/(RodR+ABS(Calculations!K3761-RodR))))</f>
        <v>0.0102241003235136</v>
      </c>
      <c r="T3761" s="83">
        <f t="shared" si="472"/>
        <v>0.01029400843494</v>
      </c>
      <c r="U3761" s="58">
        <f t="shared" si="473"/>
        <v>156.625</v>
      </c>
      <c r="V3761" s="58">
        <f t="shared" si="474"/>
        <v>1.01019948033673</v>
      </c>
      <c r="W3761" s="58">
        <f t="shared" si="475"/>
        <v>1.01019948033673</v>
      </c>
    </row>
    <row r="3762" spans="11:23">
      <c r="K3762" s="80">
        <v>376</v>
      </c>
      <c r="L3762" s="56">
        <f t="shared" si="469"/>
        <v>1.32040729884252</v>
      </c>
      <c r="M3762" s="56">
        <f t="shared" si="476"/>
        <v>0.00350622998601846</v>
      </c>
      <c r="Q3762" s="82">
        <f t="shared" si="470"/>
        <v>0.0324387147836791</v>
      </c>
      <c r="R3762" s="58">
        <f t="shared" si="471"/>
        <v>3.17361010226061</v>
      </c>
      <c r="S3762" s="57">
        <f>IF(K3762=0,C3790,(1/$C$59)*LN(1+$C$59/$C$58/(RodR+ABS(Calculations!K3762-RodR))))</f>
        <v>0.0102213925902783</v>
      </c>
      <c r="T3762" s="83">
        <f t="shared" si="472"/>
        <v>0.0102912635615448</v>
      </c>
      <c r="U3762" s="58">
        <f t="shared" si="473"/>
        <v>156.666666666667</v>
      </c>
      <c r="V3762" s="58">
        <f t="shared" si="474"/>
        <v>1.01019948033673</v>
      </c>
      <c r="W3762" s="58">
        <f t="shared" si="475"/>
        <v>1.01019948033673</v>
      </c>
    </row>
    <row r="3763" spans="11:23">
      <c r="K3763" s="80">
        <v>376.1</v>
      </c>
      <c r="L3763" s="56">
        <f t="shared" si="469"/>
        <v>1.3200576970219</v>
      </c>
      <c r="M3763" s="56">
        <f t="shared" si="476"/>
        <v>0.00350437108073232</v>
      </c>
      <c r="Q3763" s="82">
        <f t="shared" si="470"/>
        <v>0.0324301260446159</v>
      </c>
      <c r="R3763" s="58">
        <f t="shared" si="471"/>
        <v>3.17361010226061</v>
      </c>
      <c r="S3763" s="57">
        <f>IF(K3763=0,C3791,(1/$C$59)*LN(1+$C$59/$C$58/(RodR+ABS(Calculations!K3763-RodR))))</f>
        <v>0.0102186862908949</v>
      </c>
      <c r="T3763" s="83">
        <f t="shared" si="472"/>
        <v>0.0102885201515902</v>
      </c>
      <c r="U3763" s="58">
        <f t="shared" si="473"/>
        <v>156.708333333333</v>
      </c>
      <c r="V3763" s="58">
        <f t="shared" si="474"/>
        <v>1.01019948033673</v>
      </c>
      <c r="W3763" s="58">
        <f t="shared" si="475"/>
        <v>1.01019948033673</v>
      </c>
    </row>
    <row r="3764" spans="11:23">
      <c r="K3764" s="80">
        <v>376.2</v>
      </c>
      <c r="L3764" s="56">
        <f t="shared" si="469"/>
        <v>1.31970828028023</v>
      </c>
      <c r="M3764" s="56">
        <f t="shared" si="476"/>
        <v>0.0035025136533855</v>
      </c>
      <c r="Q3764" s="82">
        <f t="shared" si="470"/>
        <v>0.0324215418524248</v>
      </c>
      <c r="R3764" s="58">
        <f t="shared" si="471"/>
        <v>3.17361010226061</v>
      </c>
      <c r="S3764" s="57">
        <f>IF(K3764=0,C3792,(1/$C$59)*LN(1+$C$59/$C$58/(RodR+ABS(Calculations!K3764-RodR))))</f>
        <v>0.0102159814242242</v>
      </c>
      <c r="T3764" s="83">
        <f t="shared" si="472"/>
        <v>0.0102857782039076</v>
      </c>
      <c r="U3764" s="58">
        <f t="shared" si="473"/>
        <v>156.75</v>
      </c>
      <c r="V3764" s="58">
        <f t="shared" si="474"/>
        <v>1.01019948033673</v>
      </c>
      <c r="W3764" s="58">
        <f t="shared" si="475"/>
        <v>1.01019948033673</v>
      </c>
    </row>
    <row r="3765" spans="11:23">
      <c r="K3765" s="80">
        <v>376.3</v>
      </c>
      <c r="L3765" s="56">
        <f t="shared" si="469"/>
        <v>1.31935904847058</v>
      </c>
      <c r="M3765" s="56">
        <f t="shared" si="476"/>
        <v>0.00350065770237862</v>
      </c>
      <c r="Q3765" s="82">
        <f t="shared" si="470"/>
        <v>0.0324129622034965</v>
      </c>
      <c r="R3765" s="58">
        <f t="shared" si="471"/>
        <v>3.17361010226061</v>
      </c>
      <c r="S3765" s="57">
        <f>IF(K3765=0,C3793,(1/$C$59)*LN(1+$C$59/$C$58/(RodR+ABS(Calculations!K3765-RodR))))</f>
        <v>0.0102132779891292</v>
      </c>
      <c r="T3765" s="83">
        <f t="shared" si="472"/>
        <v>0.0102830377173265</v>
      </c>
      <c r="U3765" s="58">
        <f t="shared" si="473"/>
        <v>156.791666666667</v>
      </c>
      <c r="V3765" s="58">
        <f t="shared" si="474"/>
        <v>1.01019948033673</v>
      </c>
      <c r="W3765" s="58">
        <f t="shared" si="475"/>
        <v>1.01019948033673</v>
      </c>
    </row>
    <row r="3766" spans="11:23">
      <c r="K3766" s="80">
        <v>376.4</v>
      </c>
      <c r="L3766" s="56">
        <f t="shared" si="469"/>
        <v>1.31901000144618</v>
      </c>
      <c r="M3766" s="56">
        <f t="shared" si="476"/>
        <v>0.00349880322621621</v>
      </c>
      <c r="Q3766" s="82">
        <f t="shared" si="470"/>
        <v>0.0324043870942249</v>
      </c>
      <c r="R3766" s="58">
        <f t="shared" si="471"/>
        <v>3.17361010226061</v>
      </c>
      <c r="S3766" s="57">
        <f>IF(K3766=0,C3794,(1/$C$59)*LN(1+$C$59/$C$58/(RodR+ABS(Calculations!K3766-RodR))))</f>
        <v>0.0102105759844736</v>
      </c>
      <c r="T3766" s="83">
        <f t="shared" si="472"/>
        <v>0.0102802986906813</v>
      </c>
      <c r="U3766" s="58">
        <f t="shared" si="473"/>
        <v>156.833333333333</v>
      </c>
      <c r="V3766" s="58">
        <f t="shared" si="474"/>
        <v>1.01019948033673</v>
      </c>
      <c r="W3766" s="58">
        <f t="shared" si="475"/>
        <v>1.01019948033673</v>
      </c>
    </row>
    <row r="3767" spans="11:23">
      <c r="K3767" s="80">
        <v>376.5</v>
      </c>
      <c r="L3767" s="56">
        <f t="shared" si="469"/>
        <v>1.31866113906042</v>
      </c>
      <c r="M3767" s="56">
        <f t="shared" si="476"/>
        <v>0.0034969502232296</v>
      </c>
      <c r="Q3767" s="82">
        <f t="shared" si="470"/>
        <v>0.0323958165210083</v>
      </c>
      <c r="R3767" s="58">
        <f t="shared" si="471"/>
        <v>3.17361010226061</v>
      </c>
      <c r="S3767" s="57">
        <f>IF(K3767=0,C3795,(1/$C$59)*LN(1+$C$59/$C$58/(RodR+ABS(Calculations!K3767-RodR))))</f>
        <v>0.0102078754091223</v>
      </c>
      <c r="T3767" s="83">
        <f t="shared" si="472"/>
        <v>0.010277561122804</v>
      </c>
      <c r="U3767" s="58">
        <f t="shared" si="473"/>
        <v>156.875</v>
      </c>
      <c r="V3767" s="58">
        <f t="shared" si="474"/>
        <v>1.01019948033673</v>
      </c>
      <c r="W3767" s="58">
        <f t="shared" si="475"/>
        <v>1.01019948033673</v>
      </c>
    </row>
    <row r="3768" spans="11:23">
      <c r="K3768" s="80">
        <v>376.6</v>
      </c>
      <c r="L3768" s="56">
        <f t="shared" si="469"/>
        <v>1.31831246116683</v>
      </c>
      <c r="M3768" s="56">
        <f t="shared" si="476"/>
        <v>0.00349509869195797</v>
      </c>
      <c r="Q3768" s="82">
        <f t="shared" si="470"/>
        <v>0.0323872504802483</v>
      </c>
      <c r="R3768" s="58">
        <f t="shared" si="471"/>
        <v>3.17361010226061</v>
      </c>
      <c r="S3768" s="57">
        <f>IF(K3768=0,C3796,(1/$C$59)*LN(1+$C$59/$C$58/(RodR+ABS(Calculations!K3768-RodR))))</f>
        <v>0.0102051762619417</v>
      </c>
      <c r="T3768" s="83">
        <f t="shared" si="472"/>
        <v>0.0102748250125303</v>
      </c>
      <c r="U3768" s="58">
        <f t="shared" si="473"/>
        <v>156.916666666667</v>
      </c>
      <c r="V3768" s="58">
        <f t="shared" si="474"/>
        <v>1.01019948033673</v>
      </c>
      <c r="W3768" s="58">
        <f t="shared" si="475"/>
        <v>1.01019948033673</v>
      </c>
    </row>
    <row r="3769" spans="11:23">
      <c r="K3769" s="80">
        <v>376.7</v>
      </c>
      <c r="L3769" s="56">
        <f t="shared" si="469"/>
        <v>1.31796396761909</v>
      </c>
      <c r="M3769" s="56">
        <f t="shared" si="476"/>
        <v>0.00349324863076728</v>
      </c>
      <c r="Q3769" s="82">
        <f t="shared" si="470"/>
        <v>0.0323786889683505</v>
      </c>
      <c r="R3769" s="58">
        <f t="shared" si="471"/>
        <v>3.17361010226061</v>
      </c>
      <c r="S3769" s="57">
        <f>IF(K3769=0,C3797,(1/$C$59)*LN(1+$C$59/$C$58/(RodR+ABS(Calculations!K3769-RodR))))</f>
        <v>0.010202478541799</v>
      </c>
      <c r="T3769" s="83">
        <f t="shared" si="472"/>
        <v>0.010272090358696</v>
      </c>
      <c r="U3769" s="58">
        <f t="shared" si="473"/>
        <v>156.958333333333</v>
      </c>
      <c r="V3769" s="58">
        <f t="shared" si="474"/>
        <v>1.01019948033673</v>
      </c>
      <c r="W3769" s="58">
        <f t="shared" si="475"/>
        <v>1.01019948033673</v>
      </c>
    </row>
    <row r="3770" spans="11:23">
      <c r="K3770" s="80">
        <v>376.8</v>
      </c>
      <c r="L3770" s="56">
        <f t="shared" si="469"/>
        <v>1.31761565827101</v>
      </c>
      <c r="M3770" s="56">
        <f t="shared" si="476"/>
        <v>0.00349140003816184</v>
      </c>
      <c r="Q3770" s="82">
        <f t="shared" si="470"/>
        <v>0.0323701319817232</v>
      </c>
      <c r="R3770" s="58">
        <f t="shared" si="471"/>
        <v>3.17361010226061</v>
      </c>
      <c r="S3770" s="57">
        <f>IF(K3770=0,C3798,(1/$C$59)*LN(1+$C$59/$C$58/(RodR+ABS(Calculations!K3770-RodR))))</f>
        <v>0.0101997822475626</v>
      </c>
      <c r="T3770" s="83">
        <f t="shared" si="472"/>
        <v>0.010269357160139</v>
      </c>
      <c r="U3770" s="58">
        <f t="shared" si="473"/>
        <v>157</v>
      </c>
      <c r="V3770" s="58">
        <f t="shared" si="474"/>
        <v>1.01019948033673</v>
      </c>
      <c r="W3770" s="58">
        <f t="shared" si="475"/>
        <v>1.01019948033673</v>
      </c>
    </row>
    <row r="3771" spans="11:23">
      <c r="K3771" s="80">
        <v>376.9</v>
      </c>
      <c r="L3771" s="56">
        <f t="shared" si="469"/>
        <v>1.31726753297666</v>
      </c>
      <c r="M3771" s="56">
        <f t="shared" si="476"/>
        <v>0.00348955291254271</v>
      </c>
      <c r="Q3771" s="82">
        <f t="shared" si="470"/>
        <v>0.0323615795167812</v>
      </c>
      <c r="R3771" s="58">
        <f t="shared" si="471"/>
        <v>3.17361010226061</v>
      </c>
      <c r="S3771" s="57">
        <f>IF(K3771=0,C3799,(1/$C$59)*LN(1+$C$59/$C$58/(RodR+ABS(Calculations!K3771-RodR))))</f>
        <v>0.0101970873781028</v>
      </c>
      <c r="T3771" s="83">
        <f t="shared" si="472"/>
        <v>0.0102666254156976</v>
      </c>
      <c r="U3771" s="58">
        <f t="shared" si="473"/>
        <v>157.041666666667</v>
      </c>
      <c r="V3771" s="58">
        <f t="shared" si="474"/>
        <v>1.01019948033673</v>
      </c>
      <c r="W3771" s="58">
        <f t="shared" si="475"/>
        <v>1.01019948033673</v>
      </c>
    </row>
    <row r="3772" spans="11:23">
      <c r="K3772" s="80">
        <v>377</v>
      </c>
      <c r="L3772" s="56">
        <f t="shared" si="469"/>
        <v>1.31691959159011</v>
      </c>
      <c r="M3772" s="56">
        <f t="shared" si="476"/>
        <v>0.00348770725241287</v>
      </c>
      <c r="Q3772" s="82">
        <f t="shared" si="470"/>
        <v>0.0323530315699395</v>
      </c>
      <c r="R3772" s="58">
        <f t="shared" si="471"/>
        <v>3.17361010226061</v>
      </c>
      <c r="S3772" s="57">
        <f>IF(K3772=0,C3800,(1/$C$59)*LN(1+$C$59/$C$58/(RodR+ABS(Calculations!K3772-RodR))))</f>
        <v>0.0101943939322899</v>
      </c>
      <c r="T3772" s="83">
        <f t="shared" si="472"/>
        <v>0.0102638951242117</v>
      </c>
      <c r="U3772" s="58">
        <f t="shared" si="473"/>
        <v>157.083333333333</v>
      </c>
      <c r="V3772" s="58">
        <f t="shared" si="474"/>
        <v>1.01019948033673</v>
      </c>
      <c r="W3772" s="58">
        <f t="shared" si="475"/>
        <v>1.01019948033673</v>
      </c>
    </row>
    <row r="3773" spans="11:23">
      <c r="K3773" s="80">
        <v>377.1</v>
      </c>
      <c r="L3773" s="56">
        <f t="shared" si="469"/>
        <v>1.31657183396573</v>
      </c>
      <c r="M3773" s="56">
        <f t="shared" si="476"/>
        <v>0.00348586305617427</v>
      </c>
      <c r="Q3773" s="82">
        <f t="shared" si="470"/>
        <v>0.0323444881376206</v>
      </c>
      <c r="R3773" s="58">
        <f t="shared" si="471"/>
        <v>3.17361010226061</v>
      </c>
      <c r="S3773" s="57">
        <f>IF(K3773=0,C3801,(1/$C$59)*LN(1+$C$59/$C$58/(RodR+ABS(Calculations!K3773-RodR))))</f>
        <v>0.0101917019089967</v>
      </c>
      <c r="T3773" s="83">
        <f t="shared" si="472"/>
        <v>0.0102611662845223</v>
      </c>
      <c r="U3773" s="58">
        <f t="shared" si="473"/>
        <v>157.125</v>
      </c>
      <c r="V3773" s="58">
        <f t="shared" si="474"/>
        <v>1.01019948033673</v>
      </c>
      <c r="W3773" s="58">
        <f t="shared" si="475"/>
        <v>1.01019948033673</v>
      </c>
    </row>
    <row r="3774" spans="11:23">
      <c r="K3774" s="80">
        <v>377.2</v>
      </c>
      <c r="L3774" s="56">
        <f t="shared" si="469"/>
        <v>1.31622425995797</v>
      </c>
      <c r="M3774" s="56">
        <f t="shared" si="476"/>
        <v>0.00348402032226014</v>
      </c>
      <c r="Q3774" s="82">
        <f t="shared" si="470"/>
        <v>0.0323359492162485</v>
      </c>
      <c r="R3774" s="58">
        <f t="shared" si="471"/>
        <v>3.17361010226061</v>
      </c>
      <c r="S3774" s="57">
        <f>IF(K3774=0,C3802,(1/$C$59)*LN(1+$C$59/$C$58/(RodR+ABS(Calculations!K3774-RodR))))</f>
        <v>0.0101890113070963</v>
      </c>
      <c r="T3774" s="83">
        <f t="shared" si="472"/>
        <v>0.0102584388954722</v>
      </c>
      <c r="U3774" s="58">
        <f t="shared" si="473"/>
        <v>157.166666666667</v>
      </c>
      <c r="V3774" s="58">
        <f t="shared" si="474"/>
        <v>1.01019948033673</v>
      </c>
      <c r="W3774" s="58">
        <f t="shared" si="475"/>
        <v>1.01019948033673</v>
      </c>
    </row>
    <row r="3775" spans="11:23">
      <c r="K3775" s="80">
        <v>377.3</v>
      </c>
      <c r="L3775" s="56">
        <f t="shared" si="469"/>
        <v>1.3158768694214</v>
      </c>
      <c r="M3775" s="56">
        <f t="shared" si="476"/>
        <v>0.00348217904917614</v>
      </c>
      <c r="Q3775" s="82">
        <f t="shared" si="470"/>
        <v>0.0323274148022507</v>
      </c>
      <c r="R3775" s="58">
        <f t="shared" si="471"/>
        <v>3.17361010226061</v>
      </c>
      <c r="S3775" s="57">
        <f>IF(K3775=0,C3803,(1/$C$59)*LN(1+$C$59/$C$58/(RodR+ABS(Calculations!K3775-RodR))))</f>
        <v>0.0101863221254632</v>
      </c>
      <c r="T3775" s="83">
        <f t="shared" si="472"/>
        <v>0.0102557129559046</v>
      </c>
      <c r="U3775" s="58">
        <f t="shared" si="473"/>
        <v>157.208333333333</v>
      </c>
      <c r="V3775" s="58">
        <f t="shared" si="474"/>
        <v>1.01019948033673</v>
      </c>
      <c r="W3775" s="58">
        <f t="shared" si="475"/>
        <v>1.01019948033673</v>
      </c>
    </row>
    <row r="3776" spans="11:23">
      <c r="K3776" s="80">
        <v>377.4</v>
      </c>
      <c r="L3776" s="56">
        <f t="shared" si="469"/>
        <v>1.31552966221083</v>
      </c>
      <c r="M3776" s="56">
        <f t="shared" si="476"/>
        <v>0.00348033923535573</v>
      </c>
      <c r="Q3776" s="82">
        <f t="shared" si="470"/>
        <v>0.0323188848920596</v>
      </c>
      <c r="R3776" s="58">
        <f t="shared" si="471"/>
        <v>3.17361010226061</v>
      </c>
      <c r="S3776" s="57">
        <f>IF(K3776=0,C3804,(1/$C$59)*LN(1+$C$59/$C$58/(RodR+ABS(Calculations!K3776-RodR))))</f>
        <v>0.0101836343629731</v>
      </c>
      <c r="T3776" s="83">
        <f t="shared" si="472"/>
        <v>0.0102529884646643</v>
      </c>
      <c r="U3776" s="58">
        <f t="shared" si="473"/>
        <v>157.25</v>
      </c>
      <c r="V3776" s="58">
        <f t="shared" si="474"/>
        <v>1.01019948033673</v>
      </c>
      <c r="W3776" s="58">
        <f t="shared" si="475"/>
        <v>1.01019948033673</v>
      </c>
    </row>
    <row r="3777" spans="11:23">
      <c r="K3777" s="80">
        <v>377.5</v>
      </c>
      <c r="L3777" s="56">
        <f t="shared" si="469"/>
        <v>1.31518263818112</v>
      </c>
      <c r="M3777" s="56">
        <f t="shared" si="476"/>
        <v>0.00347850087930457</v>
      </c>
      <c r="Q3777" s="82">
        <f t="shared" si="470"/>
        <v>0.0323103594821102</v>
      </c>
      <c r="R3777" s="58">
        <f t="shared" si="471"/>
        <v>3.17361010226061</v>
      </c>
      <c r="S3777" s="57">
        <f>IF(K3777=0,C3805,(1/$C$59)*LN(1+$C$59/$C$58/(RodR+ABS(Calculations!K3777-RodR))))</f>
        <v>0.0101809480185027</v>
      </c>
      <c r="T3777" s="83">
        <f t="shared" si="472"/>
        <v>0.0102502654205974</v>
      </c>
      <c r="U3777" s="58">
        <f t="shared" si="473"/>
        <v>157.291666666667</v>
      </c>
      <c r="V3777" s="58">
        <f t="shared" si="474"/>
        <v>1.01019948033673</v>
      </c>
      <c r="W3777" s="58">
        <f t="shared" si="475"/>
        <v>1.01019948033673</v>
      </c>
    </row>
    <row r="3778" spans="11:23">
      <c r="K3778" s="80">
        <v>377.6</v>
      </c>
      <c r="L3778" s="56">
        <f t="shared" ref="L3778:L3841" si="477">IF(K3778&lt;RodR,EPRValue,Q3778*$C$43)</f>
        <v>1.31483579718744</v>
      </c>
      <c r="M3778" s="56">
        <f t="shared" si="476"/>
        <v>0.00347666397938684</v>
      </c>
      <c r="Q3778" s="82">
        <f t="shared" si="470"/>
        <v>0.0323018385688442</v>
      </c>
      <c r="R3778" s="58">
        <f t="shared" si="471"/>
        <v>3.17361010226061</v>
      </c>
      <c r="S3778" s="57">
        <f>IF(K3778=0,C3806,(1/$C$59)*LN(1+$C$59/$C$58/(RodR+ABS(Calculations!K3778-RodR))))</f>
        <v>0.0101782630909308</v>
      </c>
      <c r="T3778" s="83">
        <f t="shared" si="472"/>
        <v>0.0102475438225513</v>
      </c>
      <c r="U3778" s="58">
        <f t="shared" si="473"/>
        <v>157.333333333333</v>
      </c>
      <c r="V3778" s="58">
        <f t="shared" si="474"/>
        <v>1.01019948033673</v>
      </c>
      <c r="W3778" s="58">
        <f t="shared" si="475"/>
        <v>1.01019948033673</v>
      </c>
    </row>
    <row r="3779" spans="11:23">
      <c r="K3779" s="80">
        <v>377.7</v>
      </c>
      <c r="L3779" s="56">
        <f t="shared" si="477"/>
        <v>1.31448913908491</v>
      </c>
      <c r="M3779" s="56">
        <f t="shared" si="476"/>
        <v>0.00347482853417636</v>
      </c>
      <c r="Q3779" s="82">
        <f t="shared" si="470"/>
        <v>0.0322933221487024</v>
      </c>
      <c r="R3779" s="58">
        <f t="shared" si="471"/>
        <v>3.17361010226061</v>
      </c>
      <c r="S3779" s="57">
        <f>IF(K3779=0,C3807,(1/$C$59)*LN(1+$C$59/$C$58/(RodR+ABS(Calculations!K3779-RodR))))</f>
        <v>0.0101755795791359</v>
      </c>
      <c r="T3779" s="83">
        <f t="shared" si="472"/>
        <v>0.0102448236693742</v>
      </c>
      <c r="U3779" s="58">
        <f t="shared" si="473"/>
        <v>157.375</v>
      </c>
      <c r="V3779" s="58">
        <f t="shared" si="474"/>
        <v>1.01019948033673</v>
      </c>
      <c r="W3779" s="58">
        <f t="shared" si="475"/>
        <v>1.01019948033673</v>
      </c>
    </row>
    <row r="3780" spans="11:23">
      <c r="K3780" s="80">
        <v>377.8</v>
      </c>
      <c r="L3780" s="56">
        <f t="shared" si="477"/>
        <v>1.31414266372901</v>
      </c>
      <c r="M3780" s="56">
        <f t="shared" si="476"/>
        <v>0.00347299454200423</v>
      </c>
      <c r="Q3780" s="82">
        <f t="shared" ref="Q3780:Q3843" si="478">R3780*IF($C$56&lt;$C$55,S3780,T3780)</f>
        <v>0.0322848102181339</v>
      </c>
      <c r="R3780" s="58">
        <f t="shared" ref="R3780:R3843" si="479">$C$70/$C$61*W3780</f>
        <v>3.17361010226061</v>
      </c>
      <c r="S3780" s="57">
        <f>IF(K3780=0,C3808,(1/$C$59)*LN(1+$C$59/$C$58/(RodR+ABS(Calculations!K3780-RodR))))</f>
        <v>0.0101728974819991</v>
      </c>
      <c r="T3780" s="83">
        <f t="shared" ref="T3780:T3843" si="480">IF((ABS(K3780))&lt;$C$55-$C$56,($C$53/2/PI()/$C$56*LN(($C$55-$C$56)*(ABS(K3780)+$C$56)/(ABS(K3780))/$C$55)+$C$60*LN($C$55*$C$54/($C$55-$C$56)/$C$53)),$C$60*LN((((ABS(K3780))+$C$56-$C$55)*$C$53+$C$55*$C$54)/($C$53*(ABS(K3780)))))</f>
        <v>0.0102421049599162</v>
      </c>
      <c r="U3780" s="58">
        <f t="shared" ref="U3780:U3843" si="481">K3780/$C$56</f>
        <v>157.416666666667</v>
      </c>
      <c r="V3780" s="58">
        <f t="shared" ref="V3780:V3843" si="482">IF(K3780="","",1/(1.0212-0.0178*LOG10($C$53+0.01)))</f>
        <v>1.01019948033673</v>
      </c>
      <c r="W3780" s="58">
        <f t="shared" ref="W3780:W3843" si="483">MAX(1/(-(0.21682*LOG10(3.7*U3780)-0.293)*(EXP(-3.7*U3780)-1)+1),1)*MAX(1/(-(0.1921*LOG10(U3780+0.2)+0.072)*(EXP(-150*U3780)-1)+1),1)*V3780</f>
        <v>1.01019948033673</v>
      </c>
    </row>
    <row r="3781" spans="11:23">
      <c r="K3781" s="80">
        <v>377.9</v>
      </c>
      <c r="L3781" s="56">
        <f t="shared" si="477"/>
        <v>1.31379637097518</v>
      </c>
      <c r="M3781" s="56">
        <f t="shared" si="476"/>
        <v>0.00347116200147668</v>
      </c>
      <c r="Q3781" s="82">
        <f t="shared" si="478"/>
        <v>0.032276302773588</v>
      </c>
      <c r="R3781" s="58">
        <f t="shared" si="479"/>
        <v>3.17361010226061</v>
      </c>
      <c r="S3781" s="57">
        <f>IF(K3781=0,C3809,(1/$C$59)*LN(1+$C$59/$C$58/(RodR+ABS(Calculations!K3781-RodR))))</f>
        <v>0.0101702167984016</v>
      </c>
      <c r="T3781" s="83">
        <f t="shared" si="480"/>
        <v>0.0102393876930277</v>
      </c>
      <c r="U3781" s="58">
        <f t="shared" si="481"/>
        <v>157.458333333333</v>
      </c>
      <c r="V3781" s="58">
        <f t="shared" si="482"/>
        <v>1.01019948033673</v>
      </c>
      <c r="W3781" s="58">
        <f t="shared" si="483"/>
        <v>1.01019948033673</v>
      </c>
    </row>
    <row r="3782" spans="11:23">
      <c r="K3782" s="80">
        <v>378</v>
      </c>
      <c r="L3782" s="56">
        <f t="shared" si="477"/>
        <v>1.31345026067914</v>
      </c>
      <c r="M3782" s="56">
        <f t="shared" si="476"/>
        <v>0.00346933091096124</v>
      </c>
      <c r="Q3782" s="82">
        <f t="shared" si="478"/>
        <v>0.0322677998115196</v>
      </c>
      <c r="R3782" s="58">
        <f t="shared" si="479"/>
        <v>3.17361010226061</v>
      </c>
      <c r="S3782" s="57">
        <f>IF(K3782=0,C3810,(1/$C$59)*LN(1+$C$59/$C$58/(RodR+ABS(Calculations!K3782-RodR))))</f>
        <v>0.0101675375272264</v>
      </c>
      <c r="T3782" s="83">
        <f t="shared" si="480"/>
        <v>0.010236671867561</v>
      </c>
      <c r="U3782" s="58">
        <f t="shared" si="481"/>
        <v>157.5</v>
      </c>
      <c r="V3782" s="58">
        <f t="shared" si="482"/>
        <v>1.01019948033673</v>
      </c>
      <c r="W3782" s="58">
        <f t="shared" si="483"/>
        <v>1.01019948033673</v>
      </c>
    </row>
    <row r="3783" spans="11:23">
      <c r="K3783" s="80">
        <v>378.1</v>
      </c>
      <c r="L3783" s="56">
        <f t="shared" si="477"/>
        <v>1.31310433269677</v>
      </c>
      <c r="M3783" s="56">
        <f t="shared" si="476"/>
        <v>0.00346750126896045</v>
      </c>
      <c r="Q3783" s="82">
        <f t="shared" si="478"/>
        <v>0.032259301328388</v>
      </c>
      <c r="R3783" s="58">
        <f t="shared" si="479"/>
        <v>3.17361010226061</v>
      </c>
      <c r="S3783" s="57">
        <f>IF(K3783=0,C3811,(1/$C$59)*LN(1+$C$59/$C$58/(RodR+ABS(Calculations!K3783-RodR))))</f>
        <v>0.0101648596673578</v>
      </c>
      <c r="T3783" s="83">
        <f t="shared" si="480"/>
        <v>0.0102339574823703</v>
      </c>
      <c r="U3783" s="58">
        <f t="shared" si="481"/>
        <v>157.541666666667</v>
      </c>
      <c r="V3783" s="58">
        <f t="shared" si="482"/>
        <v>1.01019948033673</v>
      </c>
      <c r="W3783" s="58">
        <f t="shared" si="483"/>
        <v>1.01019948033673</v>
      </c>
    </row>
    <row r="3784" spans="11:23">
      <c r="K3784" s="80">
        <v>378.2</v>
      </c>
      <c r="L3784" s="56">
        <f t="shared" si="477"/>
        <v>1.31275858688395</v>
      </c>
      <c r="M3784" s="56">
        <f t="shared" si="476"/>
        <v>0.00346567307401258</v>
      </c>
      <c r="Q3784" s="82">
        <f t="shared" si="478"/>
        <v>0.0322508073206532</v>
      </c>
      <c r="R3784" s="58">
        <f t="shared" si="479"/>
        <v>3.17361010226061</v>
      </c>
      <c r="S3784" s="57">
        <f>IF(K3784=0,C3812,(1/$C$59)*LN(1+$C$59/$C$58/(RodR+ABS(Calculations!K3784-RodR))))</f>
        <v>0.0101621832176802</v>
      </c>
      <c r="T3784" s="83">
        <f t="shared" si="480"/>
        <v>0.0102312445363086</v>
      </c>
      <c r="U3784" s="58">
        <f t="shared" si="481"/>
        <v>157.583333333333</v>
      </c>
      <c r="V3784" s="58">
        <f t="shared" si="482"/>
        <v>1.01019948033673</v>
      </c>
      <c r="W3784" s="58">
        <f t="shared" si="483"/>
        <v>1.01019948033673</v>
      </c>
    </row>
    <row r="3785" spans="11:23">
      <c r="K3785" s="80">
        <v>378.3</v>
      </c>
      <c r="L3785" s="56">
        <f t="shared" si="477"/>
        <v>1.31241302309692</v>
      </c>
      <c r="M3785" s="56">
        <f t="shared" si="476"/>
        <v>0.00346384632448293</v>
      </c>
      <c r="Q3785" s="82">
        <f t="shared" si="478"/>
        <v>0.0322423177847827</v>
      </c>
      <c r="R3785" s="58">
        <f t="shared" si="479"/>
        <v>3.17361010226061</v>
      </c>
      <c r="S3785" s="57">
        <f>IF(K3785=0,C3813,(1/$C$59)*LN(1+$C$59/$C$58/(RodR+ABS(Calculations!K3785-RodR))))</f>
        <v>0.0101595081770808</v>
      </c>
      <c r="T3785" s="83">
        <f t="shared" si="480"/>
        <v>0.0102285330282332</v>
      </c>
      <c r="U3785" s="58">
        <f t="shared" si="481"/>
        <v>157.625</v>
      </c>
      <c r="V3785" s="58">
        <f t="shared" si="482"/>
        <v>1.01019948033673</v>
      </c>
      <c r="W3785" s="58">
        <f t="shared" si="483"/>
        <v>1.01019948033673</v>
      </c>
    </row>
    <row r="3786" spans="11:23">
      <c r="K3786" s="80">
        <v>378.4</v>
      </c>
      <c r="L3786" s="56">
        <f t="shared" si="477"/>
        <v>1.31206764119192</v>
      </c>
      <c r="M3786" s="56">
        <f t="shared" si="476"/>
        <v>0.00346202101891069</v>
      </c>
      <c r="Q3786" s="82">
        <f t="shared" si="478"/>
        <v>0.0322338327172451</v>
      </c>
      <c r="R3786" s="58">
        <f t="shared" si="479"/>
        <v>3.17361010226061</v>
      </c>
      <c r="S3786" s="57">
        <f>IF(K3786=0,C3814,(1/$C$59)*LN(1+$C$59/$C$58/(RodR+ABS(Calculations!K3786-RodR))))</f>
        <v>0.0101568345444465</v>
      </c>
      <c r="T3786" s="83">
        <f t="shared" si="480"/>
        <v>0.0102258229569999</v>
      </c>
      <c r="U3786" s="58">
        <f t="shared" si="481"/>
        <v>157.666666666667</v>
      </c>
      <c r="V3786" s="58">
        <f t="shared" si="482"/>
        <v>1.01019948033673</v>
      </c>
      <c r="W3786" s="58">
        <f t="shared" si="483"/>
        <v>1.01019948033673</v>
      </c>
    </row>
    <row r="3787" spans="11:23">
      <c r="K3787" s="80">
        <v>378.5</v>
      </c>
      <c r="L3787" s="56">
        <f t="shared" si="477"/>
        <v>1.31172244102539</v>
      </c>
      <c r="M3787" s="56">
        <f t="shared" si="476"/>
        <v>0.00346019715572887</v>
      </c>
      <c r="Q3787" s="82">
        <f t="shared" si="478"/>
        <v>0.0322253521145136</v>
      </c>
      <c r="R3787" s="58">
        <f t="shared" si="479"/>
        <v>3.17361010226061</v>
      </c>
      <c r="S3787" s="57">
        <f>IF(K3787=0,C3815,(1/$C$59)*LN(1+$C$59/$C$58/(RodR+ABS(Calculations!K3787-RodR))))</f>
        <v>0.0101541623186664</v>
      </c>
      <c r="T3787" s="83">
        <f t="shared" si="480"/>
        <v>0.0102231143214682</v>
      </c>
      <c r="U3787" s="58">
        <f t="shared" si="481"/>
        <v>157.708333333333</v>
      </c>
      <c r="V3787" s="58">
        <f t="shared" si="482"/>
        <v>1.01019948033673</v>
      </c>
      <c r="W3787" s="58">
        <f t="shared" si="483"/>
        <v>1.01019948033673</v>
      </c>
    </row>
    <row r="3788" spans="11:23">
      <c r="K3788" s="80">
        <v>378.6</v>
      </c>
      <c r="L3788" s="56">
        <f t="shared" si="477"/>
        <v>1.31137742245396</v>
      </c>
      <c r="M3788" s="56">
        <f t="shared" si="476"/>
        <v>0.00345837473347643</v>
      </c>
      <c r="Q3788" s="82">
        <f t="shared" si="478"/>
        <v>0.0322168759730659</v>
      </c>
      <c r="R3788" s="58">
        <f t="shared" si="479"/>
        <v>3.17361010226061</v>
      </c>
      <c r="S3788" s="57">
        <f>IF(K3788=0,C3816,(1/$C$59)*LN(1+$C$59/$C$58/(RodR+ABS(Calculations!K3788-RodR))))</f>
        <v>0.0101514914986303</v>
      </c>
      <c r="T3788" s="83">
        <f t="shared" si="480"/>
        <v>0.0102204071204961</v>
      </c>
      <c r="U3788" s="58">
        <f t="shared" si="481"/>
        <v>157.75</v>
      </c>
      <c r="V3788" s="58">
        <f t="shared" si="482"/>
        <v>1.01019948033673</v>
      </c>
      <c r="W3788" s="58">
        <f t="shared" si="483"/>
        <v>1.01019948033673</v>
      </c>
    </row>
    <row r="3789" spans="11:23">
      <c r="K3789" s="80">
        <v>378.7</v>
      </c>
      <c r="L3789" s="56">
        <f t="shared" si="477"/>
        <v>1.31103258533433</v>
      </c>
      <c r="M3789" s="56">
        <f t="shared" ref="M3789:M3852" si="484">L3779-L3789</f>
        <v>0.00345655375058773</v>
      </c>
      <c r="Q3789" s="82">
        <f t="shared" si="478"/>
        <v>0.0322084042893812</v>
      </c>
      <c r="R3789" s="58">
        <f t="shared" si="479"/>
        <v>3.17361010226061</v>
      </c>
      <c r="S3789" s="57">
        <f>IF(K3789=0,C3817,(1/$C$59)*LN(1+$C$59/$C$58/(RodR+ABS(Calculations!K3789-RodR))))</f>
        <v>0.010148822083229</v>
      </c>
      <c r="T3789" s="83">
        <f t="shared" si="480"/>
        <v>0.0102177013529456</v>
      </c>
      <c r="U3789" s="58">
        <f t="shared" si="481"/>
        <v>157.791666666667</v>
      </c>
      <c r="V3789" s="58">
        <f t="shared" si="482"/>
        <v>1.01019948033673</v>
      </c>
      <c r="W3789" s="58">
        <f t="shared" si="483"/>
        <v>1.01019948033673</v>
      </c>
    </row>
    <row r="3790" spans="11:23">
      <c r="K3790" s="80">
        <v>378.8</v>
      </c>
      <c r="L3790" s="56">
        <f t="shared" si="477"/>
        <v>1.31068792952341</v>
      </c>
      <c r="M3790" s="56">
        <f t="shared" si="484"/>
        <v>0.00345473420560038</v>
      </c>
      <c r="Q3790" s="82">
        <f t="shared" si="478"/>
        <v>0.0321999370599447</v>
      </c>
      <c r="R3790" s="58">
        <f t="shared" si="479"/>
        <v>3.17361010226061</v>
      </c>
      <c r="S3790" s="57">
        <f>IF(K3790=0,C3818,(1/$C$59)*LN(1+$C$59/$C$58/(RodR+ABS(Calculations!K3790-RodR))))</f>
        <v>0.0101461540713549</v>
      </c>
      <c r="T3790" s="83">
        <f t="shared" si="480"/>
        <v>0.010214997017677</v>
      </c>
      <c r="U3790" s="58">
        <f t="shared" si="481"/>
        <v>157.833333333333</v>
      </c>
      <c r="V3790" s="58">
        <f t="shared" si="482"/>
        <v>1.01019948033673</v>
      </c>
      <c r="W3790" s="58">
        <f t="shared" si="483"/>
        <v>1.01019948033673</v>
      </c>
    </row>
    <row r="3791" spans="11:23">
      <c r="K3791" s="80">
        <v>378.9</v>
      </c>
      <c r="L3791" s="56">
        <f t="shared" si="477"/>
        <v>1.31034345487823</v>
      </c>
      <c r="M3791" s="56">
        <f t="shared" si="484"/>
        <v>0.00345291609694898</v>
      </c>
      <c r="Q3791" s="82">
        <f t="shared" si="478"/>
        <v>0.0321914742812439</v>
      </c>
      <c r="R3791" s="58">
        <f t="shared" si="479"/>
        <v>3.17361010226061</v>
      </c>
      <c r="S3791" s="57">
        <f>IF(K3791=0,C3819,(1/$C$59)*LN(1+$C$59/$C$58/(RodR+ABS(Calculations!K3791-RodR))))</f>
        <v>0.0101434874619013</v>
      </c>
      <c r="T3791" s="83">
        <f t="shared" si="480"/>
        <v>0.0102122941135549</v>
      </c>
      <c r="U3791" s="58">
        <f t="shared" si="481"/>
        <v>157.875</v>
      </c>
      <c r="V3791" s="58">
        <f t="shared" si="482"/>
        <v>1.01019948033673</v>
      </c>
      <c r="W3791" s="58">
        <f t="shared" si="483"/>
        <v>1.01019948033673</v>
      </c>
    </row>
    <row r="3792" spans="11:23">
      <c r="K3792" s="80">
        <v>379</v>
      </c>
      <c r="L3792" s="56">
        <f t="shared" si="477"/>
        <v>1.30999916125601</v>
      </c>
      <c r="M3792" s="56">
        <f t="shared" si="484"/>
        <v>0.00345109942313693</v>
      </c>
      <c r="Q3792" s="82">
        <f t="shared" si="478"/>
        <v>0.0321830159497707</v>
      </c>
      <c r="R3792" s="58">
        <f t="shared" si="479"/>
        <v>3.17361010226061</v>
      </c>
      <c r="S3792" s="57">
        <f>IF(K3792=0,C3820,(1/$C$59)*LN(1+$C$59/$C$58/(RodR+ABS(Calculations!K3792-RodR))))</f>
        <v>0.0101408222537628</v>
      </c>
      <c r="T3792" s="83">
        <f t="shared" si="480"/>
        <v>0.0102095926394427</v>
      </c>
      <c r="U3792" s="58">
        <f t="shared" si="481"/>
        <v>157.916666666667</v>
      </c>
      <c r="V3792" s="58">
        <f t="shared" si="482"/>
        <v>1.01019948033673</v>
      </c>
      <c r="W3792" s="58">
        <f t="shared" si="483"/>
        <v>1.01019948033673</v>
      </c>
    </row>
    <row r="3793" spans="11:23">
      <c r="K3793" s="80">
        <v>379.1</v>
      </c>
      <c r="L3793" s="56">
        <f t="shared" si="477"/>
        <v>1.3096550485141</v>
      </c>
      <c r="M3793" s="56">
        <f t="shared" si="484"/>
        <v>0.00344928418266677</v>
      </c>
      <c r="Q3793" s="82">
        <f t="shared" si="478"/>
        <v>0.0321745620620211</v>
      </c>
      <c r="R3793" s="58">
        <f t="shared" si="479"/>
        <v>3.17361010226061</v>
      </c>
      <c r="S3793" s="57">
        <f>IF(K3793=0,C3821,(1/$C$59)*LN(1+$C$59/$C$58/(RodR+ABS(Calculations!K3793-RodR))))</f>
        <v>0.0101381584458351</v>
      </c>
      <c r="T3793" s="83">
        <f t="shared" si="480"/>
        <v>0.010206892594206</v>
      </c>
      <c r="U3793" s="58">
        <f t="shared" si="481"/>
        <v>157.958333333333</v>
      </c>
      <c r="V3793" s="58">
        <f t="shared" si="482"/>
        <v>1.01019948033673</v>
      </c>
      <c r="W3793" s="58">
        <f t="shared" si="483"/>
        <v>1.01019948033673</v>
      </c>
    </row>
    <row r="3794" spans="11:23">
      <c r="K3794" s="80">
        <v>379.2</v>
      </c>
      <c r="L3794" s="56">
        <f t="shared" si="477"/>
        <v>1.30931111650994</v>
      </c>
      <c r="M3794" s="56">
        <f t="shared" si="484"/>
        <v>0.00344747037400861</v>
      </c>
      <c r="Q3794" s="82">
        <f t="shared" si="478"/>
        <v>0.0321661126144927</v>
      </c>
      <c r="R3794" s="58">
        <f t="shared" si="479"/>
        <v>3.17361010226061</v>
      </c>
      <c r="S3794" s="57">
        <f>IF(K3794=0,C3822,(1/$C$59)*LN(1+$C$59/$C$58/(RodR+ABS(Calculations!K3794-RodR))))</f>
        <v>0.0101354960370148</v>
      </c>
      <c r="T3794" s="83">
        <f t="shared" si="480"/>
        <v>0.0102041939767113</v>
      </c>
      <c r="U3794" s="58">
        <f t="shared" si="481"/>
        <v>158</v>
      </c>
      <c r="V3794" s="58">
        <f t="shared" si="482"/>
        <v>1.01019948033673</v>
      </c>
      <c r="W3794" s="58">
        <f t="shared" si="483"/>
        <v>1.01019948033673</v>
      </c>
    </row>
    <row r="3795" spans="11:23">
      <c r="K3795" s="80">
        <v>379.3</v>
      </c>
      <c r="L3795" s="56">
        <f t="shared" si="477"/>
        <v>1.30896736510122</v>
      </c>
      <c r="M3795" s="56">
        <f t="shared" si="484"/>
        <v>0.0034456579956994</v>
      </c>
      <c r="Q3795" s="82">
        <f t="shared" si="478"/>
        <v>0.0321576676036889</v>
      </c>
      <c r="R3795" s="58">
        <f t="shared" si="479"/>
        <v>3.17361010226061</v>
      </c>
      <c r="S3795" s="57">
        <f>IF(K3795=0,C3823,(1/$C$59)*LN(1+$C$59/$C$58/(RodR+ABS(Calculations!K3795-RodR))))</f>
        <v>0.0101328350262002</v>
      </c>
      <c r="T3795" s="83">
        <f t="shared" si="480"/>
        <v>0.0102014967858266</v>
      </c>
      <c r="U3795" s="58">
        <f t="shared" si="481"/>
        <v>158.041666666667</v>
      </c>
      <c r="V3795" s="58">
        <f t="shared" si="482"/>
        <v>1.01019948033673</v>
      </c>
      <c r="W3795" s="58">
        <f t="shared" si="483"/>
        <v>1.01019948033673</v>
      </c>
    </row>
    <row r="3796" spans="11:23">
      <c r="K3796" s="80">
        <v>379.4</v>
      </c>
      <c r="L3796" s="56">
        <f t="shared" si="477"/>
        <v>1.30862379414574</v>
      </c>
      <c r="M3796" s="56">
        <f t="shared" si="484"/>
        <v>0.00344384704617307</v>
      </c>
      <c r="Q3796" s="82">
        <f t="shared" si="478"/>
        <v>0.0321492270261168</v>
      </c>
      <c r="R3796" s="58">
        <f t="shared" si="479"/>
        <v>3.17361010226061</v>
      </c>
      <c r="S3796" s="57">
        <f>IF(K3796=0,C3824,(1/$C$59)*LN(1+$C$59/$C$58/(RodR+ABS(Calculations!K3796-RodR))))</f>
        <v>0.0101301754122904</v>
      </c>
      <c r="T3796" s="83">
        <f t="shared" si="480"/>
        <v>0.010198801020421</v>
      </c>
      <c r="U3796" s="58">
        <f t="shared" si="481"/>
        <v>158.083333333333</v>
      </c>
      <c r="V3796" s="58">
        <f t="shared" si="482"/>
        <v>1.01019948033673</v>
      </c>
      <c r="W3796" s="58">
        <f t="shared" si="483"/>
        <v>1.01019948033673</v>
      </c>
    </row>
    <row r="3797" spans="11:23">
      <c r="K3797" s="80">
        <v>379.5</v>
      </c>
      <c r="L3797" s="56">
        <f t="shared" si="477"/>
        <v>1.30828040350139</v>
      </c>
      <c r="M3797" s="56">
        <f t="shared" si="484"/>
        <v>0.00344203752400252</v>
      </c>
      <c r="Q3797" s="82">
        <f t="shared" si="478"/>
        <v>0.0321407908782846</v>
      </c>
      <c r="R3797" s="58">
        <f t="shared" si="479"/>
        <v>3.17361010226061</v>
      </c>
      <c r="S3797" s="57">
        <f>IF(K3797=0,C3825,(1/$C$59)*LN(1+$C$59/$C$58/(RodR+ABS(Calculations!K3797-RodR))))</f>
        <v>0.0101275171941854</v>
      </c>
      <c r="T3797" s="83">
        <f t="shared" si="480"/>
        <v>0.0101961066793647</v>
      </c>
      <c r="U3797" s="58">
        <f t="shared" si="481"/>
        <v>158.125</v>
      </c>
      <c r="V3797" s="58">
        <f t="shared" si="482"/>
        <v>1.01019948033673</v>
      </c>
      <c r="W3797" s="58">
        <f t="shared" si="483"/>
        <v>1.01019948033673</v>
      </c>
    </row>
    <row r="3798" spans="11:23">
      <c r="K3798" s="80">
        <v>379.6</v>
      </c>
      <c r="L3798" s="56">
        <f t="shared" si="477"/>
        <v>1.30793719302631</v>
      </c>
      <c r="M3798" s="56">
        <f t="shared" si="484"/>
        <v>0.00344022942765587</v>
      </c>
      <c r="Q3798" s="82">
        <f t="shared" si="478"/>
        <v>0.0321323591567078</v>
      </c>
      <c r="R3798" s="58">
        <f t="shared" si="479"/>
        <v>3.17361010226061</v>
      </c>
      <c r="S3798" s="57">
        <f>IF(K3798=0,C3826,(1/$C$59)*LN(1+$C$59/$C$58/(RodR+ABS(Calculations!K3798-RodR))))</f>
        <v>0.010124860370787</v>
      </c>
      <c r="T3798" s="83">
        <f t="shared" si="480"/>
        <v>0.0101934137615291</v>
      </c>
      <c r="U3798" s="58">
        <f t="shared" si="481"/>
        <v>158.166666666667</v>
      </c>
      <c r="V3798" s="58">
        <f t="shared" si="482"/>
        <v>1.01019948033673</v>
      </c>
      <c r="W3798" s="58">
        <f t="shared" si="483"/>
        <v>1.01019948033673</v>
      </c>
    </row>
    <row r="3799" spans="11:23">
      <c r="K3799" s="80">
        <v>379.7</v>
      </c>
      <c r="L3799" s="56">
        <f t="shared" si="477"/>
        <v>1.30759416257872</v>
      </c>
      <c r="M3799" s="56">
        <f t="shared" si="484"/>
        <v>0.00343842275560169</v>
      </c>
      <c r="Q3799" s="82">
        <f t="shared" si="478"/>
        <v>0.0321239318579031</v>
      </c>
      <c r="R3799" s="58">
        <f t="shared" si="479"/>
        <v>3.17361010226061</v>
      </c>
      <c r="S3799" s="57">
        <f>IF(K3799=0,C3827,(1/$C$59)*LN(1+$C$59/$C$58/(RodR+ABS(Calculations!K3799-RodR))))</f>
        <v>0.0101222049409979</v>
      </c>
      <c r="T3799" s="83">
        <f t="shared" si="480"/>
        <v>0.0101907222657866</v>
      </c>
      <c r="U3799" s="58">
        <f t="shared" si="481"/>
        <v>158.208333333333</v>
      </c>
      <c r="V3799" s="58">
        <f t="shared" si="482"/>
        <v>1.01019948033673</v>
      </c>
      <c r="W3799" s="58">
        <f t="shared" si="483"/>
        <v>1.01019948033673</v>
      </c>
    </row>
    <row r="3800" spans="11:23">
      <c r="K3800" s="80">
        <v>379.8</v>
      </c>
      <c r="L3800" s="56">
        <f t="shared" si="477"/>
        <v>1.30725131201703</v>
      </c>
      <c r="M3800" s="56">
        <f t="shared" si="484"/>
        <v>0.0034366175063778</v>
      </c>
      <c r="Q3800" s="82">
        <f t="shared" si="478"/>
        <v>0.0321155089783916</v>
      </c>
      <c r="R3800" s="58">
        <f t="shared" si="479"/>
        <v>3.17361010226061</v>
      </c>
      <c r="S3800" s="57">
        <f>IF(K3800=0,C3828,(1/$C$59)*LN(1+$C$59/$C$58/(RodR+ABS(Calculations!K3800-RodR))))</f>
        <v>0.0101195509037217</v>
      </c>
      <c r="T3800" s="83">
        <f t="shared" si="480"/>
        <v>0.0101880321910115</v>
      </c>
      <c r="U3800" s="58">
        <f t="shared" si="481"/>
        <v>158.25</v>
      </c>
      <c r="V3800" s="58">
        <f t="shared" si="482"/>
        <v>1.01019948033673</v>
      </c>
      <c r="W3800" s="58">
        <f t="shared" si="483"/>
        <v>1.01019948033673</v>
      </c>
    </row>
    <row r="3801" spans="11:23">
      <c r="K3801" s="80">
        <v>379.9</v>
      </c>
      <c r="L3801" s="56">
        <f t="shared" si="477"/>
        <v>1.30690864119975</v>
      </c>
      <c r="M3801" s="56">
        <f t="shared" si="484"/>
        <v>0.00343481367848675</v>
      </c>
      <c r="Q3801" s="82">
        <f t="shared" si="478"/>
        <v>0.0321070905146977</v>
      </c>
      <c r="R3801" s="58">
        <f t="shared" si="479"/>
        <v>3.17361010226061</v>
      </c>
      <c r="S3801" s="57">
        <f>IF(K3801=0,C3829,(1/$C$59)*LN(1+$C$59/$C$58/(RodR+ABS(Calculations!K3801-RodR))))</f>
        <v>0.0101168982578633</v>
      </c>
      <c r="T3801" s="83">
        <f t="shared" si="480"/>
        <v>0.0101853435360783</v>
      </c>
      <c r="U3801" s="58">
        <f t="shared" si="481"/>
        <v>158.291666666667</v>
      </c>
      <c r="V3801" s="58">
        <f t="shared" si="482"/>
        <v>1.01019948033673</v>
      </c>
      <c r="W3801" s="58">
        <f t="shared" si="483"/>
        <v>1.01019948033673</v>
      </c>
    </row>
    <row r="3802" spans="11:23">
      <c r="K3802" s="80">
        <v>380</v>
      </c>
      <c r="L3802" s="56">
        <f t="shared" si="477"/>
        <v>1.30656614998561</v>
      </c>
      <c r="M3802" s="56">
        <f t="shared" si="484"/>
        <v>0.0034330112703973</v>
      </c>
      <c r="Q3802" s="82">
        <f t="shared" si="478"/>
        <v>0.0320986764633508</v>
      </c>
      <c r="R3802" s="58">
        <f t="shared" si="479"/>
        <v>3.17361010226061</v>
      </c>
      <c r="S3802" s="57">
        <f>IF(K3802=0,C3830,(1/$C$59)*LN(1+$C$59/$C$58/(RodR+ABS(Calculations!K3802-RodR))))</f>
        <v>0.0101142470023291</v>
      </c>
      <c r="T3802" s="83">
        <f t="shared" si="480"/>
        <v>0.0101826562998635</v>
      </c>
      <c r="U3802" s="58">
        <f t="shared" si="481"/>
        <v>158.333333333333</v>
      </c>
      <c r="V3802" s="58">
        <f t="shared" si="482"/>
        <v>1.01019948033673</v>
      </c>
      <c r="W3802" s="58">
        <f t="shared" si="483"/>
        <v>1.01019948033673</v>
      </c>
    </row>
    <row r="3803" spans="11:23">
      <c r="K3803" s="80">
        <v>380.1</v>
      </c>
      <c r="L3803" s="56">
        <f t="shared" si="477"/>
        <v>1.30622383823338</v>
      </c>
      <c r="M3803" s="56">
        <f t="shared" si="484"/>
        <v>0.00343121028071636</v>
      </c>
      <c r="Q3803" s="82">
        <f t="shared" si="478"/>
        <v>0.0320902668208811</v>
      </c>
      <c r="R3803" s="58">
        <f t="shared" si="479"/>
        <v>3.17361010226061</v>
      </c>
      <c r="S3803" s="57">
        <f>IF(K3803=0,C3831,(1/$C$59)*LN(1+$C$59/$C$58/(RodR+ABS(Calculations!K3803-RodR))))</f>
        <v>0.0101115971360259</v>
      </c>
      <c r="T3803" s="83">
        <f t="shared" si="480"/>
        <v>0.0101799704812444</v>
      </c>
      <c r="U3803" s="58">
        <f t="shared" si="481"/>
        <v>158.375</v>
      </c>
      <c r="V3803" s="58">
        <f t="shared" si="482"/>
        <v>1.01019948033673</v>
      </c>
      <c r="W3803" s="58">
        <f t="shared" si="483"/>
        <v>1.01019948033673</v>
      </c>
    </row>
    <row r="3804" spans="11:23">
      <c r="K3804" s="80">
        <v>380.2</v>
      </c>
      <c r="L3804" s="56">
        <f t="shared" si="477"/>
        <v>1.30588170580207</v>
      </c>
      <c r="M3804" s="56">
        <f t="shared" si="484"/>
        <v>0.00342941070787672</v>
      </c>
      <c r="Q3804" s="82">
        <f t="shared" si="478"/>
        <v>0.0320818615838248</v>
      </c>
      <c r="R3804" s="58">
        <f t="shared" si="479"/>
        <v>3.17361010226061</v>
      </c>
      <c r="S3804" s="57">
        <f>IF(K3804=0,C3832,(1/$C$59)*LN(1+$C$59/$C$58/(RodR+ABS(Calculations!K3804-RodR))))</f>
        <v>0.010108948657862</v>
      </c>
      <c r="T3804" s="83">
        <f t="shared" si="480"/>
        <v>0.0101772860790996</v>
      </c>
      <c r="U3804" s="58">
        <f t="shared" si="481"/>
        <v>158.416666666667</v>
      </c>
      <c r="V3804" s="58">
        <f t="shared" si="482"/>
        <v>1.01019948033673</v>
      </c>
      <c r="W3804" s="58">
        <f t="shared" si="483"/>
        <v>1.01019948033673</v>
      </c>
    </row>
    <row r="3805" spans="11:23">
      <c r="K3805" s="80">
        <v>380.3</v>
      </c>
      <c r="L3805" s="56">
        <f t="shared" si="477"/>
        <v>1.3055397525508</v>
      </c>
      <c r="M3805" s="56">
        <f t="shared" si="484"/>
        <v>0.00342761255041668</v>
      </c>
      <c r="Q3805" s="82">
        <f t="shared" si="478"/>
        <v>0.0320734607487212</v>
      </c>
      <c r="R3805" s="58">
        <f t="shared" si="479"/>
        <v>3.17361010226061</v>
      </c>
      <c r="S3805" s="57">
        <f>IF(K3805=0,C3833,(1/$C$59)*LN(1+$C$59/$C$58/(RodR+ABS(Calculations!K3805-RodR))))</f>
        <v>0.0101063015667472</v>
      </c>
      <c r="T3805" s="83">
        <f t="shared" si="480"/>
        <v>0.0101746030923089</v>
      </c>
      <c r="U3805" s="58">
        <f t="shared" si="481"/>
        <v>158.458333333333</v>
      </c>
      <c r="V3805" s="58">
        <f t="shared" si="482"/>
        <v>1.01019948033673</v>
      </c>
      <c r="W3805" s="58">
        <f t="shared" si="483"/>
        <v>1.01019948033673</v>
      </c>
    </row>
    <row r="3806" spans="11:23">
      <c r="K3806" s="80">
        <v>380.4</v>
      </c>
      <c r="L3806" s="56">
        <f t="shared" si="477"/>
        <v>1.3051979783389</v>
      </c>
      <c r="M3806" s="56">
        <f t="shared" si="484"/>
        <v>0.00342581580683943</v>
      </c>
      <c r="Q3806" s="82">
        <f t="shared" si="478"/>
        <v>0.0320650643121141</v>
      </c>
      <c r="R3806" s="58">
        <f t="shared" si="479"/>
        <v>3.17361010226061</v>
      </c>
      <c r="S3806" s="57">
        <f>IF(K3806=0,C3834,(1/$C$59)*LN(1+$C$59/$C$58/(RodR+ABS(Calculations!K3806-RodR))))</f>
        <v>0.0101036558615924</v>
      </c>
      <c r="T3806" s="83">
        <f t="shared" si="480"/>
        <v>0.0101719215197529</v>
      </c>
      <c r="U3806" s="58">
        <f t="shared" si="481"/>
        <v>158.5</v>
      </c>
      <c r="V3806" s="58">
        <f t="shared" si="482"/>
        <v>1.01019948033673</v>
      </c>
      <c r="W3806" s="58">
        <f t="shared" si="483"/>
        <v>1.01019948033673</v>
      </c>
    </row>
    <row r="3807" spans="11:23">
      <c r="K3807" s="80">
        <v>380.5</v>
      </c>
      <c r="L3807" s="56">
        <f t="shared" si="477"/>
        <v>1.30485638302574</v>
      </c>
      <c r="M3807" s="56">
        <f t="shared" si="484"/>
        <v>0.00342402047564683</v>
      </c>
      <c r="Q3807" s="82">
        <f t="shared" si="478"/>
        <v>0.0320566722705487</v>
      </c>
      <c r="R3807" s="58">
        <f t="shared" si="479"/>
        <v>3.17361010226061</v>
      </c>
      <c r="S3807" s="57">
        <f>IF(K3807=0,C3835,(1/$C$59)*LN(1+$C$59/$C$58/(RodR+ABS(Calculations!K3807-RodR))))</f>
        <v>0.0101010115413088</v>
      </c>
      <c r="T3807" s="83">
        <f t="shared" si="480"/>
        <v>0.0101692413603137</v>
      </c>
      <c r="U3807" s="58">
        <f t="shared" si="481"/>
        <v>158.541666666667</v>
      </c>
      <c r="V3807" s="58">
        <f t="shared" si="482"/>
        <v>1.01019948033673</v>
      </c>
      <c r="W3807" s="58">
        <f t="shared" si="483"/>
        <v>1.01019948033673</v>
      </c>
    </row>
    <row r="3808" spans="11:23">
      <c r="K3808" s="80">
        <v>380.6</v>
      </c>
      <c r="L3808" s="56">
        <f t="shared" si="477"/>
        <v>1.3045149664709</v>
      </c>
      <c r="M3808" s="56">
        <f t="shared" si="484"/>
        <v>0.00342222655541047</v>
      </c>
      <c r="Q3808" s="82">
        <f t="shared" si="478"/>
        <v>0.0320482846205753</v>
      </c>
      <c r="R3808" s="58">
        <f t="shared" si="479"/>
        <v>3.17361010226061</v>
      </c>
      <c r="S3808" s="57">
        <f>IF(K3808=0,C3836,(1/$C$59)*LN(1+$C$59/$C$58/(RodR+ABS(Calculations!K3808-RodR))))</f>
        <v>0.0100983686048097</v>
      </c>
      <c r="T3808" s="83">
        <f t="shared" si="480"/>
        <v>0.0101665626128754</v>
      </c>
      <c r="U3808" s="58">
        <f t="shared" si="481"/>
        <v>158.583333333333</v>
      </c>
      <c r="V3808" s="58">
        <f t="shared" si="482"/>
        <v>1.01019948033673</v>
      </c>
      <c r="W3808" s="58">
        <f t="shared" si="483"/>
        <v>1.01019948033673</v>
      </c>
    </row>
    <row r="3809" spans="11:23">
      <c r="K3809" s="80">
        <v>380.7</v>
      </c>
      <c r="L3809" s="56">
        <f t="shared" si="477"/>
        <v>1.30417372853409</v>
      </c>
      <c r="M3809" s="56">
        <f t="shared" si="484"/>
        <v>0.00342043404463399</v>
      </c>
      <c r="Q3809" s="82">
        <f t="shared" si="478"/>
        <v>0.0320399013587476</v>
      </c>
      <c r="R3809" s="58">
        <f t="shared" si="479"/>
        <v>3.17361010226061</v>
      </c>
      <c r="S3809" s="57">
        <f>IF(K3809=0,C3837,(1/$C$59)*LN(1+$C$59/$C$58/(RodR+ABS(Calculations!K3809-RodR))))</f>
        <v>0.0100957270510089</v>
      </c>
      <c r="T3809" s="83">
        <f t="shared" si="480"/>
        <v>0.0101638852763214</v>
      </c>
      <c r="U3809" s="58">
        <f t="shared" si="481"/>
        <v>158.625</v>
      </c>
      <c r="V3809" s="58">
        <f t="shared" si="482"/>
        <v>1.01019948033673</v>
      </c>
      <c r="W3809" s="58">
        <f t="shared" si="483"/>
        <v>1.01019948033673</v>
      </c>
    </row>
    <row r="3810" spans="11:23">
      <c r="K3810" s="80">
        <v>380.8</v>
      </c>
      <c r="L3810" s="56">
        <f t="shared" si="477"/>
        <v>1.30383266907521</v>
      </c>
      <c r="M3810" s="56">
        <f t="shared" si="484"/>
        <v>0.00341864294181948</v>
      </c>
      <c r="Q3810" s="82">
        <f t="shared" si="478"/>
        <v>0.0320315224816234</v>
      </c>
      <c r="R3810" s="58">
        <f t="shared" si="479"/>
        <v>3.17361010226061</v>
      </c>
      <c r="S3810" s="57">
        <f>IF(K3810=0,C3838,(1/$C$59)*LN(1+$C$59/$C$58/(RodR+ABS(Calculations!K3810-RodR))))</f>
        <v>0.010093086878822</v>
      </c>
      <c r="T3810" s="83">
        <f t="shared" si="480"/>
        <v>0.0101612093495382</v>
      </c>
      <c r="U3810" s="58">
        <f t="shared" si="481"/>
        <v>158.666666666667</v>
      </c>
      <c r="V3810" s="58">
        <f t="shared" si="482"/>
        <v>1.01019948033673</v>
      </c>
      <c r="W3810" s="58">
        <f t="shared" si="483"/>
        <v>1.01019948033673</v>
      </c>
    </row>
    <row r="3811" spans="11:23">
      <c r="K3811" s="80">
        <v>380.9</v>
      </c>
      <c r="L3811" s="56">
        <f t="shared" si="477"/>
        <v>1.30349178795424</v>
      </c>
      <c r="M3811" s="56">
        <f t="shared" si="484"/>
        <v>0.003416853245505</v>
      </c>
      <c r="Q3811" s="82">
        <f t="shared" si="478"/>
        <v>0.032023147985763</v>
      </c>
      <c r="R3811" s="58">
        <f t="shared" si="479"/>
        <v>3.17361010226061</v>
      </c>
      <c r="S3811" s="57">
        <f>IF(K3811=0,C3839,(1/$C$59)*LN(1+$C$59/$C$58/(RodR+ABS(Calculations!K3811-RodR))))</f>
        <v>0.010090448087165</v>
      </c>
      <c r="T3811" s="83">
        <f t="shared" si="480"/>
        <v>0.0101585348314116</v>
      </c>
      <c r="U3811" s="58">
        <f t="shared" si="481"/>
        <v>158.708333333333</v>
      </c>
      <c r="V3811" s="58">
        <f t="shared" si="482"/>
        <v>1.01019948033673</v>
      </c>
      <c r="W3811" s="58">
        <f t="shared" si="483"/>
        <v>1.01019948033673</v>
      </c>
    </row>
    <row r="3812" spans="11:23">
      <c r="K3812" s="80">
        <v>381</v>
      </c>
      <c r="L3812" s="56">
        <f t="shared" si="477"/>
        <v>1.30315108503135</v>
      </c>
      <c r="M3812" s="56">
        <f t="shared" si="484"/>
        <v>0.0034150649542608</v>
      </c>
      <c r="Q3812" s="82">
        <f t="shared" si="478"/>
        <v>0.032014777867731</v>
      </c>
      <c r="R3812" s="58">
        <f t="shared" si="479"/>
        <v>3.17361010226061</v>
      </c>
      <c r="S3812" s="57">
        <f>IF(K3812=0,C3840,(1/$C$59)*LN(1+$C$59/$C$58/(RodR+ABS(Calculations!K3812-RodR))))</f>
        <v>0.0100878106749554</v>
      </c>
      <c r="T3812" s="83">
        <f t="shared" si="480"/>
        <v>0.0101558617208309</v>
      </c>
      <c r="U3812" s="58">
        <f t="shared" si="481"/>
        <v>158.75</v>
      </c>
      <c r="V3812" s="58">
        <f t="shared" si="482"/>
        <v>1.01019948033673</v>
      </c>
      <c r="W3812" s="58">
        <f t="shared" si="483"/>
        <v>1.01019948033673</v>
      </c>
    </row>
    <row r="3813" spans="11:23">
      <c r="K3813" s="80">
        <v>381.1</v>
      </c>
      <c r="L3813" s="56">
        <f t="shared" si="477"/>
        <v>1.30281056016683</v>
      </c>
      <c r="M3813" s="56">
        <f t="shared" si="484"/>
        <v>0.00341327806655545</v>
      </c>
      <c r="Q3813" s="82">
        <f t="shared" si="478"/>
        <v>0.0320064121240951</v>
      </c>
      <c r="R3813" s="58">
        <f t="shared" si="479"/>
        <v>3.17361010226061</v>
      </c>
      <c r="S3813" s="57">
        <f>IF(K3813=0,C3841,(1/$C$59)*LN(1+$C$59/$C$58/(RodR+ABS(Calculations!K3813-RodR))))</f>
        <v>0.0100851746411119</v>
      </c>
      <c r="T3813" s="83">
        <f t="shared" si="480"/>
        <v>0.0101531900166838</v>
      </c>
      <c r="U3813" s="58">
        <f t="shared" si="481"/>
        <v>158.791666666667</v>
      </c>
      <c r="V3813" s="58">
        <f t="shared" si="482"/>
        <v>1.01019948033673</v>
      </c>
      <c r="W3813" s="58">
        <f t="shared" si="483"/>
        <v>1.01019948033673</v>
      </c>
    </row>
    <row r="3814" spans="11:23">
      <c r="K3814" s="80">
        <v>381.2</v>
      </c>
      <c r="L3814" s="56">
        <f t="shared" si="477"/>
        <v>1.30247021322117</v>
      </c>
      <c r="M3814" s="56">
        <f t="shared" si="484"/>
        <v>0.00341149258089279</v>
      </c>
      <c r="Q3814" s="82">
        <f t="shared" si="478"/>
        <v>0.0319980507514284</v>
      </c>
      <c r="R3814" s="58">
        <f t="shared" si="479"/>
        <v>3.17361010226061</v>
      </c>
      <c r="S3814" s="57">
        <f>IF(K3814=0,C3842,(1/$C$59)*LN(1+$C$59/$C$58/(RodR+ABS(Calculations!K3814-RodR))))</f>
        <v>0.0100825399845544</v>
      </c>
      <c r="T3814" s="83">
        <f t="shared" si="480"/>
        <v>0.010150519717862</v>
      </c>
      <c r="U3814" s="58">
        <f t="shared" si="481"/>
        <v>158.833333333333</v>
      </c>
      <c r="V3814" s="58">
        <f t="shared" si="482"/>
        <v>1.01019948033673</v>
      </c>
      <c r="W3814" s="58">
        <f t="shared" si="483"/>
        <v>1.01019948033673</v>
      </c>
    </row>
    <row r="3815" spans="11:23">
      <c r="K3815" s="80">
        <v>381.3</v>
      </c>
      <c r="L3815" s="56">
        <f t="shared" si="477"/>
        <v>1.30213004405493</v>
      </c>
      <c r="M3815" s="56">
        <f t="shared" si="484"/>
        <v>0.00340970849587663</v>
      </c>
      <c r="Q3815" s="82">
        <f t="shared" si="478"/>
        <v>0.0319896937463045</v>
      </c>
      <c r="R3815" s="58">
        <f t="shared" si="479"/>
        <v>3.17361010226061</v>
      </c>
      <c r="S3815" s="57">
        <f>IF(K3815=0,C3843,(1/$C$59)*LN(1+$C$59/$C$58/(RodR+ABS(Calculations!K3815-RodR))))</f>
        <v>0.0100799067042034</v>
      </c>
      <c r="T3815" s="83">
        <f t="shared" si="480"/>
        <v>0.0101478508232555</v>
      </c>
      <c r="U3815" s="58">
        <f t="shared" si="481"/>
        <v>158.875</v>
      </c>
      <c r="V3815" s="58">
        <f t="shared" si="482"/>
        <v>1.01019948033673</v>
      </c>
      <c r="W3815" s="58">
        <f t="shared" si="483"/>
        <v>1.01019948033673</v>
      </c>
    </row>
    <row r="3816" spans="11:23">
      <c r="K3816" s="80">
        <v>381.4</v>
      </c>
      <c r="L3816" s="56">
        <f t="shared" si="477"/>
        <v>1.30179005252886</v>
      </c>
      <c r="M3816" s="56">
        <f t="shared" si="484"/>
        <v>0.00340792581004523</v>
      </c>
      <c r="Q3816" s="82">
        <f t="shared" si="478"/>
        <v>0.0319813411053029</v>
      </c>
      <c r="R3816" s="58">
        <f t="shared" si="479"/>
        <v>3.17361010226061</v>
      </c>
      <c r="S3816" s="57">
        <f>IF(K3816=0,C3844,(1/$C$59)*LN(1+$C$59/$C$58/(RodR+ABS(Calculations!K3816-RodR))))</f>
        <v>0.0100772747989812</v>
      </c>
      <c r="T3816" s="83">
        <f t="shared" si="480"/>
        <v>0.0101451833317585</v>
      </c>
      <c r="U3816" s="58">
        <f t="shared" si="481"/>
        <v>158.916666666667</v>
      </c>
      <c r="V3816" s="58">
        <f t="shared" si="482"/>
        <v>1.01019948033673</v>
      </c>
      <c r="W3816" s="58">
        <f t="shared" si="483"/>
        <v>1.01019948033673</v>
      </c>
    </row>
    <row r="3817" spans="11:23">
      <c r="K3817" s="80">
        <v>381.5</v>
      </c>
      <c r="L3817" s="56">
        <f t="shared" si="477"/>
        <v>1.30145023850384</v>
      </c>
      <c r="M3817" s="56">
        <f t="shared" si="484"/>
        <v>0.00340614452190069</v>
      </c>
      <c r="Q3817" s="82">
        <f t="shared" si="478"/>
        <v>0.0319729928250058</v>
      </c>
      <c r="R3817" s="58">
        <f t="shared" si="479"/>
        <v>3.17361010226061</v>
      </c>
      <c r="S3817" s="57">
        <f>IF(K3817=0,C3845,(1/$C$59)*LN(1+$C$59/$C$58/(RodR+ABS(Calculations!K3817-RodR))))</f>
        <v>0.0100746442678107</v>
      </c>
      <c r="T3817" s="83">
        <f t="shared" si="480"/>
        <v>0.0101425172422638</v>
      </c>
      <c r="U3817" s="58">
        <f t="shared" si="481"/>
        <v>158.958333333333</v>
      </c>
      <c r="V3817" s="58">
        <f t="shared" si="482"/>
        <v>1.01019948033673</v>
      </c>
      <c r="W3817" s="58">
        <f t="shared" si="483"/>
        <v>1.01019948033673</v>
      </c>
    </row>
    <row r="3818" spans="11:23">
      <c r="K3818" s="80">
        <v>381.6</v>
      </c>
      <c r="L3818" s="56">
        <f t="shared" si="477"/>
        <v>1.30111060184092</v>
      </c>
      <c r="M3818" s="56">
        <f t="shared" si="484"/>
        <v>0.00340436462998084</v>
      </c>
      <c r="Q3818" s="82">
        <f t="shared" si="478"/>
        <v>0.0319646489019994</v>
      </c>
      <c r="R3818" s="58">
        <f t="shared" si="479"/>
        <v>3.17361010226061</v>
      </c>
      <c r="S3818" s="57">
        <f>IF(K3818=0,C3846,(1/$C$59)*LN(1+$C$59/$C$58/(RodR+ABS(Calculations!K3818-RodR))))</f>
        <v>0.0100720151096162</v>
      </c>
      <c r="T3818" s="83">
        <f t="shared" si="480"/>
        <v>0.0101398525536666</v>
      </c>
      <c r="U3818" s="58">
        <f t="shared" si="481"/>
        <v>159</v>
      </c>
      <c r="V3818" s="58">
        <f t="shared" si="482"/>
        <v>1.01019948033673</v>
      </c>
      <c r="W3818" s="58">
        <f t="shared" si="483"/>
        <v>1.01019948033673</v>
      </c>
    </row>
    <row r="3819" spans="11:23">
      <c r="K3819" s="80">
        <v>381.7</v>
      </c>
      <c r="L3819" s="56">
        <f t="shared" si="477"/>
        <v>1.30077114240127</v>
      </c>
      <c r="M3819" s="56">
        <f t="shared" si="484"/>
        <v>0.00340258613282152</v>
      </c>
      <c r="Q3819" s="82">
        <f t="shared" si="478"/>
        <v>0.0319563093328733</v>
      </c>
      <c r="R3819" s="58">
        <f t="shared" si="479"/>
        <v>3.17361010226061</v>
      </c>
      <c r="S3819" s="57">
        <f>IF(K3819=0,C3847,(1/$C$59)*LN(1+$C$59/$C$58/(RodR+ABS(Calculations!K3819-RodR))))</f>
        <v>0.0100693873233232</v>
      </c>
      <c r="T3819" s="83">
        <f t="shared" si="480"/>
        <v>0.010137189264863</v>
      </c>
      <c r="U3819" s="58">
        <f t="shared" si="481"/>
        <v>159.041666666667</v>
      </c>
      <c r="V3819" s="58">
        <f t="shared" si="482"/>
        <v>1.01019948033673</v>
      </c>
      <c r="W3819" s="58">
        <f t="shared" si="483"/>
        <v>1.01019948033673</v>
      </c>
    </row>
    <row r="3820" spans="11:23">
      <c r="K3820" s="80">
        <v>381.8</v>
      </c>
      <c r="L3820" s="56">
        <f t="shared" si="477"/>
        <v>1.30043186004618</v>
      </c>
      <c r="M3820" s="56">
        <f t="shared" si="484"/>
        <v>0.00340080902902851</v>
      </c>
      <c r="Q3820" s="82">
        <f t="shared" si="478"/>
        <v>0.0319479741142195</v>
      </c>
      <c r="R3820" s="58">
        <f t="shared" si="479"/>
        <v>3.17361010226061</v>
      </c>
      <c r="S3820" s="57">
        <f>IF(K3820=0,C3848,(1/$C$59)*LN(1+$C$59/$C$58/(RodR+ABS(Calculations!K3820-RodR))))</f>
        <v>0.0100667609078578</v>
      </c>
      <c r="T3820" s="83">
        <f t="shared" si="480"/>
        <v>0.0101345273747505</v>
      </c>
      <c r="U3820" s="58">
        <f t="shared" si="481"/>
        <v>159.083333333333</v>
      </c>
      <c r="V3820" s="58">
        <f t="shared" si="482"/>
        <v>1.01019948033673</v>
      </c>
      <c r="W3820" s="58">
        <f t="shared" si="483"/>
        <v>1.01019948033673</v>
      </c>
    </row>
    <row r="3821" spans="11:23">
      <c r="K3821" s="80">
        <v>381.9</v>
      </c>
      <c r="L3821" s="56">
        <f t="shared" si="477"/>
        <v>1.30009275463717</v>
      </c>
      <c r="M3821" s="56">
        <f t="shared" si="484"/>
        <v>0.00339903331707059</v>
      </c>
      <c r="Q3821" s="82">
        <f t="shared" si="478"/>
        <v>0.0319396432426361</v>
      </c>
      <c r="R3821" s="58">
        <f t="shared" si="479"/>
        <v>3.17361010226061</v>
      </c>
      <c r="S3821" s="57">
        <f>IF(K3821=0,C3849,(1/$C$59)*LN(1+$C$59/$C$58/(RodR+ABS(Calculations!K3821-RodR))))</f>
        <v>0.010064135862148</v>
      </c>
      <c r="T3821" s="83">
        <f t="shared" si="480"/>
        <v>0.0101318668822273</v>
      </c>
      <c r="U3821" s="58">
        <f t="shared" si="481"/>
        <v>159.125</v>
      </c>
      <c r="V3821" s="58">
        <f t="shared" si="482"/>
        <v>1.01019948033673</v>
      </c>
      <c r="W3821" s="58">
        <f t="shared" si="483"/>
        <v>1.01019948033673</v>
      </c>
    </row>
    <row r="3822" spans="11:23">
      <c r="K3822" s="80">
        <v>382</v>
      </c>
      <c r="L3822" s="56">
        <f t="shared" si="477"/>
        <v>1.29975382603583</v>
      </c>
      <c r="M3822" s="56">
        <f t="shared" si="484"/>
        <v>0.00339725899551802</v>
      </c>
      <c r="Q3822" s="82">
        <f t="shared" si="478"/>
        <v>0.0319313167147227</v>
      </c>
      <c r="R3822" s="58">
        <f t="shared" si="479"/>
        <v>3.17361010226061</v>
      </c>
      <c r="S3822" s="57">
        <f>IF(K3822=0,C3850,(1/$C$59)*LN(1+$C$59/$C$58/(RodR+ABS(Calculations!K3822-RodR))))</f>
        <v>0.0100615121851224</v>
      </c>
      <c r="T3822" s="83">
        <f t="shared" si="480"/>
        <v>0.0101292077861931</v>
      </c>
      <c r="U3822" s="58">
        <f t="shared" si="481"/>
        <v>159.166666666667</v>
      </c>
      <c r="V3822" s="58">
        <f t="shared" si="482"/>
        <v>1.01019948033673</v>
      </c>
      <c r="W3822" s="58">
        <f t="shared" si="483"/>
        <v>1.01019948033673</v>
      </c>
    </row>
    <row r="3823" spans="11:23">
      <c r="K3823" s="80">
        <v>382.1</v>
      </c>
      <c r="L3823" s="56">
        <f t="shared" si="477"/>
        <v>1.29941507410388</v>
      </c>
      <c r="M3823" s="56">
        <f t="shared" si="484"/>
        <v>0.00339548606294304</v>
      </c>
      <c r="Q3823" s="82">
        <f t="shared" si="478"/>
        <v>0.0319229945270822</v>
      </c>
      <c r="R3823" s="58">
        <f t="shared" si="479"/>
        <v>3.17361010226061</v>
      </c>
      <c r="S3823" s="57">
        <f>IF(K3823=0,C3851,(1/$C$59)*LN(1+$C$59/$C$58/(RodR+ABS(Calculations!K3823-RodR))))</f>
        <v>0.0100588898757106</v>
      </c>
      <c r="T3823" s="83">
        <f t="shared" si="480"/>
        <v>0.0101265500855489</v>
      </c>
      <c r="U3823" s="58">
        <f t="shared" si="481"/>
        <v>159.208333333333</v>
      </c>
      <c r="V3823" s="58">
        <f t="shared" si="482"/>
        <v>1.01019948033673</v>
      </c>
      <c r="W3823" s="58">
        <f t="shared" si="483"/>
        <v>1.01019948033673</v>
      </c>
    </row>
    <row r="3824" spans="11:23">
      <c r="K3824" s="80">
        <v>382.2</v>
      </c>
      <c r="L3824" s="56">
        <f t="shared" si="477"/>
        <v>1.29907649870329</v>
      </c>
      <c r="M3824" s="56">
        <f t="shared" si="484"/>
        <v>0.00339371451788062</v>
      </c>
      <c r="Q3824" s="82">
        <f t="shared" si="478"/>
        <v>0.0319146766763235</v>
      </c>
      <c r="R3824" s="58">
        <f t="shared" si="479"/>
        <v>3.17361010226061</v>
      </c>
      <c r="S3824" s="57">
        <f>IF(K3824=0,C3852,(1/$C$59)*LN(1+$C$59/$C$58/(RodR+ABS(Calculations!K3824-RodR))))</f>
        <v>0.0100562689328441</v>
      </c>
      <c r="T3824" s="83">
        <f t="shared" si="480"/>
        <v>0.0101238937791963</v>
      </c>
      <c r="U3824" s="58">
        <f t="shared" si="481"/>
        <v>159.25</v>
      </c>
      <c r="V3824" s="58">
        <f t="shared" si="482"/>
        <v>1.01019948033673</v>
      </c>
      <c r="W3824" s="58">
        <f t="shared" si="483"/>
        <v>1.01019948033673</v>
      </c>
    </row>
    <row r="3825" spans="11:23">
      <c r="K3825" s="80">
        <v>382.3</v>
      </c>
      <c r="L3825" s="56">
        <f t="shared" si="477"/>
        <v>1.29873809969606</v>
      </c>
      <c r="M3825" s="56">
        <f t="shared" si="484"/>
        <v>0.00339194435886947</v>
      </c>
      <c r="Q3825" s="82">
        <f t="shared" si="478"/>
        <v>0.0319063631590562</v>
      </c>
      <c r="R3825" s="58">
        <f t="shared" si="479"/>
        <v>3.17361010226061</v>
      </c>
      <c r="S3825" s="57">
        <f>IF(K3825=0,C3853,(1/$C$59)*LN(1+$C$59/$C$58/(RodR+ABS(Calculations!K3825-RodR))))</f>
        <v>0.0100536493554545</v>
      </c>
      <c r="T3825" s="83">
        <f t="shared" si="480"/>
        <v>0.0101212388660385</v>
      </c>
      <c r="U3825" s="58">
        <f t="shared" si="481"/>
        <v>159.291666666667</v>
      </c>
      <c r="V3825" s="58">
        <f t="shared" si="482"/>
        <v>1.01019948033673</v>
      </c>
      <c r="W3825" s="58">
        <f t="shared" si="483"/>
        <v>1.01019948033673</v>
      </c>
    </row>
    <row r="3826" spans="11:23">
      <c r="K3826" s="80">
        <v>382.4</v>
      </c>
      <c r="L3826" s="56">
        <f t="shared" si="477"/>
        <v>1.29839987694438</v>
      </c>
      <c r="M3826" s="56">
        <f t="shared" si="484"/>
        <v>0.00339017558447963</v>
      </c>
      <c r="Q3826" s="82">
        <f t="shared" si="478"/>
        <v>0.031898053971895</v>
      </c>
      <c r="R3826" s="58">
        <f t="shared" si="479"/>
        <v>3.17361010226061</v>
      </c>
      <c r="S3826" s="57">
        <f>IF(K3826=0,C3854,(1/$C$59)*LN(1+$C$59/$C$58/(RodR+ABS(Calculations!K3826-RodR))))</f>
        <v>0.0100510311424751</v>
      </c>
      <c r="T3826" s="83">
        <f t="shared" si="480"/>
        <v>0.0101185853449796</v>
      </c>
      <c r="U3826" s="58">
        <f t="shared" si="481"/>
        <v>159.333333333333</v>
      </c>
      <c r="V3826" s="58">
        <f t="shared" si="482"/>
        <v>1.01019948033673</v>
      </c>
      <c r="W3826" s="58">
        <f t="shared" si="483"/>
        <v>1.01019948033673</v>
      </c>
    </row>
    <row r="3827" spans="11:23">
      <c r="K3827" s="80">
        <v>382.5</v>
      </c>
      <c r="L3827" s="56">
        <f t="shared" si="477"/>
        <v>1.29806183031056</v>
      </c>
      <c r="M3827" s="56">
        <f t="shared" si="484"/>
        <v>0.00338840819328268</v>
      </c>
      <c r="Q3827" s="82">
        <f t="shared" si="478"/>
        <v>0.031889749111457</v>
      </c>
      <c r="R3827" s="58">
        <f t="shared" si="479"/>
        <v>3.17361010226061</v>
      </c>
      <c r="S3827" s="57">
        <f>IF(K3827=0,C3855,(1/$C$59)*LN(1+$C$59/$C$58/(RodR+ABS(Calculations!K3827-RodR))))</f>
        <v>0.01004841429284</v>
      </c>
      <c r="T3827" s="83">
        <f t="shared" si="480"/>
        <v>0.010115933214925</v>
      </c>
      <c r="U3827" s="58">
        <f t="shared" si="481"/>
        <v>159.375</v>
      </c>
      <c r="V3827" s="58">
        <f t="shared" si="482"/>
        <v>1.01019948033673</v>
      </c>
      <c r="W3827" s="58">
        <f t="shared" si="483"/>
        <v>1.01019948033673</v>
      </c>
    </row>
    <row r="3828" spans="11:23">
      <c r="K3828" s="80">
        <v>382.6</v>
      </c>
      <c r="L3828" s="56">
        <f t="shared" si="477"/>
        <v>1.29772395965714</v>
      </c>
      <c r="M3828" s="56">
        <f t="shared" si="484"/>
        <v>0.00338664218378026</v>
      </c>
      <c r="Q3828" s="82">
        <f t="shared" si="478"/>
        <v>0.0318814485743654</v>
      </c>
      <c r="R3828" s="58">
        <f t="shared" si="479"/>
        <v>3.17361010226061</v>
      </c>
      <c r="S3828" s="57">
        <f>IF(K3828=0,C3856,(1/$C$59)*LN(1+$C$59/$C$58/(RodR+ABS(Calculations!K3828-RodR))))</f>
        <v>0.0100457988054852</v>
      </c>
      <c r="T3828" s="83">
        <f t="shared" si="480"/>
        <v>0.0101132824747814</v>
      </c>
      <c r="U3828" s="58">
        <f t="shared" si="481"/>
        <v>159.416666666667</v>
      </c>
      <c r="V3828" s="58">
        <f t="shared" si="482"/>
        <v>1.01019948033673</v>
      </c>
      <c r="W3828" s="58">
        <f t="shared" si="483"/>
        <v>1.01019948033673</v>
      </c>
    </row>
    <row r="3829" spans="11:23">
      <c r="K3829" s="80">
        <v>382.7</v>
      </c>
      <c r="L3829" s="56">
        <f t="shared" si="477"/>
        <v>1.29738626484666</v>
      </c>
      <c r="M3829" s="56">
        <f t="shared" si="484"/>
        <v>0.00338487755461236</v>
      </c>
      <c r="Q3829" s="82">
        <f t="shared" si="478"/>
        <v>0.0318731523572431</v>
      </c>
      <c r="R3829" s="58">
        <f t="shared" si="479"/>
        <v>3.17361010226061</v>
      </c>
      <c r="S3829" s="57">
        <f>IF(K3829=0,C3857,(1/$C$59)*LN(1+$C$59/$C$58/(RodR+ABS(Calculations!K3829-RodR))))</f>
        <v>0.0100431846793465</v>
      </c>
      <c r="T3829" s="83">
        <f t="shared" si="480"/>
        <v>0.0101106331234563</v>
      </c>
      <c r="U3829" s="58">
        <f t="shared" si="481"/>
        <v>159.458333333333</v>
      </c>
      <c r="V3829" s="58">
        <f t="shared" si="482"/>
        <v>1.01019948033673</v>
      </c>
      <c r="W3829" s="58">
        <f t="shared" si="483"/>
        <v>1.01019948033673</v>
      </c>
    </row>
    <row r="3830" spans="11:23">
      <c r="K3830" s="80">
        <v>382.8</v>
      </c>
      <c r="L3830" s="56">
        <f t="shared" si="477"/>
        <v>1.29704874574193</v>
      </c>
      <c r="M3830" s="56">
        <f t="shared" si="484"/>
        <v>0.00338311430424731</v>
      </c>
      <c r="Q3830" s="82">
        <f t="shared" si="478"/>
        <v>0.0318648604567199</v>
      </c>
      <c r="R3830" s="58">
        <f t="shared" si="479"/>
        <v>3.17361010226061</v>
      </c>
      <c r="S3830" s="57">
        <f>IF(K3830=0,C3858,(1/$C$59)*LN(1+$C$59/$C$58/(RodR+ABS(Calculations!K3830-RodR))))</f>
        <v>0.010040571913362</v>
      </c>
      <c r="T3830" s="83">
        <f t="shared" si="480"/>
        <v>0.0101079851598586</v>
      </c>
      <c r="U3830" s="58">
        <f t="shared" si="481"/>
        <v>159.5</v>
      </c>
      <c r="V3830" s="58">
        <f t="shared" si="482"/>
        <v>1.01019948033673</v>
      </c>
      <c r="W3830" s="58">
        <f t="shared" si="483"/>
        <v>1.01019948033673</v>
      </c>
    </row>
    <row r="3831" spans="11:23">
      <c r="K3831" s="80">
        <v>382.9</v>
      </c>
      <c r="L3831" s="56">
        <f t="shared" si="477"/>
        <v>1.29671140220581</v>
      </c>
      <c r="M3831" s="56">
        <f t="shared" si="484"/>
        <v>0.00338135243135795</v>
      </c>
      <c r="Q3831" s="82">
        <f t="shared" si="478"/>
        <v>0.0318565728694262</v>
      </c>
      <c r="R3831" s="58">
        <f t="shared" si="479"/>
        <v>3.17361010226061</v>
      </c>
      <c r="S3831" s="57">
        <f>IF(K3831=0,C3859,(1/$C$59)*LN(1+$C$59/$C$58/(RodR+ABS(Calculations!K3831-RodR))))</f>
        <v>0.01003796050647</v>
      </c>
      <c r="T3831" s="83">
        <f t="shared" si="480"/>
        <v>0.0101053385828981</v>
      </c>
      <c r="U3831" s="58">
        <f t="shared" si="481"/>
        <v>159.541666666667</v>
      </c>
      <c r="V3831" s="58">
        <f t="shared" si="482"/>
        <v>1.01019948033673</v>
      </c>
      <c r="W3831" s="58">
        <f t="shared" si="483"/>
        <v>1.01019948033673</v>
      </c>
    </row>
    <row r="3832" spans="11:23">
      <c r="K3832" s="80">
        <v>383</v>
      </c>
      <c r="L3832" s="56">
        <f t="shared" si="477"/>
        <v>1.29637423410142</v>
      </c>
      <c r="M3832" s="56">
        <f t="shared" si="484"/>
        <v>0.00337959193441373</v>
      </c>
      <c r="Q3832" s="82">
        <f t="shared" si="478"/>
        <v>0.0318482895919995</v>
      </c>
      <c r="R3832" s="58">
        <f t="shared" si="479"/>
        <v>3.17361010226061</v>
      </c>
      <c r="S3832" s="57">
        <f>IF(K3832=0,C3860,(1/$C$59)*LN(1+$C$59/$C$58/(RodR+ABS(Calculations!K3832-RodR))))</f>
        <v>0.0100353504576109</v>
      </c>
      <c r="T3832" s="83">
        <f t="shared" si="480"/>
        <v>0.0101026933914857</v>
      </c>
      <c r="U3832" s="58">
        <f t="shared" si="481"/>
        <v>159.583333333333</v>
      </c>
      <c r="V3832" s="58">
        <f t="shared" si="482"/>
        <v>1.01019948033673</v>
      </c>
      <c r="W3832" s="58">
        <f t="shared" si="483"/>
        <v>1.01019948033673</v>
      </c>
    </row>
    <row r="3833" spans="11:23">
      <c r="K3833" s="80">
        <v>383.1</v>
      </c>
      <c r="L3833" s="56">
        <f t="shared" si="477"/>
        <v>1.29603724129187</v>
      </c>
      <c r="M3833" s="56">
        <f t="shared" si="484"/>
        <v>0.00337783281201842</v>
      </c>
      <c r="Q3833" s="82">
        <f t="shared" si="478"/>
        <v>0.0318400106210768</v>
      </c>
      <c r="R3833" s="58">
        <f t="shared" si="479"/>
        <v>3.17361010226061</v>
      </c>
      <c r="S3833" s="57">
        <f>IF(K3833=0,C3861,(1/$C$59)*LN(1+$C$59/$C$58/(RodR+ABS(Calculations!K3833-RodR))))</f>
        <v>0.010032741765725</v>
      </c>
      <c r="T3833" s="83">
        <f t="shared" si="480"/>
        <v>0.0101000495845345</v>
      </c>
      <c r="U3833" s="58">
        <f t="shared" si="481"/>
        <v>159.625</v>
      </c>
      <c r="V3833" s="58">
        <f t="shared" si="482"/>
        <v>1.01019948033673</v>
      </c>
      <c r="W3833" s="58">
        <f t="shared" si="483"/>
        <v>1.01019948033673</v>
      </c>
    </row>
    <row r="3834" spans="11:23">
      <c r="K3834" s="80">
        <v>383.2</v>
      </c>
      <c r="L3834" s="56">
        <f t="shared" si="477"/>
        <v>1.29570042364052</v>
      </c>
      <c r="M3834" s="56">
        <f t="shared" si="484"/>
        <v>0.00337607506277848</v>
      </c>
      <c r="Q3834" s="82">
        <f t="shared" si="478"/>
        <v>0.0318317359533013</v>
      </c>
      <c r="R3834" s="58">
        <f t="shared" si="479"/>
        <v>3.17361010226061</v>
      </c>
      <c r="S3834" s="57">
        <f>IF(K3834=0,C3862,(1/$C$59)*LN(1+$C$59/$C$58/(RodR+ABS(Calculations!K3834-RodR))))</f>
        <v>0.0100301344297547</v>
      </c>
      <c r="T3834" s="83">
        <f t="shared" si="480"/>
        <v>0.0100974071609569</v>
      </c>
      <c r="U3834" s="58">
        <f t="shared" si="481"/>
        <v>159.666666666667</v>
      </c>
      <c r="V3834" s="58">
        <f t="shared" si="482"/>
        <v>1.01019948033673</v>
      </c>
      <c r="W3834" s="58">
        <f t="shared" si="483"/>
        <v>1.01019948033673</v>
      </c>
    </row>
    <row r="3835" spans="11:23">
      <c r="K3835" s="80">
        <v>383.3</v>
      </c>
      <c r="L3835" s="56">
        <f t="shared" si="477"/>
        <v>1.29536378101086</v>
      </c>
      <c r="M3835" s="56">
        <f t="shared" si="484"/>
        <v>0.00337431868519511</v>
      </c>
      <c r="Q3835" s="82">
        <f t="shared" si="478"/>
        <v>0.0318234655853195</v>
      </c>
      <c r="R3835" s="58">
        <f t="shared" si="479"/>
        <v>3.17361010226061</v>
      </c>
      <c r="S3835" s="57">
        <f>IF(K3835=0,C3863,(1/$C$59)*LN(1+$C$59/$C$58/(RodR+ABS(Calculations!K3835-RodR))))</f>
        <v>0.0100275284486431</v>
      </c>
      <c r="T3835" s="83">
        <f t="shared" si="480"/>
        <v>0.0100947661196681</v>
      </c>
      <c r="U3835" s="58">
        <f t="shared" si="481"/>
        <v>159.708333333333</v>
      </c>
      <c r="V3835" s="58">
        <f t="shared" si="482"/>
        <v>1.01019948033673</v>
      </c>
      <c r="W3835" s="58">
        <f t="shared" si="483"/>
        <v>1.01019948033673</v>
      </c>
    </row>
    <row r="3836" spans="11:23">
      <c r="K3836" s="80">
        <v>383.4</v>
      </c>
      <c r="L3836" s="56">
        <f t="shared" si="477"/>
        <v>1.29502731326647</v>
      </c>
      <c r="M3836" s="56">
        <f t="shared" si="484"/>
        <v>0.00337256367790828</v>
      </c>
      <c r="Q3836" s="82">
        <f t="shared" si="478"/>
        <v>0.0318151995137794</v>
      </c>
      <c r="R3836" s="58">
        <f t="shared" si="479"/>
        <v>3.17361010226061</v>
      </c>
      <c r="S3836" s="57">
        <f>IF(K3836=0,C3864,(1/$C$59)*LN(1+$C$59/$C$58/(RodR+ABS(Calculations!K3836-RodR))))</f>
        <v>0.0100249238213342</v>
      </c>
      <c r="T3836" s="83">
        <f t="shared" si="480"/>
        <v>0.0100921264595829</v>
      </c>
      <c r="U3836" s="58">
        <f t="shared" si="481"/>
        <v>159.75</v>
      </c>
      <c r="V3836" s="58">
        <f t="shared" si="482"/>
        <v>1.01019948033673</v>
      </c>
      <c r="W3836" s="58">
        <f t="shared" si="483"/>
        <v>1.01019948033673</v>
      </c>
    </row>
    <row r="3837" spans="11:23">
      <c r="K3837" s="80">
        <v>383.5</v>
      </c>
      <c r="L3837" s="56">
        <f t="shared" si="477"/>
        <v>1.29469102027114</v>
      </c>
      <c r="M3837" s="56">
        <f t="shared" si="484"/>
        <v>0.00337081003941941</v>
      </c>
      <c r="Q3837" s="82">
        <f t="shared" si="478"/>
        <v>0.031806937735335</v>
      </c>
      <c r="R3837" s="58">
        <f t="shared" si="479"/>
        <v>3.17361010226061</v>
      </c>
      <c r="S3837" s="57">
        <f>IF(K3837=0,C3865,(1/$C$59)*LN(1+$C$59/$C$58/(RodR+ABS(Calculations!K3837-RodR))))</f>
        <v>0.0100223205467737</v>
      </c>
      <c r="T3837" s="83">
        <f t="shared" si="480"/>
        <v>0.0100894881796192</v>
      </c>
      <c r="U3837" s="58">
        <f t="shared" si="481"/>
        <v>159.791666666667</v>
      </c>
      <c r="V3837" s="58">
        <f t="shared" si="482"/>
        <v>1.01019948033673</v>
      </c>
      <c r="W3837" s="58">
        <f t="shared" si="483"/>
        <v>1.01019948033673</v>
      </c>
    </row>
    <row r="3838" spans="11:23">
      <c r="K3838" s="80">
        <v>383.6</v>
      </c>
      <c r="L3838" s="56">
        <f t="shared" si="477"/>
        <v>1.29435490188873</v>
      </c>
      <c r="M3838" s="56">
        <f t="shared" si="484"/>
        <v>0.00336905776840357</v>
      </c>
      <c r="Q3838" s="82">
        <f t="shared" si="478"/>
        <v>0.031798680246642</v>
      </c>
      <c r="R3838" s="58">
        <f t="shared" si="479"/>
        <v>3.17361010226061</v>
      </c>
      <c r="S3838" s="57">
        <f>IF(K3838=0,C3866,(1/$C$59)*LN(1+$C$59/$C$58/(RodR+ABS(Calculations!K3838-RodR))))</f>
        <v>0.0100197186239076</v>
      </c>
      <c r="T3838" s="83">
        <f t="shared" si="480"/>
        <v>0.0100868512786938</v>
      </c>
      <c r="U3838" s="58">
        <f t="shared" si="481"/>
        <v>159.833333333333</v>
      </c>
      <c r="V3838" s="58">
        <f t="shared" si="482"/>
        <v>1.01019948033673</v>
      </c>
      <c r="W3838" s="58">
        <f t="shared" si="483"/>
        <v>1.01019948033673</v>
      </c>
    </row>
    <row r="3839" spans="11:23">
      <c r="K3839" s="80">
        <v>383.7</v>
      </c>
      <c r="L3839" s="56">
        <f t="shared" si="477"/>
        <v>1.29401895798329</v>
      </c>
      <c r="M3839" s="56">
        <f t="shared" si="484"/>
        <v>0.00336730686336195</v>
      </c>
      <c r="Q3839" s="82">
        <f t="shared" si="478"/>
        <v>0.0317904270443601</v>
      </c>
      <c r="R3839" s="58">
        <f t="shared" si="479"/>
        <v>3.17361010226061</v>
      </c>
      <c r="S3839" s="57">
        <f>IF(K3839=0,C3867,(1/$C$59)*LN(1+$C$59/$C$58/(RodR+ABS(Calculations!K3839-RodR))))</f>
        <v>0.0100171180516836</v>
      </c>
      <c r="T3839" s="83">
        <f t="shared" si="480"/>
        <v>0.0100842157557266</v>
      </c>
      <c r="U3839" s="58">
        <f t="shared" si="481"/>
        <v>159.875</v>
      </c>
      <c r="V3839" s="58">
        <f t="shared" si="482"/>
        <v>1.01019948033673</v>
      </c>
      <c r="W3839" s="58">
        <f t="shared" si="483"/>
        <v>1.01019948033673</v>
      </c>
    </row>
    <row r="3840" spans="11:23">
      <c r="K3840" s="80">
        <v>383.8</v>
      </c>
      <c r="L3840" s="56">
        <f t="shared" si="477"/>
        <v>1.29368318841903</v>
      </c>
      <c r="M3840" s="56">
        <f t="shared" si="484"/>
        <v>0.00336555732289923</v>
      </c>
      <c r="Q3840" s="82">
        <f t="shared" si="478"/>
        <v>0.0317821781251534</v>
      </c>
      <c r="R3840" s="58">
        <f t="shared" si="479"/>
        <v>3.17361010226061</v>
      </c>
      <c r="S3840" s="57">
        <f>IF(K3840=0,C3868,(1/$C$59)*LN(1+$C$59/$C$58/(RodR+ABS(Calculations!K3840-RodR))))</f>
        <v>0.0100145188290504</v>
      </c>
      <c r="T3840" s="83">
        <f t="shared" si="480"/>
        <v>0.010081581609637</v>
      </c>
      <c r="U3840" s="58">
        <f t="shared" si="481"/>
        <v>159.916666666667</v>
      </c>
      <c r="V3840" s="58">
        <f t="shared" si="482"/>
        <v>1.01019948033673</v>
      </c>
      <c r="W3840" s="58">
        <f t="shared" si="483"/>
        <v>1.01019948033673</v>
      </c>
    </row>
    <row r="3841" spans="11:23">
      <c r="K3841" s="80">
        <v>383.9</v>
      </c>
      <c r="L3841" s="56">
        <f t="shared" si="477"/>
        <v>1.29334759306026</v>
      </c>
      <c r="M3841" s="56">
        <f t="shared" si="484"/>
        <v>0.00336380914555279</v>
      </c>
      <c r="Q3841" s="82">
        <f t="shared" si="478"/>
        <v>0.0317739334856884</v>
      </c>
      <c r="R3841" s="58">
        <f t="shared" si="479"/>
        <v>3.17361010226061</v>
      </c>
      <c r="S3841" s="57">
        <f>IF(K3841=0,C3869,(1/$C$59)*LN(1+$C$59/$C$58/(RodR+ABS(Calculations!K3841-RodR))))</f>
        <v>0.0100119209549577</v>
      </c>
      <c r="T3841" s="83">
        <f t="shared" si="480"/>
        <v>0.0100789488393473</v>
      </c>
      <c r="U3841" s="58">
        <f t="shared" si="481"/>
        <v>159.958333333333</v>
      </c>
      <c r="V3841" s="58">
        <f t="shared" si="482"/>
        <v>1.01019948033673</v>
      </c>
      <c r="W3841" s="58">
        <f t="shared" si="483"/>
        <v>1.01019948033673</v>
      </c>
    </row>
    <row r="3842" spans="11:23">
      <c r="K3842" s="80">
        <v>384</v>
      </c>
      <c r="L3842" s="56">
        <f t="shared" ref="L3842:L3905" si="485">IF(K3842&lt;RodR,EPRValue,Q3842*$C$43)</f>
        <v>1.29301217177139</v>
      </c>
      <c r="M3842" s="56">
        <f t="shared" si="484"/>
        <v>0.00336206233002989</v>
      </c>
      <c r="Q3842" s="82">
        <f t="shared" si="478"/>
        <v>0.031765693122634</v>
      </c>
      <c r="R3842" s="58">
        <f t="shared" si="479"/>
        <v>3.17361010226061</v>
      </c>
      <c r="S3842" s="57">
        <f>IF(K3842=0,C3870,(1/$C$59)*LN(1+$C$59/$C$58/(RodR+ABS(Calculations!K3842-RodR))))</f>
        <v>0.0100093244283558</v>
      </c>
      <c r="T3842" s="83">
        <f t="shared" si="480"/>
        <v>0.0100763174437787</v>
      </c>
      <c r="U3842" s="58">
        <f t="shared" si="481"/>
        <v>160</v>
      </c>
      <c r="V3842" s="58">
        <f t="shared" si="482"/>
        <v>1.01019948033673</v>
      </c>
      <c r="W3842" s="58">
        <f t="shared" si="483"/>
        <v>1.01019948033673</v>
      </c>
    </row>
    <row r="3843" spans="11:23">
      <c r="K3843" s="80">
        <v>384.1</v>
      </c>
      <c r="L3843" s="56">
        <f t="shared" si="485"/>
        <v>1.2926769244171</v>
      </c>
      <c r="M3843" s="56">
        <f t="shared" si="484"/>
        <v>0.00336031687476379</v>
      </c>
      <c r="Q3843" s="82">
        <f t="shared" si="478"/>
        <v>0.031757457032666</v>
      </c>
      <c r="R3843" s="58">
        <f t="shared" si="479"/>
        <v>3.17361010226061</v>
      </c>
      <c r="S3843" s="57">
        <f>IF(K3843=0,C3871,(1/$C$59)*LN(1+$C$59/$C$58/(RodR+ABS(Calculations!K3843-RodR))))</f>
        <v>0.0100067292481974</v>
      </c>
      <c r="T3843" s="83">
        <f t="shared" si="480"/>
        <v>0.0100736874218559</v>
      </c>
      <c r="U3843" s="58">
        <f t="shared" si="481"/>
        <v>160.041666666667</v>
      </c>
      <c r="V3843" s="58">
        <f t="shared" si="482"/>
        <v>1.01019948033673</v>
      </c>
      <c r="W3843" s="58">
        <f t="shared" si="483"/>
        <v>1.01019948033673</v>
      </c>
    </row>
    <row r="3844" spans="11:23">
      <c r="K3844" s="80">
        <v>384.2</v>
      </c>
      <c r="L3844" s="56">
        <f t="shared" si="485"/>
        <v>1.29234185086209</v>
      </c>
      <c r="M3844" s="56">
        <f t="shared" si="484"/>
        <v>0.00335857277842821</v>
      </c>
      <c r="Q3844" s="82">
        <f t="shared" ref="Q3844:Q3907" si="486">R3844*IF($C$56&lt;$C$55,S3844,T3844)</f>
        <v>0.0317492252124601</v>
      </c>
      <c r="R3844" s="58">
        <f t="shared" ref="R3844:R3907" si="487">$C$70/$C$61*W3844</f>
        <v>3.17361010226061</v>
      </c>
      <c r="S3844" s="57">
        <f>IF(K3844=0,C3872,(1/$C$59)*LN(1+$C$59/$C$58/(RodR+ABS(Calculations!K3844-RodR))))</f>
        <v>0.0100041354134349</v>
      </c>
      <c r="T3844" s="83">
        <f t="shared" ref="T3844:T3907" si="488">IF((ABS(K3844))&lt;$C$55-$C$56,($C$53/2/PI()/$C$56*LN(($C$55-$C$56)*(ABS(K3844)+$C$56)/(ABS(K3844))/$C$55)+$C$60*LN($C$55*$C$54/($C$55-$C$56)/$C$53)),$C$60*LN((((ABS(K3844))+$C$56-$C$55)*$C$53+$C$55*$C$54)/($C$53*(ABS(K3844)))))</f>
        <v>0.0100710587725028</v>
      </c>
      <c r="U3844" s="58">
        <f t="shared" ref="U3844:U3907" si="489">K3844/$C$56</f>
        <v>160.083333333333</v>
      </c>
      <c r="V3844" s="58">
        <f t="shared" ref="V3844:V3907" si="490">IF(K3844="","",1/(1.0212-0.0178*LOG10($C$53+0.01)))</f>
        <v>1.01019948033673</v>
      </c>
      <c r="W3844" s="58">
        <f t="shared" ref="W3844:W3907" si="491">MAX(1/(-(0.21682*LOG10(3.7*U3844)-0.293)*(EXP(-3.7*U3844)-1)+1),1)*MAX(1/(-(0.1921*LOG10(U3844+0.2)+0.072)*(EXP(-150*U3844)-1)+1),1)*V3844</f>
        <v>1.01019948033673</v>
      </c>
    </row>
    <row r="3845" spans="11:23">
      <c r="K3845" s="80">
        <v>384.3</v>
      </c>
      <c r="L3845" s="56">
        <f t="shared" si="485"/>
        <v>1.29200695097123</v>
      </c>
      <c r="M3845" s="56">
        <f t="shared" si="484"/>
        <v>0.00335683003962917</v>
      </c>
      <c r="Q3845" s="82">
        <f t="shared" si="486"/>
        <v>0.031740997658697</v>
      </c>
      <c r="R3845" s="58">
        <f t="shared" si="487"/>
        <v>3.17361010226061</v>
      </c>
      <c r="S3845" s="57">
        <f>IF(K3845=0,C3873,(1/$C$59)*LN(1+$C$59/$C$58/(RodR+ABS(Calculations!K3845-RodR))))</f>
        <v>0.0100015429230224</v>
      </c>
      <c r="T3845" s="83">
        <f t="shared" si="488"/>
        <v>0.0100684314946453</v>
      </c>
      <c r="U3845" s="58">
        <f t="shared" si="489"/>
        <v>160.125</v>
      </c>
      <c r="V3845" s="58">
        <f t="shared" si="490"/>
        <v>1.01019948033673</v>
      </c>
      <c r="W3845" s="58">
        <f t="shared" si="491"/>
        <v>1.01019948033673</v>
      </c>
    </row>
    <row r="3846" spans="11:23">
      <c r="K3846" s="80">
        <v>384.4</v>
      </c>
      <c r="L3846" s="56">
        <f t="shared" si="485"/>
        <v>1.29167222460957</v>
      </c>
      <c r="M3846" s="56">
        <f t="shared" si="484"/>
        <v>0.00335508865690115</v>
      </c>
      <c r="Q3846" s="82">
        <f t="shared" si="486"/>
        <v>0.0317327743680607</v>
      </c>
      <c r="R3846" s="58">
        <f t="shared" si="487"/>
        <v>3.17361010226061</v>
      </c>
      <c r="S3846" s="57">
        <f>IF(K3846=0,C3874,(1/$C$59)*LN(1+$C$59/$C$58/(RodR+ABS(Calculations!K3846-RodR))))</f>
        <v>0.00999895177591505</v>
      </c>
      <c r="T3846" s="83">
        <f t="shared" si="488"/>
        <v>0.0100658055872105</v>
      </c>
      <c r="U3846" s="58">
        <f t="shared" si="489"/>
        <v>160.166666666667</v>
      </c>
      <c r="V3846" s="58">
        <f t="shared" si="490"/>
        <v>1.01019948033673</v>
      </c>
      <c r="W3846" s="58">
        <f t="shared" si="491"/>
        <v>1.01019948033673</v>
      </c>
    </row>
    <row r="3847" spans="11:23">
      <c r="K3847" s="80">
        <v>384.5</v>
      </c>
      <c r="L3847" s="56">
        <f t="shared" si="485"/>
        <v>1.29133767164225</v>
      </c>
      <c r="M3847" s="56">
        <f t="shared" si="484"/>
        <v>0.00335334862888503</v>
      </c>
      <c r="Q3847" s="82">
        <f t="shared" si="486"/>
        <v>0.0317245553372386</v>
      </c>
      <c r="R3847" s="58">
        <f t="shared" si="487"/>
        <v>3.17361010226061</v>
      </c>
      <c r="S3847" s="57">
        <f>IF(K3847=0,C3875,(1/$C$59)*LN(1+$C$59/$C$58/(RodR+ABS(Calculations!K3847-RodR))))</f>
        <v>0.00999636197106909</v>
      </c>
      <c r="T3847" s="83">
        <f t="shared" si="488"/>
        <v>0.0100631810491265</v>
      </c>
      <c r="U3847" s="58">
        <f t="shared" si="489"/>
        <v>160.208333333333</v>
      </c>
      <c r="V3847" s="58">
        <f t="shared" si="490"/>
        <v>1.01019948033673</v>
      </c>
      <c r="W3847" s="58">
        <f t="shared" si="491"/>
        <v>1.01019948033673</v>
      </c>
    </row>
    <row r="3848" spans="11:23">
      <c r="K3848" s="80">
        <v>384.6</v>
      </c>
      <c r="L3848" s="56">
        <f t="shared" si="485"/>
        <v>1.29100329193458</v>
      </c>
      <c r="M3848" s="56">
        <f t="shared" si="484"/>
        <v>0.00335160995414951</v>
      </c>
      <c r="Q3848" s="82">
        <f t="shared" si="486"/>
        <v>0.0317163405629216</v>
      </c>
      <c r="R3848" s="58">
        <f t="shared" si="487"/>
        <v>3.17361010226061</v>
      </c>
      <c r="S3848" s="57">
        <f>IF(K3848=0,C3876,(1/$C$59)*LN(1+$C$59/$C$58/(RodR+ABS(Calculations!K3848-RodR))))</f>
        <v>0.00999377350744176</v>
      </c>
      <c r="T3848" s="83">
        <f t="shared" si="488"/>
        <v>0.0100605578793223</v>
      </c>
      <c r="U3848" s="58">
        <f t="shared" si="489"/>
        <v>160.25</v>
      </c>
      <c r="V3848" s="58">
        <f t="shared" si="490"/>
        <v>1.01019948033673</v>
      </c>
      <c r="W3848" s="58">
        <f t="shared" si="491"/>
        <v>1.01019948033673</v>
      </c>
    </row>
    <row r="3849" spans="11:23">
      <c r="K3849" s="80">
        <v>384.7</v>
      </c>
      <c r="L3849" s="56">
        <f t="shared" si="485"/>
        <v>1.29066908535203</v>
      </c>
      <c r="M3849" s="56">
        <f t="shared" si="484"/>
        <v>0.00334987263126618</v>
      </c>
      <c r="Q3849" s="82">
        <f t="shared" si="486"/>
        <v>0.0317081300418045</v>
      </c>
      <c r="R3849" s="58">
        <f t="shared" si="487"/>
        <v>3.17361010226061</v>
      </c>
      <c r="S3849" s="57">
        <f>IF(K3849=0,C3877,(1/$C$59)*LN(1+$C$59/$C$58/(RodR+ABS(Calculations!K3849-RodR))))</f>
        <v>0.00999118638399164</v>
      </c>
      <c r="T3849" s="83">
        <f t="shared" si="488"/>
        <v>0.0100579360767281</v>
      </c>
      <c r="U3849" s="58">
        <f t="shared" si="489"/>
        <v>160.291666666667</v>
      </c>
      <c r="V3849" s="58">
        <f t="shared" si="490"/>
        <v>1.01019948033673</v>
      </c>
      <c r="W3849" s="58">
        <f t="shared" si="491"/>
        <v>1.01019948033673</v>
      </c>
    </row>
    <row r="3850" spans="11:23">
      <c r="K3850" s="80">
        <v>384.8</v>
      </c>
      <c r="L3850" s="56">
        <f t="shared" si="485"/>
        <v>1.29033505176012</v>
      </c>
      <c r="M3850" s="56">
        <f t="shared" si="484"/>
        <v>0.00334813665890921</v>
      </c>
      <c r="Q3850" s="82">
        <f t="shared" si="486"/>
        <v>0.0316999237705839</v>
      </c>
      <c r="R3850" s="58">
        <f t="shared" si="487"/>
        <v>3.17361010226061</v>
      </c>
      <c r="S3850" s="57">
        <f>IF(K3850=0,C3878,(1/$C$59)*LN(1+$C$59/$C$58/(RodR+ABS(Calculations!K3850-RodR))))</f>
        <v>0.00998860059967783</v>
      </c>
      <c r="T3850" s="83">
        <f t="shared" si="488"/>
        <v>0.0100553156402753</v>
      </c>
      <c r="U3850" s="58">
        <f t="shared" si="489"/>
        <v>160.333333333333</v>
      </c>
      <c r="V3850" s="58">
        <f t="shared" si="490"/>
        <v>1.01019948033673</v>
      </c>
      <c r="W3850" s="58">
        <f t="shared" si="491"/>
        <v>1.01019948033673</v>
      </c>
    </row>
    <row r="3851" spans="11:23">
      <c r="K3851" s="80">
        <v>384.9</v>
      </c>
      <c r="L3851" s="56">
        <f t="shared" si="485"/>
        <v>1.29000119102465</v>
      </c>
      <c r="M3851" s="56">
        <f t="shared" si="484"/>
        <v>0.00334640203561309</v>
      </c>
      <c r="Q3851" s="82">
        <f t="shared" si="486"/>
        <v>0.0316917217459624</v>
      </c>
      <c r="R3851" s="58">
        <f t="shared" si="487"/>
        <v>3.17361010226061</v>
      </c>
      <c r="S3851" s="57">
        <f>IF(K3851=0,C3879,(1/$C$59)*LN(1+$C$59/$C$58/(RodR+ABS(Calculations!K3851-RodR))))</f>
        <v>0.00998601615346128</v>
      </c>
      <c r="T3851" s="83">
        <f t="shared" si="488"/>
        <v>0.0100526965688966</v>
      </c>
      <c r="U3851" s="58">
        <f t="shared" si="489"/>
        <v>160.375</v>
      </c>
      <c r="V3851" s="58">
        <f t="shared" si="490"/>
        <v>1.01019948033673</v>
      </c>
      <c r="W3851" s="58">
        <f t="shared" si="491"/>
        <v>1.01019948033673</v>
      </c>
    </row>
    <row r="3852" spans="11:23">
      <c r="K3852" s="80">
        <v>385</v>
      </c>
      <c r="L3852" s="56">
        <f t="shared" si="485"/>
        <v>1.2896675030114</v>
      </c>
      <c r="M3852" s="56">
        <f t="shared" si="484"/>
        <v>0.00334466875998385</v>
      </c>
      <c r="Q3852" s="82">
        <f t="shared" si="486"/>
        <v>0.0316835239646431</v>
      </c>
      <c r="R3852" s="58">
        <f t="shared" si="487"/>
        <v>3.17361010226061</v>
      </c>
      <c r="S3852" s="57">
        <f>IF(K3852=0,C3880,(1/$C$59)*LN(1+$C$59/$C$58/(RodR+ABS(Calculations!K3852-RodR))))</f>
        <v>0.00998343304430321</v>
      </c>
      <c r="T3852" s="83">
        <f t="shared" si="488"/>
        <v>0.0100500788615254</v>
      </c>
      <c r="U3852" s="58">
        <f t="shared" si="489"/>
        <v>160.416666666667</v>
      </c>
      <c r="V3852" s="58">
        <f t="shared" si="490"/>
        <v>1.01019948033673</v>
      </c>
      <c r="W3852" s="58">
        <f t="shared" si="491"/>
        <v>1.01019948033673</v>
      </c>
    </row>
    <row r="3853" spans="11:23">
      <c r="K3853" s="80">
        <v>385.1</v>
      </c>
      <c r="L3853" s="56">
        <f t="shared" si="485"/>
        <v>1.28933398758641</v>
      </c>
      <c r="M3853" s="56">
        <f t="shared" ref="M3853:M3916" si="492">L3843-L3853</f>
        <v>0.00334293683069431</v>
      </c>
      <c r="Q3853" s="82">
        <f t="shared" si="486"/>
        <v>0.0316753304233343</v>
      </c>
      <c r="R3853" s="58">
        <f t="shared" si="487"/>
        <v>3.17361010226061</v>
      </c>
      <c r="S3853" s="57">
        <f>IF(K3853=0,C3881,(1/$C$59)*LN(1+$C$59/$C$58/(RodR+ABS(Calculations!K3853-RodR))))</f>
        <v>0.0099808512711664</v>
      </c>
      <c r="T3853" s="83">
        <f t="shared" si="488"/>
        <v>0.0100474625170965</v>
      </c>
      <c r="U3853" s="58">
        <f t="shared" si="489"/>
        <v>160.458333333333</v>
      </c>
      <c r="V3853" s="58">
        <f t="shared" si="490"/>
        <v>1.01019948033673</v>
      </c>
      <c r="W3853" s="58">
        <f t="shared" si="491"/>
        <v>1.01019948033673</v>
      </c>
    </row>
    <row r="3854" spans="11:23">
      <c r="K3854" s="80">
        <v>385.2</v>
      </c>
      <c r="L3854" s="56">
        <f t="shared" si="485"/>
        <v>1.28900064461581</v>
      </c>
      <c r="M3854" s="56">
        <f t="shared" si="492"/>
        <v>0.00334120624628098</v>
      </c>
      <c r="Q3854" s="82">
        <f t="shared" si="486"/>
        <v>0.0316671411187478</v>
      </c>
      <c r="R3854" s="58">
        <f t="shared" si="487"/>
        <v>3.17361010226061</v>
      </c>
      <c r="S3854" s="57">
        <f>IF(K3854=0,C3882,(1/$C$59)*LN(1+$C$59/$C$58/(RodR+ABS(Calculations!K3854-RodR))))</f>
        <v>0.0099782708330147</v>
      </c>
      <c r="T3854" s="83">
        <f t="shared" si="488"/>
        <v>0.0100448475345458</v>
      </c>
      <c r="U3854" s="58">
        <f t="shared" si="489"/>
        <v>160.5</v>
      </c>
      <c r="V3854" s="58">
        <f t="shared" si="490"/>
        <v>1.01019948033673</v>
      </c>
      <c r="W3854" s="58">
        <f t="shared" si="491"/>
        <v>1.01019948033673</v>
      </c>
    </row>
    <row r="3855" spans="11:23">
      <c r="K3855" s="80">
        <v>385.3</v>
      </c>
      <c r="L3855" s="56">
        <f t="shared" si="485"/>
        <v>1.28866747396585</v>
      </c>
      <c r="M3855" s="56">
        <f t="shared" si="492"/>
        <v>0.00333947700538206</v>
      </c>
      <c r="Q3855" s="82">
        <f t="shared" si="486"/>
        <v>0.0316589560475977</v>
      </c>
      <c r="R3855" s="58">
        <f t="shared" si="487"/>
        <v>3.17361010226061</v>
      </c>
      <c r="S3855" s="57">
        <f>IF(K3855=0,C3883,(1/$C$59)*LN(1+$C$59/$C$58/(RodR+ABS(Calculations!K3855-RodR))))</f>
        <v>0.00997569172881274</v>
      </c>
      <c r="T3855" s="83">
        <f t="shared" si="488"/>
        <v>0.0100422339128099</v>
      </c>
      <c r="U3855" s="58">
        <f t="shared" si="489"/>
        <v>160.541666666667</v>
      </c>
      <c r="V3855" s="58">
        <f t="shared" si="490"/>
        <v>1.01019948033673</v>
      </c>
      <c r="W3855" s="58">
        <f t="shared" si="491"/>
        <v>1.01019948033673</v>
      </c>
    </row>
    <row r="3856" spans="11:23">
      <c r="K3856" s="80">
        <v>385.4</v>
      </c>
      <c r="L3856" s="56">
        <f t="shared" si="485"/>
        <v>1.288334475503</v>
      </c>
      <c r="M3856" s="56">
        <f t="shared" si="492"/>
        <v>0.00333774910656826</v>
      </c>
      <c r="Q3856" s="82">
        <f t="shared" si="486"/>
        <v>0.0316507752066032</v>
      </c>
      <c r="R3856" s="58">
        <f t="shared" si="487"/>
        <v>3.17361010226061</v>
      </c>
      <c r="S3856" s="57">
        <f>IF(K3856=0,C3884,(1/$C$59)*LN(1+$C$59/$C$58/(RodR+ABS(Calculations!K3856-RodR))))</f>
        <v>0.00997311395752675</v>
      </c>
      <c r="T3856" s="83">
        <f t="shared" si="488"/>
        <v>0.0100396216508272</v>
      </c>
      <c r="U3856" s="58">
        <f t="shared" si="489"/>
        <v>160.583333333333</v>
      </c>
      <c r="V3856" s="58">
        <f t="shared" si="490"/>
        <v>1.01019948033673</v>
      </c>
      <c r="W3856" s="58">
        <f t="shared" si="491"/>
        <v>1.01019948033673</v>
      </c>
    </row>
    <row r="3857" spans="11:23">
      <c r="K3857" s="80">
        <v>385.5</v>
      </c>
      <c r="L3857" s="56">
        <f t="shared" si="485"/>
        <v>1.28800164909374</v>
      </c>
      <c r="M3857" s="56">
        <f t="shared" si="492"/>
        <v>0.00333602254851284</v>
      </c>
      <c r="Q3857" s="82">
        <f t="shared" si="486"/>
        <v>0.0316425985924842</v>
      </c>
      <c r="R3857" s="58">
        <f t="shared" si="487"/>
        <v>3.17361010226061</v>
      </c>
      <c r="S3857" s="57">
        <f>IF(K3857=0,C3885,(1/$C$59)*LN(1+$C$59/$C$58/(RodR+ABS(Calculations!K3857-RodR))))</f>
        <v>0.0099705375181232</v>
      </c>
      <c r="T3857" s="83">
        <f t="shared" si="488"/>
        <v>0.0100370107475365</v>
      </c>
      <c r="U3857" s="58">
        <f t="shared" si="489"/>
        <v>160.625</v>
      </c>
      <c r="V3857" s="58">
        <f t="shared" si="490"/>
        <v>1.01019948033673</v>
      </c>
      <c r="W3857" s="58">
        <f t="shared" si="491"/>
        <v>1.01019948033673</v>
      </c>
    </row>
    <row r="3858" spans="11:23">
      <c r="K3858" s="80">
        <v>385.6</v>
      </c>
      <c r="L3858" s="56">
        <f t="shared" si="485"/>
        <v>1.28766899460483</v>
      </c>
      <c r="M3858" s="56">
        <f t="shared" si="492"/>
        <v>0.00333429732975277</v>
      </c>
      <c r="Q3858" s="82">
        <f t="shared" si="486"/>
        <v>0.0316344262019675</v>
      </c>
      <c r="R3858" s="58">
        <f t="shared" si="487"/>
        <v>3.17361010226061</v>
      </c>
      <c r="S3858" s="57">
        <f>IF(K3858=0,C3886,(1/$C$59)*LN(1+$C$59/$C$58/(RodR+ABS(Calculations!K3858-RodR))))</f>
        <v>0.00996796240957067</v>
      </c>
      <c r="T3858" s="83">
        <f t="shared" si="488"/>
        <v>0.0100344012018789</v>
      </c>
      <c r="U3858" s="58">
        <f t="shared" si="489"/>
        <v>160.666666666667</v>
      </c>
      <c r="V3858" s="58">
        <f t="shared" si="490"/>
        <v>1.01019948033673</v>
      </c>
      <c r="W3858" s="58">
        <f t="shared" si="491"/>
        <v>1.01019948033673</v>
      </c>
    </row>
    <row r="3859" spans="11:23">
      <c r="K3859" s="80">
        <v>385.7</v>
      </c>
      <c r="L3859" s="56">
        <f t="shared" si="485"/>
        <v>1.28733651190303</v>
      </c>
      <c r="M3859" s="56">
        <f t="shared" si="492"/>
        <v>0.00333257344899418</v>
      </c>
      <c r="Q3859" s="82">
        <f t="shared" si="486"/>
        <v>0.0316262580317798</v>
      </c>
      <c r="R3859" s="58">
        <f t="shared" si="487"/>
        <v>3.17361010226061</v>
      </c>
      <c r="S3859" s="57">
        <f>IF(K3859=0,C3887,(1/$C$59)*LN(1+$C$59/$C$58/(RodR+ABS(Calculations!K3859-RodR))))</f>
        <v>0.00996538863083777</v>
      </c>
      <c r="T3859" s="83">
        <f t="shared" si="488"/>
        <v>0.0100317930127943</v>
      </c>
      <c r="U3859" s="58">
        <f t="shared" si="489"/>
        <v>160.708333333333</v>
      </c>
      <c r="V3859" s="58">
        <f t="shared" si="490"/>
        <v>1.01019948033673</v>
      </c>
      <c r="W3859" s="58">
        <f t="shared" si="491"/>
        <v>1.01019948033673</v>
      </c>
    </row>
    <row r="3860" spans="11:23">
      <c r="K3860" s="80">
        <v>385.8</v>
      </c>
      <c r="L3860" s="56">
        <f t="shared" si="485"/>
        <v>1.28700420085535</v>
      </c>
      <c r="M3860" s="56">
        <f t="shared" si="492"/>
        <v>0.00333085090477381</v>
      </c>
      <c r="Q3860" s="82">
        <f t="shared" si="486"/>
        <v>0.0316180940786536</v>
      </c>
      <c r="R3860" s="58">
        <f t="shared" si="487"/>
        <v>3.17361010226061</v>
      </c>
      <c r="S3860" s="57">
        <f>IF(K3860=0,C3888,(1/$C$59)*LN(1+$C$59/$C$58/(RodR+ABS(Calculations!K3860-RodR))))</f>
        <v>0.00996281618089491</v>
      </c>
      <c r="T3860" s="83">
        <f t="shared" si="488"/>
        <v>0.0100291861792267</v>
      </c>
      <c r="U3860" s="58">
        <f t="shared" si="489"/>
        <v>160.75</v>
      </c>
      <c r="V3860" s="58">
        <f t="shared" si="490"/>
        <v>1.01019948033673</v>
      </c>
      <c r="W3860" s="58">
        <f t="shared" si="491"/>
        <v>1.01019948033673</v>
      </c>
    </row>
    <row r="3861" spans="11:23">
      <c r="K3861" s="80">
        <v>385.9</v>
      </c>
      <c r="L3861" s="56">
        <f t="shared" si="485"/>
        <v>1.28667206132888</v>
      </c>
      <c r="M3861" s="56">
        <f t="shared" si="492"/>
        <v>0.00332912969576471</v>
      </c>
      <c r="Q3861" s="82">
        <f t="shared" si="486"/>
        <v>0.0316099343393239</v>
      </c>
      <c r="R3861" s="58">
        <f t="shared" si="487"/>
        <v>3.17361010226061</v>
      </c>
      <c r="S3861" s="57">
        <f>IF(K3861=0,C3889,(1/$C$59)*LN(1+$C$59/$C$58/(RodR+ABS(Calculations!K3861-RodR))))</f>
        <v>0.00996024505871333</v>
      </c>
      <c r="T3861" s="83">
        <f t="shared" si="488"/>
        <v>0.0100265807001183</v>
      </c>
      <c r="U3861" s="58">
        <f t="shared" si="489"/>
        <v>160.791666666667</v>
      </c>
      <c r="V3861" s="58">
        <f t="shared" si="490"/>
        <v>1.01019948033673</v>
      </c>
      <c r="W3861" s="58">
        <f t="shared" si="491"/>
        <v>1.01019948033673</v>
      </c>
    </row>
    <row r="3862" spans="11:23">
      <c r="K3862" s="80">
        <v>386</v>
      </c>
      <c r="L3862" s="56">
        <f t="shared" si="485"/>
        <v>1.28634009319087</v>
      </c>
      <c r="M3862" s="56">
        <f t="shared" si="492"/>
        <v>0.0033274098205367</v>
      </c>
      <c r="Q3862" s="82">
        <f t="shared" si="486"/>
        <v>0.0316017788105293</v>
      </c>
      <c r="R3862" s="58">
        <f t="shared" si="487"/>
        <v>3.17361010226061</v>
      </c>
      <c r="S3862" s="57">
        <f>IF(K3862=0,C3890,(1/$C$59)*LN(1+$C$59/$C$58/(RodR+ABS(Calculations!K3862-RodR))))</f>
        <v>0.00995767526326529</v>
      </c>
      <c r="T3862" s="83">
        <f t="shared" si="488"/>
        <v>0.0100239765744151</v>
      </c>
      <c r="U3862" s="58">
        <f t="shared" si="489"/>
        <v>160.833333333333</v>
      </c>
      <c r="V3862" s="58">
        <f t="shared" si="490"/>
        <v>1.01019948033673</v>
      </c>
      <c r="W3862" s="58">
        <f t="shared" si="491"/>
        <v>1.01019948033673</v>
      </c>
    </row>
    <row r="3863" spans="11:23">
      <c r="K3863" s="80">
        <v>386.1</v>
      </c>
      <c r="L3863" s="56">
        <f t="shared" si="485"/>
        <v>1.28600829630864</v>
      </c>
      <c r="M3863" s="56">
        <f t="shared" si="492"/>
        <v>0.0033256912777635</v>
      </c>
      <c r="Q3863" s="82">
        <f t="shared" si="486"/>
        <v>0.0315936274890106</v>
      </c>
      <c r="R3863" s="58">
        <f t="shared" si="487"/>
        <v>3.17361010226061</v>
      </c>
      <c r="S3863" s="57">
        <f>IF(K3863=0,C3891,(1/$C$59)*LN(1+$C$59/$C$58/(RodR+ABS(Calculations!K3863-RodR))))</f>
        <v>0.00995510679352387</v>
      </c>
      <c r="T3863" s="83">
        <f t="shared" si="488"/>
        <v>0.0100213738010613</v>
      </c>
      <c r="U3863" s="58">
        <f t="shared" si="489"/>
        <v>160.875</v>
      </c>
      <c r="V3863" s="58">
        <f t="shared" si="490"/>
        <v>1.01019948033673</v>
      </c>
      <c r="W3863" s="58">
        <f t="shared" si="491"/>
        <v>1.01019948033673</v>
      </c>
    </row>
    <row r="3864" spans="11:23">
      <c r="K3864" s="80">
        <v>386.2</v>
      </c>
      <c r="L3864" s="56">
        <f t="shared" si="485"/>
        <v>1.28567667054979</v>
      </c>
      <c r="M3864" s="56">
        <f t="shared" si="492"/>
        <v>0.00332397406601492</v>
      </c>
      <c r="Q3864" s="82">
        <f t="shared" si="486"/>
        <v>0.0315854803715145</v>
      </c>
      <c r="R3864" s="58">
        <f t="shared" si="487"/>
        <v>3.17361010226061</v>
      </c>
      <c r="S3864" s="57">
        <f>IF(K3864=0,C3892,(1/$C$59)*LN(1+$C$59/$C$58/(RodR+ABS(Calculations!K3864-RodR))))</f>
        <v>0.00995253964846397</v>
      </c>
      <c r="T3864" s="83">
        <f t="shared" si="488"/>
        <v>0.0100187723790052</v>
      </c>
      <c r="U3864" s="58">
        <f t="shared" si="489"/>
        <v>160.916666666667</v>
      </c>
      <c r="V3864" s="58">
        <f t="shared" si="490"/>
        <v>1.01019948033673</v>
      </c>
      <c r="W3864" s="58">
        <f t="shared" si="491"/>
        <v>1.01019948033673</v>
      </c>
    </row>
    <row r="3865" spans="11:23">
      <c r="K3865" s="80">
        <v>386.3</v>
      </c>
      <c r="L3865" s="56">
        <f t="shared" si="485"/>
        <v>1.28534521578189</v>
      </c>
      <c r="M3865" s="56">
        <f t="shared" si="492"/>
        <v>0.00332225818396448</v>
      </c>
      <c r="Q3865" s="82">
        <f t="shared" si="486"/>
        <v>0.0315773374547879</v>
      </c>
      <c r="R3865" s="58">
        <f t="shared" si="487"/>
        <v>3.17361010226061</v>
      </c>
      <c r="S3865" s="57">
        <f>IF(K3865=0,C3893,(1/$C$59)*LN(1+$C$59/$C$58/(RodR+ABS(Calculations!K3865-RodR))))</f>
        <v>0.0099499738270605</v>
      </c>
      <c r="T3865" s="83">
        <f t="shared" si="488"/>
        <v>0.0100161723071935</v>
      </c>
      <c r="U3865" s="58">
        <f t="shared" si="489"/>
        <v>160.958333333333</v>
      </c>
      <c r="V3865" s="58">
        <f t="shared" si="490"/>
        <v>1.01019948033673</v>
      </c>
      <c r="W3865" s="58">
        <f t="shared" si="491"/>
        <v>1.01019948033673</v>
      </c>
    </row>
    <row r="3866" spans="11:23">
      <c r="K3866" s="80">
        <v>386.4</v>
      </c>
      <c r="L3866" s="56">
        <f t="shared" si="485"/>
        <v>1.28501393187275</v>
      </c>
      <c r="M3866" s="56">
        <f t="shared" si="492"/>
        <v>0.00332054363025036</v>
      </c>
      <c r="Q3866" s="82">
        <f t="shared" si="486"/>
        <v>0.0315691987355833</v>
      </c>
      <c r="R3866" s="58">
        <f t="shared" si="487"/>
        <v>3.17361010226061</v>
      </c>
      <c r="S3866" s="57">
        <f>IF(K3866=0,C3894,(1/$C$59)*LN(1+$C$59/$C$58/(RodR+ABS(Calculations!K3866-RodR))))</f>
        <v>0.00994740932829023</v>
      </c>
      <c r="T3866" s="83">
        <f t="shared" si="488"/>
        <v>0.0100135735845764</v>
      </c>
      <c r="U3866" s="58">
        <f t="shared" si="489"/>
        <v>161</v>
      </c>
      <c r="V3866" s="58">
        <f t="shared" si="490"/>
        <v>1.01019948033673</v>
      </c>
      <c r="W3866" s="58">
        <f t="shared" si="491"/>
        <v>1.01019948033673</v>
      </c>
    </row>
    <row r="3867" spans="11:23">
      <c r="K3867" s="80">
        <v>386.5</v>
      </c>
      <c r="L3867" s="56">
        <f t="shared" si="485"/>
        <v>1.2846828186903</v>
      </c>
      <c r="M3867" s="56">
        <f t="shared" si="492"/>
        <v>0.00331883040344305</v>
      </c>
      <c r="Q3867" s="82">
        <f t="shared" si="486"/>
        <v>0.0315610642106559</v>
      </c>
      <c r="R3867" s="58">
        <f t="shared" si="487"/>
        <v>3.17361010226061</v>
      </c>
      <c r="S3867" s="57">
        <f>IF(K3867=0,C3895,(1/$C$59)*LN(1+$C$59/$C$58/(RodR+ABS(Calculations!K3867-RodR))))</f>
        <v>0.00994484615113069</v>
      </c>
      <c r="T3867" s="83">
        <f t="shared" si="488"/>
        <v>0.0100109762101027</v>
      </c>
      <c r="U3867" s="58">
        <f t="shared" si="489"/>
        <v>161.041666666667</v>
      </c>
      <c r="V3867" s="58">
        <f t="shared" si="490"/>
        <v>1.01019948033673</v>
      </c>
      <c r="W3867" s="58">
        <f t="shared" si="491"/>
        <v>1.01019948033673</v>
      </c>
    </row>
    <row r="3868" spans="11:23">
      <c r="K3868" s="80">
        <v>386.6</v>
      </c>
      <c r="L3868" s="56">
        <f t="shared" si="485"/>
        <v>1.28435187610261</v>
      </c>
      <c r="M3868" s="56">
        <f t="shared" si="492"/>
        <v>0.00331711850221539</v>
      </c>
      <c r="Q3868" s="82">
        <f t="shared" si="486"/>
        <v>0.031552933876765</v>
      </c>
      <c r="R3868" s="58">
        <f t="shared" si="487"/>
        <v>3.17361010226061</v>
      </c>
      <c r="S3868" s="57">
        <f>IF(K3868=0,C3896,(1/$C$59)*LN(1+$C$59/$C$58/(RodR+ABS(Calculations!K3868-RodR))))</f>
        <v>0.00994228429456075</v>
      </c>
      <c r="T3868" s="83">
        <f t="shared" si="488"/>
        <v>0.0100083801827252</v>
      </c>
      <c r="U3868" s="58">
        <f t="shared" si="489"/>
        <v>161.083333333333</v>
      </c>
      <c r="V3868" s="58">
        <f t="shared" si="490"/>
        <v>1.01019948033673</v>
      </c>
      <c r="W3868" s="58">
        <f t="shared" si="491"/>
        <v>1.01019948033673</v>
      </c>
    </row>
    <row r="3869" spans="11:23">
      <c r="K3869" s="80">
        <v>386.7</v>
      </c>
      <c r="L3869" s="56">
        <f t="shared" si="485"/>
        <v>1.28402110397786</v>
      </c>
      <c r="M3869" s="56">
        <f t="shared" si="492"/>
        <v>0.00331540792517204</v>
      </c>
      <c r="Q3869" s="82">
        <f t="shared" si="486"/>
        <v>0.0315448077306716</v>
      </c>
      <c r="R3869" s="58">
        <f t="shared" si="487"/>
        <v>3.17361010226061</v>
      </c>
      <c r="S3869" s="57">
        <f>IF(K3869=0,C3897,(1/$C$59)*LN(1+$C$59/$C$58/(RodR+ABS(Calculations!K3869-RodR))))</f>
        <v>0.0099397237575598</v>
      </c>
      <c r="T3869" s="83">
        <f t="shared" si="488"/>
        <v>0.0100057855013946</v>
      </c>
      <c r="U3869" s="58">
        <f t="shared" si="489"/>
        <v>161.125</v>
      </c>
      <c r="V3869" s="58">
        <f t="shared" si="490"/>
        <v>1.01019948033673</v>
      </c>
      <c r="W3869" s="58">
        <f t="shared" si="491"/>
        <v>1.01019948033673</v>
      </c>
    </row>
    <row r="3870" spans="11:23">
      <c r="K3870" s="80">
        <v>386.8</v>
      </c>
      <c r="L3870" s="56">
        <f t="shared" si="485"/>
        <v>1.28369050218436</v>
      </c>
      <c r="M3870" s="56">
        <f t="shared" si="492"/>
        <v>0.00331369867098563</v>
      </c>
      <c r="Q3870" s="82">
        <f t="shared" si="486"/>
        <v>0.0315366857691407</v>
      </c>
      <c r="R3870" s="58">
        <f t="shared" si="487"/>
        <v>3.17361010226061</v>
      </c>
      <c r="S3870" s="57">
        <f>IF(K3870=0,C3898,(1/$C$59)*LN(1+$C$59/$C$58/(RodR+ABS(Calculations!K3870-RodR))))</f>
        <v>0.00993716453910853</v>
      </c>
      <c r="T3870" s="83">
        <f t="shared" si="488"/>
        <v>0.0100031921650651</v>
      </c>
      <c r="U3870" s="58">
        <f t="shared" si="489"/>
        <v>161.166666666667</v>
      </c>
      <c r="V3870" s="58">
        <f t="shared" si="490"/>
        <v>1.01019948033673</v>
      </c>
      <c r="W3870" s="58">
        <f t="shared" si="491"/>
        <v>1.01019948033673</v>
      </c>
    </row>
    <row r="3871" spans="11:23">
      <c r="K3871" s="80">
        <v>386.9</v>
      </c>
      <c r="L3871" s="56">
        <f t="shared" si="485"/>
        <v>1.28336007059062</v>
      </c>
      <c r="M3871" s="56">
        <f t="shared" si="492"/>
        <v>0.00331199073826083</v>
      </c>
      <c r="Q3871" s="82">
        <f t="shared" si="486"/>
        <v>0.0315285679889419</v>
      </c>
      <c r="R3871" s="58">
        <f t="shared" si="487"/>
        <v>3.17361010226061</v>
      </c>
      <c r="S3871" s="57">
        <f>IF(K3871=0,C3899,(1/$C$59)*LN(1+$C$59/$C$58/(RodR+ABS(Calculations!K3871-RodR))))</f>
        <v>0.00993460663818899</v>
      </c>
      <c r="T3871" s="83">
        <f t="shared" si="488"/>
        <v>0.0100006001726911</v>
      </c>
      <c r="U3871" s="58">
        <f t="shared" si="489"/>
        <v>161.208333333333</v>
      </c>
      <c r="V3871" s="58">
        <f t="shared" si="490"/>
        <v>1.01019948033673</v>
      </c>
      <c r="W3871" s="58">
        <f t="shared" si="491"/>
        <v>1.01019948033673</v>
      </c>
    </row>
    <row r="3872" spans="11:23">
      <c r="K3872" s="80">
        <v>387</v>
      </c>
      <c r="L3872" s="56">
        <f t="shared" si="485"/>
        <v>1.2830298090652</v>
      </c>
      <c r="M3872" s="56">
        <f t="shared" si="492"/>
        <v>0.00331028412567025</v>
      </c>
      <c r="Q3872" s="82">
        <f t="shared" si="486"/>
        <v>0.031520454386846</v>
      </c>
      <c r="R3872" s="58">
        <f t="shared" si="487"/>
        <v>3.17361010226061</v>
      </c>
      <c r="S3872" s="57">
        <f>IF(K3872=0,C3900,(1/$C$59)*LN(1+$C$59/$C$58/(RodR+ABS(Calculations!K3872-RodR))))</f>
        <v>0.00993205005378371</v>
      </c>
      <c r="T3872" s="83">
        <f t="shared" si="488"/>
        <v>0.00999800952322816</v>
      </c>
      <c r="U3872" s="58">
        <f t="shared" si="489"/>
        <v>161.25</v>
      </c>
      <c r="V3872" s="58">
        <f t="shared" si="490"/>
        <v>1.01019948033673</v>
      </c>
      <c r="W3872" s="58">
        <f t="shared" si="491"/>
        <v>1.01019948033673</v>
      </c>
    </row>
    <row r="3873" spans="11:23">
      <c r="K3873" s="80">
        <v>387.1</v>
      </c>
      <c r="L3873" s="56">
        <f t="shared" si="485"/>
        <v>1.28269971747683</v>
      </c>
      <c r="M3873" s="56">
        <f t="shared" si="492"/>
        <v>0.00330857883181834</v>
      </c>
      <c r="Q3873" s="82">
        <f t="shared" si="486"/>
        <v>0.0315123449596283</v>
      </c>
      <c r="R3873" s="58">
        <f t="shared" si="487"/>
        <v>3.17361010226061</v>
      </c>
      <c r="S3873" s="57">
        <f>IF(K3873=0,C3901,(1/$C$59)*LN(1+$C$59/$C$58/(RodR+ABS(Calculations!K3873-RodR))))</f>
        <v>0.00992949478487658</v>
      </c>
      <c r="T3873" s="83">
        <f t="shared" si="488"/>
        <v>0.00999542021563271</v>
      </c>
      <c r="U3873" s="58">
        <f t="shared" si="489"/>
        <v>161.291666666667</v>
      </c>
      <c r="V3873" s="58">
        <f t="shared" si="490"/>
        <v>1.01019948033673</v>
      </c>
      <c r="W3873" s="58">
        <f t="shared" si="491"/>
        <v>1.01019948033673</v>
      </c>
    </row>
    <row r="3874" spans="11:23">
      <c r="K3874" s="80">
        <v>387.2</v>
      </c>
      <c r="L3874" s="56">
        <f t="shared" si="485"/>
        <v>1.28236979569441</v>
      </c>
      <c r="M3874" s="56">
        <f t="shared" si="492"/>
        <v>0.00330687485537884</v>
      </c>
      <c r="Q3874" s="82">
        <f t="shared" si="486"/>
        <v>0.0315042397040682</v>
      </c>
      <c r="R3874" s="58">
        <f t="shared" si="487"/>
        <v>3.17361010226061</v>
      </c>
      <c r="S3874" s="57">
        <f>IF(K3874=0,C3902,(1/$C$59)*LN(1+$C$59/$C$58/(RodR+ABS(Calculations!K3874-RodR))))</f>
        <v>0.00992694083045276</v>
      </c>
      <c r="T3874" s="83">
        <f t="shared" si="488"/>
        <v>0.00999283224886259</v>
      </c>
      <c r="U3874" s="58">
        <f t="shared" si="489"/>
        <v>161.333333333333</v>
      </c>
      <c r="V3874" s="58">
        <f t="shared" si="490"/>
        <v>1.01019948033673</v>
      </c>
      <c r="W3874" s="58">
        <f t="shared" si="491"/>
        <v>1.01019948033673</v>
      </c>
    </row>
    <row r="3875" spans="11:23">
      <c r="K3875" s="80">
        <v>387.3</v>
      </c>
      <c r="L3875" s="56">
        <f t="shared" si="485"/>
        <v>1.28204004358697</v>
      </c>
      <c r="M3875" s="56">
        <f t="shared" si="492"/>
        <v>0.0033051721949191</v>
      </c>
      <c r="Q3875" s="82">
        <f t="shared" si="486"/>
        <v>0.0314961386169475</v>
      </c>
      <c r="R3875" s="58">
        <f t="shared" si="487"/>
        <v>3.17361010226061</v>
      </c>
      <c r="S3875" s="57">
        <f>IF(K3875=0,C3903,(1/$C$59)*LN(1+$C$59/$C$58/(RodR+ABS(Calculations!K3875-RodR))))</f>
        <v>0.00992438818949825</v>
      </c>
      <c r="T3875" s="83">
        <f t="shared" si="488"/>
        <v>0.00999024562187649</v>
      </c>
      <c r="U3875" s="58">
        <f t="shared" si="489"/>
        <v>161.375</v>
      </c>
      <c r="V3875" s="58">
        <f t="shared" si="490"/>
        <v>1.01019948033673</v>
      </c>
      <c r="W3875" s="58">
        <f t="shared" si="491"/>
        <v>1.01019948033673</v>
      </c>
    </row>
    <row r="3876" spans="11:23">
      <c r="K3876" s="80">
        <v>387.4</v>
      </c>
      <c r="L3876" s="56">
        <f t="shared" si="485"/>
        <v>1.28171046102357</v>
      </c>
      <c r="M3876" s="56">
        <f t="shared" si="492"/>
        <v>0.00330347084918414</v>
      </c>
      <c r="Q3876" s="82">
        <f t="shared" si="486"/>
        <v>0.0314880416950498</v>
      </c>
      <c r="R3876" s="58">
        <f t="shared" si="487"/>
        <v>3.17361010226061</v>
      </c>
      <c r="S3876" s="57">
        <f>IF(K3876=0,C3904,(1/$C$59)*LN(1+$C$59/$C$58/(RodR+ABS(Calculations!K3876-RodR))))</f>
        <v>0.00992183686099953</v>
      </c>
      <c r="T3876" s="83">
        <f t="shared" si="488"/>
        <v>0.00998766033363423</v>
      </c>
      <c r="U3876" s="58">
        <f t="shared" si="489"/>
        <v>161.416666666667</v>
      </c>
      <c r="V3876" s="58">
        <f t="shared" si="490"/>
        <v>1.01019948033673</v>
      </c>
      <c r="W3876" s="58">
        <f t="shared" si="491"/>
        <v>1.01019948033673</v>
      </c>
    </row>
    <row r="3877" spans="11:23">
      <c r="K3877" s="80">
        <v>387.5</v>
      </c>
      <c r="L3877" s="56">
        <f t="shared" si="485"/>
        <v>1.28138104787355</v>
      </c>
      <c r="M3877" s="56">
        <f t="shared" si="492"/>
        <v>0.00330177081674132</v>
      </c>
      <c r="Q3877" s="82">
        <f t="shared" si="486"/>
        <v>0.0314799489351653</v>
      </c>
      <c r="R3877" s="58">
        <f t="shared" si="487"/>
        <v>3.17361010226061</v>
      </c>
      <c r="S3877" s="57">
        <f>IF(K3877=0,C3905,(1/$C$59)*LN(1+$C$59/$C$58/(RodR+ABS(Calculations!K3877-RodR))))</f>
        <v>0.00991928684394523</v>
      </c>
      <c r="T3877" s="83">
        <f t="shared" si="488"/>
        <v>0.00998507638309696</v>
      </c>
      <c r="U3877" s="58">
        <f t="shared" si="489"/>
        <v>161.458333333333</v>
      </c>
      <c r="V3877" s="58">
        <f t="shared" si="490"/>
        <v>1.01019948033673</v>
      </c>
      <c r="W3877" s="58">
        <f t="shared" si="491"/>
        <v>1.01019948033673</v>
      </c>
    </row>
    <row r="3878" spans="11:23">
      <c r="K3878" s="80">
        <v>387.6</v>
      </c>
      <c r="L3878" s="56">
        <f t="shared" si="485"/>
        <v>1.28105180400628</v>
      </c>
      <c r="M3878" s="56">
        <f t="shared" si="492"/>
        <v>0.00330007209633298</v>
      </c>
      <c r="Q3878" s="82">
        <f t="shared" si="486"/>
        <v>0.0314718603340844</v>
      </c>
      <c r="R3878" s="58">
        <f t="shared" si="487"/>
        <v>3.17361010226061</v>
      </c>
      <c r="S3878" s="57">
        <f>IF(K3878=0,C3906,(1/$C$59)*LN(1+$C$59/$C$58/(RodR+ABS(Calculations!K3878-RodR))))</f>
        <v>0.00991673813732396</v>
      </c>
      <c r="T3878" s="83">
        <f t="shared" si="488"/>
        <v>0.00998249376922674</v>
      </c>
      <c r="U3878" s="58">
        <f t="shared" si="489"/>
        <v>161.5</v>
      </c>
      <c r="V3878" s="58">
        <f t="shared" si="490"/>
        <v>1.01019948033673</v>
      </c>
      <c r="W3878" s="58">
        <f t="shared" si="491"/>
        <v>1.01019948033673</v>
      </c>
    </row>
    <row r="3879" spans="11:23">
      <c r="K3879" s="80">
        <v>387.7</v>
      </c>
      <c r="L3879" s="56">
        <f t="shared" si="485"/>
        <v>1.28072272929133</v>
      </c>
      <c r="M3879" s="56">
        <f t="shared" si="492"/>
        <v>0.00329837468652872</v>
      </c>
      <c r="Q3879" s="82">
        <f t="shared" si="486"/>
        <v>0.031463775888603</v>
      </c>
      <c r="R3879" s="58">
        <f t="shared" si="487"/>
        <v>3.17361010226061</v>
      </c>
      <c r="S3879" s="57">
        <f>IF(K3879=0,C3907,(1/$C$59)*LN(1+$C$59/$C$58/(RodR+ABS(Calculations!K3879-RodR))))</f>
        <v>0.00991419074012616</v>
      </c>
      <c r="T3879" s="83">
        <f t="shared" si="488"/>
        <v>0.00997991249098629</v>
      </c>
      <c r="U3879" s="58">
        <f t="shared" si="489"/>
        <v>161.541666666667</v>
      </c>
      <c r="V3879" s="58">
        <f t="shared" si="490"/>
        <v>1.01019948033673</v>
      </c>
      <c r="W3879" s="58">
        <f t="shared" si="491"/>
        <v>1.01019948033673</v>
      </c>
    </row>
    <row r="3880" spans="11:23">
      <c r="K3880" s="80">
        <v>387.8</v>
      </c>
      <c r="L3880" s="56">
        <f t="shared" si="485"/>
        <v>1.2803938235984</v>
      </c>
      <c r="M3880" s="56">
        <f t="shared" si="492"/>
        <v>0.00329667858596716</v>
      </c>
      <c r="Q3880" s="82">
        <f t="shared" si="486"/>
        <v>0.0314556955955198</v>
      </c>
      <c r="R3880" s="58">
        <f t="shared" si="487"/>
        <v>3.17361010226061</v>
      </c>
      <c r="S3880" s="57">
        <f>IF(K3880=0,C3908,(1/$C$59)*LN(1+$C$59/$C$58/(RodR+ABS(Calculations!K3880-RodR))))</f>
        <v>0.00991164465134309</v>
      </c>
      <c r="T3880" s="83">
        <f t="shared" si="488"/>
        <v>0.0099773325473401</v>
      </c>
      <c r="U3880" s="58">
        <f t="shared" si="489"/>
        <v>161.583333333333</v>
      </c>
      <c r="V3880" s="58">
        <f t="shared" si="490"/>
        <v>1.01019948033673</v>
      </c>
      <c r="W3880" s="58">
        <f t="shared" si="491"/>
        <v>1.01019948033673</v>
      </c>
    </row>
    <row r="3881" spans="11:23">
      <c r="K3881" s="80">
        <v>387.9</v>
      </c>
      <c r="L3881" s="56">
        <f t="shared" si="485"/>
        <v>1.28006508679723</v>
      </c>
      <c r="M3881" s="56">
        <f t="shared" si="492"/>
        <v>0.00329498379338933</v>
      </c>
      <c r="Q3881" s="82">
        <f t="shared" si="486"/>
        <v>0.031447619451635</v>
      </c>
      <c r="R3881" s="58">
        <f t="shared" si="487"/>
        <v>3.17361010226061</v>
      </c>
      <c r="S3881" s="57">
        <f>IF(K3881=0,C3909,(1/$C$59)*LN(1+$C$59/$C$58/(RodR+ABS(Calculations!K3881-RodR))))</f>
        <v>0.00990909986996651</v>
      </c>
      <c r="T3881" s="83">
        <f t="shared" si="488"/>
        <v>0.00997475393725335</v>
      </c>
      <c r="U3881" s="58">
        <f t="shared" si="489"/>
        <v>161.625</v>
      </c>
      <c r="V3881" s="58">
        <f t="shared" si="490"/>
        <v>1.01019948033673</v>
      </c>
      <c r="W3881" s="58">
        <f t="shared" si="491"/>
        <v>1.01019948033673</v>
      </c>
    </row>
    <row r="3882" spans="11:23">
      <c r="K3882" s="80">
        <v>388</v>
      </c>
      <c r="L3882" s="56">
        <f t="shared" si="485"/>
        <v>1.27973651875783</v>
      </c>
      <c r="M3882" s="56">
        <f t="shared" si="492"/>
        <v>0.00329329030736614</v>
      </c>
      <c r="Q3882" s="82">
        <f t="shared" si="486"/>
        <v>0.0314395474537549</v>
      </c>
      <c r="R3882" s="58">
        <f t="shared" si="487"/>
        <v>3.17361010226061</v>
      </c>
      <c r="S3882" s="57">
        <f>IF(K3882=0,C3910,(1/$C$59)*LN(1+$C$59/$C$58/(RodR+ABS(Calculations!K3882-RodR))))</f>
        <v>0.00990655639499006</v>
      </c>
      <c r="T3882" s="83">
        <f t="shared" si="488"/>
        <v>0.0099721766596919</v>
      </c>
      <c r="U3882" s="58">
        <f t="shared" si="489"/>
        <v>161.666666666667</v>
      </c>
      <c r="V3882" s="58">
        <f t="shared" si="490"/>
        <v>1.01019948033673</v>
      </c>
      <c r="W3882" s="58">
        <f t="shared" si="491"/>
        <v>1.01019948033673</v>
      </c>
    </row>
    <row r="3883" spans="11:23">
      <c r="K3883" s="80">
        <v>388.1</v>
      </c>
      <c r="L3883" s="56">
        <f t="shared" si="485"/>
        <v>1.27940811935022</v>
      </c>
      <c r="M3883" s="56">
        <f t="shared" si="492"/>
        <v>0.00329159812660373</v>
      </c>
      <c r="Q3883" s="82">
        <f t="shared" si="486"/>
        <v>0.0314314795986863</v>
      </c>
      <c r="R3883" s="58">
        <f t="shared" si="487"/>
        <v>3.17361010226061</v>
      </c>
      <c r="S3883" s="57">
        <f>IF(K3883=0,C3911,(1/$C$59)*LN(1+$C$59/$C$58/(RodR+ABS(Calculations!K3883-RodR))))</f>
        <v>0.00990401422540759</v>
      </c>
      <c r="T3883" s="83">
        <f t="shared" si="488"/>
        <v>0.00996960071362402</v>
      </c>
      <c r="U3883" s="58">
        <f t="shared" si="489"/>
        <v>161.708333333333</v>
      </c>
      <c r="V3883" s="58">
        <f t="shared" si="490"/>
        <v>1.01019948033673</v>
      </c>
      <c r="W3883" s="58">
        <f t="shared" si="491"/>
        <v>1.01019948033673</v>
      </c>
    </row>
    <row r="3884" spans="11:23">
      <c r="K3884" s="80">
        <v>388.2</v>
      </c>
      <c r="L3884" s="56">
        <f t="shared" si="485"/>
        <v>1.27907988844467</v>
      </c>
      <c r="M3884" s="56">
        <f t="shared" si="492"/>
        <v>0.00328990724973965</v>
      </c>
      <c r="Q3884" s="82">
        <f t="shared" si="486"/>
        <v>0.0314234158832421</v>
      </c>
      <c r="R3884" s="58">
        <f t="shared" si="487"/>
        <v>3.17361010226061</v>
      </c>
      <c r="S3884" s="57">
        <f>IF(K3884=0,C3912,(1/$C$59)*LN(1+$C$59/$C$58/(RodR+ABS(Calculations!K3884-RodR))))</f>
        <v>0.00990147336021485</v>
      </c>
      <c r="T3884" s="83">
        <f t="shared" si="488"/>
        <v>0.00996702609801715</v>
      </c>
      <c r="U3884" s="58">
        <f t="shared" si="489"/>
        <v>161.75</v>
      </c>
      <c r="V3884" s="58">
        <f t="shared" si="490"/>
        <v>1.01019948033673</v>
      </c>
      <c r="W3884" s="58">
        <f t="shared" si="491"/>
        <v>1.01019948033673</v>
      </c>
    </row>
    <row r="3885" spans="11:23">
      <c r="K3885" s="80">
        <v>388.3</v>
      </c>
      <c r="L3885" s="56">
        <f t="shared" si="485"/>
        <v>1.27875182591152</v>
      </c>
      <c r="M3885" s="56">
        <f t="shared" si="492"/>
        <v>0.00328821767544851</v>
      </c>
      <c r="Q3885" s="82">
        <f t="shared" si="486"/>
        <v>0.0314153563042369</v>
      </c>
      <c r="R3885" s="58">
        <f t="shared" si="487"/>
        <v>3.17361010226061</v>
      </c>
      <c r="S3885" s="57">
        <f>IF(K3885=0,C3913,(1/$C$59)*LN(1+$C$59/$C$58/(RodR+ABS(Calculations!K3885-RodR))))</f>
        <v>0.00989893379840808</v>
      </c>
      <c r="T3885" s="83">
        <f t="shared" si="488"/>
        <v>0.0099644528118418</v>
      </c>
      <c r="U3885" s="58">
        <f t="shared" si="489"/>
        <v>161.791666666667</v>
      </c>
      <c r="V3885" s="58">
        <f t="shared" si="490"/>
        <v>1.01019948033673</v>
      </c>
      <c r="W3885" s="58">
        <f t="shared" si="491"/>
        <v>1.01019948033673</v>
      </c>
    </row>
    <row r="3886" spans="11:23">
      <c r="K3886" s="80">
        <v>388.4</v>
      </c>
      <c r="L3886" s="56">
        <f t="shared" si="485"/>
        <v>1.2784239316212</v>
      </c>
      <c r="M3886" s="56">
        <f t="shared" si="492"/>
        <v>0.00328652940236696</v>
      </c>
      <c r="Q3886" s="82">
        <f t="shared" si="486"/>
        <v>0.0314073008584875</v>
      </c>
      <c r="R3886" s="58">
        <f t="shared" si="487"/>
        <v>3.17361010226061</v>
      </c>
      <c r="S3886" s="57">
        <f>IF(K3886=0,C3914,(1/$C$59)*LN(1+$C$59/$C$58/(RodR+ABS(Calculations!K3886-RodR))))</f>
        <v>0.00989639553898432</v>
      </c>
      <c r="T3886" s="83">
        <f t="shared" si="488"/>
        <v>0.0099618808540674</v>
      </c>
      <c r="U3886" s="58">
        <f t="shared" si="489"/>
        <v>161.833333333333</v>
      </c>
      <c r="V3886" s="58">
        <f t="shared" si="490"/>
        <v>1.01019948033673</v>
      </c>
      <c r="W3886" s="58">
        <f t="shared" si="491"/>
        <v>1.01019948033673</v>
      </c>
    </row>
    <row r="3887" spans="11:23">
      <c r="K3887" s="80">
        <v>388.5</v>
      </c>
      <c r="L3887" s="56">
        <f t="shared" si="485"/>
        <v>1.27809620544435</v>
      </c>
      <c r="M3887" s="56">
        <f t="shared" si="492"/>
        <v>0.00328484242920268</v>
      </c>
      <c r="Q3887" s="82">
        <f t="shared" si="486"/>
        <v>0.031399249542816</v>
      </c>
      <c r="R3887" s="58">
        <f t="shared" si="487"/>
        <v>3.17361010226061</v>
      </c>
      <c r="S3887" s="57">
        <f>IF(K3887=0,C3915,(1/$C$59)*LN(1+$C$59/$C$58/(RodR+ABS(Calculations!K3887-RodR))))</f>
        <v>0.00989385858094221</v>
      </c>
      <c r="T3887" s="83">
        <f t="shared" si="488"/>
        <v>0.00995931022366694</v>
      </c>
      <c r="U3887" s="58">
        <f t="shared" si="489"/>
        <v>161.875</v>
      </c>
      <c r="V3887" s="58">
        <f t="shared" si="490"/>
        <v>1.01019948033673</v>
      </c>
      <c r="W3887" s="58">
        <f t="shared" si="491"/>
        <v>1.01019948033673</v>
      </c>
    </row>
    <row r="3888" spans="11:23">
      <c r="K3888" s="80">
        <v>388.6</v>
      </c>
      <c r="L3888" s="56">
        <f t="shared" si="485"/>
        <v>1.27776864725172</v>
      </c>
      <c r="M3888" s="56">
        <f t="shared" si="492"/>
        <v>0.00328315675455948</v>
      </c>
      <c r="Q3888" s="82">
        <f t="shared" si="486"/>
        <v>0.031391202354047</v>
      </c>
      <c r="R3888" s="58">
        <f t="shared" si="487"/>
        <v>3.17361010226061</v>
      </c>
      <c r="S3888" s="57">
        <f>IF(K3888=0,C3916,(1/$C$59)*LN(1+$C$59/$C$58/(RodR+ABS(Calculations!K3888-RodR))))</f>
        <v>0.00989132292328114</v>
      </c>
      <c r="T3888" s="83">
        <f t="shared" si="488"/>
        <v>0.0099567409196114</v>
      </c>
      <c r="U3888" s="58">
        <f t="shared" si="489"/>
        <v>161.916666666667</v>
      </c>
      <c r="V3888" s="58">
        <f t="shared" si="490"/>
        <v>1.01019948033673</v>
      </c>
      <c r="W3888" s="58">
        <f t="shared" si="491"/>
        <v>1.01019948033673</v>
      </c>
    </row>
    <row r="3889" spans="11:23">
      <c r="K3889" s="80">
        <v>388.7</v>
      </c>
      <c r="L3889" s="56">
        <f t="shared" si="485"/>
        <v>1.27744125691415</v>
      </c>
      <c r="M3889" s="56">
        <f t="shared" si="492"/>
        <v>0.00328147237717902</v>
      </c>
      <c r="Q3889" s="82">
        <f t="shared" si="486"/>
        <v>0.0313831592890074</v>
      </c>
      <c r="R3889" s="58">
        <f t="shared" si="487"/>
        <v>3.17361010226061</v>
      </c>
      <c r="S3889" s="57">
        <f>IF(K3889=0,C3917,(1/$C$59)*LN(1+$C$59/$C$58/(RodR+ABS(Calculations!K3889-RodR))))</f>
        <v>0.00988878856500133</v>
      </c>
      <c r="T3889" s="83">
        <f t="shared" si="488"/>
        <v>0.00995417294087644</v>
      </c>
      <c r="U3889" s="58">
        <f t="shared" si="489"/>
        <v>161.958333333333</v>
      </c>
      <c r="V3889" s="58">
        <f t="shared" si="490"/>
        <v>1.01019948033673</v>
      </c>
      <c r="W3889" s="58">
        <f t="shared" si="491"/>
        <v>1.01019948033673</v>
      </c>
    </row>
    <row r="3890" spans="11:23">
      <c r="K3890" s="80">
        <v>388.8</v>
      </c>
      <c r="L3890" s="56">
        <f t="shared" si="485"/>
        <v>1.2771140343027</v>
      </c>
      <c r="M3890" s="56">
        <f t="shared" si="492"/>
        <v>0.00327978929569839</v>
      </c>
      <c r="Q3890" s="82">
        <f t="shared" si="486"/>
        <v>0.0313751203445294</v>
      </c>
      <c r="R3890" s="58">
        <f t="shared" si="487"/>
        <v>3.17361010226061</v>
      </c>
      <c r="S3890" s="57">
        <f>IF(K3890=0,C3918,(1/$C$59)*LN(1+$C$59/$C$58/(RodR+ABS(Calculations!K3890-RodR))))</f>
        <v>0.00988625550510456</v>
      </c>
      <c r="T3890" s="83">
        <f t="shared" si="488"/>
        <v>0.00995160628643507</v>
      </c>
      <c r="U3890" s="58">
        <f t="shared" si="489"/>
        <v>162</v>
      </c>
      <c r="V3890" s="58">
        <f t="shared" si="490"/>
        <v>1.01019948033673</v>
      </c>
      <c r="W3890" s="58">
        <f t="shared" si="491"/>
        <v>1.01019948033673</v>
      </c>
    </row>
    <row r="3891" spans="11:23">
      <c r="K3891" s="80">
        <v>388.9</v>
      </c>
      <c r="L3891" s="56">
        <f t="shared" si="485"/>
        <v>1.27678697928847</v>
      </c>
      <c r="M3891" s="56">
        <f t="shared" si="492"/>
        <v>0.00327810750875779</v>
      </c>
      <c r="Q3891" s="82">
        <f t="shared" si="486"/>
        <v>0.0313670855174467</v>
      </c>
      <c r="R3891" s="58">
        <f t="shared" si="487"/>
        <v>3.17361010226061</v>
      </c>
      <c r="S3891" s="57">
        <f>IF(K3891=0,C3919,(1/$C$59)*LN(1+$C$59/$C$58/(RodR+ABS(Calculations!K3891-RodR))))</f>
        <v>0.00988372374259315</v>
      </c>
      <c r="T3891" s="83">
        <f t="shared" si="488"/>
        <v>0.0099490409552645</v>
      </c>
      <c r="U3891" s="58">
        <f t="shared" si="489"/>
        <v>162.041666666667</v>
      </c>
      <c r="V3891" s="58">
        <f t="shared" si="490"/>
        <v>1.01019948033673</v>
      </c>
      <c r="W3891" s="58">
        <f t="shared" si="491"/>
        <v>1.01019948033673</v>
      </c>
    </row>
    <row r="3892" spans="11:23">
      <c r="K3892" s="80">
        <v>389</v>
      </c>
      <c r="L3892" s="56">
        <f t="shared" si="485"/>
        <v>1.27646009174277</v>
      </c>
      <c r="M3892" s="56">
        <f t="shared" si="492"/>
        <v>0.00327642701506159</v>
      </c>
      <c r="Q3892" s="82">
        <f t="shared" si="486"/>
        <v>0.0313590548045971</v>
      </c>
      <c r="R3892" s="58">
        <f t="shared" si="487"/>
        <v>3.17361010226061</v>
      </c>
      <c r="S3892" s="57">
        <f>IF(K3892=0,C3920,(1/$C$59)*LN(1+$C$59/$C$58/(RodR+ABS(Calculations!K3892-RodR))))</f>
        <v>0.00988119327647072</v>
      </c>
      <c r="T3892" s="83">
        <f t="shared" si="488"/>
        <v>0.00994647694634064</v>
      </c>
      <c r="U3892" s="58">
        <f t="shared" si="489"/>
        <v>162.083333333333</v>
      </c>
      <c r="V3892" s="58">
        <f t="shared" si="490"/>
        <v>1.01019948033673</v>
      </c>
      <c r="W3892" s="58">
        <f t="shared" si="491"/>
        <v>1.01019948033673</v>
      </c>
    </row>
    <row r="3893" spans="11:23">
      <c r="K3893" s="80">
        <v>389.1</v>
      </c>
      <c r="L3893" s="56">
        <f t="shared" si="485"/>
        <v>1.27613337153697</v>
      </c>
      <c r="M3893" s="56">
        <f t="shared" si="492"/>
        <v>0.00327474781324999</v>
      </c>
      <c r="Q3893" s="82">
        <f t="shared" si="486"/>
        <v>0.0313510282028211</v>
      </c>
      <c r="R3893" s="58">
        <f t="shared" si="487"/>
        <v>3.17361010226061</v>
      </c>
      <c r="S3893" s="57">
        <f>IF(K3893=0,C3921,(1/$C$59)*LN(1+$C$59/$C$58/(RodR+ABS(Calculations!K3893-RodR))))</f>
        <v>0.00987866410574169</v>
      </c>
      <c r="T3893" s="83">
        <f t="shared" si="488"/>
        <v>0.00994391425864272</v>
      </c>
      <c r="U3893" s="58">
        <f t="shared" si="489"/>
        <v>162.125</v>
      </c>
      <c r="V3893" s="58">
        <f t="shared" si="490"/>
        <v>1.01019948033673</v>
      </c>
      <c r="W3893" s="58">
        <f t="shared" si="491"/>
        <v>1.01019948033673</v>
      </c>
    </row>
    <row r="3894" spans="11:23">
      <c r="K3894" s="80">
        <v>389.2</v>
      </c>
      <c r="L3894" s="56">
        <f t="shared" si="485"/>
        <v>1.27580681854261</v>
      </c>
      <c r="M3894" s="56">
        <f t="shared" si="492"/>
        <v>0.00327306990206289</v>
      </c>
      <c r="Q3894" s="82">
        <f t="shared" si="486"/>
        <v>0.0313430057089625</v>
      </c>
      <c r="R3894" s="58">
        <f t="shared" si="487"/>
        <v>3.17361010226061</v>
      </c>
      <c r="S3894" s="57">
        <f>IF(K3894=0,C3922,(1/$C$59)*LN(1+$C$59/$C$58/(RodR+ABS(Calculations!K3894-RodR))))</f>
        <v>0.00987613622941154</v>
      </c>
      <c r="T3894" s="83">
        <f t="shared" si="488"/>
        <v>0.00994135289114843</v>
      </c>
      <c r="U3894" s="58">
        <f t="shared" si="489"/>
        <v>162.166666666667</v>
      </c>
      <c r="V3894" s="58">
        <f t="shared" si="490"/>
        <v>1.01019948033673</v>
      </c>
      <c r="W3894" s="58">
        <f t="shared" si="491"/>
        <v>1.01019948033673</v>
      </c>
    </row>
    <row r="3895" spans="11:23">
      <c r="K3895" s="80">
        <v>389.3</v>
      </c>
      <c r="L3895" s="56">
        <f t="shared" si="485"/>
        <v>1.27548043263135</v>
      </c>
      <c r="M3895" s="56">
        <f t="shared" si="492"/>
        <v>0.00327139328017401</v>
      </c>
      <c r="Q3895" s="82">
        <f t="shared" si="486"/>
        <v>0.0313349873198683</v>
      </c>
      <c r="R3895" s="58">
        <f t="shared" si="487"/>
        <v>3.17361010226061</v>
      </c>
      <c r="S3895" s="57">
        <f>IF(K3895=0,C3923,(1/$C$59)*LN(1+$C$59/$C$58/(RodR+ABS(Calculations!K3895-RodR))))</f>
        <v>0.0098736096464868</v>
      </c>
      <c r="T3895" s="83">
        <f t="shared" si="488"/>
        <v>0.00993879284283856</v>
      </c>
      <c r="U3895" s="58">
        <f t="shared" si="489"/>
        <v>162.208333333333</v>
      </c>
      <c r="V3895" s="58">
        <f t="shared" si="490"/>
        <v>1.01019948033673</v>
      </c>
      <c r="W3895" s="58">
        <f t="shared" si="491"/>
        <v>1.01019948033673</v>
      </c>
    </row>
    <row r="3896" spans="11:23">
      <c r="K3896" s="80">
        <v>389.4</v>
      </c>
      <c r="L3896" s="56">
        <f t="shared" si="485"/>
        <v>1.27515421367501</v>
      </c>
      <c r="M3896" s="56">
        <f t="shared" si="492"/>
        <v>0.00326971794618558</v>
      </c>
      <c r="Q3896" s="82">
        <f t="shared" si="486"/>
        <v>0.0313269730323899</v>
      </c>
      <c r="R3896" s="58">
        <f t="shared" si="487"/>
        <v>3.17361010226061</v>
      </c>
      <c r="S3896" s="57">
        <f>IF(K3896=0,C3924,(1/$C$59)*LN(1+$C$59/$C$58/(RodR+ABS(Calculations!K3896-RodR))))</f>
        <v>0.00987108435597531</v>
      </c>
      <c r="T3896" s="83">
        <f t="shared" si="488"/>
        <v>0.00993623411269416</v>
      </c>
      <c r="U3896" s="58">
        <f t="shared" si="489"/>
        <v>162.25</v>
      </c>
      <c r="V3896" s="58">
        <f t="shared" si="490"/>
        <v>1.01019948033673</v>
      </c>
      <c r="W3896" s="58">
        <f t="shared" si="491"/>
        <v>1.01019948033673</v>
      </c>
    </row>
    <row r="3897" spans="11:23">
      <c r="K3897" s="80">
        <v>389.5</v>
      </c>
      <c r="L3897" s="56">
        <f t="shared" si="485"/>
        <v>1.27482816154551</v>
      </c>
      <c r="M3897" s="56">
        <f t="shared" si="492"/>
        <v>0.00326804389883995</v>
      </c>
      <c r="Q3897" s="82">
        <f t="shared" si="486"/>
        <v>0.0313189628433802</v>
      </c>
      <c r="R3897" s="58">
        <f t="shared" si="487"/>
        <v>3.17361010226061</v>
      </c>
      <c r="S3897" s="57">
        <f>IF(K3897=0,C3925,(1/$C$59)*LN(1+$C$59/$C$58/(RodR+ABS(Calculations!K3897-RodR))))</f>
        <v>0.00986856035688544</v>
      </c>
      <c r="T3897" s="83">
        <f t="shared" si="488"/>
        <v>0.00993367669969714</v>
      </c>
      <c r="U3897" s="58">
        <f t="shared" si="489"/>
        <v>162.291666666667</v>
      </c>
      <c r="V3897" s="58">
        <f t="shared" si="490"/>
        <v>1.01019948033673</v>
      </c>
      <c r="W3897" s="58">
        <f t="shared" si="491"/>
        <v>1.01019948033673</v>
      </c>
    </row>
    <row r="3898" spans="11:23">
      <c r="K3898" s="80">
        <v>389.6</v>
      </c>
      <c r="L3898" s="56">
        <f t="shared" si="485"/>
        <v>1.27450227611491</v>
      </c>
      <c r="M3898" s="56">
        <f t="shared" si="492"/>
        <v>0.00326637113680905</v>
      </c>
      <c r="Q3898" s="82">
        <f t="shared" si="486"/>
        <v>0.0313109567496963</v>
      </c>
      <c r="R3898" s="58">
        <f t="shared" si="487"/>
        <v>3.17361010226061</v>
      </c>
      <c r="S3898" s="57">
        <f>IF(K3898=0,C3926,(1/$C$59)*LN(1+$C$59/$C$58/(RodR+ABS(Calculations!K3898-RodR))))</f>
        <v>0.00986603764822689</v>
      </c>
      <c r="T3898" s="83">
        <f t="shared" si="488"/>
        <v>0.0099311206028312</v>
      </c>
      <c r="U3898" s="58">
        <f t="shared" si="489"/>
        <v>162.333333333333</v>
      </c>
      <c r="V3898" s="58">
        <f t="shared" si="490"/>
        <v>1.01019948033673</v>
      </c>
      <c r="W3898" s="58">
        <f t="shared" si="491"/>
        <v>1.01019948033673</v>
      </c>
    </row>
    <row r="3899" spans="11:23">
      <c r="K3899" s="80">
        <v>389.7</v>
      </c>
      <c r="L3899" s="56">
        <f t="shared" si="485"/>
        <v>1.27417655725542</v>
      </c>
      <c r="M3899" s="56">
        <f t="shared" si="492"/>
        <v>0.00326469965873044</v>
      </c>
      <c r="Q3899" s="82">
        <f t="shared" si="486"/>
        <v>0.0313029547481989</v>
      </c>
      <c r="R3899" s="58">
        <f t="shared" si="487"/>
        <v>3.17361010226061</v>
      </c>
      <c r="S3899" s="57">
        <f>IF(K3899=0,C3927,(1/$C$59)*LN(1+$C$59/$C$58/(RodR+ABS(Calculations!K3899-RodR))))</f>
        <v>0.00986351622901039</v>
      </c>
      <c r="T3899" s="83">
        <f t="shared" si="488"/>
        <v>0.00992856582108006</v>
      </c>
      <c r="U3899" s="58">
        <f t="shared" si="489"/>
        <v>162.375</v>
      </c>
      <c r="V3899" s="58">
        <f t="shared" si="490"/>
        <v>1.01019948033673</v>
      </c>
      <c r="W3899" s="58">
        <f t="shared" si="491"/>
        <v>1.01019948033673</v>
      </c>
    </row>
    <row r="3900" spans="11:23">
      <c r="K3900" s="80">
        <v>389.8</v>
      </c>
      <c r="L3900" s="56">
        <f t="shared" si="485"/>
        <v>1.27385100483932</v>
      </c>
      <c r="M3900" s="56">
        <f t="shared" si="492"/>
        <v>0.00326302946338064</v>
      </c>
      <c r="Q3900" s="82">
        <f t="shared" si="486"/>
        <v>0.0312949568357499</v>
      </c>
      <c r="R3900" s="58">
        <f t="shared" si="487"/>
        <v>3.17361010226061</v>
      </c>
      <c r="S3900" s="57">
        <f>IF(K3900=0,C3928,(1/$C$59)*LN(1+$C$59/$C$58/(RodR+ABS(Calculations!K3900-RodR))))</f>
        <v>0.00986099609824723</v>
      </c>
      <c r="T3900" s="83">
        <f t="shared" si="488"/>
        <v>0.00992601235342943</v>
      </c>
      <c r="U3900" s="58">
        <f t="shared" si="489"/>
        <v>162.416666666667</v>
      </c>
      <c r="V3900" s="58">
        <f t="shared" si="490"/>
        <v>1.01019948033673</v>
      </c>
      <c r="W3900" s="58">
        <f t="shared" si="491"/>
        <v>1.01019948033673</v>
      </c>
    </row>
    <row r="3901" spans="11:23">
      <c r="K3901" s="80">
        <v>389.9</v>
      </c>
      <c r="L3901" s="56">
        <f t="shared" si="485"/>
        <v>1.27352561873911</v>
      </c>
      <c r="M3901" s="56">
        <f t="shared" si="492"/>
        <v>0.00326136054936144</v>
      </c>
      <c r="Q3901" s="82">
        <f t="shared" si="486"/>
        <v>0.0312869630092174</v>
      </c>
      <c r="R3901" s="58">
        <f t="shared" si="487"/>
        <v>3.17361010226061</v>
      </c>
      <c r="S3901" s="57">
        <f>IF(K3901=0,C3929,(1/$C$59)*LN(1+$C$59/$C$58/(RodR+ABS(Calculations!K3901-RodR))))</f>
        <v>0.00985847725495052</v>
      </c>
      <c r="T3901" s="83">
        <f t="shared" si="488"/>
        <v>0.00992346019886571</v>
      </c>
      <c r="U3901" s="58">
        <f t="shared" si="489"/>
        <v>162.458333333333</v>
      </c>
      <c r="V3901" s="58">
        <f t="shared" si="490"/>
        <v>1.01019948033673</v>
      </c>
      <c r="W3901" s="58">
        <f t="shared" si="491"/>
        <v>1.01019948033673</v>
      </c>
    </row>
    <row r="3902" spans="11:23">
      <c r="K3902" s="80">
        <v>390</v>
      </c>
      <c r="L3902" s="56">
        <f t="shared" si="485"/>
        <v>1.27320039882732</v>
      </c>
      <c r="M3902" s="56">
        <f t="shared" si="492"/>
        <v>0.00325969291545025</v>
      </c>
      <c r="Q3902" s="82">
        <f t="shared" si="486"/>
        <v>0.0312789732654695</v>
      </c>
      <c r="R3902" s="58">
        <f t="shared" si="487"/>
        <v>3.17361010226061</v>
      </c>
      <c r="S3902" s="57">
        <f>IF(K3902=0,C3930,(1/$C$59)*LN(1+$C$59/$C$58/(RodR+ABS(Calculations!K3902-RodR))))</f>
        <v>0.00985595969813336</v>
      </c>
      <c r="T3902" s="83">
        <f t="shared" si="488"/>
        <v>0.00992090935637594</v>
      </c>
      <c r="U3902" s="58">
        <f t="shared" si="489"/>
        <v>162.5</v>
      </c>
      <c r="V3902" s="58">
        <f t="shared" si="490"/>
        <v>1.01019948033673</v>
      </c>
      <c r="W3902" s="58">
        <f t="shared" si="491"/>
        <v>1.01019948033673</v>
      </c>
    </row>
    <row r="3903" spans="11:23">
      <c r="K3903" s="80">
        <v>390.1</v>
      </c>
      <c r="L3903" s="56">
        <f t="shared" si="485"/>
        <v>1.27287534497672</v>
      </c>
      <c r="M3903" s="56">
        <f t="shared" si="492"/>
        <v>0.00325802656024865</v>
      </c>
      <c r="Q3903" s="82">
        <f t="shared" si="486"/>
        <v>0.0312709876013808</v>
      </c>
      <c r="R3903" s="58">
        <f t="shared" si="487"/>
        <v>3.17361010226061</v>
      </c>
      <c r="S3903" s="57">
        <f>IF(K3903=0,C3931,(1/$C$59)*LN(1+$C$59/$C$58/(RodR+ABS(Calculations!K3903-RodR))))</f>
        <v>0.00985344342681099</v>
      </c>
      <c r="T3903" s="83">
        <f t="shared" si="488"/>
        <v>0.00991835982494875</v>
      </c>
      <c r="U3903" s="58">
        <f t="shared" si="489"/>
        <v>162.541666666667</v>
      </c>
      <c r="V3903" s="58">
        <f t="shared" si="490"/>
        <v>1.01019948033673</v>
      </c>
      <c r="W3903" s="58">
        <f t="shared" si="491"/>
        <v>1.01019948033673</v>
      </c>
    </row>
    <row r="3904" spans="11:23">
      <c r="K3904" s="80">
        <v>390.2</v>
      </c>
      <c r="L3904" s="56">
        <f t="shared" si="485"/>
        <v>1.27255045706011</v>
      </c>
      <c r="M3904" s="56">
        <f t="shared" si="492"/>
        <v>0.00325636148249941</v>
      </c>
      <c r="Q3904" s="82">
        <f t="shared" si="486"/>
        <v>0.031263006013826</v>
      </c>
      <c r="R3904" s="58">
        <f t="shared" si="487"/>
        <v>3.17361010226061</v>
      </c>
      <c r="S3904" s="57">
        <f>IF(K3904=0,C3932,(1/$C$59)*LN(1+$C$59/$C$58/(RodR+ABS(Calculations!K3904-RodR))))</f>
        <v>0.00985092843999864</v>
      </c>
      <c r="T3904" s="83">
        <f t="shared" si="488"/>
        <v>0.00991581160357388</v>
      </c>
      <c r="U3904" s="58">
        <f t="shared" si="489"/>
        <v>162.583333333333</v>
      </c>
      <c r="V3904" s="58">
        <f t="shared" si="490"/>
        <v>1.01019948033673</v>
      </c>
      <c r="W3904" s="58">
        <f t="shared" si="491"/>
        <v>1.01019948033673</v>
      </c>
    </row>
    <row r="3905" spans="11:23">
      <c r="K3905" s="80">
        <v>390.3</v>
      </c>
      <c r="L3905" s="56">
        <f t="shared" si="485"/>
        <v>1.27222573495047</v>
      </c>
      <c r="M3905" s="56">
        <f t="shared" si="492"/>
        <v>0.00325469768087383</v>
      </c>
      <c r="Q3905" s="82">
        <f t="shared" si="486"/>
        <v>0.0312550284996849</v>
      </c>
      <c r="R3905" s="58">
        <f t="shared" si="487"/>
        <v>3.17361010226061</v>
      </c>
      <c r="S3905" s="57">
        <f>IF(K3905=0,C3933,(1/$C$59)*LN(1+$C$59/$C$58/(RodR+ABS(Calculations!K3905-RodR))))</f>
        <v>0.00984841473671309</v>
      </c>
      <c r="T3905" s="83">
        <f t="shared" si="488"/>
        <v>0.00991326469124128</v>
      </c>
      <c r="U3905" s="58">
        <f t="shared" si="489"/>
        <v>162.625</v>
      </c>
      <c r="V3905" s="58">
        <f t="shared" si="490"/>
        <v>1.01019948033673</v>
      </c>
      <c r="W3905" s="58">
        <f t="shared" si="491"/>
        <v>1.01019948033673</v>
      </c>
    </row>
    <row r="3906" spans="11:23">
      <c r="K3906" s="80">
        <v>390.4</v>
      </c>
      <c r="L3906" s="56">
        <f t="shared" ref="L3906:L3969" si="493">IF(K3906&lt;RodR,EPRValue,Q3906*$C$43)</f>
        <v>1.2719011785209</v>
      </c>
      <c r="M3906" s="56">
        <f t="shared" si="492"/>
        <v>0.00325303515411313</v>
      </c>
      <c r="Q3906" s="82">
        <f t="shared" si="486"/>
        <v>0.0312470550558397</v>
      </c>
      <c r="R3906" s="58">
        <f t="shared" si="487"/>
        <v>3.17361010226061</v>
      </c>
      <c r="S3906" s="57">
        <f>IF(K3906=0,C3934,(1/$C$59)*LN(1+$C$59/$C$58/(RodR+ABS(Calculations!K3906-RodR))))</f>
        <v>0.00984590231597196</v>
      </c>
      <c r="T3906" s="83">
        <f t="shared" si="488"/>
        <v>0.00991071908694314</v>
      </c>
      <c r="U3906" s="58">
        <f t="shared" si="489"/>
        <v>162.666666666667</v>
      </c>
      <c r="V3906" s="58">
        <f t="shared" si="490"/>
        <v>1.01019948033673</v>
      </c>
      <c r="W3906" s="58">
        <f t="shared" si="491"/>
        <v>1.01019948033673</v>
      </c>
    </row>
    <row r="3907" spans="11:23">
      <c r="K3907" s="80">
        <v>390.5</v>
      </c>
      <c r="L3907" s="56">
        <f t="shared" si="493"/>
        <v>1.27157678764466</v>
      </c>
      <c r="M3907" s="56">
        <f t="shared" si="492"/>
        <v>0.00325137390085439</v>
      </c>
      <c r="Q3907" s="82">
        <f t="shared" si="486"/>
        <v>0.0312390856791769</v>
      </c>
      <c r="R3907" s="58">
        <f t="shared" si="487"/>
        <v>3.17361010226061</v>
      </c>
      <c r="S3907" s="57">
        <f>IF(K3907=0,C3935,(1/$C$59)*LN(1+$C$59/$C$58/(RodR+ABS(Calculations!K3907-RodR))))</f>
        <v>0.00984339117679415</v>
      </c>
      <c r="T3907" s="83">
        <f t="shared" si="488"/>
        <v>0.00990817478967123</v>
      </c>
      <c r="U3907" s="58">
        <f t="shared" si="489"/>
        <v>162.708333333333</v>
      </c>
      <c r="V3907" s="58">
        <f t="shared" si="490"/>
        <v>1.01019948033673</v>
      </c>
      <c r="W3907" s="58">
        <f t="shared" si="491"/>
        <v>1.01019948033673</v>
      </c>
    </row>
    <row r="3908" spans="11:23">
      <c r="K3908" s="80">
        <v>390.6</v>
      </c>
      <c r="L3908" s="56">
        <f t="shared" si="493"/>
        <v>1.27125256219507</v>
      </c>
      <c r="M3908" s="56">
        <f t="shared" si="492"/>
        <v>0.0032497139198393</v>
      </c>
      <c r="Q3908" s="82">
        <f t="shared" ref="Q3908:Q3971" si="494">R3908*IF($C$56&lt;$C$55,S3908,T3908)</f>
        <v>0.0312311203665844</v>
      </c>
      <c r="R3908" s="58">
        <f t="shared" ref="R3908:R3971" si="495">$C$70/$C$61*W3908</f>
        <v>3.17361010226061</v>
      </c>
      <c r="S3908" s="57">
        <f>IF(K3908=0,C3936,(1/$C$59)*LN(1+$C$59/$C$58/(RodR+ABS(Calculations!K3908-RodR))))</f>
        <v>0.00984088131819911</v>
      </c>
      <c r="T3908" s="83">
        <f t="shared" ref="T3908:T3971" si="496">IF((ABS(K3908))&lt;$C$55-$C$56,($C$53/2/PI()/$C$56*LN(($C$55-$C$56)*(ABS(K3908)+$C$56)/(ABS(K3908))/$C$55)+$C$60*LN($C$55*$C$54/($C$55-$C$56)/$C$53)),$C$60*LN((((ABS(K3908))+$C$56-$C$55)*$C$53+$C$55*$C$54)/($C$53*(ABS(K3908)))))</f>
        <v>0.00990563179842061</v>
      </c>
      <c r="U3908" s="58">
        <f t="shared" ref="U3908:U3971" si="497">K3908/$C$56</f>
        <v>162.75</v>
      </c>
      <c r="V3908" s="58">
        <f t="shared" ref="V3908:V3971" si="498">IF(K3908="","",1/(1.0212-0.0178*LOG10($C$53+0.01)))</f>
        <v>1.01019948033673</v>
      </c>
      <c r="W3908" s="58">
        <f t="shared" ref="W3908:W3971" si="499">MAX(1/(-(0.21682*LOG10(3.7*U3908)-0.293)*(EXP(-3.7*U3908)-1)+1),1)*MAX(1/(-(0.1921*LOG10(U3908+0.2)+0.072)*(EXP(-150*U3908)-1)+1),1)*V3908</f>
        <v>1.01019948033673</v>
      </c>
    </row>
    <row r="3909" spans="11:23">
      <c r="K3909" s="80">
        <v>390.7</v>
      </c>
      <c r="L3909" s="56">
        <f t="shared" si="493"/>
        <v>1.27092850204565</v>
      </c>
      <c r="M3909" s="56">
        <f t="shared" si="492"/>
        <v>0.00324805520977423</v>
      </c>
      <c r="Q3909" s="82">
        <f t="shared" si="494"/>
        <v>0.0312231591149546</v>
      </c>
      <c r="R3909" s="58">
        <f t="shared" si="495"/>
        <v>3.17361010226061</v>
      </c>
      <c r="S3909" s="57">
        <f>IF(K3909=0,C3937,(1/$C$59)*LN(1+$C$59/$C$58/(RodR+ABS(Calculations!K3909-RodR))))</f>
        <v>0.00983837273920759</v>
      </c>
      <c r="T3909" s="83">
        <f t="shared" si="496"/>
        <v>0.00990309011218417</v>
      </c>
      <c r="U3909" s="58">
        <f t="shared" si="497"/>
        <v>162.791666666667</v>
      </c>
      <c r="V3909" s="58">
        <f t="shared" si="498"/>
        <v>1.01019948033673</v>
      </c>
      <c r="W3909" s="58">
        <f t="shared" si="499"/>
        <v>1.01019948033673</v>
      </c>
    </row>
    <row r="3910" spans="11:23">
      <c r="K3910" s="80">
        <v>390.8</v>
      </c>
      <c r="L3910" s="56">
        <f t="shared" si="493"/>
        <v>1.27060460707002</v>
      </c>
      <c r="M3910" s="56">
        <f t="shared" si="492"/>
        <v>0.00324639776929669</v>
      </c>
      <c r="Q3910" s="82">
        <f t="shared" si="494"/>
        <v>0.031215201921183</v>
      </c>
      <c r="R3910" s="58">
        <f t="shared" si="495"/>
        <v>3.17361010226061</v>
      </c>
      <c r="S3910" s="57">
        <f>IF(K3910=0,C3938,(1/$C$59)*LN(1+$C$59/$C$58/(RodR+ABS(Calculations!K3910-RodR))))</f>
        <v>0.0098358654388414</v>
      </c>
      <c r="T3910" s="83">
        <f t="shared" si="496"/>
        <v>0.00990054972995901</v>
      </c>
      <c r="U3910" s="58">
        <f t="shared" si="497"/>
        <v>162.833333333333</v>
      </c>
      <c r="V3910" s="58">
        <f t="shared" si="498"/>
        <v>1.01019948033673</v>
      </c>
      <c r="W3910" s="58">
        <f t="shared" si="499"/>
        <v>1.01019948033673</v>
      </c>
    </row>
    <row r="3911" spans="11:23">
      <c r="K3911" s="80">
        <v>390.9</v>
      </c>
      <c r="L3911" s="56">
        <f t="shared" si="493"/>
        <v>1.2702808771419</v>
      </c>
      <c r="M3911" s="56">
        <f t="shared" si="492"/>
        <v>0.00324474159721677</v>
      </c>
      <c r="Q3911" s="82">
        <f t="shared" si="494"/>
        <v>0.0312072487821671</v>
      </c>
      <c r="R3911" s="58">
        <f t="shared" si="495"/>
        <v>3.17361010226061</v>
      </c>
      <c r="S3911" s="57">
        <f>IF(K3911=0,C3939,(1/$C$59)*LN(1+$C$59/$C$58/(RodR+ABS(Calculations!K3911-RodR))))</f>
        <v>0.00983335941612288</v>
      </c>
      <c r="T3911" s="83">
        <f t="shared" si="496"/>
        <v>0.00989801065074089</v>
      </c>
      <c r="U3911" s="58">
        <f t="shared" si="497"/>
        <v>162.875</v>
      </c>
      <c r="V3911" s="58">
        <f t="shared" si="498"/>
        <v>1.01019948033673</v>
      </c>
      <c r="W3911" s="58">
        <f t="shared" si="499"/>
        <v>1.01019948033673</v>
      </c>
    </row>
    <row r="3912" spans="11:23">
      <c r="K3912" s="80">
        <v>391</v>
      </c>
      <c r="L3912" s="56">
        <f t="shared" si="493"/>
        <v>1.26995731213518</v>
      </c>
      <c r="M3912" s="56">
        <f t="shared" si="492"/>
        <v>0.00324308669213713</v>
      </c>
      <c r="Q3912" s="82">
        <f t="shared" si="494"/>
        <v>0.0311992996948089</v>
      </c>
      <c r="R3912" s="58">
        <f t="shared" si="495"/>
        <v>3.17361010226061</v>
      </c>
      <c r="S3912" s="57">
        <f>IF(K3912=0,C3940,(1/$C$59)*LN(1+$C$59/$C$58/(RodR+ABS(Calculations!K3912-RodR))))</f>
        <v>0.00983085467007596</v>
      </c>
      <c r="T3912" s="83">
        <f t="shared" si="496"/>
        <v>0.00989547287352869</v>
      </c>
      <c r="U3912" s="58">
        <f t="shared" si="497"/>
        <v>162.916666666667</v>
      </c>
      <c r="V3912" s="58">
        <f t="shared" si="498"/>
        <v>1.01019948033673</v>
      </c>
      <c r="W3912" s="58">
        <f t="shared" si="499"/>
        <v>1.01019948033673</v>
      </c>
    </row>
    <row r="3913" spans="11:23">
      <c r="K3913" s="80">
        <v>391.1</v>
      </c>
      <c r="L3913" s="56">
        <f t="shared" si="493"/>
        <v>1.26963391192389</v>
      </c>
      <c r="M3913" s="56">
        <f t="shared" si="492"/>
        <v>0.0032414330528332</v>
      </c>
      <c r="Q3913" s="82">
        <f t="shared" si="494"/>
        <v>0.0311913546560135</v>
      </c>
      <c r="R3913" s="58">
        <f t="shared" si="495"/>
        <v>3.17361010226061</v>
      </c>
      <c r="S3913" s="57">
        <f>IF(K3913=0,C3941,(1/$C$59)*LN(1+$C$59/$C$58/(RodR+ABS(Calculations!K3913-RodR))))</f>
        <v>0.00982835119972534</v>
      </c>
      <c r="T3913" s="83">
        <f t="shared" si="496"/>
        <v>0.00989293639731954</v>
      </c>
      <c r="U3913" s="58">
        <f t="shared" si="497"/>
        <v>162.958333333333</v>
      </c>
      <c r="V3913" s="58">
        <f t="shared" si="498"/>
        <v>1.01019948033673</v>
      </c>
      <c r="W3913" s="58">
        <f t="shared" si="499"/>
        <v>1.01019948033673</v>
      </c>
    </row>
    <row r="3914" spans="11:23">
      <c r="K3914" s="80">
        <v>391.2</v>
      </c>
      <c r="L3914" s="56">
        <f t="shared" si="493"/>
        <v>1.26931067638213</v>
      </c>
      <c r="M3914" s="56">
        <f t="shared" si="492"/>
        <v>0.00323978067797692</v>
      </c>
      <c r="Q3914" s="82">
        <f t="shared" si="494"/>
        <v>0.0311834136626881</v>
      </c>
      <c r="R3914" s="58">
        <f t="shared" si="495"/>
        <v>3.17361010226061</v>
      </c>
      <c r="S3914" s="57">
        <f>IF(K3914=0,C3942,(1/$C$59)*LN(1+$C$59/$C$58/(RodR+ABS(Calculations!K3914-RodR))))</f>
        <v>0.00982584900409653</v>
      </c>
      <c r="T3914" s="83">
        <f t="shared" si="496"/>
        <v>0.00989040122111498</v>
      </c>
      <c r="U3914" s="58">
        <f t="shared" si="497"/>
        <v>163</v>
      </c>
      <c r="V3914" s="58">
        <f t="shared" si="498"/>
        <v>1.01019948033673</v>
      </c>
      <c r="W3914" s="58">
        <f t="shared" si="499"/>
        <v>1.01019948033673</v>
      </c>
    </row>
    <row r="3915" spans="11:23">
      <c r="K3915" s="80">
        <v>391.3</v>
      </c>
      <c r="L3915" s="56">
        <f t="shared" si="493"/>
        <v>1.26898760538416</v>
      </c>
      <c r="M3915" s="56">
        <f t="shared" si="492"/>
        <v>0.00323812956630887</v>
      </c>
      <c r="Q3915" s="82">
        <f t="shared" si="494"/>
        <v>0.0311754767117433</v>
      </c>
      <c r="R3915" s="58">
        <f t="shared" si="495"/>
        <v>3.17361010226061</v>
      </c>
      <c r="S3915" s="57">
        <f>IF(K3915=0,C3943,(1/$C$59)*LN(1+$C$59/$C$58/(RodR+ABS(Calculations!K3915-RodR))))</f>
        <v>0.00982334808221607</v>
      </c>
      <c r="T3915" s="83">
        <f t="shared" si="496"/>
        <v>0.00988786734391438</v>
      </c>
      <c r="U3915" s="58">
        <f t="shared" si="497"/>
        <v>163.041666666667</v>
      </c>
      <c r="V3915" s="58">
        <f t="shared" si="498"/>
        <v>1.01019948033673</v>
      </c>
      <c r="W3915" s="58">
        <f t="shared" si="499"/>
        <v>1.01019948033673</v>
      </c>
    </row>
    <row r="3916" spans="11:23">
      <c r="K3916" s="80">
        <v>391.4</v>
      </c>
      <c r="L3916" s="56">
        <f t="shared" si="493"/>
        <v>1.26866469880436</v>
      </c>
      <c r="M3916" s="56">
        <f t="shared" si="492"/>
        <v>0.00323647971653562</v>
      </c>
      <c r="Q3916" s="82">
        <f t="shared" si="494"/>
        <v>0.0311675438000932</v>
      </c>
      <c r="R3916" s="58">
        <f t="shared" si="495"/>
        <v>3.17361010226061</v>
      </c>
      <c r="S3916" s="57">
        <f>IF(K3916=0,C3944,(1/$C$59)*LN(1+$C$59/$C$58/(RodR+ABS(Calculations!K3916-RodR))))</f>
        <v>0.00982084843311158</v>
      </c>
      <c r="T3916" s="83">
        <f t="shared" si="496"/>
        <v>0.00988533476472107</v>
      </c>
      <c r="U3916" s="58">
        <f t="shared" si="497"/>
        <v>163.083333333333</v>
      </c>
      <c r="V3916" s="58">
        <f t="shared" si="498"/>
        <v>1.01019948033673</v>
      </c>
      <c r="W3916" s="58">
        <f t="shared" si="499"/>
        <v>1.01019948033673</v>
      </c>
    </row>
    <row r="3917" spans="11:23">
      <c r="K3917" s="80">
        <v>391.5</v>
      </c>
      <c r="L3917" s="56">
        <f t="shared" si="493"/>
        <v>1.26834195651733</v>
      </c>
      <c r="M3917" s="56">
        <f t="shared" ref="M3917:M3980" si="500">L3907-L3917</f>
        <v>0.00323483112732936</v>
      </c>
      <c r="Q3917" s="82">
        <f t="shared" si="494"/>
        <v>0.0311596149246568</v>
      </c>
      <c r="R3917" s="58">
        <f t="shared" si="495"/>
        <v>3.17361010226061</v>
      </c>
      <c r="S3917" s="57">
        <f>IF(K3917=0,C3945,(1/$C$59)*LN(1+$C$59/$C$58/(RodR+ABS(Calculations!K3917-RodR))))</f>
        <v>0.00981835005581226</v>
      </c>
      <c r="T3917" s="83">
        <f t="shared" si="496"/>
        <v>0.00988280348253619</v>
      </c>
      <c r="U3917" s="58">
        <f t="shared" si="497"/>
        <v>163.125</v>
      </c>
      <c r="V3917" s="58">
        <f t="shared" si="498"/>
        <v>1.01019948033673</v>
      </c>
      <c r="W3917" s="58">
        <f t="shared" si="499"/>
        <v>1.01019948033673</v>
      </c>
    </row>
    <row r="3918" spans="11:23">
      <c r="K3918" s="80">
        <v>391.6</v>
      </c>
      <c r="L3918" s="56">
        <f t="shared" si="493"/>
        <v>1.26801937839761</v>
      </c>
      <c r="M3918" s="56">
        <f t="shared" si="500"/>
        <v>0.0032331837974644</v>
      </c>
      <c r="Q3918" s="82">
        <f t="shared" si="494"/>
        <v>0.0311516900823523</v>
      </c>
      <c r="R3918" s="58">
        <f t="shared" si="495"/>
        <v>3.17361010226061</v>
      </c>
      <c r="S3918" s="57">
        <f>IF(K3918=0,C3946,(1/$C$59)*LN(1+$C$59/$C$58/(RodR+ABS(Calculations!K3918-RodR))))</f>
        <v>0.00981585294934703</v>
      </c>
      <c r="T3918" s="83">
        <f t="shared" si="496"/>
        <v>0.00988027349636532</v>
      </c>
      <c r="U3918" s="58">
        <f t="shared" si="497"/>
        <v>163.166666666667</v>
      </c>
      <c r="V3918" s="58">
        <f t="shared" si="498"/>
        <v>1.01019948033673</v>
      </c>
      <c r="W3918" s="58">
        <f t="shared" si="499"/>
        <v>1.01019948033673</v>
      </c>
    </row>
    <row r="3919" spans="11:23">
      <c r="K3919" s="80">
        <v>391.7</v>
      </c>
      <c r="L3919" s="56">
        <f t="shared" si="493"/>
        <v>1.26769696432</v>
      </c>
      <c r="M3919" s="56">
        <f t="shared" si="500"/>
        <v>0.00323153772564799</v>
      </c>
      <c r="Q3919" s="82">
        <f t="shared" si="494"/>
        <v>0.0311437692701038</v>
      </c>
      <c r="R3919" s="58">
        <f t="shared" si="495"/>
        <v>3.17361010226061</v>
      </c>
      <c r="S3919" s="57">
        <f>IF(K3919=0,C3947,(1/$C$59)*LN(1+$C$59/$C$58/(RodR+ABS(Calculations!K3919-RodR))))</f>
        <v>0.00981335711274665</v>
      </c>
      <c r="T3919" s="83">
        <f t="shared" si="496"/>
        <v>0.00987774480521248</v>
      </c>
      <c r="U3919" s="58">
        <f t="shared" si="497"/>
        <v>163.208333333333</v>
      </c>
      <c r="V3919" s="58">
        <f t="shared" si="498"/>
        <v>1.01019948033673</v>
      </c>
      <c r="W3919" s="58">
        <f t="shared" si="499"/>
        <v>1.01019948033673</v>
      </c>
    </row>
    <row r="3920" spans="11:23">
      <c r="K3920" s="80">
        <v>391.8</v>
      </c>
      <c r="L3920" s="56">
        <f t="shared" si="493"/>
        <v>1.26737471415944</v>
      </c>
      <c r="M3920" s="56">
        <f t="shared" si="500"/>
        <v>0.00322989291058562</v>
      </c>
      <c r="Q3920" s="82">
        <f t="shared" si="494"/>
        <v>0.0311358524848385</v>
      </c>
      <c r="R3920" s="58">
        <f t="shared" si="495"/>
        <v>3.17361010226061</v>
      </c>
      <c r="S3920" s="57">
        <f>IF(K3920=0,C3948,(1/$C$59)*LN(1+$C$59/$C$58/(RodR+ABS(Calculations!K3920-RodR))))</f>
        <v>0.00981086254504295</v>
      </c>
      <c r="T3920" s="83">
        <f t="shared" si="496"/>
        <v>0.0098752174080835</v>
      </c>
      <c r="U3920" s="58">
        <f t="shared" si="497"/>
        <v>163.25</v>
      </c>
      <c r="V3920" s="58">
        <f t="shared" si="498"/>
        <v>1.01019948033673</v>
      </c>
      <c r="W3920" s="58">
        <f t="shared" si="499"/>
        <v>1.01019948033673</v>
      </c>
    </row>
    <row r="3921" spans="11:23">
      <c r="K3921" s="80">
        <v>391.9</v>
      </c>
      <c r="L3921" s="56">
        <f t="shared" si="493"/>
        <v>1.26705262779091</v>
      </c>
      <c r="M3921" s="56">
        <f t="shared" si="500"/>
        <v>0.00322824935098343</v>
      </c>
      <c r="Q3921" s="82">
        <f t="shared" si="494"/>
        <v>0.0311279397234857</v>
      </c>
      <c r="R3921" s="58">
        <f t="shared" si="495"/>
        <v>3.17361010226061</v>
      </c>
      <c r="S3921" s="57">
        <f>IF(K3921=0,C3949,(1/$C$59)*LN(1+$C$59/$C$58/(RodR+ABS(Calculations!K3921-RodR))))</f>
        <v>0.0098083692452683</v>
      </c>
      <c r="T3921" s="83">
        <f t="shared" si="496"/>
        <v>0.00987269130398553</v>
      </c>
      <c r="U3921" s="58">
        <f t="shared" si="497"/>
        <v>163.291666666667</v>
      </c>
      <c r="V3921" s="58">
        <f t="shared" si="498"/>
        <v>1.01019948033673</v>
      </c>
      <c r="W3921" s="58">
        <f t="shared" si="499"/>
        <v>1.01019948033673</v>
      </c>
    </row>
    <row r="3922" spans="11:23">
      <c r="K3922" s="80">
        <v>392</v>
      </c>
      <c r="L3922" s="56">
        <f t="shared" si="493"/>
        <v>1.2667307050896</v>
      </c>
      <c r="M3922" s="56">
        <f t="shared" si="500"/>
        <v>0.0032266070455822</v>
      </c>
      <c r="Q3922" s="82">
        <f t="shared" si="494"/>
        <v>0.0311200309829786</v>
      </c>
      <c r="R3922" s="58">
        <f t="shared" si="495"/>
        <v>3.17361010226061</v>
      </c>
      <c r="S3922" s="57">
        <f>IF(K3922=0,C3950,(1/$C$59)*LN(1+$C$59/$C$58/(RodR+ABS(Calculations!K3922-RodR))))</f>
        <v>0.00980587721245635</v>
      </c>
      <c r="T3922" s="83">
        <f t="shared" si="496"/>
        <v>0.00987016649192682</v>
      </c>
      <c r="U3922" s="58">
        <f t="shared" si="497"/>
        <v>163.333333333333</v>
      </c>
      <c r="V3922" s="58">
        <f t="shared" si="498"/>
        <v>1.01019948033673</v>
      </c>
      <c r="W3922" s="58">
        <f t="shared" si="499"/>
        <v>1.01019948033673</v>
      </c>
    </row>
    <row r="3923" spans="11:23">
      <c r="K3923" s="80">
        <v>392.1</v>
      </c>
      <c r="L3923" s="56">
        <f t="shared" si="493"/>
        <v>1.2664089459308</v>
      </c>
      <c r="M3923" s="56">
        <f t="shared" si="500"/>
        <v>0.0032249659930883</v>
      </c>
      <c r="Q3923" s="82">
        <f t="shared" si="494"/>
        <v>0.0311121262602537</v>
      </c>
      <c r="R3923" s="58">
        <f t="shared" si="495"/>
        <v>3.17361010226061</v>
      </c>
      <c r="S3923" s="57">
        <f>IF(K3923=0,C3951,(1/$C$59)*LN(1+$C$59/$C$58/(RodR+ABS(Calculations!K3923-RodR))))</f>
        <v>0.00980338644564185</v>
      </c>
      <c r="T3923" s="83">
        <f t="shared" si="496"/>
        <v>0.0098676429709161</v>
      </c>
      <c r="U3923" s="58">
        <f t="shared" si="497"/>
        <v>163.375</v>
      </c>
      <c r="V3923" s="58">
        <f t="shared" si="498"/>
        <v>1.01019948033673</v>
      </c>
      <c r="W3923" s="58">
        <f t="shared" si="499"/>
        <v>1.01019948033673</v>
      </c>
    </row>
    <row r="3924" spans="11:23">
      <c r="K3924" s="80">
        <v>392.2</v>
      </c>
      <c r="L3924" s="56">
        <f t="shared" si="493"/>
        <v>1.26608735018986</v>
      </c>
      <c r="M3924" s="56">
        <f t="shared" si="500"/>
        <v>0.00322332619227694</v>
      </c>
      <c r="Q3924" s="82">
        <f t="shared" si="494"/>
        <v>0.0311042255522485</v>
      </c>
      <c r="R3924" s="58">
        <f t="shared" si="495"/>
        <v>3.17361010226061</v>
      </c>
      <c r="S3924" s="57">
        <f>IF(K3924=0,C3952,(1/$C$59)*LN(1+$C$59/$C$58/(RodR+ABS(Calculations!K3924-RodR))))</f>
        <v>0.00980089694385976</v>
      </c>
      <c r="T3924" s="83">
        <f t="shared" si="496"/>
        <v>0.00986512073996319</v>
      </c>
      <c r="U3924" s="58">
        <f t="shared" si="497"/>
        <v>163.416666666667</v>
      </c>
      <c r="V3924" s="58">
        <f t="shared" si="498"/>
        <v>1.01019948033673</v>
      </c>
      <c r="W3924" s="58">
        <f t="shared" si="499"/>
        <v>1.01019948033673</v>
      </c>
    </row>
    <row r="3925" spans="11:23">
      <c r="K3925" s="80">
        <v>392.3</v>
      </c>
      <c r="L3925" s="56">
        <f t="shared" si="493"/>
        <v>1.26576591774234</v>
      </c>
      <c r="M3925" s="56">
        <f t="shared" si="500"/>
        <v>0.00322168764181918</v>
      </c>
      <c r="Q3925" s="82">
        <f t="shared" si="494"/>
        <v>0.0310963288559062</v>
      </c>
      <c r="R3925" s="58">
        <f t="shared" si="495"/>
        <v>3.17361010226061</v>
      </c>
      <c r="S3925" s="57">
        <f>IF(K3925=0,C3953,(1/$C$59)*LN(1+$C$59/$C$58/(RodR+ABS(Calculations!K3925-RodR))))</f>
        <v>0.00979840870614692</v>
      </c>
      <c r="T3925" s="83">
        <f t="shared" si="496"/>
        <v>0.00986259979807928</v>
      </c>
      <c r="U3925" s="58">
        <f t="shared" si="497"/>
        <v>163.458333333333</v>
      </c>
      <c r="V3925" s="58">
        <f t="shared" si="498"/>
        <v>1.01019948033673</v>
      </c>
      <c r="W3925" s="58">
        <f t="shared" si="499"/>
        <v>1.01019948033673</v>
      </c>
    </row>
    <row r="3926" spans="11:23">
      <c r="K3926" s="80">
        <v>392.4</v>
      </c>
      <c r="L3926" s="56">
        <f t="shared" si="493"/>
        <v>1.26544464846391</v>
      </c>
      <c r="M3926" s="56">
        <f t="shared" si="500"/>
        <v>0.0032200503404558</v>
      </c>
      <c r="Q3926" s="82">
        <f t="shared" si="494"/>
        <v>0.0310884361681718</v>
      </c>
      <c r="R3926" s="58">
        <f t="shared" si="495"/>
        <v>3.17361010226061</v>
      </c>
      <c r="S3926" s="57">
        <f>IF(K3926=0,C3954,(1/$C$59)*LN(1+$C$59/$C$58/(RodR+ABS(Calculations!K3926-RodR))))</f>
        <v>0.00979592173154071</v>
      </c>
      <c r="T3926" s="83">
        <f t="shared" si="496"/>
        <v>0.00986008014427664</v>
      </c>
      <c r="U3926" s="58">
        <f t="shared" si="497"/>
        <v>163.5</v>
      </c>
      <c r="V3926" s="58">
        <f t="shared" si="498"/>
        <v>1.01019948033673</v>
      </c>
      <c r="W3926" s="58">
        <f t="shared" si="499"/>
        <v>1.01019948033673</v>
      </c>
    </row>
    <row r="3927" spans="11:23">
      <c r="K3927" s="80">
        <v>392.5</v>
      </c>
      <c r="L3927" s="56">
        <f t="shared" si="493"/>
        <v>1.26512354223037</v>
      </c>
      <c r="M3927" s="56">
        <f t="shared" si="500"/>
        <v>0.00321841428696157</v>
      </c>
      <c r="Q3927" s="82">
        <f t="shared" si="494"/>
        <v>0.0310805474859945</v>
      </c>
      <c r="R3927" s="58">
        <f t="shared" si="495"/>
        <v>3.17361010226061</v>
      </c>
      <c r="S3927" s="57">
        <f>IF(K3927=0,C3955,(1/$C$59)*LN(1+$C$59/$C$58/(RodR+ABS(Calculations!K3927-RodR))))</f>
        <v>0.00979343601907979</v>
      </c>
      <c r="T3927" s="83">
        <f t="shared" si="496"/>
        <v>0.00985756177756801</v>
      </c>
      <c r="U3927" s="58">
        <f t="shared" si="497"/>
        <v>163.541666666667</v>
      </c>
      <c r="V3927" s="58">
        <f t="shared" si="498"/>
        <v>1.01019948033673</v>
      </c>
      <c r="W3927" s="58">
        <f t="shared" si="499"/>
        <v>1.01019948033673</v>
      </c>
    </row>
    <row r="3928" spans="11:23">
      <c r="K3928" s="80">
        <v>392.6</v>
      </c>
      <c r="L3928" s="56">
        <f t="shared" si="493"/>
        <v>1.2648025989176</v>
      </c>
      <c r="M3928" s="56">
        <f t="shared" si="500"/>
        <v>0.00321677948000842</v>
      </c>
      <c r="Q3928" s="82">
        <f t="shared" si="494"/>
        <v>0.0310726628063251</v>
      </c>
      <c r="R3928" s="58">
        <f t="shared" si="495"/>
        <v>3.17361010226061</v>
      </c>
      <c r="S3928" s="57">
        <f>IF(K3928=0,C3956,(1/$C$59)*LN(1+$C$59/$C$58/(RodR+ABS(Calculations!K3928-RodR))))</f>
        <v>0.00979095156780336</v>
      </c>
      <c r="T3928" s="83">
        <f t="shared" si="496"/>
        <v>0.00985504469696723</v>
      </c>
      <c r="U3928" s="58">
        <f t="shared" si="497"/>
        <v>163.583333333333</v>
      </c>
      <c r="V3928" s="58">
        <f t="shared" si="498"/>
        <v>1.01019948033673</v>
      </c>
      <c r="W3928" s="58">
        <f t="shared" si="499"/>
        <v>1.01019948033673</v>
      </c>
    </row>
    <row r="3929" spans="11:23">
      <c r="K3929" s="80">
        <v>392.7</v>
      </c>
      <c r="L3929" s="56">
        <f t="shared" si="493"/>
        <v>1.26448181840166</v>
      </c>
      <c r="M3929" s="56">
        <f t="shared" si="500"/>
        <v>0.00321514591833627</v>
      </c>
      <c r="Q3929" s="82">
        <f t="shared" si="494"/>
        <v>0.0310647821261185</v>
      </c>
      <c r="R3929" s="58">
        <f t="shared" si="495"/>
        <v>3.17361010226061</v>
      </c>
      <c r="S3929" s="57">
        <f>IF(K3929=0,C3957,(1/$C$59)*LN(1+$C$59/$C$58/(RodR+ABS(Calculations!K3929-RodR))))</f>
        <v>0.00978846837675196</v>
      </c>
      <c r="T3929" s="83">
        <f t="shared" si="496"/>
        <v>0.00985252890148973</v>
      </c>
      <c r="U3929" s="58">
        <f t="shared" si="497"/>
        <v>163.625</v>
      </c>
      <c r="V3929" s="58">
        <f t="shared" si="498"/>
        <v>1.01019948033673</v>
      </c>
      <c r="W3929" s="58">
        <f t="shared" si="499"/>
        <v>1.01019948033673</v>
      </c>
    </row>
    <row r="3930" spans="11:23">
      <c r="K3930" s="80">
        <v>392.8</v>
      </c>
      <c r="L3930" s="56">
        <f t="shared" si="493"/>
        <v>1.26416120055868</v>
      </c>
      <c r="M3930" s="56">
        <f t="shared" si="500"/>
        <v>0.00321351360075472</v>
      </c>
      <c r="Q3930" s="82">
        <f t="shared" si="494"/>
        <v>0.0310569054423315</v>
      </c>
      <c r="R3930" s="58">
        <f t="shared" si="495"/>
        <v>3.17361010226061</v>
      </c>
      <c r="S3930" s="57">
        <f>IF(K3930=0,C3958,(1/$C$59)*LN(1+$C$59/$C$58/(RodR+ABS(Calculations!K3930-RodR))))</f>
        <v>0.00978598644496663</v>
      </c>
      <c r="T3930" s="83">
        <f t="shared" si="496"/>
        <v>0.00985001439015157</v>
      </c>
      <c r="U3930" s="58">
        <f t="shared" si="497"/>
        <v>163.666666666667</v>
      </c>
      <c r="V3930" s="58">
        <f t="shared" si="498"/>
        <v>1.01019948033673</v>
      </c>
      <c r="W3930" s="58">
        <f t="shared" si="499"/>
        <v>1.01019948033673</v>
      </c>
    </row>
    <row r="3931" spans="11:23">
      <c r="K3931" s="80">
        <v>392.9</v>
      </c>
      <c r="L3931" s="56">
        <f t="shared" si="493"/>
        <v>1.26384074526501</v>
      </c>
      <c r="M3931" s="56">
        <f t="shared" si="500"/>
        <v>0.0032118825259011</v>
      </c>
      <c r="Q3931" s="82">
        <f t="shared" si="494"/>
        <v>0.0310490327519265</v>
      </c>
      <c r="R3931" s="58">
        <f t="shared" si="495"/>
        <v>3.17361010226061</v>
      </c>
      <c r="S3931" s="57">
        <f>IF(K3931=0,C3959,(1/$C$59)*LN(1+$C$59/$C$58/(RodR+ABS(Calculations!K3931-RodR))))</f>
        <v>0.00978350577149027</v>
      </c>
      <c r="T3931" s="83">
        <f t="shared" si="496"/>
        <v>0.00984750116196953</v>
      </c>
      <c r="U3931" s="58">
        <f t="shared" si="497"/>
        <v>163.708333333333</v>
      </c>
      <c r="V3931" s="58">
        <f t="shared" si="498"/>
        <v>1.01019948033673</v>
      </c>
      <c r="W3931" s="58">
        <f t="shared" si="499"/>
        <v>1.01019948033673</v>
      </c>
    </row>
    <row r="3932" spans="11:23">
      <c r="K3932" s="80">
        <v>393</v>
      </c>
      <c r="L3932" s="56">
        <f t="shared" si="493"/>
        <v>1.26352045239702</v>
      </c>
      <c r="M3932" s="56">
        <f t="shared" si="500"/>
        <v>0.00321025269258368</v>
      </c>
      <c r="Q3932" s="82">
        <f t="shared" si="494"/>
        <v>0.0310411640518661</v>
      </c>
      <c r="R3932" s="58">
        <f t="shared" si="495"/>
        <v>3.17361010226061</v>
      </c>
      <c r="S3932" s="57">
        <f>IF(K3932=0,C3960,(1/$C$59)*LN(1+$C$59/$C$58/(RodR+ABS(Calculations!K3932-RodR))))</f>
        <v>0.00978102635536577</v>
      </c>
      <c r="T3932" s="83">
        <f t="shared" si="496"/>
        <v>0.00984498921596146</v>
      </c>
      <c r="U3932" s="58">
        <f t="shared" si="497"/>
        <v>163.75</v>
      </c>
      <c r="V3932" s="58">
        <f t="shared" si="498"/>
        <v>1.01019948033673</v>
      </c>
      <c r="W3932" s="58">
        <f t="shared" si="499"/>
        <v>1.01019948033673</v>
      </c>
    </row>
    <row r="3933" spans="11:23">
      <c r="K3933" s="80">
        <v>393.1</v>
      </c>
      <c r="L3933" s="56">
        <f t="shared" si="493"/>
        <v>1.26320032183126</v>
      </c>
      <c r="M3933" s="56">
        <f t="shared" si="500"/>
        <v>0.00320862409954414</v>
      </c>
      <c r="Q3933" s="82">
        <f t="shared" si="494"/>
        <v>0.0310332993391178</v>
      </c>
      <c r="R3933" s="58">
        <f t="shared" si="495"/>
        <v>3.17361010226061</v>
      </c>
      <c r="S3933" s="57">
        <f>IF(K3933=0,C3961,(1/$C$59)*LN(1+$C$59/$C$58/(RodR+ABS(Calculations!K3933-RodR))))</f>
        <v>0.00977854819563761</v>
      </c>
      <c r="T3933" s="83">
        <f t="shared" si="496"/>
        <v>0.00984247855114724</v>
      </c>
      <c r="U3933" s="58">
        <f t="shared" si="497"/>
        <v>163.791666666667</v>
      </c>
      <c r="V3933" s="58">
        <f t="shared" si="498"/>
        <v>1.01019948033673</v>
      </c>
      <c r="W3933" s="58">
        <f t="shared" si="499"/>
        <v>1.01019948033673</v>
      </c>
    </row>
    <row r="3934" spans="11:23">
      <c r="K3934" s="80">
        <v>393.2</v>
      </c>
      <c r="L3934" s="56">
        <f t="shared" si="493"/>
        <v>1.2628803534444</v>
      </c>
      <c r="M3934" s="56">
        <f t="shared" si="500"/>
        <v>0.00320699674545311</v>
      </c>
      <c r="Q3934" s="82">
        <f t="shared" si="494"/>
        <v>0.0310254386106516</v>
      </c>
      <c r="R3934" s="58">
        <f t="shared" si="495"/>
        <v>3.17361010226061</v>
      </c>
      <c r="S3934" s="57">
        <f>IF(K3934=0,C3962,(1/$C$59)*LN(1+$C$59/$C$58/(RodR+ABS(Calculations!K3934-RodR))))</f>
        <v>0.00977607129135105</v>
      </c>
      <c r="T3934" s="83">
        <f t="shared" si="496"/>
        <v>0.00983996916654608</v>
      </c>
      <c r="U3934" s="58">
        <f t="shared" si="497"/>
        <v>163.833333333333</v>
      </c>
      <c r="V3934" s="58">
        <f t="shared" si="498"/>
        <v>1.01019948033673</v>
      </c>
      <c r="W3934" s="58">
        <f t="shared" si="499"/>
        <v>1.01019948033673</v>
      </c>
    </row>
    <row r="3935" spans="11:23">
      <c r="K3935" s="80">
        <v>393.3</v>
      </c>
      <c r="L3935" s="56">
        <f t="shared" si="493"/>
        <v>1.26256054711322</v>
      </c>
      <c r="M3935" s="56">
        <f t="shared" si="500"/>
        <v>0.00320537062911952</v>
      </c>
      <c r="Q3935" s="82">
        <f t="shared" si="494"/>
        <v>0.0310175818634402</v>
      </c>
      <c r="R3935" s="58">
        <f t="shared" si="495"/>
        <v>3.17361010226061</v>
      </c>
      <c r="S3935" s="57">
        <f>IF(K3935=0,C3963,(1/$C$59)*LN(1+$C$59/$C$58/(RodR+ABS(Calculations!K3935-RodR))))</f>
        <v>0.00977359564155216</v>
      </c>
      <c r="T3935" s="83">
        <f t="shared" si="496"/>
        <v>0.00983746106117986</v>
      </c>
      <c r="U3935" s="58">
        <f t="shared" si="497"/>
        <v>163.875</v>
      </c>
      <c r="V3935" s="58">
        <f t="shared" si="498"/>
        <v>1.01019948033673</v>
      </c>
      <c r="W3935" s="58">
        <f t="shared" si="499"/>
        <v>1.01019948033673</v>
      </c>
    </row>
    <row r="3936" spans="11:23">
      <c r="K3936" s="80">
        <v>393.4</v>
      </c>
      <c r="L3936" s="56">
        <f t="shared" si="493"/>
        <v>1.26224090271466</v>
      </c>
      <c r="M3936" s="56">
        <f t="shared" si="500"/>
        <v>0.00320374574924975</v>
      </c>
      <c r="Q3936" s="82">
        <f t="shared" si="494"/>
        <v>0.0310097290944602</v>
      </c>
      <c r="R3936" s="58">
        <f t="shared" si="495"/>
        <v>3.17361010226061</v>
      </c>
      <c r="S3936" s="57">
        <f>IF(K3936=0,C3964,(1/$C$59)*LN(1+$C$59/$C$58/(RodR+ABS(Calculations!K3936-RodR))))</f>
        <v>0.0097711212452883</v>
      </c>
      <c r="T3936" s="83">
        <f t="shared" si="496"/>
        <v>0.00983495423406937</v>
      </c>
      <c r="U3936" s="58">
        <f t="shared" si="497"/>
        <v>163.916666666667</v>
      </c>
      <c r="V3936" s="58">
        <f t="shared" si="498"/>
        <v>1.01019948033673</v>
      </c>
      <c r="W3936" s="58">
        <f t="shared" si="499"/>
        <v>1.01019948033673</v>
      </c>
    </row>
    <row r="3937" spans="11:23">
      <c r="K3937" s="80">
        <v>393.5</v>
      </c>
      <c r="L3937" s="56">
        <f t="shared" si="493"/>
        <v>1.26192142012571</v>
      </c>
      <c r="M3937" s="56">
        <f t="shared" si="500"/>
        <v>0.00320212210465254</v>
      </c>
      <c r="Q3937" s="82">
        <f t="shared" si="494"/>
        <v>0.0310018803006901</v>
      </c>
      <c r="R3937" s="58">
        <f t="shared" si="495"/>
        <v>3.17361010226061</v>
      </c>
      <c r="S3937" s="57">
        <f>IF(K3937=0,C3965,(1/$C$59)*LN(1+$C$59/$C$58/(RodR+ABS(Calculations!K3937-RodR))))</f>
        <v>0.00976864810160739</v>
      </c>
      <c r="T3937" s="83">
        <f t="shared" si="496"/>
        <v>0.00983244868423938</v>
      </c>
      <c r="U3937" s="58">
        <f t="shared" si="497"/>
        <v>163.958333333333</v>
      </c>
      <c r="V3937" s="58">
        <f t="shared" si="498"/>
        <v>1.01019948033673</v>
      </c>
      <c r="W3937" s="58">
        <f t="shared" si="499"/>
        <v>1.01019948033673</v>
      </c>
    </row>
    <row r="3938" spans="11:23">
      <c r="K3938" s="80">
        <v>393.6</v>
      </c>
      <c r="L3938" s="56">
        <f t="shared" si="493"/>
        <v>1.2616020992236</v>
      </c>
      <c r="M3938" s="56">
        <f t="shared" si="500"/>
        <v>0.0032004996939996</v>
      </c>
      <c r="Q3938" s="82">
        <f t="shared" si="494"/>
        <v>0.0309940354791133</v>
      </c>
      <c r="R3938" s="58">
        <f t="shared" si="495"/>
        <v>3.17361010226061</v>
      </c>
      <c r="S3938" s="57">
        <f>IF(K3938=0,C3966,(1/$C$59)*LN(1+$C$59/$C$58/(RodR+ABS(Calculations!K3938-RodR))))</f>
        <v>0.00976617620955889</v>
      </c>
      <c r="T3938" s="83">
        <f t="shared" si="496"/>
        <v>0.00982994441071224</v>
      </c>
      <c r="U3938" s="58">
        <f t="shared" si="497"/>
        <v>164</v>
      </c>
      <c r="V3938" s="58">
        <f t="shared" si="498"/>
        <v>1.01019948033673</v>
      </c>
      <c r="W3938" s="58">
        <f t="shared" si="499"/>
        <v>1.01019948033673</v>
      </c>
    </row>
    <row r="3939" spans="11:23">
      <c r="K3939" s="80">
        <v>393.7</v>
      </c>
      <c r="L3939" s="56">
        <f t="shared" si="493"/>
        <v>1.26128293988557</v>
      </c>
      <c r="M3939" s="56">
        <f t="shared" si="500"/>
        <v>0.00319887851609946</v>
      </c>
      <c r="Q3939" s="82">
        <f t="shared" si="494"/>
        <v>0.0309861946267141</v>
      </c>
      <c r="R3939" s="58">
        <f t="shared" si="495"/>
        <v>3.17361010226061</v>
      </c>
      <c r="S3939" s="57">
        <f>IF(K3939=0,C3967,(1/$C$59)*LN(1+$C$59/$C$58/(RodR+ABS(Calculations!K3939-RodR))))</f>
        <v>0.00976370556819257</v>
      </c>
      <c r="T3939" s="83">
        <f t="shared" si="496"/>
        <v>0.00982744141251429</v>
      </c>
      <c r="U3939" s="58">
        <f t="shared" si="497"/>
        <v>164.041666666667</v>
      </c>
      <c r="V3939" s="58">
        <f t="shared" si="498"/>
        <v>1.01019948033673</v>
      </c>
      <c r="W3939" s="58">
        <f t="shared" si="499"/>
        <v>1.01019948033673</v>
      </c>
    </row>
    <row r="3940" spans="11:23">
      <c r="K3940" s="80">
        <v>393.8</v>
      </c>
      <c r="L3940" s="56">
        <f t="shared" si="493"/>
        <v>1.26096394198902</v>
      </c>
      <c r="M3940" s="56">
        <f t="shared" si="500"/>
        <v>0.00319725856965847</v>
      </c>
      <c r="Q3940" s="82">
        <f t="shared" si="494"/>
        <v>0.0309783577404809</v>
      </c>
      <c r="R3940" s="58">
        <f t="shared" si="495"/>
        <v>3.17361010226061</v>
      </c>
      <c r="S3940" s="57">
        <f>IF(K3940=0,C3968,(1/$C$59)*LN(1+$C$59/$C$58/(RodR+ABS(Calculations!K3940-RodR))))</f>
        <v>0.00976123617655948</v>
      </c>
      <c r="T3940" s="83">
        <f t="shared" si="496"/>
        <v>0.00982493968867054</v>
      </c>
      <c r="U3940" s="58">
        <f t="shared" si="497"/>
        <v>164.083333333333</v>
      </c>
      <c r="V3940" s="58">
        <f t="shared" si="498"/>
        <v>1.01019948033673</v>
      </c>
      <c r="W3940" s="58">
        <f t="shared" si="499"/>
        <v>1.01019948033673</v>
      </c>
    </row>
    <row r="3941" spans="11:23">
      <c r="K3941" s="80">
        <v>393.9</v>
      </c>
      <c r="L3941" s="56">
        <f t="shared" si="493"/>
        <v>1.26064510541153</v>
      </c>
      <c r="M3941" s="56">
        <f t="shared" si="500"/>
        <v>0.00319563985348492</v>
      </c>
      <c r="Q3941" s="82">
        <f t="shared" si="494"/>
        <v>0.0309705248174055</v>
      </c>
      <c r="R3941" s="58">
        <f t="shared" si="495"/>
        <v>3.17361010226061</v>
      </c>
      <c r="S3941" s="57">
        <f>IF(K3941=0,C3969,(1/$C$59)*LN(1+$C$59/$C$58/(RodR+ABS(Calculations!K3941-RodR))))</f>
        <v>0.00975876803371175</v>
      </c>
      <c r="T3941" s="83">
        <f t="shared" si="496"/>
        <v>0.00982243923820914</v>
      </c>
      <c r="U3941" s="58">
        <f t="shared" si="497"/>
        <v>164.125</v>
      </c>
      <c r="V3941" s="58">
        <f t="shared" si="498"/>
        <v>1.01019948033673</v>
      </c>
      <c r="W3941" s="58">
        <f t="shared" si="499"/>
        <v>1.01019948033673</v>
      </c>
    </row>
    <row r="3942" spans="11:23">
      <c r="K3942" s="80">
        <v>394</v>
      </c>
      <c r="L3942" s="56">
        <f t="shared" si="493"/>
        <v>1.26032643003076</v>
      </c>
      <c r="M3942" s="56">
        <f t="shared" si="500"/>
        <v>0.00319402236625121</v>
      </c>
      <c r="Q3942" s="82">
        <f t="shared" si="494"/>
        <v>0.0309626958544831</v>
      </c>
      <c r="R3942" s="58">
        <f t="shared" si="495"/>
        <v>3.17361010226061</v>
      </c>
      <c r="S3942" s="57">
        <f>IF(K3942=0,C3970,(1/$C$59)*LN(1+$C$59/$C$58/(RodR+ABS(Calculations!K3942-RodR))))</f>
        <v>0.00975630113870255</v>
      </c>
      <c r="T3942" s="83">
        <f t="shared" si="496"/>
        <v>0.00981994006015688</v>
      </c>
      <c r="U3942" s="58">
        <f t="shared" si="497"/>
        <v>164.166666666667</v>
      </c>
      <c r="V3942" s="58">
        <f t="shared" si="498"/>
        <v>1.01019948033673</v>
      </c>
      <c r="W3942" s="58">
        <f t="shared" si="499"/>
        <v>1.01019948033673</v>
      </c>
    </row>
    <row r="3943" spans="11:23">
      <c r="K3943" s="80">
        <v>394.1</v>
      </c>
      <c r="L3943" s="56">
        <f t="shared" si="493"/>
        <v>1.26000791572446</v>
      </c>
      <c r="M3943" s="56">
        <f t="shared" si="500"/>
        <v>0.00319240610679938</v>
      </c>
      <c r="Q3943" s="82">
        <f t="shared" si="494"/>
        <v>0.0309548708487096</v>
      </c>
      <c r="R3943" s="58">
        <f t="shared" si="495"/>
        <v>3.17361010226061</v>
      </c>
      <c r="S3943" s="57">
        <f>IF(K3943=0,C3971,(1/$C$59)*LN(1+$C$59/$C$58/(RodR+ABS(Calculations!K3943-RodR))))</f>
        <v>0.00975383549058531</v>
      </c>
      <c r="T3943" s="83">
        <f t="shared" si="496"/>
        <v>0.00981744215354391</v>
      </c>
      <c r="U3943" s="58">
        <f t="shared" si="497"/>
        <v>164.208333333333</v>
      </c>
      <c r="V3943" s="58">
        <f t="shared" si="498"/>
        <v>1.01019948033673</v>
      </c>
      <c r="W3943" s="58">
        <f t="shared" si="499"/>
        <v>1.01019948033673</v>
      </c>
    </row>
    <row r="3944" spans="11:23">
      <c r="K3944" s="80">
        <v>394.2</v>
      </c>
      <c r="L3944" s="56">
        <f t="shared" si="493"/>
        <v>1.25968956237057</v>
      </c>
      <c r="M3944" s="56">
        <f t="shared" si="500"/>
        <v>0.00319079107383557</v>
      </c>
      <c r="Q3944" s="82">
        <f t="shared" si="494"/>
        <v>0.0309470497970869</v>
      </c>
      <c r="R3944" s="58">
        <f t="shared" si="495"/>
        <v>3.17361010226061</v>
      </c>
      <c r="S3944" s="57">
        <f>IF(K3944=0,C3972,(1/$C$59)*LN(1+$C$59/$C$58/(RodR+ABS(Calculations!K3944-RodR))))</f>
        <v>0.00975137108841532</v>
      </c>
      <c r="T3944" s="83">
        <f t="shared" si="496"/>
        <v>0.00981494551739949</v>
      </c>
      <c r="U3944" s="58">
        <f t="shared" si="497"/>
        <v>164.25</v>
      </c>
      <c r="V3944" s="58">
        <f t="shared" si="498"/>
        <v>1.01019948033673</v>
      </c>
      <c r="W3944" s="58">
        <f t="shared" si="499"/>
        <v>1.01019948033673</v>
      </c>
    </row>
    <row r="3945" spans="11:23">
      <c r="K3945" s="80">
        <v>394.3</v>
      </c>
      <c r="L3945" s="56">
        <f t="shared" si="493"/>
        <v>1.25937136984709</v>
      </c>
      <c r="M3945" s="56">
        <f t="shared" si="500"/>
        <v>0.00318917726613432</v>
      </c>
      <c r="Q3945" s="82">
        <f t="shared" si="494"/>
        <v>0.0309392326966176</v>
      </c>
      <c r="R3945" s="58">
        <f t="shared" si="495"/>
        <v>3.17361010226061</v>
      </c>
      <c r="S3945" s="57">
        <f>IF(K3945=0,C3973,(1/$C$59)*LN(1+$C$59/$C$58/(RodR+ABS(Calculations!K3945-RodR))))</f>
        <v>0.00974890793124813</v>
      </c>
      <c r="T3945" s="83">
        <f t="shared" si="496"/>
        <v>0.00981245015075466</v>
      </c>
      <c r="U3945" s="58">
        <f t="shared" si="497"/>
        <v>164.291666666667</v>
      </c>
      <c r="V3945" s="58">
        <f t="shared" si="498"/>
        <v>1.01019948033673</v>
      </c>
      <c r="W3945" s="58">
        <f t="shared" si="499"/>
        <v>1.01019948033673</v>
      </c>
    </row>
    <row r="3946" spans="11:23">
      <c r="K3946" s="80">
        <v>394.4</v>
      </c>
      <c r="L3946" s="56">
        <f t="shared" si="493"/>
        <v>1.25905333803219</v>
      </c>
      <c r="M3946" s="56">
        <f t="shared" si="500"/>
        <v>0.00318756468247017</v>
      </c>
      <c r="Q3946" s="82">
        <f t="shared" si="494"/>
        <v>0.0309314195443087</v>
      </c>
      <c r="R3946" s="58">
        <f t="shared" si="495"/>
        <v>3.17361010226061</v>
      </c>
      <c r="S3946" s="57">
        <f>IF(K3946=0,C3974,(1/$C$59)*LN(1+$C$59/$C$58/(RodR+ABS(Calculations!K3946-RodR))))</f>
        <v>0.00974644601814059</v>
      </c>
      <c r="T3946" s="83">
        <f t="shared" si="496"/>
        <v>0.00980995605264135</v>
      </c>
      <c r="U3946" s="58">
        <f t="shared" si="497"/>
        <v>164.333333333333</v>
      </c>
      <c r="V3946" s="58">
        <f t="shared" si="498"/>
        <v>1.01019948033673</v>
      </c>
      <c r="W3946" s="58">
        <f t="shared" si="499"/>
        <v>1.01019948033673</v>
      </c>
    </row>
    <row r="3947" spans="11:23">
      <c r="K3947" s="80">
        <v>394.5</v>
      </c>
      <c r="L3947" s="56">
        <f t="shared" si="493"/>
        <v>1.25873546680417</v>
      </c>
      <c r="M3947" s="56">
        <f t="shared" si="500"/>
        <v>0.00318595332154881</v>
      </c>
      <c r="Q3947" s="82">
        <f t="shared" si="494"/>
        <v>0.0309236103371702</v>
      </c>
      <c r="R3947" s="58">
        <f t="shared" si="495"/>
        <v>3.17361010226061</v>
      </c>
      <c r="S3947" s="57">
        <f>IF(K3947=0,C3975,(1/$C$59)*LN(1+$C$59/$C$58/(RodR+ABS(Calculations!K3947-RodR))))</f>
        <v>0.00974398534815063</v>
      </c>
      <c r="T3947" s="83">
        <f t="shared" si="496"/>
        <v>0.00980746322209282</v>
      </c>
      <c r="U3947" s="58">
        <f t="shared" si="497"/>
        <v>164.375</v>
      </c>
      <c r="V3947" s="58">
        <f t="shared" si="498"/>
        <v>1.01019948033673</v>
      </c>
      <c r="W3947" s="58">
        <f t="shared" si="499"/>
        <v>1.01019948033673</v>
      </c>
    </row>
    <row r="3948" spans="11:23">
      <c r="K3948" s="80">
        <v>394.6</v>
      </c>
      <c r="L3948" s="56">
        <f t="shared" si="493"/>
        <v>1.25841775604139</v>
      </c>
      <c r="M3948" s="56">
        <f t="shared" si="500"/>
        <v>0.00318434318221272</v>
      </c>
      <c r="Q3948" s="82">
        <f t="shared" si="494"/>
        <v>0.0309158050722141</v>
      </c>
      <c r="R3948" s="58">
        <f t="shared" si="495"/>
        <v>3.17361010226061</v>
      </c>
      <c r="S3948" s="57">
        <f>IF(K3948=0,C3976,(1/$C$59)*LN(1+$C$59/$C$58/(RodR+ABS(Calculations!K3948-RodR))))</f>
        <v>0.00974152592033669</v>
      </c>
      <c r="T3948" s="83">
        <f t="shared" si="496"/>
        <v>0.00980497165814282</v>
      </c>
      <c r="U3948" s="58">
        <f t="shared" si="497"/>
        <v>164.416666666667</v>
      </c>
      <c r="V3948" s="58">
        <f t="shared" si="498"/>
        <v>1.01019948033673</v>
      </c>
      <c r="W3948" s="58">
        <f t="shared" si="499"/>
        <v>1.01019948033673</v>
      </c>
    </row>
    <row r="3949" spans="11:23">
      <c r="K3949" s="80">
        <v>394.7</v>
      </c>
      <c r="L3949" s="56">
        <f t="shared" si="493"/>
        <v>1.2581002056224</v>
      </c>
      <c r="M3949" s="56">
        <f t="shared" si="500"/>
        <v>0.00318273426316829</v>
      </c>
      <c r="Q3949" s="82">
        <f t="shared" si="494"/>
        <v>0.0309080037464564</v>
      </c>
      <c r="R3949" s="58">
        <f t="shared" si="495"/>
        <v>3.17361010226061</v>
      </c>
      <c r="S3949" s="57">
        <f>IF(K3949=0,C3977,(1/$C$59)*LN(1+$C$59/$C$58/(RodR+ABS(Calculations!K3949-RodR))))</f>
        <v>0.00973906773375854</v>
      </c>
      <c r="T3949" s="83">
        <f t="shared" si="496"/>
        <v>0.00980248135982638</v>
      </c>
      <c r="U3949" s="58">
        <f t="shared" si="497"/>
        <v>164.458333333333</v>
      </c>
      <c r="V3949" s="58">
        <f t="shared" si="498"/>
        <v>1.01019948033673</v>
      </c>
      <c r="W3949" s="58">
        <f t="shared" si="499"/>
        <v>1.01019948033673</v>
      </c>
    </row>
    <row r="3950" spans="11:23">
      <c r="K3950" s="80">
        <v>394.8</v>
      </c>
      <c r="L3950" s="56">
        <f t="shared" si="493"/>
        <v>1.2577828154258</v>
      </c>
      <c r="M3950" s="56">
        <f t="shared" si="500"/>
        <v>0.003181126563224</v>
      </c>
      <c r="Q3950" s="82">
        <f t="shared" si="494"/>
        <v>0.0309002063569149</v>
      </c>
      <c r="R3950" s="58">
        <f t="shared" si="495"/>
        <v>3.17361010226061</v>
      </c>
      <c r="S3950" s="57">
        <f>IF(K3950=0,C3978,(1/$C$59)*LN(1+$C$59/$C$58/(RodR+ABS(Calculations!K3950-RodR))))</f>
        <v>0.00973661078747645</v>
      </c>
      <c r="T3950" s="83">
        <f t="shared" si="496"/>
        <v>0.00979999232617925</v>
      </c>
      <c r="U3950" s="58">
        <f t="shared" si="497"/>
        <v>164.5</v>
      </c>
      <c r="V3950" s="58">
        <f t="shared" si="498"/>
        <v>1.01019948033673</v>
      </c>
      <c r="W3950" s="58">
        <f t="shared" si="499"/>
        <v>1.01019948033673</v>
      </c>
    </row>
    <row r="3951" spans="11:23">
      <c r="K3951" s="80">
        <v>394.9</v>
      </c>
      <c r="L3951" s="56">
        <f t="shared" si="493"/>
        <v>1.25746558533044</v>
      </c>
      <c r="M3951" s="56">
        <f t="shared" si="500"/>
        <v>0.00317952008108513</v>
      </c>
      <c r="Q3951" s="82">
        <f t="shared" si="494"/>
        <v>0.0308924129006131</v>
      </c>
      <c r="R3951" s="58">
        <f t="shared" si="495"/>
        <v>3.17361010226061</v>
      </c>
      <c r="S3951" s="57">
        <f>IF(K3951=0,C3979,(1/$C$59)*LN(1+$C$59/$C$58/(RodR+ABS(Calculations!K3951-RodR))))</f>
        <v>0.00973415508055257</v>
      </c>
      <c r="T3951" s="83">
        <f t="shared" si="496"/>
        <v>0.00979750455623826</v>
      </c>
      <c r="U3951" s="58">
        <f t="shared" si="497"/>
        <v>164.541666666667</v>
      </c>
      <c r="V3951" s="58">
        <f t="shared" si="498"/>
        <v>1.01019948033673</v>
      </c>
      <c r="W3951" s="58">
        <f t="shared" si="499"/>
        <v>1.01019948033673</v>
      </c>
    </row>
    <row r="3952" spans="11:23">
      <c r="K3952" s="80">
        <v>395</v>
      </c>
      <c r="L3952" s="56">
        <f t="shared" si="493"/>
        <v>1.25714851521513</v>
      </c>
      <c r="M3952" s="56">
        <f t="shared" si="500"/>
        <v>0.00317791481562946</v>
      </c>
      <c r="Q3952" s="82">
        <f t="shared" si="494"/>
        <v>0.0308846233745738</v>
      </c>
      <c r="R3952" s="58">
        <f t="shared" si="495"/>
        <v>3.17361010226061</v>
      </c>
      <c r="S3952" s="57">
        <f>IF(K3952=0,C3980,(1/$C$59)*LN(1+$C$59/$C$58/(RodR+ABS(Calculations!K3952-RodR))))</f>
        <v>0.00973170061204878</v>
      </c>
      <c r="T3952" s="83">
        <f t="shared" si="496"/>
        <v>0.00979501804904137</v>
      </c>
      <c r="U3952" s="58">
        <f t="shared" si="497"/>
        <v>164.583333333333</v>
      </c>
      <c r="V3952" s="58">
        <f t="shared" si="498"/>
        <v>1.01019948033673</v>
      </c>
      <c r="W3952" s="58">
        <f t="shared" si="499"/>
        <v>1.01019948033673</v>
      </c>
    </row>
    <row r="3953" spans="11:23">
      <c r="K3953" s="80">
        <v>395.1</v>
      </c>
      <c r="L3953" s="56">
        <f t="shared" si="493"/>
        <v>1.25683160495893</v>
      </c>
      <c r="M3953" s="56">
        <f t="shared" si="500"/>
        <v>0.00317631076552805</v>
      </c>
      <c r="Q3953" s="82">
        <f t="shared" si="494"/>
        <v>0.0308768377758255</v>
      </c>
      <c r="R3953" s="58">
        <f t="shared" si="495"/>
        <v>3.17361010226061</v>
      </c>
      <c r="S3953" s="57">
        <f>IF(K3953=0,C3981,(1/$C$59)*LN(1+$C$59/$C$58/(RodR+ABS(Calculations!K3953-RodR))))</f>
        <v>0.00972924738102878</v>
      </c>
      <c r="T3953" s="83">
        <f t="shared" si="496"/>
        <v>0.00979253280362745</v>
      </c>
      <c r="U3953" s="58">
        <f t="shared" si="497"/>
        <v>164.625</v>
      </c>
      <c r="V3953" s="58">
        <f t="shared" si="498"/>
        <v>1.01019948033673</v>
      </c>
      <c r="W3953" s="58">
        <f t="shared" si="499"/>
        <v>1.01019948033673</v>
      </c>
    </row>
    <row r="3954" spans="11:23">
      <c r="K3954" s="80">
        <v>395.2</v>
      </c>
      <c r="L3954" s="56">
        <f t="shared" si="493"/>
        <v>1.25651485444094</v>
      </c>
      <c r="M3954" s="56">
        <f t="shared" si="500"/>
        <v>0.0031747079296236</v>
      </c>
      <c r="Q3954" s="82">
        <f t="shared" si="494"/>
        <v>0.0308690561013986</v>
      </c>
      <c r="R3954" s="58">
        <f t="shared" si="495"/>
        <v>3.17361010226061</v>
      </c>
      <c r="S3954" s="57">
        <f>IF(K3954=0,C3982,(1/$C$59)*LN(1+$C$59/$C$58/(RodR+ABS(Calculations!K3954-RodR))))</f>
        <v>0.00972679538655681</v>
      </c>
      <c r="T3954" s="83">
        <f t="shared" si="496"/>
        <v>0.00979004881903624</v>
      </c>
      <c r="U3954" s="58">
        <f t="shared" si="497"/>
        <v>164.666666666667</v>
      </c>
      <c r="V3954" s="58">
        <f t="shared" si="498"/>
        <v>1.01019948033673</v>
      </c>
      <c r="W3954" s="58">
        <f t="shared" si="499"/>
        <v>1.01019948033673</v>
      </c>
    </row>
    <row r="3955" spans="11:23">
      <c r="K3955" s="80">
        <v>395.3</v>
      </c>
      <c r="L3955" s="56">
        <f t="shared" si="493"/>
        <v>1.25619826354047</v>
      </c>
      <c r="M3955" s="56">
        <f t="shared" si="500"/>
        <v>0.00317310630662226</v>
      </c>
      <c r="Q3955" s="82">
        <f t="shared" si="494"/>
        <v>0.0308612783483275</v>
      </c>
      <c r="R3955" s="58">
        <f t="shared" si="495"/>
        <v>3.17361010226061</v>
      </c>
      <c r="S3955" s="57">
        <f>IF(K3955=0,C3983,(1/$C$59)*LN(1+$C$59/$C$58/(RodR+ABS(Calculations!K3955-RodR))))</f>
        <v>0.00972434462769846</v>
      </c>
      <c r="T3955" s="83">
        <f t="shared" si="496"/>
        <v>0.00978756609430837</v>
      </c>
      <c r="U3955" s="58">
        <f t="shared" si="497"/>
        <v>164.708333333333</v>
      </c>
      <c r="V3955" s="58">
        <f t="shared" si="498"/>
        <v>1.01019948033673</v>
      </c>
      <c r="W3955" s="58">
        <f t="shared" si="499"/>
        <v>1.01019948033673</v>
      </c>
    </row>
    <row r="3956" spans="11:23">
      <c r="K3956" s="80">
        <v>395.4</v>
      </c>
      <c r="L3956" s="56">
        <f t="shared" si="493"/>
        <v>1.25588183213686</v>
      </c>
      <c r="M3956" s="56">
        <f t="shared" si="500"/>
        <v>0.00317150589533188</v>
      </c>
      <c r="Q3956" s="82">
        <f t="shared" si="494"/>
        <v>0.0308535045136483</v>
      </c>
      <c r="R3956" s="58">
        <f t="shared" si="495"/>
        <v>3.17361010226061</v>
      </c>
      <c r="S3956" s="57">
        <f>IF(K3956=0,C3984,(1/$C$59)*LN(1+$C$59/$C$58/(RodR+ABS(Calculations!K3956-RodR))))</f>
        <v>0.00972189510351979</v>
      </c>
      <c r="T3956" s="83">
        <f t="shared" si="496"/>
        <v>0.00978508462848584</v>
      </c>
      <c r="U3956" s="58">
        <f t="shared" si="497"/>
        <v>164.75</v>
      </c>
      <c r="V3956" s="58">
        <f t="shared" si="498"/>
        <v>1.01019948033673</v>
      </c>
      <c r="W3956" s="58">
        <f t="shared" si="499"/>
        <v>1.01019948033673</v>
      </c>
    </row>
    <row r="3957" spans="11:23">
      <c r="K3957" s="80">
        <v>395.5</v>
      </c>
      <c r="L3957" s="56">
        <f t="shared" si="493"/>
        <v>1.25556556010957</v>
      </c>
      <c r="M3957" s="56">
        <f t="shared" si="500"/>
        <v>0.00316990669459605</v>
      </c>
      <c r="Q3957" s="82">
        <f t="shared" si="494"/>
        <v>0.0308457345943998</v>
      </c>
      <c r="R3957" s="58">
        <f t="shared" si="495"/>
        <v>3.17361010226061</v>
      </c>
      <c r="S3957" s="57">
        <f>IF(K3957=0,C3985,(1/$C$59)*LN(1+$C$59/$C$58/(RodR+ABS(Calculations!K3957-RodR))))</f>
        <v>0.00971944681308769</v>
      </c>
      <c r="T3957" s="83">
        <f t="shared" si="496"/>
        <v>0.00978260442061084</v>
      </c>
      <c r="U3957" s="58">
        <f t="shared" si="497"/>
        <v>164.791666666667</v>
      </c>
      <c r="V3957" s="58">
        <f t="shared" si="498"/>
        <v>1.01019948033673</v>
      </c>
      <c r="W3957" s="58">
        <f t="shared" si="499"/>
        <v>1.01019948033673</v>
      </c>
    </row>
    <row r="3958" spans="11:23">
      <c r="K3958" s="80">
        <v>395.6</v>
      </c>
      <c r="L3958" s="56">
        <f t="shared" si="493"/>
        <v>1.2552494473383</v>
      </c>
      <c r="M3958" s="56">
        <f t="shared" si="500"/>
        <v>0.00316830870308515</v>
      </c>
      <c r="Q3958" s="82">
        <f t="shared" si="494"/>
        <v>0.0308379685876263</v>
      </c>
      <c r="R3958" s="58">
        <f t="shared" si="495"/>
        <v>3.17361010226061</v>
      </c>
      <c r="S3958" s="57">
        <f>IF(K3958=0,C3986,(1/$C$59)*LN(1+$C$59/$C$58/(RodR+ABS(Calculations!K3958-RodR))))</f>
        <v>0.00971699975547088</v>
      </c>
      <c r="T3958" s="83">
        <f t="shared" si="496"/>
        <v>0.00978012546972824</v>
      </c>
      <c r="U3958" s="58">
        <f t="shared" si="497"/>
        <v>164.833333333333</v>
      </c>
      <c r="V3958" s="58">
        <f t="shared" si="498"/>
        <v>1.01019948033673</v>
      </c>
      <c r="W3958" s="58">
        <f t="shared" si="499"/>
        <v>1.01019948033673</v>
      </c>
    </row>
    <row r="3959" spans="11:23">
      <c r="K3959" s="80">
        <v>395.7</v>
      </c>
      <c r="L3959" s="56">
        <f t="shared" si="493"/>
        <v>1.25493349370275</v>
      </c>
      <c r="M3959" s="56">
        <f t="shared" si="500"/>
        <v>0.0031667119196428</v>
      </c>
      <c r="Q3959" s="82">
        <f t="shared" si="494"/>
        <v>0.0308302064903723</v>
      </c>
      <c r="R3959" s="58">
        <f t="shared" si="495"/>
        <v>3.17361010226061</v>
      </c>
      <c r="S3959" s="57">
        <f>IF(K3959=0,C3987,(1/$C$59)*LN(1+$C$59/$C$58/(RodR+ABS(Calculations!K3959-RodR))))</f>
        <v>0.0097145539297381</v>
      </c>
      <c r="T3959" s="83">
        <f t="shared" si="496"/>
        <v>0.00977764777488117</v>
      </c>
      <c r="U3959" s="58">
        <f t="shared" si="497"/>
        <v>164.875</v>
      </c>
      <c r="V3959" s="58">
        <f t="shared" si="498"/>
        <v>1.01019948033673</v>
      </c>
      <c r="W3959" s="58">
        <f t="shared" si="499"/>
        <v>1.01019948033673</v>
      </c>
    </row>
    <row r="3960" spans="11:23">
      <c r="K3960" s="80">
        <v>395.8</v>
      </c>
      <c r="L3960" s="56">
        <f t="shared" si="493"/>
        <v>1.25461769908276</v>
      </c>
      <c r="M3960" s="56">
        <f t="shared" si="500"/>
        <v>0.00316511634304217</v>
      </c>
      <c r="Q3960" s="82">
        <f t="shared" si="494"/>
        <v>0.0308224482996858</v>
      </c>
      <c r="R3960" s="58">
        <f t="shared" si="495"/>
        <v>3.17361010226061</v>
      </c>
      <c r="S3960" s="57">
        <f>IF(K3960=0,C3988,(1/$C$59)*LN(1+$C$59/$C$58/(RodR+ABS(Calculations!K3960-RodR))))</f>
        <v>0.00971210933495911</v>
      </c>
      <c r="T3960" s="83">
        <f t="shared" si="496"/>
        <v>0.00977517133511671</v>
      </c>
      <c r="U3960" s="58">
        <f t="shared" si="497"/>
        <v>164.916666666667</v>
      </c>
      <c r="V3960" s="58">
        <f t="shared" si="498"/>
        <v>1.01019948033673</v>
      </c>
      <c r="W3960" s="58">
        <f t="shared" si="499"/>
        <v>1.01019948033673</v>
      </c>
    </row>
    <row r="3961" spans="11:23">
      <c r="K3961" s="80">
        <v>395.9</v>
      </c>
      <c r="L3961" s="56">
        <f t="shared" si="493"/>
        <v>1.25430206335838</v>
      </c>
      <c r="M3961" s="56">
        <f t="shared" si="500"/>
        <v>0.00316352197205827</v>
      </c>
      <c r="Q3961" s="82">
        <f t="shared" si="494"/>
        <v>0.0308146940126204</v>
      </c>
      <c r="R3961" s="58">
        <f t="shared" si="495"/>
        <v>3.17361010226061</v>
      </c>
      <c r="S3961" s="57">
        <f>IF(K3961=0,C3989,(1/$C$59)*LN(1+$C$59/$C$58/(RodR+ABS(Calculations!K3961-RodR))))</f>
        <v>0.00970966597020554</v>
      </c>
      <c r="T3961" s="83">
        <f t="shared" si="496"/>
        <v>0.00977269614947998</v>
      </c>
      <c r="U3961" s="58">
        <f t="shared" si="497"/>
        <v>164.958333333333</v>
      </c>
      <c r="V3961" s="58">
        <f t="shared" si="498"/>
        <v>1.01019948033673</v>
      </c>
      <c r="W3961" s="58">
        <f t="shared" si="499"/>
        <v>1.01019948033673</v>
      </c>
    </row>
    <row r="3962" spans="11:23">
      <c r="K3962" s="80">
        <v>396</v>
      </c>
      <c r="L3962" s="56">
        <f t="shared" si="493"/>
        <v>1.25398658640967</v>
      </c>
      <c r="M3962" s="56">
        <f t="shared" si="500"/>
        <v>0.00316192880546473</v>
      </c>
      <c r="Q3962" s="82">
        <f t="shared" si="494"/>
        <v>0.0308069436262289</v>
      </c>
      <c r="R3962" s="58">
        <f t="shared" si="495"/>
        <v>3.17361010226061</v>
      </c>
      <c r="S3962" s="57">
        <f>IF(K3962=0,C3990,(1/$C$59)*LN(1+$C$59/$C$58/(RodR+ABS(Calculations!K3962-RodR))))</f>
        <v>0.00970722383454876</v>
      </c>
      <c r="T3962" s="83">
        <f t="shared" si="496"/>
        <v>0.0097702222170201</v>
      </c>
      <c r="U3962" s="58">
        <f t="shared" si="497"/>
        <v>165</v>
      </c>
      <c r="V3962" s="58">
        <f t="shared" si="498"/>
        <v>1.01019948033673</v>
      </c>
      <c r="W3962" s="58">
        <f t="shared" si="499"/>
        <v>1.01019948033673</v>
      </c>
    </row>
    <row r="3963" spans="11:23">
      <c r="K3963" s="80">
        <v>396.1</v>
      </c>
      <c r="L3963" s="56">
        <f t="shared" si="493"/>
        <v>1.25367126811683</v>
      </c>
      <c r="M3963" s="56">
        <f t="shared" si="500"/>
        <v>0.00316033684210471</v>
      </c>
      <c r="Q3963" s="82">
        <f t="shared" si="494"/>
        <v>0.0307991971375685</v>
      </c>
      <c r="R3963" s="58">
        <f t="shared" si="495"/>
        <v>3.17361010226061</v>
      </c>
      <c r="S3963" s="57">
        <f>IF(K3963=0,C3991,(1/$C$59)*LN(1+$C$59/$C$58/(RodR+ABS(Calculations!K3963-RodR))))</f>
        <v>0.00970478292706143</v>
      </c>
      <c r="T3963" s="83">
        <f t="shared" si="496"/>
        <v>0.00976774953678419</v>
      </c>
      <c r="U3963" s="58">
        <f t="shared" si="497"/>
        <v>165.041666666667</v>
      </c>
      <c r="V3963" s="58">
        <f t="shared" si="498"/>
        <v>1.01019948033673</v>
      </c>
      <c r="W3963" s="58">
        <f t="shared" si="499"/>
        <v>1.01019948033673</v>
      </c>
    </row>
    <row r="3964" spans="11:23">
      <c r="K3964" s="80">
        <v>396.2</v>
      </c>
      <c r="L3964" s="56">
        <f t="shared" si="493"/>
        <v>1.25335610836026</v>
      </c>
      <c r="M3964" s="56">
        <f t="shared" si="500"/>
        <v>0.00315874608068345</v>
      </c>
      <c r="Q3964" s="82">
        <f t="shared" si="494"/>
        <v>0.0307914545437011</v>
      </c>
      <c r="R3964" s="58">
        <f t="shared" si="495"/>
        <v>3.17361010226061</v>
      </c>
      <c r="S3964" s="57">
        <f>IF(K3964=0,C3992,(1/$C$59)*LN(1+$C$59/$C$58/(RodR+ABS(Calculations!K3964-RodR))))</f>
        <v>0.00970234324681783</v>
      </c>
      <c r="T3964" s="83">
        <f t="shared" si="496"/>
        <v>0.00976527810782294</v>
      </c>
      <c r="U3964" s="58">
        <f t="shared" si="497"/>
        <v>165.083333333333</v>
      </c>
      <c r="V3964" s="58">
        <f t="shared" si="498"/>
        <v>1.01019948033673</v>
      </c>
      <c r="W3964" s="58">
        <f t="shared" si="499"/>
        <v>1.01019948033673</v>
      </c>
    </row>
    <row r="3965" spans="11:23">
      <c r="K3965" s="80">
        <v>396.3</v>
      </c>
      <c r="L3965" s="56">
        <f t="shared" si="493"/>
        <v>1.25304110702039</v>
      </c>
      <c r="M3965" s="56">
        <f t="shared" si="500"/>
        <v>0.00315715652007742</v>
      </c>
      <c r="Q3965" s="82">
        <f t="shared" si="494"/>
        <v>0.0307837158416888</v>
      </c>
      <c r="R3965" s="58">
        <f t="shared" si="495"/>
        <v>3.17361010226061</v>
      </c>
      <c r="S3965" s="57">
        <f>IF(K3965=0,C3993,(1/$C$59)*LN(1+$C$59/$C$58/(RodR+ABS(Calculations!K3965-RodR))))</f>
        <v>0.00969990479289221</v>
      </c>
      <c r="T3965" s="83">
        <f t="shared" si="496"/>
        <v>0.00976280792918545</v>
      </c>
      <c r="U3965" s="58">
        <f t="shared" si="497"/>
        <v>165.125</v>
      </c>
      <c r="V3965" s="58">
        <f t="shared" si="498"/>
        <v>1.01019948033673</v>
      </c>
      <c r="W3965" s="58">
        <f t="shared" si="499"/>
        <v>1.01019948033673</v>
      </c>
    </row>
    <row r="3966" spans="11:23">
      <c r="K3966" s="80">
        <v>396.4</v>
      </c>
      <c r="L3966" s="56">
        <f t="shared" si="493"/>
        <v>1.25272626397783</v>
      </c>
      <c r="M3966" s="56">
        <f t="shared" si="500"/>
        <v>0.00315556815902718</v>
      </c>
      <c r="Q3966" s="82">
        <f t="shared" si="494"/>
        <v>0.0307759810285988</v>
      </c>
      <c r="R3966" s="58">
        <f t="shared" si="495"/>
        <v>3.17361010226061</v>
      </c>
      <c r="S3966" s="57">
        <f>IF(K3966=0,C3994,(1/$C$59)*LN(1+$C$59/$C$58/(RodR+ABS(Calculations!K3966-RodR))))</f>
        <v>0.00969746756436041</v>
      </c>
      <c r="T3966" s="83">
        <f t="shared" si="496"/>
        <v>0.00976033899992466</v>
      </c>
      <c r="U3966" s="58">
        <f t="shared" si="497"/>
        <v>165.166666666667</v>
      </c>
      <c r="V3966" s="58">
        <f t="shared" si="498"/>
        <v>1.01019948033673</v>
      </c>
      <c r="W3966" s="58">
        <f t="shared" si="499"/>
        <v>1.01019948033673</v>
      </c>
    </row>
    <row r="3967" spans="11:23">
      <c r="K3967" s="80">
        <v>396.5</v>
      </c>
      <c r="L3967" s="56">
        <f t="shared" si="493"/>
        <v>1.25241157911326</v>
      </c>
      <c r="M3967" s="56">
        <f t="shared" si="500"/>
        <v>0.00315398099630593</v>
      </c>
      <c r="Q3967" s="82">
        <f t="shared" si="494"/>
        <v>0.0307682501014997</v>
      </c>
      <c r="R3967" s="58">
        <f t="shared" si="495"/>
        <v>3.17361010226061</v>
      </c>
      <c r="S3967" s="57">
        <f>IF(K3967=0,C3995,(1/$C$59)*LN(1+$C$59/$C$58/(RodR+ABS(Calculations!K3967-RodR))))</f>
        <v>0.00969503156029881</v>
      </c>
      <c r="T3967" s="83">
        <f t="shared" si="496"/>
        <v>0.00975787131909148</v>
      </c>
      <c r="U3967" s="58">
        <f t="shared" si="497"/>
        <v>165.208333333333</v>
      </c>
      <c r="V3967" s="58">
        <f t="shared" si="498"/>
        <v>1.01019948033673</v>
      </c>
      <c r="W3967" s="58">
        <f t="shared" si="499"/>
        <v>1.01019948033673</v>
      </c>
    </row>
    <row r="3968" spans="11:23">
      <c r="K3968" s="80">
        <v>396.6</v>
      </c>
      <c r="L3968" s="56">
        <f t="shared" si="493"/>
        <v>1.25209705230751</v>
      </c>
      <c r="M3968" s="56">
        <f t="shared" si="500"/>
        <v>0.0031523950307919</v>
      </c>
      <c r="Q3968" s="82">
        <f t="shared" si="494"/>
        <v>0.0307605230574637</v>
      </c>
      <c r="R3968" s="58">
        <f t="shared" si="495"/>
        <v>3.17361010226061</v>
      </c>
      <c r="S3968" s="57">
        <f>IF(K3968=0,C3996,(1/$C$59)*LN(1+$C$59/$C$58/(RodR+ABS(Calculations!K3968-RodR))))</f>
        <v>0.00969259677978481</v>
      </c>
      <c r="T3968" s="83">
        <f t="shared" si="496"/>
        <v>0.0097554048857406</v>
      </c>
      <c r="U3968" s="58">
        <f t="shared" si="497"/>
        <v>165.25</v>
      </c>
      <c r="V3968" s="58">
        <f t="shared" si="498"/>
        <v>1.01019948033673</v>
      </c>
      <c r="W3968" s="58">
        <f t="shared" si="499"/>
        <v>1.01019948033673</v>
      </c>
    </row>
    <row r="3969" spans="11:23">
      <c r="K3969" s="80">
        <v>396.7</v>
      </c>
      <c r="L3969" s="56">
        <f t="shared" si="493"/>
        <v>1.25178268344157</v>
      </c>
      <c r="M3969" s="56">
        <f t="shared" si="500"/>
        <v>0.00315081026118857</v>
      </c>
      <c r="Q3969" s="82">
        <f t="shared" si="494"/>
        <v>0.0307527998935671</v>
      </c>
      <c r="R3969" s="58">
        <f t="shared" si="495"/>
        <v>3.17361010226061</v>
      </c>
      <c r="S3969" s="57">
        <f>IF(K3969=0,C3997,(1/$C$59)*LN(1+$C$59/$C$58/(RodR+ABS(Calculations!K3969-RodR))))</f>
        <v>0.00969016322189718</v>
      </c>
      <c r="T3969" s="83">
        <f t="shared" si="496"/>
        <v>0.00975293969892518</v>
      </c>
      <c r="U3969" s="58">
        <f t="shared" si="497"/>
        <v>165.291666666667</v>
      </c>
      <c r="V3969" s="58">
        <f t="shared" si="498"/>
        <v>1.01019948033673</v>
      </c>
      <c r="W3969" s="58">
        <f t="shared" si="499"/>
        <v>1.01019948033673</v>
      </c>
    </row>
    <row r="3970" spans="11:23">
      <c r="K3970" s="80">
        <v>396.8</v>
      </c>
      <c r="L3970" s="56">
        <f t="shared" ref="L3970:L4033" si="501">IF(K3970&lt;RodR,EPRValue,Q3970*$C$43)</f>
        <v>1.25146847239645</v>
      </c>
      <c r="M3970" s="56">
        <f t="shared" si="500"/>
        <v>0.00314922668630557</v>
      </c>
      <c r="Q3970" s="82">
        <f t="shared" si="494"/>
        <v>0.0307450806068869</v>
      </c>
      <c r="R3970" s="58">
        <f t="shared" si="495"/>
        <v>3.17361010226061</v>
      </c>
      <c r="S3970" s="57">
        <f>IF(K3970=0,C3998,(1/$C$59)*LN(1+$C$59/$C$58/(RodR+ABS(Calculations!K3970-RodR))))</f>
        <v>0.0096877308857149</v>
      </c>
      <c r="T3970" s="83">
        <f t="shared" si="496"/>
        <v>0.00975047575770102</v>
      </c>
      <c r="U3970" s="58">
        <f t="shared" si="497"/>
        <v>165.333333333333</v>
      </c>
      <c r="V3970" s="58">
        <f t="shared" si="498"/>
        <v>1.01019948033673</v>
      </c>
      <c r="W3970" s="58">
        <f t="shared" si="499"/>
        <v>1.01019948033673</v>
      </c>
    </row>
    <row r="3971" spans="11:23">
      <c r="K3971" s="80">
        <v>396.9</v>
      </c>
      <c r="L3971" s="56">
        <f t="shared" si="501"/>
        <v>1.25115441905336</v>
      </c>
      <c r="M3971" s="56">
        <f t="shared" si="500"/>
        <v>0.00314764430501957</v>
      </c>
      <c r="Q3971" s="82">
        <f t="shared" si="494"/>
        <v>0.0307373651945045</v>
      </c>
      <c r="R3971" s="58">
        <f t="shared" si="495"/>
        <v>3.17361010226061</v>
      </c>
      <c r="S3971" s="57">
        <f>IF(K3971=0,C3999,(1/$C$59)*LN(1+$C$59/$C$58/(RodR+ABS(Calculations!K3971-RodR))))</f>
        <v>0.00968529977031831</v>
      </c>
      <c r="T3971" s="83">
        <f t="shared" si="496"/>
        <v>0.00974801306112417</v>
      </c>
      <c r="U3971" s="58">
        <f t="shared" si="497"/>
        <v>165.375</v>
      </c>
      <c r="V3971" s="58">
        <f t="shared" si="498"/>
        <v>1.01019948033673</v>
      </c>
      <c r="W3971" s="58">
        <f t="shared" si="499"/>
        <v>1.01019948033673</v>
      </c>
    </row>
    <row r="3972" spans="11:23">
      <c r="K3972" s="80">
        <v>397</v>
      </c>
      <c r="L3972" s="56">
        <f t="shared" si="501"/>
        <v>1.25084052329357</v>
      </c>
      <c r="M3972" s="56">
        <f t="shared" si="500"/>
        <v>0.00314606311610466</v>
      </c>
      <c r="Q3972" s="82">
        <f t="shared" ref="Q3972:Q4035" si="502">R3972*IF($C$56&lt;$C$55,S3972,T3972)</f>
        <v>0.0307296536535029</v>
      </c>
      <c r="R3972" s="58">
        <f t="shared" ref="R3972:R4035" si="503">$C$70/$C$61*W3972</f>
        <v>3.17361010226061</v>
      </c>
      <c r="S3972" s="57">
        <f>IF(K3972=0,C4000,(1/$C$59)*LN(1+$C$59/$C$58/(RodR+ABS(Calculations!K3972-RodR))))</f>
        <v>0.00968286987478825</v>
      </c>
      <c r="T3972" s="83">
        <f t="shared" ref="T3972:T4035" si="504">IF((ABS(K3972))&lt;$C$55-$C$56,($C$53/2/PI()/$C$56*LN(($C$55-$C$56)*(ABS(K3972)+$C$56)/(ABS(K3972))/$C$55)+$C$60*LN($C$55*$C$54/($C$55-$C$56)/$C$53)),$C$60*LN((((ABS(K3972))+$C$56-$C$55)*$C$53+$C$55*$C$54)/($C$53*(ABS(K3972)))))</f>
        <v>0.0097455516082518</v>
      </c>
      <c r="U3972" s="58">
        <f t="shared" ref="U3972:U4035" si="505">K3972/$C$56</f>
        <v>165.416666666667</v>
      </c>
      <c r="V3972" s="58">
        <f t="shared" ref="V3972:V4035" si="506">IF(K3972="","",1/(1.0212-0.0178*LOG10($C$53+0.01)))</f>
        <v>1.01019948033673</v>
      </c>
      <c r="W3972" s="58">
        <f t="shared" ref="W3972:W4035" si="507">MAX(1/(-(0.21682*LOG10(3.7*U3972)-0.293)*(EXP(-3.7*U3972)-1)+1),1)*MAX(1/(-(0.1921*LOG10(U3972+0.2)+0.072)*(EXP(-150*U3972)-1)+1),1)*V3972</f>
        <v>1.01019948033673</v>
      </c>
    </row>
    <row r="3973" spans="11:23">
      <c r="K3973" s="80">
        <v>397.1</v>
      </c>
      <c r="L3973" s="56">
        <f t="shared" si="501"/>
        <v>1.25052678499856</v>
      </c>
      <c r="M3973" s="56">
        <f t="shared" si="500"/>
        <v>0.00314448311826543</v>
      </c>
      <c r="Q3973" s="82">
        <f t="shared" si="502"/>
        <v>0.0307219459809709</v>
      </c>
      <c r="R3973" s="58">
        <f t="shared" si="503"/>
        <v>3.17361010226061</v>
      </c>
      <c r="S3973" s="57">
        <f>IF(K3973=0,C4001,(1/$C$59)*LN(1+$C$59/$C$58/(RodR+ABS(Calculations!K3973-RodR))))</f>
        <v>0.00968044119820742</v>
      </c>
      <c r="T3973" s="83">
        <f t="shared" si="504"/>
        <v>0.00974309139814196</v>
      </c>
      <c r="U3973" s="58">
        <f t="shared" si="505"/>
        <v>165.458333333333</v>
      </c>
      <c r="V3973" s="58">
        <f t="shared" si="506"/>
        <v>1.01019948033673</v>
      </c>
      <c r="W3973" s="58">
        <f t="shared" si="507"/>
        <v>1.01019948033673</v>
      </c>
    </row>
    <row r="3974" spans="11:23">
      <c r="K3974" s="80">
        <v>397.2</v>
      </c>
      <c r="L3974" s="56">
        <f t="shared" si="501"/>
        <v>1.25021320404981</v>
      </c>
      <c r="M3974" s="56">
        <f t="shared" si="500"/>
        <v>0.00314290431044761</v>
      </c>
      <c r="Q3974" s="82">
        <f t="shared" si="502"/>
        <v>0.0307142421739964</v>
      </c>
      <c r="R3974" s="58">
        <f t="shared" si="503"/>
        <v>3.17361010226061</v>
      </c>
      <c r="S3974" s="57">
        <f>IF(K3974=0,C4002,(1/$C$59)*LN(1+$C$59/$C$58/(RodR+ABS(Calculations!K3974-RodR))))</f>
        <v>0.00967801373965824</v>
      </c>
      <c r="T3974" s="83">
        <f t="shared" si="504"/>
        <v>0.00974063242985381</v>
      </c>
      <c r="U3974" s="58">
        <f t="shared" si="505"/>
        <v>165.5</v>
      </c>
      <c r="V3974" s="58">
        <f t="shared" si="506"/>
        <v>1.01019948033673</v>
      </c>
      <c r="W3974" s="58">
        <f t="shared" si="507"/>
        <v>1.01019948033673</v>
      </c>
    </row>
    <row r="3975" spans="11:23">
      <c r="K3975" s="80">
        <v>397.3</v>
      </c>
      <c r="L3975" s="56">
        <f t="shared" si="501"/>
        <v>1.24989978032907</v>
      </c>
      <c r="M3975" s="56">
        <f t="shared" si="500"/>
        <v>0.00314132669132206</v>
      </c>
      <c r="Q3975" s="82">
        <f t="shared" si="502"/>
        <v>0.0307065422296742</v>
      </c>
      <c r="R3975" s="58">
        <f t="shared" si="503"/>
        <v>3.17361010226061</v>
      </c>
      <c r="S3975" s="57">
        <f>IF(K3975=0,C4003,(1/$C$59)*LN(1+$C$59/$C$58/(RodR+ABS(Calculations!K3975-RodR))))</f>
        <v>0.00967558749822528</v>
      </c>
      <c r="T3975" s="83">
        <f t="shared" si="504"/>
        <v>0.00973817470244719</v>
      </c>
      <c r="U3975" s="58">
        <f t="shared" si="505"/>
        <v>165.541666666667</v>
      </c>
      <c r="V3975" s="58">
        <f t="shared" si="506"/>
        <v>1.01019948033673</v>
      </c>
      <c r="W3975" s="58">
        <f t="shared" si="507"/>
        <v>1.01019948033673</v>
      </c>
    </row>
    <row r="3976" spans="11:23">
      <c r="K3976" s="80">
        <v>397.4</v>
      </c>
      <c r="L3976" s="56">
        <f t="shared" si="501"/>
        <v>1.24958651371799</v>
      </c>
      <c r="M3976" s="56">
        <f t="shared" si="500"/>
        <v>0.00313975025983515</v>
      </c>
      <c r="Q3976" s="82">
        <f t="shared" si="502"/>
        <v>0.0306988461450973</v>
      </c>
      <c r="R3976" s="58">
        <f t="shared" si="503"/>
        <v>3.17361010226061</v>
      </c>
      <c r="S3976" s="57">
        <f>IF(K3976=0,C4004,(1/$C$59)*LN(1+$C$59/$C$58/(RodR+ABS(Calculations!K3976-RodR))))</f>
        <v>0.00967316247299252</v>
      </c>
      <c r="T3976" s="83">
        <f t="shared" si="504"/>
        <v>0.00973571821498329</v>
      </c>
      <c r="U3976" s="58">
        <f t="shared" si="505"/>
        <v>165.583333333333</v>
      </c>
      <c r="V3976" s="58">
        <f t="shared" si="506"/>
        <v>1.01019948033673</v>
      </c>
      <c r="W3976" s="58">
        <f t="shared" si="507"/>
        <v>1.01019948033673</v>
      </c>
    </row>
    <row r="3977" spans="11:23">
      <c r="K3977" s="80">
        <v>397.5</v>
      </c>
      <c r="L3977" s="56">
        <f t="shared" si="501"/>
        <v>1.24927340409857</v>
      </c>
      <c r="M3977" s="56">
        <f t="shared" si="500"/>
        <v>0.00313817501469127</v>
      </c>
      <c r="Q3977" s="82">
        <f t="shared" si="502"/>
        <v>0.0306911539173662</v>
      </c>
      <c r="R3977" s="58">
        <f t="shared" si="503"/>
        <v>3.17361010226061</v>
      </c>
      <c r="S3977" s="57">
        <f>IF(K3977=0,C4005,(1/$C$59)*LN(1+$C$59/$C$58/(RodR+ABS(Calculations!K3977-RodR))))</f>
        <v>0.00967073866304636</v>
      </c>
      <c r="T3977" s="83">
        <f t="shared" si="504"/>
        <v>0.00973326296652372</v>
      </c>
      <c r="U3977" s="58">
        <f t="shared" si="505"/>
        <v>165.625</v>
      </c>
      <c r="V3977" s="58">
        <f t="shared" si="506"/>
        <v>1.01019948033673</v>
      </c>
      <c r="W3977" s="58">
        <f t="shared" si="507"/>
        <v>1.01019948033673</v>
      </c>
    </row>
    <row r="3978" spans="11:23">
      <c r="K3978" s="80">
        <v>397.6</v>
      </c>
      <c r="L3978" s="56">
        <f t="shared" si="501"/>
        <v>1.24896045135281</v>
      </c>
      <c r="M3978" s="56">
        <f t="shared" si="500"/>
        <v>0.00313660095469825</v>
      </c>
      <c r="Q3978" s="82">
        <f t="shared" si="502"/>
        <v>0.0306834655435823</v>
      </c>
      <c r="R3978" s="58">
        <f t="shared" si="503"/>
        <v>3.17361010226061</v>
      </c>
      <c r="S3978" s="57">
        <f>IF(K3978=0,C4006,(1/$C$59)*LN(1+$C$59/$C$58/(RodR+ABS(Calculations!K3978-RodR))))</f>
        <v>0.00966831606747345</v>
      </c>
      <c r="T3978" s="83">
        <f t="shared" si="504"/>
        <v>0.00973080895613145</v>
      </c>
      <c r="U3978" s="58">
        <f t="shared" si="505"/>
        <v>165.666666666667</v>
      </c>
      <c r="V3978" s="58">
        <f t="shared" si="506"/>
        <v>1.01019948033673</v>
      </c>
      <c r="W3978" s="58">
        <f t="shared" si="507"/>
        <v>1.01019948033673</v>
      </c>
    </row>
    <row r="3979" spans="11:23">
      <c r="K3979" s="80">
        <v>397.7</v>
      </c>
      <c r="L3979" s="56">
        <f t="shared" si="501"/>
        <v>1.24864765536283</v>
      </c>
      <c r="M3979" s="56">
        <f t="shared" si="500"/>
        <v>0.00313502807873323</v>
      </c>
      <c r="Q3979" s="82">
        <f t="shared" si="502"/>
        <v>0.0306757810208496</v>
      </c>
      <c r="R3979" s="58">
        <f t="shared" si="503"/>
        <v>3.17361010226061</v>
      </c>
      <c r="S3979" s="57">
        <f>IF(K3979=0,C4007,(1/$C$59)*LN(1+$C$59/$C$58/(RodR+ABS(Calculations!K3979-RodR))))</f>
        <v>0.00966589468536124</v>
      </c>
      <c r="T3979" s="83">
        <f t="shared" si="504"/>
        <v>0.00972835618287012</v>
      </c>
      <c r="U3979" s="58">
        <f t="shared" si="505"/>
        <v>165.708333333333</v>
      </c>
      <c r="V3979" s="58">
        <f t="shared" si="506"/>
        <v>1.01019948033673</v>
      </c>
      <c r="W3979" s="58">
        <f t="shared" si="507"/>
        <v>1.01019948033673</v>
      </c>
    </row>
    <row r="3980" spans="11:23">
      <c r="K3980" s="80">
        <v>397.8</v>
      </c>
      <c r="L3980" s="56">
        <f t="shared" si="501"/>
        <v>1.24833501601085</v>
      </c>
      <c r="M3980" s="56">
        <f t="shared" si="500"/>
        <v>0.00313345638560469</v>
      </c>
      <c r="Q3980" s="82">
        <f t="shared" si="502"/>
        <v>0.0306681003462743</v>
      </c>
      <c r="R3980" s="58">
        <f t="shared" si="503"/>
        <v>3.17361010226061</v>
      </c>
      <c r="S3980" s="57">
        <f>IF(K3980=0,C4008,(1/$C$59)*LN(1+$C$59/$C$58/(RodR+ABS(Calculations!K3980-RodR))))</f>
        <v>0.00966347451579794</v>
      </c>
      <c r="T3980" s="83">
        <f t="shared" si="504"/>
        <v>0.00972590464580491</v>
      </c>
      <c r="U3980" s="58">
        <f t="shared" si="505"/>
        <v>165.75</v>
      </c>
      <c r="V3980" s="58">
        <f t="shared" si="506"/>
        <v>1.01019948033673</v>
      </c>
      <c r="W3980" s="58">
        <f t="shared" si="507"/>
        <v>1.01019948033673</v>
      </c>
    </row>
    <row r="3981" spans="11:23">
      <c r="K3981" s="80">
        <v>397.9</v>
      </c>
      <c r="L3981" s="56">
        <f t="shared" si="501"/>
        <v>1.24802253317928</v>
      </c>
      <c r="M3981" s="56">
        <f t="shared" ref="M3981:M4044" si="508">L3971-L3981</f>
        <v>0.00313188587408564</v>
      </c>
      <c r="Q3981" s="82">
        <f t="shared" si="502"/>
        <v>0.030660423516968</v>
      </c>
      <c r="R3981" s="58">
        <f t="shared" si="503"/>
        <v>3.17361010226061</v>
      </c>
      <c r="S3981" s="57">
        <f>IF(K3981=0,C4009,(1/$C$59)*LN(1+$C$59/$C$58/(RodR+ABS(Calculations!K3981-RodR))))</f>
        <v>0.00966105555787338</v>
      </c>
      <c r="T3981" s="83">
        <f t="shared" si="504"/>
        <v>0.00972345434400103</v>
      </c>
      <c r="U3981" s="58">
        <f t="shared" si="505"/>
        <v>165.791666666667</v>
      </c>
      <c r="V3981" s="58">
        <f t="shared" si="506"/>
        <v>1.01019948033673</v>
      </c>
      <c r="W3981" s="58">
        <f t="shared" si="507"/>
        <v>1.01019948033673</v>
      </c>
    </row>
    <row r="3982" spans="11:23">
      <c r="K3982" s="80">
        <v>398</v>
      </c>
      <c r="L3982" s="56">
        <f t="shared" si="501"/>
        <v>1.24771020675061</v>
      </c>
      <c r="M3982" s="56">
        <f t="shared" si="508"/>
        <v>0.00313031654295037</v>
      </c>
      <c r="Q3982" s="82">
        <f t="shared" si="502"/>
        <v>0.0306527505300436</v>
      </c>
      <c r="R3982" s="58">
        <f t="shared" si="503"/>
        <v>3.17361010226061</v>
      </c>
      <c r="S3982" s="57">
        <f>IF(K3982=0,C4010,(1/$C$59)*LN(1+$C$59/$C$58/(RodR+ABS(Calculations!K3982-RodR))))</f>
        <v>0.00965863781067789</v>
      </c>
      <c r="T3982" s="83">
        <f t="shared" si="504"/>
        <v>0.00972100527652479</v>
      </c>
      <c r="U3982" s="58">
        <f t="shared" si="505"/>
        <v>165.833333333333</v>
      </c>
      <c r="V3982" s="58">
        <f t="shared" si="506"/>
        <v>1.01019948033673</v>
      </c>
      <c r="W3982" s="58">
        <f t="shared" si="507"/>
        <v>1.01019948033673</v>
      </c>
    </row>
    <row r="3983" spans="11:23">
      <c r="K3983" s="80">
        <v>398.1</v>
      </c>
      <c r="L3983" s="56">
        <f t="shared" si="501"/>
        <v>1.24739803660745</v>
      </c>
      <c r="M3983" s="56">
        <f t="shared" si="508"/>
        <v>0.00312874839110955</v>
      </c>
      <c r="Q3983" s="82">
        <f t="shared" si="502"/>
        <v>0.0306450813826169</v>
      </c>
      <c r="R3983" s="58">
        <f t="shared" si="503"/>
        <v>3.17361010226061</v>
      </c>
      <c r="S3983" s="57">
        <f>IF(K3983=0,C4011,(1/$C$59)*LN(1+$C$59/$C$58/(RodR+ABS(Calculations!K3983-RodR))))</f>
        <v>0.0096562212733026</v>
      </c>
      <c r="T3983" s="83">
        <f t="shared" si="504"/>
        <v>0.00971855744244495</v>
      </c>
      <c r="U3983" s="58">
        <f t="shared" si="505"/>
        <v>165.875</v>
      </c>
      <c r="V3983" s="58">
        <f t="shared" si="506"/>
        <v>1.01019948033673</v>
      </c>
      <c r="W3983" s="58">
        <f t="shared" si="507"/>
        <v>1.01019948033673</v>
      </c>
    </row>
    <row r="3984" spans="11:23">
      <c r="K3984" s="80">
        <v>398.2</v>
      </c>
      <c r="L3984" s="56">
        <f t="shared" si="501"/>
        <v>1.24708602263248</v>
      </c>
      <c r="M3984" s="56">
        <f t="shared" si="508"/>
        <v>0.00312718141733748</v>
      </c>
      <c r="Q3984" s="82">
        <f t="shared" si="502"/>
        <v>0.030637416071806</v>
      </c>
      <c r="R3984" s="58">
        <f t="shared" si="503"/>
        <v>3.17361010226061</v>
      </c>
      <c r="S3984" s="57">
        <f>IF(K3984=0,C4012,(1/$C$59)*LN(1+$C$59/$C$58/(RodR+ABS(Calculations!K3984-RodR))))</f>
        <v>0.00965380594483944</v>
      </c>
      <c r="T3984" s="83">
        <f t="shared" si="504"/>
        <v>0.00971611084082873</v>
      </c>
      <c r="U3984" s="58">
        <f t="shared" si="505"/>
        <v>165.916666666667</v>
      </c>
      <c r="V3984" s="58">
        <f t="shared" si="506"/>
        <v>1.01019948033673</v>
      </c>
      <c r="W3984" s="58">
        <f t="shared" si="507"/>
        <v>1.01019948033673</v>
      </c>
    </row>
    <row r="3985" spans="11:23">
      <c r="K3985" s="80">
        <v>398.3</v>
      </c>
      <c r="L3985" s="56">
        <f t="shared" si="501"/>
        <v>1.24677416470856</v>
      </c>
      <c r="M3985" s="56">
        <f t="shared" si="508"/>
        <v>0.00312561562051061</v>
      </c>
      <c r="Q3985" s="82">
        <f t="shared" si="502"/>
        <v>0.030629754594733</v>
      </c>
      <c r="R3985" s="58">
        <f t="shared" si="503"/>
        <v>3.17361010226061</v>
      </c>
      <c r="S3985" s="57">
        <f>IF(K3985=0,C4013,(1/$C$59)*LN(1+$C$59/$C$58/(RodR+ABS(Calculations!K3985-RodR))))</f>
        <v>0.00965139182438165</v>
      </c>
      <c r="T3985" s="83">
        <f t="shared" si="504"/>
        <v>0.00971366547074667</v>
      </c>
      <c r="U3985" s="58">
        <f t="shared" si="505"/>
        <v>165.958333333333</v>
      </c>
      <c r="V3985" s="58">
        <f t="shared" si="506"/>
        <v>1.01019948033673</v>
      </c>
      <c r="W3985" s="58">
        <f t="shared" si="507"/>
        <v>1.01019948033673</v>
      </c>
    </row>
    <row r="3986" spans="11:23">
      <c r="K3986" s="80">
        <v>398.4</v>
      </c>
      <c r="L3986" s="56">
        <f t="shared" si="501"/>
        <v>1.24646246271866</v>
      </c>
      <c r="M3986" s="56">
        <f t="shared" si="508"/>
        <v>0.00312405099933333</v>
      </c>
      <c r="Q3986" s="82">
        <f t="shared" si="502"/>
        <v>0.0306220969485229</v>
      </c>
      <c r="R3986" s="58">
        <f t="shared" si="503"/>
        <v>3.17361010226061</v>
      </c>
      <c r="S3986" s="57">
        <f>IF(K3986=0,C4014,(1/$C$59)*LN(1+$C$59/$C$58/(RodR+ABS(Calculations!K3986-RodR))))</f>
        <v>0.00964897891102325</v>
      </c>
      <c r="T3986" s="83">
        <f t="shared" si="504"/>
        <v>0.00971122133126776</v>
      </c>
      <c r="U3986" s="58">
        <f t="shared" si="505"/>
        <v>166</v>
      </c>
      <c r="V3986" s="58">
        <f t="shared" si="506"/>
        <v>1.01019948033673</v>
      </c>
      <c r="W3986" s="58">
        <f t="shared" si="507"/>
        <v>1.01019948033673</v>
      </c>
    </row>
    <row r="3987" spans="11:23">
      <c r="K3987" s="80">
        <v>398.5</v>
      </c>
      <c r="L3987" s="56">
        <f t="shared" si="501"/>
        <v>1.24615091654585</v>
      </c>
      <c r="M3987" s="56">
        <f t="shared" si="508"/>
        <v>0.00312248755271693</v>
      </c>
      <c r="Q3987" s="82">
        <f t="shared" si="502"/>
        <v>0.030614443130303</v>
      </c>
      <c r="R3987" s="58">
        <f t="shared" si="503"/>
        <v>3.17361010226061</v>
      </c>
      <c r="S3987" s="57">
        <f>IF(K3987=0,C4015,(1/$C$59)*LN(1+$C$59/$C$58/(RodR+ABS(Calculations!K3987-RodR))))</f>
        <v>0.00964656720385907</v>
      </c>
      <c r="T3987" s="83">
        <f t="shared" si="504"/>
        <v>0.00970877842146479</v>
      </c>
      <c r="U3987" s="58">
        <f t="shared" si="505"/>
        <v>166.041666666667</v>
      </c>
      <c r="V3987" s="58">
        <f t="shared" si="506"/>
        <v>1.01019948033673</v>
      </c>
      <c r="W3987" s="58">
        <f t="shared" si="507"/>
        <v>1.01019948033673</v>
      </c>
    </row>
    <row r="3988" spans="11:23">
      <c r="K3988" s="80">
        <v>398.6</v>
      </c>
      <c r="L3988" s="56">
        <f t="shared" si="501"/>
        <v>1.24583952607331</v>
      </c>
      <c r="M3988" s="56">
        <f t="shared" si="508"/>
        <v>0.00312092527950347</v>
      </c>
      <c r="Q3988" s="82">
        <f t="shared" si="502"/>
        <v>0.0306067931372031</v>
      </c>
      <c r="R3988" s="58">
        <f t="shared" si="503"/>
        <v>3.17361010226061</v>
      </c>
      <c r="S3988" s="57">
        <f>IF(K3988=0,C4016,(1/$C$59)*LN(1+$C$59/$C$58/(RodR+ABS(Calculations!K3988-RodR))))</f>
        <v>0.00964415670198472</v>
      </c>
      <c r="T3988" s="83">
        <f t="shared" si="504"/>
        <v>0.00970633674040877</v>
      </c>
      <c r="U3988" s="58">
        <f t="shared" si="505"/>
        <v>166.083333333333</v>
      </c>
      <c r="V3988" s="58">
        <f t="shared" si="506"/>
        <v>1.01019948033673</v>
      </c>
      <c r="W3988" s="58">
        <f t="shared" si="507"/>
        <v>1.01019948033673</v>
      </c>
    </row>
    <row r="3989" spans="11:23">
      <c r="K3989" s="80">
        <v>398.7</v>
      </c>
      <c r="L3989" s="56">
        <f t="shared" si="501"/>
        <v>1.2455282911844</v>
      </c>
      <c r="M3989" s="56">
        <f t="shared" si="508"/>
        <v>0.0031193641784335</v>
      </c>
      <c r="Q3989" s="82">
        <f t="shared" si="502"/>
        <v>0.0305991469663579</v>
      </c>
      <c r="R3989" s="58">
        <f t="shared" si="503"/>
        <v>3.17361010226061</v>
      </c>
      <c r="S3989" s="57">
        <f>IF(K3989=0,C4017,(1/$C$59)*LN(1+$C$59/$C$58/(RodR+ABS(Calculations!K3989-RodR))))</f>
        <v>0.00964174740449739</v>
      </c>
      <c r="T3989" s="83">
        <f t="shared" si="504"/>
        <v>0.00970389628717403</v>
      </c>
      <c r="U3989" s="58">
        <f t="shared" si="505"/>
        <v>166.125</v>
      </c>
      <c r="V3989" s="58">
        <f t="shared" si="506"/>
        <v>1.01019948033673</v>
      </c>
      <c r="W3989" s="58">
        <f t="shared" si="507"/>
        <v>1.01019948033673</v>
      </c>
    </row>
    <row r="3990" spans="11:23">
      <c r="K3990" s="80">
        <v>398.8</v>
      </c>
      <c r="L3990" s="56">
        <f t="shared" si="501"/>
        <v>1.24521721176246</v>
      </c>
      <c r="M3990" s="56">
        <f t="shared" si="508"/>
        <v>0.00311780424838215</v>
      </c>
      <c r="Q3990" s="82">
        <f t="shared" si="502"/>
        <v>0.0305915046149017</v>
      </c>
      <c r="R3990" s="58">
        <f t="shared" si="503"/>
        <v>3.17361010226061</v>
      </c>
      <c r="S3990" s="57">
        <f>IF(K3990=0,C4018,(1/$C$59)*LN(1+$C$59/$C$58/(RodR+ABS(Calculations!K3990-RodR))))</f>
        <v>0.00963933931049402</v>
      </c>
      <c r="T3990" s="83">
        <f t="shared" si="504"/>
        <v>0.00970145706083315</v>
      </c>
      <c r="U3990" s="58">
        <f t="shared" si="505"/>
        <v>166.166666666667</v>
      </c>
      <c r="V3990" s="58">
        <f t="shared" si="506"/>
        <v>1.01019948033673</v>
      </c>
      <c r="W3990" s="58">
        <f t="shared" si="507"/>
        <v>1.01019948033673</v>
      </c>
    </row>
    <row r="3991" spans="11:23">
      <c r="K3991" s="80">
        <v>398.9</v>
      </c>
      <c r="L3991" s="56">
        <f t="shared" si="501"/>
        <v>1.24490628769109</v>
      </c>
      <c r="M3991" s="56">
        <f t="shared" si="508"/>
        <v>0.00311624548819234</v>
      </c>
      <c r="Q3991" s="82">
        <f t="shared" si="502"/>
        <v>0.0305838660799741</v>
      </c>
      <c r="R3991" s="58">
        <f t="shared" si="503"/>
        <v>3.17361010226061</v>
      </c>
      <c r="S3991" s="57">
        <f>IF(K3991=0,C4019,(1/$C$59)*LN(1+$C$59/$C$58/(RodR+ABS(Calculations!K3991-RodR))))</f>
        <v>0.00963693241907339</v>
      </c>
      <c r="T3991" s="83">
        <f t="shared" si="504"/>
        <v>0.00969901906046291</v>
      </c>
      <c r="U3991" s="58">
        <f t="shared" si="505"/>
        <v>166.208333333333</v>
      </c>
      <c r="V3991" s="58">
        <f t="shared" si="506"/>
        <v>1.01019948033673</v>
      </c>
      <c r="W3991" s="58">
        <f t="shared" si="507"/>
        <v>1.01019948033673</v>
      </c>
    </row>
    <row r="3992" spans="11:23">
      <c r="K3992" s="80">
        <v>399</v>
      </c>
      <c r="L3992" s="56">
        <f t="shared" si="501"/>
        <v>1.24459551885391</v>
      </c>
      <c r="M3992" s="56">
        <f t="shared" si="508"/>
        <v>0.00311468789670588</v>
      </c>
      <c r="Q3992" s="82">
        <f t="shared" si="502"/>
        <v>0.0305762313587167</v>
      </c>
      <c r="R3992" s="58">
        <f t="shared" si="503"/>
        <v>3.17361010226061</v>
      </c>
      <c r="S3992" s="57">
        <f>IF(K3992=0,C4020,(1/$C$59)*LN(1+$C$59/$C$58/(RodR+ABS(Calculations!K3992-RodR))))</f>
        <v>0.00963452672933478</v>
      </c>
      <c r="T3992" s="83">
        <f t="shared" si="504"/>
        <v>0.00969658228513769</v>
      </c>
      <c r="U3992" s="58">
        <f t="shared" si="505"/>
        <v>166.25</v>
      </c>
      <c r="V3992" s="58">
        <f t="shared" si="506"/>
        <v>1.01019948033673</v>
      </c>
      <c r="W3992" s="58">
        <f t="shared" si="507"/>
        <v>1.01019948033673</v>
      </c>
    </row>
    <row r="3993" spans="11:23">
      <c r="K3993" s="80">
        <v>399.1</v>
      </c>
      <c r="L3993" s="56">
        <f t="shared" si="501"/>
        <v>1.24428490513472</v>
      </c>
      <c r="M3993" s="56">
        <f t="shared" si="508"/>
        <v>0.00311313147273129</v>
      </c>
      <c r="Q3993" s="82">
        <f t="shared" si="502"/>
        <v>0.0305686004482745</v>
      </c>
      <c r="R3993" s="58">
        <f t="shared" si="503"/>
        <v>3.17361010226061</v>
      </c>
      <c r="S3993" s="57">
        <f>IF(K3993=0,C4021,(1/$C$59)*LN(1+$C$59/$C$58/(RodR+ABS(Calculations!K3993-RodR))))</f>
        <v>0.00963212224037857</v>
      </c>
      <c r="T3993" s="83">
        <f t="shared" si="504"/>
        <v>0.00969414673393561</v>
      </c>
      <c r="U3993" s="58">
        <f t="shared" si="505"/>
        <v>166.291666666667</v>
      </c>
      <c r="V3993" s="58">
        <f t="shared" si="506"/>
        <v>1.01019948033673</v>
      </c>
      <c r="W3993" s="58">
        <f t="shared" si="507"/>
        <v>1.01019948033673</v>
      </c>
    </row>
    <row r="3994" spans="11:23">
      <c r="K3994" s="80">
        <v>399.2</v>
      </c>
      <c r="L3994" s="56">
        <f t="shared" si="501"/>
        <v>1.2439744464174</v>
      </c>
      <c r="M3994" s="56">
        <f t="shared" si="508"/>
        <v>0.00311157621507552</v>
      </c>
      <c r="Q3994" s="82">
        <f t="shared" si="502"/>
        <v>0.0305609733457948</v>
      </c>
      <c r="R3994" s="58">
        <f t="shared" si="503"/>
        <v>3.17361010226061</v>
      </c>
      <c r="S3994" s="57">
        <f>IF(K3994=0,C4022,(1/$C$59)*LN(1+$C$59/$C$58/(RodR+ABS(Calculations!K3994-RodR))))</f>
        <v>0.0096297189513059</v>
      </c>
      <c r="T3994" s="83">
        <f t="shared" si="504"/>
        <v>0.00969171240593392</v>
      </c>
      <c r="U3994" s="58">
        <f t="shared" si="505"/>
        <v>166.333333333333</v>
      </c>
      <c r="V3994" s="58">
        <f t="shared" si="506"/>
        <v>1.01019948033673</v>
      </c>
      <c r="W3994" s="58">
        <f t="shared" si="507"/>
        <v>1.01019948033673</v>
      </c>
    </row>
    <row r="3995" spans="11:23">
      <c r="K3995" s="80">
        <v>399.3</v>
      </c>
      <c r="L3995" s="56">
        <f t="shared" si="501"/>
        <v>1.24366414258598</v>
      </c>
      <c r="M3995" s="56">
        <f t="shared" si="508"/>
        <v>0.00311002212258127</v>
      </c>
      <c r="Q3995" s="82">
        <f t="shared" si="502"/>
        <v>0.0305533500484284</v>
      </c>
      <c r="R3995" s="58">
        <f t="shared" si="503"/>
        <v>3.17361010226061</v>
      </c>
      <c r="S3995" s="57">
        <f>IF(K3995=0,C4023,(1/$C$59)*LN(1+$C$59/$C$58/(RodR+ABS(Calculations!K3995-RodR))))</f>
        <v>0.00962731686121898</v>
      </c>
      <c r="T3995" s="83">
        <f t="shared" si="504"/>
        <v>0.00968927930021122</v>
      </c>
      <c r="U3995" s="58">
        <f t="shared" si="505"/>
        <v>166.375</v>
      </c>
      <c r="V3995" s="58">
        <f t="shared" si="506"/>
        <v>1.01019948033673</v>
      </c>
      <c r="W3995" s="58">
        <f t="shared" si="507"/>
        <v>1.01019948033673</v>
      </c>
    </row>
    <row r="3996" spans="11:23">
      <c r="K3996" s="80">
        <v>399.4</v>
      </c>
      <c r="L3996" s="56">
        <f t="shared" si="501"/>
        <v>1.24335399352454</v>
      </c>
      <c r="M3996" s="56">
        <f t="shared" si="508"/>
        <v>0.00310846919412455</v>
      </c>
      <c r="Q3996" s="82">
        <f t="shared" si="502"/>
        <v>0.0305457305533277</v>
      </c>
      <c r="R3996" s="58">
        <f t="shared" si="503"/>
        <v>3.17361010226061</v>
      </c>
      <c r="S3996" s="57">
        <f>IF(K3996=0,C4024,(1/$C$59)*LN(1+$C$59/$C$58/(RodR+ABS(Calculations!K3996-RodR))))</f>
        <v>0.00962491596922053</v>
      </c>
      <c r="T3996" s="83">
        <f t="shared" si="504"/>
        <v>0.00968684741584743</v>
      </c>
      <c r="U3996" s="58">
        <f t="shared" si="505"/>
        <v>166.416666666667</v>
      </c>
      <c r="V3996" s="58">
        <f t="shared" si="506"/>
        <v>1.01019948033673</v>
      </c>
      <c r="W3996" s="58">
        <f t="shared" si="507"/>
        <v>1.01019948033673</v>
      </c>
    </row>
    <row r="3997" spans="11:23">
      <c r="K3997" s="80">
        <v>399.5</v>
      </c>
      <c r="L3997" s="56">
        <f t="shared" si="501"/>
        <v>1.24304399911734</v>
      </c>
      <c r="M3997" s="56">
        <f t="shared" si="508"/>
        <v>0.00310691742851432</v>
      </c>
      <c r="Q3997" s="82">
        <f t="shared" si="502"/>
        <v>0.0305381148576493</v>
      </c>
      <c r="R3997" s="58">
        <f t="shared" si="503"/>
        <v>3.17361010226061</v>
      </c>
      <c r="S3997" s="57">
        <f>IF(K3997=0,C4025,(1/$C$59)*LN(1+$C$59/$C$58/(RodR+ABS(Calculations!K3997-RodR))))</f>
        <v>0.0096225162744146</v>
      </c>
      <c r="T3997" s="83">
        <f t="shared" si="504"/>
        <v>0.00968441675192294</v>
      </c>
      <c r="U3997" s="58">
        <f t="shared" si="505"/>
        <v>166.458333333333</v>
      </c>
      <c r="V3997" s="58">
        <f t="shared" si="506"/>
        <v>1.01019948033673</v>
      </c>
      <c r="W3997" s="58">
        <f t="shared" si="507"/>
        <v>1.01019948033673</v>
      </c>
    </row>
    <row r="3998" spans="11:23">
      <c r="K3998" s="80">
        <v>399.6</v>
      </c>
      <c r="L3998" s="56">
        <f t="shared" si="501"/>
        <v>1.24273415924872</v>
      </c>
      <c r="M3998" s="56">
        <f t="shared" si="508"/>
        <v>0.00310536682459173</v>
      </c>
      <c r="Q3998" s="82">
        <f t="shared" si="502"/>
        <v>0.0305305029585514</v>
      </c>
      <c r="R3998" s="58">
        <f t="shared" si="503"/>
        <v>3.17361010226061</v>
      </c>
      <c r="S3998" s="57">
        <f>IF(K3998=0,C4026,(1/$C$59)*LN(1+$C$59/$C$58/(RodR+ABS(Calculations!K3998-RodR))))</f>
        <v>0.00962011777590577</v>
      </c>
      <c r="T3998" s="83">
        <f t="shared" si="504"/>
        <v>0.00968198730751967</v>
      </c>
      <c r="U3998" s="58">
        <f t="shared" si="505"/>
        <v>166.5</v>
      </c>
      <c r="V3998" s="58">
        <f t="shared" si="506"/>
        <v>1.01019948033673</v>
      </c>
      <c r="W3998" s="58">
        <f t="shared" si="507"/>
        <v>1.01019948033673</v>
      </c>
    </row>
    <row r="3999" spans="11:23">
      <c r="K3999" s="80">
        <v>399.7</v>
      </c>
      <c r="L3999" s="56">
        <f t="shared" si="501"/>
        <v>1.24242447380317</v>
      </c>
      <c r="M3999" s="56">
        <f t="shared" si="508"/>
        <v>0.00310381738123344</v>
      </c>
      <c r="Q3999" s="82">
        <f t="shared" si="502"/>
        <v>0.0305228948531966</v>
      </c>
      <c r="R3999" s="58">
        <f t="shared" si="503"/>
        <v>3.17361010226061</v>
      </c>
      <c r="S3999" s="57">
        <f>IF(K3999=0,C4027,(1/$C$59)*LN(1+$C$59/$C$58/(RodR+ABS(Calculations!K3999-RodR))))</f>
        <v>0.00961772047279994</v>
      </c>
      <c r="T3999" s="83">
        <f t="shared" si="504"/>
        <v>0.00967955908171956</v>
      </c>
      <c r="U3999" s="58">
        <f t="shared" si="505"/>
        <v>166.541666666667</v>
      </c>
      <c r="V3999" s="58">
        <f t="shared" si="506"/>
        <v>1.01019948033673</v>
      </c>
      <c r="W3999" s="58">
        <f t="shared" si="507"/>
        <v>1.01019948033673</v>
      </c>
    </row>
    <row r="4000" spans="11:23">
      <c r="K4000" s="80">
        <v>399.8</v>
      </c>
      <c r="L4000" s="56">
        <f t="shared" si="501"/>
        <v>1.24211494266525</v>
      </c>
      <c r="M4000" s="56">
        <f t="shared" si="508"/>
        <v>0.00310226909721223</v>
      </c>
      <c r="Q4000" s="82">
        <f t="shared" si="502"/>
        <v>0.0305152905387489</v>
      </c>
      <c r="R4000" s="58">
        <f t="shared" si="503"/>
        <v>3.17361010226061</v>
      </c>
      <c r="S4000" s="57">
        <f>IF(K4000=0,C4028,(1/$C$59)*LN(1+$C$59/$C$58/(RodR+ABS(Calculations!K4000-RodR))))</f>
        <v>0.00961532436420352</v>
      </c>
      <c r="T4000" s="83">
        <f t="shared" si="504"/>
        <v>0.00967713207360612</v>
      </c>
      <c r="U4000" s="58">
        <f t="shared" si="505"/>
        <v>166.583333333333</v>
      </c>
      <c r="V4000" s="58">
        <f t="shared" si="506"/>
        <v>1.01019948033673</v>
      </c>
      <c r="W4000" s="58">
        <f t="shared" si="507"/>
        <v>1.01019948033673</v>
      </c>
    </row>
    <row r="4001" spans="11:23">
      <c r="K4001" s="80">
        <v>399.9</v>
      </c>
      <c r="L4001" s="56">
        <f t="shared" si="501"/>
        <v>1.24180556571968</v>
      </c>
      <c r="M4001" s="56">
        <f t="shared" si="508"/>
        <v>0.00310072197140565</v>
      </c>
      <c r="Q4001" s="82">
        <f t="shared" si="502"/>
        <v>0.0305076900123758</v>
      </c>
      <c r="R4001" s="58">
        <f t="shared" si="503"/>
        <v>3.17361010226061</v>
      </c>
      <c r="S4001" s="57">
        <f>IF(K4001=0,C4029,(1/$C$59)*LN(1+$C$59/$C$58/(RodR+ABS(Calculations!K4001-RodR))))</f>
        <v>0.00961292944922399</v>
      </c>
      <c r="T4001" s="83">
        <f t="shared" si="504"/>
        <v>0.00967470628226396</v>
      </c>
      <c r="U4001" s="58">
        <f t="shared" si="505"/>
        <v>166.625</v>
      </c>
      <c r="V4001" s="58">
        <f t="shared" si="506"/>
        <v>1.01019948033673</v>
      </c>
      <c r="W4001" s="58">
        <f t="shared" si="507"/>
        <v>1.01019948033673</v>
      </c>
    </row>
    <row r="4002" spans="11:23">
      <c r="K4002" s="80">
        <v>400</v>
      </c>
      <c r="L4002" s="56">
        <f t="shared" si="501"/>
        <v>1.24149634285122</v>
      </c>
      <c r="M4002" s="56">
        <f t="shared" si="508"/>
        <v>0.00309917600268972</v>
      </c>
      <c r="Q4002" s="82">
        <f t="shared" si="502"/>
        <v>0.0305000932712465</v>
      </c>
      <c r="R4002" s="58">
        <f t="shared" si="503"/>
        <v>3.17361010226061</v>
      </c>
      <c r="S4002" s="57">
        <f>IF(K4002=0,C4030,(1/$C$59)*LN(1+$C$59/$C$58/(RodR+ABS(Calculations!K4002-RodR))))</f>
        <v>0.00961053572696935</v>
      </c>
      <c r="T4002" s="83">
        <f t="shared" si="504"/>
        <v>0.00967228170677792</v>
      </c>
      <c r="U4002" s="58">
        <f t="shared" si="505"/>
        <v>166.666666666667</v>
      </c>
      <c r="V4002" s="58">
        <f t="shared" si="506"/>
        <v>1.01019948033673</v>
      </c>
      <c r="W4002" s="58">
        <f t="shared" si="507"/>
        <v>1.01019948033673</v>
      </c>
    </row>
    <row r="4003" spans="11:23">
      <c r="K4003" s="80">
        <v>400.1</v>
      </c>
      <c r="L4003" s="56">
        <f t="shared" si="501"/>
        <v>1.24118727394485</v>
      </c>
      <c r="M4003" s="56">
        <f t="shared" si="508"/>
        <v>0.00309763118987139</v>
      </c>
      <c r="Q4003" s="82">
        <f t="shared" si="502"/>
        <v>0.0304925003125351</v>
      </c>
      <c r="R4003" s="58">
        <f t="shared" si="503"/>
        <v>3.17361010226061</v>
      </c>
      <c r="S4003" s="57">
        <f>IF(K4003=0,C4031,(1/$C$59)*LN(1+$C$59/$C$58/(RodR+ABS(Calculations!K4003-RodR))))</f>
        <v>0.0096081431965492</v>
      </c>
      <c r="T4003" s="83">
        <f t="shared" si="504"/>
        <v>0.00966985834623417</v>
      </c>
      <c r="U4003" s="58">
        <f t="shared" si="505"/>
        <v>166.708333333333</v>
      </c>
      <c r="V4003" s="58">
        <f t="shared" si="506"/>
        <v>1.01019948033673</v>
      </c>
      <c r="W4003" s="58">
        <f t="shared" si="507"/>
        <v>1.01019948033673</v>
      </c>
    </row>
    <row r="4004" spans="11:23">
      <c r="K4004" s="80">
        <v>400.2</v>
      </c>
      <c r="L4004" s="56">
        <f t="shared" si="501"/>
        <v>1.24087835888561</v>
      </c>
      <c r="M4004" s="56">
        <f t="shared" si="508"/>
        <v>0.00309608753179336</v>
      </c>
      <c r="Q4004" s="82">
        <f t="shared" si="502"/>
        <v>0.0304849111334175</v>
      </c>
      <c r="R4004" s="58">
        <f t="shared" si="503"/>
        <v>3.17361010226061</v>
      </c>
      <c r="S4004" s="57">
        <f>IF(K4004=0,C4032,(1/$C$59)*LN(1+$C$59/$C$58/(RodR+ABS(Calculations!K4004-RodR))))</f>
        <v>0.00960575185707364</v>
      </c>
      <c r="T4004" s="83">
        <f t="shared" si="504"/>
        <v>0.0096674361997198</v>
      </c>
      <c r="U4004" s="58">
        <f t="shared" si="505"/>
        <v>166.75</v>
      </c>
      <c r="V4004" s="58">
        <f t="shared" si="506"/>
        <v>1.01019948033673</v>
      </c>
      <c r="W4004" s="58">
        <f t="shared" si="507"/>
        <v>1.01019948033673</v>
      </c>
    </row>
    <row r="4005" spans="11:23">
      <c r="K4005" s="80">
        <v>400.3</v>
      </c>
      <c r="L4005" s="56">
        <f t="shared" si="501"/>
        <v>1.24056959755861</v>
      </c>
      <c r="M4005" s="56">
        <f t="shared" si="508"/>
        <v>0.00309454502736628</v>
      </c>
      <c r="Q4005" s="82">
        <f t="shared" si="502"/>
        <v>0.0304773257310712</v>
      </c>
      <c r="R4005" s="58">
        <f t="shared" si="503"/>
        <v>3.17361010226061</v>
      </c>
      <c r="S4005" s="57">
        <f>IF(K4005=0,C4033,(1/$C$59)*LN(1+$C$59/$C$58/(RodR+ABS(Calculations!K4005-RodR))))</f>
        <v>0.00960336170765331</v>
      </c>
      <c r="T4005" s="83">
        <f t="shared" si="504"/>
        <v>0.00966501526632254</v>
      </c>
      <c r="U4005" s="58">
        <f t="shared" si="505"/>
        <v>166.791666666667</v>
      </c>
      <c r="V4005" s="58">
        <f t="shared" si="506"/>
        <v>1.01019948033673</v>
      </c>
      <c r="W4005" s="58">
        <f t="shared" si="507"/>
        <v>1.01019948033673</v>
      </c>
    </row>
    <row r="4006" spans="11:23">
      <c r="K4006" s="80">
        <v>400.4</v>
      </c>
      <c r="L4006" s="56">
        <f t="shared" si="501"/>
        <v>1.24026098984917</v>
      </c>
      <c r="M4006" s="56">
        <f t="shared" si="508"/>
        <v>0.00309300367536358</v>
      </c>
      <c r="Q4006" s="82">
        <f t="shared" si="502"/>
        <v>0.0304697441026788</v>
      </c>
      <c r="R4006" s="58">
        <f t="shared" si="503"/>
        <v>3.17361010226061</v>
      </c>
      <c r="S4006" s="57">
        <f>IF(K4006=0,C4034,(1/$C$59)*LN(1+$C$59/$C$58/(RodR+ABS(Calculations!K4006-RodR))))</f>
        <v>0.00960097274740043</v>
      </c>
      <c r="T4006" s="83">
        <f t="shared" si="504"/>
        <v>0.00966259554513147</v>
      </c>
      <c r="U4006" s="58">
        <f t="shared" si="505"/>
        <v>166.833333333333</v>
      </c>
      <c r="V4006" s="58">
        <f t="shared" si="506"/>
        <v>1.01019948033673</v>
      </c>
      <c r="W4006" s="58">
        <f t="shared" si="507"/>
        <v>1.01019948033673</v>
      </c>
    </row>
    <row r="4007" spans="11:23">
      <c r="K4007" s="80">
        <v>400.5</v>
      </c>
      <c r="L4007" s="56">
        <f t="shared" si="501"/>
        <v>1.23995253564265</v>
      </c>
      <c r="M4007" s="56">
        <f t="shared" si="508"/>
        <v>0.00309146347469458</v>
      </c>
      <c r="Q4007" s="82">
        <f t="shared" si="502"/>
        <v>0.0304621662454236</v>
      </c>
      <c r="R4007" s="58">
        <f t="shared" si="503"/>
        <v>3.17361010226061</v>
      </c>
      <c r="S4007" s="57">
        <f>IF(K4007=0,C4035,(1/$C$59)*LN(1+$C$59/$C$58/(RodR+ABS(Calculations!K4007-RodR))))</f>
        <v>0.00959858497542749</v>
      </c>
      <c r="T4007" s="83">
        <f t="shared" si="504"/>
        <v>0.00966017703523612</v>
      </c>
      <c r="U4007" s="58">
        <f t="shared" si="505"/>
        <v>166.875</v>
      </c>
      <c r="V4007" s="58">
        <f t="shared" si="506"/>
        <v>1.01019948033673</v>
      </c>
      <c r="W4007" s="58">
        <f t="shared" si="507"/>
        <v>1.01019948033673</v>
      </c>
    </row>
    <row r="4008" spans="11:23">
      <c r="K4008" s="80">
        <v>400.6</v>
      </c>
      <c r="L4008" s="56">
        <f t="shared" si="501"/>
        <v>1.23964423482455</v>
      </c>
      <c r="M4008" s="56">
        <f t="shared" si="508"/>
        <v>0.00308992442416911</v>
      </c>
      <c r="Q4008" s="82">
        <f t="shared" si="502"/>
        <v>0.0304545921564931</v>
      </c>
      <c r="R4008" s="58">
        <f t="shared" si="503"/>
        <v>3.17361010226061</v>
      </c>
      <c r="S4008" s="57">
        <f>IF(K4008=0,C4036,(1/$C$59)*LN(1+$C$59/$C$58/(RodR+ABS(Calculations!K4008-RodR))))</f>
        <v>0.00959619839084829</v>
      </c>
      <c r="T4008" s="83">
        <f t="shared" si="504"/>
        <v>0.00965775973572802</v>
      </c>
      <c r="U4008" s="58">
        <f t="shared" si="505"/>
        <v>166.916666666667</v>
      </c>
      <c r="V4008" s="58">
        <f t="shared" si="506"/>
        <v>1.01019948033673</v>
      </c>
      <c r="W4008" s="58">
        <f t="shared" si="507"/>
        <v>1.01019948033673</v>
      </c>
    </row>
    <row r="4009" spans="11:23">
      <c r="K4009" s="80">
        <v>400.7</v>
      </c>
      <c r="L4009" s="56">
        <f t="shared" si="501"/>
        <v>1.2393360872805</v>
      </c>
      <c r="M4009" s="56">
        <f t="shared" si="508"/>
        <v>0.00308838652266119</v>
      </c>
      <c r="Q4009" s="82">
        <f t="shared" si="502"/>
        <v>0.0304470218330776</v>
      </c>
      <c r="R4009" s="58">
        <f t="shared" si="503"/>
        <v>3.17361010226061</v>
      </c>
      <c r="S4009" s="57">
        <f>IF(K4009=0,C4037,(1/$C$59)*LN(1+$C$59/$C$58/(RodR+ABS(Calculations!K4009-RodR))))</f>
        <v>0.00959381299277743</v>
      </c>
      <c r="T4009" s="83">
        <f t="shared" si="504"/>
        <v>0.00965534364569737</v>
      </c>
      <c r="U4009" s="58">
        <f t="shared" si="505"/>
        <v>166.958333333333</v>
      </c>
      <c r="V4009" s="58">
        <f t="shared" si="506"/>
        <v>1.01019948033673</v>
      </c>
      <c r="W4009" s="58">
        <f t="shared" si="507"/>
        <v>1.01019948033673</v>
      </c>
    </row>
    <row r="4010" spans="11:23">
      <c r="K4010" s="80">
        <v>400.8</v>
      </c>
      <c r="L4010" s="56">
        <f t="shared" si="501"/>
        <v>1.2390280928962</v>
      </c>
      <c r="M4010" s="56">
        <f t="shared" si="508"/>
        <v>0.00308684976904861</v>
      </c>
      <c r="Q4010" s="82">
        <f t="shared" si="502"/>
        <v>0.0304394552723685</v>
      </c>
      <c r="R4010" s="58">
        <f t="shared" si="503"/>
        <v>3.17361010226061</v>
      </c>
      <c r="S4010" s="57">
        <f>IF(K4010=0,C4038,(1/$C$59)*LN(1+$C$59/$C$58/(RodR+ABS(Calculations!K4010-RodR))))</f>
        <v>0.00959142878033003</v>
      </c>
      <c r="T4010" s="83">
        <f t="shared" si="504"/>
        <v>0.00965292876423793</v>
      </c>
      <c r="U4010" s="58">
        <f t="shared" si="505"/>
        <v>167</v>
      </c>
      <c r="V4010" s="58">
        <f t="shared" si="506"/>
        <v>1.01019948033673</v>
      </c>
      <c r="W4010" s="58">
        <f t="shared" si="507"/>
        <v>1.01019948033673</v>
      </c>
    </row>
    <row r="4011" spans="11:23">
      <c r="K4011" s="80">
        <v>400.9</v>
      </c>
      <c r="L4011" s="56">
        <f t="shared" si="501"/>
        <v>1.23872025155751</v>
      </c>
      <c r="M4011" s="56">
        <f t="shared" si="508"/>
        <v>0.00308531416217273</v>
      </c>
      <c r="Q4011" s="82">
        <f t="shared" si="502"/>
        <v>0.030431892471562</v>
      </c>
      <c r="R4011" s="58">
        <f t="shared" si="503"/>
        <v>3.17361010226061</v>
      </c>
      <c r="S4011" s="57">
        <f>IF(K4011=0,C4039,(1/$C$59)*LN(1+$C$59/$C$58/(RodR+ABS(Calculations!K4011-RodR))))</f>
        <v>0.00958904575262253</v>
      </c>
      <c r="T4011" s="83">
        <f t="shared" si="504"/>
        <v>0.00965051509044193</v>
      </c>
      <c r="U4011" s="58">
        <f t="shared" si="505"/>
        <v>167.041666666667</v>
      </c>
      <c r="V4011" s="58">
        <f t="shared" si="506"/>
        <v>1.01019948033673</v>
      </c>
      <c r="W4011" s="58">
        <f t="shared" si="507"/>
        <v>1.01019948033673</v>
      </c>
    </row>
    <row r="4012" spans="11:23">
      <c r="K4012" s="80">
        <v>401</v>
      </c>
      <c r="L4012" s="56">
        <f t="shared" si="501"/>
        <v>1.23841256315034</v>
      </c>
      <c r="M4012" s="56">
        <f t="shared" si="508"/>
        <v>0.00308377970087537</v>
      </c>
      <c r="Q4012" s="82">
        <f t="shared" si="502"/>
        <v>0.0304243334278556</v>
      </c>
      <c r="R4012" s="58">
        <f t="shared" si="503"/>
        <v>3.17361010226061</v>
      </c>
      <c r="S4012" s="57">
        <f>IF(K4012=0,C4040,(1/$C$59)*LN(1+$C$59/$C$58/(RodR+ABS(Calculations!K4012-RodR))))</f>
        <v>0.00958666390877189</v>
      </c>
      <c r="T4012" s="83">
        <f t="shared" si="504"/>
        <v>0.00964810262340489</v>
      </c>
      <c r="U4012" s="58">
        <f t="shared" si="505"/>
        <v>167.083333333333</v>
      </c>
      <c r="V4012" s="58">
        <f t="shared" si="506"/>
        <v>1.01019948033673</v>
      </c>
      <c r="W4012" s="58">
        <f t="shared" si="507"/>
        <v>1.01019948033673</v>
      </c>
    </row>
    <row r="4013" spans="11:23">
      <c r="K4013" s="80">
        <v>401.1</v>
      </c>
      <c r="L4013" s="56">
        <f t="shared" si="501"/>
        <v>1.23810502756082</v>
      </c>
      <c r="M4013" s="56">
        <f t="shared" si="508"/>
        <v>0.00308224638403232</v>
      </c>
      <c r="Q4013" s="82">
        <f t="shared" si="502"/>
        <v>0.0304167781384511</v>
      </c>
      <c r="R4013" s="58">
        <f t="shared" si="503"/>
        <v>3.17361010226061</v>
      </c>
      <c r="S4013" s="57">
        <f>IF(K4013=0,C4041,(1/$C$59)*LN(1+$C$59/$C$58/(RodR+ABS(Calculations!K4013-RodR))))</f>
        <v>0.0095842832478964</v>
      </c>
      <c r="T4013" s="83">
        <f t="shared" si="504"/>
        <v>0.00964569136222105</v>
      </c>
      <c r="U4013" s="58">
        <f t="shared" si="505"/>
        <v>167.125</v>
      </c>
      <c r="V4013" s="58">
        <f t="shared" si="506"/>
        <v>1.01019948033673</v>
      </c>
      <c r="W4013" s="58">
        <f t="shared" si="507"/>
        <v>1.01019948033673</v>
      </c>
    </row>
    <row r="4014" spans="11:23">
      <c r="K4014" s="80">
        <v>401.2</v>
      </c>
      <c r="L4014" s="56">
        <f t="shared" si="501"/>
        <v>1.23779764467509</v>
      </c>
      <c r="M4014" s="56">
        <f t="shared" si="508"/>
        <v>0.00308071421052092</v>
      </c>
      <c r="Q4014" s="82">
        <f t="shared" si="502"/>
        <v>0.030409226600552</v>
      </c>
      <c r="R4014" s="58">
        <f t="shared" si="503"/>
        <v>3.17361010226061</v>
      </c>
      <c r="S4014" s="57">
        <f>IF(K4014=0,C4042,(1/$C$59)*LN(1+$C$59/$C$58/(RodR+ABS(Calculations!K4014-RodR))))</f>
        <v>0.00958190376911488</v>
      </c>
      <c r="T4014" s="83">
        <f t="shared" si="504"/>
        <v>0.00964328130598729</v>
      </c>
      <c r="U4014" s="58">
        <f t="shared" si="505"/>
        <v>167.166666666667</v>
      </c>
      <c r="V4014" s="58">
        <f t="shared" si="506"/>
        <v>1.01019948033673</v>
      </c>
      <c r="W4014" s="58">
        <f t="shared" si="507"/>
        <v>1.01019948033673</v>
      </c>
    </row>
    <row r="4015" spans="11:23">
      <c r="K4015" s="80">
        <v>401.3</v>
      </c>
      <c r="L4015" s="56">
        <f t="shared" si="501"/>
        <v>1.23749041437946</v>
      </c>
      <c r="M4015" s="56">
        <f t="shared" si="508"/>
        <v>0.00307918317914724</v>
      </c>
      <c r="Q4015" s="82">
        <f t="shared" si="502"/>
        <v>0.030401678811365</v>
      </c>
      <c r="R4015" s="58">
        <f t="shared" si="503"/>
        <v>3.17361010226061</v>
      </c>
      <c r="S4015" s="57">
        <f>IF(K4015=0,C4043,(1/$C$59)*LN(1+$C$59/$C$58/(RodR+ABS(Calculations!K4015-RodR))))</f>
        <v>0.00957952547154719</v>
      </c>
      <c r="T4015" s="83">
        <f t="shared" si="504"/>
        <v>0.00964087245379984</v>
      </c>
      <c r="U4015" s="58">
        <f t="shared" si="505"/>
        <v>167.208333333333</v>
      </c>
      <c r="V4015" s="58">
        <f t="shared" si="506"/>
        <v>1.01019948033673</v>
      </c>
      <c r="W4015" s="58">
        <f t="shared" si="507"/>
        <v>1.01019948033673</v>
      </c>
    </row>
    <row r="4016" spans="11:23">
      <c r="K4016" s="80">
        <v>401.4</v>
      </c>
      <c r="L4016" s="56">
        <f t="shared" si="501"/>
        <v>1.23718333656032</v>
      </c>
      <c r="M4016" s="56">
        <f t="shared" si="508"/>
        <v>0.00307765328885701</v>
      </c>
      <c r="Q4016" s="82">
        <f t="shared" si="502"/>
        <v>0.0303941347680986</v>
      </c>
      <c r="R4016" s="58">
        <f t="shared" si="503"/>
        <v>3.17361010226061</v>
      </c>
      <c r="S4016" s="57">
        <f>IF(K4016=0,C4044,(1/$C$59)*LN(1+$C$59/$C$58/(RodR+ABS(Calculations!K4016-RodR))))</f>
        <v>0.00957714835431373</v>
      </c>
      <c r="T4016" s="83">
        <f t="shared" si="504"/>
        <v>0.00963846480475736</v>
      </c>
      <c r="U4016" s="58">
        <f t="shared" si="505"/>
        <v>167.25</v>
      </c>
      <c r="V4016" s="58">
        <f t="shared" si="506"/>
        <v>1.01019948033673</v>
      </c>
      <c r="W4016" s="58">
        <f t="shared" si="507"/>
        <v>1.01019948033673</v>
      </c>
    </row>
    <row r="4017" spans="11:23">
      <c r="K4017" s="80">
        <v>401.5</v>
      </c>
      <c r="L4017" s="56">
        <f t="shared" si="501"/>
        <v>1.23687641110419</v>
      </c>
      <c r="M4017" s="56">
        <f t="shared" si="508"/>
        <v>0.00307612453845807</v>
      </c>
      <c r="Q4017" s="82">
        <f t="shared" si="502"/>
        <v>0.0303865944679655</v>
      </c>
      <c r="R4017" s="58">
        <f t="shared" si="503"/>
        <v>3.17361010226061</v>
      </c>
      <c r="S4017" s="57">
        <f>IF(K4017=0,C4045,(1/$C$59)*LN(1+$C$59/$C$58/(RodR+ABS(Calculations!K4017-RodR))))</f>
        <v>0.00957477241653621</v>
      </c>
      <c r="T4017" s="83">
        <f t="shared" si="504"/>
        <v>0.00963605835795811</v>
      </c>
      <c r="U4017" s="58">
        <f t="shared" si="505"/>
        <v>167.291666666667</v>
      </c>
      <c r="V4017" s="58">
        <f t="shared" si="506"/>
        <v>1.01019948033673</v>
      </c>
      <c r="W4017" s="58">
        <f t="shared" si="507"/>
        <v>1.01019948033673</v>
      </c>
    </row>
    <row r="4018" spans="11:23">
      <c r="K4018" s="80">
        <v>401.6</v>
      </c>
      <c r="L4018" s="56">
        <f t="shared" si="501"/>
        <v>1.23656963789772</v>
      </c>
      <c r="M4018" s="56">
        <f t="shared" si="508"/>
        <v>0.00307459692682466</v>
      </c>
      <c r="Q4018" s="82">
        <f t="shared" si="502"/>
        <v>0.0303790579081809</v>
      </c>
      <c r="R4018" s="58">
        <f t="shared" si="503"/>
        <v>3.17361010226061</v>
      </c>
      <c r="S4018" s="57">
        <f>IF(K4018=0,C4046,(1/$C$59)*LN(1+$C$59/$C$58/(RodR+ABS(Calculations!K4018-RodR))))</f>
        <v>0.00957239765733713</v>
      </c>
      <c r="T4018" s="83">
        <f t="shared" si="504"/>
        <v>0.00963365311250231</v>
      </c>
      <c r="U4018" s="58">
        <f t="shared" si="505"/>
        <v>167.333333333333</v>
      </c>
      <c r="V4018" s="58">
        <f t="shared" si="506"/>
        <v>1.01019948033673</v>
      </c>
      <c r="W4018" s="58">
        <f t="shared" si="507"/>
        <v>1.01019948033673</v>
      </c>
    </row>
    <row r="4019" spans="11:23">
      <c r="K4019" s="80">
        <v>401.7</v>
      </c>
      <c r="L4019" s="56">
        <f t="shared" si="501"/>
        <v>1.2362630168276</v>
      </c>
      <c r="M4019" s="56">
        <f t="shared" si="508"/>
        <v>0.00307307045290406</v>
      </c>
      <c r="Q4019" s="82">
        <f t="shared" si="502"/>
        <v>0.0303715250859607</v>
      </c>
      <c r="R4019" s="58">
        <f t="shared" si="503"/>
        <v>3.17361010226061</v>
      </c>
      <c r="S4019" s="57">
        <f>IF(K4019=0,C4047,(1/$C$59)*LN(1+$C$59/$C$58/(RodR+ABS(Calculations!K4019-RodR))))</f>
        <v>0.00957002407583926</v>
      </c>
      <c r="T4019" s="83">
        <f t="shared" si="504"/>
        <v>0.00963124906749021</v>
      </c>
      <c r="U4019" s="58">
        <f t="shared" si="505"/>
        <v>167.375</v>
      </c>
      <c r="V4019" s="58">
        <f t="shared" si="506"/>
        <v>1.01019948033673</v>
      </c>
      <c r="W4019" s="58">
        <f t="shared" si="507"/>
        <v>1.01019948033673</v>
      </c>
    </row>
    <row r="4020" spans="11:23">
      <c r="K4020" s="80">
        <v>401.8</v>
      </c>
      <c r="L4020" s="56">
        <f t="shared" si="501"/>
        <v>1.23595654778077</v>
      </c>
      <c r="M4020" s="56">
        <f t="shared" si="508"/>
        <v>0.00307154511543306</v>
      </c>
      <c r="Q4020" s="82">
        <f t="shared" si="502"/>
        <v>0.0303639959985278</v>
      </c>
      <c r="R4020" s="58">
        <f t="shared" si="503"/>
        <v>3.17361010226061</v>
      </c>
      <c r="S4020" s="57">
        <f>IF(K4020=0,C4048,(1/$C$59)*LN(1+$C$59/$C$58/(RodR+ABS(Calculations!K4020-RodR))))</f>
        <v>0.00956765167116749</v>
      </c>
      <c r="T4020" s="83">
        <f t="shared" si="504"/>
        <v>0.0096288462220236</v>
      </c>
      <c r="U4020" s="58">
        <f t="shared" si="505"/>
        <v>167.416666666667</v>
      </c>
      <c r="V4020" s="58">
        <f t="shared" si="506"/>
        <v>1.01019948033673</v>
      </c>
      <c r="W4020" s="58">
        <f t="shared" si="507"/>
        <v>1.01019948033673</v>
      </c>
    </row>
    <row r="4021" spans="11:23">
      <c r="K4021" s="80">
        <v>401.9</v>
      </c>
      <c r="L4021" s="56">
        <f t="shared" si="501"/>
        <v>1.23565023064412</v>
      </c>
      <c r="M4021" s="56">
        <f t="shared" si="508"/>
        <v>0.00307002091339137</v>
      </c>
      <c r="Q4021" s="82">
        <f t="shared" si="502"/>
        <v>0.030356470643103</v>
      </c>
      <c r="R4021" s="58">
        <f t="shared" si="503"/>
        <v>3.17361010226061</v>
      </c>
      <c r="S4021" s="57">
        <f>IF(K4021=0,C4049,(1/$C$59)*LN(1+$C$59/$C$58/(RodR+ABS(Calculations!K4021-RodR))))</f>
        <v>0.00956528044244616</v>
      </c>
      <c r="T4021" s="83">
        <f t="shared" si="504"/>
        <v>0.00962644457520452</v>
      </c>
      <c r="U4021" s="58">
        <f t="shared" si="505"/>
        <v>167.458333333333</v>
      </c>
      <c r="V4021" s="58">
        <f t="shared" si="506"/>
        <v>1.01019948033673</v>
      </c>
      <c r="W4021" s="58">
        <f t="shared" si="507"/>
        <v>1.01019948033673</v>
      </c>
    </row>
    <row r="4022" spans="11:23">
      <c r="K4022" s="80">
        <v>402</v>
      </c>
      <c r="L4022" s="56">
        <f t="shared" si="501"/>
        <v>1.23534406530476</v>
      </c>
      <c r="M4022" s="56">
        <f t="shared" si="508"/>
        <v>0.00306849784558572</v>
      </c>
      <c r="Q4022" s="82">
        <f t="shared" si="502"/>
        <v>0.0303489490169132</v>
      </c>
      <c r="R4022" s="58">
        <f t="shared" si="503"/>
        <v>3.17361010226061</v>
      </c>
      <c r="S4022" s="57">
        <f>IF(K4022=0,C4050,(1/$C$59)*LN(1+$C$59/$C$58/(RodR+ABS(Calculations!K4022-RodR))))</f>
        <v>0.00956291038880146</v>
      </c>
      <c r="T4022" s="83">
        <f t="shared" si="504"/>
        <v>0.00962404412613656</v>
      </c>
      <c r="U4022" s="58">
        <f t="shared" si="505"/>
        <v>167.5</v>
      </c>
      <c r="V4022" s="58">
        <f t="shared" si="506"/>
        <v>1.01019948033673</v>
      </c>
      <c r="W4022" s="58">
        <f t="shared" si="507"/>
        <v>1.01019948033673</v>
      </c>
    </row>
    <row r="4023" spans="11:23">
      <c r="K4023" s="80">
        <v>402.1</v>
      </c>
      <c r="L4023" s="56">
        <f t="shared" si="501"/>
        <v>1.23503805164989</v>
      </c>
      <c r="M4023" s="56">
        <f t="shared" si="508"/>
        <v>0.0030669759109283</v>
      </c>
      <c r="Q4023" s="82">
        <f t="shared" si="502"/>
        <v>0.0303414311171872</v>
      </c>
      <c r="R4023" s="58">
        <f t="shared" si="503"/>
        <v>3.17361010226061</v>
      </c>
      <c r="S4023" s="57">
        <f>IF(K4023=0,C4051,(1/$C$59)*LN(1+$C$59/$C$58/(RodR+ABS(Calculations!K4023-RodR))))</f>
        <v>0.00956054150936012</v>
      </c>
      <c r="T4023" s="83">
        <f t="shared" si="504"/>
        <v>0.00962164487392397</v>
      </c>
      <c r="U4023" s="58">
        <f t="shared" si="505"/>
        <v>167.541666666667</v>
      </c>
      <c r="V4023" s="58">
        <f t="shared" si="506"/>
        <v>1.01019948033673</v>
      </c>
      <c r="W4023" s="58">
        <f t="shared" si="507"/>
        <v>1.01019948033673</v>
      </c>
    </row>
    <row r="4024" spans="11:23">
      <c r="K4024" s="80">
        <v>402.2</v>
      </c>
      <c r="L4024" s="56">
        <f t="shared" si="501"/>
        <v>1.23473218956679</v>
      </c>
      <c r="M4024" s="56">
        <f t="shared" si="508"/>
        <v>0.00306545510829226</v>
      </c>
      <c r="Q4024" s="82">
        <f t="shared" si="502"/>
        <v>0.0303339169411558</v>
      </c>
      <c r="R4024" s="58">
        <f t="shared" si="503"/>
        <v>3.17361010226061</v>
      </c>
      <c r="S4024" s="57">
        <f>IF(K4024=0,C4052,(1/$C$59)*LN(1+$C$59/$C$58/(RodR+ABS(Calculations!K4024-RodR))))</f>
        <v>0.00955817380324965</v>
      </c>
      <c r="T4024" s="83">
        <f t="shared" si="504"/>
        <v>0.00961924681767168</v>
      </c>
      <c r="U4024" s="58">
        <f t="shared" si="505"/>
        <v>167.583333333333</v>
      </c>
      <c r="V4024" s="58">
        <f t="shared" si="506"/>
        <v>1.01019948033673</v>
      </c>
      <c r="W4024" s="58">
        <f t="shared" si="507"/>
        <v>1.01019948033673</v>
      </c>
    </row>
    <row r="4025" spans="11:23">
      <c r="K4025" s="80">
        <v>402.3</v>
      </c>
      <c r="L4025" s="56">
        <f t="shared" si="501"/>
        <v>1.23442647894291</v>
      </c>
      <c r="M4025" s="56">
        <f t="shared" si="508"/>
        <v>0.00306393543655692</v>
      </c>
      <c r="Q4025" s="82">
        <f t="shared" si="502"/>
        <v>0.0303264064860536</v>
      </c>
      <c r="R4025" s="58">
        <f t="shared" si="503"/>
        <v>3.17361010226061</v>
      </c>
      <c r="S4025" s="57">
        <f>IF(K4025=0,C4053,(1/$C$59)*LN(1+$C$59/$C$58/(RodR+ABS(Calculations!K4025-RodR))))</f>
        <v>0.00955580726959862</v>
      </c>
      <c r="T4025" s="83">
        <f t="shared" si="504"/>
        <v>0.00961684995648573</v>
      </c>
      <c r="U4025" s="58">
        <f t="shared" si="505"/>
        <v>167.625</v>
      </c>
      <c r="V4025" s="58">
        <f t="shared" si="506"/>
        <v>1.01019948033673</v>
      </c>
      <c r="W4025" s="58">
        <f t="shared" si="507"/>
        <v>1.01019948033673</v>
      </c>
    </row>
    <row r="4026" spans="11:23">
      <c r="K4026" s="80">
        <v>402.4</v>
      </c>
      <c r="L4026" s="56">
        <f t="shared" si="501"/>
        <v>1.23412091966572</v>
      </c>
      <c r="M4026" s="56">
        <f t="shared" si="508"/>
        <v>0.00306241689459563</v>
      </c>
      <c r="Q4026" s="82">
        <f t="shared" si="502"/>
        <v>0.0303188997491165</v>
      </c>
      <c r="R4026" s="58">
        <f t="shared" si="503"/>
        <v>3.17361010226061</v>
      </c>
      <c r="S4026" s="57">
        <f>IF(K4026=0,C4054,(1/$C$59)*LN(1+$C$59/$C$58/(RodR+ABS(Calculations!K4026-RodR))))</f>
        <v>0.00955344190753613</v>
      </c>
      <c r="T4026" s="83">
        <f t="shared" si="504"/>
        <v>0.00961445428947306</v>
      </c>
      <c r="U4026" s="58">
        <f t="shared" si="505"/>
        <v>167.666666666667</v>
      </c>
      <c r="V4026" s="58">
        <f t="shared" si="506"/>
        <v>1.01019948033673</v>
      </c>
      <c r="W4026" s="58">
        <f t="shared" si="507"/>
        <v>1.01019948033673</v>
      </c>
    </row>
    <row r="4027" spans="11:23">
      <c r="K4027" s="80">
        <v>402.5</v>
      </c>
      <c r="L4027" s="56">
        <f t="shared" si="501"/>
        <v>1.2338155116229</v>
      </c>
      <c r="M4027" s="56">
        <f t="shared" si="508"/>
        <v>0.00306089948128507</v>
      </c>
      <c r="Q4027" s="82">
        <f t="shared" si="502"/>
        <v>0.030311396727585</v>
      </c>
      <c r="R4027" s="58">
        <f t="shared" si="503"/>
        <v>3.17361010226061</v>
      </c>
      <c r="S4027" s="57">
        <f>IF(K4027=0,C4055,(1/$C$59)*LN(1+$C$59/$C$58/(RodR+ABS(Calculations!K4027-RodR))))</f>
        <v>0.00955107771619259</v>
      </c>
      <c r="T4027" s="83">
        <f t="shared" si="504"/>
        <v>0.00961205981574128</v>
      </c>
      <c r="U4027" s="58">
        <f t="shared" si="505"/>
        <v>167.708333333333</v>
      </c>
      <c r="V4027" s="58">
        <f t="shared" si="506"/>
        <v>1.01019948033673</v>
      </c>
      <c r="W4027" s="58">
        <f t="shared" si="507"/>
        <v>1.01019948033673</v>
      </c>
    </row>
    <row r="4028" spans="11:23">
      <c r="K4028" s="80">
        <v>402.6</v>
      </c>
      <c r="L4028" s="56">
        <f t="shared" si="501"/>
        <v>1.23351025470222</v>
      </c>
      <c r="M4028" s="56">
        <f t="shared" si="508"/>
        <v>0.00305938319550192</v>
      </c>
      <c r="Q4028" s="82">
        <f t="shared" si="502"/>
        <v>0.0303038974187017</v>
      </c>
      <c r="R4028" s="58">
        <f t="shared" si="503"/>
        <v>3.17361010226061</v>
      </c>
      <c r="S4028" s="57">
        <f>IF(K4028=0,C4056,(1/$C$59)*LN(1+$C$59/$C$58/(RodR+ABS(Calculations!K4028-RodR))))</f>
        <v>0.00954871469469921</v>
      </c>
      <c r="T4028" s="83">
        <f t="shared" si="504"/>
        <v>0.00960966653439933</v>
      </c>
      <c r="U4028" s="58">
        <f t="shared" si="505"/>
        <v>167.75</v>
      </c>
      <c r="V4028" s="58">
        <f t="shared" si="506"/>
        <v>1.01019948033673</v>
      </c>
      <c r="W4028" s="58">
        <f t="shared" si="507"/>
        <v>1.01019948033673</v>
      </c>
    </row>
    <row r="4029" spans="11:23">
      <c r="K4029" s="80">
        <v>402.7</v>
      </c>
      <c r="L4029" s="56">
        <f t="shared" si="501"/>
        <v>1.23320514879148</v>
      </c>
      <c r="M4029" s="56">
        <f t="shared" si="508"/>
        <v>0.00305786803612063</v>
      </c>
      <c r="Q4029" s="82">
        <f t="shared" si="502"/>
        <v>0.0302964018197104</v>
      </c>
      <c r="R4029" s="58">
        <f t="shared" si="503"/>
        <v>3.17361010226061</v>
      </c>
      <c r="S4029" s="57">
        <f>IF(K4029=0,C4057,(1/$C$59)*LN(1+$C$59/$C$58/(RodR+ABS(Calculations!K4029-RodR))))</f>
        <v>0.00954635284218746</v>
      </c>
      <c r="T4029" s="83">
        <f t="shared" si="504"/>
        <v>0.0096072744445566</v>
      </c>
      <c r="U4029" s="58">
        <f t="shared" si="505"/>
        <v>167.791666666667</v>
      </c>
      <c r="V4029" s="58">
        <f t="shared" si="506"/>
        <v>1.01019948033673</v>
      </c>
      <c r="W4029" s="58">
        <f t="shared" si="507"/>
        <v>1.01019948033673</v>
      </c>
    </row>
    <row r="4030" spans="11:23">
      <c r="K4030" s="80">
        <v>402.8</v>
      </c>
      <c r="L4030" s="56">
        <f t="shared" si="501"/>
        <v>1.23290019377868</v>
      </c>
      <c r="M4030" s="56">
        <f t="shared" si="508"/>
        <v>0.00305635400208737</v>
      </c>
      <c r="Q4030" s="82">
        <f t="shared" si="502"/>
        <v>0.0302889099278596</v>
      </c>
      <c r="R4030" s="58">
        <f t="shared" si="503"/>
        <v>3.17361010226061</v>
      </c>
      <c r="S4030" s="57">
        <f>IF(K4030=0,C4058,(1/$C$59)*LN(1+$C$59/$C$58/(RodR+ABS(Calculations!K4030-RodR))))</f>
        <v>0.00954399215779038</v>
      </c>
      <c r="T4030" s="83">
        <f t="shared" si="504"/>
        <v>0.0096048835453236</v>
      </c>
      <c r="U4030" s="58">
        <f t="shared" si="505"/>
        <v>167.833333333333</v>
      </c>
      <c r="V4030" s="58">
        <f t="shared" si="506"/>
        <v>1.01019948033673</v>
      </c>
      <c r="W4030" s="58">
        <f t="shared" si="507"/>
        <v>1.01019948033673</v>
      </c>
    </row>
    <row r="4031" spans="11:23">
      <c r="K4031" s="80">
        <v>402.9</v>
      </c>
      <c r="L4031" s="56">
        <f t="shared" si="501"/>
        <v>1.23259538955194</v>
      </c>
      <c r="M4031" s="56">
        <f t="shared" si="508"/>
        <v>0.00305484109217402</v>
      </c>
      <c r="Q4031" s="82">
        <f t="shared" si="502"/>
        <v>0.0302814217404005</v>
      </c>
      <c r="R4031" s="58">
        <f t="shared" si="503"/>
        <v>3.17361010226061</v>
      </c>
      <c r="S4031" s="57">
        <f>IF(K4031=0,C4059,(1/$C$59)*LN(1+$C$59/$C$58/(RodR+ABS(Calculations!K4031-RodR))))</f>
        <v>0.00954163264064182</v>
      </c>
      <c r="T4031" s="83">
        <f t="shared" si="504"/>
        <v>0.00960249383581151</v>
      </c>
      <c r="U4031" s="58">
        <f t="shared" si="505"/>
        <v>167.875</v>
      </c>
      <c r="V4031" s="58">
        <f t="shared" si="506"/>
        <v>1.01019948033673</v>
      </c>
      <c r="W4031" s="58">
        <f t="shared" si="507"/>
        <v>1.01019948033673</v>
      </c>
    </row>
    <row r="4032" spans="11:23">
      <c r="K4032" s="80">
        <v>403</v>
      </c>
      <c r="L4032" s="56">
        <f t="shared" si="501"/>
        <v>1.23229073599936</v>
      </c>
      <c r="M4032" s="56">
        <f t="shared" si="508"/>
        <v>0.00305332930539426</v>
      </c>
      <c r="Q4032" s="82">
        <f t="shared" si="502"/>
        <v>0.0302739372545842</v>
      </c>
      <c r="R4032" s="58">
        <f t="shared" si="503"/>
        <v>3.17361010226061</v>
      </c>
      <c r="S4032" s="57">
        <f>IF(K4032=0,C4060,(1/$C$59)*LN(1+$C$59/$C$58/(RodR+ABS(Calculations!K4032-RodR))))</f>
        <v>0.00953927428987562</v>
      </c>
      <c r="T4032" s="83">
        <f t="shared" si="504"/>
        <v>0.0096001053151324</v>
      </c>
      <c r="U4032" s="58">
        <f t="shared" si="505"/>
        <v>167.916666666667</v>
      </c>
      <c r="V4032" s="58">
        <f t="shared" si="506"/>
        <v>1.01019948033673</v>
      </c>
      <c r="W4032" s="58">
        <f t="shared" si="507"/>
        <v>1.01019948033673</v>
      </c>
    </row>
    <row r="4033" spans="11:23">
      <c r="K4033" s="80">
        <v>403.1</v>
      </c>
      <c r="L4033" s="56">
        <f t="shared" si="501"/>
        <v>1.23198623300933</v>
      </c>
      <c r="M4033" s="56">
        <f t="shared" si="508"/>
        <v>0.00305181864055459</v>
      </c>
      <c r="Q4033" s="82">
        <f t="shared" si="502"/>
        <v>0.0302664564676686</v>
      </c>
      <c r="R4033" s="58">
        <f t="shared" si="503"/>
        <v>3.17361010226061</v>
      </c>
      <c r="S4033" s="57">
        <f>IF(K4033=0,C4061,(1/$C$59)*LN(1+$C$59/$C$58/(RodR+ABS(Calculations!K4033-RodR))))</f>
        <v>0.00953691710462774</v>
      </c>
      <c r="T4033" s="83">
        <f t="shared" si="504"/>
        <v>0.00959771798240012</v>
      </c>
      <c r="U4033" s="58">
        <f t="shared" si="505"/>
        <v>167.958333333333</v>
      </c>
      <c r="V4033" s="58">
        <f t="shared" si="506"/>
        <v>1.01019948033673</v>
      </c>
      <c r="W4033" s="58">
        <f t="shared" si="507"/>
        <v>1.01019948033673</v>
      </c>
    </row>
    <row r="4034" spans="11:23">
      <c r="K4034" s="80">
        <v>403.2</v>
      </c>
      <c r="L4034" s="56">
        <f t="shared" ref="L4034:L4097" si="509">IF(K4034&lt;RodR,EPRValue,Q4034*$C$43)</f>
        <v>1.23168188047023</v>
      </c>
      <c r="M4034" s="56">
        <f t="shared" si="508"/>
        <v>0.00305030909656656</v>
      </c>
      <c r="Q4034" s="82">
        <f t="shared" si="502"/>
        <v>0.0302589793769116</v>
      </c>
      <c r="R4034" s="58">
        <f t="shared" si="503"/>
        <v>3.17361010226061</v>
      </c>
      <c r="S4034" s="57">
        <f>IF(K4034=0,C4062,(1/$C$59)*LN(1+$C$59/$C$58/(RodR+ABS(Calculations!K4034-RodR))))</f>
        <v>0.00953456108403412</v>
      </c>
      <c r="T4034" s="83">
        <f t="shared" si="504"/>
        <v>0.00959533183672742</v>
      </c>
      <c r="U4034" s="58">
        <f t="shared" si="505"/>
        <v>168</v>
      </c>
      <c r="V4034" s="58">
        <f t="shared" si="506"/>
        <v>1.01019948033673</v>
      </c>
      <c r="W4034" s="58">
        <f t="shared" si="507"/>
        <v>1.01019948033673</v>
      </c>
    </row>
    <row r="4035" spans="11:23">
      <c r="K4035" s="80">
        <v>403.3</v>
      </c>
      <c r="L4035" s="56">
        <f t="shared" si="509"/>
        <v>1.2313776782706</v>
      </c>
      <c r="M4035" s="56">
        <f t="shared" si="508"/>
        <v>0.00304880067230395</v>
      </c>
      <c r="Q4035" s="82">
        <f t="shared" si="502"/>
        <v>0.0302515059795751</v>
      </c>
      <c r="R4035" s="58">
        <f t="shared" si="503"/>
        <v>3.17361010226061</v>
      </c>
      <c r="S4035" s="57">
        <f>IF(K4035=0,C4063,(1/$C$59)*LN(1+$C$59/$C$58/(RodR+ABS(Calculations!K4035-RodR))))</f>
        <v>0.00953220622723204</v>
      </c>
      <c r="T4035" s="83">
        <f t="shared" si="504"/>
        <v>0.00959294687723058</v>
      </c>
      <c r="U4035" s="58">
        <f t="shared" si="505"/>
        <v>168.041666666667</v>
      </c>
      <c r="V4035" s="58">
        <f t="shared" si="506"/>
        <v>1.01019948033673</v>
      </c>
      <c r="W4035" s="58">
        <f t="shared" si="507"/>
        <v>1.01019948033673</v>
      </c>
    </row>
    <row r="4036" spans="11:23">
      <c r="K4036" s="80">
        <v>403.4</v>
      </c>
      <c r="L4036" s="56">
        <f t="shared" si="509"/>
        <v>1.23107362629901</v>
      </c>
      <c r="M4036" s="56">
        <f t="shared" si="508"/>
        <v>0.00304729336671317</v>
      </c>
      <c r="Q4036" s="82">
        <f t="shared" ref="Q4036:Q4099" si="510">R4036*IF($C$56&lt;$C$55,S4036,T4036)</f>
        <v>0.0302440362729212</v>
      </c>
      <c r="R4036" s="58">
        <f t="shared" ref="R4036:R4099" si="511">$C$70/$C$61*W4036</f>
        <v>3.17361010226061</v>
      </c>
      <c r="S4036" s="57">
        <f>IF(K4036=0,C4064,(1/$C$59)*LN(1+$C$59/$C$58/(RodR+ABS(Calculations!K4036-RodR))))</f>
        <v>0.00952985253335876</v>
      </c>
      <c r="T4036" s="83">
        <f t="shared" ref="T4036:T4099" si="512">IF((ABS(K4036))&lt;$C$55-$C$56,($C$53/2/PI()/$C$56*LN(($C$55-$C$56)*(ABS(K4036)+$C$56)/(ABS(K4036))/$C$55)+$C$60*LN($C$55*$C$54/($C$55-$C$56)/$C$53)),$C$60*LN((((ABS(K4036))+$C$56-$C$55)*$C$53+$C$55*$C$54)/($C$53*(ABS(K4036)))))</f>
        <v>0.00959056310302395</v>
      </c>
      <c r="U4036" s="58">
        <f t="shared" ref="U4036:U4099" si="513">K4036/$C$56</f>
        <v>168.083333333333</v>
      </c>
      <c r="V4036" s="58">
        <f t="shared" ref="V4036:V4099" si="514">IF(K4036="","",1/(1.0212-0.0178*LOG10($C$53+0.01)))</f>
        <v>1.01019948033673</v>
      </c>
      <c r="W4036" s="58">
        <f t="shared" ref="W4036:W4099" si="515">MAX(1/(-(0.21682*LOG10(3.7*U4036)-0.293)*(EXP(-3.7*U4036)-1)+1),1)*MAX(1/(-(0.1921*LOG10(U4036+0.2)+0.072)*(EXP(-150*U4036)-1)+1),1)*V4036</f>
        <v>1.01019948033673</v>
      </c>
    </row>
    <row r="4037" spans="11:23">
      <c r="K4037" s="80">
        <v>403.5</v>
      </c>
      <c r="L4037" s="56">
        <f t="shared" si="509"/>
        <v>1.2307697244443</v>
      </c>
      <c r="M4037" s="56">
        <f t="shared" si="508"/>
        <v>0.00304578717860005</v>
      </c>
      <c r="Q4037" s="82">
        <f t="shared" si="510"/>
        <v>0.0302365702542195</v>
      </c>
      <c r="R4037" s="58">
        <f t="shared" si="511"/>
        <v>3.17361010226061</v>
      </c>
      <c r="S4037" s="57">
        <f>IF(K4037=0,C4065,(1/$C$59)*LN(1+$C$59/$C$58/(RodR+ABS(Calculations!K4037-RodR))))</f>
        <v>0.00952750000155394</v>
      </c>
      <c r="T4037" s="83">
        <f t="shared" si="512"/>
        <v>0.00958818051322514</v>
      </c>
      <c r="U4037" s="58">
        <f t="shared" si="513"/>
        <v>168.125</v>
      </c>
      <c r="V4037" s="58">
        <f t="shared" si="514"/>
        <v>1.01019948033673</v>
      </c>
      <c r="W4037" s="58">
        <f t="shared" si="515"/>
        <v>1.01019948033673</v>
      </c>
    </row>
    <row r="4038" spans="11:23">
      <c r="K4038" s="80">
        <v>403.6</v>
      </c>
      <c r="L4038" s="56">
        <f t="shared" si="509"/>
        <v>1.23046597259524</v>
      </c>
      <c r="M4038" s="56">
        <f t="shared" si="508"/>
        <v>0.00304428210697871</v>
      </c>
      <c r="Q4038" s="82">
        <f t="shared" si="510"/>
        <v>0.0302291079207371</v>
      </c>
      <c r="R4038" s="58">
        <f t="shared" si="511"/>
        <v>3.17361010226061</v>
      </c>
      <c r="S4038" s="57">
        <f>IF(K4038=0,C4066,(1/$C$59)*LN(1+$C$59/$C$58/(RodR+ABS(Calculations!K4038-RodR))))</f>
        <v>0.00952514863095641</v>
      </c>
      <c r="T4038" s="83">
        <f t="shared" si="512"/>
        <v>0.00958579910695093</v>
      </c>
      <c r="U4038" s="58">
        <f t="shared" si="513"/>
        <v>168.166666666667</v>
      </c>
      <c r="V4038" s="58">
        <f t="shared" si="514"/>
        <v>1.01019948033673</v>
      </c>
      <c r="W4038" s="58">
        <f t="shared" si="515"/>
        <v>1.01019948033673</v>
      </c>
    </row>
    <row r="4039" spans="11:23">
      <c r="K4039" s="80">
        <v>403.7</v>
      </c>
      <c r="L4039" s="56">
        <f t="shared" si="509"/>
        <v>1.23016237064082</v>
      </c>
      <c r="M4039" s="56">
        <f t="shared" si="508"/>
        <v>0.00304277815065523</v>
      </c>
      <c r="Q4039" s="82">
        <f t="shared" si="510"/>
        <v>0.0302216492697467</v>
      </c>
      <c r="R4039" s="58">
        <f t="shared" si="511"/>
        <v>3.17361010226061</v>
      </c>
      <c r="S4039" s="57">
        <f>IF(K4039=0,C4067,(1/$C$59)*LN(1+$C$59/$C$58/(RodR+ABS(Calculations!K4039-RodR))))</f>
        <v>0.00952279842070688</v>
      </c>
      <c r="T4039" s="83">
        <f t="shared" si="512"/>
        <v>0.00958341888332029</v>
      </c>
      <c r="U4039" s="58">
        <f t="shared" si="513"/>
        <v>168.208333333333</v>
      </c>
      <c r="V4039" s="58">
        <f t="shared" si="514"/>
        <v>1.01019948033673</v>
      </c>
      <c r="W4039" s="58">
        <f t="shared" si="515"/>
        <v>1.01019948033673</v>
      </c>
    </row>
    <row r="4040" spans="11:23">
      <c r="K4040" s="80">
        <v>403.8</v>
      </c>
      <c r="L4040" s="56">
        <f t="shared" si="509"/>
        <v>1.22985891847014</v>
      </c>
      <c r="M4040" s="56">
        <f t="shared" si="508"/>
        <v>0.00304127530854048</v>
      </c>
      <c r="Q4040" s="82">
        <f t="shared" si="510"/>
        <v>0.0302141942985239</v>
      </c>
      <c r="R4040" s="58">
        <f t="shared" si="511"/>
        <v>3.17361010226061</v>
      </c>
      <c r="S4040" s="57">
        <f>IF(K4040=0,C4068,(1/$C$59)*LN(1+$C$59/$C$58/(RodR+ABS(Calculations!K4040-RodR))))</f>
        <v>0.00952044936994684</v>
      </c>
      <c r="T4040" s="83">
        <f t="shared" si="512"/>
        <v>0.00958103984145178</v>
      </c>
      <c r="U4040" s="58">
        <f t="shared" si="513"/>
        <v>168.25</v>
      </c>
      <c r="V4040" s="58">
        <f t="shared" si="514"/>
        <v>1.01019948033673</v>
      </c>
      <c r="W4040" s="58">
        <f t="shared" si="515"/>
        <v>1.01019948033673</v>
      </c>
    </row>
    <row r="4041" spans="11:23">
      <c r="K4041" s="80">
        <v>403.9</v>
      </c>
      <c r="L4041" s="56">
        <f t="shared" si="509"/>
        <v>1.22955561597233</v>
      </c>
      <c r="M4041" s="56">
        <f t="shared" si="508"/>
        <v>0.00303977357961238</v>
      </c>
      <c r="Q4041" s="82">
        <f t="shared" si="510"/>
        <v>0.030206743004345</v>
      </c>
      <c r="R4041" s="58">
        <f t="shared" si="511"/>
        <v>3.17361010226061</v>
      </c>
      <c r="S4041" s="57">
        <f>IF(K4041=0,C4069,(1/$C$59)*LN(1+$C$59/$C$58/(RodR+ABS(Calculations!K4041-RodR))))</f>
        <v>0.00951810147781804</v>
      </c>
      <c r="T4041" s="83">
        <f t="shared" si="512"/>
        <v>0.0095786619804666</v>
      </c>
      <c r="U4041" s="58">
        <f t="shared" si="513"/>
        <v>168.291666666667</v>
      </c>
      <c r="V4041" s="58">
        <f t="shared" si="514"/>
        <v>1.01019948033673</v>
      </c>
      <c r="W4041" s="58">
        <f t="shared" si="515"/>
        <v>1.01019948033673</v>
      </c>
    </row>
    <row r="4042" spans="11:23">
      <c r="K4042" s="80">
        <v>404</v>
      </c>
      <c r="L4042" s="56">
        <f t="shared" si="509"/>
        <v>1.22925246303675</v>
      </c>
      <c r="M4042" s="56">
        <f t="shared" si="508"/>
        <v>0.00303827296261017</v>
      </c>
      <c r="Q4042" s="82">
        <f t="shared" si="510"/>
        <v>0.0301992953844919</v>
      </c>
      <c r="R4042" s="58">
        <f t="shared" si="511"/>
        <v>3.17361010226061</v>
      </c>
      <c r="S4042" s="57">
        <f>IF(K4042=0,C4070,(1/$C$59)*LN(1+$C$59/$C$58/(RodR+ABS(Calculations!K4042-RodR))))</f>
        <v>0.00951575474346408</v>
      </c>
      <c r="T4042" s="83">
        <f t="shared" si="512"/>
        <v>0.00957628529948421</v>
      </c>
      <c r="U4042" s="58">
        <f t="shared" si="513"/>
        <v>168.333333333333</v>
      </c>
      <c r="V4042" s="58">
        <f t="shared" si="514"/>
        <v>1.01019948033673</v>
      </c>
      <c r="W4042" s="58">
        <f t="shared" si="515"/>
        <v>1.01019948033673</v>
      </c>
    </row>
    <row r="4043" spans="11:23">
      <c r="K4043" s="80">
        <v>404.1</v>
      </c>
      <c r="L4043" s="56">
        <f t="shared" si="509"/>
        <v>1.22894945955275</v>
      </c>
      <c r="M4043" s="56">
        <f t="shared" si="508"/>
        <v>0.0030367734565806</v>
      </c>
      <c r="Q4043" s="82">
        <f t="shared" si="510"/>
        <v>0.0301918514362461</v>
      </c>
      <c r="R4043" s="58">
        <f t="shared" si="511"/>
        <v>3.17361010226061</v>
      </c>
      <c r="S4043" s="57">
        <f>IF(K4043=0,C4071,(1/$C$59)*LN(1+$C$59/$C$58/(RodR+ABS(Calculations!K4043-RodR))))</f>
        <v>0.0095134091660283</v>
      </c>
      <c r="T4043" s="83">
        <f t="shared" si="512"/>
        <v>0.00957390979762805</v>
      </c>
      <c r="U4043" s="58">
        <f t="shared" si="513"/>
        <v>168.375</v>
      </c>
      <c r="V4043" s="58">
        <f t="shared" si="514"/>
        <v>1.01019948033673</v>
      </c>
      <c r="W4043" s="58">
        <f t="shared" si="515"/>
        <v>1.01019948033673</v>
      </c>
    </row>
    <row r="4044" spans="11:23">
      <c r="K4044" s="80">
        <v>404.2</v>
      </c>
      <c r="L4044" s="56">
        <f t="shared" si="509"/>
        <v>1.22864660540983</v>
      </c>
      <c r="M4044" s="56">
        <f t="shared" si="508"/>
        <v>0.00303527506039969</v>
      </c>
      <c r="Q4044" s="82">
        <f t="shared" si="510"/>
        <v>0.0301844111568929</v>
      </c>
      <c r="R4044" s="58">
        <f t="shared" si="511"/>
        <v>3.17361010226061</v>
      </c>
      <c r="S4044" s="57">
        <f>IF(K4044=0,C4072,(1/$C$59)*LN(1+$C$59/$C$58/(RodR+ABS(Calculations!K4044-RodR))))</f>
        <v>0.00951106474465534</v>
      </c>
      <c r="T4044" s="83">
        <f t="shared" si="512"/>
        <v>0.00957153547401978</v>
      </c>
      <c r="U4044" s="58">
        <f t="shared" si="513"/>
        <v>168.416666666667</v>
      </c>
      <c r="V4044" s="58">
        <f t="shared" si="514"/>
        <v>1.01019948033673</v>
      </c>
      <c r="W4044" s="58">
        <f t="shared" si="515"/>
        <v>1.01019948033673</v>
      </c>
    </row>
    <row r="4045" spans="11:23">
      <c r="K4045" s="80">
        <v>404.3</v>
      </c>
      <c r="L4045" s="56">
        <f t="shared" si="509"/>
        <v>1.22834390049763</v>
      </c>
      <c r="M4045" s="56">
        <f t="shared" ref="M4045:M4108" si="516">L4035-L4045</f>
        <v>0.00303377777297742</v>
      </c>
      <c r="Q4045" s="82">
        <f t="shared" si="510"/>
        <v>0.0301769745437212</v>
      </c>
      <c r="R4045" s="58">
        <f t="shared" si="511"/>
        <v>3.17361010226061</v>
      </c>
      <c r="S4045" s="57">
        <f>IF(K4045=0,C4073,(1/$C$59)*LN(1+$C$59/$C$58/(RodR+ABS(Calculations!K4045-RodR))))</f>
        <v>0.00950872147849092</v>
      </c>
      <c r="T4045" s="83">
        <f t="shared" si="512"/>
        <v>0.00956916232778353</v>
      </c>
      <c r="U4045" s="58">
        <f t="shared" si="513"/>
        <v>168.458333333333</v>
      </c>
      <c r="V4045" s="58">
        <f t="shared" si="514"/>
        <v>1.01019948033673</v>
      </c>
      <c r="W4045" s="58">
        <f t="shared" si="515"/>
        <v>1.01019948033673</v>
      </c>
    </row>
    <row r="4046" spans="11:23">
      <c r="K4046" s="80">
        <v>404.4</v>
      </c>
      <c r="L4046" s="56">
        <f t="shared" si="509"/>
        <v>1.22804134470589</v>
      </c>
      <c r="M4046" s="56">
        <f t="shared" si="516"/>
        <v>0.00303228159312008</v>
      </c>
      <c r="Q4046" s="82">
        <f t="shared" si="510"/>
        <v>0.0301695415940223</v>
      </c>
      <c r="R4046" s="58">
        <f t="shared" si="511"/>
        <v>3.17361010226061</v>
      </c>
      <c r="S4046" s="57">
        <f>IF(K4046=0,C4074,(1/$C$59)*LN(1+$C$59/$C$58/(RodR+ABS(Calculations!K4046-RodR))))</f>
        <v>0.00950637936668153</v>
      </c>
      <c r="T4046" s="83">
        <f t="shared" si="512"/>
        <v>0.0095667903580432</v>
      </c>
      <c r="U4046" s="58">
        <f t="shared" si="513"/>
        <v>168.5</v>
      </c>
      <c r="V4046" s="58">
        <f t="shared" si="514"/>
        <v>1.01019948033673</v>
      </c>
      <c r="W4046" s="58">
        <f t="shared" si="515"/>
        <v>1.01019948033673</v>
      </c>
    </row>
    <row r="4047" spans="11:23">
      <c r="K4047" s="80">
        <v>404.5</v>
      </c>
      <c r="L4047" s="56">
        <f t="shared" si="509"/>
        <v>1.22773893792443</v>
      </c>
      <c r="M4047" s="56">
        <f t="shared" si="516"/>
        <v>0.00303078651987621</v>
      </c>
      <c r="Q4047" s="82">
        <f t="shared" si="510"/>
        <v>0.0301621123050892</v>
      </c>
      <c r="R4047" s="58">
        <f t="shared" si="511"/>
        <v>3.17361010226061</v>
      </c>
      <c r="S4047" s="57">
        <f>IF(K4047=0,C4075,(1/$C$59)*LN(1+$C$59/$C$58/(RodR+ABS(Calculations!K4047-RodR))))</f>
        <v>0.00950403840837421</v>
      </c>
      <c r="T4047" s="83">
        <f t="shared" si="512"/>
        <v>0.0095644195639247</v>
      </c>
      <c r="U4047" s="58">
        <f t="shared" si="513"/>
        <v>168.541666666667</v>
      </c>
      <c r="V4047" s="58">
        <f t="shared" si="514"/>
        <v>1.01019948033673</v>
      </c>
      <c r="W4047" s="58">
        <f t="shared" si="515"/>
        <v>1.01019948033673</v>
      </c>
    </row>
    <row r="4048" spans="11:23">
      <c r="K4048" s="80">
        <v>404.6</v>
      </c>
      <c r="L4048" s="56">
        <f t="shared" si="509"/>
        <v>1.22743668004319</v>
      </c>
      <c r="M4048" s="56">
        <f t="shared" si="516"/>
        <v>0.00302929255205098</v>
      </c>
      <c r="Q4048" s="82">
        <f t="shared" si="510"/>
        <v>0.0301546866742183</v>
      </c>
      <c r="R4048" s="58">
        <f t="shared" si="511"/>
        <v>3.17361010226061</v>
      </c>
      <c r="S4048" s="57">
        <f>IF(K4048=0,C4076,(1/$C$59)*LN(1+$C$59/$C$58/(RodR+ABS(Calculations!K4048-RodR))))</f>
        <v>0.00950169860271704</v>
      </c>
      <c r="T4048" s="83">
        <f t="shared" si="512"/>
        <v>0.00956204994455393</v>
      </c>
      <c r="U4048" s="58">
        <f t="shared" si="513"/>
        <v>168.583333333333</v>
      </c>
      <c r="V4048" s="58">
        <f t="shared" si="514"/>
        <v>1.01019948033673</v>
      </c>
      <c r="W4048" s="58">
        <f t="shared" si="515"/>
        <v>1.01019948033673</v>
      </c>
    </row>
    <row r="4049" spans="11:23">
      <c r="K4049" s="80">
        <v>404.7</v>
      </c>
      <c r="L4049" s="56">
        <f t="shared" si="509"/>
        <v>1.22713457095223</v>
      </c>
      <c r="M4049" s="56">
        <f t="shared" si="516"/>
        <v>0.00302779968859079</v>
      </c>
      <c r="Q4049" s="82">
        <f t="shared" si="510"/>
        <v>0.0301472646987084</v>
      </c>
      <c r="R4049" s="58">
        <f t="shared" si="511"/>
        <v>3.17361010226061</v>
      </c>
      <c r="S4049" s="57">
        <f>IF(K4049=0,C4077,(1/$C$59)*LN(1+$C$59/$C$58/(RodR+ABS(Calculations!K4049-RodR))))</f>
        <v>0.00949935994885888</v>
      </c>
      <c r="T4049" s="83">
        <f t="shared" si="512"/>
        <v>0.00955968149905814</v>
      </c>
      <c r="U4049" s="58">
        <f t="shared" si="513"/>
        <v>168.625</v>
      </c>
      <c r="V4049" s="58">
        <f t="shared" si="514"/>
        <v>1.01019948033673</v>
      </c>
      <c r="W4049" s="58">
        <f t="shared" si="515"/>
        <v>1.01019948033673</v>
      </c>
    </row>
    <row r="4050" spans="11:23">
      <c r="K4050" s="80">
        <v>404.8</v>
      </c>
      <c r="L4050" s="56">
        <f t="shared" si="509"/>
        <v>1.2268326105417</v>
      </c>
      <c r="M4050" s="56">
        <f t="shared" si="516"/>
        <v>0.00302630792843828</v>
      </c>
      <c r="Q4050" s="82">
        <f t="shared" si="510"/>
        <v>0.0301398463758608</v>
      </c>
      <c r="R4050" s="58">
        <f t="shared" si="511"/>
        <v>3.17361010226061</v>
      </c>
      <c r="S4050" s="57">
        <f>IF(K4050=0,C4078,(1/$C$59)*LN(1+$C$59/$C$58/(RodR+ABS(Calculations!K4050-RodR))))</f>
        <v>0.0094970224459494</v>
      </c>
      <c r="T4050" s="83">
        <f t="shared" si="512"/>
        <v>0.00955731422656524</v>
      </c>
      <c r="U4050" s="58">
        <f t="shared" si="513"/>
        <v>168.666666666667</v>
      </c>
      <c r="V4050" s="58">
        <f t="shared" si="514"/>
        <v>1.01019948033673</v>
      </c>
      <c r="W4050" s="58">
        <f t="shared" si="515"/>
        <v>1.01019948033673</v>
      </c>
    </row>
    <row r="4051" spans="11:23">
      <c r="K4051" s="80">
        <v>404.9</v>
      </c>
      <c r="L4051" s="56">
        <f t="shared" si="509"/>
        <v>1.22653079870189</v>
      </c>
      <c r="M4051" s="56">
        <f t="shared" si="516"/>
        <v>0.00302481727043546</v>
      </c>
      <c r="Q4051" s="82">
        <f t="shared" si="510"/>
        <v>0.0301324317029803</v>
      </c>
      <c r="R4051" s="58">
        <f t="shared" si="511"/>
        <v>3.17361010226061</v>
      </c>
      <c r="S4051" s="57">
        <f>IF(K4051=0,C4079,(1/$C$59)*LN(1+$C$59/$C$58/(RodR+ABS(Calculations!K4051-RodR))))</f>
        <v>0.00949468609313933</v>
      </c>
      <c r="T4051" s="83">
        <f t="shared" si="512"/>
        <v>0.00955494812620383</v>
      </c>
      <c r="U4051" s="58">
        <f t="shared" si="513"/>
        <v>168.708333333333</v>
      </c>
      <c r="V4051" s="58">
        <f t="shared" si="514"/>
        <v>1.01019948033673</v>
      </c>
      <c r="W4051" s="58">
        <f t="shared" si="515"/>
        <v>1.01019948033673</v>
      </c>
    </row>
    <row r="4052" spans="11:23">
      <c r="K4052" s="80">
        <v>405</v>
      </c>
      <c r="L4052" s="56">
        <f t="shared" si="509"/>
        <v>1.22622913532316</v>
      </c>
      <c r="M4052" s="56">
        <f t="shared" si="516"/>
        <v>0.00302332771359426</v>
      </c>
      <c r="Q4052" s="82">
        <f t="shared" si="510"/>
        <v>0.0301250206773732</v>
      </c>
      <c r="R4052" s="58">
        <f t="shared" si="511"/>
        <v>3.17361010226061</v>
      </c>
      <c r="S4052" s="57">
        <f>IF(K4052=0,C4080,(1/$C$59)*LN(1+$C$59/$C$58/(RodR+ABS(Calculations!K4052-RodR))))</f>
        <v>0.0094923508895799</v>
      </c>
      <c r="T4052" s="83">
        <f t="shared" si="512"/>
        <v>0.00955258319710359</v>
      </c>
      <c r="U4052" s="58">
        <f t="shared" si="513"/>
        <v>168.75</v>
      </c>
      <c r="V4052" s="58">
        <f t="shared" si="514"/>
        <v>1.01019948033673</v>
      </c>
      <c r="W4052" s="58">
        <f t="shared" si="515"/>
        <v>1.01019948033673</v>
      </c>
    </row>
    <row r="4053" spans="11:23">
      <c r="K4053" s="80">
        <v>405.1</v>
      </c>
      <c r="L4053" s="56">
        <f t="shared" si="509"/>
        <v>1.22592762029599</v>
      </c>
      <c r="M4053" s="56">
        <f t="shared" si="516"/>
        <v>0.00302183925675736</v>
      </c>
      <c r="Q4053" s="82">
        <f t="shared" si="510"/>
        <v>0.0301176132963494</v>
      </c>
      <c r="R4053" s="58">
        <f t="shared" si="511"/>
        <v>3.17361010226061</v>
      </c>
      <c r="S4053" s="57">
        <f>IF(K4053=0,C4081,(1/$C$59)*LN(1+$C$59/$C$58/(RodR+ABS(Calculations!K4053-RodR))))</f>
        <v>0.00949001683442341</v>
      </c>
      <c r="T4053" s="83">
        <f t="shared" si="512"/>
        <v>0.00955021943839536</v>
      </c>
      <c r="U4053" s="58">
        <f t="shared" si="513"/>
        <v>168.791666666667</v>
      </c>
      <c r="V4053" s="58">
        <f t="shared" si="514"/>
        <v>1.01019948033673</v>
      </c>
      <c r="W4053" s="58">
        <f t="shared" si="515"/>
        <v>1.01019948033673</v>
      </c>
    </row>
    <row r="4054" spans="11:23">
      <c r="K4054" s="80">
        <v>405.2</v>
      </c>
      <c r="L4054" s="56">
        <f t="shared" si="509"/>
        <v>1.22562625351099</v>
      </c>
      <c r="M4054" s="56">
        <f t="shared" si="516"/>
        <v>0.00302035189883365</v>
      </c>
      <c r="Q4054" s="82">
        <f t="shared" si="510"/>
        <v>0.030110209557221</v>
      </c>
      <c r="R4054" s="58">
        <f t="shared" si="511"/>
        <v>3.17361010226061</v>
      </c>
      <c r="S4054" s="57">
        <f>IF(K4054=0,C4082,(1/$C$59)*LN(1+$C$59/$C$58/(RodR+ABS(Calculations!K4054-RodR))))</f>
        <v>0.00948768392682297</v>
      </c>
      <c r="T4054" s="83">
        <f t="shared" si="512"/>
        <v>0.00954785684921016</v>
      </c>
      <c r="U4054" s="58">
        <f t="shared" si="513"/>
        <v>168.833333333333</v>
      </c>
      <c r="V4054" s="58">
        <f t="shared" si="514"/>
        <v>1.01019948033673</v>
      </c>
      <c r="W4054" s="58">
        <f t="shared" si="515"/>
        <v>1.01019948033673</v>
      </c>
    </row>
    <row r="4055" spans="11:23">
      <c r="K4055" s="80">
        <v>405.3</v>
      </c>
      <c r="L4055" s="56">
        <f t="shared" si="509"/>
        <v>1.22532503485886</v>
      </c>
      <c r="M4055" s="56">
        <f t="shared" si="516"/>
        <v>0.00301886563876708</v>
      </c>
      <c r="Q4055" s="82">
        <f t="shared" si="510"/>
        <v>0.0301028094573028</v>
      </c>
      <c r="R4055" s="58">
        <f t="shared" si="511"/>
        <v>3.17361010226061</v>
      </c>
      <c r="S4055" s="57">
        <f>IF(K4055=0,C4083,(1/$C$59)*LN(1+$C$59/$C$58/(RodR+ABS(Calculations!K4055-RodR))))</f>
        <v>0.00948535216593245</v>
      </c>
      <c r="T4055" s="83">
        <f t="shared" si="512"/>
        <v>0.00954549542868061</v>
      </c>
      <c r="U4055" s="58">
        <f t="shared" si="513"/>
        <v>168.875</v>
      </c>
      <c r="V4055" s="58">
        <f t="shared" si="514"/>
        <v>1.01019948033673</v>
      </c>
      <c r="W4055" s="58">
        <f t="shared" si="515"/>
        <v>1.01019948033673</v>
      </c>
    </row>
    <row r="4056" spans="11:23">
      <c r="K4056" s="80">
        <v>405.4</v>
      </c>
      <c r="L4056" s="56">
        <f t="shared" si="509"/>
        <v>1.22502396423039</v>
      </c>
      <c r="M4056" s="56">
        <f t="shared" si="516"/>
        <v>0.00301738047550204</v>
      </c>
      <c r="Q4056" s="82">
        <f t="shared" si="510"/>
        <v>0.030095412993912</v>
      </c>
      <c r="R4056" s="58">
        <f t="shared" si="511"/>
        <v>3.17361010226061</v>
      </c>
      <c r="S4056" s="57">
        <f>IF(K4056=0,C4084,(1/$C$59)*LN(1+$C$59/$C$58/(RodR+ABS(Calculations!K4056-RodR))))</f>
        <v>0.00948302155090652</v>
      </c>
      <c r="T4056" s="83">
        <f t="shared" si="512"/>
        <v>0.0095431351759393</v>
      </c>
      <c r="U4056" s="58">
        <f t="shared" si="513"/>
        <v>168.916666666667</v>
      </c>
      <c r="V4056" s="58">
        <f t="shared" si="514"/>
        <v>1.01019948033673</v>
      </c>
      <c r="W4056" s="58">
        <f t="shared" si="515"/>
        <v>1.01019948033673</v>
      </c>
    </row>
    <row r="4057" spans="11:23">
      <c r="K4057" s="80">
        <v>405.5</v>
      </c>
      <c r="L4057" s="56">
        <f t="shared" si="509"/>
        <v>1.22472304151648</v>
      </c>
      <c r="M4057" s="56">
        <f t="shared" si="516"/>
        <v>0.00301589640794875</v>
      </c>
      <c r="Q4057" s="82">
        <f t="shared" si="510"/>
        <v>0.0300880201643685</v>
      </c>
      <c r="R4057" s="58">
        <f t="shared" si="511"/>
        <v>3.17361010226061</v>
      </c>
      <c r="S4057" s="57">
        <f>IF(K4057=0,C4085,(1/$C$59)*LN(1+$C$59/$C$58/(RodR+ABS(Calculations!K4057-RodR))))</f>
        <v>0.00948069208090066</v>
      </c>
      <c r="T4057" s="83">
        <f t="shared" si="512"/>
        <v>0.00954077609012041</v>
      </c>
      <c r="U4057" s="58">
        <f t="shared" si="513"/>
        <v>168.958333333333</v>
      </c>
      <c r="V4057" s="58">
        <f t="shared" si="514"/>
        <v>1.01019948033673</v>
      </c>
      <c r="W4057" s="58">
        <f t="shared" si="515"/>
        <v>1.01019948033673</v>
      </c>
    </row>
    <row r="4058" spans="11:23">
      <c r="K4058" s="80">
        <v>405.6</v>
      </c>
      <c r="L4058" s="56">
        <f t="shared" si="509"/>
        <v>1.22442226660817</v>
      </c>
      <c r="M4058" s="56">
        <f t="shared" si="516"/>
        <v>0.00301441343501718</v>
      </c>
      <c r="Q4058" s="82">
        <f t="shared" si="510"/>
        <v>0.0300806309659953</v>
      </c>
      <c r="R4058" s="58">
        <f t="shared" si="511"/>
        <v>3.17361010226061</v>
      </c>
      <c r="S4058" s="57">
        <f>IF(K4058=0,C4086,(1/$C$59)*LN(1+$C$59/$C$58/(RodR+ABS(Calculations!K4058-RodR))))</f>
        <v>0.00947836375507137</v>
      </c>
      <c r="T4058" s="83">
        <f t="shared" si="512"/>
        <v>0.00953841817035921</v>
      </c>
      <c r="U4058" s="58">
        <f t="shared" si="513"/>
        <v>169</v>
      </c>
      <c r="V4058" s="58">
        <f t="shared" si="514"/>
        <v>1.01019948033673</v>
      </c>
      <c r="W4058" s="58">
        <f t="shared" si="515"/>
        <v>1.01019948033673</v>
      </c>
    </row>
    <row r="4059" spans="11:23">
      <c r="K4059" s="80">
        <v>405.7</v>
      </c>
      <c r="L4059" s="56">
        <f t="shared" si="509"/>
        <v>1.22412163939662</v>
      </c>
      <c r="M4059" s="56">
        <f t="shared" si="516"/>
        <v>0.00301293155561622</v>
      </c>
      <c r="Q4059" s="82">
        <f t="shared" si="510"/>
        <v>0.0300732453961181</v>
      </c>
      <c r="R4059" s="58">
        <f t="shared" si="511"/>
        <v>3.17361010226061</v>
      </c>
      <c r="S4059" s="57">
        <f>IF(K4059=0,C4087,(1/$C$59)*LN(1+$C$59/$C$58/(RodR+ABS(Calculations!K4059-RodR))))</f>
        <v>0.00947603657257598</v>
      </c>
      <c r="T4059" s="83">
        <f t="shared" si="512"/>
        <v>0.00953606141579053</v>
      </c>
      <c r="U4059" s="58">
        <f t="shared" si="513"/>
        <v>169.041666666667</v>
      </c>
      <c r="V4059" s="58">
        <f t="shared" si="514"/>
        <v>1.01019948033673</v>
      </c>
      <c r="W4059" s="58">
        <f t="shared" si="515"/>
        <v>1.01019948033673</v>
      </c>
    </row>
    <row r="4060" spans="11:23">
      <c r="K4060" s="80">
        <v>405.8</v>
      </c>
      <c r="L4060" s="56">
        <f t="shared" si="509"/>
        <v>1.22382115977301</v>
      </c>
      <c r="M4060" s="56">
        <f t="shared" si="516"/>
        <v>0.00301145076869025</v>
      </c>
      <c r="Q4060" s="82">
        <f t="shared" si="510"/>
        <v>0.0300658634520643</v>
      </c>
      <c r="R4060" s="58">
        <f t="shared" si="511"/>
        <v>3.17361010226061</v>
      </c>
      <c r="S4060" s="57">
        <f>IF(K4060=0,C4088,(1/$C$59)*LN(1+$C$59/$C$58/(RodR+ABS(Calculations!K4060-RodR))))</f>
        <v>0.00947371053257233</v>
      </c>
      <c r="T4060" s="83">
        <f t="shared" si="512"/>
        <v>0.00953370582555189</v>
      </c>
      <c r="U4060" s="58">
        <f t="shared" si="513"/>
        <v>169.083333333333</v>
      </c>
      <c r="V4060" s="58">
        <f t="shared" si="514"/>
        <v>1.01019948033673</v>
      </c>
      <c r="W4060" s="58">
        <f t="shared" si="515"/>
        <v>1.01019948033673</v>
      </c>
    </row>
    <row r="4061" spans="11:23">
      <c r="K4061" s="80">
        <v>405.9</v>
      </c>
      <c r="L4061" s="56">
        <f t="shared" si="509"/>
        <v>1.22352082762874</v>
      </c>
      <c r="M4061" s="56">
        <f t="shared" si="516"/>
        <v>0.00300997107314904</v>
      </c>
      <c r="Q4061" s="82">
        <f t="shared" si="510"/>
        <v>0.0300584851311652</v>
      </c>
      <c r="R4061" s="58">
        <f t="shared" si="511"/>
        <v>3.17361010226061</v>
      </c>
      <c r="S4061" s="57">
        <f>IF(K4061=0,C4089,(1/$C$59)*LN(1+$C$59/$C$58/(RodR+ABS(Calculations!K4061-RodR))))</f>
        <v>0.00947138563421956</v>
      </c>
      <c r="T4061" s="83">
        <f t="shared" si="512"/>
        <v>0.00953135139877946</v>
      </c>
      <c r="U4061" s="58">
        <f t="shared" si="513"/>
        <v>169.125</v>
      </c>
      <c r="V4061" s="58">
        <f t="shared" si="514"/>
        <v>1.01019948033673</v>
      </c>
      <c r="W4061" s="58">
        <f t="shared" si="515"/>
        <v>1.01019948033673</v>
      </c>
    </row>
    <row r="4062" spans="11:23">
      <c r="K4062" s="80">
        <v>406</v>
      </c>
      <c r="L4062" s="56">
        <f t="shared" si="509"/>
        <v>1.22322064285522</v>
      </c>
      <c r="M4062" s="56">
        <f t="shared" si="516"/>
        <v>0.003008492467937</v>
      </c>
      <c r="Q4062" s="82">
        <f t="shared" si="510"/>
        <v>0.0300511104307533</v>
      </c>
      <c r="R4062" s="58">
        <f t="shared" si="511"/>
        <v>3.17361010226061</v>
      </c>
      <c r="S4062" s="57">
        <f>IF(K4062=0,C4090,(1/$C$59)*LN(1+$C$59/$C$58/(RodR+ABS(Calculations!K4062-RodR))))</f>
        <v>0.00946906187667711</v>
      </c>
      <c r="T4062" s="83">
        <f t="shared" si="512"/>
        <v>0.00952899813461276</v>
      </c>
      <c r="U4062" s="58">
        <f t="shared" si="513"/>
        <v>169.166666666667</v>
      </c>
      <c r="V4062" s="58">
        <f t="shared" si="514"/>
        <v>1.01019948033673</v>
      </c>
      <c r="W4062" s="58">
        <f t="shared" si="515"/>
        <v>1.01019948033673</v>
      </c>
    </row>
    <row r="4063" spans="11:23">
      <c r="K4063" s="80">
        <v>406.1</v>
      </c>
      <c r="L4063" s="56">
        <f t="shared" si="509"/>
        <v>1.222920605344</v>
      </c>
      <c r="M4063" s="56">
        <f t="shared" si="516"/>
        <v>0.00300701495199784</v>
      </c>
      <c r="Q4063" s="82">
        <f t="shared" si="510"/>
        <v>0.0300437393481641</v>
      </c>
      <c r="R4063" s="58">
        <f t="shared" si="511"/>
        <v>3.17361010226061</v>
      </c>
      <c r="S4063" s="57">
        <f>IF(K4063=0,C4091,(1/$C$59)*LN(1+$C$59/$C$58/(RodR+ABS(Calculations!K4063-RodR))))</f>
        <v>0.00946673925910544</v>
      </c>
      <c r="T4063" s="83">
        <f t="shared" si="512"/>
        <v>0.00952664603218954</v>
      </c>
      <c r="U4063" s="58">
        <f t="shared" si="513"/>
        <v>169.208333333333</v>
      </c>
      <c r="V4063" s="58">
        <f t="shared" si="514"/>
        <v>1.01019948033673</v>
      </c>
      <c r="W4063" s="58">
        <f t="shared" si="515"/>
        <v>1.01019948033673</v>
      </c>
    </row>
    <row r="4064" spans="11:23">
      <c r="K4064" s="80">
        <v>406.2</v>
      </c>
      <c r="L4064" s="56">
        <f t="shared" si="509"/>
        <v>1.22262071498679</v>
      </c>
      <c r="M4064" s="56">
        <f t="shared" si="516"/>
        <v>0.00300553852420649</v>
      </c>
      <c r="Q4064" s="82">
        <f t="shared" si="510"/>
        <v>0.0300363718807377</v>
      </c>
      <c r="R4064" s="58">
        <f t="shared" si="511"/>
        <v>3.17361010226061</v>
      </c>
      <c r="S4064" s="57">
        <f>IF(K4064=0,C4092,(1/$C$59)*LN(1+$C$59/$C$58/(RodR+ABS(Calculations!K4064-RodR))))</f>
        <v>0.00946441778066636</v>
      </c>
      <c r="T4064" s="83">
        <f t="shared" si="512"/>
        <v>0.00952429509065108</v>
      </c>
      <c r="U4064" s="58">
        <f t="shared" si="513"/>
        <v>169.25</v>
      </c>
      <c r="V4064" s="58">
        <f t="shared" si="514"/>
        <v>1.01019948033673</v>
      </c>
      <c r="W4064" s="58">
        <f t="shared" si="515"/>
        <v>1.01019948033673</v>
      </c>
    </row>
    <row r="4065" spans="11:23">
      <c r="K4065" s="80">
        <v>406.3</v>
      </c>
      <c r="L4065" s="56">
        <f t="shared" si="509"/>
        <v>1.22232097167528</v>
      </c>
      <c r="M4065" s="56">
        <f t="shared" si="516"/>
        <v>0.00300406318357682</v>
      </c>
      <c r="Q4065" s="82">
        <f t="shared" si="510"/>
        <v>0.0300290080258129</v>
      </c>
      <c r="R4065" s="58">
        <f t="shared" si="511"/>
        <v>3.17361010226061</v>
      </c>
      <c r="S4065" s="57">
        <f>IF(K4065=0,C4093,(1/$C$59)*LN(1+$C$59/$C$58/(RodR+ABS(Calculations!K4065-RodR))))</f>
        <v>0.00946209744052139</v>
      </c>
      <c r="T4065" s="83">
        <f t="shared" si="512"/>
        <v>0.00952194530913693</v>
      </c>
      <c r="U4065" s="58">
        <f t="shared" si="513"/>
        <v>169.291666666667</v>
      </c>
      <c r="V4065" s="58">
        <f t="shared" si="514"/>
        <v>1.01019948033673</v>
      </c>
      <c r="W4065" s="58">
        <f t="shared" si="515"/>
        <v>1.01019948033673</v>
      </c>
    </row>
    <row r="4066" spans="11:23">
      <c r="K4066" s="80">
        <v>406.4</v>
      </c>
      <c r="L4066" s="56">
        <f t="shared" si="509"/>
        <v>1.2220213753014</v>
      </c>
      <c r="M4066" s="56">
        <f t="shared" si="516"/>
        <v>0.00300258892898309</v>
      </c>
      <c r="Q4066" s="82">
        <f t="shared" si="510"/>
        <v>0.0300216477807348</v>
      </c>
      <c r="R4066" s="58">
        <f t="shared" si="511"/>
        <v>3.17361010226061</v>
      </c>
      <c r="S4066" s="57">
        <f>IF(K4066=0,C4094,(1/$C$59)*LN(1+$C$59/$C$58/(RodR+ABS(Calculations!K4066-RodR))))</f>
        <v>0.00945977823783391</v>
      </c>
      <c r="T4066" s="83">
        <f t="shared" si="512"/>
        <v>0.00951959668678971</v>
      </c>
      <c r="U4066" s="58">
        <f t="shared" si="513"/>
        <v>169.333333333333</v>
      </c>
      <c r="V4066" s="58">
        <f t="shared" si="514"/>
        <v>1.01019948033673</v>
      </c>
      <c r="W4066" s="58">
        <f t="shared" si="515"/>
        <v>1.01019948033673</v>
      </c>
    </row>
    <row r="4067" spans="11:23">
      <c r="K4067" s="80">
        <v>406.5</v>
      </c>
      <c r="L4067" s="56">
        <f t="shared" si="509"/>
        <v>1.22172192575714</v>
      </c>
      <c r="M4067" s="56">
        <f t="shared" si="516"/>
        <v>0.00300111575933526</v>
      </c>
      <c r="Q4067" s="82">
        <f t="shared" si="510"/>
        <v>0.0300142911428497</v>
      </c>
      <c r="R4067" s="58">
        <f t="shared" si="511"/>
        <v>3.17361010226061</v>
      </c>
      <c r="S4067" s="57">
        <f>IF(K4067=0,C4095,(1/$C$59)*LN(1+$C$59/$C$58/(RodR+ABS(Calculations!K4067-RodR))))</f>
        <v>0.00945746017176782</v>
      </c>
      <c r="T4067" s="83">
        <f t="shared" si="512"/>
        <v>0.00951724922275097</v>
      </c>
      <c r="U4067" s="58">
        <f t="shared" si="513"/>
        <v>169.375</v>
      </c>
      <c r="V4067" s="58">
        <f t="shared" si="514"/>
        <v>1.01019948033673</v>
      </c>
      <c r="W4067" s="58">
        <f t="shared" si="515"/>
        <v>1.01019948033673</v>
      </c>
    </row>
    <row r="4068" spans="11:23">
      <c r="K4068" s="80">
        <v>406.6</v>
      </c>
      <c r="L4068" s="56">
        <f t="shared" si="509"/>
        <v>1.22142262293453</v>
      </c>
      <c r="M4068" s="56">
        <f t="shared" si="516"/>
        <v>0.00299964367364569</v>
      </c>
      <c r="Q4068" s="82">
        <f t="shared" si="510"/>
        <v>0.0300069381095052</v>
      </c>
      <c r="R4068" s="58">
        <f t="shared" si="511"/>
        <v>3.17361010226061</v>
      </c>
      <c r="S4068" s="57">
        <f>IF(K4068=0,C4096,(1/$C$59)*LN(1+$C$59/$C$58/(RodR+ABS(Calculations!K4068-RodR))))</f>
        <v>0.0094551432414873</v>
      </c>
      <c r="T4068" s="83">
        <f t="shared" si="512"/>
        <v>0.00951490291616513</v>
      </c>
      <c r="U4068" s="58">
        <f t="shared" si="513"/>
        <v>169.416666666667</v>
      </c>
      <c r="V4068" s="58">
        <f t="shared" si="514"/>
        <v>1.01019948033673</v>
      </c>
      <c r="W4068" s="58">
        <f t="shared" si="515"/>
        <v>1.01019948033673</v>
      </c>
    </row>
    <row r="4069" spans="11:23">
      <c r="K4069" s="80">
        <v>406.7</v>
      </c>
      <c r="L4069" s="56">
        <f t="shared" si="509"/>
        <v>1.22112346672583</v>
      </c>
      <c r="M4069" s="56">
        <f t="shared" si="516"/>
        <v>0.00299817267079017</v>
      </c>
      <c r="Q4069" s="82">
        <f t="shared" si="510"/>
        <v>0.0299995886780545</v>
      </c>
      <c r="R4069" s="58">
        <f t="shared" si="511"/>
        <v>3.17361010226061</v>
      </c>
      <c r="S4069" s="57">
        <f>IF(K4069=0,C4097,(1/$C$59)*LN(1+$C$59/$C$58/(RodR+ABS(Calculations!K4069-RodR))))</f>
        <v>0.00945282744615836</v>
      </c>
      <c r="T4069" s="83">
        <f t="shared" si="512"/>
        <v>0.00951255776617528</v>
      </c>
      <c r="U4069" s="58">
        <f t="shared" si="513"/>
        <v>169.458333333333</v>
      </c>
      <c r="V4069" s="58">
        <f t="shared" si="514"/>
        <v>1.01019948033673</v>
      </c>
      <c r="W4069" s="58">
        <f t="shared" si="515"/>
        <v>1.01019948033673</v>
      </c>
    </row>
    <row r="4070" spans="11:23">
      <c r="K4070" s="80">
        <v>406.8</v>
      </c>
      <c r="L4070" s="56">
        <f t="shared" si="509"/>
        <v>1.22082445702327</v>
      </c>
      <c r="M4070" s="56">
        <f t="shared" si="516"/>
        <v>0.00299670274974684</v>
      </c>
      <c r="Q4070" s="82">
        <f t="shared" si="510"/>
        <v>0.02999224284585</v>
      </c>
      <c r="R4070" s="58">
        <f t="shared" si="511"/>
        <v>3.17361010226061</v>
      </c>
      <c r="S4070" s="57">
        <f>IF(K4070=0,C4098,(1/$C$59)*LN(1+$C$59/$C$58/(RodR+ABS(Calculations!K4070-RodR))))</f>
        <v>0.00945051278494674</v>
      </c>
      <c r="T4070" s="83">
        <f t="shared" si="512"/>
        <v>0.00951021377192697</v>
      </c>
      <c r="U4070" s="58">
        <f t="shared" si="513"/>
        <v>169.5</v>
      </c>
      <c r="V4070" s="58">
        <f t="shared" si="514"/>
        <v>1.01019948033673</v>
      </c>
      <c r="W4070" s="58">
        <f t="shared" si="515"/>
        <v>1.01019948033673</v>
      </c>
    </row>
    <row r="4071" spans="11:23">
      <c r="K4071" s="80">
        <v>406.9</v>
      </c>
      <c r="L4071" s="56">
        <f t="shared" si="509"/>
        <v>1.22052559371932</v>
      </c>
      <c r="M4071" s="56">
        <f t="shared" si="516"/>
        <v>0.00299523390942524</v>
      </c>
      <c r="Q4071" s="82">
        <f t="shared" si="510"/>
        <v>0.02998490061025</v>
      </c>
      <c r="R4071" s="58">
        <f t="shared" si="511"/>
        <v>3.17361010226061</v>
      </c>
      <c r="S4071" s="57">
        <f>IF(K4071=0,C4099,(1/$C$59)*LN(1+$C$59/$C$58/(RodR+ABS(Calculations!K4071-RodR))))</f>
        <v>0.00944819925702005</v>
      </c>
      <c r="T4071" s="83">
        <f t="shared" si="512"/>
        <v>0.00950787093256597</v>
      </c>
      <c r="U4071" s="58">
        <f t="shared" si="513"/>
        <v>169.541666666667</v>
      </c>
      <c r="V4071" s="58">
        <f t="shared" si="514"/>
        <v>1.01019948033673</v>
      </c>
      <c r="W4071" s="58">
        <f t="shared" si="515"/>
        <v>1.01019948033673</v>
      </c>
    </row>
    <row r="4072" spans="11:23">
      <c r="K4072" s="80">
        <v>407</v>
      </c>
      <c r="L4072" s="56">
        <f t="shared" si="509"/>
        <v>1.22022687670642</v>
      </c>
      <c r="M4072" s="56">
        <f t="shared" si="516"/>
        <v>0.00299376614880353</v>
      </c>
      <c r="Q4072" s="82">
        <f t="shared" si="510"/>
        <v>0.0299775619686119</v>
      </c>
      <c r="R4072" s="58">
        <f t="shared" si="511"/>
        <v>3.17361010226061</v>
      </c>
      <c r="S4072" s="57">
        <f>IF(K4072=0,C4100,(1/$C$59)*LN(1+$C$59/$C$58/(RodR+ABS(Calculations!K4072-RodR))))</f>
        <v>0.00944588686154562</v>
      </c>
      <c r="T4072" s="83">
        <f t="shared" si="512"/>
        <v>0.00950552924723895</v>
      </c>
      <c r="U4072" s="58">
        <f t="shared" si="513"/>
        <v>169.583333333333</v>
      </c>
      <c r="V4072" s="58">
        <f t="shared" si="514"/>
        <v>1.01019948033673</v>
      </c>
      <c r="W4072" s="58">
        <f t="shared" si="515"/>
        <v>1.01019948033673</v>
      </c>
    </row>
    <row r="4073" spans="11:23">
      <c r="K4073" s="80">
        <v>407.1</v>
      </c>
      <c r="L4073" s="56">
        <f t="shared" si="509"/>
        <v>1.21992830587724</v>
      </c>
      <c r="M4073" s="56">
        <f t="shared" si="516"/>
        <v>0.00299229946675683</v>
      </c>
      <c r="Q4073" s="82">
        <f t="shared" si="510"/>
        <v>0.0299702269182991</v>
      </c>
      <c r="R4073" s="58">
        <f t="shared" si="511"/>
        <v>3.17361010226061</v>
      </c>
      <c r="S4073" s="57">
        <f>IF(K4073=0,C4101,(1/$C$59)*LN(1+$C$59/$C$58/(RodR+ABS(Calculations!K4073-RodR))))</f>
        <v>0.00944357559769262</v>
      </c>
      <c r="T4073" s="83">
        <f t="shared" si="512"/>
        <v>0.00950318871509323</v>
      </c>
      <c r="U4073" s="58">
        <f t="shared" si="513"/>
        <v>169.625</v>
      </c>
      <c r="V4073" s="58">
        <f t="shared" si="514"/>
        <v>1.01019948033673</v>
      </c>
      <c r="W4073" s="58">
        <f t="shared" si="515"/>
        <v>1.01019948033673</v>
      </c>
    </row>
    <row r="4074" spans="11:23">
      <c r="K4074" s="80">
        <v>407.2</v>
      </c>
      <c r="L4074" s="56">
        <f t="shared" si="509"/>
        <v>1.21962988112449</v>
      </c>
      <c r="M4074" s="56">
        <f t="shared" si="516"/>
        <v>0.0029908338622977</v>
      </c>
      <c r="Q4074" s="82">
        <f t="shared" si="510"/>
        <v>0.0299628954566756</v>
      </c>
      <c r="R4074" s="58">
        <f t="shared" si="511"/>
        <v>3.17361010226061</v>
      </c>
      <c r="S4074" s="57">
        <f>IF(K4074=0,C4102,(1/$C$59)*LN(1+$C$59/$C$58/(RodR+ABS(Calculations!K4074-RodR))))</f>
        <v>0.00944126546463051</v>
      </c>
      <c r="T4074" s="83">
        <f t="shared" si="512"/>
        <v>0.00950084933527771</v>
      </c>
      <c r="U4074" s="58">
        <f t="shared" si="513"/>
        <v>169.666666666667</v>
      </c>
      <c r="V4074" s="58">
        <f t="shared" si="514"/>
        <v>1.01019948033673</v>
      </c>
      <c r="W4074" s="58">
        <f t="shared" si="515"/>
        <v>1.01019948033673</v>
      </c>
    </row>
    <row r="4075" spans="11:23">
      <c r="K4075" s="80">
        <v>407.3</v>
      </c>
      <c r="L4075" s="56">
        <f t="shared" si="509"/>
        <v>1.21933160234095</v>
      </c>
      <c r="M4075" s="56">
        <f t="shared" si="516"/>
        <v>0.00298936933433569</v>
      </c>
      <c r="Q4075" s="82">
        <f t="shared" si="510"/>
        <v>0.0299555675811073</v>
      </c>
      <c r="R4075" s="58">
        <f t="shared" si="511"/>
        <v>3.17361010226061</v>
      </c>
      <c r="S4075" s="57">
        <f>IF(K4075=0,C4103,(1/$C$59)*LN(1+$C$59/$C$58/(RodR+ABS(Calculations!K4075-RodR))))</f>
        <v>0.00943895646152925</v>
      </c>
      <c r="T4075" s="83">
        <f t="shared" si="512"/>
        <v>0.00949851110694105</v>
      </c>
      <c r="U4075" s="58">
        <f t="shared" si="513"/>
        <v>169.708333333333</v>
      </c>
      <c r="V4075" s="58">
        <f t="shared" si="514"/>
        <v>1.01019948033673</v>
      </c>
      <c r="W4075" s="58">
        <f t="shared" si="515"/>
        <v>1.01019948033673</v>
      </c>
    </row>
    <row r="4076" spans="11:23">
      <c r="K4076" s="80">
        <v>407.4</v>
      </c>
      <c r="L4076" s="56">
        <f t="shared" si="509"/>
        <v>1.21903346941959</v>
      </c>
      <c r="M4076" s="56">
        <f t="shared" si="516"/>
        <v>0.00298790588181519</v>
      </c>
      <c r="Q4076" s="82">
        <f t="shared" si="510"/>
        <v>0.0299482432889649</v>
      </c>
      <c r="R4076" s="58">
        <f t="shared" si="511"/>
        <v>3.17361010226061</v>
      </c>
      <c r="S4076" s="57">
        <f>IF(K4076=0,C4104,(1/$C$59)*LN(1+$C$59/$C$58/(RodR+ABS(Calculations!K4076-RodR))))</f>
        <v>0.00943664858756038</v>
      </c>
      <c r="T4076" s="83">
        <f t="shared" si="512"/>
        <v>0.0094961740292335</v>
      </c>
      <c r="U4076" s="58">
        <f t="shared" si="513"/>
        <v>169.75</v>
      </c>
      <c r="V4076" s="58">
        <f t="shared" si="514"/>
        <v>1.01019948033673</v>
      </c>
      <c r="W4076" s="58">
        <f t="shared" si="515"/>
        <v>1.01019948033673</v>
      </c>
    </row>
    <row r="4077" spans="11:23">
      <c r="K4077" s="80">
        <v>407.5</v>
      </c>
      <c r="L4077" s="56">
        <f t="shared" si="509"/>
        <v>1.21873548225343</v>
      </c>
      <c r="M4077" s="56">
        <f t="shared" si="516"/>
        <v>0.00298644350371391</v>
      </c>
      <c r="Q4077" s="82">
        <f t="shared" si="510"/>
        <v>0.0299409225776203</v>
      </c>
      <c r="R4077" s="58">
        <f t="shared" si="511"/>
        <v>3.17361010226061</v>
      </c>
      <c r="S4077" s="57">
        <f>IF(K4077=0,C4105,(1/$C$59)*LN(1+$C$59/$C$58/(RodR+ABS(Calculations!K4077-RodR))))</f>
        <v>0.00943434184189574</v>
      </c>
      <c r="T4077" s="83">
        <f t="shared" si="512"/>
        <v>0.00949383810130596</v>
      </c>
      <c r="U4077" s="58">
        <f t="shared" si="513"/>
        <v>169.791666666667</v>
      </c>
      <c r="V4077" s="58">
        <f t="shared" si="514"/>
        <v>1.01019948033673</v>
      </c>
      <c r="W4077" s="58">
        <f t="shared" si="515"/>
        <v>1.01019948033673</v>
      </c>
    </row>
    <row r="4078" spans="11:23">
      <c r="K4078" s="80">
        <v>407.6</v>
      </c>
      <c r="L4078" s="56">
        <f t="shared" si="509"/>
        <v>1.21843764073562</v>
      </c>
      <c r="M4078" s="56">
        <f t="shared" si="516"/>
        <v>0.00298498219890653</v>
      </c>
      <c r="Q4078" s="82">
        <f t="shared" si="510"/>
        <v>0.0299336054444483</v>
      </c>
      <c r="R4078" s="58">
        <f t="shared" si="511"/>
        <v>3.17361010226061</v>
      </c>
      <c r="S4078" s="57">
        <f>IF(K4078=0,C4106,(1/$C$59)*LN(1+$C$59/$C$58/(RodR+ABS(Calculations!K4078-RodR))))</f>
        <v>0.0094320362237082</v>
      </c>
      <c r="T4078" s="83">
        <f t="shared" si="512"/>
        <v>0.00949150332231021</v>
      </c>
      <c r="U4078" s="58">
        <f t="shared" si="513"/>
        <v>169.833333333333</v>
      </c>
      <c r="V4078" s="58">
        <f t="shared" si="514"/>
        <v>1.01019948033673</v>
      </c>
      <c r="W4078" s="58">
        <f t="shared" si="515"/>
        <v>1.01019948033673</v>
      </c>
    </row>
    <row r="4079" spans="11:23">
      <c r="K4079" s="80">
        <v>407.7</v>
      </c>
      <c r="L4079" s="56">
        <f t="shared" si="509"/>
        <v>1.21813994475935</v>
      </c>
      <c r="M4079" s="56">
        <f t="shared" si="516"/>
        <v>0.00298352196647489</v>
      </c>
      <c r="Q4079" s="82">
        <f t="shared" si="510"/>
        <v>0.0299262918868249</v>
      </c>
      <c r="R4079" s="58">
        <f t="shared" si="511"/>
        <v>3.17361010226061</v>
      </c>
      <c r="S4079" s="57">
        <f>IF(K4079=0,C4107,(1/$C$59)*LN(1+$C$59/$C$58/(RodR+ABS(Calculations!K4079-RodR))))</f>
        <v>0.00942973173217087</v>
      </c>
      <c r="T4079" s="83">
        <f t="shared" si="512"/>
        <v>0.00948916969139873</v>
      </c>
      <c r="U4079" s="58">
        <f t="shared" si="513"/>
        <v>169.875</v>
      </c>
      <c r="V4079" s="58">
        <f t="shared" si="514"/>
        <v>1.01019948033673</v>
      </c>
      <c r="W4079" s="58">
        <f t="shared" si="515"/>
        <v>1.01019948033673</v>
      </c>
    </row>
    <row r="4080" spans="11:23">
      <c r="K4080" s="80">
        <v>407.8</v>
      </c>
      <c r="L4080" s="56">
        <f t="shared" si="509"/>
        <v>1.21784239421804</v>
      </c>
      <c r="M4080" s="56">
        <f t="shared" si="516"/>
        <v>0.00298206280522484</v>
      </c>
      <c r="Q4080" s="82">
        <f t="shared" si="510"/>
        <v>0.0299189819021317</v>
      </c>
      <c r="R4080" s="58">
        <f t="shared" si="511"/>
        <v>3.17361010226061</v>
      </c>
      <c r="S4080" s="57">
        <f>IF(K4080=0,C4108,(1/$C$59)*LN(1+$C$59/$C$58/(RodR+ABS(Calculations!K4080-RodR))))</f>
        <v>0.00942742836645876</v>
      </c>
      <c r="T4080" s="83">
        <f t="shared" si="512"/>
        <v>0.00948683720772487</v>
      </c>
      <c r="U4080" s="58">
        <f t="shared" si="513"/>
        <v>169.916666666667</v>
      </c>
      <c r="V4080" s="58">
        <f t="shared" si="514"/>
        <v>1.01019948033673</v>
      </c>
      <c r="W4080" s="58">
        <f t="shared" si="515"/>
        <v>1.01019948033673</v>
      </c>
    </row>
    <row r="4081" spans="11:23">
      <c r="K4081" s="80">
        <v>407.9</v>
      </c>
      <c r="L4081" s="56">
        <f t="shared" si="509"/>
        <v>1.21754498900512</v>
      </c>
      <c r="M4081" s="56">
        <f t="shared" si="516"/>
        <v>0.00298060471420381</v>
      </c>
      <c r="Q4081" s="82">
        <f t="shared" si="510"/>
        <v>0.0299116754877505</v>
      </c>
      <c r="R4081" s="58">
        <f t="shared" si="511"/>
        <v>3.17361010226061</v>
      </c>
      <c r="S4081" s="57">
        <f>IF(K4081=0,C4109,(1/$C$59)*LN(1+$C$59/$C$58/(RodR+ABS(Calculations!K4081-RodR))))</f>
        <v>0.00942512612574683</v>
      </c>
      <c r="T4081" s="83">
        <f t="shared" si="512"/>
        <v>0.00948450587044289</v>
      </c>
      <c r="U4081" s="58">
        <f t="shared" si="513"/>
        <v>169.958333333333</v>
      </c>
      <c r="V4081" s="58">
        <f t="shared" si="514"/>
        <v>1.01019948033673</v>
      </c>
      <c r="W4081" s="58">
        <f t="shared" si="515"/>
        <v>1.01019948033673</v>
      </c>
    </row>
    <row r="4082" spans="11:23">
      <c r="K4082" s="80">
        <v>408</v>
      </c>
      <c r="L4082" s="56">
        <f t="shared" si="509"/>
        <v>1.2172477290141</v>
      </c>
      <c r="M4082" s="56">
        <f t="shared" si="516"/>
        <v>0.00297914769232088</v>
      </c>
      <c r="Q4082" s="82">
        <f t="shared" si="510"/>
        <v>0.0299043726410655</v>
      </c>
      <c r="R4082" s="58">
        <f t="shared" si="511"/>
        <v>3.17361010226061</v>
      </c>
      <c r="S4082" s="57">
        <f>IF(K4082=0,C4110,(1/$C$59)*LN(1+$C$59/$C$58/(RodR+ABS(Calculations!K4082-RodR))))</f>
        <v>0.00942282500921087</v>
      </c>
      <c r="T4082" s="83">
        <f t="shared" si="512"/>
        <v>0.00948217567870747</v>
      </c>
      <c r="U4082" s="58">
        <f t="shared" si="513"/>
        <v>170</v>
      </c>
      <c r="V4082" s="58">
        <f t="shared" si="514"/>
        <v>1.01019948033673</v>
      </c>
      <c r="W4082" s="58">
        <f t="shared" si="515"/>
        <v>1.01019948033673</v>
      </c>
    </row>
    <row r="4083" spans="11:23">
      <c r="K4083" s="80">
        <v>408.1</v>
      </c>
      <c r="L4083" s="56">
        <f t="shared" si="509"/>
        <v>1.21695061413869</v>
      </c>
      <c r="M4083" s="56">
        <f t="shared" si="516"/>
        <v>0.00297769173855356</v>
      </c>
      <c r="Q4083" s="82">
        <f t="shared" si="510"/>
        <v>0.0298970733594651</v>
      </c>
      <c r="R4083" s="58">
        <f t="shared" si="511"/>
        <v>3.17361010226061</v>
      </c>
      <c r="S4083" s="57">
        <f>IF(K4083=0,C4111,(1/$C$59)*LN(1+$C$59/$C$58/(RodR+ABS(Calculations!K4083-RodR))))</f>
        <v>0.00942052501602796</v>
      </c>
      <c r="T4083" s="83">
        <f t="shared" si="512"/>
        <v>0.00947984663167532</v>
      </c>
      <c r="U4083" s="58">
        <f t="shared" si="513"/>
        <v>170.041666666667</v>
      </c>
      <c r="V4083" s="58">
        <f t="shared" si="514"/>
        <v>1.01019948033673</v>
      </c>
      <c r="W4083" s="58">
        <f t="shared" si="515"/>
        <v>1.01019948033673</v>
      </c>
    </row>
    <row r="4084" spans="11:23">
      <c r="K4084" s="80">
        <v>408.2</v>
      </c>
      <c r="L4084" s="56">
        <f t="shared" si="509"/>
        <v>1.21665364427261</v>
      </c>
      <c r="M4084" s="56">
        <f t="shared" si="516"/>
        <v>0.00297623685188131</v>
      </c>
      <c r="Q4084" s="82">
        <f t="shared" si="510"/>
        <v>0.0298897776403386</v>
      </c>
      <c r="R4084" s="58">
        <f t="shared" si="511"/>
        <v>3.17361010226061</v>
      </c>
      <c r="S4084" s="57">
        <f>IF(K4084=0,C4112,(1/$C$59)*LN(1+$C$59/$C$58/(RodR+ABS(Calculations!K4084-RodR))))</f>
        <v>0.00941822614537546</v>
      </c>
      <c r="T4084" s="83">
        <f t="shared" si="512"/>
        <v>0.00947751872850226</v>
      </c>
      <c r="U4084" s="58">
        <f t="shared" si="513"/>
        <v>170.083333333333</v>
      </c>
      <c r="V4084" s="58">
        <f t="shared" si="514"/>
        <v>1.01019948033673</v>
      </c>
      <c r="W4084" s="58">
        <f t="shared" si="515"/>
        <v>1.01019948033673</v>
      </c>
    </row>
    <row r="4085" spans="11:23">
      <c r="K4085" s="80">
        <v>408.3</v>
      </c>
      <c r="L4085" s="56">
        <f t="shared" si="509"/>
        <v>1.21635681930977</v>
      </c>
      <c r="M4085" s="56">
        <f t="shared" si="516"/>
        <v>0.00297478303117793</v>
      </c>
      <c r="Q4085" s="82">
        <f t="shared" si="510"/>
        <v>0.0298824854810793</v>
      </c>
      <c r="R4085" s="58">
        <f t="shared" si="511"/>
        <v>3.17361010226061</v>
      </c>
      <c r="S4085" s="57">
        <f>IF(K4085=0,C4113,(1/$C$59)*LN(1+$C$59/$C$58/(RodR+ABS(Calculations!K4085-RodR))))</f>
        <v>0.00941592839643204</v>
      </c>
      <c r="T4085" s="83">
        <f t="shared" si="512"/>
        <v>0.00947519196834678</v>
      </c>
      <c r="U4085" s="58">
        <f t="shared" si="513"/>
        <v>170.125</v>
      </c>
      <c r="V4085" s="58">
        <f t="shared" si="514"/>
        <v>1.01019948033673</v>
      </c>
      <c r="W4085" s="58">
        <f t="shared" si="515"/>
        <v>1.01019948033673</v>
      </c>
    </row>
    <row r="4086" spans="11:23">
      <c r="K4086" s="80">
        <v>408.4</v>
      </c>
      <c r="L4086" s="56">
        <f t="shared" si="509"/>
        <v>1.2160601391441</v>
      </c>
      <c r="M4086" s="56">
        <f t="shared" si="516"/>
        <v>0.00297333027549063</v>
      </c>
      <c r="Q4086" s="82">
        <f t="shared" si="510"/>
        <v>0.0298751968790815</v>
      </c>
      <c r="R4086" s="58">
        <f t="shared" si="511"/>
        <v>3.17361010226061</v>
      </c>
      <c r="S4086" s="57">
        <f>IF(K4086=0,C4114,(1/$C$59)*LN(1+$C$59/$C$58/(RodR+ABS(Calculations!K4086-RodR))))</f>
        <v>0.00941363176837665</v>
      </c>
      <c r="T4086" s="83">
        <f t="shared" si="512"/>
        <v>0.00947286635036602</v>
      </c>
      <c r="U4086" s="58">
        <f t="shared" si="513"/>
        <v>170.166666666667</v>
      </c>
      <c r="V4086" s="58">
        <f t="shared" si="514"/>
        <v>1.01019948033673</v>
      </c>
      <c r="W4086" s="58">
        <f t="shared" si="515"/>
        <v>1.01019948033673</v>
      </c>
    </row>
    <row r="4087" spans="11:23">
      <c r="K4087" s="80">
        <v>408.5</v>
      </c>
      <c r="L4087" s="56">
        <f t="shared" si="509"/>
        <v>1.21576360366967</v>
      </c>
      <c r="M4087" s="56">
        <f t="shared" si="516"/>
        <v>0.00297187858376202</v>
      </c>
      <c r="Q4087" s="82">
        <f t="shared" si="510"/>
        <v>0.0298679118317429</v>
      </c>
      <c r="R4087" s="58">
        <f t="shared" si="511"/>
        <v>3.17361010226061</v>
      </c>
      <c r="S4087" s="57">
        <f>IF(K4087=0,C4115,(1/$C$59)*LN(1+$C$59/$C$58/(RodR+ABS(Calculations!K4087-RodR))))</f>
        <v>0.00941133626038926</v>
      </c>
      <c r="T4087" s="83">
        <f t="shared" si="512"/>
        <v>0.00947054187372048</v>
      </c>
      <c r="U4087" s="58">
        <f t="shared" si="513"/>
        <v>170.208333333333</v>
      </c>
      <c r="V4087" s="58">
        <f t="shared" si="514"/>
        <v>1.01019948033673</v>
      </c>
      <c r="W4087" s="58">
        <f t="shared" si="515"/>
        <v>1.01019948033673</v>
      </c>
    </row>
    <row r="4088" spans="11:23">
      <c r="K4088" s="80">
        <v>408.6</v>
      </c>
      <c r="L4088" s="56">
        <f t="shared" si="509"/>
        <v>1.21546721278072</v>
      </c>
      <c r="M4088" s="56">
        <f t="shared" si="516"/>
        <v>0.00297042795490343</v>
      </c>
      <c r="Q4088" s="82">
        <f t="shared" si="510"/>
        <v>0.0298606303364653</v>
      </c>
      <c r="R4088" s="58">
        <f t="shared" si="511"/>
        <v>3.17361010226061</v>
      </c>
      <c r="S4088" s="57">
        <f>IF(K4088=0,C4116,(1/$C$59)*LN(1+$C$59/$C$58/(RodR+ABS(Calculations!K4088-RodR))))</f>
        <v>0.0094090418716512</v>
      </c>
      <c r="T4088" s="83">
        <f t="shared" si="512"/>
        <v>0.00946821853756888</v>
      </c>
      <c r="U4088" s="58">
        <f t="shared" si="513"/>
        <v>170.25</v>
      </c>
      <c r="V4088" s="58">
        <f t="shared" si="514"/>
        <v>1.01019948033673</v>
      </c>
      <c r="W4088" s="58">
        <f t="shared" si="515"/>
        <v>1.01019948033673</v>
      </c>
    </row>
    <row r="4089" spans="11:23">
      <c r="K4089" s="80">
        <v>408.7</v>
      </c>
      <c r="L4089" s="56">
        <f t="shared" si="509"/>
        <v>1.21517096637146</v>
      </c>
      <c r="M4089" s="56">
        <f t="shared" si="516"/>
        <v>0.00296897838789123</v>
      </c>
      <c r="Q4089" s="82">
        <f t="shared" si="510"/>
        <v>0.0298533523906496</v>
      </c>
      <c r="R4089" s="58">
        <f t="shared" si="511"/>
        <v>3.17361010226061</v>
      </c>
      <c r="S4089" s="57">
        <f>IF(K4089=0,C4117,(1/$C$59)*LN(1+$C$59/$C$58/(RodR+ABS(Calculations!K4089-RodR))))</f>
        <v>0.00940674860134352</v>
      </c>
      <c r="T4089" s="83">
        <f t="shared" si="512"/>
        <v>0.0094658963410735</v>
      </c>
      <c r="U4089" s="58">
        <f t="shared" si="513"/>
        <v>170.291666666667</v>
      </c>
      <c r="V4089" s="58">
        <f t="shared" si="514"/>
        <v>1.01019948033673</v>
      </c>
      <c r="W4089" s="58">
        <f t="shared" si="515"/>
        <v>1.01019948033673</v>
      </c>
    </row>
    <row r="4090" spans="11:23">
      <c r="K4090" s="80">
        <v>408.8</v>
      </c>
      <c r="L4090" s="56">
        <f t="shared" si="509"/>
        <v>1.2148748643363</v>
      </c>
      <c r="M4090" s="56">
        <f t="shared" si="516"/>
        <v>0.00296752988173865</v>
      </c>
      <c r="Q4090" s="82">
        <f t="shared" si="510"/>
        <v>0.0298460779917019</v>
      </c>
      <c r="R4090" s="58">
        <f t="shared" si="511"/>
        <v>3.17361010226061</v>
      </c>
      <c r="S4090" s="57">
        <f>IF(K4090=0,C4118,(1/$C$59)*LN(1+$C$59/$C$58/(RodR+ABS(Calculations!K4090-RodR))))</f>
        <v>0.00940445644864883</v>
      </c>
      <c r="T4090" s="83">
        <f t="shared" si="512"/>
        <v>0.0094635752833944</v>
      </c>
      <c r="U4090" s="58">
        <f t="shared" si="513"/>
        <v>170.333333333333</v>
      </c>
      <c r="V4090" s="58">
        <f t="shared" si="514"/>
        <v>1.01019948033673</v>
      </c>
      <c r="W4090" s="58">
        <f t="shared" si="515"/>
        <v>1.01019948033673</v>
      </c>
    </row>
    <row r="4091" spans="11:23">
      <c r="K4091" s="80">
        <v>408.9</v>
      </c>
      <c r="L4091" s="56">
        <f t="shared" si="509"/>
        <v>1.21457890656973</v>
      </c>
      <c r="M4091" s="56">
        <f t="shared" si="516"/>
        <v>0.00296608243538854</v>
      </c>
      <c r="Q4091" s="82">
        <f t="shared" si="510"/>
        <v>0.0298388071370297</v>
      </c>
      <c r="R4091" s="58">
        <f t="shared" si="511"/>
        <v>3.17361010226061</v>
      </c>
      <c r="S4091" s="57">
        <f>IF(K4091=0,C4119,(1/$C$59)*LN(1+$C$59/$C$58/(RodR+ABS(Calculations!K4091-RodR))))</f>
        <v>0.00940216541275031</v>
      </c>
      <c r="T4091" s="83">
        <f t="shared" si="512"/>
        <v>0.00946125536369541</v>
      </c>
      <c r="U4091" s="58">
        <f t="shared" si="513"/>
        <v>170.375</v>
      </c>
      <c r="V4091" s="58">
        <f t="shared" si="514"/>
        <v>1.01019948033673</v>
      </c>
      <c r="W4091" s="58">
        <f t="shared" si="515"/>
        <v>1.01019948033673</v>
      </c>
    </row>
    <row r="4092" spans="11:23">
      <c r="K4092" s="80">
        <v>409</v>
      </c>
      <c r="L4092" s="56">
        <f t="shared" si="509"/>
        <v>1.21428309296631</v>
      </c>
      <c r="M4092" s="56">
        <f t="shared" si="516"/>
        <v>0.0029646360477853</v>
      </c>
      <c r="Q4092" s="82">
        <f t="shared" si="510"/>
        <v>0.0298315398240432</v>
      </c>
      <c r="R4092" s="58">
        <f t="shared" si="511"/>
        <v>3.17361010226061</v>
      </c>
      <c r="S4092" s="57">
        <f>IF(K4092=0,C4120,(1/$C$59)*LN(1+$C$59/$C$58/(RodR+ABS(Calculations!K4092-RodR))))</f>
        <v>0.00939987549283189</v>
      </c>
      <c r="T4092" s="83">
        <f t="shared" si="512"/>
        <v>0.00945893658113882</v>
      </c>
      <c r="U4092" s="58">
        <f t="shared" si="513"/>
        <v>170.416666666667</v>
      </c>
      <c r="V4092" s="58">
        <f t="shared" si="514"/>
        <v>1.01019948033673</v>
      </c>
      <c r="W4092" s="58">
        <f t="shared" si="515"/>
        <v>1.01019948033673</v>
      </c>
    </row>
    <row r="4093" spans="11:23">
      <c r="K4093" s="80">
        <v>409.1</v>
      </c>
      <c r="L4093" s="56">
        <f t="shared" si="509"/>
        <v>1.21398742342078</v>
      </c>
      <c r="M4093" s="56">
        <f t="shared" si="516"/>
        <v>0.00296319071790618</v>
      </c>
      <c r="Q4093" s="82">
        <f t="shared" si="510"/>
        <v>0.029824276050156</v>
      </c>
      <c r="R4093" s="58">
        <f t="shared" si="511"/>
        <v>3.17361010226061</v>
      </c>
      <c r="S4093" s="57">
        <f>IF(K4093=0,C4121,(1/$C$59)*LN(1+$C$59/$C$58/(RodR+ABS(Calculations!K4093-RodR))))</f>
        <v>0.00939758668807859</v>
      </c>
      <c r="T4093" s="83">
        <f t="shared" si="512"/>
        <v>0.00945661893488982</v>
      </c>
      <c r="U4093" s="58">
        <f t="shared" si="513"/>
        <v>170.458333333333</v>
      </c>
      <c r="V4093" s="58">
        <f t="shared" si="514"/>
        <v>1.01019948033673</v>
      </c>
      <c r="W4093" s="58">
        <f t="shared" si="515"/>
        <v>1.01019948033673</v>
      </c>
    </row>
    <row r="4094" spans="11:23">
      <c r="K4094" s="80">
        <v>409.2</v>
      </c>
      <c r="L4094" s="56">
        <f t="shared" si="509"/>
        <v>1.21369189782788</v>
      </c>
      <c r="M4094" s="56">
        <f t="shared" si="516"/>
        <v>0.00296174644472957</v>
      </c>
      <c r="Q4094" s="82">
        <f t="shared" si="510"/>
        <v>0.0298170158127825</v>
      </c>
      <c r="R4094" s="58">
        <f t="shared" si="511"/>
        <v>3.17361010226061</v>
      </c>
      <c r="S4094" s="57">
        <f>IF(K4094=0,C4122,(1/$C$59)*LN(1+$C$59/$C$58/(RodR+ABS(Calculations!K4094-RodR))))</f>
        <v>0.00939529899767567</v>
      </c>
      <c r="T4094" s="83">
        <f t="shared" si="512"/>
        <v>0.00945430242411225</v>
      </c>
      <c r="U4094" s="58">
        <f t="shared" si="513"/>
        <v>170.5</v>
      </c>
      <c r="V4094" s="58">
        <f t="shared" si="514"/>
        <v>1.01019948033673</v>
      </c>
      <c r="W4094" s="58">
        <f t="shared" si="515"/>
        <v>1.01019948033673</v>
      </c>
    </row>
    <row r="4095" spans="11:23">
      <c r="K4095" s="80">
        <v>409.3</v>
      </c>
      <c r="L4095" s="56">
        <f t="shared" si="509"/>
        <v>1.21339651608253</v>
      </c>
      <c r="M4095" s="56">
        <f t="shared" si="516"/>
        <v>0.00296030322723273</v>
      </c>
      <c r="Q4095" s="82">
        <f t="shared" si="510"/>
        <v>0.0298097591093411</v>
      </c>
      <c r="R4095" s="58">
        <f t="shared" si="511"/>
        <v>3.17361010226061</v>
      </c>
      <c r="S4095" s="57">
        <f>IF(K4095=0,C4123,(1/$C$59)*LN(1+$C$59/$C$58/(RodR+ABS(Calculations!K4095-RodR))))</f>
        <v>0.00939301242080972</v>
      </c>
      <c r="T4095" s="83">
        <f t="shared" si="512"/>
        <v>0.00945198704797264</v>
      </c>
      <c r="U4095" s="58">
        <f t="shared" si="513"/>
        <v>170.541666666667</v>
      </c>
      <c r="V4095" s="58">
        <f t="shared" si="514"/>
        <v>1.01019948033673</v>
      </c>
      <c r="W4095" s="58">
        <f t="shared" si="515"/>
        <v>1.01019948033673</v>
      </c>
    </row>
    <row r="4096" spans="11:23">
      <c r="K4096" s="80">
        <v>409.4</v>
      </c>
      <c r="L4096" s="56">
        <f t="shared" si="509"/>
        <v>1.21310127807977</v>
      </c>
      <c r="M4096" s="56">
        <f t="shared" si="516"/>
        <v>0.00295886106432541</v>
      </c>
      <c r="Q4096" s="82">
        <f t="shared" si="510"/>
        <v>0.029802505937253</v>
      </c>
      <c r="R4096" s="58">
        <f t="shared" si="511"/>
        <v>3.17361010226061</v>
      </c>
      <c r="S4096" s="57">
        <f>IF(K4096=0,C4124,(1/$C$59)*LN(1+$C$59/$C$58/(RodR+ABS(Calculations!K4096-RodR))))</f>
        <v>0.00939072695666811</v>
      </c>
      <c r="T4096" s="83">
        <f t="shared" si="512"/>
        <v>0.00944967280563705</v>
      </c>
      <c r="U4096" s="58">
        <f t="shared" si="513"/>
        <v>170.583333333333</v>
      </c>
      <c r="V4096" s="58">
        <f t="shared" si="514"/>
        <v>1.01019948033673</v>
      </c>
      <c r="W4096" s="58">
        <f t="shared" si="515"/>
        <v>1.01019948033673</v>
      </c>
    </row>
    <row r="4097" spans="11:23">
      <c r="K4097" s="80">
        <v>409.5</v>
      </c>
      <c r="L4097" s="56">
        <f t="shared" si="509"/>
        <v>1.21280618371461</v>
      </c>
      <c r="M4097" s="56">
        <f t="shared" si="516"/>
        <v>0.00295741995505439</v>
      </c>
      <c r="Q4097" s="82">
        <f t="shared" si="510"/>
        <v>0.0297952562939391</v>
      </c>
      <c r="R4097" s="58">
        <f t="shared" si="511"/>
        <v>3.17361010226061</v>
      </c>
      <c r="S4097" s="57">
        <f>IF(K4097=0,C4125,(1/$C$59)*LN(1+$C$59/$C$58/(RodR+ABS(Calculations!K4097-RodR))))</f>
        <v>0.00938844260443823</v>
      </c>
      <c r="T4097" s="83">
        <f t="shared" si="512"/>
        <v>0.00944735969627314</v>
      </c>
      <c r="U4097" s="58">
        <f t="shared" si="513"/>
        <v>170.625</v>
      </c>
      <c r="V4097" s="58">
        <f t="shared" si="514"/>
        <v>1.01019948033673</v>
      </c>
      <c r="W4097" s="58">
        <f t="shared" si="515"/>
        <v>1.01019948033673</v>
      </c>
    </row>
    <row r="4098" spans="11:23">
      <c r="K4098" s="80">
        <v>409.6</v>
      </c>
      <c r="L4098" s="56">
        <f t="shared" ref="L4098:L4161" si="517">IF(K4098&lt;RodR,EPRValue,Q4098*$C$43)</f>
        <v>1.21251123288232</v>
      </c>
      <c r="M4098" s="56">
        <f t="shared" si="516"/>
        <v>0.00295597989839691</v>
      </c>
      <c r="Q4098" s="82">
        <f t="shared" si="510"/>
        <v>0.0297880101768264</v>
      </c>
      <c r="R4098" s="58">
        <f t="shared" si="511"/>
        <v>3.17361010226061</v>
      </c>
      <c r="S4098" s="57">
        <f>IF(K4098=0,C4126,(1/$C$59)*LN(1+$C$59/$C$58/(RodR+ABS(Calculations!K4098-RodR))))</f>
        <v>0.00938615936330929</v>
      </c>
      <c r="T4098" s="83">
        <f t="shared" si="512"/>
        <v>0.00944504771904921</v>
      </c>
      <c r="U4098" s="58">
        <f t="shared" si="513"/>
        <v>170.666666666667</v>
      </c>
      <c r="V4098" s="58">
        <f t="shared" si="514"/>
        <v>1.01019948033673</v>
      </c>
      <c r="W4098" s="58">
        <f t="shared" si="515"/>
        <v>1.01019948033673</v>
      </c>
    </row>
    <row r="4099" spans="11:23">
      <c r="K4099" s="80">
        <v>409.7</v>
      </c>
      <c r="L4099" s="56">
        <f t="shared" si="517"/>
        <v>1.2122164254782</v>
      </c>
      <c r="M4099" s="56">
        <f t="shared" si="516"/>
        <v>0.0029545408932623</v>
      </c>
      <c r="Q4099" s="82">
        <f t="shared" si="510"/>
        <v>0.0297807675833426</v>
      </c>
      <c r="R4099" s="58">
        <f t="shared" si="511"/>
        <v>3.17361010226061</v>
      </c>
      <c r="S4099" s="57">
        <f>IF(K4099=0,C4127,(1/$C$59)*LN(1+$C$59/$C$58/(RodR+ABS(Calculations!K4099-RodR))))</f>
        <v>0.00938387723247079</v>
      </c>
      <c r="T4099" s="83">
        <f t="shared" si="512"/>
        <v>0.00944273687313423</v>
      </c>
      <c r="U4099" s="58">
        <f t="shared" si="513"/>
        <v>170.708333333333</v>
      </c>
      <c r="V4099" s="58">
        <f t="shared" si="514"/>
        <v>1.01019948033673</v>
      </c>
      <c r="W4099" s="58">
        <f t="shared" si="515"/>
        <v>1.01019948033673</v>
      </c>
    </row>
    <row r="4100" spans="11:23">
      <c r="K4100" s="80">
        <v>409.8</v>
      </c>
      <c r="L4100" s="56">
        <f t="shared" si="517"/>
        <v>1.21192176139761</v>
      </c>
      <c r="M4100" s="56">
        <f t="shared" si="516"/>
        <v>0.00295310293869711</v>
      </c>
      <c r="Q4100" s="82">
        <f t="shared" ref="Q4100:Q4163" si="518">R4100*IF($C$56&lt;$C$55,S4100,T4100)</f>
        <v>0.0297735285109173</v>
      </c>
      <c r="R4100" s="58">
        <f t="shared" ref="R4100:R4163" si="519">$C$70/$C$61*W4100</f>
        <v>3.17361010226061</v>
      </c>
      <c r="S4100" s="57">
        <f>IF(K4100=0,C4128,(1/$C$59)*LN(1+$C$59/$C$58/(RodR+ABS(Calculations!K4100-RodR))))</f>
        <v>0.00938159621111274</v>
      </c>
      <c r="T4100" s="83">
        <f t="shared" ref="T4100:T4163" si="520">IF((ABS(K4100))&lt;$C$55-$C$56,($C$53/2/PI()/$C$56*LN(($C$55-$C$56)*(ABS(K4100)+$C$56)/(ABS(K4100))/$C$55)+$C$60*LN($C$55*$C$54/($C$55-$C$56)/$C$53)),$C$60*LN((((ABS(K4100))+$C$56-$C$55)*$C$53+$C$55*$C$54)/($C$53*(ABS(K4100)))))</f>
        <v>0.00944042715769786</v>
      </c>
      <c r="U4100" s="58">
        <f t="shared" ref="U4100:U4163" si="521">K4100/$C$56</f>
        <v>170.75</v>
      </c>
      <c r="V4100" s="58">
        <f t="shared" ref="V4100:V4163" si="522">IF(K4100="","",1/(1.0212-0.0178*LOG10($C$53+0.01)))</f>
        <v>1.01019948033673</v>
      </c>
      <c r="W4100" s="58">
        <f t="shared" ref="W4100:W4163" si="523">MAX(1/(-(0.21682*LOG10(3.7*U4100)-0.293)*(EXP(-3.7*U4100)-1)+1),1)*MAX(1/(-(0.1921*LOG10(U4100+0.2)+0.072)*(EXP(-150*U4100)-1)+1),1)*V4100</f>
        <v>1.01019948033673</v>
      </c>
    </row>
    <row r="4101" spans="11:23">
      <c r="K4101" s="80">
        <v>409.9</v>
      </c>
      <c r="L4101" s="56">
        <f t="shared" si="517"/>
        <v>1.21162724053612</v>
      </c>
      <c r="M4101" s="56">
        <f t="shared" si="516"/>
        <v>0.00295166603361063</v>
      </c>
      <c r="Q4101" s="82">
        <f t="shared" si="518"/>
        <v>0.0297662929569847</v>
      </c>
      <c r="R4101" s="58">
        <f t="shared" si="519"/>
        <v>3.17361010226061</v>
      </c>
      <c r="S4101" s="57">
        <f>IF(K4101=0,C4129,(1/$C$59)*LN(1+$C$59/$C$58/(RodR+ABS(Calculations!K4101-RodR))))</f>
        <v>0.00937931629842674</v>
      </c>
      <c r="T4101" s="83">
        <f t="shared" si="520"/>
        <v>0.00943811857191086</v>
      </c>
      <c r="U4101" s="58">
        <f t="shared" si="521"/>
        <v>170.791666666667</v>
      </c>
      <c r="V4101" s="58">
        <f t="shared" si="522"/>
        <v>1.01019948033673</v>
      </c>
      <c r="W4101" s="58">
        <f t="shared" si="523"/>
        <v>1.01019948033673</v>
      </c>
    </row>
    <row r="4102" spans="11:23">
      <c r="K4102" s="80">
        <v>410</v>
      </c>
      <c r="L4102" s="56">
        <f t="shared" si="517"/>
        <v>1.21133286278926</v>
      </c>
      <c r="M4102" s="56">
        <f t="shared" si="516"/>
        <v>0.00295023017704898</v>
      </c>
      <c r="Q4102" s="82">
        <f t="shared" si="518"/>
        <v>0.0297590609189786</v>
      </c>
      <c r="R4102" s="58">
        <f t="shared" si="519"/>
        <v>3.17361010226061</v>
      </c>
      <c r="S4102" s="57">
        <f>IF(K4102=0,C4130,(1/$C$59)*LN(1+$C$59/$C$58/(RodR+ABS(Calculations!K4102-RodR))))</f>
        <v>0.00937703749360413</v>
      </c>
      <c r="T4102" s="83">
        <f t="shared" si="520"/>
        <v>0.00943581111494466</v>
      </c>
      <c r="U4102" s="58">
        <f t="shared" si="521"/>
        <v>170.833333333333</v>
      </c>
      <c r="V4102" s="58">
        <f t="shared" si="522"/>
        <v>1.01019948033673</v>
      </c>
      <c r="W4102" s="58">
        <f t="shared" si="523"/>
        <v>1.01019948033673</v>
      </c>
    </row>
    <row r="4103" spans="11:23">
      <c r="K4103" s="80">
        <v>410.1</v>
      </c>
      <c r="L4103" s="56">
        <f t="shared" si="517"/>
        <v>1.21103862805282</v>
      </c>
      <c r="M4103" s="56">
        <f t="shared" si="516"/>
        <v>0.00294879536795589</v>
      </c>
      <c r="Q4103" s="82">
        <f t="shared" si="518"/>
        <v>0.0297518323943383</v>
      </c>
      <c r="R4103" s="58">
        <f t="shared" si="519"/>
        <v>3.17361010226061</v>
      </c>
      <c r="S4103" s="57">
        <f>IF(K4103=0,C4131,(1/$C$59)*LN(1+$C$59/$C$58/(RodR+ABS(Calculations!K4103-RodR))))</f>
        <v>0.00937475979583808</v>
      </c>
      <c r="T4103" s="83">
        <f t="shared" si="520"/>
        <v>0.00943350478597159</v>
      </c>
      <c r="U4103" s="58">
        <f t="shared" si="521"/>
        <v>170.875</v>
      </c>
      <c r="V4103" s="58">
        <f t="shared" si="522"/>
        <v>1.01019948033673</v>
      </c>
      <c r="W4103" s="58">
        <f t="shared" si="523"/>
        <v>1.01019948033673</v>
      </c>
    </row>
    <row r="4104" spans="11:23">
      <c r="K4104" s="80">
        <v>410.2</v>
      </c>
      <c r="L4104" s="56">
        <f t="shared" si="517"/>
        <v>1.21074453622261</v>
      </c>
      <c r="M4104" s="56">
        <f t="shared" si="516"/>
        <v>0.0029473616052742</v>
      </c>
      <c r="Q4104" s="82">
        <f t="shared" si="518"/>
        <v>0.0297446073805043</v>
      </c>
      <c r="R4104" s="58">
        <f t="shared" si="519"/>
        <v>3.17361010226061</v>
      </c>
      <c r="S4104" s="57">
        <f>IF(K4104=0,C4132,(1/$C$59)*LN(1+$C$59/$C$58/(RodR+ABS(Calculations!K4104-RodR))))</f>
        <v>0.00937248320432204</v>
      </c>
      <c r="T4104" s="83">
        <f t="shared" si="520"/>
        <v>0.00943119958416463</v>
      </c>
      <c r="U4104" s="58">
        <f t="shared" si="521"/>
        <v>170.916666666667</v>
      </c>
      <c r="V4104" s="58">
        <f t="shared" si="522"/>
        <v>1.01019948033673</v>
      </c>
      <c r="W4104" s="58">
        <f t="shared" si="523"/>
        <v>1.01019948033673</v>
      </c>
    </row>
    <row r="4105" spans="11:23">
      <c r="K4105" s="80">
        <v>410.3</v>
      </c>
      <c r="L4105" s="56">
        <f t="shared" si="517"/>
        <v>1.21045058719448</v>
      </c>
      <c r="M4105" s="56">
        <f t="shared" si="516"/>
        <v>0.00294592888805156</v>
      </c>
      <c r="Q4105" s="82">
        <f t="shared" si="518"/>
        <v>0.0297373858749185</v>
      </c>
      <c r="R4105" s="58">
        <f t="shared" si="519"/>
        <v>3.17361010226061</v>
      </c>
      <c r="S4105" s="57">
        <f>IF(K4105=0,C4133,(1/$C$59)*LN(1+$C$59/$C$58/(RodR+ABS(Calculations!K4105-RodR))))</f>
        <v>0.00937020771824998</v>
      </c>
      <c r="T4105" s="83">
        <f t="shared" si="520"/>
        <v>0.00942889550869768</v>
      </c>
      <c r="U4105" s="58">
        <f t="shared" si="521"/>
        <v>170.958333333333</v>
      </c>
      <c r="V4105" s="58">
        <f t="shared" si="522"/>
        <v>1.01019948033673</v>
      </c>
      <c r="W4105" s="58">
        <f t="shared" si="523"/>
        <v>1.01019948033673</v>
      </c>
    </row>
    <row r="4106" spans="11:23">
      <c r="K4106" s="80">
        <v>410.4</v>
      </c>
      <c r="L4106" s="56">
        <f t="shared" si="517"/>
        <v>1.21015678086447</v>
      </c>
      <c r="M4106" s="56">
        <f t="shared" si="516"/>
        <v>0.00294449721529899</v>
      </c>
      <c r="Q4106" s="82">
        <f t="shared" si="518"/>
        <v>0.0297301678750261</v>
      </c>
      <c r="R4106" s="58">
        <f t="shared" si="519"/>
        <v>3.17361010226061</v>
      </c>
      <c r="S4106" s="57">
        <f>IF(K4106=0,C4134,(1/$C$59)*LN(1+$C$59/$C$58/(RodR+ABS(Calculations!K4106-RodR))))</f>
        <v>0.00936793333681692</v>
      </c>
      <c r="T4106" s="83">
        <f t="shared" si="520"/>
        <v>0.00942659255874552</v>
      </c>
      <c r="U4106" s="58">
        <f t="shared" si="521"/>
        <v>171</v>
      </c>
      <c r="V4106" s="58">
        <f t="shared" si="522"/>
        <v>1.01019948033673</v>
      </c>
      <c r="W4106" s="58">
        <f t="shared" si="523"/>
        <v>1.01019948033673</v>
      </c>
    </row>
    <row r="4107" spans="11:23">
      <c r="K4107" s="80">
        <v>410.5</v>
      </c>
      <c r="L4107" s="56">
        <f t="shared" si="517"/>
        <v>1.20986311712872</v>
      </c>
      <c r="M4107" s="56">
        <f t="shared" si="516"/>
        <v>0.00294306658589161</v>
      </c>
      <c r="Q4107" s="82">
        <f t="shared" si="518"/>
        <v>0.029722953378276</v>
      </c>
      <c r="R4107" s="58">
        <f t="shared" si="519"/>
        <v>3.17361010226061</v>
      </c>
      <c r="S4107" s="57">
        <f>IF(K4107=0,C4135,(1/$C$59)*LN(1+$C$59/$C$58/(RodR+ABS(Calculations!K4107-RodR))))</f>
        <v>0.00936566005921896</v>
      </c>
      <c r="T4107" s="83">
        <f t="shared" si="520"/>
        <v>0.00942429073348382</v>
      </c>
      <c r="U4107" s="58">
        <f t="shared" si="521"/>
        <v>171.041666666667</v>
      </c>
      <c r="V4107" s="58">
        <f t="shared" si="522"/>
        <v>1.01019948033673</v>
      </c>
      <c r="W4107" s="58">
        <f t="shared" si="523"/>
        <v>1.01019948033673</v>
      </c>
    </row>
    <row r="4108" spans="11:23">
      <c r="K4108" s="80">
        <v>410.6</v>
      </c>
      <c r="L4108" s="56">
        <f t="shared" si="517"/>
        <v>1.20956959588341</v>
      </c>
      <c r="M4108" s="56">
        <f t="shared" si="516"/>
        <v>0.00294163699890992</v>
      </c>
      <c r="Q4108" s="82">
        <f t="shared" si="518"/>
        <v>0.0297157423821176</v>
      </c>
      <c r="R4108" s="58">
        <f t="shared" si="519"/>
        <v>3.17361010226061</v>
      </c>
      <c r="S4108" s="57">
        <f>IF(K4108=0,C4136,(1/$C$59)*LN(1+$C$59/$C$58/(RodR+ABS(Calculations!K4108-RodR))))</f>
        <v>0.00936338788465244</v>
      </c>
      <c r="T4108" s="83">
        <f t="shared" si="520"/>
        <v>0.00942199003208826</v>
      </c>
      <c r="U4108" s="58">
        <f t="shared" si="521"/>
        <v>171.083333333333</v>
      </c>
      <c r="V4108" s="58">
        <f t="shared" si="522"/>
        <v>1.01019948033673</v>
      </c>
      <c r="W4108" s="58">
        <f t="shared" si="523"/>
        <v>1.01019948033673</v>
      </c>
    </row>
    <row r="4109" spans="11:23">
      <c r="K4109" s="80">
        <v>410.7</v>
      </c>
      <c r="L4109" s="56">
        <f t="shared" si="517"/>
        <v>1.2092762170249</v>
      </c>
      <c r="M4109" s="56">
        <f t="shared" ref="M4109:M4172" si="524">L4099-L4109</f>
        <v>0.00294020845329745</v>
      </c>
      <c r="Q4109" s="82">
        <f t="shared" si="518"/>
        <v>0.0297085348840046</v>
      </c>
      <c r="R4109" s="58">
        <f t="shared" si="519"/>
        <v>3.17361010226061</v>
      </c>
      <c r="S4109" s="57">
        <f>IF(K4109=0,C4137,(1/$C$59)*LN(1+$C$59/$C$58/(RodR+ABS(Calculations!K4109-RodR))))</f>
        <v>0.00936111681231502</v>
      </c>
      <c r="T4109" s="83">
        <f t="shared" si="520"/>
        <v>0.00941969045373628</v>
      </c>
      <c r="U4109" s="58">
        <f t="shared" si="521"/>
        <v>171.125</v>
      </c>
      <c r="V4109" s="58">
        <f t="shared" si="522"/>
        <v>1.01019948033673</v>
      </c>
      <c r="W4109" s="58">
        <f t="shared" si="523"/>
        <v>1.01019948033673</v>
      </c>
    </row>
    <row r="4110" spans="11:23">
      <c r="K4110" s="80">
        <v>410.8</v>
      </c>
      <c r="L4110" s="56">
        <f t="shared" si="517"/>
        <v>1.20898298044954</v>
      </c>
      <c r="M4110" s="56">
        <f t="shared" si="524"/>
        <v>0.00293878094806632</v>
      </c>
      <c r="Q4110" s="82">
        <f t="shared" si="518"/>
        <v>0.0297013308813907</v>
      </c>
      <c r="R4110" s="58">
        <f t="shared" si="519"/>
        <v>3.17361010226061</v>
      </c>
      <c r="S4110" s="57">
        <f>IF(K4110=0,C4138,(1/$C$59)*LN(1+$C$59/$C$58/(RodR+ABS(Calculations!K4110-RodR))))</f>
        <v>0.00935884684140436</v>
      </c>
      <c r="T4110" s="83">
        <f t="shared" si="520"/>
        <v>0.00941739199760646</v>
      </c>
      <c r="U4110" s="58">
        <f t="shared" si="521"/>
        <v>171.166666666667</v>
      </c>
      <c r="V4110" s="58">
        <f t="shared" si="522"/>
        <v>1.01019948033673</v>
      </c>
      <c r="W4110" s="58">
        <f t="shared" si="523"/>
        <v>1.01019948033673</v>
      </c>
    </row>
    <row r="4111" spans="11:23">
      <c r="K4111" s="80">
        <v>410.9</v>
      </c>
      <c r="L4111" s="56">
        <f t="shared" si="517"/>
        <v>1.20868988605392</v>
      </c>
      <c r="M4111" s="56">
        <f t="shared" si="524"/>
        <v>0.00293735448219401</v>
      </c>
      <c r="Q4111" s="82">
        <f t="shared" si="518"/>
        <v>0.0296941303717355</v>
      </c>
      <c r="R4111" s="58">
        <f t="shared" si="519"/>
        <v>3.17361010226061</v>
      </c>
      <c r="S4111" s="57">
        <f>IF(K4111=0,C4139,(1/$C$59)*LN(1+$C$59/$C$58/(RodR+ABS(Calculations!K4111-RodR))))</f>
        <v>0.00935657797111998</v>
      </c>
      <c r="T4111" s="83">
        <f t="shared" si="520"/>
        <v>0.00941509466287626</v>
      </c>
      <c r="U4111" s="58">
        <f t="shared" si="521"/>
        <v>171.208333333333</v>
      </c>
      <c r="V4111" s="58">
        <f t="shared" si="522"/>
        <v>1.01019948033673</v>
      </c>
      <c r="W4111" s="58">
        <f t="shared" si="523"/>
        <v>1.01019948033673</v>
      </c>
    </row>
    <row r="4112" spans="11:23">
      <c r="K4112" s="80">
        <v>411</v>
      </c>
      <c r="L4112" s="56">
        <f t="shared" si="517"/>
        <v>1.20839693373464</v>
      </c>
      <c r="M4112" s="56">
        <f t="shared" si="524"/>
        <v>0.00293592905462337</v>
      </c>
      <c r="Q4112" s="82">
        <f t="shared" si="518"/>
        <v>0.0296869333524985</v>
      </c>
      <c r="R4112" s="58">
        <f t="shared" si="519"/>
        <v>3.17361010226061</v>
      </c>
      <c r="S4112" s="57">
        <f>IF(K4112=0,C4140,(1/$C$59)*LN(1+$C$59/$C$58/(RodR+ABS(Calculations!K4112-RodR))))</f>
        <v>0.0093543102006614</v>
      </c>
      <c r="T4112" s="83">
        <f t="shared" si="520"/>
        <v>0.00941279844872671</v>
      </c>
      <c r="U4112" s="58">
        <f t="shared" si="521"/>
        <v>171.25</v>
      </c>
      <c r="V4112" s="58">
        <f t="shared" si="522"/>
        <v>1.01019948033673</v>
      </c>
      <c r="W4112" s="58">
        <f t="shared" si="523"/>
        <v>1.01019948033673</v>
      </c>
    </row>
    <row r="4113" spans="11:23">
      <c r="K4113" s="80">
        <v>411.1</v>
      </c>
      <c r="L4113" s="56">
        <f t="shared" si="517"/>
        <v>1.20810412338839</v>
      </c>
      <c r="M4113" s="56">
        <f t="shared" si="524"/>
        <v>0.00293450466443623</v>
      </c>
      <c r="Q4113" s="82">
        <f t="shared" si="518"/>
        <v>0.0296797398211418</v>
      </c>
      <c r="R4113" s="58">
        <f t="shared" si="519"/>
        <v>3.17361010226061</v>
      </c>
      <c r="S4113" s="57">
        <f>IF(K4113=0,C4141,(1/$C$59)*LN(1+$C$59/$C$58/(RodR+ABS(Calculations!K4113-RodR))))</f>
        <v>0.0093520435292289</v>
      </c>
      <c r="T4113" s="83">
        <f t="shared" si="520"/>
        <v>0.00941050335433638</v>
      </c>
      <c r="U4113" s="58">
        <f t="shared" si="521"/>
        <v>171.291666666667</v>
      </c>
      <c r="V4113" s="58">
        <f t="shared" si="522"/>
        <v>1.01019948033673</v>
      </c>
      <c r="W4113" s="58">
        <f t="shared" si="523"/>
        <v>1.01019948033673</v>
      </c>
    </row>
    <row r="4114" spans="11:23">
      <c r="K4114" s="80">
        <v>411.2</v>
      </c>
      <c r="L4114" s="56">
        <f t="shared" si="517"/>
        <v>1.207811454912</v>
      </c>
      <c r="M4114" s="56">
        <f t="shared" si="524"/>
        <v>0.00293308131060921</v>
      </c>
      <c r="Q4114" s="82">
        <f t="shared" si="518"/>
        <v>0.0296725497751309</v>
      </c>
      <c r="R4114" s="58">
        <f t="shared" si="519"/>
        <v>3.17361010226061</v>
      </c>
      <c r="S4114" s="57">
        <f>IF(K4114=0,C4142,(1/$C$59)*LN(1+$C$59/$C$58/(RodR+ABS(Calculations!K4114-RodR))))</f>
        <v>0.00934977795602386</v>
      </c>
      <c r="T4114" s="83">
        <f t="shared" si="520"/>
        <v>0.00940820937888786</v>
      </c>
      <c r="U4114" s="58">
        <f t="shared" si="521"/>
        <v>171.333333333333</v>
      </c>
      <c r="V4114" s="58">
        <f t="shared" si="522"/>
        <v>1.01019948033673</v>
      </c>
      <c r="W4114" s="58">
        <f t="shared" si="523"/>
        <v>1.01019948033673</v>
      </c>
    </row>
    <row r="4115" spans="11:23">
      <c r="K4115" s="80">
        <v>411.3</v>
      </c>
      <c r="L4115" s="56">
        <f t="shared" si="517"/>
        <v>1.2075189282024</v>
      </c>
      <c r="M4115" s="56">
        <f t="shared" si="524"/>
        <v>0.00293165899208581</v>
      </c>
      <c r="Q4115" s="82">
        <f t="shared" si="518"/>
        <v>0.0296653632119336</v>
      </c>
      <c r="R4115" s="58">
        <f t="shared" si="519"/>
        <v>3.17361010226061</v>
      </c>
      <c r="S4115" s="57">
        <f>IF(K4115=0,C4143,(1/$C$59)*LN(1+$C$59/$C$58/(RodR+ABS(Calculations!K4115-RodR))))</f>
        <v>0.00934751348024842</v>
      </c>
      <c r="T4115" s="83">
        <f t="shared" si="520"/>
        <v>0.00940591652156196</v>
      </c>
      <c r="U4115" s="58">
        <f t="shared" si="521"/>
        <v>171.375</v>
      </c>
      <c r="V4115" s="58">
        <f t="shared" si="522"/>
        <v>1.01019948033673</v>
      </c>
      <c r="W4115" s="58">
        <f t="shared" si="523"/>
        <v>1.01019948033673</v>
      </c>
    </row>
    <row r="4116" spans="11:23">
      <c r="K4116" s="80">
        <v>411.4</v>
      </c>
      <c r="L4116" s="56">
        <f t="shared" si="517"/>
        <v>1.20722654315659</v>
      </c>
      <c r="M4116" s="56">
        <f t="shared" si="524"/>
        <v>0.0029302377078777</v>
      </c>
      <c r="Q4116" s="82">
        <f t="shared" si="518"/>
        <v>0.0296581801290196</v>
      </c>
      <c r="R4116" s="58">
        <f t="shared" si="519"/>
        <v>3.17361010226061</v>
      </c>
      <c r="S4116" s="57">
        <f>IF(K4116=0,C4144,(1/$C$59)*LN(1+$C$59/$C$58/(RodR+ABS(Calculations!K4116-RodR))))</f>
        <v>0.00934525010110525</v>
      </c>
      <c r="T4116" s="83">
        <f t="shared" si="520"/>
        <v>0.00940362478154237</v>
      </c>
      <c r="U4116" s="58">
        <f t="shared" si="521"/>
        <v>171.416666666667</v>
      </c>
      <c r="V4116" s="58">
        <f t="shared" si="522"/>
        <v>1.01019948033673</v>
      </c>
      <c r="W4116" s="58">
        <f t="shared" si="523"/>
        <v>1.01019948033673</v>
      </c>
    </row>
    <row r="4117" spans="11:23">
      <c r="K4117" s="80">
        <v>411.5</v>
      </c>
      <c r="L4117" s="56">
        <f t="shared" si="517"/>
        <v>1.20693429967169</v>
      </c>
      <c r="M4117" s="56">
        <f t="shared" si="524"/>
        <v>0.00292881745703211</v>
      </c>
      <c r="Q4117" s="82">
        <f t="shared" si="518"/>
        <v>0.029651000523861</v>
      </c>
      <c r="R4117" s="58">
        <f t="shared" si="519"/>
        <v>3.17361010226061</v>
      </c>
      <c r="S4117" s="57">
        <f>IF(K4117=0,C4145,(1/$C$59)*LN(1+$C$59/$C$58/(RodR+ABS(Calculations!K4117-RodR))))</f>
        <v>0.00934298781779783</v>
      </c>
      <c r="T4117" s="83">
        <f t="shared" si="520"/>
        <v>0.00940133415801169</v>
      </c>
      <c r="U4117" s="58">
        <f t="shared" si="521"/>
        <v>171.458333333333</v>
      </c>
      <c r="V4117" s="58">
        <f t="shared" si="522"/>
        <v>1.01019948033673</v>
      </c>
      <c r="W4117" s="58">
        <f t="shared" si="523"/>
        <v>1.01019948033673</v>
      </c>
    </row>
    <row r="4118" spans="11:23">
      <c r="K4118" s="80">
        <v>411.6</v>
      </c>
      <c r="L4118" s="56">
        <f t="shared" si="517"/>
        <v>1.20664219764496</v>
      </c>
      <c r="M4118" s="56">
        <f t="shared" si="524"/>
        <v>0.002927398238457</v>
      </c>
      <c r="Q4118" s="82">
        <f t="shared" si="518"/>
        <v>0.0296438243939341</v>
      </c>
      <c r="R4118" s="58">
        <f t="shared" si="519"/>
        <v>3.17361010226061</v>
      </c>
      <c r="S4118" s="57">
        <f>IF(K4118=0,C4146,(1/$C$59)*LN(1+$C$59/$C$58/(RodR+ABS(Calculations!K4118-RodR))))</f>
        <v>0.00934072662953094</v>
      </c>
      <c r="T4118" s="83">
        <f t="shared" si="520"/>
        <v>0.00939904465015519</v>
      </c>
      <c r="U4118" s="58">
        <f t="shared" si="521"/>
        <v>171.5</v>
      </c>
      <c r="V4118" s="58">
        <f t="shared" si="522"/>
        <v>1.01019948033673</v>
      </c>
      <c r="W4118" s="58">
        <f t="shared" si="523"/>
        <v>1.01019948033673</v>
      </c>
    </row>
    <row r="4119" spans="11:23">
      <c r="K4119" s="80">
        <v>411.7</v>
      </c>
      <c r="L4119" s="56">
        <f t="shared" si="517"/>
        <v>1.20635023697367</v>
      </c>
      <c r="M4119" s="56">
        <f t="shared" si="524"/>
        <v>0.00292598005123312</v>
      </c>
      <c r="Q4119" s="82">
        <f t="shared" si="518"/>
        <v>0.0296366517367152</v>
      </c>
      <c r="R4119" s="58">
        <f t="shared" si="519"/>
        <v>3.17361010226061</v>
      </c>
      <c r="S4119" s="57">
        <f>IF(K4119=0,C4147,(1/$C$59)*LN(1+$C$59/$C$58/(RodR+ABS(Calculations!K4119-RodR))))</f>
        <v>0.00933846653550937</v>
      </c>
      <c r="T4119" s="83">
        <f t="shared" si="520"/>
        <v>0.00939675625715724</v>
      </c>
      <c r="U4119" s="58">
        <f t="shared" si="521"/>
        <v>171.541666666667</v>
      </c>
      <c r="V4119" s="58">
        <f t="shared" si="522"/>
        <v>1.01019948033673</v>
      </c>
      <c r="W4119" s="58">
        <f t="shared" si="523"/>
        <v>1.01019948033673</v>
      </c>
    </row>
    <row r="4120" spans="11:23">
      <c r="K4120" s="80">
        <v>411.8</v>
      </c>
      <c r="L4120" s="56">
        <f t="shared" si="517"/>
        <v>1.20605841755524</v>
      </c>
      <c r="M4120" s="56">
        <f t="shared" si="524"/>
        <v>0.00292456289430376</v>
      </c>
      <c r="Q4120" s="82">
        <f t="shared" si="518"/>
        <v>0.0296294825496839</v>
      </c>
      <c r="R4120" s="58">
        <f t="shared" si="519"/>
        <v>3.17361010226061</v>
      </c>
      <c r="S4120" s="57">
        <f>IF(K4120=0,C4148,(1/$C$59)*LN(1+$C$59/$C$58/(RodR+ABS(Calculations!K4120-RodR))))</f>
        <v>0.00933620753493897</v>
      </c>
      <c r="T4120" s="83">
        <f t="shared" si="520"/>
        <v>0.00939446897820378</v>
      </c>
      <c r="U4120" s="58">
        <f t="shared" si="521"/>
        <v>171.583333333333</v>
      </c>
      <c r="V4120" s="58">
        <f t="shared" si="522"/>
        <v>1.01019948033673</v>
      </c>
      <c r="W4120" s="58">
        <f t="shared" si="523"/>
        <v>1.01019948033673</v>
      </c>
    </row>
    <row r="4121" spans="11:23">
      <c r="K4121" s="80">
        <v>411.9</v>
      </c>
      <c r="L4121" s="56">
        <f t="shared" si="517"/>
        <v>1.20576673928717</v>
      </c>
      <c r="M4121" s="56">
        <f t="shared" si="524"/>
        <v>0.00292314676674921</v>
      </c>
      <c r="Q4121" s="82">
        <f t="shared" si="518"/>
        <v>0.0296223168303225</v>
      </c>
      <c r="R4121" s="58">
        <f t="shared" si="519"/>
        <v>3.17361010226061</v>
      </c>
      <c r="S4121" s="57">
        <f>IF(K4121=0,C4149,(1/$C$59)*LN(1+$C$59/$C$58/(RodR+ABS(Calculations!K4121-RodR))))</f>
        <v>0.00933394962702635</v>
      </c>
      <c r="T4121" s="83">
        <f t="shared" si="520"/>
        <v>0.00939218281248164</v>
      </c>
      <c r="U4121" s="58">
        <f t="shared" si="521"/>
        <v>171.625</v>
      </c>
      <c r="V4121" s="58">
        <f t="shared" si="522"/>
        <v>1.01019948033673</v>
      </c>
      <c r="W4121" s="58">
        <f t="shared" si="523"/>
        <v>1.01019948033673</v>
      </c>
    </row>
    <row r="4122" spans="11:23">
      <c r="K4122" s="80">
        <v>412</v>
      </c>
      <c r="L4122" s="56">
        <f t="shared" si="517"/>
        <v>1.20547520206713</v>
      </c>
      <c r="M4122" s="56">
        <f t="shared" si="524"/>
        <v>0.00292173166751364</v>
      </c>
      <c r="Q4122" s="82">
        <f t="shared" si="518"/>
        <v>0.0296151545761164</v>
      </c>
      <c r="R4122" s="58">
        <f t="shared" si="519"/>
        <v>3.17361010226061</v>
      </c>
      <c r="S4122" s="57">
        <f>IF(K4122=0,C4150,(1/$C$59)*LN(1+$C$59/$C$58/(RodR+ABS(Calculations!K4122-RodR))))</f>
        <v>0.00933169281097923</v>
      </c>
      <c r="T4122" s="83">
        <f t="shared" si="520"/>
        <v>0.00938989775917831</v>
      </c>
      <c r="U4122" s="58">
        <f t="shared" si="521"/>
        <v>171.666666666667</v>
      </c>
      <c r="V4122" s="58">
        <f t="shared" si="522"/>
        <v>1.01019948033673</v>
      </c>
      <c r="W4122" s="58">
        <f t="shared" si="523"/>
        <v>1.01019948033673</v>
      </c>
    </row>
    <row r="4123" spans="11:23">
      <c r="K4123" s="80">
        <v>412.1</v>
      </c>
      <c r="L4123" s="56">
        <f t="shared" si="517"/>
        <v>1.20518380579278</v>
      </c>
      <c r="M4123" s="56">
        <f t="shared" si="524"/>
        <v>0.00292031759560762</v>
      </c>
      <c r="Q4123" s="82">
        <f t="shared" si="518"/>
        <v>0.0296079957845519</v>
      </c>
      <c r="R4123" s="58">
        <f t="shared" si="519"/>
        <v>3.17361010226061</v>
      </c>
      <c r="S4123" s="57">
        <f>IF(K4123=0,C4151,(1/$C$59)*LN(1+$C$59/$C$58/(RodR+ABS(Calculations!K4123-RodR))))</f>
        <v>0.00932943708600554</v>
      </c>
      <c r="T4123" s="83">
        <f t="shared" si="520"/>
        <v>0.00938761381748196</v>
      </c>
      <c r="U4123" s="58">
        <f t="shared" si="521"/>
        <v>171.708333333333</v>
      </c>
      <c r="V4123" s="58">
        <f t="shared" si="522"/>
        <v>1.01019948033673</v>
      </c>
      <c r="W4123" s="58">
        <f t="shared" si="523"/>
        <v>1.01019948033673</v>
      </c>
    </row>
    <row r="4124" spans="11:23">
      <c r="K4124" s="80">
        <v>412.2</v>
      </c>
      <c r="L4124" s="56">
        <f t="shared" si="517"/>
        <v>1.20489255036195</v>
      </c>
      <c r="M4124" s="56">
        <f t="shared" si="524"/>
        <v>0.00291890455004351</v>
      </c>
      <c r="Q4124" s="82">
        <f t="shared" si="518"/>
        <v>0.0296008404531189</v>
      </c>
      <c r="R4124" s="58">
        <f t="shared" si="519"/>
        <v>3.17361010226061</v>
      </c>
      <c r="S4124" s="57">
        <f>IF(K4124=0,C4152,(1/$C$59)*LN(1+$C$59/$C$58/(RodR+ABS(Calculations!K4124-RodR))))</f>
        <v>0.00932718245131429</v>
      </c>
      <c r="T4124" s="83">
        <f t="shared" si="520"/>
        <v>0.00938533098658166</v>
      </c>
      <c r="U4124" s="58">
        <f t="shared" si="521"/>
        <v>171.75</v>
      </c>
      <c r="V4124" s="58">
        <f t="shared" si="522"/>
        <v>1.01019948033673</v>
      </c>
      <c r="W4124" s="58">
        <f t="shared" si="523"/>
        <v>1.01019948033673</v>
      </c>
    </row>
    <row r="4125" spans="11:23">
      <c r="K4125" s="80">
        <v>412.3</v>
      </c>
      <c r="L4125" s="56">
        <f t="shared" si="517"/>
        <v>1.2046014356726</v>
      </c>
      <c r="M4125" s="56">
        <f t="shared" si="524"/>
        <v>0.002917492529799</v>
      </c>
      <c r="Q4125" s="82">
        <f t="shared" si="518"/>
        <v>0.0295936885793103</v>
      </c>
      <c r="R4125" s="58">
        <f t="shared" si="519"/>
        <v>3.17361010226061</v>
      </c>
      <c r="S4125" s="57">
        <f>IF(K4125=0,C4153,(1/$C$59)*LN(1+$C$59/$C$58/(RodR+ABS(Calculations!K4125-RodR))))</f>
        <v>0.00932492890611556</v>
      </c>
      <c r="T4125" s="83">
        <f t="shared" si="520"/>
        <v>0.00938304926566736</v>
      </c>
      <c r="U4125" s="58">
        <f t="shared" si="521"/>
        <v>171.791666666667</v>
      </c>
      <c r="V4125" s="58">
        <f t="shared" si="522"/>
        <v>1.01019948033673</v>
      </c>
      <c r="W4125" s="58">
        <f t="shared" si="523"/>
        <v>1.01019948033673</v>
      </c>
    </row>
    <row r="4126" spans="11:23">
      <c r="K4126" s="80">
        <v>412.4</v>
      </c>
      <c r="L4126" s="56">
        <f t="shared" si="517"/>
        <v>1.20431046162264</v>
      </c>
      <c r="M4126" s="56">
        <f t="shared" si="524"/>
        <v>0.00291608153395462</v>
      </c>
      <c r="Q4126" s="82">
        <f t="shared" si="518"/>
        <v>0.0295865401606183</v>
      </c>
      <c r="R4126" s="58">
        <f t="shared" si="519"/>
        <v>3.17361010226061</v>
      </c>
      <c r="S4126" s="57">
        <f>IF(K4126=0,C4154,(1/$C$59)*LN(1+$C$59/$C$58/(RodR+ABS(Calculations!K4126-RodR))))</f>
        <v>0.00932267644961913</v>
      </c>
      <c r="T4126" s="83">
        <f t="shared" si="520"/>
        <v>0.00938076865392967</v>
      </c>
      <c r="U4126" s="58">
        <f t="shared" si="521"/>
        <v>171.833333333333</v>
      </c>
      <c r="V4126" s="58">
        <f t="shared" si="522"/>
        <v>1.01019948033673</v>
      </c>
      <c r="W4126" s="58">
        <f t="shared" si="523"/>
        <v>1.01019948033673</v>
      </c>
    </row>
    <row r="4127" spans="11:23">
      <c r="K4127" s="80">
        <v>412.5</v>
      </c>
      <c r="L4127" s="56">
        <f t="shared" si="517"/>
        <v>1.20401962811027</v>
      </c>
      <c r="M4127" s="56">
        <f t="shared" si="524"/>
        <v>0.00291467156141767</v>
      </c>
      <c r="Q4127" s="82">
        <f t="shared" si="518"/>
        <v>0.0295793951945419</v>
      </c>
      <c r="R4127" s="58">
        <f t="shared" si="519"/>
        <v>3.17361010226061</v>
      </c>
      <c r="S4127" s="57">
        <f>IF(K4127=0,C4155,(1/$C$59)*LN(1+$C$59/$C$58/(RodR+ABS(Calculations!K4127-RodR))))</f>
        <v>0.00932042508103692</v>
      </c>
      <c r="T4127" s="83">
        <f t="shared" si="520"/>
        <v>0.0093784891505599</v>
      </c>
      <c r="U4127" s="58">
        <f t="shared" si="521"/>
        <v>171.875</v>
      </c>
      <c r="V4127" s="58">
        <f t="shared" si="522"/>
        <v>1.01019948033673</v>
      </c>
      <c r="W4127" s="58">
        <f t="shared" si="523"/>
        <v>1.01019948033673</v>
      </c>
    </row>
    <row r="4128" spans="11:23">
      <c r="K4128" s="80">
        <v>412.6</v>
      </c>
      <c r="L4128" s="56">
        <f t="shared" si="517"/>
        <v>1.20372893503365</v>
      </c>
      <c r="M4128" s="56">
        <f t="shared" si="524"/>
        <v>0.00291326261130465</v>
      </c>
      <c r="Q4128" s="82">
        <f t="shared" si="518"/>
        <v>0.0295722536785791</v>
      </c>
      <c r="R4128" s="58">
        <f t="shared" si="519"/>
        <v>3.17361010226061</v>
      </c>
      <c r="S4128" s="57">
        <f>IF(K4128=0,C4156,(1/$C$59)*LN(1+$C$59/$C$58/(RodR+ABS(Calculations!K4128-RodR))))</f>
        <v>0.00931817479958057</v>
      </c>
      <c r="T4128" s="83">
        <f t="shared" si="520"/>
        <v>0.00937621075475044</v>
      </c>
      <c r="U4128" s="58">
        <f t="shared" si="521"/>
        <v>171.916666666667</v>
      </c>
      <c r="V4128" s="58">
        <f t="shared" si="522"/>
        <v>1.01019948033673</v>
      </c>
      <c r="W4128" s="58">
        <f t="shared" si="523"/>
        <v>1.01019948033673</v>
      </c>
    </row>
    <row r="4129" spans="11:23">
      <c r="K4129" s="80">
        <v>412.7</v>
      </c>
      <c r="L4129" s="56">
        <f t="shared" si="517"/>
        <v>1.20343838229111</v>
      </c>
      <c r="M4129" s="56">
        <f t="shared" si="524"/>
        <v>0.00291185468255817</v>
      </c>
      <c r="Q4129" s="82">
        <f t="shared" si="518"/>
        <v>0.0295651156102322</v>
      </c>
      <c r="R4129" s="58">
        <f t="shared" si="519"/>
        <v>3.17361010226061</v>
      </c>
      <c r="S4129" s="57">
        <f>IF(K4129=0,C4157,(1/$C$59)*LN(1+$C$59/$C$58/(RodR+ABS(Calculations!K4129-RodR))))</f>
        <v>0.00931592560446305</v>
      </c>
      <c r="T4129" s="83">
        <f t="shared" si="520"/>
        <v>0.00937393346569393</v>
      </c>
      <c r="U4129" s="58">
        <f t="shared" si="521"/>
        <v>171.958333333333</v>
      </c>
      <c r="V4129" s="58">
        <f t="shared" si="522"/>
        <v>1.01019948033673</v>
      </c>
      <c r="W4129" s="58">
        <f t="shared" si="523"/>
        <v>1.01019948033673</v>
      </c>
    </row>
    <row r="4130" spans="11:23">
      <c r="K4130" s="80">
        <v>412.8</v>
      </c>
      <c r="L4130" s="56">
        <f t="shared" si="517"/>
        <v>1.20314796978101</v>
      </c>
      <c r="M4130" s="56">
        <f t="shared" si="524"/>
        <v>0.00291044777422389</v>
      </c>
      <c r="Q4130" s="82">
        <f t="shared" si="518"/>
        <v>0.0295579809870043</v>
      </c>
      <c r="R4130" s="58">
        <f t="shared" si="519"/>
        <v>3.17361010226061</v>
      </c>
      <c r="S4130" s="57">
        <f>IF(K4130=0,C4158,(1/$C$59)*LN(1+$C$59/$C$58/(RodR+ABS(Calculations!K4130-RodR))))</f>
        <v>0.00931367749489759</v>
      </c>
      <c r="T4130" s="83">
        <f t="shared" si="520"/>
        <v>0.00937165728258457</v>
      </c>
      <c r="U4130" s="58">
        <f t="shared" si="521"/>
        <v>172</v>
      </c>
      <c r="V4130" s="58">
        <f t="shared" si="522"/>
        <v>1.01019948033673</v>
      </c>
      <c r="W4130" s="58">
        <f t="shared" si="523"/>
        <v>1.01019948033673</v>
      </c>
    </row>
    <row r="4131" spans="11:23">
      <c r="K4131" s="80">
        <v>412.9</v>
      </c>
      <c r="L4131" s="56">
        <f t="shared" si="517"/>
        <v>1.20285769740189</v>
      </c>
      <c r="M4131" s="56">
        <f t="shared" si="524"/>
        <v>0.00290904188527996</v>
      </c>
      <c r="Q4131" s="82">
        <f t="shared" si="518"/>
        <v>0.0295508498064026</v>
      </c>
      <c r="R4131" s="58">
        <f t="shared" si="519"/>
        <v>3.17361010226061</v>
      </c>
      <c r="S4131" s="57">
        <f>IF(K4131=0,C4159,(1/$C$59)*LN(1+$C$59/$C$58/(RodR+ABS(Calculations!K4131-RodR))))</f>
        <v>0.00931143047009873</v>
      </c>
      <c r="T4131" s="83">
        <f t="shared" si="520"/>
        <v>0.00936938220461653</v>
      </c>
      <c r="U4131" s="58">
        <f t="shared" si="521"/>
        <v>172.041666666667</v>
      </c>
      <c r="V4131" s="58">
        <f t="shared" si="522"/>
        <v>1.01019948033673</v>
      </c>
      <c r="W4131" s="58">
        <f t="shared" si="523"/>
        <v>1.01019948033673</v>
      </c>
    </row>
    <row r="4132" spans="11:23">
      <c r="K4132" s="80">
        <v>413</v>
      </c>
      <c r="L4132" s="56">
        <f t="shared" si="517"/>
        <v>1.20256756505236</v>
      </c>
      <c r="M4132" s="56">
        <f t="shared" si="524"/>
        <v>0.00290763701477159</v>
      </c>
      <c r="Q4132" s="82">
        <f t="shared" si="518"/>
        <v>0.0295437220659361</v>
      </c>
      <c r="R4132" s="58">
        <f t="shared" si="519"/>
        <v>3.17361010226061</v>
      </c>
      <c r="S4132" s="57">
        <f>IF(K4132=0,C4160,(1/$C$59)*LN(1+$C$59/$C$58/(RodR+ABS(Calculations!K4132-RodR))))</f>
        <v>0.00930918452928156</v>
      </c>
      <c r="T4132" s="83">
        <f t="shared" si="520"/>
        <v>0.00936710823098536</v>
      </c>
      <c r="U4132" s="58">
        <f t="shared" si="521"/>
        <v>172.083333333333</v>
      </c>
      <c r="V4132" s="58">
        <f t="shared" si="522"/>
        <v>1.01019948033673</v>
      </c>
      <c r="W4132" s="58">
        <f t="shared" si="523"/>
        <v>1.01019948033673</v>
      </c>
    </row>
    <row r="4133" spans="11:23">
      <c r="K4133" s="80">
        <v>413.1</v>
      </c>
      <c r="L4133" s="56">
        <f t="shared" si="517"/>
        <v>1.20227757263107</v>
      </c>
      <c r="M4133" s="56">
        <f t="shared" si="524"/>
        <v>0.00290623316171068</v>
      </c>
      <c r="Q4133" s="82">
        <f t="shared" si="518"/>
        <v>0.0295365977631155</v>
      </c>
      <c r="R4133" s="58">
        <f t="shared" si="519"/>
        <v>3.17361010226061</v>
      </c>
      <c r="S4133" s="57">
        <f>IF(K4133=0,C4161,(1/$C$59)*LN(1+$C$59/$C$58/(RodR+ABS(Calculations!K4133-RodR))))</f>
        <v>0.00930693967166166</v>
      </c>
      <c r="T4133" s="83">
        <f t="shared" si="520"/>
        <v>0.00936483536088726</v>
      </c>
      <c r="U4133" s="58">
        <f t="shared" si="521"/>
        <v>172.125</v>
      </c>
      <c r="V4133" s="58">
        <f t="shared" si="522"/>
        <v>1.01019948033673</v>
      </c>
      <c r="W4133" s="58">
        <f t="shared" si="523"/>
        <v>1.01019948033673</v>
      </c>
    </row>
    <row r="4134" spans="11:23">
      <c r="K4134" s="80">
        <v>413.2</v>
      </c>
      <c r="L4134" s="56">
        <f t="shared" si="517"/>
        <v>1.20198772003684</v>
      </c>
      <c r="M4134" s="56">
        <f t="shared" si="524"/>
        <v>0.0029048303251098</v>
      </c>
      <c r="Q4134" s="82">
        <f t="shared" si="518"/>
        <v>0.0295294768954547</v>
      </c>
      <c r="R4134" s="58">
        <f t="shared" si="519"/>
        <v>3.17361010226061</v>
      </c>
      <c r="S4134" s="57">
        <f>IF(K4134=0,C4162,(1/$C$59)*LN(1+$C$59/$C$58/(RodR+ABS(Calculations!K4134-RodR))))</f>
        <v>0.00930469589645571</v>
      </c>
      <c r="T4134" s="83">
        <f t="shared" si="520"/>
        <v>0.00936256359351864</v>
      </c>
      <c r="U4134" s="58">
        <f t="shared" si="521"/>
        <v>172.166666666667</v>
      </c>
      <c r="V4134" s="58">
        <f t="shared" si="522"/>
        <v>1.01019948033673</v>
      </c>
      <c r="W4134" s="58">
        <f t="shared" si="523"/>
        <v>1.01019948033673</v>
      </c>
    </row>
    <row r="4135" spans="11:23">
      <c r="K4135" s="80">
        <v>413.3</v>
      </c>
      <c r="L4135" s="56">
        <f t="shared" si="517"/>
        <v>1.20169800716855</v>
      </c>
      <c r="M4135" s="56">
        <f t="shared" si="524"/>
        <v>0.00290342850404768</v>
      </c>
      <c r="Q4135" s="82">
        <f t="shared" si="518"/>
        <v>0.0295223594604693</v>
      </c>
      <c r="R4135" s="58">
        <f t="shared" si="519"/>
        <v>3.17361010226061</v>
      </c>
      <c r="S4135" s="57">
        <f>IF(K4135=0,C4163,(1/$C$59)*LN(1+$C$59/$C$58/(RodR+ABS(Calculations!K4135-RodR))))</f>
        <v>0.00930245320288089</v>
      </c>
      <c r="T4135" s="83">
        <f t="shared" si="520"/>
        <v>0.00936029292807817</v>
      </c>
      <c r="U4135" s="58">
        <f t="shared" si="521"/>
        <v>172.208333333333</v>
      </c>
      <c r="V4135" s="58">
        <f t="shared" si="522"/>
        <v>1.01019948033673</v>
      </c>
      <c r="W4135" s="58">
        <f t="shared" si="523"/>
        <v>1.01019948033673</v>
      </c>
    </row>
    <row r="4136" spans="11:23">
      <c r="K4136" s="80">
        <v>413.4</v>
      </c>
      <c r="L4136" s="56">
        <f t="shared" si="517"/>
        <v>1.20140843392524</v>
      </c>
      <c r="M4136" s="56">
        <f t="shared" si="524"/>
        <v>0.00290202769739989</v>
      </c>
      <c r="Q4136" s="82">
        <f t="shared" si="518"/>
        <v>0.0295152454556793</v>
      </c>
      <c r="R4136" s="58">
        <f t="shared" si="519"/>
        <v>3.17361010226061</v>
      </c>
      <c r="S4136" s="57">
        <f>IF(K4136=0,C4164,(1/$C$59)*LN(1+$C$59/$C$58/(RodR+ABS(Calculations!K4136-RodR))))</f>
        <v>0.00930021159015569</v>
      </c>
      <c r="T4136" s="83">
        <f t="shared" si="520"/>
        <v>0.00935802336376294</v>
      </c>
      <c r="U4136" s="58">
        <f t="shared" si="521"/>
        <v>172.25</v>
      </c>
      <c r="V4136" s="58">
        <f t="shared" si="522"/>
        <v>1.01019948033673</v>
      </c>
      <c r="W4136" s="58">
        <f t="shared" si="523"/>
        <v>1.01019948033673</v>
      </c>
    </row>
    <row r="4137" spans="11:23">
      <c r="K4137" s="80">
        <v>413.5</v>
      </c>
      <c r="L4137" s="56">
        <f t="shared" si="517"/>
        <v>1.20111900020592</v>
      </c>
      <c r="M4137" s="56">
        <f t="shared" si="524"/>
        <v>0.00290062790434953</v>
      </c>
      <c r="Q4137" s="82">
        <f t="shared" si="518"/>
        <v>0.0295081348786036</v>
      </c>
      <c r="R4137" s="58">
        <f t="shared" si="519"/>
        <v>3.17361010226061</v>
      </c>
      <c r="S4137" s="57">
        <f>IF(K4137=0,C4165,(1/$C$59)*LN(1+$C$59/$C$58/(RodR+ABS(Calculations!K4137-RodR))))</f>
        <v>0.00929797105749837</v>
      </c>
      <c r="T4137" s="83">
        <f t="shared" si="520"/>
        <v>0.0093557548997736</v>
      </c>
      <c r="U4137" s="58">
        <f t="shared" si="521"/>
        <v>172.291666666667</v>
      </c>
      <c r="V4137" s="58">
        <f t="shared" si="522"/>
        <v>1.01019948033673</v>
      </c>
      <c r="W4137" s="58">
        <f t="shared" si="523"/>
        <v>1.01019948033673</v>
      </c>
    </row>
    <row r="4138" spans="11:23">
      <c r="K4138" s="80">
        <v>413.6</v>
      </c>
      <c r="L4138" s="56">
        <f t="shared" si="517"/>
        <v>1.20082970590985</v>
      </c>
      <c r="M4138" s="56">
        <f t="shared" si="524"/>
        <v>0.00289922912380502</v>
      </c>
      <c r="Q4138" s="82">
        <f t="shared" si="518"/>
        <v>0.0295010277267671</v>
      </c>
      <c r="R4138" s="58">
        <f t="shared" si="519"/>
        <v>3.17361010226061</v>
      </c>
      <c r="S4138" s="57">
        <f>IF(K4138=0,C4166,(1/$C$59)*LN(1+$C$59/$C$58/(RodR+ABS(Calculations!K4138-RodR))))</f>
        <v>0.00929573160412902</v>
      </c>
      <c r="T4138" s="83">
        <f t="shared" si="520"/>
        <v>0.00935348753530882</v>
      </c>
      <c r="U4138" s="58">
        <f t="shared" si="521"/>
        <v>172.333333333333</v>
      </c>
      <c r="V4138" s="58">
        <f t="shared" si="522"/>
        <v>1.01019948033673</v>
      </c>
      <c r="W4138" s="58">
        <f t="shared" si="523"/>
        <v>1.01019948033673</v>
      </c>
    </row>
    <row r="4139" spans="11:23">
      <c r="K4139" s="80">
        <v>413.7</v>
      </c>
      <c r="L4139" s="56">
        <f t="shared" si="517"/>
        <v>1.20054055093626</v>
      </c>
      <c r="M4139" s="56">
        <f t="shared" si="524"/>
        <v>0.00289783135484645</v>
      </c>
      <c r="Q4139" s="82">
        <f t="shared" si="518"/>
        <v>0.0294939239976946</v>
      </c>
      <c r="R4139" s="58">
        <f t="shared" si="519"/>
        <v>3.17361010226061</v>
      </c>
      <c r="S4139" s="57">
        <f>IF(K4139=0,C4167,(1/$C$59)*LN(1+$C$59/$C$58/(RodR+ABS(Calculations!K4139-RodR))))</f>
        <v>0.00929349322926771</v>
      </c>
      <c r="T4139" s="83">
        <f t="shared" si="520"/>
        <v>0.0093512212695706</v>
      </c>
      <c r="U4139" s="58">
        <f t="shared" si="521"/>
        <v>172.375</v>
      </c>
      <c r="V4139" s="58">
        <f t="shared" si="522"/>
        <v>1.01019948033673</v>
      </c>
      <c r="W4139" s="58">
        <f t="shared" si="523"/>
        <v>1.01019948033673</v>
      </c>
    </row>
    <row r="4140" spans="11:23">
      <c r="K4140" s="80">
        <v>413.8</v>
      </c>
      <c r="L4140" s="56">
        <f t="shared" si="517"/>
        <v>1.20025153518453</v>
      </c>
      <c r="M4140" s="56">
        <f t="shared" si="524"/>
        <v>0.00289643459648614</v>
      </c>
      <c r="Q4140" s="82">
        <f t="shared" si="518"/>
        <v>0.0294868236889135</v>
      </c>
      <c r="R4140" s="58">
        <f t="shared" si="519"/>
        <v>3.17361010226061</v>
      </c>
      <c r="S4140" s="57">
        <f>IF(K4140=0,C4168,(1/$C$59)*LN(1+$C$59/$C$58/(RodR+ABS(Calculations!K4140-RodR))))</f>
        <v>0.00929125593213533</v>
      </c>
      <c r="T4140" s="83">
        <f t="shared" si="520"/>
        <v>0.00934895610175937</v>
      </c>
      <c r="U4140" s="58">
        <f t="shared" si="521"/>
        <v>172.416666666667</v>
      </c>
      <c r="V4140" s="58">
        <f t="shared" si="522"/>
        <v>1.01019948033673</v>
      </c>
      <c r="W4140" s="58">
        <f t="shared" si="523"/>
        <v>1.01019948033673</v>
      </c>
    </row>
    <row r="4141" spans="11:23">
      <c r="K4141" s="80">
        <v>413.9</v>
      </c>
      <c r="L4141" s="56">
        <f t="shared" si="517"/>
        <v>1.19996265855416</v>
      </c>
      <c r="M4141" s="56">
        <f t="shared" si="524"/>
        <v>0.0028950388477349</v>
      </c>
      <c r="Q4141" s="82">
        <f t="shared" si="518"/>
        <v>0.0294797267979554</v>
      </c>
      <c r="R4141" s="58">
        <f t="shared" si="519"/>
        <v>3.17361010226061</v>
      </c>
      <c r="S4141" s="57">
        <f>IF(K4141=0,C4169,(1/$C$59)*LN(1+$C$59/$C$58/(RodR+ABS(Calculations!K4141-RodR))))</f>
        <v>0.00928901971195407</v>
      </c>
      <c r="T4141" s="83">
        <f t="shared" si="520"/>
        <v>0.00934669203107848</v>
      </c>
      <c r="U4141" s="58">
        <f t="shared" si="521"/>
        <v>172.458333333333</v>
      </c>
      <c r="V4141" s="58">
        <f t="shared" si="522"/>
        <v>1.01019948033673</v>
      </c>
      <c r="W4141" s="58">
        <f t="shared" si="523"/>
        <v>1.01019948033673</v>
      </c>
    </row>
    <row r="4142" spans="11:23">
      <c r="K4142" s="80">
        <v>414</v>
      </c>
      <c r="L4142" s="56">
        <f t="shared" si="517"/>
        <v>1.19967392094472</v>
      </c>
      <c r="M4142" s="56">
        <f t="shared" si="524"/>
        <v>0.00289364410763859</v>
      </c>
      <c r="Q4142" s="82">
        <f t="shared" si="518"/>
        <v>0.0294726333223527</v>
      </c>
      <c r="R4142" s="58">
        <f t="shared" si="519"/>
        <v>3.17361010226061</v>
      </c>
      <c r="S4142" s="57">
        <f>IF(K4142=0,C4170,(1/$C$59)*LN(1+$C$59/$C$58/(RodR+ABS(Calculations!K4142-RodR))))</f>
        <v>0.00928678456794641</v>
      </c>
      <c r="T4142" s="83">
        <f t="shared" si="520"/>
        <v>0.00934442905673015</v>
      </c>
      <c r="U4142" s="58">
        <f t="shared" si="521"/>
        <v>172.5</v>
      </c>
      <c r="V4142" s="58">
        <f t="shared" si="522"/>
        <v>1.01019948033673</v>
      </c>
      <c r="W4142" s="58">
        <f t="shared" si="523"/>
        <v>1.01019948033673</v>
      </c>
    </row>
    <row r="4143" spans="11:23">
      <c r="K4143" s="80">
        <v>414.1</v>
      </c>
      <c r="L4143" s="56">
        <f t="shared" si="517"/>
        <v>1.19938532225586</v>
      </c>
      <c r="M4143" s="56">
        <f t="shared" si="524"/>
        <v>0.00289225037520935</v>
      </c>
      <c r="Q4143" s="82">
        <f t="shared" si="518"/>
        <v>0.0294655432596402</v>
      </c>
      <c r="R4143" s="58">
        <f t="shared" si="519"/>
        <v>3.17361010226061</v>
      </c>
      <c r="S4143" s="57">
        <f>IF(K4143=0,C4171,(1/$C$59)*LN(1+$C$59/$C$58/(RodR+ABS(Calculations!K4143-RodR))))</f>
        <v>0.00928455049933559</v>
      </c>
      <c r="T4143" s="83">
        <f t="shared" si="520"/>
        <v>0.00934216717791927</v>
      </c>
      <c r="U4143" s="58">
        <f t="shared" si="521"/>
        <v>172.541666666667</v>
      </c>
      <c r="V4143" s="58">
        <f t="shared" si="522"/>
        <v>1.01019948033673</v>
      </c>
      <c r="W4143" s="58">
        <f t="shared" si="523"/>
        <v>1.01019948033673</v>
      </c>
    </row>
    <row r="4144" spans="11:23">
      <c r="K4144" s="80">
        <v>414.2</v>
      </c>
      <c r="L4144" s="56">
        <f t="shared" si="517"/>
        <v>1.19909686238735</v>
      </c>
      <c r="M4144" s="56">
        <f t="shared" si="524"/>
        <v>0.00289085764949237</v>
      </c>
      <c r="Q4144" s="82">
        <f t="shared" si="518"/>
        <v>0.0294584566073555</v>
      </c>
      <c r="R4144" s="58">
        <f t="shared" si="519"/>
        <v>3.17361010226061</v>
      </c>
      <c r="S4144" s="57">
        <f>IF(K4144=0,C4172,(1/$C$59)*LN(1+$C$59/$C$58/(RodR+ABS(Calculations!K4144-RodR))))</f>
        <v>0.00928231750534565</v>
      </c>
      <c r="T4144" s="83">
        <f t="shared" si="520"/>
        <v>0.00933990639384943</v>
      </c>
      <c r="U4144" s="58">
        <f t="shared" si="521"/>
        <v>172.583333333333</v>
      </c>
      <c r="V4144" s="58">
        <f t="shared" si="522"/>
        <v>1.01019948033673</v>
      </c>
      <c r="W4144" s="58">
        <f t="shared" si="523"/>
        <v>1.01019948033673</v>
      </c>
    </row>
    <row r="4145" spans="11:23">
      <c r="K4145" s="80">
        <v>414.3</v>
      </c>
      <c r="L4145" s="56">
        <f t="shared" si="517"/>
        <v>1.19880854123905</v>
      </c>
      <c r="M4145" s="56">
        <f t="shared" si="524"/>
        <v>0.00288946592950046</v>
      </c>
      <c r="Q4145" s="82">
        <f t="shared" si="518"/>
        <v>0.0294513733630384</v>
      </c>
      <c r="R4145" s="58">
        <f t="shared" si="519"/>
        <v>3.17361010226061</v>
      </c>
      <c r="S4145" s="57">
        <f>IF(K4145=0,C4173,(1/$C$59)*LN(1+$C$59/$C$58/(RodR+ABS(Calculations!K4145-RodR))))</f>
        <v>0.00928008558520144</v>
      </c>
      <c r="T4145" s="83">
        <f t="shared" si="520"/>
        <v>0.00933764670372664</v>
      </c>
      <c r="U4145" s="58">
        <f t="shared" si="521"/>
        <v>172.625</v>
      </c>
      <c r="V4145" s="58">
        <f t="shared" si="522"/>
        <v>1.01019948033673</v>
      </c>
      <c r="W4145" s="58">
        <f t="shared" si="523"/>
        <v>1.01019948033673</v>
      </c>
    </row>
    <row r="4146" spans="11:23">
      <c r="K4146" s="80">
        <v>414.4</v>
      </c>
      <c r="L4146" s="56">
        <f t="shared" si="517"/>
        <v>1.19852035871093</v>
      </c>
      <c r="M4146" s="56">
        <f t="shared" si="524"/>
        <v>0.00288807521431256</v>
      </c>
      <c r="Q4146" s="82">
        <f t="shared" si="518"/>
        <v>0.0294442935242313</v>
      </c>
      <c r="R4146" s="58">
        <f t="shared" si="519"/>
        <v>3.17361010226061</v>
      </c>
      <c r="S4146" s="57">
        <f>IF(K4146=0,C4174,(1/$C$59)*LN(1+$C$59/$C$58/(RodR+ABS(Calculations!K4146-RodR))))</f>
        <v>0.00927785473812858</v>
      </c>
      <c r="T4146" s="83">
        <f t="shared" si="520"/>
        <v>0.00933538810675668</v>
      </c>
      <c r="U4146" s="58">
        <f t="shared" si="521"/>
        <v>172.666666666667</v>
      </c>
      <c r="V4146" s="58">
        <f t="shared" si="522"/>
        <v>1.01019948033673</v>
      </c>
      <c r="W4146" s="58">
        <f t="shared" si="523"/>
        <v>1.01019948033673</v>
      </c>
    </row>
    <row r="4147" spans="11:23">
      <c r="K4147" s="80">
        <v>414.5</v>
      </c>
      <c r="L4147" s="56">
        <f t="shared" si="517"/>
        <v>1.19823231470305</v>
      </c>
      <c r="M4147" s="56">
        <f t="shared" si="524"/>
        <v>0.00288668550287219</v>
      </c>
      <c r="Q4147" s="82">
        <f t="shared" si="518"/>
        <v>0.0294372170884793</v>
      </c>
      <c r="R4147" s="58">
        <f t="shared" si="519"/>
        <v>3.17361010226061</v>
      </c>
      <c r="S4147" s="57">
        <f>IF(K4147=0,C4175,(1/$C$59)*LN(1+$C$59/$C$58/(RodR+ABS(Calculations!K4147-RodR))))</f>
        <v>0.0092756249633535</v>
      </c>
      <c r="T4147" s="83">
        <f t="shared" si="520"/>
        <v>0.00933313060214692</v>
      </c>
      <c r="U4147" s="58">
        <f t="shared" si="521"/>
        <v>172.708333333333</v>
      </c>
      <c r="V4147" s="58">
        <f t="shared" si="522"/>
        <v>1.01019948033673</v>
      </c>
      <c r="W4147" s="58">
        <f t="shared" si="523"/>
        <v>1.01019948033673</v>
      </c>
    </row>
    <row r="4148" spans="11:23">
      <c r="K4148" s="80">
        <v>414.6</v>
      </c>
      <c r="L4148" s="56">
        <f t="shared" si="517"/>
        <v>1.19794440911552</v>
      </c>
      <c r="M4148" s="56">
        <f t="shared" si="524"/>
        <v>0.00288529679432736</v>
      </c>
      <c r="Q4148" s="82">
        <f t="shared" si="518"/>
        <v>0.0294301440533282</v>
      </c>
      <c r="R4148" s="58">
        <f t="shared" si="519"/>
        <v>3.17361010226061</v>
      </c>
      <c r="S4148" s="57">
        <f>IF(K4148=0,C4176,(1/$C$59)*LN(1+$C$59/$C$58/(RodR+ABS(Calculations!K4148-RodR))))</f>
        <v>0.00927339626010286</v>
      </c>
      <c r="T4148" s="83">
        <f t="shared" si="520"/>
        <v>0.00933087418910493</v>
      </c>
      <c r="U4148" s="58">
        <f t="shared" si="521"/>
        <v>172.75</v>
      </c>
      <c r="V4148" s="58">
        <f t="shared" si="522"/>
        <v>1.01019948033673</v>
      </c>
      <c r="W4148" s="58">
        <f t="shared" si="523"/>
        <v>1.01019948033673</v>
      </c>
    </row>
    <row r="4149" spans="11:23">
      <c r="K4149" s="80">
        <v>414.7</v>
      </c>
      <c r="L4149" s="56">
        <f t="shared" si="517"/>
        <v>1.19765664184864</v>
      </c>
      <c r="M4149" s="56">
        <f t="shared" si="524"/>
        <v>0.00288390908762226</v>
      </c>
      <c r="Q4149" s="82">
        <f t="shared" si="518"/>
        <v>0.0294230744163287</v>
      </c>
      <c r="R4149" s="58">
        <f t="shared" si="519"/>
        <v>3.17361010226061</v>
      </c>
      <c r="S4149" s="57">
        <f>IF(K4149=0,C4177,(1/$C$59)*LN(1+$C$59/$C$58/(RodR+ABS(Calculations!K4149-RodR))))</f>
        <v>0.00927116862760495</v>
      </c>
      <c r="T4149" s="83">
        <f t="shared" si="520"/>
        <v>0.0093286188668392</v>
      </c>
      <c r="U4149" s="58">
        <f t="shared" si="521"/>
        <v>172.791666666667</v>
      </c>
      <c r="V4149" s="58">
        <f t="shared" si="522"/>
        <v>1.01019948033673</v>
      </c>
      <c r="W4149" s="58">
        <f t="shared" si="523"/>
        <v>1.01019948033673</v>
      </c>
    </row>
    <row r="4150" spans="11:23">
      <c r="K4150" s="80">
        <v>414.8</v>
      </c>
      <c r="L4150" s="56">
        <f t="shared" si="517"/>
        <v>1.19736901280273</v>
      </c>
      <c r="M4150" s="56">
        <f t="shared" si="524"/>
        <v>0.0028825223818012</v>
      </c>
      <c r="Q4150" s="82">
        <f t="shared" si="518"/>
        <v>0.0294160081750317</v>
      </c>
      <c r="R4150" s="58">
        <f t="shared" si="519"/>
        <v>3.17361010226061</v>
      </c>
      <c r="S4150" s="57">
        <f>IF(K4150=0,C4178,(1/$C$59)*LN(1+$C$59/$C$58/(RodR+ABS(Calculations!K4150-RodR))))</f>
        <v>0.00926894206508803</v>
      </c>
      <c r="T4150" s="83">
        <f t="shared" si="520"/>
        <v>0.00932636463455907</v>
      </c>
      <c r="U4150" s="58">
        <f t="shared" si="521"/>
        <v>172.833333333333</v>
      </c>
      <c r="V4150" s="58">
        <f t="shared" si="522"/>
        <v>1.01019948033673</v>
      </c>
      <c r="W4150" s="58">
        <f t="shared" si="523"/>
        <v>1.01019948033673</v>
      </c>
    </row>
    <row r="4151" spans="11:23">
      <c r="K4151" s="80">
        <v>414.9</v>
      </c>
      <c r="L4151" s="56">
        <f t="shared" si="517"/>
        <v>1.19708152187818</v>
      </c>
      <c r="M4151" s="56">
        <f t="shared" si="524"/>
        <v>0.00288113667597933</v>
      </c>
      <c r="Q4151" s="82">
        <f t="shared" si="518"/>
        <v>0.0294089453269905</v>
      </c>
      <c r="R4151" s="58">
        <f t="shared" si="519"/>
        <v>3.17361010226061</v>
      </c>
      <c r="S4151" s="57">
        <f>IF(K4151=0,C4179,(1/$C$59)*LN(1+$C$59/$C$58/(RodR+ABS(Calculations!K4151-RodR))))</f>
        <v>0.00926671657178115</v>
      </c>
      <c r="T4151" s="83">
        <f t="shared" si="520"/>
        <v>0.00932411149147437</v>
      </c>
      <c r="U4151" s="58">
        <f t="shared" si="521"/>
        <v>172.875</v>
      </c>
      <c r="V4151" s="58">
        <f t="shared" si="522"/>
        <v>1.01019948033673</v>
      </c>
      <c r="W4151" s="58">
        <f t="shared" si="523"/>
        <v>1.01019948033673</v>
      </c>
    </row>
    <row r="4152" spans="11:23">
      <c r="K4152" s="80">
        <v>415</v>
      </c>
      <c r="L4152" s="56">
        <f t="shared" si="517"/>
        <v>1.19679416897562</v>
      </c>
      <c r="M4152" s="56">
        <f t="shared" si="524"/>
        <v>0.00287975196909973</v>
      </c>
      <c r="Q4152" s="82">
        <f t="shared" si="518"/>
        <v>0.0294018858697634</v>
      </c>
      <c r="R4152" s="58">
        <f t="shared" si="519"/>
        <v>3.17361010226061</v>
      </c>
      <c r="S4152" s="57">
        <f>IF(K4152=0,C4180,(1/$C$59)*LN(1+$C$59/$C$58/(RodR+ABS(Calculations!K4152-RodR))))</f>
        <v>0.00926449214691496</v>
      </c>
      <c r="T4152" s="83">
        <f t="shared" si="520"/>
        <v>0.00932185943679579</v>
      </c>
      <c r="U4152" s="58">
        <f t="shared" si="521"/>
        <v>172.916666666667</v>
      </c>
      <c r="V4152" s="58">
        <f t="shared" si="522"/>
        <v>1.01019948033673</v>
      </c>
      <c r="W4152" s="58">
        <f t="shared" si="523"/>
        <v>1.01019948033673</v>
      </c>
    </row>
    <row r="4153" spans="11:23">
      <c r="K4153" s="80">
        <v>415.1</v>
      </c>
      <c r="L4153" s="56">
        <f t="shared" si="517"/>
        <v>1.19650695399558</v>
      </c>
      <c r="M4153" s="56">
        <f t="shared" si="524"/>
        <v>0.00287836826027643</v>
      </c>
      <c r="Q4153" s="82">
        <f t="shared" si="518"/>
        <v>0.0293948298009072</v>
      </c>
      <c r="R4153" s="58">
        <f t="shared" si="519"/>
        <v>3.17361010226061</v>
      </c>
      <c r="S4153" s="57">
        <f>IF(K4153=0,C4181,(1/$C$59)*LN(1+$C$59/$C$58/(RodR+ABS(Calculations!K4153-RodR))))</f>
        <v>0.00926226878971957</v>
      </c>
      <c r="T4153" s="83">
        <f t="shared" si="520"/>
        <v>0.00931960846973516</v>
      </c>
      <c r="U4153" s="58">
        <f t="shared" si="521"/>
        <v>172.958333333333</v>
      </c>
      <c r="V4153" s="58">
        <f t="shared" si="522"/>
        <v>1.01019948033673</v>
      </c>
      <c r="W4153" s="58">
        <f t="shared" si="523"/>
        <v>1.01019948033673</v>
      </c>
    </row>
    <row r="4154" spans="11:23">
      <c r="K4154" s="80">
        <v>415.2</v>
      </c>
      <c r="L4154" s="56">
        <f t="shared" si="517"/>
        <v>1.19621987683886</v>
      </c>
      <c r="M4154" s="56">
        <f t="shared" si="524"/>
        <v>0.0028769855484867</v>
      </c>
      <c r="Q4154" s="82">
        <f t="shared" si="518"/>
        <v>0.0293877771179843</v>
      </c>
      <c r="R4154" s="58">
        <f t="shared" si="519"/>
        <v>3.17361010226061</v>
      </c>
      <c r="S4154" s="57">
        <f>IF(K4154=0,C4182,(1/$C$59)*LN(1+$C$59/$C$58/(RodR+ABS(Calculations!K4154-RodR))))</f>
        <v>0.00926004649942693</v>
      </c>
      <c r="T4154" s="83">
        <f t="shared" si="520"/>
        <v>0.00931735858950474</v>
      </c>
      <c r="U4154" s="58">
        <f t="shared" si="521"/>
        <v>173</v>
      </c>
      <c r="V4154" s="58">
        <f t="shared" si="522"/>
        <v>1.01019948033673</v>
      </c>
      <c r="W4154" s="58">
        <f t="shared" si="523"/>
        <v>1.01019948033673</v>
      </c>
    </row>
    <row r="4155" spans="11:23">
      <c r="K4155" s="80">
        <v>415.3</v>
      </c>
      <c r="L4155" s="56">
        <f t="shared" si="517"/>
        <v>1.19593293740624</v>
      </c>
      <c r="M4155" s="56">
        <f t="shared" si="524"/>
        <v>0.00287560383281038</v>
      </c>
      <c r="Q4155" s="82">
        <f t="shared" si="518"/>
        <v>0.0293807278185574</v>
      </c>
      <c r="R4155" s="58">
        <f t="shared" si="519"/>
        <v>3.17361010226061</v>
      </c>
      <c r="S4155" s="57">
        <f>IF(K4155=0,C4183,(1/$C$59)*LN(1+$C$59/$C$58/(RodR+ABS(Calculations!K4155-RodR))))</f>
        <v>0.00925782527526902</v>
      </c>
      <c r="T4155" s="83">
        <f t="shared" si="520"/>
        <v>0.00931510979531724</v>
      </c>
      <c r="U4155" s="58">
        <f t="shared" si="521"/>
        <v>173.041666666667</v>
      </c>
      <c r="V4155" s="58">
        <f t="shared" si="522"/>
        <v>1.01019948033673</v>
      </c>
      <c r="W4155" s="58">
        <f t="shared" si="523"/>
        <v>1.01019948033673</v>
      </c>
    </row>
    <row r="4156" spans="11:23">
      <c r="K4156" s="80">
        <v>415.4</v>
      </c>
      <c r="L4156" s="56">
        <f t="shared" si="517"/>
        <v>1.19564613559863</v>
      </c>
      <c r="M4156" s="56">
        <f t="shared" si="524"/>
        <v>0.00287422311229313</v>
      </c>
      <c r="Q4156" s="82">
        <f t="shared" si="518"/>
        <v>0.0293736819001922</v>
      </c>
      <c r="R4156" s="58">
        <f t="shared" si="519"/>
        <v>3.17361010226061</v>
      </c>
      <c r="S4156" s="57">
        <f>IF(K4156=0,C4184,(1/$C$59)*LN(1+$C$59/$C$58/(RodR+ABS(Calculations!K4156-RodR))))</f>
        <v>0.00925560511647884</v>
      </c>
      <c r="T4156" s="83">
        <f t="shared" si="520"/>
        <v>0.00931286208638693</v>
      </c>
      <c r="U4156" s="58">
        <f t="shared" si="521"/>
        <v>173.083333333333</v>
      </c>
      <c r="V4156" s="58">
        <f t="shared" si="522"/>
        <v>1.01019948033673</v>
      </c>
      <c r="W4156" s="58">
        <f t="shared" si="523"/>
        <v>1.01019948033673</v>
      </c>
    </row>
    <row r="4157" spans="11:23">
      <c r="K4157" s="80">
        <v>415.5</v>
      </c>
      <c r="L4157" s="56">
        <f t="shared" si="517"/>
        <v>1.19535947131707</v>
      </c>
      <c r="M4157" s="56">
        <f t="shared" si="524"/>
        <v>0.00287284338598104</v>
      </c>
      <c r="Q4157" s="82">
        <f t="shared" si="518"/>
        <v>0.0293666393604573</v>
      </c>
      <c r="R4157" s="58">
        <f t="shared" si="519"/>
        <v>3.17361010226061</v>
      </c>
      <c r="S4157" s="57">
        <f>IF(K4157=0,C4185,(1/$C$59)*LN(1+$C$59/$C$58/(RodR+ABS(Calculations!K4157-RodR))))</f>
        <v>0.0092533860222902</v>
      </c>
      <c r="T4157" s="83">
        <f t="shared" si="520"/>
        <v>0.00931061546192809</v>
      </c>
      <c r="U4157" s="58">
        <f t="shared" si="521"/>
        <v>173.125</v>
      </c>
      <c r="V4157" s="58">
        <f t="shared" si="522"/>
        <v>1.01019948033673</v>
      </c>
      <c r="W4157" s="58">
        <f t="shared" si="523"/>
        <v>1.01019948033673</v>
      </c>
    </row>
    <row r="4158" spans="11:23">
      <c r="K4158" s="80">
        <v>415.6</v>
      </c>
      <c r="L4158" s="56">
        <f t="shared" si="517"/>
        <v>1.19507294446263</v>
      </c>
      <c r="M4158" s="56">
        <f t="shared" si="524"/>
        <v>0.00287146465288535</v>
      </c>
      <c r="Q4158" s="82">
        <f t="shared" si="518"/>
        <v>0.0293596001969227</v>
      </c>
      <c r="R4158" s="58">
        <f t="shared" si="519"/>
        <v>3.17361010226061</v>
      </c>
      <c r="S4158" s="57">
        <f>IF(K4158=0,C4186,(1/$C$59)*LN(1+$C$59/$C$58/(RodR+ABS(Calculations!K4158-RodR))))</f>
        <v>0.00925116799193744</v>
      </c>
      <c r="T4158" s="83">
        <f t="shared" si="520"/>
        <v>0.00930836992115633</v>
      </c>
      <c r="U4158" s="58">
        <f t="shared" si="521"/>
        <v>173.166666666667</v>
      </c>
      <c r="V4158" s="58">
        <f t="shared" si="522"/>
        <v>1.01019948033673</v>
      </c>
      <c r="W4158" s="58">
        <f t="shared" si="523"/>
        <v>1.01019948033673</v>
      </c>
    </row>
    <row r="4159" spans="11:23">
      <c r="K4159" s="80">
        <v>415.7</v>
      </c>
      <c r="L4159" s="56">
        <f t="shared" si="517"/>
        <v>1.19478655493652</v>
      </c>
      <c r="M4159" s="56">
        <f t="shared" si="524"/>
        <v>0.00287008691212032</v>
      </c>
      <c r="Q4159" s="82">
        <f t="shared" si="518"/>
        <v>0.0293525644071609</v>
      </c>
      <c r="R4159" s="58">
        <f t="shared" si="519"/>
        <v>3.17361010226061</v>
      </c>
      <c r="S4159" s="57">
        <f>IF(K4159=0,C4187,(1/$C$59)*LN(1+$C$59/$C$58/(RodR+ABS(Calculations!K4159-RodR))))</f>
        <v>0.00924895102465568</v>
      </c>
      <c r="T4159" s="83">
        <f t="shared" si="520"/>
        <v>0.00930612546328704</v>
      </c>
      <c r="U4159" s="58">
        <f t="shared" si="521"/>
        <v>173.208333333333</v>
      </c>
      <c r="V4159" s="58">
        <f t="shared" si="522"/>
        <v>1.01019948033673</v>
      </c>
      <c r="W4159" s="58">
        <f t="shared" si="523"/>
        <v>1.01019948033673</v>
      </c>
    </row>
    <row r="4160" spans="11:23">
      <c r="K4160" s="80">
        <v>415.8</v>
      </c>
      <c r="L4160" s="56">
        <f t="shared" si="517"/>
        <v>1.19450030264006</v>
      </c>
      <c r="M4160" s="56">
        <f t="shared" si="524"/>
        <v>0.00286871016266299</v>
      </c>
      <c r="Q4160" s="82">
        <f t="shared" si="518"/>
        <v>0.0293455319887479</v>
      </c>
      <c r="R4160" s="58">
        <f t="shared" si="519"/>
        <v>3.17361010226061</v>
      </c>
      <c r="S4160" s="57">
        <f>IF(K4160=0,C4188,(1/$C$59)*LN(1+$C$59/$C$58/(RodR+ABS(Calculations!K4160-RodR))))</f>
        <v>0.0092467351196811</v>
      </c>
      <c r="T4160" s="83">
        <f t="shared" si="520"/>
        <v>0.00930388208753828</v>
      </c>
      <c r="U4160" s="58">
        <f t="shared" si="521"/>
        <v>173.25</v>
      </c>
      <c r="V4160" s="58">
        <f t="shared" si="522"/>
        <v>1.01019948033673</v>
      </c>
      <c r="W4160" s="58">
        <f t="shared" si="523"/>
        <v>1.01019948033673</v>
      </c>
    </row>
    <row r="4161" spans="11:23">
      <c r="K4161" s="80">
        <v>415.9</v>
      </c>
      <c r="L4161" s="56">
        <f t="shared" si="517"/>
        <v>1.19421418747462</v>
      </c>
      <c r="M4161" s="56">
        <f t="shared" si="524"/>
        <v>0.00286733440355902</v>
      </c>
      <c r="Q4161" s="82">
        <f t="shared" si="518"/>
        <v>0.0293385029392605</v>
      </c>
      <c r="R4161" s="58">
        <f t="shared" si="519"/>
        <v>3.17361010226061</v>
      </c>
      <c r="S4161" s="57">
        <f>IF(K4161=0,C4189,(1/$C$59)*LN(1+$C$59/$C$58/(RodR+ABS(Calculations!K4161-RodR))))</f>
        <v>0.00924452027625016</v>
      </c>
      <c r="T4161" s="83">
        <f t="shared" si="520"/>
        <v>0.00930163979312656</v>
      </c>
      <c r="U4161" s="58">
        <f t="shared" si="521"/>
        <v>173.291666666667</v>
      </c>
      <c r="V4161" s="58">
        <f t="shared" si="522"/>
        <v>1.01019948033673</v>
      </c>
      <c r="W4161" s="58">
        <f t="shared" si="523"/>
        <v>1.01019948033673</v>
      </c>
    </row>
    <row r="4162" spans="11:23">
      <c r="K4162" s="80">
        <v>416</v>
      </c>
      <c r="L4162" s="56">
        <f t="shared" ref="L4162:L4225" si="525">IF(K4162&lt;RodR,EPRValue,Q4162*$C$43)</f>
        <v>1.19392820934166</v>
      </c>
      <c r="M4162" s="56">
        <f t="shared" si="524"/>
        <v>0.00286595963395708</v>
      </c>
      <c r="Q4162" s="82">
        <f t="shared" si="518"/>
        <v>0.029331477256278</v>
      </c>
      <c r="R4162" s="58">
        <f t="shared" si="519"/>
        <v>3.17361010226061</v>
      </c>
      <c r="S4162" s="57">
        <f>IF(K4162=0,C4190,(1/$C$59)*LN(1+$C$59/$C$58/(RodR+ABS(Calculations!K4162-RodR))))</f>
        <v>0.00924230649360007</v>
      </c>
      <c r="T4162" s="83">
        <f t="shared" si="520"/>
        <v>0.00929939857927105</v>
      </c>
      <c r="U4162" s="58">
        <f t="shared" si="521"/>
        <v>173.333333333333</v>
      </c>
      <c r="V4162" s="58">
        <f t="shared" si="522"/>
        <v>1.01019948033673</v>
      </c>
      <c r="W4162" s="58">
        <f t="shared" si="523"/>
        <v>1.01019948033673</v>
      </c>
    </row>
    <row r="4163" spans="11:23">
      <c r="K4163" s="80">
        <v>416.1</v>
      </c>
      <c r="L4163" s="56">
        <f t="shared" si="525"/>
        <v>1.19364236814278</v>
      </c>
      <c r="M4163" s="56">
        <f t="shared" si="524"/>
        <v>0.00286458585280003</v>
      </c>
      <c r="Q4163" s="82">
        <f t="shared" si="518"/>
        <v>0.029324454937383</v>
      </c>
      <c r="R4163" s="58">
        <f t="shared" si="519"/>
        <v>3.17361010226061</v>
      </c>
      <c r="S4163" s="57">
        <f>IF(K4163=0,C4191,(1/$C$59)*LN(1+$C$59/$C$58/(RodR+ABS(Calculations!K4163-RodR))))</f>
        <v>0.00924009377096915</v>
      </c>
      <c r="T4163" s="83">
        <f t="shared" si="520"/>
        <v>0.00929715844519005</v>
      </c>
      <c r="U4163" s="58">
        <f t="shared" si="521"/>
        <v>173.375</v>
      </c>
      <c r="V4163" s="58">
        <f t="shared" si="522"/>
        <v>1.01019948033673</v>
      </c>
      <c r="W4163" s="58">
        <f t="shared" si="523"/>
        <v>1.01019948033673</v>
      </c>
    </row>
    <row r="4164" spans="11:23">
      <c r="K4164" s="80">
        <v>416.2</v>
      </c>
      <c r="L4164" s="56">
        <f t="shared" si="525"/>
        <v>1.19335666377966</v>
      </c>
      <c r="M4164" s="56">
        <f t="shared" si="524"/>
        <v>0.00286321305920123</v>
      </c>
      <c r="Q4164" s="82">
        <f t="shared" ref="Q4164:Q4227" si="526">R4164*IF($C$56&lt;$C$55,S4164,T4164)</f>
        <v>0.0293174359801598</v>
      </c>
      <c r="R4164" s="58">
        <f t="shared" ref="R4164:R4227" si="527">$C$70/$C$61*W4164</f>
        <v>3.17361010226061</v>
      </c>
      <c r="S4164" s="57">
        <f>IF(K4164=0,C4192,(1/$C$59)*LN(1+$C$59/$C$58/(RodR+ABS(Calculations!K4164-RodR))))</f>
        <v>0.0092378821075962</v>
      </c>
      <c r="T4164" s="83">
        <f t="shared" ref="T4164:T4227" si="528">IF((ABS(K4164))&lt;$C$55-$C$56,($C$53/2/PI()/$C$56*LN(($C$55-$C$56)*(ABS(K4164)+$C$56)/(ABS(K4164))/$C$55)+$C$60*LN($C$55*$C$54/($C$55-$C$56)/$C$53)),$C$60*LN((((ABS(K4164))+$C$56-$C$55)*$C$53+$C$55*$C$54)/($C$53*(ABS(K4164)))))</f>
        <v>0.00929491939010431</v>
      </c>
      <c r="U4164" s="58">
        <f t="shared" ref="U4164:U4227" si="529">K4164/$C$56</f>
        <v>173.416666666667</v>
      </c>
      <c r="V4164" s="58">
        <f t="shared" ref="V4164:V4227" si="530">IF(K4164="","",1/(1.0212-0.0178*LOG10($C$53+0.01)))</f>
        <v>1.01019948033673</v>
      </c>
      <c r="W4164" s="58">
        <f t="shared" ref="W4164:W4227" si="531">MAX(1/(-(0.21682*LOG10(3.7*U4164)-0.293)*(EXP(-3.7*U4164)-1)+1),1)*MAX(1/(-(0.1921*LOG10(U4164+0.2)+0.072)*(EXP(-150*U4164)-1)+1),1)*V4164</f>
        <v>1.01019948033673</v>
      </c>
    </row>
    <row r="4165" spans="11:23">
      <c r="K4165" s="80">
        <v>416.3</v>
      </c>
      <c r="L4165" s="56">
        <f t="shared" si="525"/>
        <v>1.19307109615403</v>
      </c>
      <c r="M4165" s="56">
        <f t="shared" si="524"/>
        <v>0.00286184125220745</v>
      </c>
      <c r="Q4165" s="82">
        <f t="shared" si="526"/>
        <v>0.0293104203821944</v>
      </c>
      <c r="R4165" s="58">
        <f t="shared" si="527"/>
        <v>3.17361010226061</v>
      </c>
      <c r="S4165" s="57">
        <f>IF(K4165=0,C4193,(1/$C$59)*LN(1+$C$59/$C$58/(RodR+ABS(Calculations!K4165-RodR))))</f>
        <v>0.00923567150272057</v>
      </c>
      <c r="T4165" s="83">
        <f t="shared" si="528"/>
        <v>0.00929268141323322</v>
      </c>
      <c r="U4165" s="58">
        <f t="shared" si="529"/>
        <v>173.458333333333</v>
      </c>
      <c r="V4165" s="58">
        <f t="shared" si="530"/>
        <v>1.01019948033673</v>
      </c>
      <c r="W4165" s="58">
        <f t="shared" si="531"/>
        <v>1.01019948033673</v>
      </c>
    </row>
    <row r="4166" spans="11:23">
      <c r="K4166" s="80">
        <v>416.4</v>
      </c>
      <c r="L4166" s="56">
        <f t="shared" si="525"/>
        <v>1.1927856651678</v>
      </c>
      <c r="M4166" s="56">
        <f t="shared" si="524"/>
        <v>0.00286047043082971</v>
      </c>
      <c r="Q4166" s="82">
        <f t="shared" si="526"/>
        <v>0.029303408141077</v>
      </c>
      <c r="R4166" s="58">
        <f t="shared" si="527"/>
        <v>3.17361010226061</v>
      </c>
      <c r="S4166" s="57">
        <f>IF(K4166=0,C4194,(1/$C$59)*LN(1+$C$59/$C$58/(RodR+ABS(Calculations!K4166-RodR))))</f>
        <v>0.00923346195558294</v>
      </c>
      <c r="T4166" s="83">
        <f t="shared" si="528"/>
        <v>0.00929044451379976</v>
      </c>
      <c r="U4166" s="58">
        <f t="shared" si="529"/>
        <v>173.5</v>
      </c>
      <c r="V4166" s="58">
        <f t="shared" si="530"/>
        <v>1.01019948033673</v>
      </c>
      <c r="W4166" s="58">
        <f t="shared" si="531"/>
        <v>1.01019948033673</v>
      </c>
    </row>
    <row r="4167" spans="11:23">
      <c r="K4167" s="80">
        <v>416.5</v>
      </c>
      <c r="L4167" s="56">
        <f t="shared" si="525"/>
        <v>1.19250037072292</v>
      </c>
      <c r="M4167" s="56">
        <f t="shared" si="524"/>
        <v>0.00285910059414718</v>
      </c>
      <c r="Q4167" s="82">
        <f t="shared" si="526"/>
        <v>0.0292963992543986</v>
      </c>
      <c r="R4167" s="58">
        <f t="shared" si="527"/>
        <v>3.17361010226061</v>
      </c>
      <c r="S4167" s="57">
        <f>IF(K4167=0,C4195,(1/$C$59)*LN(1+$C$59/$C$58/(RodR+ABS(Calculations!K4167-RodR))))</f>
        <v>0.00923125346542423</v>
      </c>
      <c r="T4167" s="83">
        <f t="shared" si="528"/>
        <v>0.00928820869102445</v>
      </c>
      <c r="U4167" s="58">
        <f t="shared" si="529"/>
        <v>173.541666666667</v>
      </c>
      <c r="V4167" s="58">
        <f t="shared" si="530"/>
        <v>1.01019948033673</v>
      </c>
      <c r="W4167" s="58">
        <f t="shared" si="531"/>
        <v>1.01019948033673</v>
      </c>
    </row>
    <row r="4168" spans="11:23">
      <c r="K4168" s="80">
        <v>416.6</v>
      </c>
      <c r="L4168" s="56">
        <f t="shared" si="525"/>
        <v>1.19221521272136</v>
      </c>
      <c r="M4168" s="56">
        <f t="shared" si="524"/>
        <v>0.00285773174127502</v>
      </c>
      <c r="Q4168" s="82">
        <f t="shared" si="526"/>
        <v>0.029289393719751</v>
      </c>
      <c r="R4168" s="58">
        <f t="shared" si="527"/>
        <v>3.17361010226061</v>
      </c>
      <c r="S4168" s="57">
        <f>IF(K4168=0,C4196,(1/$C$59)*LN(1+$C$59/$C$58/(RodR+ABS(Calculations!K4168-RodR))))</f>
        <v>0.00922904603148564</v>
      </c>
      <c r="T4168" s="83">
        <f t="shared" si="528"/>
        <v>0.00928597394413159</v>
      </c>
      <c r="U4168" s="58">
        <f t="shared" si="529"/>
        <v>173.583333333333</v>
      </c>
      <c r="V4168" s="58">
        <f t="shared" si="530"/>
        <v>1.01019948033673</v>
      </c>
      <c r="W4168" s="58">
        <f t="shared" si="531"/>
        <v>1.01019948033673</v>
      </c>
    </row>
    <row r="4169" spans="11:23">
      <c r="K4169" s="80">
        <v>416.7</v>
      </c>
      <c r="L4169" s="56">
        <f t="shared" si="525"/>
        <v>1.19193019106537</v>
      </c>
      <c r="M4169" s="56">
        <f t="shared" si="524"/>
        <v>0.00285636387115495</v>
      </c>
      <c r="Q4169" s="82">
        <f t="shared" si="526"/>
        <v>0.0292823915347328</v>
      </c>
      <c r="R4169" s="58">
        <f t="shared" si="527"/>
        <v>3.17361010226061</v>
      </c>
      <c r="S4169" s="57">
        <f>IF(K4169=0,C4197,(1/$C$59)*LN(1+$C$59/$C$58/(RodR+ABS(Calculations!K4169-RodR))))</f>
        <v>0.00922683965301047</v>
      </c>
      <c r="T4169" s="83">
        <f t="shared" si="528"/>
        <v>0.00928374027234373</v>
      </c>
      <c r="U4169" s="58">
        <f t="shared" si="529"/>
        <v>173.625</v>
      </c>
      <c r="V4169" s="58">
        <f t="shared" si="530"/>
        <v>1.01019948033673</v>
      </c>
      <c r="W4169" s="58">
        <f t="shared" si="531"/>
        <v>1.01019948033673</v>
      </c>
    </row>
    <row r="4170" spans="11:23">
      <c r="K4170" s="80">
        <v>416.8</v>
      </c>
      <c r="L4170" s="56">
        <f t="shared" si="525"/>
        <v>1.19164530565709</v>
      </c>
      <c r="M4170" s="56">
        <f t="shared" si="524"/>
        <v>0.00285499698297054</v>
      </c>
      <c r="Q4170" s="82">
        <f t="shared" si="526"/>
        <v>0.02927539269694</v>
      </c>
      <c r="R4170" s="58">
        <f t="shared" si="527"/>
        <v>3.17361010226061</v>
      </c>
      <c r="S4170" s="57">
        <f>IF(K4170=0,C4198,(1/$C$59)*LN(1+$C$59/$C$58/(RodR+ABS(Calculations!K4170-RodR))))</f>
        <v>0.00922463432924123</v>
      </c>
      <c r="T4170" s="83">
        <f t="shared" si="528"/>
        <v>0.00928150767488562</v>
      </c>
      <c r="U4170" s="58">
        <f t="shared" si="529"/>
        <v>173.666666666667</v>
      </c>
      <c r="V4170" s="58">
        <f t="shared" si="530"/>
        <v>1.01019948033673</v>
      </c>
      <c r="W4170" s="58">
        <f t="shared" si="531"/>
        <v>1.01019948033673</v>
      </c>
    </row>
    <row r="4171" spans="11:23">
      <c r="K4171" s="80">
        <v>416.9</v>
      </c>
      <c r="L4171" s="56">
        <f t="shared" si="525"/>
        <v>1.19136055639892</v>
      </c>
      <c r="M4171" s="56">
        <f t="shared" si="524"/>
        <v>0.00285363107569814</v>
      </c>
      <c r="Q4171" s="82">
        <f t="shared" si="526"/>
        <v>0.0292683972039745</v>
      </c>
      <c r="R4171" s="58">
        <f t="shared" si="527"/>
        <v>3.17361010226061</v>
      </c>
      <c r="S4171" s="57">
        <f>IF(K4171=0,C4199,(1/$C$59)*LN(1+$C$59/$C$58/(RodR+ABS(Calculations!K4171-RodR))))</f>
        <v>0.00922243005942229</v>
      </c>
      <c r="T4171" s="83">
        <f t="shared" si="528"/>
        <v>0.00927927615098224</v>
      </c>
      <c r="U4171" s="58">
        <f t="shared" si="529"/>
        <v>173.708333333333</v>
      </c>
      <c r="V4171" s="58">
        <f t="shared" si="530"/>
        <v>1.01019948033673</v>
      </c>
      <c r="W4171" s="58">
        <f t="shared" si="531"/>
        <v>1.01019948033673</v>
      </c>
    </row>
    <row r="4172" spans="11:23">
      <c r="K4172" s="80">
        <v>417</v>
      </c>
      <c r="L4172" s="56">
        <f t="shared" si="525"/>
        <v>1.19107594319321</v>
      </c>
      <c r="M4172" s="56">
        <f t="shared" si="524"/>
        <v>0.00285226614845269</v>
      </c>
      <c r="Q4172" s="82">
        <f t="shared" si="526"/>
        <v>0.0292614050534373</v>
      </c>
      <c r="R4172" s="58">
        <f t="shared" si="527"/>
        <v>3.17361010226061</v>
      </c>
      <c r="S4172" s="57">
        <f>IF(K4172=0,C4200,(1/$C$59)*LN(1+$C$59/$C$58/(RodR+ABS(Calculations!K4172-RodR))))</f>
        <v>0.00922022684279774</v>
      </c>
      <c r="T4172" s="83">
        <f t="shared" si="528"/>
        <v>0.00927704569985969</v>
      </c>
      <c r="U4172" s="58">
        <f t="shared" si="529"/>
        <v>173.75</v>
      </c>
      <c r="V4172" s="58">
        <f t="shared" si="530"/>
        <v>1.01019948033673</v>
      </c>
      <c r="W4172" s="58">
        <f t="shared" si="531"/>
        <v>1.01019948033673</v>
      </c>
    </row>
    <row r="4173" spans="11:23">
      <c r="K4173" s="80">
        <v>417.1</v>
      </c>
      <c r="L4173" s="56">
        <f t="shared" si="525"/>
        <v>1.19079146594254</v>
      </c>
      <c r="M4173" s="56">
        <f t="shared" ref="M4173:M4236" si="532">L4163-L4173</f>
        <v>0.00285090220024431</v>
      </c>
      <c r="Q4173" s="82">
        <f t="shared" si="526"/>
        <v>0.0292544162429355</v>
      </c>
      <c r="R4173" s="58">
        <f t="shared" si="527"/>
        <v>3.17361010226061</v>
      </c>
      <c r="S4173" s="57">
        <f>IF(K4173=0,C4201,(1/$C$59)*LN(1+$C$59/$C$58/(RodR+ABS(Calculations!K4173-RodR))))</f>
        <v>0.00921802467861353</v>
      </c>
      <c r="T4173" s="83">
        <f t="shared" si="528"/>
        <v>0.00927481632074428</v>
      </c>
      <c r="U4173" s="58">
        <f t="shared" si="529"/>
        <v>173.791666666667</v>
      </c>
      <c r="V4173" s="58">
        <f t="shared" si="530"/>
        <v>1.01019948033673</v>
      </c>
      <c r="W4173" s="58">
        <f t="shared" si="531"/>
        <v>1.01019948033673</v>
      </c>
    </row>
    <row r="4174" spans="11:23">
      <c r="K4174" s="80">
        <v>417.2</v>
      </c>
      <c r="L4174" s="56">
        <f t="shared" si="525"/>
        <v>1.19050712454951</v>
      </c>
      <c r="M4174" s="56">
        <f t="shared" si="532"/>
        <v>0.00284953923015419</v>
      </c>
      <c r="Q4174" s="82">
        <f t="shared" si="526"/>
        <v>0.0292474307700759</v>
      </c>
      <c r="R4174" s="58">
        <f t="shared" si="527"/>
        <v>3.17361010226061</v>
      </c>
      <c r="S4174" s="57">
        <f>IF(K4174=0,C4202,(1/$C$59)*LN(1+$C$59/$C$58/(RodR+ABS(Calculations!K4174-RodR))))</f>
        <v>0.0092158235661156</v>
      </c>
      <c r="T4174" s="83">
        <f t="shared" si="528"/>
        <v>0.00927258801286346</v>
      </c>
      <c r="U4174" s="58">
        <f t="shared" si="529"/>
        <v>173.833333333333</v>
      </c>
      <c r="V4174" s="58">
        <f t="shared" si="530"/>
        <v>1.01019948033673</v>
      </c>
      <c r="W4174" s="58">
        <f t="shared" si="531"/>
        <v>1.01019948033673</v>
      </c>
    </row>
    <row r="4175" spans="11:23">
      <c r="K4175" s="80">
        <v>417.3</v>
      </c>
      <c r="L4175" s="56">
        <f t="shared" si="525"/>
        <v>1.19022291891677</v>
      </c>
      <c r="M4175" s="56">
        <f t="shared" si="532"/>
        <v>0.00284817723726083</v>
      </c>
      <c r="Q4175" s="82">
        <f t="shared" si="526"/>
        <v>0.029240448632467</v>
      </c>
      <c r="R4175" s="58">
        <f t="shared" si="527"/>
        <v>3.17361010226061</v>
      </c>
      <c r="S4175" s="57">
        <f>IF(K4175=0,C4203,(1/$C$59)*LN(1+$C$59/$C$58/(RodR+ABS(Calculations!K4175-RodR))))</f>
        <v>0.00921362350455042</v>
      </c>
      <c r="T4175" s="83">
        <f t="shared" si="528"/>
        <v>0.00927036077544533</v>
      </c>
      <c r="U4175" s="58">
        <f t="shared" si="529"/>
        <v>173.875</v>
      </c>
      <c r="V4175" s="58">
        <f t="shared" si="530"/>
        <v>1.01019948033673</v>
      </c>
      <c r="W4175" s="58">
        <f t="shared" si="531"/>
        <v>1.01019948033673</v>
      </c>
    </row>
    <row r="4176" spans="11:23">
      <c r="K4176" s="80">
        <v>417.4</v>
      </c>
      <c r="L4176" s="56">
        <f t="shared" si="525"/>
        <v>1.18993884894716</v>
      </c>
      <c r="M4176" s="56">
        <f t="shared" si="532"/>
        <v>0.00284681622064453</v>
      </c>
      <c r="Q4176" s="82">
        <f t="shared" si="526"/>
        <v>0.0292334698277218</v>
      </c>
      <c r="R4176" s="58">
        <f t="shared" si="527"/>
        <v>3.17361010226061</v>
      </c>
      <c r="S4176" s="57">
        <f>IF(K4176=0,C4204,(1/$C$59)*LN(1+$C$59/$C$58/(RodR+ABS(Calculations!K4176-RodR))))</f>
        <v>0.00921142449316579</v>
      </c>
      <c r="T4176" s="83">
        <f t="shared" si="528"/>
        <v>0.00926813460771889</v>
      </c>
      <c r="U4176" s="58">
        <f t="shared" si="529"/>
        <v>173.916666666667</v>
      </c>
      <c r="V4176" s="58">
        <f t="shared" si="530"/>
        <v>1.01019948033673</v>
      </c>
      <c r="W4176" s="58">
        <f t="shared" si="531"/>
        <v>1.01019948033673</v>
      </c>
    </row>
    <row r="4177" spans="11:23">
      <c r="K4177" s="80">
        <v>417.5</v>
      </c>
      <c r="L4177" s="56">
        <f t="shared" si="525"/>
        <v>1.18965491454354</v>
      </c>
      <c r="M4177" s="56">
        <f t="shared" si="532"/>
        <v>0.00284545617938536</v>
      </c>
      <c r="Q4177" s="82">
        <f t="shared" si="526"/>
        <v>0.0292264943534537</v>
      </c>
      <c r="R4177" s="58">
        <f t="shared" si="527"/>
        <v>3.17361010226061</v>
      </c>
      <c r="S4177" s="57">
        <f>IF(K4177=0,C4205,(1/$C$59)*LN(1+$C$59/$C$58/(RodR+ABS(Calculations!K4177-RodR))))</f>
        <v>0.00920922653120975</v>
      </c>
      <c r="T4177" s="83">
        <f t="shared" si="528"/>
        <v>0.00926590950891336</v>
      </c>
      <c r="U4177" s="58">
        <f t="shared" si="529"/>
        <v>173.958333333333</v>
      </c>
      <c r="V4177" s="58">
        <f t="shared" si="530"/>
        <v>1.01019948033673</v>
      </c>
      <c r="W4177" s="58">
        <f t="shared" si="531"/>
        <v>1.01019948033673</v>
      </c>
    </row>
    <row r="4178" spans="11:23">
      <c r="K4178" s="80">
        <v>417.6</v>
      </c>
      <c r="L4178" s="56">
        <f t="shared" si="525"/>
        <v>1.1893711156089</v>
      </c>
      <c r="M4178" s="56">
        <f t="shared" si="532"/>
        <v>0.0028440971124597</v>
      </c>
      <c r="Q4178" s="82">
        <f t="shared" si="526"/>
        <v>0.0292195222072798</v>
      </c>
      <c r="R4178" s="58">
        <f t="shared" si="527"/>
        <v>3.17361010226061</v>
      </c>
      <c r="S4178" s="57">
        <f>IF(K4178=0,C4206,(1/$C$59)*LN(1+$C$59/$C$58/(RodR+ABS(Calculations!K4178-RodR))))</f>
        <v>0.00920702961793142</v>
      </c>
      <c r="T4178" s="83">
        <f t="shared" si="528"/>
        <v>0.00926368547825908</v>
      </c>
      <c r="U4178" s="58">
        <f t="shared" si="529"/>
        <v>174</v>
      </c>
      <c r="V4178" s="58">
        <f t="shared" si="530"/>
        <v>1.01019948033673</v>
      </c>
      <c r="W4178" s="58">
        <f t="shared" si="531"/>
        <v>1.01019948033673</v>
      </c>
    </row>
    <row r="4179" spans="11:23">
      <c r="K4179" s="80">
        <v>417.7</v>
      </c>
      <c r="L4179" s="56">
        <f t="shared" si="525"/>
        <v>1.18908745204632</v>
      </c>
      <c r="M4179" s="56">
        <f t="shared" si="532"/>
        <v>0.00284273901905041</v>
      </c>
      <c r="Q4179" s="82">
        <f t="shared" si="526"/>
        <v>0.0292125533868187</v>
      </c>
      <c r="R4179" s="58">
        <f t="shared" si="527"/>
        <v>3.17361010226061</v>
      </c>
      <c r="S4179" s="57">
        <f>IF(K4179=0,C4207,(1/$C$59)*LN(1+$C$59/$C$58/(RodR+ABS(Calculations!K4179-RodR))))</f>
        <v>0.00920483375258043</v>
      </c>
      <c r="T4179" s="83">
        <f t="shared" si="528"/>
        <v>0.00926146251498727</v>
      </c>
      <c r="U4179" s="58">
        <f t="shared" si="529"/>
        <v>174.041666666667</v>
      </c>
      <c r="V4179" s="58">
        <f t="shared" si="530"/>
        <v>1.01019948033673</v>
      </c>
      <c r="W4179" s="58">
        <f t="shared" si="531"/>
        <v>1.01019948033673</v>
      </c>
    </row>
    <row r="4180" spans="11:23">
      <c r="K4180" s="80">
        <v>417.8</v>
      </c>
      <c r="L4180" s="56">
        <f t="shared" si="525"/>
        <v>1.18880392375896</v>
      </c>
      <c r="M4180" s="56">
        <f t="shared" si="532"/>
        <v>0.0028413818981341</v>
      </c>
      <c r="Q4180" s="82">
        <f t="shared" si="526"/>
        <v>0.0292055878896916</v>
      </c>
      <c r="R4180" s="58">
        <f t="shared" si="527"/>
        <v>3.17361010226061</v>
      </c>
      <c r="S4180" s="57">
        <f>IF(K4180=0,C4208,(1/$C$59)*LN(1+$C$59/$C$58/(RodR+ABS(Calculations!K4180-RodR))))</f>
        <v>0.00920263893440723</v>
      </c>
      <c r="T4180" s="83">
        <f t="shared" si="528"/>
        <v>0.00925924061832983</v>
      </c>
      <c r="U4180" s="58">
        <f t="shared" si="529"/>
        <v>174.083333333333</v>
      </c>
      <c r="V4180" s="58">
        <f t="shared" si="530"/>
        <v>1.01019948033673</v>
      </c>
      <c r="W4180" s="58">
        <f t="shared" si="531"/>
        <v>1.01019948033673</v>
      </c>
    </row>
    <row r="4181" spans="11:23">
      <c r="K4181" s="80">
        <v>417.9</v>
      </c>
      <c r="L4181" s="56">
        <f t="shared" si="525"/>
        <v>1.18852053065006</v>
      </c>
      <c r="M4181" s="56">
        <f t="shared" si="532"/>
        <v>0.00284002574886033</v>
      </c>
      <c r="Q4181" s="82">
        <f t="shared" si="526"/>
        <v>0.0291986257135213</v>
      </c>
      <c r="R4181" s="58">
        <f t="shared" si="527"/>
        <v>3.17361010226061</v>
      </c>
      <c r="S4181" s="57">
        <f>IF(K4181=0,C4209,(1/$C$59)*LN(1+$C$59/$C$58/(RodR+ABS(Calculations!K4181-RodR))))</f>
        <v>0.00920044516266275</v>
      </c>
      <c r="T4181" s="83">
        <f t="shared" si="528"/>
        <v>0.00925701978751888</v>
      </c>
      <c r="U4181" s="58">
        <f t="shared" si="529"/>
        <v>174.125</v>
      </c>
      <c r="V4181" s="58">
        <f t="shared" si="530"/>
        <v>1.01019948033673</v>
      </c>
      <c r="W4181" s="58">
        <f t="shared" si="531"/>
        <v>1.01019948033673</v>
      </c>
    </row>
    <row r="4182" spans="11:23">
      <c r="K4182" s="80">
        <v>418</v>
      </c>
      <c r="L4182" s="56">
        <f t="shared" si="525"/>
        <v>1.188237272623</v>
      </c>
      <c r="M4182" s="56">
        <f t="shared" si="532"/>
        <v>0.00283867057020371</v>
      </c>
      <c r="Q4182" s="82">
        <f t="shared" si="526"/>
        <v>0.0291916668559339</v>
      </c>
      <c r="R4182" s="58">
        <f t="shared" si="527"/>
        <v>3.17361010226061</v>
      </c>
      <c r="S4182" s="57">
        <f>IF(K4182=0,C4210,(1/$C$59)*LN(1+$C$59/$C$58/(RodR+ABS(Calculations!K4182-RodR))))</f>
        <v>0.00919825243659902</v>
      </c>
      <c r="T4182" s="83">
        <f t="shared" si="528"/>
        <v>0.00925480002178789</v>
      </c>
      <c r="U4182" s="58">
        <f t="shared" si="529"/>
        <v>174.166666666667</v>
      </c>
      <c r="V4182" s="58">
        <f t="shared" si="530"/>
        <v>1.01019948033673</v>
      </c>
      <c r="W4182" s="58">
        <f t="shared" si="531"/>
        <v>1.01019948033673</v>
      </c>
    </row>
    <row r="4183" spans="11:23">
      <c r="K4183" s="80">
        <v>418.1</v>
      </c>
      <c r="L4183" s="56">
        <f t="shared" si="525"/>
        <v>1.18795414958119</v>
      </c>
      <c r="M4183" s="56">
        <f t="shared" si="532"/>
        <v>0.0028373163613491</v>
      </c>
      <c r="Q4183" s="82">
        <f t="shared" si="526"/>
        <v>0.0291847113145566</v>
      </c>
      <c r="R4183" s="58">
        <f t="shared" si="527"/>
        <v>3.17361010226061</v>
      </c>
      <c r="S4183" s="57">
        <f>IF(K4183=0,C4211,(1/$C$59)*LN(1+$C$59/$C$58/(RodR+ABS(Calculations!K4183-RodR))))</f>
        <v>0.00919606075546831</v>
      </c>
      <c r="T4183" s="83">
        <f t="shared" si="528"/>
        <v>0.00925258132037098</v>
      </c>
      <c r="U4183" s="58">
        <f t="shared" si="529"/>
        <v>174.208333333333</v>
      </c>
      <c r="V4183" s="58">
        <f t="shared" si="530"/>
        <v>1.01019948033673</v>
      </c>
      <c r="W4183" s="58">
        <f t="shared" si="531"/>
        <v>1.01019948033673</v>
      </c>
    </row>
    <row r="4184" spans="11:23">
      <c r="K4184" s="80">
        <v>418.2</v>
      </c>
      <c r="L4184" s="56">
        <f t="shared" si="525"/>
        <v>1.1876711614282</v>
      </c>
      <c r="M4184" s="56">
        <f t="shared" si="532"/>
        <v>0.00283596312130574</v>
      </c>
      <c r="Q4184" s="82">
        <f t="shared" si="526"/>
        <v>0.0291777590870204</v>
      </c>
      <c r="R4184" s="58">
        <f t="shared" si="527"/>
        <v>3.17361010226061</v>
      </c>
      <c r="S4184" s="57">
        <f>IF(K4184=0,C4212,(1/$C$59)*LN(1+$C$59/$C$58/(RodR+ABS(Calculations!K4184-RodR))))</f>
        <v>0.00919387011852422</v>
      </c>
      <c r="T4184" s="83">
        <f t="shared" si="528"/>
        <v>0.00925036368250229</v>
      </c>
      <c r="U4184" s="58">
        <f t="shared" si="529"/>
        <v>174.25</v>
      </c>
      <c r="V4184" s="58">
        <f t="shared" si="530"/>
        <v>1.01019948033673</v>
      </c>
      <c r="W4184" s="58">
        <f t="shared" si="531"/>
        <v>1.01019948033673</v>
      </c>
    </row>
    <row r="4185" spans="11:23">
      <c r="K4185" s="80">
        <v>418.3</v>
      </c>
      <c r="L4185" s="56">
        <f t="shared" si="525"/>
        <v>1.18738830806758</v>
      </c>
      <c r="M4185" s="56">
        <f t="shared" si="532"/>
        <v>0.00283461084918901</v>
      </c>
      <c r="Q4185" s="82">
        <f t="shared" si="526"/>
        <v>0.0291708101709558</v>
      </c>
      <c r="R4185" s="58">
        <f t="shared" si="527"/>
        <v>3.17361010226061</v>
      </c>
      <c r="S4185" s="57">
        <f>IF(K4185=0,C4213,(1/$C$59)*LN(1+$C$59/$C$58/(RodR+ABS(Calculations!K4185-RodR))))</f>
        <v>0.00919168052502007</v>
      </c>
      <c r="T4185" s="83">
        <f t="shared" si="528"/>
        <v>0.00924814710741816</v>
      </c>
      <c r="U4185" s="58">
        <f t="shared" si="529"/>
        <v>174.291666666667</v>
      </c>
      <c r="V4185" s="58">
        <f t="shared" si="530"/>
        <v>1.01019948033673</v>
      </c>
      <c r="W4185" s="58">
        <f t="shared" si="531"/>
        <v>1.01019948033673</v>
      </c>
    </row>
    <row r="4186" spans="11:23">
      <c r="K4186" s="80">
        <v>418.4</v>
      </c>
      <c r="L4186" s="56">
        <f t="shared" si="525"/>
        <v>1.18710558940315</v>
      </c>
      <c r="M4186" s="56">
        <f t="shared" si="532"/>
        <v>0.00283325954400881</v>
      </c>
      <c r="Q4186" s="82">
        <f t="shared" si="526"/>
        <v>0.0291638645639999</v>
      </c>
      <c r="R4186" s="58">
        <f t="shared" si="527"/>
        <v>3.17361010226061</v>
      </c>
      <c r="S4186" s="57">
        <f>IF(K4186=0,C4214,(1/$C$59)*LN(1+$C$59/$C$58/(RodR+ABS(Calculations!K4186-RodR))))</f>
        <v>0.00918949197421133</v>
      </c>
      <c r="T4186" s="83">
        <f t="shared" si="528"/>
        <v>0.00924593159435385</v>
      </c>
      <c r="U4186" s="58">
        <f t="shared" si="529"/>
        <v>174.333333333333</v>
      </c>
      <c r="V4186" s="58">
        <f t="shared" si="530"/>
        <v>1.01019948033673</v>
      </c>
      <c r="W4186" s="58">
        <f t="shared" si="531"/>
        <v>1.01019948033673</v>
      </c>
    </row>
    <row r="4187" spans="11:23">
      <c r="K4187" s="80">
        <v>418.5</v>
      </c>
      <c r="L4187" s="56">
        <f t="shared" si="525"/>
        <v>1.18682300533862</v>
      </c>
      <c r="M4187" s="56">
        <f t="shared" si="532"/>
        <v>0.00283190920491472</v>
      </c>
      <c r="Q4187" s="82">
        <f t="shared" si="526"/>
        <v>0.0291569222637871</v>
      </c>
      <c r="R4187" s="58">
        <f t="shared" si="527"/>
        <v>3.17361010226061</v>
      </c>
      <c r="S4187" s="57">
        <f>IF(K4187=0,C4215,(1/$C$59)*LN(1+$C$59/$C$58/(RodR+ABS(Calculations!K4187-RodR))))</f>
        <v>0.00918730446535262</v>
      </c>
      <c r="T4187" s="83">
        <f t="shared" si="528"/>
        <v>0.0092437171425475</v>
      </c>
      <c r="U4187" s="58">
        <f t="shared" si="529"/>
        <v>174.375</v>
      </c>
      <c r="V4187" s="58">
        <f t="shared" si="530"/>
        <v>1.01019948033673</v>
      </c>
      <c r="W4187" s="58">
        <f t="shared" si="531"/>
        <v>1.01019948033673</v>
      </c>
    </row>
    <row r="4188" spans="11:23">
      <c r="K4188" s="80">
        <v>418.6</v>
      </c>
      <c r="L4188" s="56">
        <f t="shared" si="525"/>
        <v>1.18654055577795</v>
      </c>
      <c r="M4188" s="56">
        <f t="shared" si="532"/>
        <v>0.00283055983095126</v>
      </c>
      <c r="Q4188" s="82">
        <f t="shared" si="526"/>
        <v>0.0291499832679579</v>
      </c>
      <c r="R4188" s="58">
        <f t="shared" si="527"/>
        <v>3.17361010226061</v>
      </c>
      <c r="S4188" s="57">
        <f>IF(K4188=0,C4216,(1/$C$59)*LN(1+$C$59/$C$58/(RodR+ABS(Calculations!K4188-RodR))))</f>
        <v>0.00918511799770046</v>
      </c>
      <c r="T4188" s="83">
        <f t="shared" si="528"/>
        <v>0.00924150375123525</v>
      </c>
      <c r="U4188" s="58">
        <f t="shared" si="529"/>
        <v>174.416666666667</v>
      </c>
      <c r="V4188" s="58">
        <f t="shared" si="530"/>
        <v>1.01019948033673</v>
      </c>
      <c r="W4188" s="58">
        <f t="shared" si="531"/>
        <v>1.01019948033673</v>
      </c>
    </row>
    <row r="4189" spans="11:23">
      <c r="K4189" s="80">
        <v>418.7</v>
      </c>
      <c r="L4189" s="56">
        <f t="shared" si="525"/>
        <v>1.18625824062512</v>
      </c>
      <c r="M4189" s="56">
        <f t="shared" si="532"/>
        <v>0.0028292114211983</v>
      </c>
      <c r="Q4189" s="82">
        <f t="shared" si="526"/>
        <v>0.0291430475741536</v>
      </c>
      <c r="R4189" s="58">
        <f t="shared" si="527"/>
        <v>3.17361010226061</v>
      </c>
      <c r="S4189" s="57">
        <f>IF(K4189=0,C4217,(1/$C$59)*LN(1+$C$59/$C$58/(RodR+ABS(Calculations!K4189-RodR))))</f>
        <v>0.0091829325705116</v>
      </c>
      <c r="T4189" s="83">
        <f t="shared" si="528"/>
        <v>0.0092392914196568</v>
      </c>
      <c r="U4189" s="58">
        <f t="shared" si="529"/>
        <v>174.458333333333</v>
      </c>
      <c r="V4189" s="58">
        <f t="shared" si="530"/>
        <v>1.01019948033673</v>
      </c>
      <c r="W4189" s="58">
        <f t="shared" si="531"/>
        <v>1.01019948033673</v>
      </c>
    </row>
    <row r="4190" spans="11:23">
      <c r="K4190" s="80">
        <v>418.8</v>
      </c>
      <c r="L4190" s="56">
        <f t="shared" si="525"/>
        <v>1.18597605978419</v>
      </c>
      <c r="M4190" s="56">
        <f t="shared" si="532"/>
        <v>0.00282786397477008</v>
      </c>
      <c r="Q4190" s="82">
        <f t="shared" si="526"/>
        <v>0.0291361151800171</v>
      </c>
      <c r="R4190" s="58">
        <f t="shared" si="527"/>
        <v>3.17361010226061</v>
      </c>
      <c r="S4190" s="57">
        <f>IF(K4190=0,C4218,(1/$C$59)*LN(1+$C$59/$C$58/(RodR+ABS(Calculations!K4190-RodR))))</f>
        <v>0.00918074818304333</v>
      </c>
      <c r="T4190" s="83">
        <f t="shared" si="528"/>
        <v>0.00923708014705008</v>
      </c>
      <c r="U4190" s="58">
        <f t="shared" si="529"/>
        <v>174.5</v>
      </c>
      <c r="V4190" s="58">
        <f t="shared" si="530"/>
        <v>1.01019948033673</v>
      </c>
      <c r="W4190" s="58">
        <f t="shared" si="531"/>
        <v>1.01019948033673</v>
      </c>
    </row>
    <row r="4191" spans="11:23">
      <c r="K4191" s="80">
        <v>418.9</v>
      </c>
      <c r="L4191" s="56">
        <f t="shared" si="525"/>
        <v>1.18569401315939</v>
      </c>
      <c r="M4191" s="56">
        <f t="shared" si="532"/>
        <v>0.00282651749067608</v>
      </c>
      <c r="Q4191" s="82">
        <f t="shared" si="526"/>
        <v>0.0291291860831954</v>
      </c>
      <c r="R4191" s="58">
        <f t="shared" si="527"/>
        <v>3.17361010226061</v>
      </c>
      <c r="S4191" s="57">
        <f>IF(K4191=0,C4219,(1/$C$59)*LN(1+$C$59/$C$58/(RodR+ABS(Calculations!K4191-RodR))))</f>
        <v>0.00917856483455428</v>
      </c>
      <c r="T4191" s="83">
        <f t="shared" si="528"/>
        <v>0.00923486993265634</v>
      </c>
      <c r="U4191" s="58">
        <f t="shared" si="529"/>
        <v>174.541666666667</v>
      </c>
      <c r="V4191" s="58">
        <f t="shared" si="530"/>
        <v>1.01019948033673</v>
      </c>
      <c r="W4191" s="58">
        <f t="shared" si="531"/>
        <v>1.01019948033673</v>
      </c>
    </row>
    <row r="4192" spans="11:23">
      <c r="K4192" s="80">
        <v>419</v>
      </c>
      <c r="L4192" s="56">
        <f t="shared" si="525"/>
        <v>1.1854121006549</v>
      </c>
      <c r="M4192" s="56">
        <f t="shared" si="532"/>
        <v>0.00282517196810117</v>
      </c>
      <c r="Q4192" s="82">
        <f t="shared" si="526"/>
        <v>0.029122260281335</v>
      </c>
      <c r="R4192" s="58">
        <f t="shared" si="527"/>
        <v>3.17361010226061</v>
      </c>
      <c r="S4192" s="57">
        <f>IF(K4192=0,C4220,(1/$C$59)*LN(1+$C$59/$C$58/(RodR+ABS(Calculations!K4192-RodR))))</f>
        <v>0.00917638252430277</v>
      </c>
      <c r="T4192" s="83">
        <f t="shared" si="528"/>
        <v>0.00923266077571464</v>
      </c>
      <c r="U4192" s="58">
        <f t="shared" si="529"/>
        <v>174.583333333333</v>
      </c>
      <c r="V4192" s="58">
        <f t="shared" si="530"/>
        <v>1.01019948033673</v>
      </c>
      <c r="W4192" s="58">
        <f t="shared" si="531"/>
        <v>1.01019948033673</v>
      </c>
    </row>
    <row r="4193" spans="11:23">
      <c r="K4193" s="80">
        <v>419.1</v>
      </c>
      <c r="L4193" s="56">
        <f t="shared" si="525"/>
        <v>1.18513032217514</v>
      </c>
      <c r="M4193" s="56">
        <f t="shared" si="532"/>
        <v>0.00282382740605436</v>
      </c>
      <c r="Q4193" s="82">
        <f t="shared" si="526"/>
        <v>0.029115337772087</v>
      </c>
      <c r="R4193" s="58">
        <f t="shared" si="527"/>
        <v>3.17361010226061</v>
      </c>
      <c r="S4193" s="57">
        <f>IF(K4193=0,C4221,(1/$C$59)*LN(1+$C$59/$C$58/(RodR+ABS(Calculations!K4193-RodR))))</f>
        <v>0.00917420125154874</v>
      </c>
      <c r="T4193" s="83">
        <f t="shared" si="528"/>
        <v>0.00923045267546736</v>
      </c>
      <c r="U4193" s="58">
        <f t="shared" si="529"/>
        <v>174.625</v>
      </c>
      <c r="V4193" s="58">
        <f t="shared" si="530"/>
        <v>1.01019948033673</v>
      </c>
      <c r="W4193" s="58">
        <f t="shared" si="531"/>
        <v>1.01019948033673</v>
      </c>
    </row>
    <row r="4194" spans="11:23">
      <c r="K4194" s="80">
        <v>419.2</v>
      </c>
      <c r="L4194" s="56">
        <f t="shared" si="525"/>
        <v>1.18484867762452</v>
      </c>
      <c r="M4194" s="56">
        <f t="shared" si="532"/>
        <v>0.00282248380368566</v>
      </c>
      <c r="Q4194" s="82">
        <f t="shared" si="526"/>
        <v>0.0291084185531037</v>
      </c>
      <c r="R4194" s="58">
        <f t="shared" si="527"/>
        <v>3.17361010226061</v>
      </c>
      <c r="S4194" s="57">
        <f>IF(K4194=0,C4222,(1/$C$59)*LN(1+$C$59/$C$58/(RodR+ABS(Calculations!K4194-RodR))))</f>
        <v>0.00917202101555238</v>
      </c>
      <c r="T4194" s="83">
        <f t="shared" si="528"/>
        <v>0.00922824563115619</v>
      </c>
      <c r="U4194" s="58">
        <f t="shared" si="529"/>
        <v>174.666666666667</v>
      </c>
      <c r="V4194" s="58">
        <f t="shared" si="530"/>
        <v>1.01019948033673</v>
      </c>
      <c r="W4194" s="58">
        <f t="shared" si="531"/>
        <v>1.01019948033673</v>
      </c>
    </row>
    <row r="4195" spans="11:23">
      <c r="K4195" s="80">
        <v>419.3</v>
      </c>
      <c r="L4195" s="56">
        <f t="shared" si="525"/>
        <v>1.18456716690761</v>
      </c>
      <c r="M4195" s="56">
        <f t="shared" si="532"/>
        <v>0.0028211411599699</v>
      </c>
      <c r="Q4195" s="82">
        <f t="shared" si="526"/>
        <v>0.0291015026220404</v>
      </c>
      <c r="R4195" s="58">
        <f t="shared" si="527"/>
        <v>3.17361010226061</v>
      </c>
      <c r="S4195" s="57">
        <f>IF(K4195=0,C4223,(1/$C$59)*LN(1+$C$59/$C$58/(RodR+ABS(Calculations!K4195-RodR))))</f>
        <v>0.00916984181557495</v>
      </c>
      <c r="T4195" s="83">
        <f t="shared" si="528"/>
        <v>0.00922603964202355</v>
      </c>
      <c r="U4195" s="58">
        <f t="shared" si="529"/>
        <v>174.708333333333</v>
      </c>
      <c r="V4195" s="58">
        <f t="shared" si="530"/>
        <v>1.01019948033673</v>
      </c>
      <c r="W4195" s="58">
        <f t="shared" si="531"/>
        <v>1.01019948033673</v>
      </c>
    </row>
    <row r="4196" spans="11:23">
      <c r="K4196" s="80">
        <v>419.4</v>
      </c>
      <c r="L4196" s="56">
        <f t="shared" si="525"/>
        <v>1.18428578992903</v>
      </c>
      <c r="M4196" s="56">
        <f t="shared" si="532"/>
        <v>0.00281979947412525</v>
      </c>
      <c r="Q4196" s="82">
        <f t="shared" si="526"/>
        <v>0.0290945899765536</v>
      </c>
      <c r="R4196" s="58">
        <f t="shared" si="527"/>
        <v>3.17361010226061</v>
      </c>
      <c r="S4196" s="57">
        <f>IF(K4196=0,C4224,(1/$C$59)*LN(1+$C$59/$C$58/(RodR+ABS(Calculations!K4196-RodR))))</f>
        <v>0.00916766365087794</v>
      </c>
      <c r="T4196" s="83">
        <f t="shared" si="528"/>
        <v>0.00922383470731313</v>
      </c>
      <c r="U4196" s="58">
        <f t="shared" si="529"/>
        <v>174.75</v>
      </c>
      <c r="V4196" s="58">
        <f t="shared" si="530"/>
        <v>1.01019948033673</v>
      </c>
      <c r="W4196" s="58">
        <f t="shared" si="531"/>
        <v>1.01019948033673</v>
      </c>
    </row>
    <row r="4197" spans="11:23">
      <c r="K4197" s="80">
        <v>419.5</v>
      </c>
      <c r="L4197" s="56">
        <f t="shared" si="525"/>
        <v>1.18400454659349</v>
      </c>
      <c r="M4197" s="56">
        <f t="shared" si="532"/>
        <v>0.00281845874512743</v>
      </c>
      <c r="Q4197" s="82">
        <f t="shared" si="526"/>
        <v>0.0290876806143029</v>
      </c>
      <c r="R4197" s="58">
        <f t="shared" si="527"/>
        <v>3.17361010226061</v>
      </c>
      <c r="S4197" s="57">
        <f>IF(K4197=0,C4225,(1/$C$59)*LN(1+$C$59/$C$58/(RodR+ABS(Calculations!K4197-RodR))))</f>
        <v>0.00916548652072394</v>
      </c>
      <c r="T4197" s="83">
        <f t="shared" si="528"/>
        <v>0.00922163082626933</v>
      </c>
      <c r="U4197" s="58">
        <f t="shared" si="529"/>
        <v>174.791666666667</v>
      </c>
      <c r="V4197" s="58">
        <f t="shared" si="530"/>
        <v>1.01019948033673</v>
      </c>
      <c r="W4197" s="58">
        <f t="shared" si="531"/>
        <v>1.01019948033673</v>
      </c>
    </row>
    <row r="4198" spans="11:23">
      <c r="K4198" s="80">
        <v>419.6</v>
      </c>
      <c r="L4198" s="56">
        <f t="shared" si="525"/>
        <v>1.18372343680579</v>
      </c>
      <c r="M4198" s="56">
        <f t="shared" si="532"/>
        <v>0.00281711897215953</v>
      </c>
      <c r="Q4198" s="82">
        <f t="shared" si="526"/>
        <v>0.0290807745329489</v>
      </c>
      <c r="R4198" s="58">
        <f t="shared" si="527"/>
        <v>3.17361010226061</v>
      </c>
      <c r="S4198" s="57">
        <f>IF(K4198=0,C4226,(1/$C$59)*LN(1+$C$59/$C$58/(RodR+ABS(Calculations!K4198-RodR))))</f>
        <v>0.00916331042437577</v>
      </c>
      <c r="T4198" s="83">
        <f t="shared" si="528"/>
        <v>0.00921942799813678</v>
      </c>
      <c r="U4198" s="58">
        <f t="shared" si="529"/>
        <v>174.833333333333</v>
      </c>
      <c r="V4198" s="58">
        <f t="shared" si="530"/>
        <v>1.01019948033673</v>
      </c>
      <c r="W4198" s="58">
        <f t="shared" si="531"/>
        <v>1.01019948033673</v>
      </c>
    </row>
    <row r="4199" spans="11:23">
      <c r="K4199" s="80">
        <v>419.7</v>
      </c>
      <c r="L4199" s="56">
        <f t="shared" si="525"/>
        <v>1.18344246047085</v>
      </c>
      <c r="M4199" s="56">
        <f t="shared" si="532"/>
        <v>0.00281578015426653</v>
      </c>
      <c r="Q4199" s="82">
        <f t="shared" si="526"/>
        <v>0.0290738717301562</v>
      </c>
      <c r="R4199" s="58">
        <f t="shared" si="527"/>
        <v>3.17361010226061</v>
      </c>
      <c r="S4199" s="57">
        <f>IF(K4199=0,C4227,(1/$C$59)*LN(1+$C$59/$C$58/(RodR+ABS(Calculations!K4199-RodR))))</f>
        <v>0.00916113536109758</v>
      </c>
      <c r="T4199" s="83">
        <f t="shared" si="528"/>
        <v>0.00921722622216141</v>
      </c>
      <c r="U4199" s="58">
        <f t="shared" si="529"/>
        <v>174.875</v>
      </c>
      <c r="V4199" s="58">
        <f t="shared" si="530"/>
        <v>1.01019948033673</v>
      </c>
      <c r="W4199" s="58">
        <f t="shared" si="531"/>
        <v>1.01019948033673</v>
      </c>
    </row>
    <row r="4200" spans="11:23">
      <c r="K4200" s="80">
        <v>419.8</v>
      </c>
      <c r="L4200" s="56">
        <f t="shared" si="525"/>
        <v>1.18316161749366</v>
      </c>
      <c r="M4200" s="56">
        <f t="shared" si="532"/>
        <v>0.00281444229052741</v>
      </c>
      <c r="Q4200" s="82">
        <f t="shared" si="526"/>
        <v>0.0290669722035903</v>
      </c>
      <c r="R4200" s="58">
        <f t="shared" si="527"/>
        <v>3.17361010226061</v>
      </c>
      <c r="S4200" s="57">
        <f>IF(K4200=0,C4228,(1/$C$59)*LN(1+$C$59/$C$58/(RodR+ABS(Calculations!K4200-RodR))))</f>
        <v>0.00915896133015379</v>
      </c>
      <c r="T4200" s="83">
        <f t="shared" si="528"/>
        <v>0.00921502549758919</v>
      </c>
      <c r="U4200" s="58">
        <f t="shared" si="529"/>
        <v>174.916666666667</v>
      </c>
      <c r="V4200" s="58">
        <f t="shared" si="530"/>
        <v>1.01019948033673</v>
      </c>
      <c r="W4200" s="58">
        <f t="shared" si="531"/>
        <v>1.01019948033673</v>
      </c>
    </row>
    <row r="4201" spans="11:23">
      <c r="K4201" s="80">
        <v>419.9</v>
      </c>
      <c r="L4201" s="56">
        <f t="shared" si="525"/>
        <v>1.18288090777926</v>
      </c>
      <c r="M4201" s="56">
        <f t="shared" si="532"/>
        <v>0.00281310538012614</v>
      </c>
      <c r="Q4201" s="82">
        <f t="shared" si="526"/>
        <v>0.0290600759509186</v>
      </c>
      <c r="R4201" s="58">
        <f t="shared" si="527"/>
        <v>3.17361010226061</v>
      </c>
      <c r="S4201" s="57">
        <f>IF(K4201=0,C4229,(1/$C$59)*LN(1+$C$59/$C$58/(RodR+ABS(Calculations!K4201-RodR))))</f>
        <v>0.00915678833080934</v>
      </c>
      <c r="T4201" s="83">
        <f t="shared" si="528"/>
        <v>0.0092128258236674</v>
      </c>
      <c r="U4201" s="58">
        <f t="shared" si="529"/>
        <v>174.958333333333</v>
      </c>
      <c r="V4201" s="58">
        <f t="shared" si="530"/>
        <v>1.01019948033673</v>
      </c>
      <c r="W4201" s="58">
        <f t="shared" si="531"/>
        <v>1.01019948033673</v>
      </c>
    </row>
    <row r="4202" spans="11:23">
      <c r="K4202" s="80">
        <v>420</v>
      </c>
      <c r="L4202" s="56">
        <f t="shared" si="525"/>
        <v>1.18260033123286</v>
      </c>
      <c r="M4202" s="56">
        <f t="shared" si="532"/>
        <v>0.00281176942203776</v>
      </c>
      <c r="Q4202" s="82">
        <f t="shared" si="526"/>
        <v>0.0290531829698123</v>
      </c>
      <c r="R4202" s="58">
        <f t="shared" si="527"/>
        <v>3.17361010226061</v>
      </c>
      <c r="S4202" s="57">
        <f>IF(K4202=0,C4230,(1/$C$59)*LN(1+$C$59/$C$58/(RodR+ABS(Calculations!K4202-RodR))))</f>
        <v>0.00915461636233049</v>
      </c>
      <c r="T4202" s="83">
        <f t="shared" si="528"/>
        <v>0.00921062719964378</v>
      </c>
      <c r="U4202" s="58">
        <f t="shared" si="529"/>
        <v>175</v>
      </c>
      <c r="V4202" s="58">
        <f t="shared" si="530"/>
        <v>1.01019948033673</v>
      </c>
      <c r="W4202" s="58">
        <f t="shared" si="531"/>
        <v>1.01019948033673</v>
      </c>
    </row>
    <row r="4203" spans="11:23">
      <c r="K4203" s="80">
        <v>420.1</v>
      </c>
      <c r="L4203" s="56">
        <f t="shared" si="525"/>
        <v>1.18231988775976</v>
      </c>
      <c r="M4203" s="56">
        <f t="shared" si="532"/>
        <v>0.00281043441537676</v>
      </c>
      <c r="Q4203" s="82">
        <f t="shared" si="526"/>
        <v>0.0290462932579446</v>
      </c>
      <c r="R4203" s="58">
        <f t="shared" si="527"/>
        <v>3.17361010226061</v>
      </c>
      <c r="S4203" s="57">
        <f>IF(K4203=0,C4231,(1/$C$59)*LN(1+$C$59/$C$58/(RodR+ABS(Calculations!K4203-RodR))))</f>
        <v>0.00915244542398404</v>
      </c>
      <c r="T4203" s="83">
        <f t="shared" si="528"/>
        <v>0.00920842962476674</v>
      </c>
      <c r="U4203" s="58">
        <f t="shared" si="529"/>
        <v>175.041666666667</v>
      </c>
      <c r="V4203" s="58">
        <f t="shared" si="530"/>
        <v>1.01019948033673</v>
      </c>
      <c r="W4203" s="58">
        <f t="shared" si="531"/>
        <v>1.01019948033673</v>
      </c>
    </row>
    <row r="4204" spans="11:23">
      <c r="K4204" s="80">
        <v>420.2</v>
      </c>
      <c r="L4204" s="56">
        <f t="shared" si="525"/>
        <v>1.18203957726523</v>
      </c>
      <c r="M4204" s="56">
        <f t="shared" si="532"/>
        <v>0.00280910035929094</v>
      </c>
      <c r="Q4204" s="82">
        <f t="shared" si="526"/>
        <v>0.0290394068129886</v>
      </c>
      <c r="R4204" s="58">
        <f t="shared" si="527"/>
        <v>3.17361010226061</v>
      </c>
      <c r="S4204" s="57">
        <f>IF(K4204=0,C4232,(1/$C$59)*LN(1+$C$59/$C$58/(RodR+ABS(Calculations!K4204-RodR))))</f>
        <v>0.00915027551503677</v>
      </c>
      <c r="T4204" s="83">
        <f t="shared" si="528"/>
        <v>0.0092062330982858</v>
      </c>
      <c r="U4204" s="58">
        <f t="shared" si="529"/>
        <v>175.083333333333</v>
      </c>
      <c r="V4204" s="58">
        <f t="shared" si="530"/>
        <v>1.01019948033673</v>
      </c>
      <c r="W4204" s="58">
        <f t="shared" si="531"/>
        <v>1.01019948033673</v>
      </c>
    </row>
    <row r="4205" spans="11:23">
      <c r="K4205" s="80">
        <v>420.3</v>
      </c>
      <c r="L4205" s="56">
        <f t="shared" si="525"/>
        <v>1.18175939965472</v>
      </c>
      <c r="M4205" s="56">
        <f t="shared" si="532"/>
        <v>0.00280776725289411</v>
      </c>
      <c r="Q4205" s="82">
        <f t="shared" si="526"/>
        <v>0.0290325236326214</v>
      </c>
      <c r="R4205" s="58">
        <f t="shared" si="527"/>
        <v>3.17361010226061</v>
      </c>
      <c r="S4205" s="57">
        <f>IF(K4205=0,C4233,(1/$C$59)*LN(1+$C$59/$C$58/(RodR+ABS(Calculations!K4205-RodR))))</f>
        <v>0.00914810663475679</v>
      </c>
      <c r="T4205" s="83">
        <f t="shared" si="528"/>
        <v>0.00920403761945071</v>
      </c>
      <c r="U4205" s="58">
        <f t="shared" si="529"/>
        <v>175.125</v>
      </c>
      <c r="V4205" s="58">
        <f t="shared" si="530"/>
        <v>1.01019948033673</v>
      </c>
      <c r="W4205" s="58">
        <f t="shared" si="531"/>
        <v>1.01019948033673</v>
      </c>
    </row>
    <row r="4206" spans="11:23">
      <c r="K4206" s="80">
        <v>420.4</v>
      </c>
      <c r="L4206" s="56">
        <f t="shared" si="525"/>
        <v>1.18147935483379</v>
      </c>
      <c r="M4206" s="56">
        <f t="shared" si="532"/>
        <v>0.00280643509523215</v>
      </c>
      <c r="Q4206" s="82">
        <f t="shared" si="526"/>
        <v>0.029025643714523</v>
      </c>
      <c r="R4206" s="58">
        <f t="shared" si="527"/>
        <v>3.17361010226061</v>
      </c>
      <c r="S4206" s="57">
        <f>IF(K4206=0,C4234,(1/$C$59)*LN(1+$C$59/$C$58/(RodR+ABS(Calculations!K4206-RodR))))</f>
        <v>0.009145938782413</v>
      </c>
      <c r="T4206" s="83">
        <f t="shared" si="528"/>
        <v>0.0092018431875121</v>
      </c>
      <c r="U4206" s="58">
        <f t="shared" si="529"/>
        <v>175.166666666667</v>
      </c>
      <c r="V4206" s="58">
        <f t="shared" si="530"/>
        <v>1.01019948033673</v>
      </c>
      <c r="W4206" s="58">
        <f t="shared" si="531"/>
        <v>1.01019948033673</v>
      </c>
    </row>
    <row r="4207" spans="11:23">
      <c r="K4207" s="80">
        <v>420.5</v>
      </c>
      <c r="L4207" s="56">
        <f t="shared" si="525"/>
        <v>1.18119944270808</v>
      </c>
      <c r="M4207" s="56">
        <f t="shared" si="532"/>
        <v>0.00280510388541799</v>
      </c>
      <c r="Q4207" s="82">
        <f t="shared" si="526"/>
        <v>0.0290187670563747</v>
      </c>
      <c r="R4207" s="58">
        <f t="shared" si="527"/>
        <v>3.17361010226061</v>
      </c>
      <c r="S4207" s="57">
        <f>IF(K4207=0,C4235,(1/$C$59)*LN(1+$C$59/$C$58/(RodR+ABS(Calculations!K4207-RodR))))</f>
        <v>0.00914377195727484</v>
      </c>
      <c r="T4207" s="83">
        <f t="shared" si="528"/>
        <v>0.00919964980172149</v>
      </c>
      <c r="U4207" s="58">
        <f t="shared" si="529"/>
        <v>175.208333333333</v>
      </c>
      <c r="V4207" s="58">
        <f t="shared" si="530"/>
        <v>1.01019948033673</v>
      </c>
      <c r="W4207" s="58">
        <f t="shared" si="531"/>
        <v>1.01019948033673</v>
      </c>
    </row>
    <row r="4208" spans="11:23">
      <c r="K4208" s="80">
        <v>420.6</v>
      </c>
      <c r="L4208" s="56">
        <f t="shared" si="525"/>
        <v>1.18091966318322</v>
      </c>
      <c r="M4208" s="56">
        <f t="shared" si="532"/>
        <v>0.00280377362256523</v>
      </c>
      <c r="Q4208" s="82">
        <f t="shared" si="526"/>
        <v>0.0290118936558588</v>
      </c>
      <c r="R4208" s="58">
        <f t="shared" si="527"/>
        <v>3.17361010226061</v>
      </c>
      <c r="S4208" s="57">
        <f>IF(K4208=0,C4236,(1/$C$59)*LN(1+$C$59/$C$58/(RodR+ABS(Calculations!K4208-RodR))))</f>
        <v>0.00914160615861199</v>
      </c>
      <c r="T4208" s="83">
        <f t="shared" si="528"/>
        <v>0.00919745746133088</v>
      </c>
      <c r="U4208" s="58">
        <f t="shared" si="529"/>
        <v>175.25</v>
      </c>
      <c r="V4208" s="58">
        <f t="shared" si="530"/>
        <v>1.01019948033673</v>
      </c>
      <c r="W4208" s="58">
        <f t="shared" si="531"/>
        <v>1.01019948033673</v>
      </c>
    </row>
    <row r="4209" spans="11:23">
      <c r="K4209" s="80">
        <v>420.7</v>
      </c>
      <c r="L4209" s="56">
        <f t="shared" si="525"/>
        <v>1.1806400161651</v>
      </c>
      <c r="M4209" s="56">
        <f t="shared" si="532"/>
        <v>0.00280244430575372</v>
      </c>
      <c r="Q4209" s="82">
        <f t="shared" si="526"/>
        <v>0.0290050235106627</v>
      </c>
      <c r="R4209" s="58">
        <f t="shared" si="527"/>
        <v>3.17361010226061</v>
      </c>
      <c r="S4209" s="57">
        <f>IF(K4209=0,C4237,(1/$C$59)*LN(1+$C$59/$C$58/(RodR+ABS(Calculations!K4209-RodR))))</f>
        <v>0.00913944138569574</v>
      </c>
      <c r="T4209" s="83">
        <f t="shared" si="528"/>
        <v>0.00919526616559246</v>
      </c>
      <c r="U4209" s="58">
        <f t="shared" si="529"/>
        <v>175.291666666667</v>
      </c>
      <c r="V4209" s="58">
        <f t="shared" si="530"/>
        <v>1.01019948033673</v>
      </c>
      <c r="W4209" s="58">
        <f t="shared" si="531"/>
        <v>1.01019948033673</v>
      </c>
    </row>
    <row r="4210" spans="11:23">
      <c r="K4210" s="80">
        <v>420.8</v>
      </c>
      <c r="L4210" s="56">
        <f t="shared" si="525"/>
        <v>1.18036050155953</v>
      </c>
      <c r="M4210" s="56">
        <f t="shared" si="532"/>
        <v>0.0028011159341319</v>
      </c>
      <c r="Q4210" s="82">
        <f t="shared" si="526"/>
        <v>0.0289981566184728</v>
      </c>
      <c r="R4210" s="58">
        <f t="shared" si="527"/>
        <v>3.17361010226061</v>
      </c>
      <c r="S4210" s="57">
        <f>IF(K4210=0,C4238,(1/$C$59)*LN(1+$C$59/$C$58/(RodR+ABS(Calculations!K4210-RodR))))</f>
        <v>0.00913727763779709</v>
      </c>
      <c r="T4210" s="83">
        <f t="shared" si="528"/>
        <v>0.00919307591376131</v>
      </c>
      <c r="U4210" s="58">
        <f t="shared" si="529"/>
        <v>175.333333333333</v>
      </c>
      <c r="V4210" s="58">
        <f t="shared" si="530"/>
        <v>1.01019948033673</v>
      </c>
      <c r="W4210" s="58">
        <f t="shared" si="531"/>
        <v>1.01019948033673</v>
      </c>
    </row>
    <row r="4211" spans="11:23">
      <c r="K4211" s="80">
        <v>420.9</v>
      </c>
      <c r="L4211" s="56">
        <f t="shared" si="525"/>
        <v>1.18008111927255</v>
      </c>
      <c r="M4211" s="56">
        <f t="shared" si="532"/>
        <v>0.0027997885067097</v>
      </c>
      <c r="Q4211" s="82">
        <f t="shared" si="526"/>
        <v>0.0289912929769806</v>
      </c>
      <c r="R4211" s="58">
        <f t="shared" si="527"/>
        <v>3.17361010226061</v>
      </c>
      <c r="S4211" s="57">
        <f>IF(K4211=0,C4239,(1/$C$59)*LN(1+$C$59/$C$58/(RodR+ABS(Calculations!K4211-RodR))))</f>
        <v>0.00913511491418864</v>
      </c>
      <c r="T4211" s="83">
        <f t="shared" si="528"/>
        <v>0.00919088670508988</v>
      </c>
      <c r="U4211" s="58">
        <f t="shared" si="529"/>
        <v>175.375</v>
      </c>
      <c r="V4211" s="58">
        <f t="shared" si="530"/>
        <v>1.01019948033673</v>
      </c>
      <c r="W4211" s="58">
        <f t="shared" si="531"/>
        <v>1.01019948033673</v>
      </c>
    </row>
    <row r="4212" spans="11:23">
      <c r="K4212" s="80">
        <v>421</v>
      </c>
      <c r="L4212" s="56">
        <f t="shared" si="525"/>
        <v>1.17980186921016</v>
      </c>
      <c r="M4212" s="56">
        <f t="shared" si="532"/>
        <v>0.00279846202270462</v>
      </c>
      <c r="Q4212" s="82">
        <f t="shared" si="526"/>
        <v>0.0289844325838768</v>
      </c>
      <c r="R4212" s="58">
        <f t="shared" si="527"/>
        <v>3.17361010226061</v>
      </c>
      <c r="S4212" s="57">
        <f>IF(K4212=0,C4240,(1/$C$59)*LN(1+$C$59/$C$58/(RodR+ABS(Calculations!K4212-RodR))))</f>
        <v>0.00913295321414271</v>
      </c>
      <c r="T4212" s="83">
        <f t="shared" si="528"/>
        <v>0.00918869853883437</v>
      </c>
      <c r="U4212" s="58">
        <f t="shared" si="529"/>
        <v>175.416666666667</v>
      </c>
      <c r="V4212" s="58">
        <f t="shared" si="530"/>
        <v>1.01019948033673</v>
      </c>
      <c r="W4212" s="58">
        <f t="shared" si="531"/>
        <v>1.01019948033673</v>
      </c>
    </row>
    <row r="4213" spans="11:23">
      <c r="K4213" s="80">
        <v>421.1</v>
      </c>
      <c r="L4213" s="56">
        <f t="shared" si="525"/>
        <v>1.17952275127856</v>
      </c>
      <c r="M4213" s="56">
        <f t="shared" si="532"/>
        <v>0.00279713648119539</v>
      </c>
      <c r="Q4213" s="82">
        <f t="shared" si="526"/>
        <v>0.0289775754368571</v>
      </c>
      <c r="R4213" s="58">
        <f t="shared" si="527"/>
        <v>3.17361010226061</v>
      </c>
      <c r="S4213" s="57">
        <f>IF(K4213=0,C4241,(1/$C$59)*LN(1+$C$59/$C$58/(RodR+ABS(Calculations!K4213-RodR))))</f>
        <v>0.00913079253693324</v>
      </c>
      <c r="T4213" s="83">
        <f t="shared" si="528"/>
        <v>0.00918651141424943</v>
      </c>
      <c r="U4213" s="58">
        <f t="shared" si="529"/>
        <v>175.458333333333</v>
      </c>
      <c r="V4213" s="58">
        <f t="shared" si="530"/>
        <v>1.01019948033673</v>
      </c>
      <c r="W4213" s="58">
        <f t="shared" si="531"/>
        <v>1.01019948033673</v>
      </c>
    </row>
    <row r="4214" spans="11:23">
      <c r="K4214" s="80">
        <v>421.2</v>
      </c>
      <c r="L4214" s="56">
        <f t="shared" si="525"/>
        <v>1.179243765384</v>
      </c>
      <c r="M4214" s="56">
        <f t="shared" si="532"/>
        <v>0.00279581188122702</v>
      </c>
      <c r="Q4214" s="82">
        <f t="shared" si="526"/>
        <v>0.028970721533618</v>
      </c>
      <c r="R4214" s="58">
        <f t="shared" si="527"/>
        <v>3.17361010226061</v>
      </c>
      <c r="S4214" s="57">
        <f>IF(K4214=0,C4242,(1/$C$59)*LN(1+$C$59/$C$58/(RodR+ABS(Calculations!K4214-RodR))))</f>
        <v>0.00912863288183439</v>
      </c>
      <c r="T4214" s="83">
        <f t="shared" si="528"/>
        <v>0.00918432533059262</v>
      </c>
      <c r="U4214" s="58">
        <f t="shared" si="529"/>
        <v>175.5</v>
      </c>
      <c r="V4214" s="58">
        <f t="shared" si="530"/>
        <v>1.01019948033673</v>
      </c>
      <c r="W4214" s="58">
        <f t="shared" si="531"/>
        <v>1.01019948033673</v>
      </c>
    </row>
    <row r="4215" spans="11:23">
      <c r="K4215" s="80">
        <v>421.3</v>
      </c>
      <c r="L4215" s="56">
        <f t="shared" si="525"/>
        <v>1.17896491143277</v>
      </c>
      <c r="M4215" s="56">
        <f t="shared" si="532"/>
        <v>0.00279448822194772</v>
      </c>
      <c r="Q4215" s="82">
        <f t="shared" si="526"/>
        <v>0.0289638708718577</v>
      </c>
      <c r="R4215" s="58">
        <f t="shared" si="527"/>
        <v>3.17361010226061</v>
      </c>
      <c r="S4215" s="57">
        <f>IF(K4215=0,C4243,(1/$C$59)*LN(1+$C$59/$C$58/(RodR+ABS(Calculations!K4215-RodR))))</f>
        <v>0.00912647424812088</v>
      </c>
      <c r="T4215" s="83">
        <f t="shared" si="528"/>
        <v>0.00918214028711949</v>
      </c>
      <c r="U4215" s="58">
        <f t="shared" si="529"/>
        <v>175.541666666667</v>
      </c>
      <c r="V4215" s="58">
        <f t="shared" si="530"/>
        <v>1.01019948033673</v>
      </c>
      <c r="W4215" s="58">
        <f t="shared" si="531"/>
        <v>1.01019948033673</v>
      </c>
    </row>
    <row r="4216" spans="11:23">
      <c r="K4216" s="80">
        <v>421.4</v>
      </c>
      <c r="L4216" s="56">
        <f t="shared" si="525"/>
        <v>1.17868618933132</v>
      </c>
      <c r="M4216" s="56">
        <f t="shared" si="532"/>
        <v>0.00279316550247111</v>
      </c>
      <c r="Q4216" s="82">
        <f t="shared" si="526"/>
        <v>0.0289570234492778</v>
      </c>
      <c r="R4216" s="58">
        <f t="shared" si="527"/>
        <v>3.17361010226061</v>
      </c>
      <c r="S4216" s="57">
        <f>IF(K4216=0,C4244,(1/$C$59)*LN(1+$C$59/$C$58/(RodR+ABS(Calculations!K4216-RodR))))</f>
        <v>0.00912431663506846</v>
      </c>
      <c r="T4216" s="83">
        <f t="shared" si="528"/>
        <v>0.00917995628308936</v>
      </c>
      <c r="U4216" s="58">
        <f t="shared" si="529"/>
        <v>175.583333333333</v>
      </c>
      <c r="V4216" s="58">
        <f t="shared" si="530"/>
        <v>1.01019948033673</v>
      </c>
      <c r="W4216" s="58">
        <f t="shared" si="531"/>
        <v>1.01019948033673</v>
      </c>
    </row>
    <row r="4217" spans="11:23">
      <c r="K4217" s="80">
        <v>421.5</v>
      </c>
      <c r="L4217" s="56">
        <f t="shared" si="525"/>
        <v>1.17840759898613</v>
      </c>
      <c r="M4217" s="56">
        <f t="shared" si="532"/>
        <v>0.00279184372194519</v>
      </c>
      <c r="Q4217" s="82">
        <f t="shared" si="526"/>
        <v>0.0289501792635806</v>
      </c>
      <c r="R4217" s="58">
        <f t="shared" si="527"/>
        <v>3.17361010226061</v>
      </c>
      <c r="S4217" s="57">
        <f>IF(K4217=0,C4245,(1/$C$59)*LN(1+$C$59/$C$58/(RodR+ABS(Calculations!K4217-RodR))))</f>
        <v>0.00912216004195316</v>
      </c>
      <c r="T4217" s="83">
        <f t="shared" si="528"/>
        <v>0.00917777331775935</v>
      </c>
      <c r="U4217" s="58">
        <f t="shared" si="529"/>
        <v>175.625</v>
      </c>
      <c r="V4217" s="58">
        <f t="shared" si="530"/>
        <v>1.01019948033673</v>
      </c>
      <c r="W4217" s="58">
        <f t="shared" si="531"/>
        <v>1.01019948033673</v>
      </c>
    </row>
    <row r="4218" spans="11:23">
      <c r="K4218" s="80">
        <v>421.6</v>
      </c>
      <c r="L4218" s="56">
        <f t="shared" si="525"/>
        <v>1.17812914030384</v>
      </c>
      <c r="M4218" s="56">
        <f t="shared" si="532"/>
        <v>0.00279052287938075</v>
      </c>
      <c r="Q4218" s="82">
        <f t="shared" si="526"/>
        <v>0.0289433383124728</v>
      </c>
      <c r="R4218" s="58">
        <f t="shared" si="527"/>
        <v>3.17361010226061</v>
      </c>
      <c r="S4218" s="57">
        <f>IF(K4218=0,C4246,(1/$C$59)*LN(1+$C$59/$C$58/(RodR+ABS(Calculations!K4218-RodR))))</f>
        <v>0.00912000446805234</v>
      </c>
      <c r="T4218" s="83">
        <f t="shared" si="528"/>
        <v>0.00917559139038968</v>
      </c>
      <c r="U4218" s="58">
        <f t="shared" si="529"/>
        <v>175.666666666667</v>
      </c>
      <c r="V4218" s="58">
        <f t="shared" si="530"/>
        <v>1.01019948033673</v>
      </c>
      <c r="W4218" s="58">
        <f t="shared" si="531"/>
        <v>1.01019948033673</v>
      </c>
    </row>
    <row r="4219" spans="11:23">
      <c r="K4219" s="80">
        <v>421.7</v>
      </c>
      <c r="L4219" s="56">
        <f t="shared" si="525"/>
        <v>1.1778508131911</v>
      </c>
      <c r="M4219" s="56">
        <f t="shared" si="532"/>
        <v>0.00278920297399465</v>
      </c>
      <c r="Q4219" s="82">
        <f t="shared" si="526"/>
        <v>0.0289365005936609</v>
      </c>
      <c r="R4219" s="58">
        <f t="shared" si="527"/>
        <v>3.17361010226061</v>
      </c>
      <c r="S4219" s="57">
        <f>IF(K4219=0,C4247,(1/$C$59)*LN(1+$C$59/$C$58/(RodR+ABS(Calculations!K4219-RodR))))</f>
        <v>0.00911784991264332</v>
      </c>
      <c r="T4219" s="83">
        <f t="shared" si="528"/>
        <v>0.0091734105002397</v>
      </c>
      <c r="U4219" s="58">
        <f t="shared" si="529"/>
        <v>175.708333333333</v>
      </c>
      <c r="V4219" s="58">
        <f t="shared" si="530"/>
        <v>1.01019948033673</v>
      </c>
      <c r="W4219" s="58">
        <f t="shared" si="531"/>
        <v>1.01019948033673</v>
      </c>
    </row>
    <row r="4220" spans="11:23">
      <c r="K4220" s="80">
        <v>421.8</v>
      </c>
      <c r="L4220" s="56">
        <f t="shared" si="525"/>
        <v>1.1775726175547</v>
      </c>
      <c r="M4220" s="56">
        <f t="shared" si="532"/>
        <v>0.00278788400483099</v>
      </c>
      <c r="Q4220" s="82">
        <f t="shared" si="526"/>
        <v>0.0289296661048548</v>
      </c>
      <c r="R4220" s="58">
        <f t="shared" si="527"/>
        <v>3.17361010226061</v>
      </c>
      <c r="S4220" s="57">
        <f>IF(K4220=0,C4248,(1/$C$59)*LN(1+$C$59/$C$58/(RodR+ABS(Calculations!K4220-RodR))))</f>
        <v>0.00911569637500453</v>
      </c>
      <c r="T4220" s="83">
        <f t="shared" si="528"/>
        <v>0.00917123064656985</v>
      </c>
      <c r="U4220" s="58">
        <f t="shared" si="529"/>
        <v>175.75</v>
      </c>
      <c r="V4220" s="58">
        <f t="shared" si="530"/>
        <v>1.01019948033673</v>
      </c>
      <c r="W4220" s="58">
        <f t="shared" si="531"/>
        <v>1.01019948033673</v>
      </c>
    </row>
    <row r="4221" spans="11:23">
      <c r="K4221" s="80">
        <v>421.9</v>
      </c>
      <c r="L4221" s="56">
        <f t="shared" si="525"/>
        <v>1.17729455330151</v>
      </c>
      <c r="M4221" s="56">
        <f t="shared" si="532"/>
        <v>0.00278656597103843</v>
      </c>
      <c r="Q4221" s="82">
        <f t="shared" si="526"/>
        <v>0.028922834843767</v>
      </c>
      <c r="R4221" s="58">
        <f t="shared" si="527"/>
        <v>3.17361010226061</v>
      </c>
      <c r="S4221" s="57">
        <f>IF(K4221=0,C4249,(1/$C$59)*LN(1+$C$59/$C$58/(RodR+ABS(Calculations!K4221-RodR))))</f>
        <v>0.00911354385441514</v>
      </c>
      <c r="T4221" s="83">
        <f t="shared" si="528"/>
        <v>0.0091690518286417</v>
      </c>
      <c r="U4221" s="58">
        <f t="shared" si="529"/>
        <v>175.791666666667</v>
      </c>
      <c r="V4221" s="58">
        <f t="shared" si="530"/>
        <v>1.01019948033673</v>
      </c>
      <c r="W4221" s="58">
        <f t="shared" si="531"/>
        <v>1.01019948033673</v>
      </c>
    </row>
    <row r="4222" spans="11:23">
      <c r="K4222" s="80">
        <v>422</v>
      </c>
      <c r="L4222" s="56">
        <f t="shared" si="525"/>
        <v>1.17701662033846</v>
      </c>
      <c r="M4222" s="56">
        <f t="shared" si="532"/>
        <v>0.00278524887169551</v>
      </c>
      <c r="Q4222" s="82">
        <f t="shared" si="526"/>
        <v>0.0289160068081107</v>
      </c>
      <c r="R4222" s="58">
        <f t="shared" si="527"/>
        <v>3.17361010226061</v>
      </c>
      <c r="S4222" s="57">
        <f>IF(K4222=0,C4250,(1/$C$59)*LN(1+$C$59/$C$58/(RodR+ABS(Calculations!K4222-RodR))))</f>
        <v>0.00911139235015462</v>
      </c>
      <c r="T4222" s="83">
        <f t="shared" si="528"/>
        <v>0.00916687404571728</v>
      </c>
      <c r="U4222" s="58">
        <f t="shared" si="529"/>
        <v>175.833333333333</v>
      </c>
      <c r="V4222" s="58">
        <f t="shared" si="530"/>
        <v>1.01019948033673</v>
      </c>
      <c r="W4222" s="58">
        <f t="shared" si="531"/>
        <v>1.01019948033673</v>
      </c>
    </row>
    <row r="4223" spans="11:23">
      <c r="K4223" s="80">
        <v>422.1</v>
      </c>
      <c r="L4223" s="56">
        <f t="shared" si="525"/>
        <v>1.17673881857258</v>
      </c>
      <c r="M4223" s="56">
        <f t="shared" si="532"/>
        <v>0.00278393270598531</v>
      </c>
      <c r="Q4223" s="82">
        <f t="shared" si="526"/>
        <v>0.0289091819956018</v>
      </c>
      <c r="R4223" s="58">
        <f t="shared" si="527"/>
        <v>3.17361010226061</v>
      </c>
      <c r="S4223" s="57">
        <f>IF(K4223=0,C4251,(1/$C$59)*LN(1+$C$59/$C$58/(RodR+ABS(Calculations!K4223-RodR))))</f>
        <v>0.00910924186150321</v>
      </c>
      <c r="T4223" s="83">
        <f t="shared" si="528"/>
        <v>0.00916469729705903</v>
      </c>
      <c r="U4223" s="58">
        <f t="shared" si="529"/>
        <v>175.875</v>
      </c>
      <c r="V4223" s="58">
        <f t="shared" si="530"/>
        <v>1.01019948033673</v>
      </c>
      <c r="W4223" s="58">
        <f t="shared" si="531"/>
        <v>1.01019948033673</v>
      </c>
    </row>
    <row r="4224" spans="11:23">
      <c r="K4224" s="80">
        <v>422.2</v>
      </c>
      <c r="L4224" s="56">
        <f t="shared" si="525"/>
        <v>1.17646114791101</v>
      </c>
      <c r="M4224" s="56">
        <f t="shared" si="532"/>
        <v>0.00278261747298658</v>
      </c>
      <c r="Q4224" s="82">
        <f t="shared" si="526"/>
        <v>0.0289023604039594</v>
      </c>
      <c r="R4224" s="58">
        <f t="shared" si="527"/>
        <v>3.17361010226061</v>
      </c>
      <c r="S4224" s="57">
        <f>IF(K4224=0,C4252,(1/$C$59)*LN(1+$C$59/$C$58/(RodR+ABS(Calculations!K4224-RodR))))</f>
        <v>0.00910709238774223</v>
      </c>
      <c r="T4224" s="83">
        <f t="shared" si="528"/>
        <v>0.00916252158193053</v>
      </c>
      <c r="U4224" s="58">
        <f t="shared" si="529"/>
        <v>175.916666666667</v>
      </c>
      <c r="V4224" s="58">
        <f t="shared" si="530"/>
        <v>1.01019948033673</v>
      </c>
      <c r="W4224" s="58">
        <f t="shared" si="531"/>
        <v>1.01019948033673</v>
      </c>
    </row>
    <row r="4225" spans="11:23">
      <c r="K4225" s="80">
        <v>422.3</v>
      </c>
      <c r="L4225" s="56">
        <f t="shared" si="525"/>
        <v>1.17618360826096</v>
      </c>
      <c r="M4225" s="56">
        <f t="shared" si="532"/>
        <v>0.00278130317181358</v>
      </c>
      <c r="Q4225" s="82">
        <f t="shared" si="526"/>
        <v>0.0288955420309035</v>
      </c>
      <c r="R4225" s="58">
        <f t="shared" si="527"/>
        <v>3.17361010226061</v>
      </c>
      <c r="S4225" s="57">
        <f>IF(K4225=0,C4253,(1/$C$59)*LN(1+$C$59/$C$58/(RodR+ABS(Calculations!K4225-RodR))))</f>
        <v>0.00910494392815324</v>
      </c>
      <c r="T4225" s="83">
        <f t="shared" si="528"/>
        <v>0.00916034689959581</v>
      </c>
      <c r="U4225" s="58">
        <f t="shared" si="529"/>
        <v>175.958333333333</v>
      </c>
      <c r="V4225" s="58">
        <f t="shared" si="530"/>
        <v>1.01019948033673</v>
      </c>
      <c r="W4225" s="58">
        <f t="shared" si="531"/>
        <v>1.01019948033673</v>
      </c>
    </row>
    <row r="4226" spans="11:23">
      <c r="K4226" s="80">
        <v>422.4</v>
      </c>
      <c r="L4226" s="56">
        <f t="shared" ref="L4226:L4289" si="533">IF(K4226&lt;RodR,EPRValue,Q4226*$C$43)</f>
        <v>1.17590619952974</v>
      </c>
      <c r="M4226" s="56">
        <f t="shared" si="532"/>
        <v>0.00277998980157856</v>
      </c>
      <c r="Q4226" s="82">
        <f t="shared" si="526"/>
        <v>0.0288887268741574</v>
      </c>
      <c r="R4226" s="58">
        <f t="shared" si="527"/>
        <v>3.17361010226061</v>
      </c>
      <c r="S4226" s="57">
        <f>IF(K4226=0,C4254,(1/$C$59)*LN(1+$C$59/$C$58/(RodR+ABS(Calculations!K4226-RodR))))</f>
        <v>0.00910279648201886</v>
      </c>
      <c r="T4226" s="83">
        <f t="shared" si="528"/>
        <v>0.00915817324931956</v>
      </c>
      <c r="U4226" s="58">
        <f t="shared" si="529"/>
        <v>176</v>
      </c>
      <c r="V4226" s="58">
        <f t="shared" si="530"/>
        <v>1.01019948033673</v>
      </c>
      <c r="W4226" s="58">
        <f t="shared" si="531"/>
        <v>1.01019948033673</v>
      </c>
    </row>
    <row r="4227" spans="11:23">
      <c r="K4227" s="80">
        <v>422.5</v>
      </c>
      <c r="L4227" s="56">
        <f t="shared" si="533"/>
        <v>1.1756289216247</v>
      </c>
      <c r="M4227" s="56">
        <f t="shared" si="532"/>
        <v>0.00277867736143067</v>
      </c>
      <c r="Q4227" s="82">
        <f t="shared" si="526"/>
        <v>0.0288819149314444</v>
      </c>
      <c r="R4227" s="58">
        <f t="shared" si="527"/>
        <v>3.17361010226061</v>
      </c>
      <c r="S4227" s="57">
        <f>IF(K4227=0,C4255,(1/$C$59)*LN(1+$C$59/$C$58/(RodR+ABS(Calculations!K4227-RodR))))</f>
        <v>0.00910065004862171</v>
      </c>
      <c r="T4227" s="83">
        <f t="shared" si="528"/>
        <v>0.00915600063036758</v>
      </c>
      <c r="U4227" s="58">
        <f t="shared" si="529"/>
        <v>176.041666666667</v>
      </c>
      <c r="V4227" s="58">
        <f t="shared" si="530"/>
        <v>1.01019948033673</v>
      </c>
      <c r="W4227" s="58">
        <f t="shared" si="531"/>
        <v>1.01019948033673</v>
      </c>
    </row>
    <row r="4228" spans="11:23">
      <c r="K4228" s="80">
        <v>422.6</v>
      </c>
      <c r="L4228" s="56">
        <f t="shared" si="533"/>
        <v>1.17535177445336</v>
      </c>
      <c r="M4228" s="56">
        <f t="shared" si="532"/>
        <v>0.0027773658504826</v>
      </c>
      <c r="Q4228" s="82">
        <f t="shared" ref="Q4228:Q4291" si="534">R4228*IF($C$56&lt;$C$55,S4228,T4228)</f>
        <v>0.0288751062004929</v>
      </c>
      <c r="R4228" s="58">
        <f t="shared" ref="R4228:R4291" si="535">$C$70/$C$61*W4228</f>
        <v>3.17361010226061</v>
      </c>
      <c r="S4228" s="57">
        <f>IF(K4228=0,C4256,(1/$C$59)*LN(1+$C$59/$C$58/(RodR+ABS(Calculations!K4228-RodR))))</f>
        <v>0.00909850462724602</v>
      </c>
      <c r="T4228" s="83">
        <f t="shared" ref="T4228:T4291" si="536">IF((ABS(K4228))&lt;$C$55-$C$56,($C$53/2/PI()/$C$56*LN(($C$55-$C$56)*(ABS(K4228)+$C$56)/(ABS(K4228))/$C$55)+$C$60*LN($C$55*$C$54/($C$55-$C$56)/$C$53)),$C$60*LN((((ABS(K4228))+$C$56-$C$55)*$C$53+$C$55*$C$54)/($C$53*(ABS(K4228)))))</f>
        <v>0.00915382904200567</v>
      </c>
      <c r="U4228" s="58">
        <f t="shared" ref="U4228:U4291" si="537">K4228/$C$56</f>
        <v>176.083333333333</v>
      </c>
      <c r="V4228" s="58">
        <f t="shared" ref="V4228:V4291" si="538">IF(K4228="","",1/(1.0212-0.0178*LOG10($C$53+0.01)))</f>
        <v>1.01019948033673</v>
      </c>
      <c r="W4228" s="58">
        <f t="shared" ref="W4228:W4291" si="539">MAX(1/(-(0.21682*LOG10(3.7*U4228)-0.293)*(EXP(-3.7*U4228)-1)+1),1)*MAX(1/(-(0.1921*LOG10(U4228+0.2)+0.072)*(EXP(-150*U4228)-1)+1),1)*V4228</f>
        <v>1.01019948033673</v>
      </c>
    </row>
    <row r="4229" spans="11:23">
      <c r="K4229" s="80">
        <v>422.7</v>
      </c>
      <c r="L4229" s="56">
        <f t="shared" si="533"/>
        <v>1.17507475792325</v>
      </c>
      <c r="M4229" s="56">
        <f t="shared" si="532"/>
        <v>0.00277605526784797</v>
      </c>
      <c r="Q4229" s="82">
        <f t="shared" si="534"/>
        <v>0.0288683006790312</v>
      </c>
      <c r="R4229" s="58">
        <f t="shared" si="535"/>
        <v>3.17361010226061</v>
      </c>
      <c r="S4229" s="57">
        <f>IF(K4229=0,C4257,(1/$C$59)*LN(1+$C$59/$C$58/(RodR+ABS(Calculations!K4229-RodR))))</f>
        <v>0.00909636021717598</v>
      </c>
      <c r="T4229" s="83">
        <f t="shared" si="536"/>
        <v>0.00915165848350077</v>
      </c>
      <c r="U4229" s="58">
        <f t="shared" si="537"/>
        <v>176.125</v>
      </c>
      <c r="V4229" s="58">
        <f t="shared" si="538"/>
        <v>1.01019948033673</v>
      </c>
      <c r="W4229" s="58">
        <f t="shared" si="539"/>
        <v>1.01019948033673</v>
      </c>
    </row>
    <row r="4230" spans="11:23">
      <c r="K4230" s="80">
        <v>422.8</v>
      </c>
      <c r="L4230" s="56">
        <f t="shared" si="533"/>
        <v>1.17479787194206</v>
      </c>
      <c r="M4230" s="56">
        <f t="shared" si="532"/>
        <v>0.00277474561264102</v>
      </c>
      <c r="Q4230" s="82">
        <f t="shared" si="534"/>
        <v>0.0288614983647911</v>
      </c>
      <c r="R4230" s="58">
        <f t="shared" si="535"/>
        <v>3.17361010226061</v>
      </c>
      <c r="S4230" s="57">
        <f>IF(K4230=0,C4258,(1/$C$59)*LN(1+$C$59/$C$58/(RodR+ABS(Calculations!K4230-RodR))))</f>
        <v>0.00909421681769686</v>
      </c>
      <c r="T4230" s="83">
        <f t="shared" si="536"/>
        <v>0.00914948895412068</v>
      </c>
      <c r="U4230" s="58">
        <f t="shared" si="537"/>
        <v>176.166666666667</v>
      </c>
      <c r="V4230" s="58">
        <f t="shared" si="538"/>
        <v>1.01019948033673</v>
      </c>
      <c r="W4230" s="58">
        <f t="shared" si="539"/>
        <v>1.01019948033673</v>
      </c>
    </row>
    <row r="4231" spans="11:23">
      <c r="K4231" s="80">
        <v>422.9</v>
      </c>
      <c r="L4231" s="56">
        <f t="shared" si="533"/>
        <v>1.1745211164175</v>
      </c>
      <c r="M4231" s="56">
        <f t="shared" si="532"/>
        <v>0.00277343688400844</v>
      </c>
      <c r="Q4231" s="82">
        <f t="shared" si="534"/>
        <v>0.0288546992555059</v>
      </c>
      <c r="R4231" s="58">
        <f t="shared" si="535"/>
        <v>3.17361010226061</v>
      </c>
      <c r="S4231" s="57">
        <f>IF(K4231=0,C4259,(1/$C$59)*LN(1+$C$59/$C$58/(RodR+ABS(Calculations!K4231-RodR))))</f>
        <v>0.00909207442809444</v>
      </c>
      <c r="T4231" s="83">
        <f t="shared" si="536"/>
        <v>0.00914732045313344</v>
      </c>
      <c r="U4231" s="58">
        <f t="shared" si="537"/>
        <v>176.208333333333</v>
      </c>
      <c r="V4231" s="58">
        <f t="shared" si="538"/>
        <v>1.01019948033673</v>
      </c>
      <c r="W4231" s="58">
        <f t="shared" si="539"/>
        <v>1.01019948033673</v>
      </c>
    </row>
    <row r="4232" spans="11:23">
      <c r="K4232" s="80">
        <v>423</v>
      </c>
      <c r="L4232" s="56">
        <f t="shared" si="533"/>
        <v>1.17424449125737</v>
      </c>
      <c r="M4232" s="56">
        <f t="shared" si="532"/>
        <v>0.00277212908109914</v>
      </c>
      <c r="Q4232" s="82">
        <f t="shared" si="534"/>
        <v>0.0288479033489098</v>
      </c>
      <c r="R4232" s="58">
        <f t="shared" si="535"/>
        <v>3.17361010226061</v>
      </c>
      <c r="S4232" s="57">
        <f>IF(K4232=0,C4260,(1/$C$59)*LN(1+$C$59/$C$58/(RodR+ABS(Calculations!K4232-RodR))))</f>
        <v>0.00908993304765479</v>
      </c>
      <c r="T4232" s="83">
        <f t="shared" si="536"/>
        <v>0.00914515297980821</v>
      </c>
      <c r="U4232" s="58">
        <f t="shared" si="537"/>
        <v>176.25</v>
      </c>
      <c r="V4232" s="58">
        <f t="shared" si="538"/>
        <v>1.01019948033673</v>
      </c>
      <c r="W4232" s="58">
        <f t="shared" si="539"/>
        <v>1.01019948033673</v>
      </c>
    </row>
    <row r="4233" spans="11:23">
      <c r="K4233" s="80">
        <v>423.1</v>
      </c>
      <c r="L4233" s="56">
        <f t="shared" si="533"/>
        <v>1.17396799636962</v>
      </c>
      <c r="M4233" s="56">
        <f t="shared" si="532"/>
        <v>0.00277082220295699</v>
      </c>
      <c r="Q4233" s="82">
        <f t="shared" si="534"/>
        <v>0.0288411106427422</v>
      </c>
      <c r="R4233" s="58">
        <f t="shared" si="535"/>
        <v>3.17361010226061</v>
      </c>
      <c r="S4233" s="57">
        <f>IF(K4233=0,C4261,(1/$C$59)*LN(1+$C$59/$C$58/(RodR+ABS(Calculations!K4233-RodR))))</f>
        <v>0.00908779267566555</v>
      </c>
      <c r="T4233" s="83">
        <f t="shared" si="536"/>
        <v>0.00914298653341458</v>
      </c>
      <c r="U4233" s="58">
        <f t="shared" si="537"/>
        <v>176.291666666667</v>
      </c>
      <c r="V4233" s="58">
        <f t="shared" si="538"/>
        <v>1.01019948033673</v>
      </c>
      <c r="W4233" s="58">
        <f t="shared" si="539"/>
        <v>1.01019948033673</v>
      </c>
    </row>
    <row r="4234" spans="11:23">
      <c r="K4234" s="80">
        <v>423.2</v>
      </c>
      <c r="L4234" s="56">
        <f t="shared" si="533"/>
        <v>1.17369163166221</v>
      </c>
      <c r="M4234" s="56">
        <f t="shared" si="532"/>
        <v>0.00276951624879906</v>
      </c>
      <c r="Q4234" s="82">
        <f t="shared" si="534"/>
        <v>0.0288343211347413</v>
      </c>
      <c r="R4234" s="58">
        <f t="shared" si="535"/>
        <v>3.17361010226061</v>
      </c>
      <c r="S4234" s="57">
        <f>IF(K4234=0,C4262,(1/$C$59)*LN(1+$C$59/$C$58/(RodR+ABS(Calculations!K4234-RodR))))</f>
        <v>0.00908565331141408</v>
      </c>
      <c r="T4234" s="83">
        <f t="shared" si="536"/>
        <v>0.00914082111322237</v>
      </c>
      <c r="U4234" s="58">
        <f t="shared" si="537"/>
        <v>176.333333333333</v>
      </c>
      <c r="V4234" s="58">
        <f t="shared" si="538"/>
        <v>1.01019948033673</v>
      </c>
      <c r="W4234" s="58">
        <f t="shared" si="539"/>
        <v>1.01019948033673</v>
      </c>
    </row>
    <row r="4235" spans="11:23">
      <c r="K4235" s="80">
        <v>423.3</v>
      </c>
      <c r="L4235" s="56">
        <f t="shared" si="533"/>
        <v>1.17341539704325</v>
      </c>
      <c r="M4235" s="56">
        <f t="shared" si="532"/>
        <v>0.0027682112177041</v>
      </c>
      <c r="Q4235" s="82">
        <f t="shared" si="534"/>
        <v>0.0288275348226498</v>
      </c>
      <c r="R4235" s="58">
        <f t="shared" si="535"/>
        <v>3.17361010226061</v>
      </c>
      <c r="S4235" s="57">
        <f>IF(K4235=0,C4263,(1/$C$59)*LN(1+$C$59/$C$58/(RodR+ABS(Calculations!K4235-RodR))))</f>
        <v>0.00908351495418909</v>
      </c>
      <c r="T4235" s="83">
        <f t="shared" si="536"/>
        <v>0.00913865671850385</v>
      </c>
      <c r="U4235" s="58">
        <f t="shared" si="537"/>
        <v>176.375</v>
      </c>
      <c r="V4235" s="58">
        <f t="shared" si="538"/>
        <v>1.01019948033673</v>
      </c>
      <c r="W4235" s="58">
        <f t="shared" si="539"/>
        <v>1.01019948033673</v>
      </c>
    </row>
    <row r="4236" spans="11:23">
      <c r="K4236" s="80">
        <v>423.4</v>
      </c>
      <c r="L4236" s="56">
        <f t="shared" si="533"/>
        <v>1.17313929242089</v>
      </c>
      <c r="M4236" s="56">
        <f t="shared" si="532"/>
        <v>0.00276690710885474</v>
      </c>
      <c r="Q4236" s="82">
        <f t="shared" si="534"/>
        <v>0.0288207517042111</v>
      </c>
      <c r="R4236" s="58">
        <f t="shared" si="535"/>
        <v>3.17361010226061</v>
      </c>
      <c r="S4236" s="57">
        <f>IF(K4236=0,C4264,(1/$C$59)*LN(1+$C$59/$C$58/(RodR+ABS(Calculations!K4236-RodR))))</f>
        <v>0.00908137760327953</v>
      </c>
      <c r="T4236" s="83">
        <f t="shared" si="536"/>
        <v>0.0091364933485293</v>
      </c>
      <c r="U4236" s="58">
        <f t="shared" si="537"/>
        <v>176.416666666667</v>
      </c>
      <c r="V4236" s="58">
        <f t="shared" si="538"/>
        <v>1.01019948033673</v>
      </c>
      <c r="W4236" s="58">
        <f t="shared" si="539"/>
        <v>1.01019948033673</v>
      </c>
    </row>
    <row r="4237" spans="11:23">
      <c r="K4237" s="80">
        <v>423.5</v>
      </c>
      <c r="L4237" s="56">
        <f t="shared" si="533"/>
        <v>1.1728633177034</v>
      </c>
      <c r="M4237" s="56">
        <f t="shared" ref="M4237:M4300" si="540">L4227-L4237</f>
        <v>0.0027656039212951</v>
      </c>
      <c r="Q4237" s="82">
        <f t="shared" si="534"/>
        <v>0.0288139717771721</v>
      </c>
      <c r="R4237" s="58">
        <f t="shared" si="535"/>
        <v>3.17361010226061</v>
      </c>
      <c r="S4237" s="57">
        <f>IF(K4237=0,C4265,(1/$C$59)*LN(1+$C$59/$C$58/(RodR+ABS(Calculations!K4237-RodR))))</f>
        <v>0.00907924125797541</v>
      </c>
      <c r="T4237" s="83">
        <f t="shared" si="536"/>
        <v>0.00913433100257233</v>
      </c>
      <c r="U4237" s="58">
        <f t="shared" si="537"/>
        <v>176.458333333333</v>
      </c>
      <c r="V4237" s="58">
        <f t="shared" si="538"/>
        <v>1.01019948033673</v>
      </c>
      <c r="W4237" s="58">
        <f t="shared" si="539"/>
        <v>1.01019948033673</v>
      </c>
    </row>
    <row r="4238" spans="11:23">
      <c r="K4238" s="80">
        <v>423.6</v>
      </c>
      <c r="L4238" s="56">
        <f t="shared" si="533"/>
        <v>1.17258747279915</v>
      </c>
      <c r="M4238" s="56">
        <f t="shared" si="540"/>
        <v>0.0027643016542076</v>
      </c>
      <c r="Q4238" s="82">
        <f t="shared" si="534"/>
        <v>0.0288071950392811</v>
      </c>
      <c r="R4238" s="58">
        <f t="shared" si="535"/>
        <v>3.17361010226061</v>
      </c>
      <c r="S4238" s="57">
        <f>IF(K4238=0,C4266,(1/$C$59)*LN(1+$C$59/$C$58/(RodR+ABS(Calculations!K4238-RodR))))</f>
        <v>0.00907710591756729</v>
      </c>
      <c r="T4238" s="83">
        <f t="shared" si="536"/>
        <v>0.009132169679905</v>
      </c>
      <c r="U4238" s="58">
        <f t="shared" si="537"/>
        <v>176.5</v>
      </c>
      <c r="V4238" s="58">
        <f t="shared" si="538"/>
        <v>1.01019948033673</v>
      </c>
      <c r="W4238" s="58">
        <f t="shared" si="539"/>
        <v>1.01019948033673</v>
      </c>
    </row>
    <row r="4239" spans="11:23">
      <c r="K4239" s="80">
        <v>423.7</v>
      </c>
      <c r="L4239" s="56">
        <f t="shared" si="533"/>
        <v>1.17231175761651</v>
      </c>
      <c r="M4239" s="56">
        <f t="shared" si="540"/>
        <v>0.00276300030674004</v>
      </c>
      <c r="Q4239" s="82">
        <f t="shared" si="534"/>
        <v>0.0288004214882875</v>
      </c>
      <c r="R4239" s="58">
        <f t="shared" si="535"/>
        <v>3.17361010226061</v>
      </c>
      <c r="S4239" s="57">
        <f>IF(K4239=0,C4267,(1/$C$59)*LN(1+$C$59/$C$58/(RodR+ABS(Calculations!K4239-RodR))))</f>
        <v>0.00907497158134595</v>
      </c>
      <c r="T4239" s="83">
        <f t="shared" si="536"/>
        <v>0.00913000937980224</v>
      </c>
      <c r="U4239" s="58">
        <f t="shared" si="537"/>
        <v>176.541666666667</v>
      </c>
      <c r="V4239" s="58">
        <f t="shared" si="538"/>
        <v>1.01019948033673</v>
      </c>
      <c r="W4239" s="58">
        <f t="shared" si="539"/>
        <v>1.01019948033673</v>
      </c>
    </row>
    <row r="4240" spans="11:23">
      <c r="K4240" s="80">
        <v>423.8</v>
      </c>
      <c r="L4240" s="56">
        <f t="shared" si="533"/>
        <v>1.17203617206402</v>
      </c>
      <c r="M4240" s="56">
        <f t="shared" si="540"/>
        <v>0.00276169987803954</v>
      </c>
      <c r="Q4240" s="82">
        <f t="shared" si="534"/>
        <v>0.0287936511219438</v>
      </c>
      <c r="R4240" s="58">
        <f t="shared" si="535"/>
        <v>3.17361010226061</v>
      </c>
      <c r="S4240" s="57">
        <f>IF(K4240=0,C4268,(1/$C$59)*LN(1+$C$59/$C$58/(RodR+ABS(Calculations!K4240-RodR))))</f>
        <v>0.00907283824860328</v>
      </c>
      <c r="T4240" s="83">
        <f t="shared" si="536"/>
        <v>0.00912785010153746</v>
      </c>
      <c r="U4240" s="58">
        <f t="shared" si="537"/>
        <v>176.583333333333</v>
      </c>
      <c r="V4240" s="58">
        <f t="shared" si="538"/>
        <v>1.01019948033673</v>
      </c>
      <c r="W4240" s="58">
        <f t="shared" si="539"/>
        <v>1.01019948033673</v>
      </c>
    </row>
    <row r="4241" spans="11:23">
      <c r="K4241" s="80">
        <v>423.9</v>
      </c>
      <c r="L4241" s="56">
        <f t="shared" si="533"/>
        <v>1.17176071605032</v>
      </c>
      <c r="M4241" s="56">
        <f t="shared" si="540"/>
        <v>0.00276040036718617</v>
      </c>
      <c r="Q4241" s="82">
        <f t="shared" si="534"/>
        <v>0.0287868839380062</v>
      </c>
      <c r="R4241" s="58">
        <f t="shared" si="535"/>
        <v>3.17361010226061</v>
      </c>
      <c r="S4241" s="57">
        <f>IF(K4241=0,C4269,(1/$C$59)*LN(1+$C$59/$C$58/(RodR+ABS(Calculations!K4241-RodR))))</f>
        <v>0.00907070591863218</v>
      </c>
      <c r="T4241" s="83">
        <f t="shared" si="536"/>
        <v>0.00912569184438672</v>
      </c>
      <c r="U4241" s="58">
        <f t="shared" si="537"/>
        <v>176.625</v>
      </c>
      <c r="V4241" s="58">
        <f t="shared" si="538"/>
        <v>1.01019948033673</v>
      </c>
      <c r="W4241" s="58">
        <f t="shared" si="539"/>
        <v>1.01019948033673</v>
      </c>
    </row>
    <row r="4242" spans="11:23">
      <c r="K4242" s="80">
        <v>424</v>
      </c>
      <c r="L4242" s="56">
        <f t="shared" si="533"/>
        <v>1.171485389484</v>
      </c>
      <c r="M4242" s="56">
        <f t="shared" si="540"/>
        <v>0.00275910177336103</v>
      </c>
      <c r="Q4242" s="82">
        <f t="shared" si="534"/>
        <v>0.0287801199342289</v>
      </c>
      <c r="R4242" s="58">
        <f t="shared" si="535"/>
        <v>3.17361010226061</v>
      </c>
      <c r="S4242" s="57">
        <f>IF(K4242=0,C4270,(1/$C$59)*LN(1+$C$59/$C$58/(RodR+ABS(Calculations!K4242-RodR))))</f>
        <v>0.00906857459072504</v>
      </c>
      <c r="T4242" s="83">
        <f t="shared" si="536"/>
        <v>0.00912353460762474</v>
      </c>
      <c r="U4242" s="58">
        <f t="shared" si="537"/>
        <v>176.666666666667</v>
      </c>
      <c r="V4242" s="58">
        <f t="shared" si="538"/>
        <v>1.01019948033673</v>
      </c>
      <c r="W4242" s="58">
        <f t="shared" si="539"/>
        <v>1.01019948033673</v>
      </c>
    </row>
    <row r="4243" spans="11:23">
      <c r="K4243" s="80">
        <v>424.1</v>
      </c>
      <c r="L4243" s="56">
        <f t="shared" si="533"/>
        <v>1.17121019227394</v>
      </c>
      <c r="M4243" s="56">
        <f t="shared" si="540"/>
        <v>0.00275780409567816</v>
      </c>
      <c r="Q4243" s="82">
        <f t="shared" si="534"/>
        <v>0.0287733591083729</v>
      </c>
      <c r="R4243" s="58">
        <f t="shared" si="535"/>
        <v>3.17361010226061</v>
      </c>
      <c r="S4243" s="57">
        <f>IF(K4243=0,C4271,(1/$C$59)*LN(1+$C$59/$C$58/(RodR+ABS(Calculations!K4243-RodR))))</f>
        <v>0.00906644426417637</v>
      </c>
      <c r="T4243" s="83">
        <f t="shared" si="536"/>
        <v>0.00912137839052961</v>
      </c>
      <c r="U4243" s="58">
        <f t="shared" si="537"/>
        <v>176.708333333333</v>
      </c>
      <c r="V4243" s="58">
        <f t="shared" si="538"/>
        <v>1.01019948033673</v>
      </c>
      <c r="W4243" s="58">
        <f t="shared" si="539"/>
        <v>1.01019948033673</v>
      </c>
    </row>
    <row r="4244" spans="11:23">
      <c r="K4244" s="80">
        <v>424.2</v>
      </c>
      <c r="L4244" s="56">
        <f t="shared" si="533"/>
        <v>1.17093512432893</v>
      </c>
      <c r="M4244" s="56">
        <f t="shared" si="540"/>
        <v>0.00275650733328514</v>
      </c>
      <c r="Q4244" s="82">
        <f t="shared" si="534"/>
        <v>0.0287666014581976</v>
      </c>
      <c r="R4244" s="58">
        <f t="shared" si="535"/>
        <v>3.17361010226061</v>
      </c>
      <c r="S4244" s="57">
        <f>IF(K4244=0,C4272,(1/$C$59)*LN(1+$C$59/$C$58/(RodR+ABS(Calculations!K4244-RodR))))</f>
        <v>0.00906431493828013</v>
      </c>
      <c r="T4244" s="83">
        <f t="shared" si="536"/>
        <v>0.00911922319237717</v>
      </c>
      <c r="U4244" s="58">
        <f t="shared" si="537"/>
        <v>176.75</v>
      </c>
      <c r="V4244" s="58">
        <f t="shared" si="538"/>
        <v>1.01019948033673</v>
      </c>
      <c r="W4244" s="58">
        <f t="shared" si="539"/>
        <v>1.01019948033673</v>
      </c>
    </row>
    <row r="4245" spans="11:23">
      <c r="K4245" s="80">
        <v>424.3</v>
      </c>
      <c r="L4245" s="56">
        <f t="shared" si="533"/>
        <v>1.17066018555796</v>
      </c>
      <c r="M4245" s="56">
        <f t="shared" si="540"/>
        <v>0.00275521148529445</v>
      </c>
      <c r="Q4245" s="82">
        <f t="shared" si="534"/>
        <v>0.0287598469814674</v>
      </c>
      <c r="R4245" s="58">
        <f t="shared" si="535"/>
        <v>3.17361010226061</v>
      </c>
      <c r="S4245" s="57">
        <f>IF(K4245=0,C4273,(1/$C$59)*LN(1+$C$59/$C$58/(RodR+ABS(Calculations!K4245-RodR))))</f>
        <v>0.0090621866123319</v>
      </c>
      <c r="T4245" s="83">
        <f t="shared" si="536"/>
        <v>0.00911706901244593</v>
      </c>
      <c r="U4245" s="58">
        <f t="shared" si="537"/>
        <v>176.791666666667</v>
      </c>
      <c r="V4245" s="58">
        <f t="shared" si="538"/>
        <v>1.01019948033673</v>
      </c>
      <c r="W4245" s="58">
        <f t="shared" si="539"/>
        <v>1.01019948033673</v>
      </c>
    </row>
    <row r="4246" spans="11:23">
      <c r="K4246" s="80">
        <v>424.4</v>
      </c>
      <c r="L4246" s="56">
        <f t="shared" si="533"/>
        <v>1.17038537587</v>
      </c>
      <c r="M4246" s="56">
        <f t="shared" si="540"/>
        <v>0.00275391655088941</v>
      </c>
      <c r="Q4246" s="82">
        <f t="shared" si="534"/>
        <v>0.0287530956759457</v>
      </c>
      <c r="R4246" s="58">
        <f t="shared" si="535"/>
        <v>3.17361010226061</v>
      </c>
      <c r="S4246" s="57">
        <f>IF(K4246=0,C4274,(1/$C$59)*LN(1+$C$59/$C$58/(RodR+ABS(Calculations!K4246-RodR))))</f>
        <v>0.00906005928562695</v>
      </c>
      <c r="T4246" s="83">
        <f t="shared" si="536"/>
        <v>0.00911491585001443</v>
      </c>
      <c r="U4246" s="58">
        <f t="shared" si="537"/>
        <v>176.833333333333</v>
      </c>
      <c r="V4246" s="58">
        <f t="shared" si="538"/>
        <v>1.01019948033673</v>
      </c>
      <c r="W4246" s="58">
        <f t="shared" si="539"/>
        <v>1.01019948033673</v>
      </c>
    </row>
    <row r="4247" spans="11:23">
      <c r="K4247" s="80">
        <v>424.5</v>
      </c>
      <c r="L4247" s="56">
        <f t="shared" si="533"/>
        <v>1.17011069517422</v>
      </c>
      <c r="M4247" s="56">
        <f t="shared" si="540"/>
        <v>0.00275262252918229</v>
      </c>
      <c r="Q4247" s="82">
        <f t="shared" si="534"/>
        <v>0.0287463475394012</v>
      </c>
      <c r="R4247" s="58">
        <f t="shared" si="535"/>
        <v>3.17361010226061</v>
      </c>
      <c r="S4247" s="57">
        <f>IF(K4247=0,C4275,(1/$C$59)*LN(1+$C$59/$C$58/(RodR+ABS(Calculations!K4247-RodR))))</f>
        <v>0.00905793295746217</v>
      </c>
      <c r="T4247" s="83">
        <f t="shared" si="536"/>
        <v>0.00911276370436184</v>
      </c>
      <c r="U4247" s="58">
        <f t="shared" si="537"/>
        <v>176.875</v>
      </c>
      <c r="V4247" s="58">
        <f t="shared" si="538"/>
        <v>1.01019948033673</v>
      </c>
      <c r="W4247" s="58">
        <f t="shared" si="539"/>
        <v>1.01019948033673</v>
      </c>
    </row>
    <row r="4248" spans="11:23">
      <c r="K4248" s="80">
        <v>424.6</v>
      </c>
      <c r="L4248" s="56">
        <f t="shared" si="533"/>
        <v>1.1698361433798</v>
      </c>
      <c r="M4248" s="56">
        <f t="shared" si="540"/>
        <v>0.00275132941935574</v>
      </c>
      <c r="Q4248" s="82">
        <f t="shared" si="534"/>
        <v>0.0287396025696025</v>
      </c>
      <c r="R4248" s="58">
        <f t="shared" si="535"/>
        <v>3.17361010226061</v>
      </c>
      <c r="S4248" s="57">
        <f>IF(K4248=0,C4276,(1/$C$59)*LN(1+$C$59/$C$58/(RodR+ABS(Calculations!K4248-RodR))))</f>
        <v>0.00905580762713443</v>
      </c>
      <c r="T4248" s="83">
        <f t="shared" si="536"/>
        <v>0.00911061257476803</v>
      </c>
      <c r="U4248" s="58">
        <f t="shared" si="537"/>
        <v>176.916666666667</v>
      </c>
      <c r="V4248" s="58">
        <f t="shared" si="538"/>
        <v>1.01019948033673</v>
      </c>
      <c r="W4248" s="58">
        <f t="shared" si="539"/>
        <v>1.01019948033673</v>
      </c>
    </row>
    <row r="4249" spans="11:23">
      <c r="K4249" s="80">
        <v>424.7</v>
      </c>
      <c r="L4249" s="56">
        <f t="shared" si="533"/>
        <v>1.16956172039603</v>
      </c>
      <c r="M4249" s="56">
        <f t="shared" si="540"/>
        <v>0.00275003722048806</v>
      </c>
      <c r="Q4249" s="82">
        <f t="shared" si="534"/>
        <v>0.0287328607643214</v>
      </c>
      <c r="R4249" s="58">
        <f t="shared" si="535"/>
        <v>3.17361010226061</v>
      </c>
      <c r="S4249" s="57">
        <f>IF(K4249=0,C4277,(1/$C$59)*LN(1+$C$59/$C$58/(RodR+ABS(Calculations!K4249-RodR))))</f>
        <v>0.00905368329394166</v>
      </c>
      <c r="T4249" s="83">
        <f t="shared" si="536"/>
        <v>0.00910846246051397</v>
      </c>
      <c r="U4249" s="58">
        <f t="shared" si="537"/>
        <v>176.958333333333</v>
      </c>
      <c r="V4249" s="58">
        <f t="shared" si="538"/>
        <v>1.01019948033673</v>
      </c>
      <c r="W4249" s="58">
        <f t="shared" si="539"/>
        <v>1.01019948033673</v>
      </c>
    </row>
    <row r="4250" spans="11:23">
      <c r="K4250" s="80">
        <v>424.8</v>
      </c>
      <c r="L4250" s="56">
        <f t="shared" si="533"/>
        <v>1.16928742613225</v>
      </c>
      <c r="M4250" s="56">
        <f t="shared" si="540"/>
        <v>0.00274874593176211</v>
      </c>
      <c r="Q4250" s="82">
        <f t="shared" si="534"/>
        <v>0.0287261221213306</v>
      </c>
      <c r="R4250" s="58">
        <f t="shared" si="535"/>
        <v>3.17361010226061</v>
      </c>
      <c r="S4250" s="57">
        <f>IF(K4250=0,C4278,(1/$C$59)*LN(1+$C$59/$C$58/(RodR+ABS(Calculations!K4250-RodR))))</f>
        <v>0.00905155995718206</v>
      </c>
      <c r="T4250" s="83">
        <f t="shared" si="536"/>
        <v>0.00910631336088063</v>
      </c>
      <c r="U4250" s="58">
        <f t="shared" si="537"/>
        <v>177</v>
      </c>
      <c r="V4250" s="58">
        <f t="shared" si="538"/>
        <v>1.01019948033673</v>
      </c>
      <c r="W4250" s="58">
        <f t="shared" si="539"/>
        <v>1.01019948033673</v>
      </c>
    </row>
    <row r="4251" spans="11:23">
      <c r="K4251" s="80">
        <v>424.9</v>
      </c>
      <c r="L4251" s="56">
        <f t="shared" si="533"/>
        <v>1.16901326049799</v>
      </c>
      <c r="M4251" s="56">
        <f t="shared" si="540"/>
        <v>0.00274745555232458</v>
      </c>
      <c r="Q4251" s="82">
        <f t="shared" si="534"/>
        <v>0.0287193866384072</v>
      </c>
      <c r="R4251" s="58">
        <f t="shared" si="535"/>
        <v>3.17361010226061</v>
      </c>
      <c r="S4251" s="57">
        <f>IF(K4251=0,C4279,(1/$C$59)*LN(1+$C$59/$C$58/(RodR+ABS(Calculations!K4251-RodR))))</f>
        <v>0.00904943761615516</v>
      </c>
      <c r="T4251" s="83">
        <f t="shared" si="536"/>
        <v>0.0091041652751499</v>
      </c>
      <c r="U4251" s="58">
        <f t="shared" si="537"/>
        <v>177.041666666667</v>
      </c>
      <c r="V4251" s="58">
        <f t="shared" si="538"/>
        <v>1.01019948033673</v>
      </c>
      <c r="W4251" s="58">
        <f t="shared" si="539"/>
        <v>1.01019948033673</v>
      </c>
    </row>
    <row r="4252" spans="11:23">
      <c r="K4252" s="80">
        <v>425</v>
      </c>
      <c r="L4252" s="56">
        <f t="shared" si="533"/>
        <v>1.16873922340268</v>
      </c>
      <c r="M4252" s="56">
        <f t="shared" si="540"/>
        <v>0.0027461660813235</v>
      </c>
      <c r="Q4252" s="82">
        <f t="shared" si="534"/>
        <v>0.0287126543133263</v>
      </c>
      <c r="R4252" s="58">
        <f t="shared" si="535"/>
        <v>3.17361010226061</v>
      </c>
      <c r="S4252" s="57">
        <f>IF(K4252=0,C4280,(1/$C$59)*LN(1+$C$59/$C$58/(RodR+ABS(Calculations!K4252-RodR))))</f>
        <v>0.00904731627015992</v>
      </c>
      <c r="T4252" s="83">
        <f t="shared" si="536"/>
        <v>0.00910201820260495</v>
      </c>
      <c r="U4252" s="58">
        <f t="shared" si="537"/>
        <v>177.083333333333</v>
      </c>
      <c r="V4252" s="58">
        <f t="shared" si="538"/>
        <v>1.01019948033673</v>
      </c>
      <c r="W4252" s="58">
        <f t="shared" si="539"/>
        <v>1.01019948033673</v>
      </c>
    </row>
    <row r="4253" spans="11:23">
      <c r="K4253" s="80">
        <v>425.1</v>
      </c>
      <c r="L4253" s="56">
        <f t="shared" si="533"/>
        <v>1.16846531475604</v>
      </c>
      <c r="M4253" s="56">
        <f t="shared" si="540"/>
        <v>0.00274487751790642</v>
      </c>
      <c r="Q4253" s="82">
        <f t="shared" si="534"/>
        <v>0.02870592514387</v>
      </c>
      <c r="R4253" s="58">
        <f t="shared" si="535"/>
        <v>3.17361010226061</v>
      </c>
      <c r="S4253" s="57">
        <f>IF(K4253=0,C4281,(1/$C$59)*LN(1+$C$59/$C$58/(RodR+ABS(Calculations!K4253-RodR))))</f>
        <v>0.00904519591849747</v>
      </c>
      <c r="T4253" s="83">
        <f t="shared" si="536"/>
        <v>0.00909987214252856</v>
      </c>
      <c r="U4253" s="58">
        <f t="shared" si="537"/>
        <v>177.125</v>
      </c>
      <c r="V4253" s="58">
        <f t="shared" si="538"/>
        <v>1.01019948033673</v>
      </c>
      <c r="W4253" s="58">
        <f t="shared" si="539"/>
        <v>1.01019948033673</v>
      </c>
    </row>
    <row r="4254" spans="11:23">
      <c r="K4254" s="80">
        <v>425.2</v>
      </c>
      <c r="L4254" s="56">
        <f t="shared" si="533"/>
        <v>1.16819153446774</v>
      </c>
      <c r="M4254" s="56">
        <f t="shared" si="540"/>
        <v>0.00274358986118628</v>
      </c>
      <c r="Q4254" s="82">
        <f t="shared" si="534"/>
        <v>0.0286991991278194</v>
      </c>
      <c r="R4254" s="58">
        <f t="shared" si="535"/>
        <v>3.17361010226061</v>
      </c>
      <c r="S4254" s="57">
        <f>IF(K4254=0,C4282,(1/$C$59)*LN(1+$C$59/$C$58/(RodR+ABS(Calculations!K4254-RodR))))</f>
        <v>0.00904307656046863</v>
      </c>
      <c r="T4254" s="83">
        <f t="shared" si="536"/>
        <v>0.00909772709420505</v>
      </c>
      <c r="U4254" s="58">
        <f t="shared" si="537"/>
        <v>177.166666666667</v>
      </c>
      <c r="V4254" s="58">
        <f t="shared" si="538"/>
        <v>1.01019948033673</v>
      </c>
      <c r="W4254" s="58">
        <f t="shared" si="539"/>
        <v>1.01019948033673</v>
      </c>
    </row>
    <row r="4255" spans="11:23">
      <c r="K4255" s="80">
        <v>425.3</v>
      </c>
      <c r="L4255" s="56">
        <f t="shared" si="533"/>
        <v>1.16791788244758</v>
      </c>
      <c r="M4255" s="56">
        <f t="shared" si="540"/>
        <v>0.00274230311038037</v>
      </c>
      <c r="Q4255" s="82">
        <f t="shared" si="534"/>
        <v>0.028692476262958</v>
      </c>
      <c r="R4255" s="58">
        <f t="shared" si="535"/>
        <v>3.17361010226061</v>
      </c>
      <c r="S4255" s="57">
        <f>IF(K4255=0,C4283,(1/$C$59)*LN(1+$C$59/$C$58/(RodR+ABS(Calculations!K4255-RodR))))</f>
        <v>0.00904095819537502</v>
      </c>
      <c r="T4255" s="83">
        <f t="shared" si="536"/>
        <v>0.00909558305691918</v>
      </c>
      <c r="U4255" s="58">
        <f t="shared" si="537"/>
        <v>177.208333333333</v>
      </c>
      <c r="V4255" s="58">
        <f t="shared" si="538"/>
        <v>1.01019948033673</v>
      </c>
      <c r="W4255" s="58">
        <f t="shared" si="539"/>
        <v>1.01019948033673</v>
      </c>
    </row>
    <row r="4256" spans="11:23">
      <c r="K4256" s="80">
        <v>425.4</v>
      </c>
      <c r="L4256" s="56">
        <f t="shared" si="533"/>
        <v>1.16764435860543</v>
      </c>
      <c r="M4256" s="56">
        <f t="shared" si="540"/>
        <v>0.00274101726456588</v>
      </c>
      <c r="Q4256" s="82">
        <f t="shared" si="534"/>
        <v>0.0286857565470721</v>
      </c>
      <c r="R4256" s="58">
        <f t="shared" si="535"/>
        <v>3.17361010226061</v>
      </c>
      <c r="S4256" s="57">
        <f>IF(K4256=0,C4284,(1/$C$59)*LN(1+$C$59/$C$58/(RodR+ABS(Calculations!K4256-RodR))))</f>
        <v>0.00903884082251907</v>
      </c>
      <c r="T4256" s="83">
        <f t="shared" si="536"/>
        <v>0.00909344002995617</v>
      </c>
      <c r="U4256" s="58">
        <f t="shared" si="537"/>
        <v>177.25</v>
      </c>
      <c r="V4256" s="58">
        <f t="shared" si="538"/>
        <v>1.01019948033673</v>
      </c>
      <c r="W4256" s="58">
        <f t="shared" si="539"/>
        <v>1.01019948033673</v>
      </c>
    </row>
    <row r="4257" spans="11:23">
      <c r="K4257" s="80">
        <v>425.5</v>
      </c>
      <c r="L4257" s="56">
        <f t="shared" si="533"/>
        <v>1.16737096285126</v>
      </c>
      <c r="M4257" s="56">
        <f t="shared" si="540"/>
        <v>0.0027397323229601</v>
      </c>
      <c r="Q4257" s="82">
        <f t="shared" si="534"/>
        <v>0.0286790399779495</v>
      </c>
      <c r="R4257" s="58">
        <f t="shared" si="535"/>
        <v>3.17361010226061</v>
      </c>
      <c r="S4257" s="57">
        <f>IF(K4257=0,C4285,(1/$C$59)*LN(1+$C$59/$C$58/(RodR+ABS(Calculations!K4257-RodR))))</f>
        <v>0.00903672444120374</v>
      </c>
      <c r="T4257" s="83">
        <f t="shared" si="536"/>
        <v>0.00909129801260189</v>
      </c>
      <c r="U4257" s="58">
        <f t="shared" si="537"/>
        <v>177.291666666667</v>
      </c>
      <c r="V4257" s="58">
        <f t="shared" si="538"/>
        <v>1.01019948033673</v>
      </c>
      <c r="W4257" s="58">
        <f t="shared" si="539"/>
        <v>1.01019948033673</v>
      </c>
    </row>
    <row r="4258" spans="11:23">
      <c r="K4258" s="80">
        <v>425.6</v>
      </c>
      <c r="L4258" s="56">
        <f t="shared" si="533"/>
        <v>1.16709769509512</v>
      </c>
      <c r="M4258" s="56">
        <f t="shared" si="540"/>
        <v>0.00273844828467662</v>
      </c>
      <c r="Q4258" s="82">
        <f t="shared" si="534"/>
        <v>0.0286723265533806</v>
      </c>
      <c r="R4258" s="58">
        <f t="shared" si="535"/>
        <v>3.17361010226061</v>
      </c>
      <c r="S4258" s="57">
        <f>IF(K4258=0,C4286,(1/$C$59)*LN(1+$C$59/$C$58/(RodR+ABS(Calculations!K4258-RodR))))</f>
        <v>0.00903460905073274</v>
      </c>
      <c r="T4258" s="83">
        <f t="shared" si="536"/>
        <v>0.00908915700414334</v>
      </c>
      <c r="U4258" s="58">
        <f t="shared" si="537"/>
        <v>177.333333333333</v>
      </c>
      <c r="V4258" s="58">
        <f t="shared" si="538"/>
        <v>1.01019948033673</v>
      </c>
      <c r="W4258" s="58">
        <f t="shared" si="539"/>
        <v>1.01019948033673</v>
      </c>
    </row>
    <row r="4259" spans="11:23">
      <c r="K4259" s="80">
        <v>425.7</v>
      </c>
      <c r="L4259" s="56">
        <f t="shared" si="533"/>
        <v>1.16682455524713</v>
      </c>
      <c r="M4259" s="56">
        <f t="shared" si="540"/>
        <v>0.00273716514889655</v>
      </c>
      <c r="Q4259" s="82">
        <f t="shared" si="534"/>
        <v>0.0286656162711572</v>
      </c>
      <c r="R4259" s="58">
        <f t="shared" si="535"/>
        <v>3.17361010226061</v>
      </c>
      <c r="S4259" s="57">
        <f>IF(K4259=0,C4287,(1/$C$59)*LN(1+$C$59/$C$58/(RodR+ABS(Calculations!K4259-RodR))))</f>
        <v>0.00903249465041036</v>
      </c>
      <c r="T4259" s="83">
        <f t="shared" si="536"/>
        <v>0.0090870170038673</v>
      </c>
      <c r="U4259" s="58">
        <f t="shared" si="537"/>
        <v>177.375</v>
      </c>
      <c r="V4259" s="58">
        <f t="shared" si="538"/>
        <v>1.01019948033673</v>
      </c>
      <c r="W4259" s="58">
        <f t="shared" si="539"/>
        <v>1.01019948033673</v>
      </c>
    </row>
    <row r="4260" spans="11:23">
      <c r="K4260" s="80">
        <v>425.8</v>
      </c>
      <c r="L4260" s="56">
        <f t="shared" si="533"/>
        <v>1.16655154321756</v>
      </c>
      <c r="M4260" s="56">
        <f t="shared" si="540"/>
        <v>0.0027358829146984</v>
      </c>
      <c r="Q4260" s="82">
        <f t="shared" si="534"/>
        <v>0.0286589091290749</v>
      </c>
      <c r="R4260" s="58">
        <f t="shared" si="535"/>
        <v>3.17361010226061</v>
      </c>
      <c r="S4260" s="57">
        <f>IF(K4260=0,C4288,(1/$C$59)*LN(1+$C$59/$C$58/(RodR+ABS(Calculations!K4260-RodR))))</f>
        <v>0.00903038123954192</v>
      </c>
      <c r="T4260" s="83">
        <f t="shared" si="536"/>
        <v>0.00908487801106298</v>
      </c>
      <c r="U4260" s="58">
        <f t="shared" si="537"/>
        <v>177.416666666667</v>
      </c>
      <c r="V4260" s="58">
        <f t="shared" si="538"/>
        <v>1.01019948033673</v>
      </c>
      <c r="W4260" s="58">
        <f t="shared" si="539"/>
        <v>1.01019948033673</v>
      </c>
    </row>
    <row r="4261" spans="11:23">
      <c r="K4261" s="80">
        <v>425.9</v>
      </c>
      <c r="L4261" s="56">
        <f t="shared" si="533"/>
        <v>1.16627865891662</v>
      </c>
      <c r="M4261" s="56">
        <f t="shared" si="540"/>
        <v>0.00273460158136807</v>
      </c>
      <c r="Q4261" s="82">
        <f t="shared" si="534"/>
        <v>0.0286522051249281</v>
      </c>
      <c r="R4261" s="58">
        <f t="shared" si="535"/>
        <v>3.17361010226061</v>
      </c>
      <c r="S4261" s="57">
        <f>IF(K4261=0,C4289,(1/$C$59)*LN(1+$C$59/$C$58/(RodR+ABS(Calculations!K4261-RodR))))</f>
        <v>0.00902826881743247</v>
      </c>
      <c r="T4261" s="83">
        <f t="shared" si="536"/>
        <v>0.00908274002501785</v>
      </c>
      <c r="U4261" s="58">
        <f t="shared" si="537"/>
        <v>177.458333333333</v>
      </c>
      <c r="V4261" s="58">
        <f t="shared" si="538"/>
        <v>1.01019948033673</v>
      </c>
      <c r="W4261" s="58">
        <f t="shared" si="539"/>
        <v>1.01019948033673</v>
      </c>
    </row>
    <row r="4262" spans="11:23">
      <c r="K4262" s="80">
        <v>426</v>
      </c>
      <c r="L4262" s="56">
        <f t="shared" si="533"/>
        <v>1.16600590225477</v>
      </c>
      <c r="M4262" s="56">
        <f t="shared" si="540"/>
        <v>0.00273332114791502</v>
      </c>
      <c r="Q4262" s="82">
        <f t="shared" si="534"/>
        <v>0.0286455042565165</v>
      </c>
      <c r="R4262" s="58">
        <f t="shared" si="535"/>
        <v>3.17361010226061</v>
      </c>
      <c r="S4262" s="57">
        <f>IF(K4262=0,C4290,(1/$C$59)*LN(1+$C$59/$C$58/(RodR+ABS(Calculations!K4262-RodR))))</f>
        <v>0.00902615738338867</v>
      </c>
      <c r="T4262" s="83">
        <f t="shared" si="536"/>
        <v>0.00908060304502245</v>
      </c>
      <c r="U4262" s="58">
        <f t="shared" si="537"/>
        <v>177.5</v>
      </c>
      <c r="V4262" s="58">
        <f t="shared" si="538"/>
        <v>1.01019948033673</v>
      </c>
      <c r="W4262" s="58">
        <f t="shared" si="539"/>
        <v>1.01019948033673</v>
      </c>
    </row>
    <row r="4263" spans="11:23">
      <c r="K4263" s="80">
        <v>426.1</v>
      </c>
      <c r="L4263" s="56">
        <f t="shared" si="533"/>
        <v>1.16573327314241</v>
      </c>
      <c r="M4263" s="56">
        <f t="shared" si="540"/>
        <v>0.00273204161362428</v>
      </c>
      <c r="Q4263" s="82">
        <f t="shared" si="534"/>
        <v>0.0286388065216394</v>
      </c>
      <c r="R4263" s="58">
        <f t="shared" si="535"/>
        <v>3.17361010226061</v>
      </c>
      <c r="S4263" s="57">
        <f>IF(K4263=0,C4291,(1/$C$59)*LN(1+$C$59/$C$58/(RodR+ABS(Calculations!K4263-RodR))))</f>
        <v>0.00902404693671714</v>
      </c>
      <c r="T4263" s="83">
        <f t="shared" si="536"/>
        <v>0.00907846707036558</v>
      </c>
      <c r="U4263" s="58">
        <f t="shared" si="537"/>
        <v>177.541666666667</v>
      </c>
      <c r="V4263" s="58">
        <f t="shared" si="538"/>
        <v>1.01019948033673</v>
      </c>
      <c r="W4263" s="58">
        <f t="shared" si="539"/>
        <v>1.01019948033673</v>
      </c>
    </row>
    <row r="4264" spans="11:23">
      <c r="K4264" s="80">
        <v>426.2</v>
      </c>
      <c r="L4264" s="56">
        <f t="shared" si="533"/>
        <v>1.16546077149017</v>
      </c>
      <c r="M4264" s="56">
        <f t="shared" si="540"/>
        <v>0.00273076297757457</v>
      </c>
      <c r="Q4264" s="82">
        <f t="shared" si="534"/>
        <v>0.0286321119181008</v>
      </c>
      <c r="R4264" s="58">
        <f t="shared" si="535"/>
        <v>3.17361010226061</v>
      </c>
      <c r="S4264" s="57">
        <f>IF(K4264=0,C4292,(1/$C$59)*LN(1+$C$59/$C$58/(RodR+ABS(Calculations!K4264-RodR))))</f>
        <v>0.00902193747672586</v>
      </c>
      <c r="T4264" s="83">
        <f t="shared" si="536"/>
        <v>0.00907633210033914</v>
      </c>
      <c r="U4264" s="58">
        <f t="shared" si="537"/>
        <v>177.583333333333</v>
      </c>
      <c r="V4264" s="58">
        <f t="shared" si="538"/>
        <v>1.01019948033673</v>
      </c>
      <c r="W4264" s="58">
        <f t="shared" si="539"/>
        <v>1.01019948033673</v>
      </c>
    </row>
    <row r="4265" spans="11:23">
      <c r="K4265" s="80">
        <v>426.3</v>
      </c>
      <c r="L4265" s="56">
        <f t="shared" si="533"/>
        <v>1.1651883972086</v>
      </c>
      <c r="M4265" s="56">
        <f t="shared" si="540"/>
        <v>0.00272948523898187</v>
      </c>
      <c r="Q4265" s="82">
        <f t="shared" si="534"/>
        <v>0.0286254204437034</v>
      </c>
      <c r="R4265" s="58">
        <f t="shared" si="535"/>
        <v>3.17361010226061</v>
      </c>
      <c r="S4265" s="57">
        <f>IF(K4265=0,C4293,(1/$C$59)*LN(1+$C$59/$C$58/(RodR+ABS(Calculations!K4265-RodR))))</f>
        <v>0.00901982900272253</v>
      </c>
      <c r="T4265" s="83">
        <f t="shared" si="536"/>
        <v>0.00907419813423368</v>
      </c>
      <c r="U4265" s="58">
        <f t="shared" si="537"/>
        <v>177.625</v>
      </c>
      <c r="V4265" s="58">
        <f t="shared" si="538"/>
        <v>1.01019948033673</v>
      </c>
      <c r="W4265" s="58">
        <f t="shared" si="539"/>
        <v>1.01019948033673</v>
      </c>
    </row>
    <row r="4266" spans="11:23">
      <c r="K4266" s="80">
        <v>426.4</v>
      </c>
      <c r="L4266" s="56">
        <f t="shared" si="533"/>
        <v>1.16491615020851</v>
      </c>
      <c r="M4266" s="56">
        <f t="shared" si="540"/>
        <v>0.00272820839692511</v>
      </c>
      <c r="Q4266" s="82">
        <f t="shared" si="534"/>
        <v>0.0286187320962562</v>
      </c>
      <c r="R4266" s="58">
        <f t="shared" si="535"/>
        <v>3.17361010226061</v>
      </c>
      <c r="S4266" s="57">
        <f>IF(K4266=0,C4294,(1/$C$59)*LN(1+$C$59/$C$58/(RodR+ABS(Calculations!K4266-RodR))))</f>
        <v>0.00901772151401668</v>
      </c>
      <c r="T4266" s="83">
        <f t="shared" si="536"/>
        <v>0.00907206517134201</v>
      </c>
      <c r="U4266" s="58">
        <f t="shared" si="537"/>
        <v>177.666666666667</v>
      </c>
      <c r="V4266" s="58">
        <f t="shared" si="538"/>
        <v>1.01019948033673</v>
      </c>
      <c r="W4266" s="58">
        <f t="shared" si="539"/>
        <v>1.01019948033673</v>
      </c>
    </row>
    <row r="4267" spans="11:23">
      <c r="K4267" s="80">
        <v>426.5</v>
      </c>
      <c r="L4267" s="56">
        <f t="shared" si="533"/>
        <v>1.16464403040061</v>
      </c>
      <c r="M4267" s="56">
        <f t="shared" si="540"/>
        <v>0.00272693245065514</v>
      </c>
      <c r="Q4267" s="82">
        <f t="shared" si="534"/>
        <v>0.0286120468735652</v>
      </c>
      <c r="R4267" s="58">
        <f t="shared" si="535"/>
        <v>3.17361010226061</v>
      </c>
      <c r="S4267" s="57">
        <f>IF(K4267=0,C4295,(1/$C$59)*LN(1+$C$59/$C$58/(RodR+ABS(Calculations!K4267-RodR))))</f>
        <v>0.00901561500991708</v>
      </c>
      <c r="T4267" s="83">
        <f t="shared" si="536"/>
        <v>0.0090699332109558</v>
      </c>
      <c r="U4267" s="58">
        <f t="shared" si="537"/>
        <v>177.708333333333</v>
      </c>
      <c r="V4267" s="58">
        <f t="shared" si="538"/>
        <v>1.01019948033673</v>
      </c>
      <c r="W4267" s="58">
        <f t="shared" si="539"/>
        <v>1.01019948033673</v>
      </c>
    </row>
    <row r="4268" spans="11:23">
      <c r="K4268" s="80">
        <v>426.6</v>
      </c>
      <c r="L4268" s="56">
        <f t="shared" si="533"/>
        <v>1.16437203769583</v>
      </c>
      <c r="M4268" s="56">
        <f t="shared" si="540"/>
        <v>0.00272565739928399</v>
      </c>
      <c r="Q4268" s="82">
        <f t="shared" si="534"/>
        <v>0.0286053647734427</v>
      </c>
      <c r="R4268" s="58">
        <f t="shared" si="535"/>
        <v>3.17361010226061</v>
      </c>
      <c r="S4268" s="57">
        <f>IF(K4268=0,C4296,(1/$C$59)*LN(1+$C$59/$C$58/(RodR+ABS(Calculations!K4268-RodR))))</f>
        <v>0.00901350948973433</v>
      </c>
      <c r="T4268" s="83">
        <f t="shared" si="536"/>
        <v>0.00906780225236964</v>
      </c>
      <c r="U4268" s="58">
        <f t="shared" si="537"/>
        <v>177.75</v>
      </c>
      <c r="V4268" s="58">
        <f t="shared" si="538"/>
        <v>1.01019948033673</v>
      </c>
      <c r="W4268" s="58">
        <f t="shared" si="539"/>
        <v>1.01019948033673</v>
      </c>
    </row>
    <row r="4269" spans="11:23">
      <c r="K4269" s="80">
        <v>426.7</v>
      </c>
      <c r="L4269" s="56">
        <f t="shared" si="533"/>
        <v>1.16410017200517</v>
      </c>
      <c r="M4269" s="56">
        <f t="shared" si="540"/>
        <v>0.00272438324195989</v>
      </c>
      <c r="Q4269" s="82">
        <f t="shared" si="534"/>
        <v>0.0285986857937016</v>
      </c>
      <c r="R4269" s="58">
        <f t="shared" si="535"/>
        <v>3.17361010226061</v>
      </c>
      <c r="S4269" s="57">
        <f>IF(K4269=0,C4297,(1/$C$59)*LN(1+$C$59/$C$58/(RodR+ABS(Calculations!K4269-RodR))))</f>
        <v>0.00901140495277929</v>
      </c>
      <c r="T4269" s="83">
        <f t="shared" si="536"/>
        <v>0.009065672294877</v>
      </c>
      <c r="U4269" s="58">
        <f t="shared" si="537"/>
        <v>177.791666666667</v>
      </c>
      <c r="V4269" s="58">
        <f t="shared" si="538"/>
        <v>1.01019948033673</v>
      </c>
      <c r="W4269" s="58">
        <f t="shared" si="539"/>
        <v>1.01019948033673</v>
      </c>
    </row>
    <row r="4270" spans="11:23">
      <c r="K4270" s="80">
        <v>426.8</v>
      </c>
      <c r="L4270" s="56">
        <f t="shared" si="533"/>
        <v>1.16382843323962</v>
      </c>
      <c r="M4270" s="56">
        <f t="shared" si="540"/>
        <v>0.00272310997793368</v>
      </c>
      <c r="Q4270" s="82">
        <f t="shared" si="534"/>
        <v>0.0285920099321558</v>
      </c>
      <c r="R4270" s="58">
        <f t="shared" si="535"/>
        <v>3.17361010226061</v>
      </c>
      <c r="S4270" s="57">
        <f>IF(K4270=0,C4298,(1/$C$59)*LN(1+$C$59/$C$58/(RodR+ABS(Calculations!K4270-RodR))))</f>
        <v>0.0090093013983631</v>
      </c>
      <c r="T4270" s="83">
        <f t="shared" si="536"/>
        <v>0.00906354333777222</v>
      </c>
      <c r="U4270" s="58">
        <f t="shared" si="537"/>
        <v>177.833333333333</v>
      </c>
      <c r="V4270" s="58">
        <f t="shared" si="538"/>
        <v>1.01019948033673</v>
      </c>
      <c r="W4270" s="58">
        <f t="shared" si="539"/>
        <v>1.01019948033673</v>
      </c>
    </row>
    <row r="4271" spans="11:23">
      <c r="K4271" s="80">
        <v>426.9</v>
      </c>
      <c r="L4271" s="56">
        <f t="shared" si="533"/>
        <v>1.16355682131038</v>
      </c>
      <c r="M4271" s="56">
        <f t="shared" si="540"/>
        <v>0.00272183760624856</v>
      </c>
      <c r="Q4271" s="82">
        <f t="shared" si="534"/>
        <v>0.0285853371866231</v>
      </c>
      <c r="R4271" s="58">
        <f t="shared" si="535"/>
        <v>3.17361010226061</v>
      </c>
      <c r="S4271" s="57">
        <f>IF(K4271=0,C4299,(1/$C$59)*LN(1+$C$59/$C$58/(RodR+ABS(Calculations!K4271-RodR))))</f>
        <v>0.0090071988257982</v>
      </c>
      <c r="T4271" s="83">
        <f t="shared" si="536"/>
        <v>0.00906141538035145</v>
      </c>
      <c r="U4271" s="58">
        <f t="shared" si="537"/>
        <v>177.875</v>
      </c>
      <c r="V4271" s="58">
        <f t="shared" si="538"/>
        <v>1.01019948033673</v>
      </c>
      <c r="W4271" s="58">
        <f t="shared" si="539"/>
        <v>1.01019948033673</v>
      </c>
    </row>
    <row r="4272" spans="11:23">
      <c r="K4272" s="80">
        <v>427</v>
      </c>
      <c r="L4272" s="56">
        <f t="shared" si="533"/>
        <v>1.16328533612861</v>
      </c>
      <c r="M4272" s="56">
        <f t="shared" si="540"/>
        <v>0.00272056612615557</v>
      </c>
      <c r="Q4272" s="82">
        <f t="shared" si="534"/>
        <v>0.0285786675549215</v>
      </c>
      <c r="R4272" s="58">
        <f t="shared" si="535"/>
        <v>3.17361010226061</v>
      </c>
      <c r="S4272" s="57">
        <f>IF(K4272=0,C4300,(1/$C$59)*LN(1+$C$59/$C$58/(RodR+ABS(Calculations!K4272-RodR))))</f>
        <v>0.00900509723439705</v>
      </c>
      <c r="T4272" s="83">
        <f t="shared" si="536"/>
        <v>0.00905928842190994</v>
      </c>
      <c r="U4272" s="58">
        <f t="shared" si="537"/>
        <v>177.916666666667</v>
      </c>
      <c r="V4272" s="58">
        <f t="shared" si="538"/>
        <v>1.01019948033673</v>
      </c>
      <c r="W4272" s="58">
        <f t="shared" si="539"/>
        <v>1.01019948033673</v>
      </c>
    </row>
    <row r="4273" spans="11:23">
      <c r="K4273" s="80">
        <v>427.1</v>
      </c>
      <c r="L4273" s="56">
        <f t="shared" si="533"/>
        <v>1.16301397760561</v>
      </c>
      <c r="M4273" s="56">
        <f t="shared" si="540"/>
        <v>0.00271929553680228</v>
      </c>
      <c r="Q4273" s="82">
        <f t="shared" si="534"/>
        <v>0.0285720010348717</v>
      </c>
      <c r="R4273" s="58">
        <f t="shared" si="535"/>
        <v>3.17361010226061</v>
      </c>
      <c r="S4273" s="57">
        <f>IF(K4273=0,C4301,(1/$C$59)*LN(1+$C$59/$C$58/(RodR+ABS(Calculations!K4273-RodR))))</f>
        <v>0.00900299662347288</v>
      </c>
      <c r="T4273" s="83">
        <f t="shared" si="536"/>
        <v>0.00905716246174517</v>
      </c>
      <c r="U4273" s="58">
        <f t="shared" si="537"/>
        <v>177.958333333333</v>
      </c>
      <c r="V4273" s="58">
        <f t="shared" si="538"/>
        <v>1.01019948033673</v>
      </c>
      <c r="W4273" s="58">
        <f t="shared" si="539"/>
        <v>1.01019948033673</v>
      </c>
    </row>
    <row r="4274" spans="11:23">
      <c r="K4274" s="80">
        <v>427.2</v>
      </c>
      <c r="L4274" s="56">
        <f t="shared" si="533"/>
        <v>1.16274274565283</v>
      </c>
      <c r="M4274" s="56">
        <f t="shared" si="540"/>
        <v>0.00271802583733538</v>
      </c>
      <c r="Q4274" s="82">
        <f t="shared" si="534"/>
        <v>0.0285653376242982</v>
      </c>
      <c r="R4274" s="58">
        <f t="shared" si="535"/>
        <v>3.17361010226061</v>
      </c>
      <c r="S4274" s="57">
        <f>IF(K4274=0,C4302,(1/$C$59)*LN(1+$C$59/$C$58/(RodR+ABS(Calculations!K4274-RodR))))</f>
        <v>0.00900089699234027</v>
      </c>
      <c r="T4274" s="83">
        <f t="shared" si="536"/>
        <v>0.00905503749915395</v>
      </c>
      <c r="U4274" s="58">
        <f t="shared" si="537"/>
        <v>178</v>
      </c>
      <c r="V4274" s="58">
        <f t="shared" si="538"/>
        <v>1.01019948033673</v>
      </c>
      <c r="W4274" s="58">
        <f t="shared" si="539"/>
        <v>1.01019948033673</v>
      </c>
    </row>
    <row r="4275" spans="11:23">
      <c r="K4275" s="80">
        <v>427.3</v>
      </c>
      <c r="L4275" s="56">
        <f t="shared" si="533"/>
        <v>1.16247164018166</v>
      </c>
      <c r="M4275" s="56">
        <f t="shared" si="540"/>
        <v>0.00271675702693708</v>
      </c>
      <c r="Q4275" s="82">
        <f t="shared" si="534"/>
        <v>0.0285586773210241</v>
      </c>
      <c r="R4275" s="58">
        <f t="shared" si="535"/>
        <v>3.17361010226061</v>
      </c>
      <c r="S4275" s="57">
        <f>IF(K4275=0,C4303,(1/$C$59)*LN(1+$C$59/$C$58/(RodR+ABS(Calculations!K4275-RodR))))</f>
        <v>0.00899879834031323</v>
      </c>
      <c r="T4275" s="83">
        <f t="shared" si="536"/>
        <v>0.00905291353343443</v>
      </c>
      <c r="U4275" s="58">
        <f t="shared" si="537"/>
        <v>178.041666666667</v>
      </c>
      <c r="V4275" s="58">
        <f t="shared" si="538"/>
        <v>1.01019948033673</v>
      </c>
      <c r="W4275" s="58">
        <f t="shared" si="539"/>
        <v>1.01019948033673</v>
      </c>
    </row>
    <row r="4276" spans="11:23">
      <c r="K4276" s="80">
        <v>427.4</v>
      </c>
      <c r="L4276" s="56">
        <f t="shared" si="533"/>
        <v>1.16220066110369</v>
      </c>
      <c r="M4276" s="56">
        <f t="shared" si="540"/>
        <v>0.00271548910482378</v>
      </c>
      <c r="Q4276" s="82">
        <f t="shared" si="534"/>
        <v>0.0285520201228774</v>
      </c>
      <c r="R4276" s="58">
        <f t="shared" si="535"/>
        <v>3.17361010226061</v>
      </c>
      <c r="S4276" s="57">
        <f>IF(K4276=0,C4304,(1/$C$59)*LN(1+$C$59/$C$58/(RodR+ABS(Calculations!K4276-RodR))))</f>
        <v>0.0089967006667074</v>
      </c>
      <c r="T4276" s="83">
        <f t="shared" si="536"/>
        <v>0.00905079056388542</v>
      </c>
      <c r="U4276" s="58">
        <f t="shared" si="537"/>
        <v>178.083333333333</v>
      </c>
      <c r="V4276" s="58">
        <f t="shared" si="538"/>
        <v>1.01019948033673</v>
      </c>
      <c r="W4276" s="58">
        <f t="shared" si="539"/>
        <v>1.01019948033673</v>
      </c>
    </row>
    <row r="4277" spans="11:23">
      <c r="K4277" s="80">
        <v>427.5</v>
      </c>
      <c r="L4277" s="56">
        <f t="shared" si="533"/>
        <v>1.16192980833053</v>
      </c>
      <c r="M4277" s="56">
        <f t="shared" si="540"/>
        <v>0.00271422207007332</v>
      </c>
      <c r="Q4277" s="82">
        <f t="shared" si="534"/>
        <v>0.0285453660276869</v>
      </c>
      <c r="R4277" s="58">
        <f t="shared" si="535"/>
        <v>3.17361010226061</v>
      </c>
      <c r="S4277" s="57">
        <f>IF(K4277=0,C4305,(1/$C$59)*LN(1+$C$59/$C$58/(RodR+ABS(Calculations!K4277-RodR))))</f>
        <v>0.00899460397083865</v>
      </c>
      <c r="T4277" s="83">
        <f t="shared" si="536"/>
        <v>0.00904866858980619</v>
      </c>
      <c r="U4277" s="58">
        <f t="shared" si="537"/>
        <v>178.125</v>
      </c>
      <c r="V4277" s="58">
        <f t="shared" si="538"/>
        <v>1.01019948033673</v>
      </c>
      <c r="W4277" s="58">
        <f t="shared" si="539"/>
        <v>1.01019948033673</v>
      </c>
    </row>
    <row r="4278" spans="11:23">
      <c r="K4278" s="80">
        <v>427.6</v>
      </c>
      <c r="L4278" s="56">
        <f t="shared" si="533"/>
        <v>1.1616590817739</v>
      </c>
      <c r="M4278" s="56">
        <f t="shared" si="540"/>
        <v>0.00271295592193654</v>
      </c>
      <c r="Q4278" s="82">
        <f t="shared" si="534"/>
        <v>0.0285387150332834</v>
      </c>
      <c r="R4278" s="58">
        <f t="shared" si="535"/>
        <v>3.17361010226061</v>
      </c>
      <c r="S4278" s="57">
        <f>IF(K4278=0,C4306,(1/$C$59)*LN(1+$C$59/$C$58/(RodR+ABS(Calculations!K4278-RodR))))</f>
        <v>0.0089925082520234</v>
      </c>
      <c r="T4278" s="83">
        <f t="shared" si="536"/>
        <v>0.00904654761049645</v>
      </c>
      <c r="U4278" s="58">
        <f t="shared" si="537"/>
        <v>178.166666666667</v>
      </c>
      <c r="V4278" s="58">
        <f t="shared" si="538"/>
        <v>1.01019948033673</v>
      </c>
      <c r="W4278" s="58">
        <f t="shared" si="539"/>
        <v>1.01019948033673</v>
      </c>
    </row>
    <row r="4279" spans="11:23">
      <c r="K4279" s="80">
        <v>427.7</v>
      </c>
      <c r="L4279" s="56">
        <f t="shared" si="533"/>
        <v>1.16138848134561</v>
      </c>
      <c r="M4279" s="56">
        <f t="shared" si="540"/>
        <v>0.00271169065956034</v>
      </c>
      <c r="Q4279" s="82">
        <f t="shared" si="534"/>
        <v>0.0285320671375005</v>
      </c>
      <c r="R4279" s="58">
        <f t="shared" si="535"/>
        <v>3.17361010226061</v>
      </c>
      <c r="S4279" s="57">
        <f>IF(K4279=0,C4307,(1/$C$59)*LN(1+$C$59/$C$58/(RodR+ABS(Calculations!K4279-RodR))))</f>
        <v>0.00899041350957911</v>
      </c>
      <c r="T4279" s="83">
        <f t="shared" si="536"/>
        <v>0.00904442762525747</v>
      </c>
      <c r="U4279" s="58">
        <f t="shared" si="537"/>
        <v>178.208333333333</v>
      </c>
      <c r="V4279" s="58">
        <f t="shared" si="538"/>
        <v>1.01019948033673</v>
      </c>
      <c r="W4279" s="58">
        <f t="shared" si="539"/>
        <v>1.01019948033673</v>
      </c>
    </row>
    <row r="4280" spans="11:23">
      <c r="K4280" s="80">
        <v>427.8</v>
      </c>
      <c r="L4280" s="56">
        <f t="shared" si="533"/>
        <v>1.1611180069575</v>
      </c>
      <c r="M4280" s="56">
        <f t="shared" si="540"/>
        <v>0.0027104262821267</v>
      </c>
      <c r="Q4280" s="82">
        <f t="shared" si="534"/>
        <v>0.0285254223381723</v>
      </c>
      <c r="R4280" s="58">
        <f t="shared" si="535"/>
        <v>3.17361010226061</v>
      </c>
      <c r="S4280" s="57">
        <f>IF(K4280=0,C4308,(1/$C$59)*LN(1+$C$59/$C$58/(RodR+ABS(Calculations!K4280-RodR))))</f>
        <v>0.00898831974282324</v>
      </c>
      <c r="T4280" s="83">
        <f t="shared" si="536"/>
        <v>0.00904230863339008</v>
      </c>
      <c r="U4280" s="58">
        <f t="shared" si="537"/>
        <v>178.25</v>
      </c>
      <c r="V4280" s="58">
        <f t="shared" si="538"/>
        <v>1.01019948033673</v>
      </c>
      <c r="W4280" s="58">
        <f t="shared" si="539"/>
        <v>1.01019948033673</v>
      </c>
    </row>
    <row r="4281" spans="11:23">
      <c r="K4281" s="80">
        <v>427.9</v>
      </c>
      <c r="L4281" s="56">
        <f t="shared" si="533"/>
        <v>1.16084765852159</v>
      </c>
      <c r="M4281" s="56">
        <f t="shared" si="540"/>
        <v>0.00270916278878275</v>
      </c>
      <c r="Q4281" s="82">
        <f t="shared" si="534"/>
        <v>0.0285187806331377</v>
      </c>
      <c r="R4281" s="58">
        <f t="shared" si="535"/>
        <v>3.17361010226061</v>
      </c>
      <c r="S4281" s="57">
        <f>IF(K4281=0,C4309,(1/$C$59)*LN(1+$C$59/$C$58/(RodR+ABS(Calculations!K4281-RodR))))</f>
        <v>0.00898622695107485</v>
      </c>
      <c r="T4281" s="83">
        <f t="shared" si="536"/>
        <v>0.00904019063419621</v>
      </c>
      <c r="U4281" s="58">
        <f t="shared" si="537"/>
        <v>178.291666666667</v>
      </c>
      <c r="V4281" s="58">
        <f t="shared" si="538"/>
        <v>1.01019948033673</v>
      </c>
      <c r="W4281" s="58">
        <f t="shared" si="539"/>
        <v>1.01019948033673</v>
      </c>
    </row>
    <row r="4282" spans="11:23">
      <c r="K4282" s="80">
        <v>428</v>
      </c>
      <c r="L4282" s="56">
        <f t="shared" si="533"/>
        <v>1.16057743594987</v>
      </c>
      <c r="M4282" s="56">
        <f t="shared" si="540"/>
        <v>0.00270790017874467</v>
      </c>
      <c r="Q4282" s="82">
        <f t="shared" si="534"/>
        <v>0.0285121420202339</v>
      </c>
      <c r="R4282" s="58">
        <f t="shared" si="535"/>
        <v>3.17361010226061</v>
      </c>
      <c r="S4282" s="57">
        <f>IF(K4282=0,C4310,(1/$C$59)*LN(1+$C$59/$C$58/(RodR+ABS(Calculations!K4282-RodR))))</f>
        <v>0.00898413513365245</v>
      </c>
      <c r="T4282" s="83">
        <f t="shared" si="536"/>
        <v>0.0090380736269787</v>
      </c>
      <c r="U4282" s="58">
        <f t="shared" si="537"/>
        <v>178.333333333333</v>
      </c>
      <c r="V4282" s="58">
        <f t="shared" si="538"/>
        <v>1.01019948033673</v>
      </c>
      <c r="W4282" s="58">
        <f t="shared" si="539"/>
        <v>1.01019948033673</v>
      </c>
    </row>
    <row r="4283" spans="11:23">
      <c r="K4283" s="80">
        <v>428.1</v>
      </c>
      <c r="L4283" s="56">
        <f t="shared" si="533"/>
        <v>1.16030733915449</v>
      </c>
      <c r="M4283" s="56">
        <f t="shared" si="540"/>
        <v>0.00270663845112473</v>
      </c>
      <c r="Q4283" s="82">
        <f t="shared" si="534"/>
        <v>0.0285055064973032</v>
      </c>
      <c r="R4283" s="58">
        <f t="shared" si="535"/>
        <v>3.17361010226061</v>
      </c>
      <c r="S4283" s="57">
        <f>IF(K4283=0,C4311,(1/$C$59)*LN(1+$C$59/$C$58/(RodR+ABS(Calculations!K4283-RodR))))</f>
        <v>0.00898204428987616</v>
      </c>
      <c r="T4283" s="83">
        <f t="shared" si="536"/>
        <v>0.00903595761104083</v>
      </c>
      <c r="U4283" s="58">
        <f t="shared" si="537"/>
        <v>178.375</v>
      </c>
      <c r="V4283" s="58">
        <f t="shared" si="538"/>
        <v>1.01019948033673</v>
      </c>
      <c r="W4283" s="58">
        <f t="shared" si="539"/>
        <v>1.01019948033673</v>
      </c>
    </row>
    <row r="4284" spans="11:23">
      <c r="K4284" s="80">
        <v>428.2</v>
      </c>
      <c r="L4284" s="56">
        <f t="shared" si="533"/>
        <v>1.16003736804762</v>
      </c>
      <c r="M4284" s="56">
        <f t="shared" si="540"/>
        <v>0.00270537760520861</v>
      </c>
      <c r="Q4284" s="82">
        <f t="shared" si="534"/>
        <v>0.0284988740621879</v>
      </c>
      <c r="R4284" s="58">
        <f t="shared" si="535"/>
        <v>3.17361010226061</v>
      </c>
      <c r="S4284" s="57">
        <f>IF(K4284=0,C4312,(1/$C$59)*LN(1+$C$59/$C$58/(RodR+ABS(Calculations!K4284-RodR))))</f>
        <v>0.00897995441906608</v>
      </c>
      <c r="T4284" s="83">
        <f t="shared" si="536"/>
        <v>0.00903384258568609</v>
      </c>
      <c r="U4284" s="58">
        <f t="shared" si="537"/>
        <v>178.416666666667</v>
      </c>
      <c r="V4284" s="58">
        <f t="shared" si="538"/>
        <v>1.01019948033673</v>
      </c>
      <c r="W4284" s="58">
        <f t="shared" si="539"/>
        <v>1.01019948033673</v>
      </c>
    </row>
    <row r="4285" spans="11:23">
      <c r="K4285" s="80">
        <v>428.3</v>
      </c>
      <c r="L4285" s="56">
        <f t="shared" si="533"/>
        <v>1.15976752254158</v>
      </c>
      <c r="M4285" s="56">
        <f t="shared" si="540"/>
        <v>0.00270411764007461</v>
      </c>
      <c r="Q4285" s="82">
        <f t="shared" si="534"/>
        <v>0.0284922447127336</v>
      </c>
      <c r="R4285" s="58">
        <f t="shared" si="535"/>
        <v>3.17361010226061</v>
      </c>
      <c r="S4285" s="57">
        <f>IF(K4285=0,C4313,(1/$C$59)*LN(1+$C$59/$C$58/(RodR+ABS(Calculations!K4285-RodR))))</f>
        <v>0.00897786552054336</v>
      </c>
      <c r="T4285" s="83">
        <f t="shared" si="536"/>
        <v>0.00903172855021978</v>
      </c>
      <c r="U4285" s="58">
        <f t="shared" si="537"/>
        <v>178.458333333333</v>
      </c>
      <c r="V4285" s="58">
        <f t="shared" si="538"/>
        <v>1.01019948033673</v>
      </c>
      <c r="W4285" s="58">
        <f t="shared" si="539"/>
        <v>1.01019948033673</v>
      </c>
    </row>
    <row r="4286" spans="11:23">
      <c r="K4286" s="80">
        <v>428.4</v>
      </c>
      <c r="L4286" s="56">
        <f t="shared" si="533"/>
        <v>1.15949780254875</v>
      </c>
      <c r="M4286" s="56">
        <f t="shared" si="540"/>
        <v>0.00270285855493757</v>
      </c>
      <c r="Q4286" s="82">
        <f t="shared" si="534"/>
        <v>0.0284856184467876</v>
      </c>
      <c r="R4286" s="58">
        <f t="shared" si="535"/>
        <v>3.17361010226061</v>
      </c>
      <c r="S4286" s="57">
        <f>IF(K4286=0,C4314,(1/$C$59)*LN(1+$C$59/$C$58/(RodR+ABS(Calculations!K4286-RodR))))</f>
        <v>0.0089757775936297</v>
      </c>
      <c r="T4286" s="83">
        <f t="shared" si="536"/>
        <v>0.00902961550394629</v>
      </c>
      <c r="U4286" s="58">
        <f t="shared" si="537"/>
        <v>178.5</v>
      </c>
      <c r="V4286" s="58">
        <f t="shared" si="538"/>
        <v>1.01019948033673</v>
      </c>
      <c r="W4286" s="58">
        <f t="shared" si="539"/>
        <v>1.01019948033673</v>
      </c>
    </row>
    <row r="4287" spans="11:23">
      <c r="K4287" s="80">
        <v>428.5</v>
      </c>
      <c r="L4287" s="56">
        <f t="shared" si="533"/>
        <v>1.15922820798155</v>
      </c>
      <c r="M4287" s="56">
        <f t="shared" si="540"/>
        <v>0.00270160034897993</v>
      </c>
      <c r="Q4287" s="82">
        <f t="shared" si="534"/>
        <v>0.028478995262199</v>
      </c>
      <c r="R4287" s="58">
        <f t="shared" si="535"/>
        <v>3.17361010226061</v>
      </c>
      <c r="S4287" s="57">
        <f>IF(K4287=0,C4315,(1/$C$59)*LN(1+$C$59/$C$58/(RodR+ABS(Calculations!K4287-RodR))))</f>
        <v>0.00897369063764733</v>
      </c>
      <c r="T4287" s="83">
        <f t="shared" si="536"/>
        <v>0.00902750344617246</v>
      </c>
      <c r="U4287" s="58">
        <f t="shared" si="537"/>
        <v>178.541666666667</v>
      </c>
      <c r="V4287" s="58">
        <f t="shared" si="538"/>
        <v>1.01019948033673</v>
      </c>
      <c r="W4287" s="58">
        <f t="shared" si="539"/>
        <v>1.01019948033673</v>
      </c>
    </row>
    <row r="4288" spans="11:23">
      <c r="K4288" s="80">
        <v>428.6</v>
      </c>
      <c r="L4288" s="56">
        <f t="shared" si="533"/>
        <v>1.15895873875252</v>
      </c>
      <c r="M4288" s="56">
        <f t="shared" si="540"/>
        <v>0.002700343021383</v>
      </c>
      <c r="Q4288" s="82">
        <f t="shared" si="534"/>
        <v>0.0284723751568183</v>
      </c>
      <c r="R4288" s="58">
        <f t="shared" si="535"/>
        <v>3.17361010226061</v>
      </c>
      <c r="S4288" s="57">
        <f>IF(K4288=0,C4316,(1/$C$59)*LN(1+$C$59/$C$58/(RodR+ABS(Calculations!K4288-RodR))))</f>
        <v>0.00897160465191897</v>
      </c>
      <c r="T4288" s="83">
        <f t="shared" si="536"/>
        <v>0.0090253923762038</v>
      </c>
      <c r="U4288" s="58">
        <f t="shared" si="537"/>
        <v>178.583333333333</v>
      </c>
      <c r="V4288" s="58">
        <f t="shared" si="538"/>
        <v>1.01019948033673</v>
      </c>
      <c r="W4288" s="58">
        <f t="shared" si="539"/>
        <v>1.01019948033673</v>
      </c>
    </row>
    <row r="4289" spans="11:23">
      <c r="K4289" s="80">
        <v>428.7</v>
      </c>
      <c r="L4289" s="56">
        <f t="shared" si="533"/>
        <v>1.15868939477428</v>
      </c>
      <c r="M4289" s="56">
        <f t="shared" si="540"/>
        <v>0.002699086571329</v>
      </c>
      <c r="Q4289" s="82">
        <f t="shared" si="534"/>
        <v>0.0284657581284996</v>
      </c>
      <c r="R4289" s="58">
        <f t="shared" si="535"/>
        <v>3.17361010226061</v>
      </c>
      <c r="S4289" s="57">
        <f>IF(K4289=0,C4317,(1/$C$59)*LN(1+$C$59/$C$58/(RodR+ABS(Calculations!K4289-RodR))))</f>
        <v>0.00896951963576844</v>
      </c>
      <c r="T4289" s="83">
        <f t="shared" si="536"/>
        <v>0.0090232822933485</v>
      </c>
      <c r="U4289" s="58">
        <f t="shared" si="537"/>
        <v>178.625</v>
      </c>
      <c r="V4289" s="58">
        <f t="shared" si="538"/>
        <v>1.01019948033673</v>
      </c>
      <c r="W4289" s="58">
        <f t="shared" si="539"/>
        <v>1.01019948033673</v>
      </c>
    </row>
    <row r="4290" spans="11:23">
      <c r="K4290" s="80">
        <v>428.8</v>
      </c>
      <c r="L4290" s="56">
        <f t="shared" ref="L4290:L4353" si="541">IF(K4290&lt;RodR,EPRValue,Q4290*$C$43)</f>
        <v>1.1584201759595</v>
      </c>
      <c r="M4290" s="56">
        <f t="shared" si="540"/>
        <v>0.00269783099799836</v>
      </c>
      <c r="Q4290" s="82">
        <f t="shared" si="534"/>
        <v>0.0284591441750969</v>
      </c>
      <c r="R4290" s="58">
        <f t="shared" si="535"/>
        <v>3.17361010226061</v>
      </c>
      <c r="S4290" s="57">
        <f>IF(K4290=0,C4318,(1/$C$59)*LN(1+$C$59/$C$58/(RodR+ABS(Calculations!K4290-RodR))))</f>
        <v>0.00896743558851953</v>
      </c>
      <c r="T4290" s="83">
        <f t="shared" si="536"/>
        <v>0.00902117319691318</v>
      </c>
      <c r="U4290" s="58">
        <f t="shared" si="537"/>
        <v>178.666666666667</v>
      </c>
      <c r="V4290" s="58">
        <f t="shared" si="538"/>
        <v>1.01019948033673</v>
      </c>
      <c r="W4290" s="58">
        <f t="shared" si="539"/>
        <v>1.01019948033673</v>
      </c>
    </row>
    <row r="4291" spans="11:23">
      <c r="K4291" s="80">
        <v>428.9</v>
      </c>
      <c r="L4291" s="56">
        <f t="shared" si="541"/>
        <v>1.15815108222102</v>
      </c>
      <c r="M4291" s="56">
        <f t="shared" si="540"/>
        <v>0.00269657630057329</v>
      </c>
      <c r="Q4291" s="82">
        <f t="shared" si="534"/>
        <v>0.0284525332944692</v>
      </c>
      <c r="R4291" s="58">
        <f t="shared" si="535"/>
        <v>3.17361010226061</v>
      </c>
      <c r="S4291" s="57">
        <f>IF(K4291=0,C4319,(1/$C$59)*LN(1+$C$59/$C$58/(RodR+ABS(Calculations!K4291-RodR))))</f>
        <v>0.00896535250949764</v>
      </c>
      <c r="T4291" s="83">
        <f t="shared" si="536"/>
        <v>0.0090190650862076</v>
      </c>
      <c r="U4291" s="58">
        <f t="shared" si="537"/>
        <v>178.708333333333</v>
      </c>
      <c r="V4291" s="58">
        <f t="shared" si="538"/>
        <v>1.01019948033673</v>
      </c>
      <c r="W4291" s="58">
        <f t="shared" si="539"/>
        <v>1.01019948033673</v>
      </c>
    </row>
    <row r="4292" spans="11:23">
      <c r="K4292" s="80">
        <v>429</v>
      </c>
      <c r="L4292" s="56">
        <f t="shared" si="541"/>
        <v>1.1578821134716</v>
      </c>
      <c r="M4292" s="56">
        <f t="shared" si="540"/>
        <v>0.00269532247826998</v>
      </c>
      <c r="Q4292" s="82">
        <f t="shared" ref="Q4292:Q4355" si="542">R4292*IF($C$56&lt;$C$55,S4292,T4292)</f>
        <v>0.0284459254844731</v>
      </c>
      <c r="R4292" s="58">
        <f t="shared" ref="R4292:R4355" si="543">$C$70/$C$61*W4292</f>
        <v>3.17361010226061</v>
      </c>
      <c r="S4292" s="57">
        <f>IF(K4292=0,C4320,(1/$C$59)*LN(1+$C$59/$C$58/(RodR+ABS(Calculations!K4292-RodR))))</f>
        <v>0.00896327039802735</v>
      </c>
      <c r="T4292" s="83">
        <f t="shared" ref="T4292:T4355" si="544">IF((ABS(K4292))&lt;$C$55-$C$56,($C$53/2/PI()/$C$56*LN(($C$55-$C$56)*(ABS(K4292)+$C$56)/(ABS(K4292))/$C$55)+$C$60*LN($C$55*$C$54/($C$55-$C$56)/$C$53)),$C$60*LN((((ABS(K4292))+$C$56-$C$55)*$C$53+$C$55*$C$54)/($C$53*(ABS(K4292)))))</f>
        <v>0.00901695796053948</v>
      </c>
      <c r="U4292" s="58">
        <f t="shared" ref="U4292:U4355" si="545">K4292/$C$56</f>
        <v>178.75</v>
      </c>
      <c r="V4292" s="58">
        <f t="shared" ref="V4292:V4355" si="546">IF(K4292="","",1/(1.0212-0.0178*LOG10($C$53+0.01)))</f>
        <v>1.01019948033673</v>
      </c>
      <c r="W4292" s="58">
        <f t="shared" ref="W4292:W4355" si="547">MAX(1/(-(0.21682*LOG10(3.7*U4292)-0.293)*(EXP(-3.7*U4292)-1)+1),1)*MAX(1/(-(0.1921*LOG10(U4292+0.2)+0.072)*(EXP(-150*U4292)-1)+1),1)*V4292</f>
        <v>1.01019948033673</v>
      </c>
    </row>
    <row r="4293" spans="11:23">
      <c r="K4293" s="80">
        <v>429.1</v>
      </c>
      <c r="L4293" s="56">
        <f t="shared" si="541"/>
        <v>1.15761326962425</v>
      </c>
      <c r="M4293" s="56">
        <f t="shared" si="540"/>
        <v>0.00269406953023488</v>
      </c>
      <c r="Q4293" s="82">
        <f t="shared" si="542"/>
        <v>0.0284393207429717</v>
      </c>
      <c r="R4293" s="58">
        <f t="shared" si="543"/>
        <v>3.17361010226061</v>
      </c>
      <c r="S4293" s="57">
        <f>IF(K4293=0,C4321,(1/$C$59)*LN(1+$C$59/$C$58/(RodR+ABS(Calculations!K4293-RodR))))</f>
        <v>0.00896118925343538</v>
      </c>
      <c r="T4293" s="83">
        <f t="shared" si="544"/>
        <v>0.00901485181922013</v>
      </c>
      <c r="U4293" s="58">
        <f t="shared" si="545"/>
        <v>178.791666666667</v>
      </c>
      <c r="V4293" s="58">
        <f t="shared" si="546"/>
        <v>1.01019948033673</v>
      </c>
      <c r="W4293" s="58">
        <f t="shared" si="547"/>
        <v>1.01019948033673</v>
      </c>
    </row>
    <row r="4294" spans="11:23">
      <c r="K4294" s="80">
        <v>429.2</v>
      </c>
      <c r="L4294" s="56">
        <f t="shared" si="541"/>
        <v>1.15734455059197</v>
      </c>
      <c r="M4294" s="56">
        <f t="shared" si="540"/>
        <v>0.00269281745564975</v>
      </c>
      <c r="Q4294" s="82">
        <f t="shared" si="542"/>
        <v>0.0284327190678275</v>
      </c>
      <c r="R4294" s="58">
        <f t="shared" si="543"/>
        <v>3.17361010226061</v>
      </c>
      <c r="S4294" s="57">
        <f>IF(K4294=0,C4322,(1/$C$59)*LN(1+$C$59/$C$58/(RodR+ABS(Calculations!K4294-RodR))))</f>
        <v>0.00895910907504815</v>
      </c>
      <c r="T4294" s="83">
        <f t="shared" si="544"/>
        <v>0.00901274666155863</v>
      </c>
      <c r="U4294" s="58">
        <f t="shared" si="545"/>
        <v>178.833333333333</v>
      </c>
      <c r="V4294" s="58">
        <f t="shared" si="546"/>
        <v>1.01019948033673</v>
      </c>
      <c r="W4294" s="58">
        <f t="shared" si="547"/>
        <v>1.01019948033673</v>
      </c>
    </row>
    <row r="4295" spans="11:23">
      <c r="K4295" s="80">
        <v>429.3</v>
      </c>
      <c r="L4295" s="56">
        <f t="shared" si="541"/>
        <v>1.15707595628785</v>
      </c>
      <c r="M4295" s="56">
        <f t="shared" si="540"/>
        <v>0.0026915662537299</v>
      </c>
      <c r="Q4295" s="82">
        <f t="shared" si="542"/>
        <v>0.0284261204569054</v>
      </c>
      <c r="R4295" s="58">
        <f t="shared" si="543"/>
        <v>3.17361010226061</v>
      </c>
      <c r="S4295" s="57">
        <f>IF(K4295=0,C4323,(1/$C$59)*LN(1+$C$59/$C$58/(RodR+ABS(Calculations!K4295-RodR))))</f>
        <v>0.00895702986219291</v>
      </c>
      <c r="T4295" s="83">
        <f t="shared" si="544"/>
        <v>0.00901064248686652</v>
      </c>
      <c r="U4295" s="58">
        <f t="shared" si="545"/>
        <v>178.875</v>
      </c>
      <c r="V4295" s="58">
        <f t="shared" si="546"/>
        <v>1.01019948033673</v>
      </c>
      <c r="W4295" s="58">
        <f t="shared" si="547"/>
        <v>1.01019948033673</v>
      </c>
    </row>
    <row r="4296" spans="11:23">
      <c r="K4296" s="80">
        <v>429.4</v>
      </c>
      <c r="L4296" s="56">
        <f t="shared" si="541"/>
        <v>1.15680748662506</v>
      </c>
      <c r="M4296" s="56">
        <f t="shared" si="540"/>
        <v>0.0026903159236924</v>
      </c>
      <c r="Q4296" s="82">
        <f t="shared" si="542"/>
        <v>0.0284195249080719</v>
      </c>
      <c r="R4296" s="58">
        <f t="shared" si="543"/>
        <v>3.17361010226061</v>
      </c>
      <c r="S4296" s="57">
        <f>IF(K4296=0,C4324,(1/$C$59)*LN(1+$C$59/$C$58/(RodR+ABS(Calculations!K4296-RodR))))</f>
        <v>0.00895495161419741</v>
      </c>
      <c r="T4296" s="83">
        <f t="shared" si="544"/>
        <v>0.00900853929445555</v>
      </c>
      <c r="U4296" s="58">
        <f t="shared" si="545"/>
        <v>178.916666666667</v>
      </c>
      <c r="V4296" s="58">
        <f t="shared" si="546"/>
        <v>1.01019948033673</v>
      </c>
      <c r="W4296" s="58">
        <f t="shared" si="547"/>
        <v>1.01019948033673</v>
      </c>
    </row>
    <row r="4297" spans="11:23">
      <c r="K4297" s="80">
        <v>429.5</v>
      </c>
      <c r="L4297" s="56">
        <f t="shared" si="541"/>
        <v>1.1565391415169</v>
      </c>
      <c r="M4297" s="56">
        <f t="shared" si="540"/>
        <v>0.00268906646464906</v>
      </c>
      <c r="Q4297" s="82">
        <f t="shared" si="542"/>
        <v>0.0284129324191978</v>
      </c>
      <c r="R4297" s="58">
        <f t="shared" si="543"/>
        <v>3.17361010226061</v>
      </c>
      <c r="S4297" s="57">
        <f>IF(K4297=0,C4325,(1/$C$59)*LN(1+$C$59/$C$58/(RodR+ABS(Calculations!K4297-RodR))))</f>
        <v>0.00895287433039075</v>
      </c>
      <c r="T4297" s="83">
        <f t="shared" si="544"/>
        <v>0.00900643708363813</v>
      </c>
      <c r="U4297" s="58">
        <f t="shared" si="545"/>
        <v>178.958333333333</v>
      </c>
      <c r="V4297" s="58">
        <f t="shared" si="546"/>
        <v>1.01019948033673</v>
      </c>
      <c r="W4297" s="58">
        <f t="shared" si="547"/>
        <v>1.01019948033673</v>
      </c>
    </row>
    <row r="4298" spans="11:23">
      <c r="K4298" s="80">
        <v>429.6</v>
      </c>
      <c r="L4298" s="56">
        <f t="shared" si="541"/>
        <v>1.15627092087667</v>
      </c>
      <c r="M4298" s="56">
        <f t="shared" si="540"/>
        <v>0.00268781787585026</v>
      </c>
      <c r="Q4298" s="82">
        <f t="shared" si="542"/>
        <v>0.0284063429881522</v>
      </c>
      <c r="R4298" s="58">
        <f t="shared" si="543"/>
        <v>3.17361010226061</v>
      </c>
      <c r="S4298" s="57">
        <f>IF(K4298=0,C4326,(1/$C$59)*LN(1+$C$59/$C$58/(RodR+ABS(Calculations!K4298-RodR))))</f>
        <v>0.00895079801010147</v>
      </c>
      <c r="T4298" s="83">
        <f t="shared" si="544"/>
        <v>0.00900433585372692</v>
      </c>
      <c r="U4298" s="58">
        <f t="shared" si="545"/>
        <v>179</v>
      </c>
      <c r="V4298" s="58">
        <f t="shared" si="546"/>
        <v>1.01019948033673</v>
      </c>
      <c r="W4298" s="58">
        <f t="shared" si="547"/>
        <v>1.01019948033673</v>
      </c>
    </row>
    <row r="4299" spans="11:23">
      <c r="K4299" s="80">
        <v>429.7</v>
      </c>
      <c r="L4299" s="56">
        <f t="shared" si="541"/>
        <v>1.1560028246178</v>
      </c>
      <c r="M4299" s="56">
        <f t="shared" si="540"/>
        <v>0.00268657015647711</v>
      </c>
      <c r="Q4299" s="82">
        <f t="shared" si="542"/>
        <v>0.0283997566128092</v>
      </c>
      <c r="R4299" s="58">
        <f t="shared" si="543"/>
        <v>3.17361010226061</v>
      </c>
      <c r="S4299" s="57">
        <f>IF(K4299=0,C4327,(1/$C$59)*LN(1+$C$59/$C$58/(RodR+ABS(Calculations!K4299-RodR))))</f>
        <v>0.00894872265265971</v>
      </c>
      <c r="T4299" s="83">
        <f t="shared" si="544"/>
        <v>0.0090022356040359</v>
      </c>
      <c r="U4299" s="58">
        <f t="shared" si="545"/>
        <v>179.041666666667</v>
      </c>
      <c r="V4299" s="58">
        <f t="shared" si="546"/>
        <v>1.01019948033673</v>
      </c>
      <c r="W4299" s="58">
        <f t="shared" si="547"/>
        <v>1.01019948033673</v>
      </c>
    </row>
    <row r="4300" spans="11:23">
      <c r="K4300" s="80">
        <v>429.8</v>
      </c>
      <c r="L4300" s="56">
        <f t="shared" si="541"/>
        <v>1.15573485265382</v>
      </c>
      <c r="M4300" s="56">
        <f t="shared" si="540"/>
        <v>0.00268532330567717</v>
      </c>
      <c r="Q4300" s="82">
        <f t="shared" si="542"/>
        <v>0.0283931732910438</v>
      </c>
      <c r="R4300" s="58">
        <f t="shared" si="543"/>
        <v>3.17361010226061</v>
      </c>
      <c r="S4300" s="57">
        <f>IF(K4300=0,C4328,(1/$C$59)*LN(1+$C$59/$C$58/(RodR+ABS(Calculations!K4300-RodR))))</f>
        <v>0.00894664825739586</v>
      </c>
      <c r="T4300" s="83">
        <f t="shared" si="544"/>
        <v>0.00900013633387904</v>
      </c>
      <c r="U4300" s="58">
        <f t="shared" si="545"/>
        <v>179.083333333333</v>
      </c>
      <c r="V4300" s="58">
        <f t="shared" si="546"/>
        <v>1.01019948033673</v>
      </c>
      <c r="W4300" s="58">
        <f t="shared" si="547"/>
        <v>1.01019948033673</v>
      </c>
    </row>
    <row r="4301" spans="11:23">
      <c r="K4301" s="80">
        <v>429.9</v>
      </c>
      <c r="L4301" s="56">
        <f t="shared" si="541"/>
        <v>1.15546700489825</v>
      </c>
      <c r="M4301" s="56">
        <f t="shared" ref="M4301:M4364" si="548">L4291-L4301</f>
        <v>0.00268407732276943</v>
      </c>
      <c r="Q4301" s="82">
        <f t="shared" si="542"/>
        <v>0.0283865930207317</v>
      </c>
      <c r="R4301" s="58">
        <f t="shared" si="543"/>
        <v>3.17361010226061</v>
      </c>
      <c r="S4301" s="57">
        <f>IF(K4301=0,C4329,(1/$C$59)*LN(1+$C$59/$C$58/(RodR+ABS(Calculations!K4301-RodR))))</f>
        <v>0.00894457482364061</v>
      </c>
      <c r="T4301" s="83">
        <f t="shared" si="544"/>
        <v>0.00899803804257124</v>
      </c>
      <c r="U4301" s="58">
        <f t="shared" si="545"/>
        <v>179.125</v>
      </c>
      <c r="V4301" s="58">
        <f t="shared" si="546"/>
        <v>1.01019948033673</v>
      </c>
      <c r="W4301" s="58">
        <f t="shared" si="547"/>
        <v>1.01019948033673</v>
      </c>
    </row>
    <row r="4302" spans="11:23">
      <c r="K4302" s="80">
        <v>430</v>
      </c>
      <c r="L4302" s="56">
        <f t="shared" si="541"/>
        <v>1.1551992812648</v>
      </c>
      <c r="M4302" s="56">
        <f t="shared" si="548"/>
        <v>0.0026828322067971</v>
      </c>
      <c r="Q4302" s="82">
        <f t="shared" si="542"/>
        <v>0.028380015799753</v>
      </c>
      <c r="R4302" s="58">
        <f t="shared" si="543"/>
        <v>3.17361010226061</v>
      </c>
      <c r="S4302" s="57">
        <f>IF(K4302=0,C4330,(1/$C$59)*LN(1+$C$59/$C$58/(RodR+ABS(Calculations!K4302-RodR))))</f>
        <v>0.00894250235072592</v>
      </c>
      <c r="T4302" s="83">
        <f t="shared" si="544"/>
        <v>0.00899594072942803</v>
      </c>
      <c r="U4302" s="58">
        <f t="shared" si="545"/>
        <v>179.166666666667</v>
      </c>
      <c r="V4302" s="58">
        <f t="shared" si="546"/>
        <v>1.01019948033673</v>
      </c>
      <c r="W4302" s="58">
        <f t="shared" si="547"/>
        <v>1.01019948033673</v>
      </c>
    </row>
    <row r="4303" spans="11:23">
      <c r="K4303" s="80">
        <v>430.1</v>
      </c>
      <c r="L4303" s="56">
        <f t="shared" si="541"/>
        <v>1.15493168166721</v>
      </c>
      <c r="M4303" s="56">
        <f t="shared" si="548"/>
        <v>0.00268158795704543</v>
      </c>
      <c r="Q4303" s="82">
        <f t="shared" si="542"/>
        <v>0.0283734416259885</v>
      </c>
      <c r="R4303" s="58">
        <f t="shared" si="543"/>
        <v>3.17361010226061</v>
      </c>
      <c r="S4303" s="57">
        <f>IF(K4303=0,C4331,(1/$C$59)*LN(1+$C$59/$C$58/(RodR+ABS(Calculations!K4303-RodR))))</f>
        <v>0.00894043083798406</v>
      </c>
      <c r="T4303" s="83">
        <f t="shared" si="544"/>
        <v>0.00899384439376585</v>
      </c>
      <c r="U4303" s="58">
        <f t="shared" si="545"/>
        <v>179.208333333333</v>
      </c>
      <c r="V4303" s="58">
        <f t="shared" si="546"/>
        <v>1.01019948033673</v>
      </c>
      <c r="W4303" s="58">
        <f t="shared" si="547"/>
        <v>1.01019948033673</v>
      </c>
    </row>
    <row r="4304" spans="11:23">
      <c r="K4304" s="80">
        <v>430.2</v>
      </c>
      <c r="L4304" s="56">
        <f t="shared" si="541"/>
        <v>1.15466420601928</v>
      </c>
      <c r="M4304" s="56">
        <f t="shared" si="548"/>
        <v>0.0026803445726955</v>
      </c>
      <c r="Q4304" s="82">
        <f t="shared" si="542"/>
        <v>0.0283668704973206</v>
      </c>
      <c r="R4304" s="58">
        <f t="shared" si="543"/>
        <v>3.17361010226061</v>
      </c>
      <c r="S4304" s="57">
        <f>IF(K4304=0,C4332,(1/$C$59)*LN(1+$C$59/$C$58/(RodR+ABS(Calculations!K4304-RodR))))</f>
        <v>0.0089383602847478</v>
      </c>
      <c r="T4304" s="83">
        <f t="shared" si="544"/>
        <v>0.00899174903490135</v>
      </c>
      <c r="U4304" s="58">
        <f t="shared" si="545"/>
        <v>179.25</v>
      </c>
      <c r="V4304" s="58">
        <f t="shared" si="546"/>
        <v>1.01019948033673</v>
      </c>
      <c r="W4304" s="58">
        <f t="shared" si="547"/>
        <v>1.01019948033673</v>
      </c>
    </row>
    <row r="4305" spans="11:23">
      <c r="K4305" s="80">
        <v>430.3</v>
      </c>
      <c r="L4305" s="56">
        <f t="shared" si="541"/>
        <v>1.15439685423493</v>
      </c>
      <c r="M4305" s="56">
        <f t="shared" si="548"/>
        <v>0.00267910205292843</v>
      </c>
      <c r="Q4305" s="82">
        <f t="shared" si="542"/>
        <v>0.0283603024116344</v>
      </c>
      <c r="R4305" s="58">
        <f t="shared" si="543"/>
        <v>3.17361010226061</v>
      </c>
      <c r="S4305" s="57">
        <f>IF(K4305=0,C4333,(1/$C$59)*LN(1+$C$59/$C$58/(RodR+ABS(Calculations!K4305-RodR))))</f>
        <v>0.0089362906903507</v>
      </c>
      <c r="T4305" s="83">
        <f t="shared" si="544"/>
        <v>0.00898965465215188</v>
      </c>
      <c r="U4305" s="58">
        <f t="shared" si="545"/>
        <v>179.291666666667</v>
      </c>
      <c r="V4305" s="58">
        <f t="shared" si="546"/>
        <v>1.01019948033673</v>
      </c>
      <c r="W4305" s="58">
        <f t="shared" si="547"/>
        <v>1.01019948033673</v>
      </c>
    </row>
    <row r="4306" spans="11:23">
      <c r="K4306" s="80">
        <v>430.4</v>
      </c>
      <c r="L4306" s="56">
        <f t="shared" si="541"/>
        <v>1.15412962622813</v>
      </c>
      <c r="M4306" s="56">
        <f t="shared" si="548"/>
        <v>0.00267786039692552</v>
      </c>
      <c r="Q4306" s="82">
        <f t="shared" si="542"/>
        <v>0.0283537373668166</v>
      </c>
      <c r="R4306" s="58">
        <f t="shared" si="543"/>
        <v>3.17361010226061</v>
      </c>
      <c r="S4306" s="57">
        <f>IF(K4306=0,C4334,(1/$C$59)*LN(1+$C$59/$C$58/(RodR+ABS(Calculations!K4306-RodR))))</f>
        <v>0.00893422205412688</v>
      </c>
      <c r="T4306" s="83">
        <f t="shared" si="544"/>
        <v>0.00898756124483542</v>
      </c>
      <c r="U4306" s="58">
        <f t="shared" si="545"/>
        <v>179.333333333333</v>
      </c>
      <c r="V4306" s="58">
        <f t="shared" si="546"/>
        <v>1.01019948033673</v>
      </c>
      <c r="W4306" s="58">
        <f t="shared" si="547"/>
        <v>1.01019948033673</v>
      </c>
    </row>
    <row r="4307" spans="11:23">
      <c r="K4307" s="80">
        <v>430.5</v>
      </c>
      <c r="L4307" s="56">
        <f t="shared" si="541"/>
        <v>1.15386252191297</v>
      </c>
      <c r="M4307" s="56">
        <f t="shared" si="548"/>
        <v>0.00267661960393761</v>
      </c>
      <c r="Q4307" s="82">
        <f t="shared" si="542"/>
        <v>0.0283471753607563</v>
      </c>
      <c r="R4307" s="58">
        <f t="shared" si="543"/>
        <v>3.17361010226061</v>
      </c>
      <c r="S4307" s="57">
        <f>IF(K4307=0,C4335,(1/$C$59)*LN(1+$C$59/$C$58/(RodR+ABS(Calculations!K4307-RodR))))</f>
        <v>0.00893215437541121</v>
      </c>
      <c r="T4307" s="83">
        <f t="shared" si="544"/>
        <v>0.0089854688122711</v>
      </c>
      <c r="U4307" s="58">
        <f t="shared" si="545"/>
        <v>179.375</v>
      </c>
      <c r="V4307" s="58">
        <f t="shared" si="546"/>
        <v>1.01019948033673</v>
      </c>
      <c r="W4307" s="58">
        <f t="shared" si="547"/>
        <v>1.01019948033673</v>
      </c>
    </row>
    <row r="4308" spans="11:23">
      <c r="K4308" s="80">
        <v>430.6</v>
      </c>
      <c r="L4308" s="56">
        <f t="shared" si="541"/>
        <v>1.15359554120352</v>
      </c>
      <c r="M4308" s="56">
        <f t="shared" si="548"/>
        <v>0.00267537967314557</v>
      </c>
      <c r="Q4308" s="82">
        <f t="shared" si="542"/>
        <v>0.0283406163913428</v>
      </c>
      <c r="R4308" s="58">
        <f t="shared" si="543"/>
        <v>3.17361010226061</v>
      </c>
      <c r="S4308" s="57">
        <f>IF(K4308=0,C4336,(1/$C$59)*LN(1+$C$59/$C$58/(RodR+ABS(Calculations!K4308-RodR))))</f>
        <v>0.00893008765353858</v>
      </c>
      <c r="T4308" s="83">
        <f t="shared" si="544"/>
        <v>0.00898337735377779</v>
      </c>
      <c r="U4308" s="58">
        <f t="shared" si="545"/>
        <v>179.416666666667</v>
      </c>
      <c r="V4308" s="58">
        <f t="shared" si="546"/>
        <v>1.01019948033673</v>
      </c>
      <c r="W4308" s="58">
        <f t="shared" si="547"/>
        <v>1.01019948033673</v>
      </c>
    </row>
    <row r="4309" spans="11:23">
      <c r="K4309" s="80">
        <v>430.7</v>
      </c>
      <c r="L4309" s="56">
        <f t="shared" si="541"/>
        <v>1.15332868401404</v>
      </c>
      <c r="M4309" s="56">
        <f t="shared" si="548"/>
        <v>0.00267414060376514</v>
      </c>
      <c r="Q4309" s="82">
        <f t="shared" si="542"/>
        <v>0.0283340604564694</v>
      </c>
      <c r="R4309" s="58">
        <f t="shared" si="543"/>
        <v>3.17361010226061</v>
      </c>
      <c r="S4309" s="57">
        <f>IF(K4309=0,C4337,(1/$C$59)*LN(1+$C$59/$C$58/(RodR+ABS(Calculations!K4309-RodR))))</f>
        <v>0.0089280218878452</v>
      </c>
      <c r="T4309" s="83">
        <f t="shared" si="544"/>
        <v>0.00898128686867551</v>
      </c>
      <c r="U4309" s="58">
        <f t="shared" si="545"/>
        <v>179.458333333333</v>
      </c>
      <c r="V4309" s="58">
        <f t="shared" si="546"/>
        <v>1.01019948033673</v>
      </c>
      <c r="W4309" s="58">
        <f t="shared" si="547"/>
        <v>1.01019948033673</v>
      </c>
    </row>
    <row r="4310" spans="11:23">
      <c r="K4310" s="80">
        <v>430.8</v>
      </c>
      <c r="L4310" s="56">
        <f t="shared" si="541"/>
        <v>1.15306195025888</v>
      </c>
      <c r="M4310" s="56">
        <f t="shared" si="548"/>
        <v>0.00267290239494322</v>
      </c>
      <c r="Q4310" s="82">
        <f t="shared" si="542"/>
        <v>0.0283275075540321</v>
      </c>
      <c r="R4310" s="58">
        <f t="shared" si="543"/>
        <v>3.17361010226061</v>
      </c>
      <c r="S4310" s="57">
        <f>IF(K4310=0,C4338,(1/$C$59)*LN(1+$C$59/$C$58/(RodR+ABS(Calculations!K4310-RodR))))</f>
        <v>0.00892595707766809</v>
      </c>
      <c r="T4310" s="83">
        <f t="shared" si="544"/>
        <v>0.00897919735628559</v>
      </c>
      <c r="U4310" s="58">
        <f t="shared" si="545"/>
        <v>179.5</v>
      </c>
      <c r="V4310" s="58">
        <f t="shared" si="546"/>
        <v>1.01019948033673</v>
      </c>
      <c r="W4310" s="58">
        <f t="shared" si="547"/>
        <v>1.01019948033673</v>
      </c>
    </row>
    <row r="4311" spans="11:23">
      <c r="K4311" s="80">
        <v>430.9</v>
      </c>
      <c r="L4311" s="56">
        <f t="shared" si="541"/>
        <v>1.15279533985232</v>
      </c>
      <c r="M4311" s="56">
        <f t="shared" si="548"/>
        <v>0.00267166504592975</v>
      </c>
      <c r="Q4311" s="82">
        <f t="shared" si="542"/>
        <v>0.028320957681925</v>
      </c>
      <c r="R4311" s="58">
        <f t="shared" si="543"/>
        <v>3.17361010226061</v>
      </c>
      <c r="S4311" s="57">
        <f>IF(K4311=0,C4339,(1/$C$59)*LN(1+$C$59/$C$58/(RodR+ABS(Calculations!K4311-RodR))))</f>
        <v>0.00892389322234371</v>
      </c>
      <c r="T4311" s="83">
        <f t="shared" si="544"/>
        <v>0.00897710881592806</v>
      </c>
      <c r="U4311" s="58">
        <f t="shared" si="545"/>
        <v>179.541666666667</v>
      </c>
      <c r="V4311" s="58">
        <f t="shared" si="546"/>
        <v>1.01019948033673</v>
      </c>
      <c r="W4311" s="58">
        <f t="shared" si="547"/>
        <v>1.01019948033673</v>
      </c>
    </row>
    <row r="4312" spans="11:23">
      <c r="K4312" s="80">
        <v>431</v>
      </c>
      <c r="L4312" s="56">
        <f t="shared" si="541"/>
        <v>1.15252885270889</v>
      </c>
      <c r="M4312" s="56">
        <f t="shared" si="548"/>
        <v>0.00267042855590627</v>
      </c>
      <c r="Q4312" s="82">
        <f t="shared" si="542"/>
        <v>0.0283144108380483</v>
      </c>
      <c r="R4312" s="58">
        <f t="shared" si="543"/>
        <v>3.17361010226061</v>
      </c>
      <c r="S4312" s="57">
        <f>IF(K4312=0,C4340,(1/$C$59)*LN(1+$C$59/$C$58/(RodR+ABS(Calculations!K4312-RodR))))</f>
        <v>0.00892183032121038</v>
      </c>
      <c r="T4312" s="83">
        <f t="shared" si="544"/>
        <v>0.00897502124692624</v>
      </c>
      <c r="U4312" s="58">
        <f t="shared" si="545"/>
        <v>179.583333333333</v>
      </c>
      <c r="V4312" s="58">
        <f t="shared" si="546"/>
        <v>1.01019948033673</v>
      </c>
      <c r="W4312" s="58">
        <f t="shared" si="547"/>
        <v>1.01019948033673</v>
      </c>
    </row>
    <row r="4313" spans="11:23">
      <c r="K4313" s="80">
        <v>431.1</v>
      </c>
      <c r="L4313" s="56">
        <f t="shared" si="541"/>
        <v>1.15226248874308</v>
      </c>
      <c r="M4313" s="56">
        <f t="shared" si="548"/>
        <v>0.00266919292412271</v>
      </c>
      <c r="Q4313" s="82">
        <f t="shared" si="542"/>
        <v>0.0283078670203012</v>
      </c>
      <c r="R4313" s="58">
        <f t="shared" si="543"/>
        <v>3.17361010226061</v>
      </c>
      <c r="S4313" s="57">
        <f>IF(K4313=0,C4341,(1/$C$59)*LN(1+$C$59/$C$58/(RodR+ABS(Calculations!K4313-RodR))))</f>
        <v>0.00891976837360616</v>
      </c>
      <c r="T4313" s="83">
        <f t="shared" si="544"/>
        <v>0.00897293464860127</v>
      </c>
      <c r="U4313" s="58">
        <f t="shared" si="545"/>
        <v>179.625</v>
      </c>
      <c r="V4313" s="58">
        <f t="shared" si="546"/>
        <v>1.01019948033673</v>
      </c>
      <c r="W4313" s="58">
        <f t="shared" si="547"/>
        <v>1.01019948033673</v>
      </c>
    </row>
    <row r="4314" spans="11:23">
      <c r="K4314" s="80">
        <v>431.2</v>
      </c>
      <c r="L4314" s="56">
        <f t="shared" si="541"/>
        <v>1.15199624786955</v>
      </c>
      <c r="M4314" s="56">
        <f t="shared" si="548"/>
        <v>0.00266795814972531</v>
      </c>
      <c r="Q4314" s="82">
        <f t="shared" si="542"/>
        <v>0.0283013262265872</v>
      </c>
      <c r="R4314" s="58">
        <f t="shared" si="543"/>
        <v>3.17361010226061</v>
      </c>
      <c r="S4314" s="57">
        <f>IF(K4314=0,C4342,(1/$C$59)*LN(1+$C$59/$C$58/(RodR+ABS(Calculations!K4314-RodR))))</f>
        <v>0.00891770737887043</v>
      </c>
      <c r="T4314" s="83">
        <f t="shared" si="544"/>
        <v>0.00897084902027739</v>
      </c>
      <c r="U4314" s="58">
        <f t="shared" si="545"/>
        <v>179.666666666667</v>
      </c>
      <c r="V4314" s="58">
        <f t="shared" si="546"/>
        <v>1.01019948033673</v>
      </c>
      <c r="W4314" s="58">
        <f t="shared" si="547"/>
        <v>1.01019948033673</v>
      </c>
    </row>
    <row r="4315" spans="11:23">
      <c r="K4315" s="80">
        <v>431.3</v>
      </c>
      <c r="L4315" s="56">
        <f t="shared" si="541"/>
        <v>1.15173013000296</v>
      </c>
      <c r="M4315" s="56">
        <f t="shared" si="548"/>
        <v>0.00266672423196557</v>
      </c>
      <c r="Q4315" s="82">
        <f t="shared" si="542"/>
        <v>0.0282947884548097</v>
      </c>
      <c r="R4315" s="58">
        <f t="shared" si="543"/>
        <v>3.17361010226061</v>
      </c>
      <c r="S4315" s="57">
        <f>IF(K4315=0,C4343,(1/$C$59)*LN(1+$C$59/$C$58/(RodR+ABS(Calculations!K4315-RodR))))</f>
        <v>0.00891564733634257</v>
      </c>
      <c r="T4315" s="83">
        <f t="shared" si="544"/>
        <v>0.00896876436127728</v>
      </c>
      <c r="U4315" s="58">
        <f t="shared" si="545"/>
        <v>179.708333333333</v>
      </c>
      <c r="V4315" s="58">
        <f t="shared" si="546"/>
        <v>1.01019948033673</v>
      </c>
      <c r="W4315" s="58">
        <f t="shared" si="547"/>
        <v>1.01019948033673</v>
      </c>
    </row>
    <row r="4316" spans="11:23">
      <c r="K4316" s="80">
        <v>431.4</v>
      </c>
      <c r="L4316" s="56">
        <f t="shared" si="541"/>
        <v>1.15146413505811</v>
      </c>
      <c r="M4316" s="56">
        <f t="shared" si="548"/>
        <v>0.0026654911700239</v>
      </c>
      <c r="Q4316" s="82">
        <f t="shared" si="542"/>
        <v>0.0282882537028755</v>
      </c>
      <c r="R4316" s="58">
        <f t="shared" si="543"/>
        <v>3.17361010226061</v>
      </c>
      <c r="S4316" s="57">
        <f>IF(K4316=0,C4344,(1/$C$59)*LN(1+$C$59/$C$58/(RodR+ABS(Calculations!K4316-RodR))))</f>
        <v>0.00891358824536301</v>
      </c>
      <c r="T4316" s="83">
        <f t="shared" si="544"/>
        <v>0.00896668067092673</v>
      </c>
      <c r="U4316" s="58">
        <f t="shared" si="545"/>
        <v>179.75</v>
      </c>
      <c r="V4316" s="58">
        <f t="shared" si="546"/>
        <v>1.01019948033673</v>
      </c>
      <c r="W4316" s="58">
        <f t="shared" si="547"/>
        <v>1.01019948033673</v>
      </c>
    </row>
    <row r="4317" spans="11:23">
      <c r="K4317" s="80">
        <v>431.5</v>
      </c>
      <c r="L4317" s="56">
        <f t="shared" si="541"/>
        <v>1.15119826294982</v>
      </c>
      <c r="M4317" s="56">
        <f t="shared" si="548"/>
        <v>0.00266425896314981</v>
      </c>
      <c r="Q4317" s="82">
        <f t="shared" si="542"/>
        <v>0.0282817219686922</v>
      </c>
      <c r="R4317" s="58">
        <f t="shared" si="543"/>
        <v>3.17361010226061</v>
      </c>
      <c r="S4317" s="57">
        <f>IF(K4317=0,C4345,(1/$C$59)*LN(1+$C$59/$C$58/(RodR+ABS(Calculations!K4317-RodR))))</f>
        <v>0.00891153010527244</v>
      </c>
      <c r="T4317" s="83">
        <f t="shared" si="544"/>
        <v>0.00896459794854912</v>
      </c>
      <c r="U4317" s="58">
        <f t="shared" si="545"/>
        <v>179.791666666667</v>
      </c>
      <c r="V4317" s="58">
        <f t="shared" si="546"/>
        <v>1.01019948033673</v>
      </c>
      <c r="W4317" s="58">
        <f t="shared" si="547"/>
        <v>1.01019948033673</v>
      </c>
    </row>
    <row r="4318" spans="11:23">
      <c r="K4318" s="80">
        <v>431.6</v>
      </c>
      <c r="L4318" s="56">
        <f t="shared" si="541"/>
        <v>1.15093251359306</v>
      </c>
      <c r="M4318" s="56">
        <f t="shared" si="548"/>
        <v>0.00266302761045623</v>
      </c>
      <c r="Q4318" s="82">
        <f t="shared" si="542"/>
        <v>0.0282751932501708</v>
      </c>
      <c r="R4318" s="58">
        <f t="shared" si="543"/>
        <v>3.17361010226061</v>
      </c>
      <c r="S4318" s="57">
        <f>IF(K4318=0,C4346,(1/$C$59)*LN(1+$C$59/$C$58/(RodR+ABS(Calculations!K4318-RodR))))</f>
        <v>0.00890947291541263</v>
      </c>
      <c r="T4318" s="83">
        <f t="shared" si="544"/>
        <v>0.00896251619347156</v>
      </c>
      <c r="U4318" s="58">
        <f t="shared" si="545"/>
        <v>179.833333333333</v>
      </c>
      <c r="V4318" s="58">
        <f t="shared" si="546"/>
        <v>1.01019948033673</v>
      </c>
      <c r="W4318" s="58">
        <f t="shared" si="547"/>
        <v>1.01019948033673</v>
      </c>
    </row>
    <row r="4319" spans="11:23">
      <c r="K4319" s="80">
        <v>431.7</v>
      </c>
      <c r="L4319" s="56">
        <f t="shared" si="541"/>
        <v>1.15066688690278</v>
      </c>
      <c r="M4319" s="56">
        <f t="shared" si="548"/>
        <v>0.00266179711126213</v>
      </c>
      <c r="Q4319" s="82">
        <f t="shared" si="542"/>
        <v>0.0282686675452215</v>
      </c>
      <c r="R4319" s="58">
        <f t="shared" si="543"/>
        <v>3.17361010226061</v>
      </c>
      <c r="S4319" s="57">
        <f>IF(K4319=0,C4347,(1/$C$59)*LN(1+$C$59/$C$58/(RodR+ABS(Calculations!K4319-RodR))))</f>
        <v>0.00890741667512506</v>
      </c>
      <c r="T4319" s="83">
        <f t="shared" si="544"/>
        <v>0.00896043540501965</v>
      </c>
      <c r="U4319" s="58">
        <f t="shared" si="545"/>
        <v>179.875</v>
      </c>
      <c r="V4319" s="58">
        <f t="shared" si="546"/>
        <v>1.01019948033673</v>
      </c>
      <c r="W4319" s="58">
        <f t="shared" si="547"/>
        <v>1.01019948033673</v>
      </c>
    </row>
    <row r="4320" spans="11:23">
      <c r="K4320" s="80">
        <v>431.8</v>
      </c>
      <c r="L4320" s="56">
        <f t="shared" si="541"/>
        <v>1.15040138279413</v>
      </c>
      <c r="M4320" s="56">
        <f t="shared" si="548"/>
        <v>0.00266056746474863</v>
      </c>
      <c r="Q4320" s="82">
        <f t="shared" si="542"/>
        <v>0.0282621448517603</v>
      </c>
      <c r="R4320" s="58">
        <f t="shared" si="543"/>
        <v>3.17361010226061</v>
      </c>
      <c r="S4320" s="57">
        <f>IF(K4320=0,C4348,(1/$C$59)*LN(1+$C$59/$C$58/(RodR+ABS(Calculations!K4320-RodR))))</f>
        <v>0.00890536138375308</v>
      </c>
      <c r="T4320" s="83">
        <f t="shared" si="544"/>
        <v>0.00895835558252009</v>
      </c>
      <c r="U4320" s="58">
        <f t="shared" si="545"/>
        <v>179.916666666667</v>
      </c>
      <c r="V4320" s="58">
        <f t="shared" si="546"/>
        <v>1.01019948033673</v>
      </c>
      <c r="W4320" s="58">
        <f t="shared" si="547"/>
        <v>1.01019948033673</v>
      </c>
    </row>
    <row r="4321" spans="11:23">
      <c r="K4321" s="80">
        <v>431.9</v>
      </c>
      <c r="L4321" s="56">
        <f t="shared" si="541"/>
        <v>1.15013600118222</v>
      </c>
      <c r="M4321" s="56">
        <f t="shared" si="548"/>
        <v>0.0026593386700966</v>
      </c>
      <c r="Q4321" s="82">
        <f t="shared" si="542"/>
        <v>0.0282556251677015</v>
      </c>
      <c r="R4321" s="58">
        <f t="shared" si="543"/>
        <v>3.17361010226061</v>
      </c>
      <c r="S4321" s="57">
        <f>IF(K4321=0,C4349,(1/$C$59)*LN(1+$C$59/$C$58/(RodR+ABS(Calculations!K4321-RodR))))</f>
        <v>0.00890330704063948</v>
      </c>
      <c r="T4321" s="83">
        <f t="shared" si="544"/>
        <v>0.00895627672530067</v>
      </c>
      <c r="U4321" s="58">
        <f t="shared" si="545"/>
        <v>179.958333333333</v>
      </c>
      <c r="V4321" s="58">
        <f t="shared" si="546"/>
        <v>1.01019948033673</v>
      </c>
      <c r="W4321" s="58">
        <f t="shared" si="547"/>
        <v>1.01019948033673</v>
      </c>
    </row>
    <row r="4322" spans="11:23">
      <c r="K4322" s="80">
        <v>432</v>
      </c>
      <c r="L4322" s="56">
        <f t="shared" si="541"/>
        <v>1.14987074198237</v>
      </c>
      <c r="M4322" s="56">
        <f t="shared" si="548"/>
        <v>0.00265811072652156</v>
      </c>
      <c r="Q4322" s="82">
        <f t="shared" si="542"/>
        <v>0.0282491084909644</v>
      </c>
      <c r="R4322" s="58">
        <f t="shared" si="543"/>
        <v>3.17361010226061</v>
      </c>
      <c r="S4322" s="57">
        <f>IF(K4322=0,C4350,(1/$C$59)*LN(1+$C$59/$C$58/(RodR+ABS(Calculations!K4322-RodR))))</f>
        <v>0.00890125364512867</v>
      </c>
      <c r="T4322" s="83">
        <f t="shared" si="544"/>
        <v>0.00895419883268966</v>
      </c>
      <c r="U4322" s="58">
        <f t="shared" si="545"/>
        <v>180</v>
      </c>
      <c r="V4322" s="58">
        <f t="shared" si="546"/>
        <v>1.01019948033673</v>
      </c>
      <c r="W4322" s="58">
        <f t="shared" si="547"/>
        <v>1.01019948033673</v>
      </c>
    </row>
    <row r="4323" spans="11:23">
      <c r="K4323" s="80">
        <v>432.1</v>
      </c>
      <c r="L4323" s="56">
        <f t="shared" si="541"/>
        <v>1.14960560510981</v>
      </c>
      <c r="M4323" s="56">
        <f t="shared" si="548"/>
        <v>0.00265688363327365</v>
      </c>
      <c r="Q4323" s="82">
        <f t="shared" si="542"/>
        <v>0.0282425948194668</v>
      </c>
      <c r="R4323" s="58">
        <f t="shared" si="543"/>
        <v>3.17361010226061</v>
      </c>
      <c r="S4323" s="57">
        <f>IF(K4323=0,C4351,(1/$C$59)*LN(1+$C$59/$C$58/(RodR+ABS(Calculations!K4323-RodR))))</f>
        <v>0.00889920119656452</v>
      </c>
      <c r="T4323" s="83">
        <f t="shared" si="544"/>
        <v>0.00895212190401577</v>
      </c>
      <c r="U4323" s="58">
        <f t="shared" si="545"/>
        <v>180.041666666667</v>
      </c>
      <c r="V4323" s="58">
        <f t="shared" si="546"/>
        <v>1.01019948033673</v>
      </c>
      <c r="W4323" s="58">
        <f t="shared" si="547"/>
        <v>1.01019948033673</v>
      </c>
    </row>
    <row r="4324" spans="11:23">
      <c r="K4324" s="80">
        <v>432.2</v>
      </c>
      <c r="L4324" s="56">
        <f t="shared" si="541"/>
        <v>1.14934059047998</v>
      </c>
      <c r="M4324" s="56">
        <f t="shared" si="548"/>
        <v>0.00265565738956886</v>
      </c>
      <c r="Q4324" s="82">
        <f t="shared" si="542"/>
        <v>0.0282360841511314</v>
      </c>
      <c r="R4324" s="58">
        <f t="shared" si="543"/>
        <v>3.17361010226061</v>
      </c>
      <c r="S4324" s="57">
        <f>IF(K4324=0,C4352,(1/$C$59)*LN(1+$C$59/$C$58/(RodR+ABS(Calculations!K4324-RodR))))</f>
        <v>0.00889714969429246</v>
      </c>
      <c r="T4324" s="83">
        <f t="shared" si="544"/>
        <v>0.00895004593860813</v>
      </c>
      <c r="U4324" s="58">
        <f t="shared" si="545"/>
        <v>180.083333333333</v>
      </c>
      <c r="V4324" s="58">
        <f t="shared" si="546"/>
        <v>1.01019948033673</v>
      </c>
      <c r="W4324" s="58">
        <f t="shared" si="547"/>
        <v>1.01019948033673</v>
      </c>
    </row>
    <row r="4325" spans="11:23">
      <c r="K4325" s="80">
        <v>432.3</v>
      </c>
      <c r="L4325" s="56">
        <f t="shared" si="541"/>
        <v>1.14907569800841</v>
      </c>
      <c r="M4325" s="56">
        <f t="shared" si="548"/>
        <v>0.0026544319945534</v>
      </c>
      <c r="Q4325" s="82">
        <f t="shared" si="542"/>
        <v>0.0282295764838826</v>
      </c>
      <c r="R4325" s="58">
        <f t="shared" si="543"/>
        <v>3.17361010226061</v>
      </c>
      <c r="S4325" s="57">
        <f>IF(K4325=0,C4353,(1/$C$59)*LN(1+$C$59/$C$58/(RodR+ABS(Calculations!K4325-RodR))))</f>
        <v>0.00889509913765849</v>
      </c>
      <c r="T4325" s="83">
        <f t="shared" si="544"/>
        <v>0.00894797093579702</v>
      </c>
      <c r="U4325" s="58">
        <f t="shared" si="545"/>
        <v>180.125</v>
      </c>
      <c r="V4325" s="58">
        <f t="shared" si="546"/>
        <v>1.01019948033673</v>
      </c>
      <c r="W4325" s="58">
        <f t="shared" si="547"/>
        <v>1.01019948033673</v>
      </c>
    </row>
    <row r="4326" spans="11:23">
      <c r="K4326" s="80">
        <v>432.4</v>
      </c>
      <c r="L4326" s="56">
        <f t="shared" si="541"/>
        <v>1.14881092761056</v>
      </c>
      <c r="M4326" s="56">
        <f t="shared" si="548"/>
        <v>0.00265320744754582</v>
      </c>
      <c r="Q4326" s="82">
        <f t="shared" si="542"/>
        <v>0.0282230718156439</v>
      </c>
      <c r="R4326" s="58">
        <f t="shared" si="543"/>
        <v>3.17361010226061</v>
      </c>
      <c r="S4326" s="57">
        <f>IF(K4326=0,C4354,(1/$C$59)*LN(1+$C$59/$C$58/(RodR+ABS(Calculations!K4326-RodR))))</f>
        <v>0.00889304952600831</v>
      </c>
      <c r="T4326" s="83">
        <f t="shared" si="544"/>
        <v>0.00894589689491314</v>
      </c>
      <c r="U4326" s="58">
        <f t="shared" si="545"/>
        <v>180.166666666667</v>
      </c>
      <c r="V4326" s="58">
        <f t="shared" si="546"/>
        <v>1.01019948033673</v>
      </c>
      <c r="W4326" s="58">
        <f t="shared" si="547"/>
        <v>1.01019948033673</v>
      </c>
    </row>
    <row r="4327" spans="11:23">
      <c r="K4327" s="80">
        <v>432.5</v>
      </c>
      <c r="L4327" s="56">
        <f t="shared" si="541"/>
        <v>1.14854627920216</v>
      </c>
      <c r="M4327" s="56">
        <f t="shared" si="548"/>
        <v>0.00265198374765885</v>
      </c>
      <c r="Q4327" s="82">
        <f t="shared" si="542"/>
        <v>0.0282165701443447</v>
      </c>
      <c r="R4327" s="58">
        <f t="shared" si="543"/>
        <v>3.17361010226061</v>
      </c>
      <c r="S4327" s="57">
        <f>IF(K4327=0,C4355,(1/$C$59)*LN(1+$C$59/$C$58/(RodR+ABS(Calculations!K4327-RodR))))</f>
        <v>0.0088910008586895</v>
      </c>
      <c r="T4327" s="83">
        <f t="shared" si="544"/>
        <v>0.00894382381528765</v>
      </c>
      <c r="U4327" s="58">
        <f t="shared" si="545"/>
        <v>180.208333333333</v>
      </c>
      <c r="V4327" s="58">
        <f t="shared" si="546"/>
        <v>1.01019948033673</v>
      </c>
      <c r="W4327" s="58">
        <f t="shared" si="547"/>
        <v>1.01019948033673</v>
      </c>
    </row>
    <row r="4328" spans="11:23">
      <c r="K4328" s="80">
        <v>432.6</v>
      </c>
      <c r="L4328" s="56">
        <f t="shared" si="541"/>
        <v>1.14828175269882</v>
      </c>
      <c r="M4328" s="56">
        <f t="shared" si="548"/>
        <v>0.00265076089424543</v>
      </c>
      <c r="Q4328" s="82">
        <f t="shared" si="542"/>
        <v>0.028210071467912</v>
      </c>
      <c r="R4328" s="58">
        <f t="shared" si="543"/>
        <v>3.17361010226061</v>
      </c>
      <c r="S4328" s="57">
        <f>IF(K4328=0,C4356,(1/$C$59)*LN(1+$C$59/$C$58/(RodR+ABS(Calculations!K4328-RodR))))</f>
        <v>0.00888895313504881</v>
      </c>
      <c r="T4328" s="83">
        <f t="shared" si="544"/>
        <v>0.00894175169625238</v>
      </c>
      <c r="U4328" s="58">
        <f t="shared" si="545"/>
        <v>180.25</v>
      </c>
      <c r="V4328" s="58">
        <f t="shared" si="546"/>
        <v>1.01019948033673</v>
      </c>
      <c r="W4328" s="58">
        <f t="shared" si="547"/>
        <v>1.01019948033673</v>
      </c>
    </row>
    <row r="4329" spans="11:23">
      <c r="K4329" s="80">
        <v>432.7</v>
      </c>
      <c r="L4329" s="56">
        <f t="shared" si="541"/>
        <v>1.14801734801643</v>
      </c>
      <c r="M4329" s="56">
        <f t="shared" si="548"/>
        <v>0.00264953888634922</v>
      </c>
      <c r="Q4329" s="82">
        <f t="shared" si="542"/>
        <v>0.0282035757842793</v>
      </c>
      <c r="R4329" s="58">
        <f t="shared" si="543"/>
        <v>3.17361010226061</v>
      </c>
      <c r="S4329" s="57">
        <f>IF(K4329=0,C4357,(1/$C$59)*LN(1+$C$59/$C$58/(RodR+ABS(Calculations!K4329-RodR))))</f>
        <v>0.00888690635443513</v>
      </c>
      <c r="T4329" s="83">
        <f t="shared" si="544"/>
        <v>0.00893968053713981</v>
      </c>
      <c r="U4329" s="58">
        <f t="shared" si="545"/>
        <v>180.291666666667</v>
      </c>
      <c r="V4329" s="58">
        <f t="shared" si="546"/>
        <v>1.01019948033673</v>
      </c>
      <c r="W4329" s="58">
        <f t="shared" si="547"/>
        <v>1.01019948033673</v>
      </c>
    </row>
    <row r="4330" spans="11:23">
      <c r="K4330" s="80">
        <v>432.8</v>
      </c>
      <c r="L4330" s="56">
        <f t="shared" si="541"/>
        <v>1.14775306507077</v>
      </c>
      <c r="M4330" s="56">
        <f t="shared" si="548"/>
        <v>0.00264831772335694</v>
      </c>
      <c r="Q4330" s="82">
        <f t="shared" si="542"/>
        <v>0.0281970830913778</v>
      </c>
      <c r="R4330" s="58">
        <f t="shared" si="543"/>
        <v>3.17361010226061</v>
      </c>
      <c r="S4330" s="57">
        <f>IF(K4330=0,C4358,(1/$C$59)*LN(1+$C$59/$C$58/(RodR+ABS(Calculations!K4330-RodR))))</f>
        <v>0.00888486051619656</v>
      </c>
      <c r="T4330" s="83">
        <f t="shared" si="544"/>
        <v>0.00893761033728311</v>
      </c>
      <c r="U4330" s="58">
        <f t="shared" si="545"/>
        <v>180.333333333333</v>
      </c>
      <c r="V4330" s="58">
        <f t="shared" si="546"/>
        <v>1.01019948033673</v>
      </c>
      <c r="W4330" s="58">
        <f t="shared" si="547"/>
        <v>1.01019948033673</v>
      </c>
    </row>
    <row r="4331" spans="11:23">
      <c r="K4331" s="80">
        <v>432.9</v>
      </c>
      <c r="L4331" s="56">
        <f t="shared" si="541"/>
        <v>1.14748890377784</v>
      </c>
      <c r="M4331" s="56">
        <f t="shared" si="548"/>
        <v>0.00264709740438218</v>
      </c>
      <c r="Q4331" s="82">
        <f t="shared" si="542"/>
        <v>0.0281905933871436</v>
      </c>
      <c r="R4331" s="58">
        <f t="shared" si="543"/>
        <v>3.17361010226061</v>
      </c>
      <c r="S4331" s="57">
        <f>IF(K4331=0,C4359,(1/$C$59)*LN(1+$C$59/$C$58/(RodR+ABS(Calculations!K4331-RodR))))</f>
        <v>0.00888281561968277</v>
      </c>
      <c r="T4331" s="83">
        <f t="shared" si="544"/>
        <v>0.0089355410960159</v>
      </c>
      <c r="U4331" s="58">
        <f t="shared" si="545"/>
        <v>180.375</v>
      </c>
      <c r="V4331" s="58">
        <f t="shared" si="546"/>
        <v>1.01019948033673</v>
      </c>
      <c r="W4331" s="58">
        <f t="shared" si="547"/>
        <v>1.01019948033673</v>
      </c>
    </row>
    <row r="4332" spans="11:23">
      <c r="K4332" s="80">
        <v>433</v>
      </c>
      <c r="L4332" s="56">
        <f t="shared" si="541"/>
        <v>1.14722486405366</v>
      </c>
      <c r="M4332" s="56">
        <f t="shared" si="548"/>
        <v>0.00264587792870796</v>
      </c>
      <c r="Q4332" s="82">
        <f t="shared" si="542"/>
        <v>0.0281841066695136</v>
      </c>
      <c r="R4332" s="58">
        <f t="shared" si="543"/>
        <v>3.17361010226061</v>
      </c>
      <c r="S4332" s="57">
        <f>IF(K4332=0,C4360,(1/$C$59)*LN(1+$C$59/$C$58/(RodR+ABS(Calculations!K4332-RodR))))</f>
        <v>0.0088807716642437</v>
      </c>
      <c r="T4332" s="83">
        <f t="shared" si="544"/>
        <v>0.00893347281267289</v>
      </c>
      <c r="U4332" s="58">
        <f t="shared" si="545"/>
        <v>180.416666666667</v>
      </c>
      <c r="V4332" s="58">
        <f t="shared" si="546"/>
        <v>1.01019948033673</v>
      </c>
      <c r="W4332" s="58">
        <f t="shared" si="547"/>
        <v>1.01019948033673</v>
      </c>
    </row>
    <row r="4333" spans="11:23">
      <c r="K4333" s="80">
        <v>433.1</v>
      </c>
      <c r="L4333" s="56">
        <f t="shared" si="541"/>
        <v>1.14696094581429</v>
      </c>
      <c r="M4333" s="56">
        <f t="shared" si="548"/>
        <v>0.00264465929551605</v>
      </c>
      <c r="Q4333" s="82">
        <f t="shared" si="542"/>
        <v>0.0281776229364256</v>
      </c>
      <c r="R4333" s="58">
        <f t="shared" si="543"/>
        <v>3.17361010226061</v>
      </c>
      <c r="S4333" s="57">
        <f>IF(K4333=0,C4361,(1/$C$59)*LN(1+$C$59/$C$58/(RodR+ABS(Calculations!K4333-RodR))))</f>
        <v>0.00887872864922954</v>
      </c>
      <c r="T4333" s="83">
        <f t="shared" si="544"/>
        <v>0.0089314054865888</v>
      </c>
      <c r="U4333" s="58">
        <f t="shared" si="545"/>
        <v>180.458333333333</v>
      </c>
      <c r="V4333" s="58">
        <f t="shared" si="546"/>
        <v>1.01019948033673</v>
      </c>
      <c r="W4333" s="58">
        <f t="shared" si="547"/>
        <v>1.01019948033673</v>
      </c>
    </row>
    <row r="4334" spans="11:23">
      <c r="K4334" s="80">
        <v>433.2</v>
      </c>
      <c r="L4334" s="56">
        <f t="shared" si="541"/>
        <v>1.14669714897596</v>
      </c>
      <c r="M4334" s="56">
        <f t="shared" si="548"/>
        <v>0.00264344150402152</v>
      </c>
      <c r="Q4334" s="82">
        <f t="shared" si="542"/>
        <v>0.0281711421858216</v>
      </c>
      <c r="R4334" s="58">
        <f t="shared" si="543"/>
        <v>3.17361010226061</v>
      </c>
      <c r="S4334" s="57">
        <f>IF(K4334=0,C4362,(1/$C$59)*LN(1+$C$59/$C$58/(RodR+ABS(Calculations!K4334-RodR))))</f>
        <v>0.00887668657399183</v>
      </c>
      <c r="T4334" s="83">
        <f t="shared" si="544"/>
        <v>0.00892933911709882</v>
      </c>
      <c r="U4334" s="58">
        <f t="shared" si="545"/>
        <v>180.5</v>
      </c>
      <c r="V4334" s="58">
        <f t="shared" si="546"/>
        <v>1.01019948033673</v>
      </c>
      <c r="W4334" s="58">
        <f t="shared" si="547"/>
        <v>1.01019948033673</v>
      </c>
    </row>
    <row r="4335" spans="11:23">
      <c r="K4335" s="80">
        <v>433.3</v>
      </c>
      <c r="L4335" s="56">
        <f t="shared" si="541"/>
        <v>1.14643347345486</v>
      </c>
      <c r="M4335" s="56">
        <f t="shared" si="548"/>
        <v>0.0026422245535429</v>
      </c>
      <c r="Q4335" s="82">
        <f t="shared" si="542"/>
        <v>0.0281646644156428</v>
      </c>
      <c r="R4335" s="58">
        <f t="shared" si="543"/>
        <v>3.17361010226061</v>
      </c>
      <c r="S4335" s="57">
        <f>IF(K4335=0,C4363,(1/$C$59)*LN(1+$C$59/$C$58/(RodR+ABS(Calculations!K4335-RodR))))</f>
        <v>0.00887464543788183</v>
      </c>
      <c r="T4335" s="83">
        <f t="shared" si="544"/>
        <v>0.0089272737035401</v>
      </c>
      <c r="U4335" s="58">
        <f t="shared" si="545"/>
        <v>180.541666666667</v>
      </c>
      <c r="V4335" s="58">
        <f t="shared" si="546"/>
        <v>1.01019948033673</v>
      </c>
      <c r="W4335" s="58">
        <f t="shared" si="547"/>
        <v>1.01019948033673</v>
      </c>
    </row>
    <row r="4336" spans="11:23">
      <c r="K4336" s="80">
        <v>433.4</v>
      </c>
      <c r="L4336" s="56">
        <f t="shared" si="541"/>
        <v>1.1461699191674</v>
      </c>
      <c r="M4336" s="56">
        <f t="shared" si="548"/>
        <v>0.00264100844315851</v>
      </c>
      <c r="Q4336" s="82">
        <f t="shared" si="542"/>
        <v>0.0281581896238354</v>
      </c>
      <c r="R4336" s="58">
        <f t="shared" si="543"/>
        <v>3.17361010226061</v>
      </c>
      <c r="S4336" s="57">
        <f>IF(K4336=0,C4364,(1/$C$59)*LN(1+$C$59/$C$58/(RodR+ABS(Calculations!K4336-RodR))))</f>
        <v>0.00887260524025237</v>
      </c>
      <c r="T4336" s="83">
        <f t="shared" si="544"/>
        <v>0.00892520924524829</v>
      </c>
      <c r="U4336" s="58">
        <f t="shared" si="545"/>
        <v>180.583333333333</v>
      </c>
      <c r="V4336" s="58">
        <f t="shared" si="546"/>
        <v>1.01019948033673</v>
      </c>
      <c r="W4336" s="58">
        <f t="shared" si="547"/>
        <v>1.01019948033673</v>
      </c>
    </row>
    <row r="4337" spans="11:23">
      <c r="K4337" s="80">
        <v>433.5</v>
      </c>
      <c r="L4337" s="56">
        <f t="shared" si="541"/>
        <v>1.1459064860299</v>
      </c>
      <c r="M4337" s="56">
        <f t="shared" si="548"/>
        <v>0.00263979317225527</v>
      </c>
      <c r="Q4337" s="82">
        <f t="shared" si="542"/>
        <v>0.0281517178083438</v>
      </c>
      <c r="R4337" s="58">
        <f t="shared" si="543"/>
        <v>3.17361010226061</v>
      </c>
      <c r="S4337" s="57">
        <f>IF(K4337=0,C4365,(1/$C$59)*LN(1+$C$59/$C$58/(RodR+ABS(Calculations!K4337-RodR))))</f>
        <v>0.00887056598045578</v>
      </c>
      <c r="T4337" s="83">
        <f t="shared" si="544"/>
        <v>0.00892314574156231</v>
      </c>
      <c r="U4337" s="58">
        <f t="shared" si="545"/>
        <v>180.625</v>
      </c>
      <c r="V4337" s="58">
        <f t="shared" si="546"/>
        <v>1.01019948033673</v>
      </c>
      <c r="W4337" s="58">
        <f t="shared" si="547"/>
        <v>1.01019948033673</v>
      </c>
    </row>
    <row r="4338" spans="11:23">
      <c r="K4338" s="80">
        <v>433.6</v>
      </c>
      <c r="L4338" s="56">
        <f t="shared" si="541"/>
        <v>1.14564317395891</v>
      </c>
      <c r="M4338" s="56">
        <f t="shared" si="548"/>
        <v>0.00263857873991147</v>
      </c>
      <c r="Q4338" s="82">
        <f t="shared" si="542"/>
        <v>0.0281452489671175</v>
      </c>
      <c r="R4338" s="58">
        <f t="shared" si="543"/>
        <v>3.17361010226061</v>
      </c>
      <c r="S4338" s="57">
        <f>IF(K4338=0,C4366,(1/$C$59)*LN(1+$C$59/$C$58/(RodR+ABS(Calculations!K4338-RodR))))</f>
        <v>0.00886852765784595</v>
      </c>
      <c r="T4338" s="83">
        <f t="shared" si="544"/>
        <v>0.00892108319181848</v>
      </c>
      <c r="U4338" s="58">
        <f t="shared" si="545"/>
        <v>180.666666666667</v>
      </c>
      <c r="V4338" s="58">
        <f t="shared" si="546"/>
        <v>1.01019948033673</v>
      </c>
      <c r="W4338" s="58">
        <f t="shared" si="547"/>
        <v>1.01019948033673</v>
      </c>
    </row>
    <row r="4339" spans="11:23">
      <c r="K4339" s="80">
        <v>433.7</v>
      </c>
      <c r="L4339" s="56">
        <f t="shared" si="541"/>
        <v>1.14537998287095</v>
      </c>
      <c r="M4339" s="56">
        <f t="shared" si="548"/>
        <v>0.00263736514547941</v>
      </c>
      <c r="Q4339" s="82">
        <f t="shared" si="542"/>
        <v>0.0281387830981062</v>
      </c>
      <c r="R4339" s="58">
        <f t="shared" si="543"/>
        <v>3.17361010226061</v>
      </c>
      <c r="S4339" s="57">
        <f>IF(K4339=0,C4367,(1/$C$59)*LN(1+$C$59/$C$58/(RodR+ABS(Calculations!K4339-RodR))))</f>
        <v>0.00886649027177678</v>
      </c>
      <c r="T4339" s="83">
        <f t="shared" si="544"/>
        <v>0.00891902159535686</v>
      </c>
      <c r="U4339" s="58">
        <f t="shared" si="545"/>
        <v>180.708333333333</v>
      </c>
      <c r="V4339" s="58">
        <f t="shared" si="546"/>
        <v>1.01019948033673</v>
      </c>
      <c r="W4339" s="58">
        <f t="shared" si="547"/>
        <v>1.01019948033673</v>
      </c>
    </row>
    <row r="4340" spans="11:23">
      <c r="K4340" s="80">
        <v>433.8</v>
      </c>
      <c r="L4340" s="56">
        <f t="shared" si="541"/>
        <v>1.14511691268267</v>
      </c>
      <c r="M4340" s="56">
        <f t="shared" si="548"/>
        <v>0.00263615238810622</v>
      </c>
      <c r="Q4340" s="82">
        <f t="shared" si="542"/>
        <v>0.0281323201992618</v>
      </c>
      <c r="R4340" s="58">
        <f t="shared" si="543"/>
        <v>3.17361010226061</v>
      </c>
      <c r="S4340" s="57">
        <f>IF(K4340=0,C4368,(1/$C$59)*LN(1+$C$59/$C$58/(RodR+ABS(Calculations!K4340-RodR))))</f>
        <v>0.00886445382160297</v>
      </c>
      <c r="T4340" s="83">
        <f t="shared" si="544"/>
        <v>0.00891696095151574</v>
      </c>
      <c r="U4340" s="58">
        <f t="shared" si="545"/>
        <v>180.75</v>
      </c>
      <c r="V4340" s="58">
        <f t="shared" si="546"/>
        <v>1.01019948033673</v>
      </c>
      <c r="W4340" s="58">
        <f t="shared" si="547"/>
        <v>1.01019948033673</v>
      </c>
    </row>
    <row r="4341" spans="11:23">
      <c r="K4341" s="80">
        <v>433.9</v>
      </c>
      <c r="L4341" s="56">
        <f t="shared" si="541"/>
        <v>1.1448539633108</v>
      </c>
      <c r="M4341" s="56">
        <f t="shared" si="548"/>
        <v>0.00263494046704116</v>
      </c>
      <c r="Q4341" s="82">
        <f t="shared" si="542"/>
        <v>0.028125860268539</v>
      </c>
      <c r="R4341" s="58">
        <f t="shared" si="543"/>
        <v>3.17361010226061</v>
      </c>
      <c r="S4341" s="57">
        <f>IF(K4341=0,C4369,(1/$C$59)*LN(1+$C$59/$C$58/(RodR+ABS(Calculations!K4341-RodR))))</f>
        <v>0.00886241830667999</v>
      </c>
      <c r="T4341" s="83">
        <f t="shared" si="544"/>
        <v>0.00891490125963565</v>
      </c>
      <c r="U4341" s="58">
        <f t="shared" si="545"/>
        <v>180.791666666667</v>
      </c>
      <c r="V4341" s="58">
        <f t="shared" si="546"/>
        <v>1.01019948033673</v>
      </c>
      <c r="W4341" s="58">
        <f t="shared" si="547"/>
        <v>1.01019948033673</v>
      </c>
    </row>
    <row r="4342" spans="11:23">
      <c r="K4342" s="80">
        <v>434</v>
      </c>
      <c r="L4342" s="56">
        <f t="shared" si="541"/>
        <v>1.14459113467209</v>
      </c>
      <c r="M4342" s="56">
        <f t="shared" si="548"/>
        <v>0.00263372938156858</v>
      </c>
      <c r="Q4342" s="82">
        <f t="shared" si="542"/>
        <v>0.0281194033038922</v>
      </c>
      <c r="R4342" s="58">
        <f t="shared" si="543"/>
        <v>3.17361010226061</v>
      </c>
      <c r="S4342" s="57">
        <f>IF(K4342=0,C4370,(1/$C$59)*LN(1+$C$59/$C$58/(RodR+ABS(Calculations!K4342-RodR))))</f>
        <v>0.00886038372636334</v>
      </c>
      <c r="T4342" s="83">
        <f t="shared" si="544"/>
        <v>0.00891284251905644</v>
      </c>
      <c r="U4342" s="58">
        <f t="shared" si="545"/>
        <v>180.833333333333</v>
      </c>
      <c r="V4342" s="58">
        <f t="shared" si="546"/>
        <v>1.01019948033673</v>
      </c>
      <c r="W4342" s="58">
        <f t="shared" si="547"/>
        <v>1.01019948033673</v>
      </c>
    </row>
    <row r="4343" spans="11:23">
      <c r="K4343" s="80">
        <v>434.1</v>
      </c>
      <c r="L4343" s="56">
        <f t="shared" si="541"/>
        <v>1.14432842668346</v>
      </c>
      <c r="M4343" s="56">
        <f t="shared" si="548"/>
        <v>0.00263251913083562</v>
      </c>
      <c r="Q4343" s="82">
        <f t="shared" si="542"/>
        <v>0.0281129493032802</v>
      </c>
      <c r="R4343" s="58">
        <f t="shared" si="543"/>
        <v>3.17361010226061</v>
      </c>
      <c r="S4343" s="57">
        <f>IF(K4343=0,C4371,(1/$C$59)*LN(1+$C$59/$C$58/(RodR+ABS(Calculations!K4343-RodR))))</f>
        <v>0.00885835008000982</v>
      </c>
      <c r="T4343" s="83">
        <f t="shared" si="544"/>
        <v>0.00891078472912019</v>
      </c>
      <c r="U4343" s="58">
        <f t="shared" si="545"/>
        <v>180.875</v>
      </c>
      <c r="V4343" s="58">
        <f t="shared" si="546"/>
        <v>1.01019948033673</v>
      </c>
      <c r="W4343" s="58">
        <f t="shared" si="547"/>
        <v>1.01019948033673</v>
      </c>
    </row>
    <row r="4344" spans="11:23">
      <c r="K4344" s="80">
        <v>434.2</v>
      </c>
      <c r="L4344" s="56">
        <f t="shared" si="541"/>
        <v>1.14406583926184</v>
      </c>
      <c r="M4344" s="56">
        <f t="shared" si="548"/>
        <v>0.00263130971412573</v>
      </c>
      <c r="Q4344" s="82">
        <f t="shared" si="542"/>
        <v>0.0281064982646627</v>
      </c>
      <c r="R4344" s="58">
        <f t="shared" si="543"/>
        <v>3.17361010226061</v>
      </c>
      <c r="S4344" s="57">
        <f>IF(K4344=0,C4372,(1/$C$59)*LN(1+$C$59/$C$58/(RodR+ABS(Calculations!K4344-RodR))))</f>
        <v>0.00885631736697649</v>
      </c>
      <c r="T4344" s="83">
        <f t="shared" si="544"/>
        <v>0.00890872788916765</v>
      </c>
      <c r="U4344" s="58">
        <f t="shared" si="545"/>
        <v>180.916666666667</v>
      </c>
      <c r="V4344" s="58">
        <f t="shared" si="546"/>
        <v>1.01019948033673</v>
      </c>
      <c r="W4344" s="58">
        <f t="shared" si="547"/>
        <v>1.01019948033673</v>
      </c>
    </row>
    <row r="4345" spans="11:23">
      <c r="K4345" s="80">
        <v>434.3</v>
      </c>
      <c r="L4345" s="56">
        <f t="shared" si="541"/>
        <v>1.14380337232421</v>
      </c>
      <c r="M4345" s="56">
        <f t="shared" si="548"/>
        <v>0.00263010113065421</v>
      </c>
      <c r="Q4345" s="82">
        <f t="shared" si="542"/>
        <v>0.0281000501859999</v>
      </c>
      <c r="R4345" s="58">
        <f t="shared" si="543"/>
        <v>3.17361010226061</v>
      </c>
      <c r="S4345" s="57">
        <f>IF(K4345=0,C4373,(1/$C$59)*LN(1+$C$59/$C$58/(RodR+ABS(Calculations!K4345-RodR))))</f>
        <v>0.00885428558662069</v>
      </c>
      <c r="T4345" s="83">
        <f t="shared" si="544"/>
        <v>0.00890667199854156</v>
      </c>
      <c r="U4345" s="58">
        <f t="shared" si="545"/>
        <v>180.958333333333</v>
      </c>
      <c r="V4345" s="58">
        <f t="shared" si="546"/>
        <v>1.01019948033673</v>
      </c>
      <c r="W4345" s="58">
        <f t="shared" si="547"/>
        <v>1.01019948033673</v>
      </c>
    </row>
    <row r="4346" spans="11:23">
      <c r="K4346" s="80">
        <v>434.4</v>
      </c>
      <c r="L4346" s="56">
        <f t="shared" si="541"/>
        <v>1.1435410257877</v>
      </c>
      <c r="M4346" s="56">
        <f t="shared" si="548"/>
        <v>0.00262889337970496</v>
      </c>
      <c r="Q4346" s="82">
        <f t="shared" si="542"/>
        <v>0.0280936050652558</v>
      </c>
      <c r="R4346" s="58">
        <f t="shared" si="543"/>
        <v>3.17361010226061</v>
      </c>
      <c r="S4346" s="57">
        <f>IF(K4346=0,C4374,(1/$C$59)*LN(1+$C$59/$C$58/(RodR+ABS(Calculations!K4346-RodR))))</f>
        <v>0.00885225473830081</v>
      </c>
      <c r="T4346" s="83">
        <f t="shared" si="544"/>
        <v>0.00890461705658469</v>
      </c>
      <c r="U4346" s="58">
        <f t="shared" si="545"/>
        <v>181</v>
      </c>
      <c r="V4346" s="58">
        <f t="shared" si="546"/>
        <v>1.01019948033673</v>
      </c>
      <c r="W4346" s="58">
        <f t="shared" si="547"/>
        <v>1.01019948033673</v>
      </c>
    </row>
    <row r="4347" spans="11:23">
      <c r="K4347" s="80">
        <v>434.5</v>
      </c>
      <c r="L4347" s="56">
        <f t="shared" si="541"/>
        <v>1.14327879956948</v>
      </c>
      <c r="M4347" s="56">
        <f t="shared" si="548"/>
        <v>0.00262768646042533</v>
      </c>
      <c r="Q4347" s="82">
        <f t="shared" si="542"/>
        <v>0.0280871629003957</v>
      </c>
      <c r="R4347" s="58">
        <f t="shared" si="543"/>
        <v>3.17361010226061</v>
      </c>
      <c r="S4347" s="57">
        <f>IF(K4347=0,C4375,(1/$C$59)*LN(1+$C$59/$C$58/(RodR+ABS(Calculations!K4347-RodR))))</f>
        <v>0.00885022482137577</v>
      </c>
      <c r="T4347" s="83">
        <f t="shared" si="544"/>
        <v>0.00890256306264044</v>
      </c>
      <c r="U4347" s="58">
        <f t="shared" si="545"/>
        <v>181.041666666667</v>
      </c>
      <c r="V4347" s="58">
        <f t="shared" si="546"/>
        <v>1.01019948033673</v>
      </c>
      <c r="W4347" s="58">
        <f t="shared" si="547"/>
        <v>1.01019948033673</v>
      </c>
    </row>
    <row r="4348" spans="11:23">
      <c r="K4348" s="80">
        <v>434.6</v>
      </c>
      <c r="L4348" s="56">
        <f t="shared" si="541"/>
        <v>1.14301669358677</v>
      </c>
      <c r="M4348" s="56">
        <f t="shared" si="548"/>
        <v>0.00262648037213342</v>
      </c>
      <c r="Q4348" s="82">
        <f t="shared" si="542"/>
        <v>0.028080723689386</v>
      </c>
      <c r="R4348" s="58">
        <f t="shared" si="543"/>
        <v>3.17361010226061</v>
      </c>
      <c r="S4348" s="57">
        <f>IF(K4348=0,C4376,(1/$C$59)*LN(1+$C$59/$C$58/(RodR+ABS(Calculations!K4348-RodR))))</f>
        <v>0.00884819583520473</v>
      </c>
      <c r="T4348" s="83">
        <f t="shared" si="544"/>
        <v>0.00890051001605337</v>
      </c>
      <c r="U4348" s="58">
        <f t="shared" si="545"/>
        <v>181.083333333333</v>
      </c>
      <c r="V4348" s="58">
        <f t="shared" si="546"/>
        <v>1.01019948033673</v>
      </c>
      <c r="W4348" s="58">
        <f t="shared" si="547"/>
        <v>1.01019948033673</v>
      </c>
    </row>
    <row r="4349" spans="11:23">
      <c r="K4349" s="80">
        <v>434.7</v>
      </c>
      <c r="L4349" s="56">
        <f t="shared" si="541"/>
        <v>1.14275470775694</v>
      </c>
      <c r="M4349" s="56">
        <f t="shared" si="548"/>
        <v>0.00262527511400945</v>
      </c>
      <c r="Q4349" s="82">
        <f t="shared" si="542"/>
        <v>0.0280742874301962</v>
      </c>
      <c r="R4349" s="58">
        <f t="shared" si="543"/>
        <v>3.17361010226061</v>
      </c>
      <c r="S4349" s="57">
        <f>IF(K4349=0,C4377,(1/$C$59)*LN(1+$C$59/$C$58/(RodR+ABS(Calculations!K4349-RodR))))</f>
        <v>0.00884616777914795</v>
      </c>
      <c r="T4349" s="83">
        <f t="shared" si="544"/>
        <v>0.00889845791616777</v>
      </c>
      <c r="U4349" s="58">
        <f t="shared" si="545"/>
        <v>181.125</v>
      </c>
      <c r="V4349" s="58">
        <f t="shared" si="546"/>
        <v>1.01019948033673</v>
      </c>
      <c r="W4349" s="58">
        <f t="shared" si="547"/>
        <v>1.01019948033673</v>
      </c>
    </row>
    <row r="4350" spans="11:23">
      <c r="K4350" s="80">
        <v>434.8</v>
      </c>
      <c r="L4350" s="56">
        <f t="shared" si="541"/>
        <v>1.14249284199733</v>
      </c>
      <c r="M4350" s="56">
        <f t="shared" si="548"/>
        <v>0.00262407068533821</v>
      </c>
      <c r="Q4350" s="82">
        <f t="shared" si="542"/>
        <v>0.0280678541207961</v>
      </c>
      <c r="R4350" s="58">
        <f t="shared" si="543"/>
        <v>3.17361010226061</v>
      </c>
      <c r="S4350" s="57">
        <f>IF(K4350=0,C4378,(1/$C$59)*LN(1+$C$59/$C$58/(RodR+ABS(Calculations!K4350-RodR))))</f>
        <v>0.00884414065256566</v>
      </c>
      <c r="T4350" s="83">
        <f t="shared" si="544"/>
        <v>0.00889640676232909</v>
      </c>
      <c r="U4350" s="58">
        <f t="shared" si="545"/>
        <v>181.166666666667</v>
      </c>
      <c r="V4350" s="58">
        <f t="shared" si="546"/>
        <v>1.01019948033673</v>
      </c>
      <c r="W4350" s="58">
        <f t="shared" si="547"/>
        <v>1.01019948033673</v>
      </c>
    </row>
    <row r="4351" spans="11:23">
      <c r="K4351" s="80">
        <v>434.9</v>
      </c>
      <c r="L4351" s="56">
        <f t="shared" si="541"/>
        <v>1.14223109622547</v>
      </c>
      <c r="M4351" s="56">
        <f t="shared" si="548"/>
        <v>0.00262286708533477</v>
      </c>
      <c r="Q4351" s="82">
        <f t="shared" si="542"/>
        <v>0.0280614237591595</v>
      </c>
      <c r="R4351" s="58">
        <f t="shared" si="543"/>
        <v>3.17361010226061</v>
      </c>
      <c r="S4351" s="57">
        <f>IF(K4351=0,C4379,(1/$C$59)*LN(1+$C$59/$C$58/(RodR+ABS(Calculations!K4351-RodR))))</f>
        <v>0.00884211445481941</v>
      </c>
      <c r="T4351" s="83">
        <f t="shared" si="544"/>
        <v>0.0088943565538834</v>
      </c>
      <c r="U4351" s="58">
        <f t="shared" si="545"/>
        <v>181.208333333333</v>
      </c>
      <c r="V4351" s="58">
        <f t="shared" si="546"/>
        <v>1.01019948033673</v>
      </c>
      <c r="W4351" s="58">
        <f t="shared" si="547"/>
        <v>1.01019948033673</v>
      </c>
    </row>
    <row r="4352" spans="11:23">
      <c r="K4352" s="80">
        <v>435</v>
      </c>
      <c r="L4352" s="56">
        <f t="shared" si="541"/>
        <v>1.14196947035888</v>
      </c>
      <c r="M4352" s="56">
        <f t="shared" si="548"/>
        <v>0.00262166431321464</v>
      </c>
      <c r="Q4352" s="82">
        <f t="shared" si="542"/>
        <v>0.0280549963432601</v>
      </c>
      <c r="R4352" s="58">
        <f t="shared" si="543"/>
        <v>3.17361010226061</v>
      </c>
      <c r="S4352" s="57">
        <f>IF(K4352=0,C4380,(1/$C$59)*LN(1+$C$59/$C$58/(RodR+ABS(Calculations!K4352-RodR))))</f>
        <v>0.00884008918527077</v>
      </c>
      <c r="T4352" s="83">
        <f t="shared" si="544"/>
        <v>0.00889230729017727</v>
      </c>
      <c r="U4352" s="58">
        <f t="shared" si="545"/>
        <v>181.25</v>
      </c>
      <c r="V4352" s="58">
        <f t="shared" si="546"/>
        <v>1.01019948033673</v>
      </c>
      <c r="W4352" s="58">
        <f t="shared" si="547"/>
        <v>1.01019948033673</v>
      </c>
    </row>
    <row r="4353" spans="11:23">
      <c r="K4353" s="80">
        <v>435.1</v>
      </c>
      <c r="L4353" s="56">
        <f t="shared" si="541"/>
        <v>1.1417079643152</v>
      </c>
      <c r="M4353" s="56">
        <f t="shared" si="548"/>
        <v>0.0026204623682613</v>
      </c>
      <c r="Q4353" s="82">
        <f t="shared" si="542"/>
        <v>0.0280485718710744</v>
      </c>
      <c r="R4353" s="58">
        <f t="shared" si="543"/>
        <v>3.17361010226061</v>
      </c>
      <c r="S4353" s="57">
        <f>IF(K4353=0,C4381,(1/$C$59)*LN(1+$C$59/$C$58/(RodR+ABS(Calculations!K4353-RodR))))</f>
        <v>0.00883806484328208</v>
      </c>
      <c r="T4353" s="83">
        <f t="shared" si="544"/>
        <v>0.00889025897055745</v>
      </c>
      <c r="U4353" s="58">
        <f t="shared" si="545"/>
        <v>181.291666666667</v>
      </c>
      <c r="V4353" s="58">
        <f t="shared" si="546"/>
        <v>1.01019948033673</v>
      </c>
      <c r="W4353" s="58">
        <f t="shared" si="547"/>
        <v>1.01019948033673</v>
      </c>
    </row>
    <row r="4354" spans="11:23">
      <c r="K4354" s="80">
        <v>435.2</v>
      </c>
      <c r="L4354" s="56">
        <f t="shared" ref="L4354:L4417" si="549">IF(K4354&lt;RodR,EPRValue,Q4354*$C$43)</f>
        <v>1.14144657801211</v>
      </c>
      <c r="M4354" s="56">
        <f t="shared" si="548"/>
        <v>0.00261926124972445</v>
      </c>
      <c r="Q4354" s="82">
        <f t="shared" si="542"/>
        <v>0.0280421503405803</v>
      </c>
      <c r="R4354" s="58">
        <f t="shared" si="543"/>
        <v>3.17361010226061</v>
      </c>
      <c r="S4354" s="57">
        <f>IF(K4354=0,C4382,(1/$C$59)*LN(1+$C$59/$C$58/(RodR+ABS(Calculations!K4354-RodR))))</f>
        <v>0.00883604142821623</v>
      </c>
      <c r="T4354" s="83">
        <f t="shared" si="544"/>
        <v>0.00888821159437226</v>
      </c>
      <c r="U4354" s="58">
        <f t="shared" si="545"/>
        <v>181.333333333333</v>
      </c>
      <c r="V4354" s="58">
        <f t="shared" si="546"/>
        <v>1.01019948033673</v>
      </c>
      <c r="W4354" s="58">
        <f t="shared" si="547"/>
        <v>1.01019948033673</v>
      </c>
    </row>
    <row r="4355" spans="11:23">
      <c r="K4355" s="80">
        <v>435.3</v>
      </c>
      <c r="L4355" s="56">
        <f t="shared" si="549"/>
        <v>1.14118531136743</v>
      </c>
      <c r="M4355" s="56">
        <f t="shared" si="548"/>
        <v>0.00261806095678518</v>
      </c>
      <c r="Q4355" s="82">
        <f t="shared" si="542"/>
        <v>0.0280357317497584</v>
      </c>
      <c r="R4355" s="58">
        <f t="shared" si="543"/>
        <v>3.17361010226061</v>
      </c>
      <c r="S4355" s="57">
        <f>IF(K4355=0,C4383,(1/$C$59)*LN(1+$C$59/$C$58/(RodR+ABS(Calculations!K4355-RodR))))</f>
        <v>0.00883401893943687</v>
      </c>
      <c r="T4355" s="83">
        <f t="shared" si="544"/>
        <v>0.0088861651609696</v>
      </c>
      <c r="U4355" s="58">
        <f t="shared" si="545"/>
        <v>181.375</v>
      </c>
      <c r="V4355" s="58">
        <f t="shared" si="546"/>
        <v>1.01019948033673</v>
      </c>
      <c r="W4355" s="58">
        <f t="shared" si="547"/>
        <v>1.01019948033673</v>
      </c>
    </row>
    <row r="4356" spans="11:23">
      <c r="K4356" s="80">
        <v>435.4</v>
      </c>
      <c r="L4356" s="56">
        <f t="shared" si="549"/>
        <v>1.14092416429897</v>
      </c>
      <c r="M4356" s="56">
        <f t="shared" si="548"/>
        <v>0.00261686148872764</v>
      </c>
      <c r="Q4356" s="82">
        <f t="shared" ref="Q4356:Q4419" si="550">R4356*IF($C$56&lt;$C$55,S4356,T4356)</f>
        <v>0.0280293160965901</v>
      </c>
      <c r="R4356" s="58">
        <f t="shared" ref="R4356:R4419" si="551">$C$70/$C$61*W4356</f>
        <v>3.17361010226061</v>
      </c>
      <c r="S4356" s="57">
        <f>IF(K4356=0,C4384,(1/$C$59)*LN(1+$C$59/$C$58/(RodR+ABS(Calculations!K4356-RodR))))</f>
        <v>0.00883199737630795</v>
      </c>
      <c r="T4356" s="83">
        <f t="shared" ref="T4356:T4419" si="552">IF((ABS(K4356))&lt;$C$55-$C$56,($C$53/2/PI()/$C$56*LN(($C$55-$C$56)*(ABS(K4356)+$C$56)/(ABS(K4356))/$C$55)+$C$60*LN($C$55*$C$54/($C$55-$C$56)/$C$53)),$C$60*LN((((ABS(K4356))+$C$56-$C$55)*$C$53+$C$55*$C$54)/($C$53*(ABS(K4356)))))</f>
        <v>0.00888411966969868</v>
      </c>
      <c r="U4356" s="58">
        <f t="shared" ref="U4356:U4419" si="553">K4356/$C$56</f>
        <v>181.416666666667</v>
      </c>
      <c r="V4356" s="58">
        <f t="shared" ref="V4356:V4419" si="554">IF(K4356="","",1/(1.0212-0.0178*LOG10($C$53+0.01)))</f>
        <v>1.01019948033673</v>
      </c>
      <c r="W4356" s="58">
        <f t="shared" ref="W4356:W4419" si="555">MAX(1/(-(0.21682*LOG10(3.7*U4356)-0.293)*(EXP(-3.7*U4356)-1)+1),1)*MAX(1/(-(0.1921*LOG10(U4356+0.2)+0.072)*(EXP(-150*U4356)-1)+1),1)*V4356</f>
        <v>1.01019948033673</v>
      </c>
    </row>
    <row r="4357" spans="11:23">
      <c r="K4357" s="80">
        <v>435.5</v>
      </c>
      <c r="L4357" s="56">
        <f t="shared" si="549"/>
        <v>1.14066313672468</v>
      </c>
      <c r="M4357" s="56">
        <f t="shared" si="548"/>
        <v>0.00261566284480086</v>
      </c>
      <c r="Q4357" s="82">
        <f t="shared" si="550"/>
        <v>0.0280229033790593</v>
      </c>
      <c r="R4357" s="58">
        <f t="shared" si="551"/>
        <v>3.17361010226061</v>
      </c>
      <c r="S4357" s="57">
        <f>IF(K4357=0,C4385,(1/$C$59)*LN(1+$C$59/$C$58/(RodR+ABS(Calculations!K4357-RodR))))</f>
        <v>0.0088299767381942</v>
      </c>
      <c r="T4357" s="83">
        <f t="shared" si="552"/>
        <v>0.00888207511990893</v>
      </c>
      <c r="U4357" s="58">
        <f t="shared" si="553"/>
        <v>181.458333333333</v>
      </c>
      <c r="V4357" s="58">
        <f t="shared" si="554"/>
        <v>1.01019948033673</v>
      </c>
      <c r="W4357" s="58">
        <f t="shared" si="555"/>
        <v>1.01019948033673</v>
      </c>
    </row>
    <row r="4358" spans="11:23">
      <c r="K4358" s="80">
        <v>435.6</v>
      </c>
      <c r="L4358" s="56">
        <f t="shared" si="549"/>
        <v>1.14040222856252</v>
      </c>
      <c r="M4358" s="56">
        <f t="shared" si="548"/>
        <v>0.00261446502425433</v>
      </c>
      <c r="Q4358" s="82">
        <f t="shared" si="550"/>
        <v>0.0280164935951506</v>
      </c>
      <c r="R4358" s="58">
        <f t="shared" si="551"/>
        <v>3.17361010226061</v>
      </c>
      <c r="S4358" s="57">
        <f>IF(K4358=0,C4386,(1/$C$59)*LN(1+$C$59/$C$58/(RodR+ABS(Calculations!K4358-RodR))))</f>
        <v>0.00882795702446059</v>
      </c>
      <c r="T4358" s="83">
        <f t="shared" si="552"/>
        <v>0.00888003151095048</v>
      </c>
      <c r="U4358" s="58">
        <f t="shared" si="553"/>
        <v>181.5</v>
      </c>
      <c r="V4358" s="58">
        <f t="shared" si="554"/>
        <v>1.01019948033673</v>
      </c>
      <c r="W4358" s="58">
        <f t="shared" si="555"/>
        <v>1.01019948033673</v>
      </c>
    </row>
    <row r="4359" spans="11:23">
      <c r="K4359" s="80">
        <v>435.7</v>
      </c>
      <c r="L4359" s="56">
        <f t="shared" si="549"/>
        <v>1.14014143973063</v>
      </c>
      <c r="M4359" s="56">
        <f t="shared" si="548"/>
        <v>0.00261326802630402</v>
      </c>
      <c r="Q4359" s="82">
        <f t="shared" si="550"/>
        <v>0.0280100867428531</v>
      </c>
      <c r="R4359" s="58">
        <f t="shared" si="551"/>
        <v>3.17361010226061</v>
      </c>
      <c r="S4359" s="57">
        <f>IF(K4359=0,C4387,(1/$C$59)*LN(1+$C$59/$C$58/(RodR+ABS(Calculations!K4359-RodR))))</f>
        <v>0.00882593823447345</v>
      </c>
      <c r="T4359" s="83">
        <f t="shared" si="552"/>
        <v>0.00887798884217366</v>
      </c>
      <c r="U4359" s="58">
        <f t="shared" si="553"/>
        <v>181.541666666667</v>
      </c>
      <c r="V4359" s="58">
        <f t="shared" si="554"/>
        <v>1.01019948033673</v>
      </c>
      <c r="W4359" s="58">
        <f t="shared" si="555"/>
        <v>1.01019948033673</v>
      </c>
    </row>
    <row r="4360" spans="11:23">
      <c r="K4360" s="80">
        <v>435.8</v>
      </c>
      <c r="L4360" s="56">
        <f t="shared" si="549"/>
        <v>1.13988077014713</v>
      </c>
      <c r="M4360" s="56">
        <f t="shared" si="548"/>
        <v>0.00261207185019918</v>
      </c>
      <c r="Q4360" s="82">
        <f t="shared" si="550"/>
        <v>0.0280036828201547</v>
      </c>
      <c r="R4360" s="58">
        <f t="shared" si="551"/>
        <v>3.17361010226061</v>
      </c>
      <c r="S4360" s="57">
        <f>IF(K4360=0,C4388,(1/$C$59)*LN(1+$C$59/$C$58/(RodR+ABS(Calculations!K4360-RodR))))</f>
        <v>0.00882392036759881</v>
      </c>
      <c r="T4360" s="83">
        <f t="shared" si="552"/>
        <v>0.00887594711293102</v>
      </c>
      <c r="U4360" s="58">
        <f t="shared" si="553"/>
        <v>181.583333333333</v>
      </c>
      <c r="V4360" s="58">
        <f t="shared" si="554"/>
        <v>1.01019948033673</v>
      </c>
      <c r="W4360" s="58">
        <f t="shared" si="555"/>
        <v>1.01019948033673</v>
      </c>
    </row>
    <row r="4361" spans="11:23">
      <c r="K4361" s="80">
        <v>435.9</v>
      </c>
      <c r="L4361" s="56">
        <f t="shared" si="549"/>
        <v>1.13962021973024</v>
      </c>
      <c r="M4361" s="56">
        <f t="shared" si="548"/>
        <v>0.00261087649522329</v>
      </c>
      <c r="Q4361" s="82">
        <f t="shared" si="550"/>
        <v>0.027997281825047</v>
      </c>
      <c r="R4361" s="58">
        <f t="shared" si="551"/>
        <v>3.17361010226061</v>
      </c>
      <c r="S4361" s="57">
        <f>IF(K4361=0,C4389,(1/$C$59)*LN(1+$C$59/$C$58/(RodR+ABS(Calculations!K4361-RodR))))</f>
        <v>0.00882190342320379</v>
      </c>
      <c r="T4361" s="83">
        <f t="shared" si="552"/>
        <v>0.00887390632257291</v>
      </c>
      <c r="U4361" s="58">
        <f t="shared" si="553"/>
        <v>181.625</v>
      </c>
      <c r="V4361" s="58">
        <f t="shared" si="554"/>
        <v>1.01019948033673</v>
      </c>
      <c r="W4361" s="58">
        <f t="shared" si="555"/>
        <v>1.01019948033673</v>
      </c>
    </row>
    <row r="4362" spans="11:23">
      <c r="K4362" s="80">
        <v>436</v>
      </c>
      <c r="L4362" s="56">
        <f t="shared" si="549"/>
        <v>1.13935978839829</v>
      </c>
      <c r="M4362" s="56">
        <f t="shared" si="548"/>
        <v>0.00260968196059186</v>
      </c>
      <c r="Q4362" s="82">
        <f t="shared" si="550"/>
        <v>0.027990883755523</v>
      </c>
      <c r="R4362" s="58">
        <f t="shared" si="551"/>
        <v>3.17361010226061</v>
      </c>
      <c r="S4362" s="57">
        <f>IF(K4362=0,C4390,(1/$C$59)*LN(1+$C$59/$C$58/(RodR+ABS(Calculations!K4362-RodR))))</f>
        <v>0.00881988740065601</v>
      </c>
      <c r="T4362" s="83">
        <f t="shared" si="552"/>
        <v>0.00887186647045344</v>
      </c>
      <c r="U4362" s="58">
        <f t="shared" si="553"/>
        <v>181.666666666667</v>
      </c>
      <c r="V4362" s="58">
        <f t="shared" si="554"/>
        <v>1.01019948033673</v>
      </c>
      <c r="W4362" s="58">
        <f t="shared" si="555"/>
        <v>1.01019948033673</v>
      </c>
    </row>
    <row r="4363" spans="11:23">
      <c r="K4363" s="80">
        <v>436.1</v>
      </c>
      <c r="L4363" s="56">
        <f t="shared" si="549"/>
        <v>1.13909947606961</v>
      </c>
      <c r="M4363" s="56">
        <f t="shared" si="548"/>
        <v>0.00260848824558857</v>
      </c>
      <c r="Q4363" s="82">
        <f t="shared" si="550"/>
        <v>0.0279844886095766</v>
      </c>
      <c r="R4363" s="58">
        <f t="shared" si="551"/>
        <v>3.17361010226061</v>
      </c>
      <c r="S4363" s="57">
        <f>IF(K4363=0,C4391,(1/$C$59)*LN(1+$C$59/$C$58/(RodR+ABS(Calculations!K4363-RodR))))</f>
        <v>0.00881787229932337</v>
      </c>
      <c r="T4363" s="83">
        <f t="shared" si="552"/>
        <v>0.00886982755592429</v>
      </c>
      <c r="U4363" s="58">
        <f t="shared" si="553"/>
        <v>181.708333333333</v>
      </c>
      <c r="V4363" s="58">
        <f t="shared" si="554"/>
        <v>1.01019948033673</v>
      </c>
      <c r="W4363" s="58">
        <f t="shared" si="555"/>
        <v>1.01019948033673</v>
      </c>
    </row>
    <row r="4364" spans="11:23">
      <c r="K4364" s="80">
        <v>436.2</v>
      </c>
      <c r="L4364" s="56">
        <f t="shared" si="549"/>
        <v>1.13883928266272</v>
      </c>
      <c r="M4364" s="56">
        <f t="shared" si="548"/>
        <v>0.0026072953493943</v>
      </c>
      <c r="Q4364" s="82">
        <f t="shared" si="550"/>
        <v>0.0279780963852061</v>
      </c>
      <c r="R4364" s="58">
        <f t="shared" si="551"/>
        <v>3.17361010226061</v>
      </c>
      <c r="S4364" s="57">
        <f>IF(K4364=0,C4392,(1/$C$59)*LN(1+$C$59/$C$58/(RodR+ABS(Calculations!K4364-RodR))))</f>
        <v>0.00881585811857508</v>
      </c>
      <c r="T4364" s="83">
        <f t="shared" si="552"/>
        <v>0.00886778957834047</v>
      </c>
      <c r="U4364" s="58">
        <f t="shared" si="553"/>
        <v>181.75</v>
      </c>
      <c r="V4364" s="58">
        <f t="shared" si="554"/>
        <v>1.01019948033673</v>
      </c>
      <c r="W4364" s="58">
        <f t="shared" si="555"/>
        <v>1.01019948033673</v>
      </c>
    </row>
    <row r="4365" spans="11:23">
      <c r="K4365" s="80">
        <v>436.3</v>
      </c>
      <c r="L4365" s="56">
        <f t="shared" si="549"/>
        <v>1.13857920809606</v>
      </c>
      <c r="M4365" s="56">
        <f t="shared" ref="M4365:M4428" si="556">L4355-L4365</f>
        <v>0.00260610327136224</v>
      </c>
      <c r="Q4365" s="82">
        <f t="shared" si="550"/>
        <v>0.0279717070804078</v>
      </c>
      <c r="R4365" s="58">
        <f t="shared" si="551"/>
        <v>3.17361010226061</v>
      </c>
      <c r="S4365" s="57">
        <f>IF(K4365=0,C4393,(1/$C$59)*LN(1+$C$59/$C$58/(RodR+ABS(Calculations!K4365-RodR))))</f>
        <v>0.00881384485777983</v>
      </c>
      <c r="T4365" s="83">
        <f t="shared" si="552"/>
        <v>0.008865752537055</v>
      </c>
      <c r="U4365" s="58">
        <f t="shared" si="553"/>
        <v>181.791666666667</v>
      </c>
      <c r="V4365" s="58">
        <f t="shared" si="554"/>
        <v>1.01019948033673</v>
      </c>
      <c r="W4365" s="58">
        <f t="shared" si="555"/>
        <v>1.01019948033673</v>
      </c>
    </row>
    <row r="4366" spans="11:23">
      <c r="K4366" s="80">
        <v>436.4</v>
      </c>
      <c r="L4366" s="56">
        <f t="shared" si="549"/>
        <v>1.1383192522883</v>
      </c>
      <c r="M4366" s="56">
        <f t="shared" si="556"/>
        <v>0.00260491201067237</v>
      </c>
      <c r="Q4366" s="82">
        <f t="shared" si="550"/>
        <v>0.0279653206931833</v>
      </c>
      <c r="R4366" s="58">
        <f t="shared" si="551"/>
        <v>3.17361010226061</v>
      </c>
      <c r="S4366" s="57">
        <f>IF(K4366=0,C4394,(1/$C$59)*LN(1+$C$59/$C$58/(RodR+ABS(Calculations!K4366-RodR))))</f>
        <v>0.0088118325163079</v>
      </c>
      <c r="T4366" s="83">
        <f t="shared" si="552"/>
        <v>0.00886371643142422</v>
      </c>
      <c r="U4366" s="58">
        <f t="shared" si="553"/>
        <v>181.833333333333</v>
      </c>
      <c r="V4366" s="58">
        <f t="shared" si="554"/>
        <v>1.01019948033673</v>
      </c>
      <c r="W4366" s="58">
        <f t="shared" si="555"/>
        <v>1.01019948033673</v>
      </c>
    </row>
    <row r="4367" spans="11:23">
      <c r="K4367" s="80">
        <v>436.5</v>
      </c>
      <c r="L4367" s="56">
        <f t="shared" si="549"/>
        <v>1.13805941515807</v>
      </c>
      <c r="M4367" s="56">
        <f t="shared" si="556"/>
        <v>0.00260372156660882</v>
      </c>
      <c r="Q4367" s="82">
        <f t="shared" si="550"/>
        <v>0.027958937221534</v>
      </c>
      <c r="R4367" s="58">
        <f t="shared" si="551"/>
        <v>3.17361010226061</v>
      </c>
      <c r="S4367" s="57">
        <f>IF(K4367=0,C4395,(1/$C$59)*LN(1+$C$59/$C$58/(RodR+ABS(Calculations!K4367-RodR))))</f>
        <v>0.00880982109352955</v>
      </c>
      <c r="T4367" s="83">
        <f t="shared" si="552"/>
        <v>0.00886168126080226</v>
      </c>
      <c r="U4367" s="58">
        <f t="shared" si="553"/>
        <v>181.875</v>
      </c>
      <c r="V4367" s="58">
        <f t="shared" si="554"/>
        <v>1.01019948033673</v>
      </c>
      <c r="W4367" s="58">
        <f t="shared" si="555"/>
        <v>1.01019948033673</v>
      </c>
    </row>
    <row r="4368" spans="11:23">
      <c r="K4368" s="80">
        <v>436.6</v>
      </c>
      <c r="L4368" s="56">
        <f t="shared" si="549"/>
        <v>1.13779969662417</v>
      </c>
      <c r="M4368" s="56">
        <f t="shared" si="556"/>
        <v>0.00260253193835203</v>
      </c>
      <c r="Q4368" s="82">
        <f t="shared" si="550"/>
        <v>0.0279525566634648</v>
      </c>
      <c r="R4368" s="58">
        <f t="shared" si="551"/>
        <v>3.17361010226061</v>
      </c>
      <c r="S4368" s="57">
        <f>IF(K4368=0,C4396,(1/$C$59)*LN(1+$C$59/$C$58/(RodR+ABS(Calculations!K4368-RodR))))</f>
        <v>0.00880781058881611</v>
      </c>
      <c r="T4368" s="83">
        <f t="shared" si="552"/>
        <v>0.00885964702454638</v>
      </c>
      <c r="U4368" s="58">
        <f t="shared" si="553"/>
        <v>181.916666666667</v>
      </c>
      <c r="V4368" s="58">
        <f t="shared" si="554"/>
        <v>1.01019948033673</v>
      </c>
      <c r="W4368" s="58">
        <f t="shared" si="555"/>
        <v>1.01019948033673</v>
      </c>
    </row>
    <row r="4369" spans="11:23">
      <c r="K4369" s="80">
        <v>436.7</v>
      </c>
      <c r="L4369" s="56">
        <f t="shared" si="549"/>
        <v>1.13754009660534</v>
      </c>
      <c r="M4369" s="56">
        <f t="shared" si="556"/>
        <v>0.00260134312528959</v>
      </c>
      <c r="Q4369" s="82">
        <f t="shared" si="550"/>
        <v>0.0279461790169796</v>
      </c>
      <c r="R4369" s="58">
        <f t="shared" si="551"/>
        <v>3.17361010226061</v>
      </c>
      <c r="S4369" s="57">
        <f>IF(K4369=0,C4397,(1/$C$59)*LN(1+$C$59/$C$58/(RodR+ABS(Calculations!K4369-RodR))))</f>
        <v>0.00880580100153864</v>
      </c>
      <c r="T4369" s="83">
        <f t="shared" si="552"/>
        <v>0.00885761372201225</v>
      </c>
      <c r="U4369" s="58">
        <f t="shared" si="553"/>
        <v>181.958333333333</v>
      </c>
      <c r="V4369" s="58">
        <f t="shared" si="554"/>
        <v>1.01019948033673</v>
      </c>
      <c r="W4369" s="58">
        <f t="shared" si="555"/>
        <v>1.01019948033673</v>
      </c>
    </row>
    <row r="4370" spans="11:23">
      <c r="K4370" s="80">
        <v>436.8</v>
      </c>
      <c r="L4370" s="56">
        <f t="shared" si="549"/>
        <v>1.13728061502056</v>
      </c>
      <c r="M4370" s="56">
        <f t="shared" si="556"/>
        <v>0.00260015512656731</v>
      </c>
      <c r="Q4370" s="82">
        <f t="shared" si="550"/>
        <v>0.0279398042800876</v>
      </c>
      <c r="R4370" s="58">
        <f t="shared" si="551"/>
        <v>3.17361010226061</v>
      </c>
      <c r="S4370" s="57">
        <f>IF(K4370=0,C4398,(1/$C$59)*LN(1+$C$59/$C$58/(RodR+ABS(Calculations!K4370-RodR))))</f>
        <v>0.00880379233106981</v>
      </c>
      <c r="T4370" s="83">
        <f t="shared" si="552"/>
        <v>0.00885558135255778</v>
      </c>
      <c r="U4370" s="58">
        <f t="shared" si="553"/>
        <v>182</v>
      </c>
      <c r="V4370" s="58">
        <f t="shared" si="554"/>
        <v>1.01019948033673</v>
      </c>
      <c r="W4370" s="58">
        <f t="shared" si="555"/>
        <v>1.01019948033673</v>
      </c>
    </row>
    <row r="4371" spans="11:23">
      <c r="K4371" s="80">
        <v>436.9</v>
      </c>
      <c r="L4371" s="56">
        <f t="shared" si="549"/>
        <v>1.13702125178877</v>
      </c>
      <c r="M4371" s="56">
        <f t="shared" si="556"/>
        <v>0.00259896794146885</v>
      </c>
      <c r="Q4371" s="82">
        <f t="shared" si="550"/>
        <v>0.0279334324507978</v>
      </c>
      <c r="R4371" s="58">
        <f t="shared" si="551"/>
        <v>3.17361010226061</v>
      </c>
      <c r="S4371" s="57">
        <f>IF(K4371=0,C4399,(1/$C$59)*LN(1+$C$59/$C$58/(RodR+ABS(Calculations!K4371-RodR))))</f>
        <v>0.00880178457678224</v>
      </c>
      <c r="T4371" s="83">
        <f t="shared" si="552"/>
        <v>0.00885354991554068</v>
      </c>
      <c r="U4371" s="58">
        <f t="shared" si="553"/>
        <v>182.041666666667</v>
      </c>
      <c r="V4371" s="58">
        <f t="shared" si="554"/>
        <v>1.01019948033673</v>
      </c>
      <c r="W4371" s="58">
        <f t="shared" si="555"/>
        <v>1.01019948033673</v>
      </c>
    </row>
    <row r="4372" spans="11:23">
      <c r="K4372" s="80">
        <v>437</v>
      </c>
      <c r="L4372" s="56">
        <f t="shared" si="549"/>
        <v>1.13676200682901</v>
      </c>
      <c r="M4372" s="56">
        <f t="shared" si="556"/>
        <v>0.00259778156927903</v>
      </c>
      <c r="Q4372" s="82">
        <f t="shared" si="550"/>
        <v>0.0279270635271207</v>
      </c>
      <c r="R4372" s="58">
        <f t="shared" si="551"/>
        <v>3.17361010226061</v>
      </c>
      <c r="S4372" s="57">
        <f>IF(K4372=0,C4400,(1/$C$59)*LN(1+$C$59/$C$58/(RodR+ABS(Calculations!K4372-RodR))))</f>
        <v>0.00879977773804913</v>
      </c>
      <c r="T4372" s="83">
        <f t="shared" si="552"/>
        <v>0.0088515194103193</v>
      </c>
      <c r="U4372" s="58">
        <f t="shared" si="553"/>
        <v>182.083333333333</v>
      </c>
      <c r="V4372" s="58">
        <f t="shared" si="554"/>
        <v>1.01019948033673</v>
      </c>
      <c r="W4372" s="58">
        <f t="shared" si="555"/>
        <v>1.01019948033673</v>
      </c>
    </row>
    <row r="4373" spans="11:23">
      <c r="K4373" s="80">
        <v>437.1</v>
      </c>
      <c r="L4373" s="56">
        <f t="shared" si="549"/>
        <v>1.13650288006036</v>
      </c>
      <c r="M4373" s="56">
        <f t="shared" si="556"/>
        <v>0.00259659600924622</v>
      </c>
      <c r="Q4373" s="82">
        <f t="shared" si="550"/>
        <v>0.0279206975070689</v>
      </c>
      <c r="R4373" s="58">
        <f t="shared" si="551"/>
        <v>3.17361010226061</v>
      </c>
      <c r="S4373" s="57">
        <f>IF(K4373=0,C4401,(1/$C$59)*LN(1+$C$59/$C$58/(RodR+ABS(Calculations!K4373-RodR))))</f>
        <v>0.00879777181424416</v>
      </c>
      <c r="T4373" s="83">
        <f t="shared" si="552"/>
        <v>0.00884948983625266</v>
      </c>
      <c r="U4373" s="58">
        <f t="shared" si="553"/>
        <v>182.125</v>
      </c>
      <c r="V4373" s="58">
        <f t="shared" si="554"/>
        <v>1.01019948033673</v>
      </c>
      <c r="W4373" s="58">
        <f t="shared" si="555"/>
        <v>1.01019948033673</v>
      </c>
    </row>
    <row r="4374" spans="11:23">
      <c r="K4374" s="80">
        <v>437.2</v>
      </c>
      <c r="L4374" s="56">
        <f t="shared" si="549"/>
        <v>1.1362438714021</v>
      </c>
      <c r="M4374" s="56">
        <f t="shared" si="556"/>
        <v>0.00259541126062057</v>
      </c>
      <c r="Q4374" s="82">
        <f t="shared" si="550"/>
        <v>0.027914334388659</v>
      </c>
      <c r="R4374" s="58">
        <f t="shared" si="551"/>
        <v>3.17361010226061</v>
      </c>
      <c r="S4374" s="57">
        <f>IF(K4374=0,C4402,(1/$C$59)*LN(1+$C$59/$C$58/(RodR+ABS(Calculations!K4374-RodR))))</f>
        <v>0.00879576680474238</v>
      </c>
      <c r="T4374" s="83">
        <f t="shared" si="552"/>
        <v>0.00884746119270071</v>
      </c>
      <c r="U4374" s="58">
        <f t="shared" si="553"/>
        <v>182.166666666667</v>
      </c>
      <c r="V4374" s="58">
        <f t="shared" si="554"/>
        <v>1.01019948033673</v>
      </c>
      <c r="W4374" s="58">
        <f t="shared" si="555"/>
        <v>1.01019948033673</v>
      </c>
    </row>
    <row r="4375" spans="11:23">
      <c r="K4375" s="80">
        <v>437.3</v>
      </c>
      <c r="L4375" s="56">
        <f t="shared" si="549"/>
        <v>1.13598498077341</v>
      </c>
      <c r="M4375" s="56">
        <f t="shared" si="556"/>
        <v>0.00259422732265047</v>
      </c>
      <c r="Q4375" s="82">
        <f t="shared" si="550"/>
        <v>0.0279079741699057</v>
      </c>
      <c r="R4375" s="58">
        <f t="shared" si="551"/>
        <v>3.17361010226061</v>
      </c>
      <c r="S4375" s="57">
        <f>IF(K4375=0,C4403,(1/$C$59)*LN(1+$C$59/$C$58/(RodR+ABS(Calculations!K4375-RodR))))</f>
        <v>0.00879376270891828</v>
      </c>
      <c r="T4375" s="83">
        <f t="shared" si="552"/>
        <v>0.00884543347902335</v>
      </c>
      <c r="U4375" s="58">
        <f t="shared" si="553"/>
        <v>182.208333333333</v>
      </c>
      <c r="V4375" s="58">
        <f t="shared" si="554"/>
        <v>1.01019948033673</v>
      </c>
      <c r="W4375" s="58">
        <f t="shared" si="555"/>
        <v>1.01019948033673</v>
      </c>
    </row>
    <row r="4376" spans="11:23">
      <c r="K4376" s="80">
        <v>437.4</v>
      </c>
      <c r="L4376" s="56">
        <f t="shared" si="549"/>
        <v>1.13572620809371</v>
      </c>
      <c r="M4376" s="56">
        <f t="shared" si="556"/>
        <v>0.00259304419458606</v>
      </c>
      <c r="Q4376" s="82">
        <f t="shared" si="550"/>
        <v>0.027901616848829</v>
      </c>
      <c r="R4376" s="58">
        <f t="shared" si="551"/>
        <v>3.17361010226061</v>
      </c>
      <c r="S4376" s="57">
        <f>IF(K4376=0,C4404,(1/$C$59)*LN(1+$C$59/$C$58/(RodR+ABS(Calculations!K4376-RodR))))</f>
        <v>0.00879175952614794</v>
      </c>
      <c r="T4376" s="83">
        <f t="shared" si="552"/>
        <v>0.00884340669458139</v>
      </c>
      <c r="U4376" s="58">
        <f t="shared" si="553"/>
        <v>182.25</v>
      </c>
      <c r="V4376" s="58">
        <f t="shared" si="554"/>
        <v>1.01019948033673</v>
      </c>
      <c r="W4376" s="58">
        <f t="shared" si="555"/>
        <v>1.01019948033673</v>
      </c>
    </row>
    <row r="4377" spans="11:23">
      <c r="K4377" s="80">
        <v>437.5</v>
      </c>
      <c r="L4377" s="56">
        <f t="shared" si="549"/>
        <v>1.13546755328236</v>
      </c>
      <c r="M4377" s="56">
        <f t="shared" si="556"/>
        <v>0.00259186187571103</v>
      </c>
      <c r="Q4377" s="82">
        <f t="shared" si="550"/>
        <v>0.0278952624234481</v>
      </c>
      <c r="R4377" s="58">
        <f t="shared" si="551"/>
        <v>3.17361010226061</v>
      </c>
      <c r="S4377" s="57">
        <f>IF(K4377=0,C4405,(1/$C$59)*LN(1+$C$59/$C$58/(RodR+ABS(Calculations!K4377-RodR))))</f>
        <v>0.00878975725580717</v>
      </c>
      <c r="T4377" s="83">
        <f t="shared" si="552"/>
        <v>0.00884138083873633</v>
      </c>
      <c r="U4377" s="58">
        <f t="shared" si="553"/>
        <v>182.291666666667</v>
      </c>
      <c r="V4377" s="58">
        <f t="shared" si="554"/>
        <v>1.01019948033673</v>
      </c>
      <c r="W4377" s="58">
        <f t="shared" si="555"/>
        <v>1.01019948033673</v>
      </c>
    </row>
    <row r="4378" spans="11:23">
      <c r="K4378" s="80">
        <v>437.6</v>
      </c>
      <c r="L4378" s="56">
        <f t="shared" si="549"/>
        <v>1.13520901625882</v>
      </c>
      <c r="M4378" s="56">
        <f t="shared" si="556"/>
        <v>0.00259068036534371</v>
      </c>
      <c r="Q4378" s="82">
        <f t="shared" si="550"/>
        <v>0.0278889108917845</v>
      </c>
      <c r="R4378" s="58">
        <f t="shared" si="551"/>
        <v>3.17361010226061</v>
      </c>
      <c r="S4378" s="57">
        <f>IF(K4378=0,C4406,(1/$C$59)*LN(1+$C$59/$C$58/(RodR+ABS(Calculations!K4378-RodR))))</f>
        <v>0.00878775589727259</v>
      </c>
      <c r="T4378" s="83">
        <f t="shared" si="552"/>
        <v>0.00883935591085031</v>
      </c>
      <c r="U4378" s="58">
        <f t="shared" si="553"/>
        <v>182.333333333333</v>
      </c>
      <c r="V4378" s="58">
        <f t="shared" si="554"/>
        <v>1.01019948033673</v>
      </c>
      <c r="W4378" s="58">
        <f t="shared" si="555"/>
        <v>1.01019948033673</v>
      </c>
    </row>
    <row r="4379" spans="11:23">
      <c r="K4379" s="80">
        <v>437.7</v>
      </c>
      <c r="L4379" s="56">
        <f t="shared" si="549"/>
        <v>1.13495059694271</v>
      </c>
      <c r="M4379" s="56">
        <f t="shared" si="556"/>
        <v>0.00258949966263011</v>
      </c>
      <c r="Q4379" s="82">
        <f t="shared" si="550"/>
        <v>0.0278825622518632</v>
      </c>
      <c r="R4379" s="58">
        <f t="shared" si="551"/>
        <v>3.17361010226061</v>
      </c>
      <c r="S4379" s="57">
        <f>IF(K4379=0,C4407,(1/$C$59)*LN(1+$C$59/$C$58/(RodR+ABS(Calculations!K4379-RodR))))</f>
        <v>0.00878575544992185</v>
      </c>
      <c r="T4379" s="83">
        <f t="shared" si="552"/>
        <v>0.00883733191028549</v>
      </c>
      <c r="U4379" s="58">
        <f t="shared" si="553"/>
        <v>182.375</v>
      </c>
      <c r="V4379" s="58">
        <f t="shared" si="554"/>
        <v>1.01019948033673</v>
      </c>
      <c r="W4379" s="58">
        <f t="shared" si="555"/>
        <v>1.01019948033673</v>
      </c>
    </row>
    <row r="4380" spans="11:23">
      <c r="K4380" s="80">
        <v>437.8</v>
      </c>
      <c r="L4380" s="56">
        <f t="shared" si="549"/>
        <v>1.13469229525364</v>
      </c>
      <c r="M4380" s="56">
        <f t="shared" si="556"/>
        <v>0.00258831976692275</v>
      </c>
      <c r="Q4380" s="82">
        <f t="shared" si="550"/>
        <v>0.0278762165017091</v>
      </c>
      <c r="R4380" s="58">
        <f t="shared" si="551"/>
        <v>3.17361010226061</v>
      </c>
      <c r="S4380" s="57">
        <f>IF(K4380=0,C4408,(1/$C$59)*LN(1+$C$59/$C$58/(RodR+ABS(Calculations!K4380-RodR))))</f>
        <v>0.00878375591313264</v>
      </c>
      <c r="T4380" s="83">
        <f t="shared" si="552"/>
        <v>0.00883530883640513</v>
      </c>
      <c r="U4380" s="58">
        <f t="shared" si="553"/>
        <v>182.416666666667</v>
      </c>
      <c r="V4380" s="58">
        <f t="shared" si="554"/>
        <v>1.01019948033673</v>
      </c>
      <c r="W4380" s="58">
        <f t="shared" si="555"/>
        <v>1.01019948033673</v>
      </c>
    </row>
    <row r="4381" spans="11:23">
      <c r="K4381" s="80">
        <v>437.9</v>
      </c>
      <c r="L4381" s="56">
        <f t="shared" si="549"/>
        <v>1.1344341111113</v>
      </c>
      <c r="M4381" s="56">
        <f t="shared" si="556"/>
        <v>0.0025871406774709</v>
      </c>
      <c r="Q4381" s="82">
        <f t="shared" si="550"/>
        <v>0.0278698736393497</v>
      </c>
      <c r="R4381" s="58">
        <f t="shared" si="551"/>
        <v>3.17361010226061</v>
      </c>
      <c r="S4381" s="57">
        <f>IF(K4381=0,C4409,(1/$C$59)*LN(1+$C$59/$C$58/(RodR+ABS(Calculations!K4381-RodR))))</f>
        <v>0.0087817572862834</v>
      </c>
      <c r="T4381" s="83">
        <f t="shared" si="552"/>
        <v>0.00883328668857316</v>
      </c>
      <c r="U4381" s="58">
        <f t="shared" si="553"/>
        <v>182.458333333333</v>
      </c>
      <c r="V4381" s="58">
        <f t="shared" si="554"/>
        <v>1.01019948033673</v>
      </c>
      <c r="W4381" s="58">
        <f t="shared" si="555"/>
        <v>1.01019948033673</v>
      </c>
    </row>
    <row r="4382" spans="11:23">
      <c r="K4382" s="80">
        <v>438</v>
      </c>
      <c r="L4382" s="56">
        <f t="shared" si="549"/>
        <v>1.13417604443548</v>
      </c>
      <c r="M4382" s="56">
        <f t="shared" si="556"/>
        <v>0.0025859623935236</v>
      </c>
      <c r="Q4382" s="82">
        <f t="shared" si="550"/>
        <v>0.0278635336628142</v>
      </c>
      <c r="R4382" s="58">
        <f t="shared" si="551"/>
        <v>3.17361010226061</v>
      </c>
      <c r="S4382" s="57">
        <f>IF(K4382=0,C4410,(1/$C$59)*LN(1+$C$59/$C$58/(RodR+ABS(Calculations!K4382-RodR))))</f>
        <v>0.00877975956875313</v>
      </c>
      <c r="T4382" s="83">
        <f t="shared" si="552"/>
        <v>0.00883126546615375</v>
      </c>
      <c r="U4382" s="58">
        <f t="shared" si="553"/>
        <v>182.5</v>
      </c>
      <c r="V4382" s="58">
        <f t="shared" si="554"/>
        <v>1.01019948033673</v>
      </c>
      <c r="W4382" s="58">
        <f t="shared" si="555"/>
        <v>1.01019948033673</v>
      </c>
    </row>
    <row r="4383" spans="11:23">
      <c r="K4383" s="80">
        <v>438.1</v>
      </c>
      <c r="L4383" s="56">
        <f t="shared" si="549"/>
        <v>1.13391809514607</v>
      </c>
      <c r="M4383" s="56">
        <f t="shared" si="556"/>
        <v>0.00258478491429615</v>
      </c>
      <c r="Q4383" s="82">
        <f t="shared" si="550"/>
        <v>0.0278571965701342</v>
      </c>
      <c r="R4383" s="58">
        <f t="shared" si="551"/>
        <v>3.17361010226061</v>
      </c>
      <c r="S4383" s="57">
        <f>IF(K4383=0,C4411,(1/$C$59)*LN(1+$C$59/$C$58/(RodR+ABS(Calculations!K4383-RodR))))</f>
        <v>0.0087777627599216</v>
      </c>
      <c r="T4383" s="83">
        <f t="shared" si="552"/>
        <v>0.00882924516851195</v>
      </c>
      <c r="U4383" s="58">
        <f t="shared" si="553"/>
        <v>182.541666666667</v>
      </c>
      <c r="V4383" s="58">
        <f t="shared" si="554"/>
        <v>1.01019948033673</v>
      </c>
      <c r="W4383" s="58">
        <f t="shared" si="555"/>
        <v>1.01019948033673</v>
      </c>
    </row>
    <row r="4384" spans="11:23">
      <c r="K4384" s="80">
        <v>438.2</v>
      </c>
      <c r="L4384" s="56">
        <f t="shared" si="549"/>
        <v>1.13366026316292</v>
      </c>
      <c r="M4384" s="56">
        <f t="shared" si="556"/>
        <v>0.00258360823917569</v>
      </c>
      <c r="Q4384" s="82">
        <f t="shared" si="550"/>
        <v>0.0278508623593413</v>
      </c>
      <c r="R4384" s="58">
        <f t="shared" si="551"/>
        <v>3.17361010226061</v>
      </c>
      <c r="S4384" s="57">
        <f>IF(K4384=0,C4412,(1/$C$59)*LN(1+$C$59/$C$58/(RodR+ABS(Calculations!K4384-RodR))))</f>
        <v>0.00877576685916859</v>
      </c>
      <c r="T4384" s="83">
        <f t="shared" si="552"/>
        <v>0.00882722579501258</v>
      </c>
      <c r="U4384" s="58">
        <f t="shared" si="553"/>
        <v>182.583333333333</v>
      </c>
      <c r="V4384" s="58">
        <f t="shared" si="554"/>
        <v>1.01019948033673</v>
      </c>
      <c r="W4384" s="58">
        <f t="shared" si="555"/>
        <v>1.01019948033673</v>
      </c>
    </row>
    <row r="4385" spans="11:23">
      <c r="K4385" s="80">
        <v>438.3</v>
      </c>
      <c r="L4385" s="56">
        <f t="shared" si="549"/>
        <v>1.1334025484061</v>
      </c>
      <c r="M4385" s="56">
        <f t="shared" si="556"/>
        <v>0.00258243236730804</v>
      </c>
      <c r="Q4385" s="82">
        <f t="shared" si="550"/>
        <v>0.0278445310284715</v>
      </c>
      <c r="R4385" s="58">
        <f t="shared" si="551"/>
        <v>3.17361010226061</v>
      </c>
      <c r="S4385" s="57">
        <f>IF(K4385=0,C4413,(1/$C$59)*LN(1+$C$59/$C$58/(RodR+ABS(Calculations!K4385-RodR))))</f>
        <v>0.0087737718658752</v>
      </c>
      <c r="T4385" s="83">
        <f t="shared" si="552"/>
        <v>0.0088252073450227</v>
      </c>
      <c r="U4385" s="58">
        <f t="shared" si="553"/>
        <v>182.625</v>
      </c>
      <c r="V4385" s="58">
        <f t="shared" si="554"/>
        <v>1.01019948033673</v>
      </c>
      <c r="W4385" s="58">
        <f t="shared" si="555"/>
        <v>1.01019948033673</v>
      </c>
    </row>
    <row r="4386" spans="11:23">
      <c r="K4386" s="80">
        <v>438.4</v>
      </c>
      <c r="L4386" s="56">
        <f t="shared" si="549"/>
        <v>1.13314495079563</v>
      </c>
      <c r="M4386" s="56">
        <f t="shared" si="556"/>
        <v>0.00258125729808012</v>
      </c>
      <c r="Q4386" s="82">
        <f t="shared" si="550"/>
        <v>0.0278382025755596</v>
      </c>
      <c r="R4386" s="58">
        <f t="shared" si="551"/>
        <v>3.17361010226061</v>
      </c>
      <c r="S4386" s="57">
        <f>IF(K4386=0,C4414,(1/$C$59)*LN(1+$C$59/$C$58/(RodR+ABS(Calculations!K4386-RodR))))</f>
        <v>0.00877177777942227</v>
      </c>
      <c r="T4386" s="83">
        <f t="shared" si="552"/>
        <v>0.00882318981790802</v>
      </c>
      <c r="U4386" s="58">
        <f t="shared" si="553"/>
        <v>182.666666666667</v>
      </c>
      <c r="V4386" s="58">
        <f t="shared" si="554"/>
        <v>1.01019948033673</v>
      </c>
      <c r="W4386" s="58">
        <f t="shared" si="555"/>
        <v>1.01019948033673</v>
      </c>
    </row>
    <row r="4387" spans="11:23">
      <c r="K4387" s="80">
        <v>438.5</v>
      </c>
      <c r="L4387" s="56">
        <f t="shared" si="549"/>
        <v>1.13288747025168</v>
      </c>
      <c r="M4387" s="56">
        <f t="shared" si="556"/>
        <v>0.00258008303067259</v>
      </c>
      <c r="Q4387" s="82">
        <f t="shared" si="550"/>
        <v>0.0278318769986451</v>
      </c>
      <c r="R4387" s="58">
        <f t="shared" si="551"/>
        <v>3.17361010226061</v>
      </c>
      <c r="S4387" s="57">
        <f>IF(K4387=0,C4415,(1/$C$59)*LN(1+$C$59/$C$58/(RodR+ABS(Calculations!K4387-RodR))))</f>
        <v>0.00876978459919194</v>
      </c>
      <c r="T4387" s="83">
        <f t="shared" si="552"/>
        <v>0.00882117321303673</v>
      </c>
      <c r="U4387" s="58">
        <f t="shared" si="553"/>
        <v>182.708333333333</v>
      </c>
      <c r="V4387" s="58">
        <f t="shared" si="554"/>
        <v>1.01019948033673</v>
      </c>
      <c r="W4387" s="58">
        <f t="shared" si="555"/>
        <v>1.01019948033673</v>
      </c>
    </row>
    <row r="4388" spans="11:23">
      <c r="K4388" s="80">
        <v>438.6</v>
      </c>
      <c r="L4388" s="56">
        <f t="shared" si="549"/>
        <v>1.13263010669445</v>
      </c>
      <c r="M4388" s="56">
        <f t="shared" si="556"/>
        <v>0.00257890956436868</v>
      </c>
      <c r="Q4388" s="82">
        <f t="shared" si="550"/>
        <v>0.0278255542957669</v>
      </c>
      <c r="R4388" s="58">
        <f t="shared" si="551"/>
        <v>3.17361010226061</v>
      </c>
      <c r="S4388" s="57">
        <f>IF(K4388=0,C4416,(1/$C$59)*LN(1+$C$59/$C$58/(RodR+ABS(Calculations!K4388-RodR))))</f>
        <v>0.00876779232456639</v>
      </c>
      <c r="T4388" s="83">
        <f t="shared" si="552"/>
        <v>0.00881915752977543</v>
      </c>
      <c r="U4388" s="58">
        <f t="shared" si="553"/>
        <v>182.75</v>
      </c>
      <c r="V4388" s="58">
        <f t="shared" si="554"/>
        <v>1.01019948033673</v>
      </c>
      <c r="W4388" s="58">
        <f t="shared" si="555"/>
        <v>1.01019948033673</v>
      </c>
    </row>
    <row r="4389" spans="11:23">
      <c r="K4389" s="80">
        <v>438.7</v>
      </c>
      <c r="L4389" s="56">
        <f t="shared" si="549"/>
        <v>1.13237286004423</v>
      </c>
      <c r="M4389" s="56">
        <f t="shared" si="556"/>
        <v>0.00257773689848628</v>
      </c>
      <c r="Q4389" s="82">
        <f t="shared" si="550"/>
        <v>0.0278192344649669</v>
      </c>
      <c r="R4389" s="58">
        <f t="shared" si="551"/>
        <v>3.17361010226061</v>
      </c>
      <c r="S4389" s="57">
        <f>IF(K4389=0,C4417,(1/$C$59)*LN(1+$C$59/$C$58/(RodR+ABS(Calculations!K4389-RodR))))</f>
        <v>0.00876580095492855</v>
      </c>
      <c r="T4389" s="83">
        <f t="shared" si="552"/>
        <v>0.00881714276749364</v>
      </c>
      <c r="U4389" s="58">
        <f t="shared" si="553"/>
        <v>182.791666666667</v>
      </c>
      <c r="V4389" s="58">
        <f t="shared" si="554"/>
        <v>1.01019948033673</v>
      </c>
      <c r="W4389" s="58">
        <f t="shared" si="555"/>
        <v>1.01019948033673</v>
      </c>
    </row>
    <row r="4390" spans="11:23">
      <c r="K4390" s="80">
        <v>438.8</v>
      </c>
      <c r="L4390" s="56">
        <f t="shared" si="549"/>
        <v>1.1321157302214</v>
      </c>
      <c r="M4390" s="56">
        <f t="shared" si="556"/>
        <v>0.00257656503224091</v>
      </c>
      <c r="Q4390" s="82">
        <f t="shared" si="550"/>
        <v>0.0278129175042893</v>
      </c>
      <c r="R4390" s="58">
        <f t="shared" si="551"/>
        <v>3.17361010226061</v>
      </c>
      <c r="S4390" s="57">
        <f>IF(K4390=0,C4418,(1/$C$59)*LN(1+$C$59/$C$58/(RodR+ABS(Calculations!K4390-RodR))))</f>
        <v>0.00876381048966217</v>
      </c>
      <c r="T4390" s="83">
        <f t="shared" si="552"/>
        <v>0.00881512892555929</v>
      </c>
      <c r="U4390" s="58">
        <f t="shared" si="553"/>
        <v>182.833333333333</v>
      </c>
      <c r="V4390" s="58">
        <f t="shared" si="554"/>
        <v>1.01019948033673</v>
      </c>
      <c r="W4390" s="58">
        <f t="shared" si="555"/>
        <v>1.01019948033673</v>
      </c>
    </row>
    <row r="4391" spans="11:23">
      <c r="K4391" s="80">
        <v>438.9</v>
      </c>
      <c r="L4391" s="56">
        <f t="shared" si="549"/>
        <v>1.13185871714635</v>
      </c>
      <c r="M4391" s="56">
        <f t="shared" si="556"/>
        <v>0.00257539396495066</v>
      </c>
      <c r="Q4391" s="82">
        <f t="shared" si="550"/>
        <v>0.0278066034117784</v>
      </c>
      <c r="R4391" s="58">
        <f t="shared" si="551"/>
        <v>3.17361010226061</v>
      </c>
      <c r="S4391" s="57">
        <f>IF(K4391=0,C4419,(1/$C$59)*LN(1+$C$59/$C$58/(RodR+ABS(Calculations!K4391-RodR))))</f>
        <v>0.00876182092815098</v>
      </c>
      <c r="T4391" s="83">
        <f t="shared" si="552"/>
        <v>0.0088131160033428</v>
      </c>
      <c r="U4391" s="58">
        <f t="shared" si="553"/>
        <v>182.875</v>
      </c>
      <c r="V4391" s="58">
        <f t="shared" si="554"/>
        <v>1.01019948033673</v>
      </c>
      <c r="W4391" s="58">
        <f t="shared" si="555"/>
        <v>1.01019948033673</v>
      </c>
    </row>
    <row r="4392" spans="11:23">
      <c r="K4392" s="80">
        <v>439</v>
      </c>
      <c r="L4392" s="56">
        <f t="shared" si="549"/>
        <v>1.13160182073966</v>
      </c>
      <c r="M4392" s="56">
        <f t="shared" si="556"/>
        <v>0.00257422369582949</v>
      </c>
      <c r="Q4392" s="82">
        <f t="shared" si="550"/>
        <v>0.0278002921854825</v>
      </c>
      <c r="R4392" s="58">
        <f t="shared" si="551"/>
        <v>3.17361010226061</v>
      </c>
      <c r="S4392" s="57">
        <f>IF(K4392=0,C4420,(1/$C$59)*LN(1+$C$59/$C$58/(RodR+ABS(Calculations!K4392-RodR))))</f>
        <v>0.00875983226978005</v>
      </c>
      <c r="T4392" s="83">
        <f t="shared" si="552"/>
        <v>0.00881110400021322</v>
      </c>
      <c r="U4392" s="58">
        <f t="shared" si="553"/>
        <v>182.916666666667</v>
      </c>
      <c r="V4392" s="58">
        <f t="shared" si="554"/>
        <v>1.01019948033673</v>
      </c>
      <c r="W4392" s="58">
        <f t="shared" si="555"/>
        <v>1.01019948033673</v>
      </c>
    </row>
    <row r="4393" spans="11:23">
      <c r="K4393" s="80">
        <v>439.1</v>
      </c>
      <c r="L4393" s="56">
        <f t="shared" si="549"/>
        <v>1.1313450409218</v>
      </c>
      <c r="M4393" s="56">
        <f t="shared" si="556"/>
        <v>0.00257305422426524</v>
      </c>
      <c r="Q4393" s="82">
        <f t="shared" si="550"/>
        <v>0.0277939838234483</v>
      </c>
      <c r="R4393" s="58">
        <f t="shared" si="551"/>
        <v>3.17361010226061</v>
      </c>
      <c r="S4393" s="57">
        <f>IF(K4393=0,C4421,(1/$C$59)*LN(1+$C$59/$C$58/(RodR+ABS(Calculations!K4393-RodR))))</f>
        <v>0.00875784451393391</v>
      </c>
      <c r="T4393" s="83">
        <f t="shared" si="552"/>
        <v>0.00880909291554252</v>
      </c>
      <c r="U4393" s="58">
        <f t="shared" si="553"/>
        <v>182.958333333333</v>
      </c>
      <c r="V4393" s="58">
        <f t="shared" si="554"/>
        <v>1.01019948033673</v>
      </c>
      <c r="W4393" s="58">
        <f t="shared" si="555"/>
        <v>1.01019948033673</v>
      </c>
    </row>
    <row r="4394" spans="11:23">
      <c r="K4394" s="80">
        <v>439.2</v>
      </c>
      <c r="L4394" s="56">
        <f t="shared" si="549"/>
        <v>1.13108837761352</v>
      </c>
      <c r="M4394" s="56">
        <f t="shared" si="556"/>
        <v>0.00257188554940324</v>
      </c>
      <c r="Q4394" s="82">
        <f t="shared" si="550"/>
        <v>0.0277876783237286</v>
      </c>
      <c r="R4394" s="58">
        <f t="shared" si="551"/>
        <v>3.17361010226061</v>
      </c>
      <c r="S4394" s="57">
        <f>IF(K4394=0,C4422,(1/$C$59)*LN(1+$C$59/$C$58/(RodR+ABS(Calculations!K4394-RodR))))</f>
        <v>0.00875585765999894</v>
      </c>
      <c r="T4394" s="83">
        <f t="shared" si="552"/>
        <v>0.00880708274870088</v>
      </c>
      <c r="U4394" s="58">
        <f t="shared" si="553"/>
        <v>183</v>
      </c>
      <c r="V4394" s="58">
        <f t="shared" si="554"/>
        <v>1.01019948033673</v>
      </c>
      <c r="W4394" s="58">
        <f t="shared" si="555"/>
        <v>1.01019948033673</v>
      </c>
    </row>
    <row r="4395" spans="11:23">
      <c r="K4395" s="80">
        <v>439.3</v>
      </c>
      <c r="L4395" s="56">
        <f t="shared" si="549"/>
        <v>1.13083183073551</v>
      </c>
      <c r="M4395" s="56">
        <f t="shared" si="556"/>
        <v>0.00257071767059602</v>
      </c>
      <c r="Q4395" s="82">
        <f t="shared" si="550"/>
        <v>0.027781375684375</v>
      </c>
      <c r="R4395" s="58">
        <f t="shared" si="551"/>
        <v>3.17361010226061</v>
      </c>
      <c r="S4395" s="57">
        <f>IF(K4395=0,C4423,(1/$C$59)*LN(1+$C$59/$C$58/(RodR+ABS(Calculations!K4395-RodR))))</f>
        <v>0.00875387170736126</v>
      </c>
      <c r="T4395" s="83">
        <f t="shared" si="552"/>
        <v>0.00880507349906048</v>
      </c>
      <c r="U4395" s="58">
        <f t="shared" si="553"/>
        <v>183.041666666667</v>
      </c>
      <c r="V4395" s="58">
        <f t="shared" si="554"/>
        <v>1.01019948033673</v>
      </c>
      <c r="W4395" s="58">
        <f t="shared" si="555"/>
        <v>1.01019948033673</v>
      </c>
    </row>
    <row r="4396" spans="11:23">
      <c r="K4396" s="80">
        <v>439.4</v>
      </c>
      <c r="L4396" s="56">
        <f t="shared" si="549"/>
        <v>1.1305754002085</v>
      </c>
      <c r="M4396" s="56">
        <f t="shared" si="556"/>
        <v>0.00256955058712749</v>
      </c>
      <c r="Q4396" s="82">
        <f t="shared" si="550"/>
        <v>0.0277750759034403</v>
      </c>
      <c r="R4396" s="58">
        <f t="shared" si="551"/>
        <v>3.17361010226061</v>
      </c>
      <c r="S4396" s="57">
        <f>IF(K4396=0,C4424,(1/$C$59)*LN(1+$C$59/$C$58/(RodR+ABS(Calculations!K4396-RodR))))</f>
        <v>0.00875188665540725</v>
      </c>
      <c r="T4396" s="83">
        <f t="shared" si="552"/>
        <v>0.00880306516599374</v>
      </c>
      <c r="U4396" s="58">
        <f t="shared" si="553"/>
        <v>183.083333333333</v>
      </c>
      <c r="V4396" s="58">
        <f t="shared" si="554"/>
        <v>1.01019948033673</v>
      </c>
      <c r="W4396" s="58">
        <f t="shared" si="555"/>
        <v>1.01019948033673</v>
      </c>
    </row>
    <row r="4397" spans="11:23">
      <c r="K4397" s="80">
        <v>439.5</v>
      </c>
      <c r="L4397" s="56">
        <f t="shared" si="549"/>
        <v>1.13031908595347</v>
      </c>
      <c r="M4397" s="56">
        <f t="shared" si="556"/>
        <v>0.00256838429821182</v>
      </c>
      <c r="Q4397" s="82">
        <f t="shared" si="550"/>
        <v>0.0277687789789828</v>
      </c>
      <c r="R4397" s="58">
        <f t="shared" si="551"/>
        <v>3.17361010226061</v>
      </c>
      <c r="S4397" s="57">
        <f>IF(K4397=0,C4425,(1/$C$59)*LN(1+$C$59/$C$58/(RodR+ABS(Calculations!K4397-RodR))))</f>
        <v>0.00874990250352514</v>
      </c>
      <c r="T4397" s="83">
        <f t="shared" si="552"/>
        <v>0.00880105774887372</v>
      </c>
      <c r="U4397" s="58">
        <f t="shared" si="553"/>
        <v>183.125</v>
      </c>
      <c r="V4397" s="58">
        <f t="shared" si="554"/>
        <v>1.01019948033673</v>
      </c>
      <c r="W4397" s="58">
        <f t="shared" si="555"/>
        <v>1.01019948033673</v>
      </c>
    </row>
    <row r="4398" spans="11:23">
      <c r="K4398" s="80">
        <v>439.6</v>
      </c>
      <c r="L4398" s="56">
        <f t="shared" si="549"/>
        <v>1.13006288789125</v>
      </c>
      <c r="M4398" s="56">
        <f t="shared" si="556"/>
        <v>0.00256721880320177</v>
      </c>
      <c r="Q4398" s="82">
        <f t="shared" si="550"/>
        <v>0.0277624849090577</v>
      </c>
      <c r="R4398" s="58">
        <f t="shared" si="551"/>
        <v>3.17361010226061</v>
      </c>
      <c r="S4398" s="57">
        <f>IF(K4398=0,C4426,(1/$C$59)*LN(1+$C$59/$C$58/(RodR+ABS(Calculations!K4398-RodR))))</f>
        <v>0.00874791925110211</v>
      </c>
      <c r="T4398" s="83">
        <f t="shared" si="552"/>
        <v>0.0087990512470735</v>
      </c>
      <c r="U4398" s="58">
        <f t="shared" si="553"/>
        <v>183.166666666667</v>
      </c>
      <c r="V4398" s="58">
        <f t="shared" si="554"/>
        <v>1.01019948033673</v>
      </c>
      <c r="W4398" s="58">
        <f t="shared" si="555"/>
        <v>1.01019948033673</v>
      </c>
    </row>
    <row r="4399" spans="11:23">
      <c r="K4399" s="80">
        <v>439.7</v>
      </c>
      <c r="L4399" s="56">
        <f t="shared" si="549"/>
        <v>1.12980680594292</v>
      </c>
      <c r="M4399" s="56">
        <f t="shared" si="556"/>
        <v>0.00256605410131239</v>
      </c>
      <c r="Q4399" s="82">
        <f t="shared" si="550"/>
        <v>0.027756193691726</v>
      </c>
      <c r="R4399" s="58">
        <f t="shared" si="551"/>
        <v>3.17361010226061</v>
      </c>
      <c r="S4399" s="57">
        <f>IF(K4399=0,C4427,(1/$C$59)*LN(1+$C$59/$C$58/(RodR+ABS(Calculations!K4399-RodR))))</f>
        <v>0.00874593689752717</v>
      </c>
      <c r="T4399" s="83">
        <f t="shared" si="552"/>
        <v>0.00879704565996773</v>
      </c>
      <c r="U4399" s="58">
        <f t="shared" si="553"/>
        <v>183.208333333333</v>
      </c>
      <c r="V4399" s="58">
        <f t="shared" si="554"/>
        <v>1.01019948033673</v>
      </c>
      <c r="W4399" s="58">
        <f t="shared" si="555"/>
        <v>1.01019948033673</v>
      </c>
    </row>
    <row r="4400" spans="11:23">
      <c r="K4400" s="80">
        <v>439.8</v>
      </c>
      <c r="L4400" s="56">
        <f t="shared" si="549"/>
        <v>1.12955084002954</v>
      </c>
      <c r="M4400" s="56">
        <f t="shared" si="556"/>
        <v>0.00256489019186135</v>
      </c>
      <c r="Q4400" s="82">
        <f t="shared" si="550"/>
        <v>0.0277499053250488</v>
      </c>
      <c r="R4400" s="58">
        <f t="shared" si="551"/>
        <v>3.17361010226061</v>
      </c>
      <c r="S4400" s="57">
        <f>IF(K4400=0,C4428,(1/$C$59)*LN(1+$C$59/$C$58/(RodR+ABS(Calculations!K4400-RodR))))</f>
        <v>0.00874395544218935</v>
      </c>
      <c r="T4400" s="83">
        <f t="shared" si="552"/>
        <v>0.00879504098693104</v>
      </c>
      <c r="U4400" s="58">
        <f t="shared" si="553"/>
        <v>183.25</v>
      </c>
      <c r="V4400" s="58">
        <f t="shared" si="554"/>
        <v>1.01019948033673</v>
      </c>
      <c r="W4400" s="58">
        <f t="shared" si="555"/>
        <v>1.01019948033673</v>
      </c>
    </row>
    <row r="4401" spans="11:23">
      <c r="K4401" s="80">
        <v>439.9</v>
      </c>
      <c r="L4401" s="56">
        <f t="shared" si="549"/>
        <v>1.12929499007222</v>
      </c>
      <c r="M4401" s="56">
        <f t="shared" si="556"/>
        <v>0.00256372707413166</v>
      </c>
      <c r="Q4401" s="82">
        <f t="shared" si="550"/>
        <v>0.0277436198070877</v>
      </c>
      <c r="R4401" s="58">
        <f t="shared" si="551"/>
        <v>3.17361010226061</v>
      </c>
      <c r="S4401" s="57">
        <f>IF(K4401=0,C4429,(1/$C$59)*LN(1+$C$59/$C$58/(RodR+ABS(Calculations!K4401-RodR))))</f>
        <v>0.00874197488447794</v>
      </c>
      <c r="T4401" s="83">
        <f t="shared" si="552"/>
        <v>0.0087930372273383</v>
      </c>
      <c r="U4401" s="58">
        <f t="shared" si="553"/>
        <v>183.291666666667</v>
      </c>
      <c r="V4401" s="58">
        <f t="shared" si="554"/>
        <v>1.01019948033673</v>
      </c>
      <c r="W4401" s="58">
        <f t="shared" si="555"/>
        <v>1.01019948033673</v>
      </c>
    </row>
    <row r="4402" spans="11:23">
      <c r="K4402" s="80">
        <v>440</v>
      </c>
      <c r="L4402" s="56">
        <f t="shared" si="549"/>
        <v>1.12903925599225</v>
      </c>
      <c r="M4402" s="56">
        <f t="shared" si="556"/>
        <v>0.0025625647474079</v>
      </c>
      <c r="Q4402" s="82">
        <f t="shared" si="550"/>
        <v>0.0277373371359089</v>
      </c>
      <c r="R4402" s="58">
        <f t="shared" si="551"/>
        <v>3.17361010226061</v>
      </c>
      <c r="S4402" s="57">
        <f>IF(K4402=0,C4430,(1/$C$59)*LN(1+$C$59/$C$58/(RodR+ABS(Calculations!K4402-RodR))))</f>
        <v>0.00873999522378354</v>
      </c>
      <c r="T4402" s="83">
        <f t="shared" si="552"/>
        <v>0.00879103438056547</v>
      </c>
      <c r="U4402" s="58">
        <f t="shared" si="553"/>
        <v>183.333333333333</v>
      </c>
      <c r="V4402" s="58">
        <f t="shared" si="554"/>
        <v>1.01019948033673</v>
      </c>
      <c r="W4402" s="58">
        <f t="shared" si="555"/>
        <v>1.01019948033673</v>
      </c>
    </row>
    <row r="4403" spans="11:23">
      <c r="K4403" s="80">
        <v>440.1</v>
      </c>
      <c r="L4403" s="56">
        <f t="shared" si="549"/>
        <v>1.12878363771086</v>
      </c>
      <c r="M4403" s="56">
        <f t="shared" si="556"/>
        <v>0.00256140321093845</v>
      </c>
      <c r="Q4403" s="82">
        <f t="shared" si="550"/>
        <v>0.0277310573095776</v>
      </c>
      <c r="R4403" s="58">
        <f t="shared" si="551"/>
        <v>3.17361010226061</v>
      </c>
      <c r="S4403" s="57">
        <f>IF(K4403=0,C4431,(1/$C$59)*LN(1+$C$59/$C$58/(RodR+ABS(Calculations!K4403-RodR))))</f>
        <v>0.0087380164594965</v>
      </c>
      <c r="T4403" s="83">
        <f t="shared" si="552"/>
        <v>0.00878903244598898</v>
      </c>
      <c r="U4403" s="58">
        <f t="shared" si="553"/>
        <v>183.375</v>
      </c>
      <c r="V4403" s="58">
        <f t="shared" si="554"/>
        <v>1.01019948033673</v>
      </c>
      <c r="W4403" s="58">
        <f t="shared" si="555"/>
        <v>1.01019948033673</v>
      </c>
    </row>
    <row r="4404" spans="11:23">
      <c r="K4404" s="80">
        <v>440.2</v>
      </c>
      <c r="L4404" s="56">
        <f t="shared" si="549"/>
        <v>1.12852813514948</v>
      </c>
      <c r="M4404" s="56">
        <f t="shared" si="556"/>
        <v>0.00256024246404118</v>
      </c>
      <c r="Q4404" s="82">
        <f t="shared" si="550"/>
        <v>0.0277247803261631</v>
      </c>
      <c r="R4404" s="58">
        <f t="shared" si="551"/>
        <v>3.17361010226061</v>
      </c>
      <c r="S4404" s="57">
        <f>IF(K4404=0,C4432,(1/$C$59)*LN(1+$C$59/$C$58/(RodR+ABS(Calculations!K4404-RodR))))</f>
        <v>0.00873603859100848</v>
      </c>
      <c r="T4404" s="83">
        <f t="shared" si="552"/>
        <v>0.00878703142298593</v>
      </c>
      <c r="U4404" s="58">
        <f t="shared" si="553"/>
        <v>183.416666666667</v>
      </c>
      <c r="V4404" s="58">
        <f t="shared" si="554"/>
        <v>1.01019948033673</v>
      </c>
      <c r="W4404" s="58">
        <f t="shared" si="555"/>
        <v>1.01019948033673</v>
      </c>
    </row>
    <row r="4405" spans="11:23">
      <c r="K4405" s="80">
        <v>440.3</v>
      </c>
      <c r="L4405" s="56">
        <f t="shared" si="549"/>
        <v>1.12827274822951</v>
      </c>
      <c r="M4405" s="56">
        <f t="shared" si="556"/>
        <v>0.00255908250600023</v>
      </c>
      <c r="Q4405" s="82">
        <f t="shared" si="550"/>
        <v>0.0277185061837347</v>
      </c>
      <c r="R4405" s="58">
        <f t="shared" si="551"/>
        <v>3.17361010226061</v>
      </c>
      <c r="S4405" s="57">
        <f>IF(K4405=0,C4433,(1/$C$59)*LN(1+$C$59/$C$58/(RodR+ABS(Calculations!K4405-RodR))))</f>
        <v>0.00873406161771114</v>
      </c>
      <c r="T4405" s="83">
        <f t="shared" si="552"/>
        <v>0.00878503131093383</v>
      </c>
      <c r="U4405" s="58">
        <f t="shared" si="553"/>
        <v>183.458333333333</v>
      </c>
      <c r="V4405" s="58">
        <f t="shared" si="554"/>
        <v>1.01019948033673</v>
      </c>
      <c r="W4405" s="58">
        <f t="shared" si="555"/>
        <v>1.01019948033673</v>
      </c>
    </row>
    <row r="4406" spans="11:23">
      <c r="K4406" s="80">
        <v>440.4</v>
      </c>
      <c r="L4406" s="56">
        <f t="shared" si="549"/>
        <v>1.12801747687247</v>
      </c>
      <c r="M4406" s="56">
        <f t="shared" si="556"/>
        <v>0.00255792333602956</v>
      </c>
      <c r="Q4406" s="82">
        <f t="shared" si="550"/>
        <v>0.0277122348803645</v>
      </c>
      <c r="R4406" s="58">
        <f t="shared" si="551"/>
        <v>3.17361010226061</v>
      </c>
      <c r="S4406" s="57">
        <f>IF(K4406=0,C4434,(1/$C$59)*LN(1+$C$59/$C$58/(RodR+ABS(Calculations!K4406-RodR))))</f>
        <v>0.00873208553899695</v>
      </c>
      <c r="T4406" s="83">
        <f t="shared" si="552"/>
        <v>0.00878303210921047</v>
      </c>
      <c r="U4406" s="58">
        <f t="shared" si="553"/>
        <v>183.5</v>
      </c>
      <c r="V4406" s="58">
        <f t="shared" si="554"/>
        <v>1.01019948033673</v>
      </c>
      <c r="W4406" s="58">
        <f t="shared" si="555"/>
        <v>1.01019948033673</v>
      </c>
    </row>
    <row r="4407" spans="11:23">
      <c r="K4407" s="80">
        <v>440.5</v>
      </c>
      <c r="L4407" s="56">
        <f t="shared" si="549"/>
        <v>1.12776232099992</v>
      </c>
      <c r="M4407" s="56">
        <f t="shared" si="556"/>
        <v>0.00255676495355073</v>
      </c>
      <c r="Q4407" s="82">
        <f t="shared" si="550"/>
        <v>0.0277059664141251</v>
      </c>
      <c r="R4407" s="58">
        <f t="shared" si="551"/>
        <v>3.17361010226061</v>
      </c>
      <c r="S4407" s="57">
        <f>IF(K4407=0,C4435,(1/$C$59)*LN(1+$C$59/$C$58/(RodR+ABS(Calculations!K4407-RodR))))</f>
        <v>0.00873011035425861</v>
      </c>
      <c r="T4407" s="83">
        <f t="shared" si="552"/>
        <v>0.00878103381719448</v>
      </c>
      <c r="U4407" s="58">
        <f t="shared" si="553"/>
        <v>183.541666666667</v>
      </c>
      <c r="V4407" s="58">
        <f t="shared" si="554"/>
        <v>1.01019948033673</v>
      </c>
      <c r="W4407" s="58">
        <f t="shared" si="555"/>
        <v>1.01019948033673</v>
      </c>
    </row>
    <row r="4408" spans="11:23">
      <c r="K4408" s="80">
        <v>440.6</v>
      </c>
      <c r="L4408" s="56">
        <f t="shared" si="549"/>
        <v>1.12750728053351</v>
      </c>
      <c r="M4408" s="56">
        <f t="shared" si="556"/>
        <v>0.00255560735774374</v>
      </c>
      <c r="Q4408" s="82">
        <f t="shared" si="550"/>
        <v>0.0276997007830917</v>
      </c>
      <c r="R4408" s="58">
        <f t="shared" si="551"/>
        <v>3.17361010226061</v>
      </c>
      <c r="S4408" s="57">
        <f>IF(K4408=0,C4436,(1/$C$59)*LN(1+$C$59/$C$58/(RodR+ABS(Calculations!K4408-RodR))))</f>
        <v>0.00872813606288965</v>
      </c>
      <c r="T4408" s="83">
        <f t="shared" si="552"/>
        <v>0.00877903643426564</v>
      </c>
      <c r="U4408" s="58">
        <f t="shared" si="553"/>
        <v>183.583333333333</v>
      </c>
      <c r="V4408" s="58">
        <f t="shared" si="554"/>
        <v>1.01019948033673</v>
      </c>
      <c r="W4408" s="58">
        <f t="shared" si="555"/>
        <v>1.01019948033673</v>
      </c>
    </row>
    <row r="4409" spans="11:23">
      <c r="K4409" s="80">
        <v>440.7</v>
      </c>
      <c r="L4409" s="56">
        <f t="shared" si="549"/>
        <v>1.12725235539499</v>
      </c>
      <c r="M4409" s="56">
        <f t="shared" si="556"/>
        <v>0.00255445054792669</v>
      </c>
      <c r="Q4409" s="82">
        <f t="shared" si="550"/>
        <v>0.0276934379853422</v>
      </c>
      <c r="R4409" s="58">
        <f t="shared" si="551"/>
        <v>3.17361010226061</v>
      </c>
      <c r="S4409" s="57">
        <f>IF(K4409=0,C4437,(1/$C$59)*LN(1+$C$59/$C$58/(RodR+ABS(Calculations!K4409-RodR))))</f>
        <v>0.00872616266428437</v>
      </c>
      <c r="T4409" s="83">
        <f t="shared" si="552"/>
        <v>0.00877703995980282</v>
      </c>
      <c r="U4409" s="58">
        <f t="shared" si="553"/>
        <v>183.625</v>
      </c>
      <c r="V4409" s="58">
        <f t="shared" si="554"/>
        <v>1.01019948033673</v>
      </c>
      <c r="W4409" s="58">
        <f t="shared" si="555"/>
        <v>1.01019948033673</v>
      </c>
    </row>
    <row r="4410" spans="11:23">
      <c r="K4410" s="80">
        <v>440.8</v>
      </c>
      <c r="L4410" s="56">
        <f t="shared" si="549"/>
        <v>1.12699754550612</v>
      </c>
      <c r="M4410" s="56">
        <f t="shared" si="556"/>
        <v>0.00255329452341702</v>
      </c>
      <c r="Q4410" s="82">
        <f t="shared" si="550"/>
        <v>0.0276871780189543</v>
      </c>
      <c r="R4410" s="58">
        <f t="shared" si="551"/>
        <v>3.17361010226061</v>
      </c>
      <c r="S4410" s="57">
        <f>IF(K4410=0,C4438,(1/$C$59)*LN(1+$C$59/$C$58/(RodR+ABS(Calculations!K4410-RodR))))</f>
        <v>0.00872419015783707</v>
      </c>
      <c r="T4410" s="83">
        <f t="shared" si="552"/>
        <v>0.00877504439318756</v>
      </c>
      <c r="U4410" s="58">
        <f t="shared" si="553"/>
        <v>183.666666666667</v>
      </c>
      <c r="V4410" s="58">
        <f t="shared" si="554"/>
        <v>1.01019948033673</v>
      </c>
      <c r="W4410" s="58">
        <f t="shared" si="555"/>
        <v>1.01019948033673</v>
      </c>
    </row>
    <row r="4411" spans="11:23">
      <c r="K4411" s="80">
        <v>440.9</v>
      </c>
      <c r="L4411" s="56">
        <f t="shared" si="549"/>
        <v>1.12674285078879</v>
      </c>
      <c r="M4411" s="56">
        <f t="shared" si="556"/>
        <v>0.00255213928343001</v>
      </c>
      <c r="Q4411" s="82">
        <f t="shared" si="550"/>
        <v>0.0276809208820091</v>
      </c>
      <c r="R4411" s="58">
        <f t="shared" si="551"/>
        <v>3.17361010226061</v>
      </c>
      <c r="S4411" s="57">
        <f>IF(K4411=0,C4439,(1/$C$59)*LN(1+$C$59/$C$58/(RodR+ABS(Calculations!K4411-RodR))))</f>
        <v>0.00872221854294311</v>
      </c>
      <c r="T4411" s="83">
        <f t="shared" si="552"/>
        <v>0.00877304973379941</v>
      </c>
      <c r="U4411" s="58">
        <f t="shared" si="553"/>
        <v>183.708333333333</v>
      </c>
      <c r="V4411" s="58">
        <f t="shared" si="554"/>
        <v>1.01019948033673</v>
      </c>
      <c r="W4411" s="58">
        <f t="shared" si="555"/>
        <v>1.01019948033673</v>
      </c>
    </row>
    <row r="4412" spans="11:23">
      <c r="K4412" s="80">
        <v>441</v>
      </c>
      <c r="L4412" s="56">
        <f t="shared" si="549"/>
        <v>1.1264882711649</v>
      </c>
      <c r="M4412" s="56">
        <f t="shared" si="556"/>
        <v>0.00255098482735194</v>
      </c>
      <c r="Q4412" s="82">
        <f t="shared" si="550"/>
        <v>0.0276746665725877</v>
      </c>
      <c r="R4412" s="58">
        <f t="shared" si="551"/>
        <v>3.17361010226061</v>
      </c>
      <c r="S4412" s="57">
        <f>IF(K4412=0,C4440,(1/$C$59)*LN(1+$C$59/$C$58/(RodR+ABS(Calculations!K4412-RodR))))</f>
        <v>0.00872024781899786</v>
      </c>
      <c r="T4412" s="83">
        <f t="shared" si="552"/>
        <v>0.00877105598102126</v>
      </c>
      <c r="U4412" s="58">
        <f t="shared" si="553"/>
        <v>183.75</v>
      </c>
      <c r="V4412" s="58">
        <f t="shared" si="554"/>
        <v>1.01019948033673</v>
      </c>
      <c r="W4412" s="58">
        <f t="shared" si="555"/>
        <v>1.01019948033673</v>
      </c>
    </row>
    <row r="4413" spans="11:23">
      <c r="K4413" s="80">
        <v>441.1</v>
      </c>
      <c r="L4413" s="56">
        <f t="shared" si="549"/>
        <v>1.1262338065565</v>
      </c>
      <c r="M4413" s="56">
        <f t="shared" si="556"/>
        <v>0.00254983115436258</v>
      </c>
      <c r="Q4413" s="82">
        <f t="shared" si="550"/>
        <v>0.0276684150887754</v>
      </c>
      <c r="R4413" s="58">
        <f t="shared" si="551"/>
        <v>3.17361010226061</v>
      </c>
      <c r="S4413" s="57">
        <f>IF(K4413=0,C4441,(1/$C$59)*LN(1+$C$59/$C$58/(RodR+ABS(Calculations!K4413-RodR))))</f>
        <v>0.00871827798539801</v>
      </c>
      <c r="T4413" s="83">
        <f t="shared" si="552"/>
        <v>0.00876906313423399</v>
      </c>
      <c r="U4413" s="58">
        <f t="shared" si="553"/>
        <v>183.791666666667</v>
      </c>
      <c r="V4413" s="58">
        <f t="shared" si="554"/>
        <v>1.01019948033673</v>
      </c>
      <c r="W4413" s="58">
        <f t="shared" si="555"/>
        <v>1.01019948033673</v>
      </c>
    </row>
    <row r="4414" spans="11:23">
      <c r="K4414" s="80">
        <v>441.2</v>
      </c>
      <c r="L4414" s="56">
        <f t="shared" si="549"/>
        <v>1.12597945688559</v>
      </c>
      <c r="M4414" s="56">
        <f t="shared" si="556"/>
        <v>0.00254867826388394</v>
      </c>
      <c r="Q4414" s="82">
        <f t="shared" si="550"/>
        <v>0.0276621664286558</v>
      </c>
      <c r="R4414" s="58">
        <f t="shared" si="551"/>
        <v>3.17361010226061</v>
      </c>
      <c r="S4414" s="57">
        <f>IF(K4414=0,C4442,(1/$C$59)*LN(1+$C$59/$C$58/(RodR+ABS(Calculations!K4414-RodR))))</f>
        <v>0.00871630904153969</v>
      </c>
      <c r="T4414" s="83">
        <f t="shared" si="552"/>
        <v>0.00876707119282093</v>
      </c>
      <c r="U4414" s="58">
        <f t="shared" si="553"/>
        <v>183.833333333333</v>
      </c>
      <c r="V4414" s="58">
        <f t="shared" si="554"/>
        <v>1.01019948033673</v>
      </c>
      <c r="W4414" s="58">
        <f t="shared" si="555"/>
        <v>1.01019948033673</v>
      </c>
    </row>
    <row r="4415" spans="11:23">
      <c r="K4415" s="80">
        <v>441.3</v>
      </c>
      <c r="L4415" s="56">
        <f t="shared" si="549"/>
        <v>1.12572522207438</v>
      </c>
      <c r="M4415" s="56">
        <f t="shared" si="556"/>
        <v>0.00254752615512976</v>
      </c>
      <c r="Q4415" s="82">
        <f t="shared" si="550"/>
        <v>0.0276559205903177</v>
      </c>
      <c r="R4415" s="58">
        <f t="shared" si="551"/>
        <v>3.17361010226061</v>
      </c>
      <c r="S4415" s="57">
        <f>IF(K4415=0,C4443,(1/$C$59)*LN(1+$C$59/$C$58/(RodR+ABS(Calculations!K4415-RodR))))</f>
        <v>0.00871434098682065</v>
      </c>
      <c r="T4415" s="83">
        <f t="shared" si="552"/>
        <v>0.00876508015616453</v>
      </c>
      <c r="U4415" s="58">
        <f t="shared" si="553"/>
        <v>183.875</v>
      </c>
      <c r="V4415" s="58">
        <f t="shared" si="554"/>
        <v>1.01019948033673</v>
      </c>
      <c r="W4415" s="58">
        <f t="shared" si="555"/>
        <v>1.01019948033673</v>
      </c>
    </row>
    <row r="4416" spans="11:23">
      <c r="K4416" s="80">
        <v>441.4</v>
      </c>
      <c r="L4416" s="56">
        <f t="shared" si="549"/>
        <v>1.12547110204509</v>
      </c>
      <c r="M4416" s="56">
        <f t="shared" si="556"/>
        <v>0.00254637482738396</v>
      </c>
      <c r="Q4416" s="82">
        <f t="shared" si="550"/>
        <v>0.0276496775718505</v>
      </c>
      <c r="R4416" s="58">
        <f t="shared" si="551"/>
        <v>3.17361010226061</v>
      </c>
      <c r="S4416" s="57">
        <f>IF(K4416=0,C4444,(1/$C$59)*LN(1+$C$59/$C$58/(RodR+ABS(Calculations!K4416-RodR))))</f>
        <v>0.0087123738206389</v>
      </c>
      <c r="T4416" s="83">
        <f t="shared" si="552"/>
        <v>0.00876309002364946</v>
      </c>
      <c r="U4416" s="58">
        <f t="shared" si="553"/>
        <v>183.916666666667</v>
      </c>
      <c r="V4416" s="58">
        <f t="shared" si="554"/>
        <v>1.01019948033673</v>
      </c>
      <c r="W4416" s="58">
        <f t="shared" si="555"/>
        <v>1.01019948033673</v>
      </c>
    </row>
    <row r="4417" spans="11:23">
      <c r="K4417" s="80">
        <v>441.5</v>
      </c>
      <c r="L4417" s="56">
        <f t="shared" si="549"/>
        <v>1.12521709671996</v>
      </c>
      <c r="M4417" s="56">
        <f t="shared" si="556"/>
        <v>0.00254522427996418</v>
      </c>
      <c r="Q4417" s="82">
        <f t="shared" si="550"/>
        <v>0.0276434373713436</v>
      </c>
      <c r="R4417" s="58">
        <f t="shared" si="551"/>
        <v>3.17361010226061</v>
      </c>
      <c r="S4417" s="57">
        <f>IF(K4417=0,C4445,(1/$C$59)*LN(1+$C$59/$C$58/(RodR+ABS(Calculations!K4417-RodR))))</f>
        <v>0.00871040754239243</v>
      </c>
      <c r="T4417" s="83">
        <f t="shared" si="552"/>
        <v>0.00876110079465882</v>
      </c>
      <c r="U4417" s="58">
        <f t="shared" si="553"/>
        <v>183.958333333333</v>
      </c>
      <c r="V4417" s="58">
        <f t="shared" si="554"/>
        <v>1.01019948033673</v>
      </c>
      <c r="W4417" s="58">
        <f t="shared" si="555"/>
        <v>1.01019948033673</v>
      </c>
    </row>
    <row r="4418" spans="11:23">
      <c r="K4418" s="80">
        <v>441.6</v>
      </c>
      <c r="L4418" s="56">
        <f t="shared" ref="L4418:L4481" si="557">IF(K4418&lt;RodR,EPRValue,Q4418*$C$43)</f>
        <v>1.12496320602135</v>
      </c>
      <c r="M4418" s="56">
        <f t="shared" si="556"/>
        <v>0.00254407451215388</v>
      </c>
      <c r="Q4418" s="82">
        <f t="shared" si="550"/>
        <v>0.02763719998689</v>
      </c>
      <c r="R4418" s="58">
        <f t="shared" si="551"/>
        <v>3.17361010226061</v>
      </c>
      <c r="S4418" s="57">
        <f>IF(K4418=0,C4446,(1/$C$59)*LN(1+$C$59/$C$58/(RodR+ABS(Calculations!K4418-RodR))))</f>
        <v>0.00870844215148031</v>
      </c>
      <c r="T4418" s="83">
        <f t="shared" si="552"/>
        <v>0.00875911246857862</v>
      </c>
      <c r="U4418" s="58">
        <f t="shared" si="553"/>
        <v>184</v>
      </c>
      <c r="V4418" s="58">
        <f t="shared" si="554"/>
        <v>1.01019948033673</v>
      </c>
      <c r="W4418" s="58">
        <f t="shared" si="555"/>
        <v>1.01019948033673</v>
      </c>
    </row>
    <row r="4419" spans="11:23">
      <c r="K4419" s="80">
        <v>441.7</v>
      </c>
      <c r="L4419" s="56">
        <f t="shared" si="557"/>
        <v>1.12470942987172</v>
      </c>
      <c r="M4419" s="56">
        <f t="shared" si="556"/>
        <v>0.00254292552327051</v>
      </c>
      <c r="Q4419" s="82">
        <f t="shared" si="550"/>
        <v>0.0276309654165842</v>
      </c>
      <c r="R4419" s="58">
        <f t="shared" si="551"/>
        <v>3.17361010226061</v>
      </c>
      <c r="S4419" s="57">
        <f>IF(K4419=0,C4447,(1/$C$59)*LN(1+$C$59/$C$58/(RodR+ABS(Calculations!K4419-RodR))))</f>
        <v>0.00870647764730213</v>
      </c>
      <c r="T4419" s="83">
        <f t="shared" si="552"/>
        <v>0.00875712504479353</v>
      </c>
      <c r="U4419" s="58">
        <f t="shared" si="553"/>
        <v>184.041666666667</v>
      </c>
      <c r="V4419" s="58">
        <f t="shared" si="554"/>
        <v>1.01019948033673</v>
      </c>
      <c r="W4419" s="58">
        <f t="shared" si="555"/>
        <v>1.01019948033673</v>
      </c>
    </row>
    <row r="4420" spans="11:23">
      <c r="K4420" s="80">
        <v>441.8</v>
      </c>
      <c r="L4420" s="56">
        <f t="shared" si="557"/>
        <v>1.12445576819352</v>
      </c>
      <c r="M4420" s="56">
        <f t="shared" si="556"/>
        <v>0.00254177731259775</v>
      </c>
      <c r="Q4420" s="82">
        <f t="shared" ref="Q4420:Q4483" si="558">R4420*IF($C$56&lt;$C$55,S4420,T4420)</f>
        <v>0.0276247336585215</v>
      </c>
      <c r="R4420" s="58">
        <f t="shared" ref="R4420:R4483" si="559">$C$70/$C$61*W4420</f>
        <v>3.17361010226061</v>
      </c>
      <c r="S4420" s="57">
        <f>IF(K4420=0,C4448,(1/$C$59)*LN(1+$C$59/$C$58/(RodR+ABS(Calculations!K4420-RodR))))</f>
        <v>0.00870451402925773</v>
      </c>
      <c r="T4420" s="83">
        <f t="shared" ref="T4420:T4483" si="560">IF((ABS(K4420))&lt;$C$55-$C$56,($C$53/2/PI()/$C$56*LN(($C$55-$C$56)*(ABS(K4420)+$C$56)/(ABS(K4420))/$C$55)+$C$60*LN($C$55*$C$54/($C$55-$C$56)/$C$53)),$C$60*LN((((ABS(K4420))+$C$56-$C$55)*$C$53+$C$55*$C$54)/($C$53*(ABS(K4420)))))</f>
        <v>0.00875513852268958</v>
      </c>
      <c r="U4420" s="58">
        <f t="shared" ref="U4420:U4483" si="561">K4420/$C$56</f>
        <v>184.083333333333</v>
      </c>
      <c r="V4420" s="58">
        <f t="shared" ref="V4420:V4483" si="562">IF(K4420="","",1/(1.0212-0.0178*LOG10($C$53+0.01)))</f>
        <v>1.01019948033673</v>
      </c>
      <c r="W4420" s="58">
        <f t="shared" ref="W4420:W4483" si="563">MAX(1/(-(0.21682*LOG10(3.7*U4420)-0.293)*(EXP(-3.7*U4420)-1)+1),1)*MAX(1/(-(0.1921*LOG10(U4420+0.2)+0.072)*(EXP(-150*U4420)-1)+1),1)*V4420</f>
        <v>1.01019948033673</v>
      </c>
    </row>
    <row r="4421" spans="11:23">
      <c r="K4421" s="80">
        <v>441.9</v>
      </c>
      <c r="L4421" s="56">
        <f t="shared" si="557"/>
        <v>1.12420222090934</v>
      </c>
      <c r="M4421" s="56">
        <f t="shared" si="556"/>
        <v>0.00254062987945325</v>
      </c>
      <c r="Q4421" s="82">
        <f t="shared" si="558"/>
        <v>0.0276185047107998</v>
      </c>
      <c r="R4421" s="58">
        <f t="shared" si="559"/>
        <v>3.17361010226061</v>
      </c>
      <c r="S4421" s="57">
        <f>IF(K4421=0,C4449,(1/$C$59)*LN(1+$C$59/$C$58/(RodR+ABS(Calculations!K4421-RodR))))</f>
        <v>0.00870255129674776</v>
      </c>
      <c r="T4421" s="83">
        <f t="shared" si="560"/>
        <v>0.00875315290165343</v>
      </c>
      <c r="U4421" s="58">
        <f t="shared" si="561"/>
        <v>184.125</v>
      </c>
      <c r="V4421" s="58">
        <f t="shared" si="562"/>
        <v>1.01019948033673</v>
      </c>
      <c r="W4421" s="58">
        <f t="shared" si="563"/>
        <v>1.01019948033673</v>
      </c>
    </row>
    <row r="4422" spans="11:23">
      <c r="K4422" s="80">
        <v>442</v>
      </c>
      <c r="L4422" s="56">
        <f t="shared" si="557"/>
        <v>1.12394878794184</v>
      </c>
      <c r="M4422" s="56">
        <f t="shared" si="556"/>
        <v>0.00253948322305142</v>
      </c>
      <c r="Q4422" s="82">
        <f t="shared" si="558"/>
        <v>0.0276122785715196</v>
      </c>
      <c r="R4422" s="58">
        <f t="shared" si="559"/>
        <v>3.17361010226061</v>
      </c>
      <c r="S4422" s="57">
        <f>IF(K4422=0,C4450,(1/$C$59)*LN(1+$C$59/$C$58/(RodR+ABS(Calculations!K4422-RodR))))</f>
        <v>0.00870058944917365</v>
      </c>
      <c r="T4422" s="83">
        <f t="shared" si="560"/>
        <v>0.00875116818107198</v>
      </c>
      <c r="U4422" s="58">
        <f t="shared" si="561"/>
        <v>184.166666666667</v>
      </c>
      <c r="V4422" s="58">
        <f t="shared" si="562"/>
        <v>1.01019948033673</v>
      </c>
      <c r="W4422" s="58">
        <f t="shared" si="563"/>
        <v>1.01019948033673</v>
      </c>
    </row>
    <row r="4423" spans="11:23">
      <c r="K4423" s="80">
        <v>442.1</v>
      </c>
      <c r="L4423" s="56">
        <f t="shared" si="557"/>
        <v>1.12369546921369</v>
      </c>
      <c r="M4423" s="56">
        <f t="shared" si="556"/>
        <v>0.00253833734281361</v>
      </c>
      <c r="Q4423" s="82">
        <f t="shared" si="558"/>
        <v>0.0276060552387803</v>
      </c>
      <c r="R4423" s="58">
        <f t="shared" si="559"/>
        <v>3.17361010226061</v>
      </c>
      <c r="S4423" s="57">
        <f>IF(K4423=0,C4451,(1/$C$59)*LN(1+$C$59/$C$58/(RodR+ABS(Calculations!K4423-RodR))))</f>
        <v>0.00869862848593659</v>
      </c>
      <c r="T4423" s="83">
        <f t="shared" si="560"/>
        <v>0.00874918436033302</v>
      </c>
      <c r="U4423" s="58">
        <f t="shared" si="561"/>
        <v>184.208333333333</v>
      </c>
      <c r="V4423" s="58">
        <f t="shared" si="562"/>
        <v>1.01019948033673</v>
      </c>
      <c r="W4423" s="58">
        <f t="shared" si="563"/>
        <v>1.01019948033673</v>
      </c>
    </row>
    <row r="4424" spans="11:23">
      <c r="K4424" s="80">
        <v>442.2</v>
      </c>
      <c r="L4424" s="56">
        <f t="shared" si="557"/>
        <v>1.12344226464764</v>
      </c>
      <c r="M4424" s="56">
        <f t="shared" si="556"/>
        <v>0.00253719223795357</v>
      </c>
      <c r="Q4424" s="82">
        <f t="shared" si="558"/>
        <v>0.0275998347106848</v>
      </c>
      <c r="R4424" s="58">
        <f t="shared" si="559"/>
        <v>3.17361010226061</v>
      </c>
      <c r="S4424" s="57">
        <f>IF(K4424=0,C4452,(1/$C$59)*LN(1+$C$59/$C$58/(RodR+ABS(Calculations!K4424-RodR))))</f>
        <v>0.00869666840643879</v>
      </c>
      <c r="T4424" s="83">
        <f t="shared" si="560"/>
        <v>0.0087472014388248</v>
      </c>
      <c r="U4424" s="58">
        <f t="shared" si="561"/>
        <v>184.25</v>
      </c>
      <c r="V4424" s="58">
        <f t="shared" si="562"/>
        <v>1.01019948033673</v>
      </c>
      <c r="W4424" s="58">
        <f t="shared" si="563"/>
        <v>1.01019948033673</v>
      </c>
    </row>
    <row r="4425" spans="11:23">
      <c r="K4425" s="80">
        <v>442.3</v>
      </c>
      <c r="L4425" s="56">
        <f t="shared" si="557"/>
        <v>1.12318917416659</v>
      </c>
      <c r="M4425" s="56">
        <f t="shared" si="556"/>
        <v>0.00253604790778983</v>
      </c>
      <c r="Q4425" s="82">
        <f t="shared" si="558"/>
        <v>0.0275936169853387</v>
      </c>
      <c r="R4425" s="58">
        <f t="shared" si="559"/>
        <v>3.17361010226061</v>
      </c>
      <c r="S4425" s="57">
        <f>IF(K4425=0,C4453,(1/$C$59)*LN(1+$C$59/$C$58/(RodR+ABS(Calculations!K4425-RodR))))</f>
        <v>0.00869470921008328</v>
      </c>
      <c r="T4425" s="83">
        <f t="shared" si="560"/>
        <v>0.00874521941593577</v>
      </c>
      <c r="U4425" s="58">
        <f t="shared" si="561"/>
        <v>184.291666666667</v>
      </c>
      <c r="V4425" s="58">
        <f t="shared" si="562"/>
        <v>1.01019948033673</v>
      </c>
      <c r="W4425" s="58">
        <f t="shared" si="563"/>
        <v>1.01019948033673</v>
      </c>
    </row>
    <row r="4426" spans="11:23">
      <c r="K4426" s="80">
        <v>442.4</v>
      </c>
      <c r="L4426" s="56">
        <f t="shared" si="557"/>
        <v>1.12293619769342</v>
      </c>
      <c r="M4426" s="56">
        <f t="shared" si="556"/>
        <v>0.00253490435167403</v>
      </c>
      <c r="Q4426" s="82">
        <f t="shared" si="558"/>
        <v>0.0275874020608472</v>
      </c>
      <c r="R4426" s="58">
        <f t="shared" si="559"/>
        <v>3.17361010226061</v>
      </c>
      <c r="S4426" s="57">
        <f>IF(K4426=0,C4454,(1/$C$59)*LN(1+$C$59/$C$58/(RodR+ABS(Calculations!K4426-RodR))))</f>
        <v>0.00869275089627308</v>
      </c>
      <c r="T4426" s="83">
        <f t="shared" si="560"/>
        <v>0.00874323829105552</v>
      </c>
      <c r="U4426" s="58">
        <f t="shared" si="561"/>
        <v>184.333333333333</v>
      </c>
      <c r="V4426" s="58">
        <f t="shared" si="562"/>
        <v>1.01019948033673</v>
      </c>
      <c r="W4426" s="58">
        <f t="shared" si="563"/>
        <v>1.01019948033673</v>
      </c>
    </row>
    <row r="4427" spans="11:23">
      <c r="K4427" s="80">
        <v>442.5</v>
      </c>
      <c r="L4427" s="56">
        <f t="shared" si="557"/>
        <v>1.1226833351511</v>
      </c>
      <c r="M4427" s="56">
        <f t="shared" si="556"/>
        <v>0.00253376156885499</v>
      </c>
      <c r="Q4427" s="82">
        <f t="shared" si="558"/>
        <v>0.0275811899353184</v>
      </c>
      <c r="R4427" s="58">
        <f t="shared" si="559"/>
        <v>3.17361010226061</v>
      </c>
      <c r="S4427" s="57">
        <f>IF(K4427=0,C4455,(1/$C$59)*LN(1+$C$59/$C$58/(RodR+ABS(Calculations!K4427-RodR))))</f>
        <v>0.008690793464412</v>
      </c>
      <c r="T4427" s="83">
        <f t="shared" si="560"/>
        <v>0.00874125806357361</v>
      </c>
      <c r="U4427" s="58">
        <f t="shared" si="561"/>
        <v>184.375</v>
      </c>
      <c r="V4427" s="58">
        <f t="shared" si="562"/>
        <v>1.01019948033673</v>
      </c>
      <c r="W4427" s="58">
        <f t="shared" si="563"/>
        <v>1.01019948033673</v>
      </c>
    </row>
    <row r="4428" spans="11:23">
      <c r="K4428" s="80">
        <v>442.6</v>
      </c>
      <c r="L4428" s="56">
        <f t="shared" si="557"/>
        <v>1.12243058646274</v>
      </c>
      <c r="M4428" s="56">
        <f t="shared" si="556"/>
        <v>0.00253261955861639</v>
      </c>
      <c r="Q4428" s="82">
        <f t="shared" si="558"/>
        <v>0.0275749806068627</v>
      </c>
      <c r="R4428" s="58">
        <f t="shared" si="559"/>
        <v>3.17361010226061</v>
      </c>
      <c r="S4428" s="57">
        <f>IF(K4428=0,C4456,(1/$C$59)*LN(1+$C$59/$C$58/(RodR+ABS(Calculations!K4428-RodR))))</f>
        <v>0.00868883691390466</v>
      </c>
      <c r="T4428" s="83">
        <f t="shared" si="560"/>
        <v>0.00873927873288051</v>
      </c>
      <c r="U4428" s="58">
        <f t="shared" si="561"/>
        <v>184.416666666667</v>
      </c>
      <c r="V4428" s="58">
        <f t="shared" si="562"/>
        <v>1.01019948033673</v>
      </c>
      <c r="W4428" s="58">
        <f t="shared" si="563"/>
        <v>1.01019948033673</v>
      </c>
    </row>
    <row r="4429" spans="11:23">
      <c r="K4429" s="80">
        <v>442.7</v>
      </c>
      <c r="L4429" s="56">
        <f t="shared" si="557"/>
        <v>1.12217795155141</v>
      </c>
      <c r="M4429" s="56">
        <f t="shared" ref="M4429:M4492" si="564">L4419-L4429</f>
        <v>0.00253147832031031</v>
      </c>
      <c r="Q4429" s="82">
        <f t="shared" si="558"/>
        <v>0.0275687740735906</v>
      </c>
      <c r="R4429" s="58">
        <f t="shared" si="559"/>
        <v>3.17361010226061</v>
      </c>
      <c r="S4429" s="57">
        <f>IF(K4429=0,C4457,(1/$C$59)*LN(1+$C$59/$C$58/(RodR+ABS(Calculations!K4429-RodR))))</f>
        <v>0.00868688124415565</v>
      </c>
      <c r="T4429" s="83">
        <f t="shared" si="560"/>
        <v>0.00873730029836715</v>
      </c>
      <c r="U4429" s="58">
        <f t="shared" si="561"/>
        <v>184.458333333333</v>
      </c>
      <c r="V4429" s="58">
        <f t="shared" si="562"/>
        <v>1.01019948033673</v>
      </c>
      <c r="W4429" s="58">
        <f t="shared" si="563"/>
        <v>1.01019948033673</v>
      </c>
    </row>
    <row r="4430" spans="11:23">
      <c r="K4430" s="80">
        <v>442.8</v>
      </c>
      <c r="L4430" s="56">
        <f t="shared" si="557"/>
        <v>1.1219254303403</v>
      </c>
      <c r="M4430" s="56">
        <f t="shared" si="564"/>
        <v>0.0025303378532191</v>
      </c>
      <c r="Q4430" s="82">
        <f t="shared" si="558"/>
        <v>0.027562570333615</v>
      </c>
      <c r="R4430" s="58">
        <f t="shared" si="559"/>
        <v>3.17361010226061</v>
      </c>
      <c r="S4430" s="57">
        <f>IF(K4430=0,C4458,(1/$C$59)*LN(1+$C$59/$C$58/(RodR+ABS(Calculations!K4430-RodR))))</f>
        <v>0.00868492645457038</v>
      </c>
      <c r="T4430" s="83">
        <f t="shared" si="560"/>
        <v>0.0087353227594251</v>
      </c>
      <c r="U4430" s="58">
        <f t="shared" si="561"/>
        <v>184.5</v>
      </c>
      <c r="V4430" s="58">
        <f t="shared" si="562"/>
        <v>1.01019948033673</v>
      </c>
      <c r="W4430" s="58">
        <f t="shared" si="563"/>
        <v>1.01019948033673</v>
      </c>
    </row>
    <row r="4431" spans="11:23">
      <c r="K4431" s="80">
        <v>442.9</v>
      </c>
      <c r="L4431" s="56">
        <f t="shared" si="557"/>
        <v>1.12167302275268</v>
      </c>
      <c r="M4431" s="56">
        <f t="shared" si="564"/>
        <v>0.00252919815666153</v>
      </c>
      <c r="Q4431" s="82">
        <f t="shared" si="558"/>
        <v>0.0275563693850505</v>
      </c>
      <c r="R4431" s="58">
        <f t="shared" si="559"/>
        <v>3.17361010226061</v>
      </c>
      <c r="S4431" s="57">
        <f>IF(K4431=0,C4459,(1/$C$59)*LN(1+$C$59/$C$58/(RodR+ABS(Calculations!K4431-RodR))))</f>
        <v>0.00868297254455477</v>
      </c>
      <c r="T4431" s="83">
        <f t="shared" si="560"/>
        <v>0.00873334611544639</v>
      </c>
      <c r="U4431" s="58">
        <f t="shared" si="561"/>
        <v>184.541666666667</v>
      </c>
      <c r="V4431" s="58">
        <f t="shared" si="562"/>
        <v>1.01019948033673</v>
      </c>
      <c r="W4431" s="58">
        <f t="shared" si="563"/>
        <v>1.01019948033673</v>
      </c>
    </row>
    <row r="4432" spans="11:23">
      <c r="K4432" s="80">
        <v>443</v>
      </c>
      <c r="L4432" s="56">
        <f t="shared" si="557"/>
        <v>1.12142072871189</v>
      </c>
      <c r="M4432" s="56">
        <f t="shared" si="564"/>
        <v>0.0025280592299548</v>
      </c>
      <c r="Q4432" s="82">
        <f t="shared" si="558"/>
        <v>0.0275501712260144</v>
      </c>
      <c r="R4432" s="58">
        <f t="shared" si="559"/>
        <v>3.17361010226061</v>
      </c>
      <c r="S4432" s="57">
        <f>IF(K4432=0,C4460,(1/$C$59)*LN(1+$C$59/$C$58/(RodR+ABS(Calculations!K4432-RodR))))</f>
        <v>0.00868101951351554</v>
      </c>
      <c r="T4432" s="83">
        <f t="shared" si="560"/>
        <v>0.00873137036582371</v>
      </c>
      <c r="U4432" s="58">
        <f t="shared" si="561"/>
        <v>184.583333333333</v>
      </c>
      <c r="V4432" s="58">
        <f t="shared" si="562"/>
        <v>1.01019948033673</v>
      </c>
      <c r="W4432" s="58">
        <f t="shared" si="563"/>
        <v>1.01019948033673</v>
      </c>
    </row>
    <row r="4433" spans="11:23">
      <c r="K4433" s="80">
        <v>443.1</v>
      </c>
      <c r="L4433" s="56">
        <f t="shared" si="557"/>
        <v>1.12116854814134</v>
      </c>
      <c r="M4433" s="56">
        <f t="shared" si="564"/>
        <v>0.00252692107234798</v>
      </c>
      <c r="Q4433" s="82">
        <f t="shared" si="558"/>
        <v>0.0275439758546246</v>
      </c>
      <c r="R4433" s="58">
        <f t="shared" si="559"/>
        <v>3.17361010226061</v>
      </c>
      <c r="S4433" s="57">
        <f>IF(K4433=0,C4461,(1/$C$59)*LN(1+$C$59/$C$58/(RodR+ABS(Calculations!K4433-RodR))))</f>
        <v>0.00867906736085968</v>
      </c>
      <c r="T4433" s="83">
        <f t="shared" si="560"/>
        <v>0.00872939550995</v>
      </c>
      <c r="U4433" s="58">
        <f t="shared" si="561"/>
        <v>184.625</v>
      </c>
      <c r="V4433" s="58">
        <f t="shared" si="562"/>
        <v>1.01019948033673</v>
      </c>
      <c r="W4433" s="58">
        <f t="shared" si="563"/>
        <v>1.01019948033673</v>
      </c>
    </row>
    <row r="4434" spans="11:23">
      <c r="K4434" s="80">
        <v>443.2</v>
      </c>
      <c r="L4434" s="56">
        <f t="shared" si="557"/>
        <v>1.12091648096445</v>
      </c>
      <c r="M4434" s="56">
        <f t="shared" si="564"/>
        <v>0.00252578368319267</v>
      </c>
      <c r="Q4434" s="82">
        <f t="shared" si="558"/>
        <v>0.027537783269</v>
      </c>
      <c r="R4434" s="58">
        <f t="shared" si="559"/>
        <v>3.17361010226061</v>
      </c>
      <c r="S4434" s="57">
        <f>IF(K4434=0,C4462,(1/$C$59)*LN(1+$C$59/$C$58/(RodR+ABS(Calculations!K4434-RodR))))</f>
        <v>0.00867711608599444</v>
      </c>
      <c r="T4434" s="83">
        <f t="shared" si="560"/>
        <v>0.00872742154721883</v>
      </c>
      <c r="U4434" s="58">
        <f t="shared" si="561"/>
        <v>184.666666666667</v>
      </c>
      <c r="V4434" s="58">
        <f t="shared" si="562"/>
        <v>1.01019948033673</v>
      </c>
      <c r="W4434" s="58">
        <f t="shared" si="563"/>
        <v>1.01019948033673</v>
      </c>
    </row>
    <row r="4435" spans="11:23">
      <c r="K4435" s="80">
        <v>443.3</v>
      </c>
      <c r="L4435" s="56">
        <f t="shared" si="557"/>
        <v>1.12066452710478</v>
      </c>
      <c r="M4435" s="56">
        <f t="shared" si="564"/>
        <v>0.00252464706180699</v>
      </c>
      <c r="Q4435" s="82">
        <f t="shared" si="558"/>
        <v>0.0275315934672627</v>
      </c>
      <c r="R4435" s="58">
        <f t="shared" si="559"/>
        <v>3.17361010226061</v>
      </c>
      <c r="S4435" s="57">
        <f>IF(K4435=0,C4463,(1/$C$59)*LN(1+$C$59/$C$58/(RodR+ABS(Calculations!K4435-RodR))))</f>
        <v>0.0086751656883281</v>
      </c>
      <c r="T4435" s="83">
        <f t="shared" si="560"/>
        <v>0.00872544847702513</v>
      </c>
      <c r="U4435" s="58">
        <f t="shared" si="561"/>
        <v>184.708333333333</v>
      </c>
      <c r="V4435" s="58">
        <f t="shared" si="562"/>
        <v>1.01019948033673</v>
      </c>
      <c r="W4435" s="58">
        <f t="shared" si="563"/>
        <v>1.01019948033673</v>
      </c>
    </row>
    <row r="4436" spans="11:23">
      <c r="K4436" s="80">
        <v>443.4</v>
      </c>
      <c r="L4436" s="56">
        <f t="shared" si="557"/>
        <v>1.12041268648594</v>
      </c>
      <c r="M4436" s="56">
        <f t="shared" si="564"/>
        <v>0.00252351120747374</v>
      </c>
      <c r="Q4436" s="82">
        <f t="shared" si="558"/>
        <v>0.0275254064475358</v>
      </c>
      <c r="R4436" s="58">
        <f t="shared" si="559"/>
        <v>3.17361010226061</v>
      </c>
      <c r="S4436" s="57">
        <f>IF(K4436=0,C4464,(1/$C$59)*LN(1+$C$59/$C$58/(RodR+ABS(Calculations!K4436-RodR))))</f>
        <v>0.00867321616726926</v>
      </c>
      <c r="T4436" s="83">
        <f t="shared" si="560"/>
        <v>0.00872347629876272</v>
      </c>
      <c r="U4436" s="58">
        <f t="shared" si="561"/>
        <v>184.75</v>
      </c>
      <c r="V4436" s="58">
        <f t="shared" si="562"/>
        <v>1.01019948033673</v>
      </c>
      <c r="W4436" s="58">
        <f t="shared" si="563"/>
        <v>1.01019948033673</v>
      </c>
    </row>
    <row r="4437" spans="11:23">
      <c r="K4437" s="80">
        <v>443.5</v>
      </c>
      <c r="L4437" s="56">
        <f t="shared" si="557"/>
        <v>1.12016095903159</v>
      </c>
      <c r="M4437" s="56">
        <f t="shared" si="564"/>
        <v>0.00252237611951056</v>
      </c>
      <c r="Q4437" s="82">
        <f t="shared" si="558"/>
        <v>0.0275192222079439</v>
      </c>
      <c r="R4437" s="58">
        <f t="shared" si="559"/>
        <v>3.17361010226061</v>
      </c>
      <c r="S4437" s="57">
        <f>IF(K4437=0,C4465,(1/$C$59)*LN(1+$C$59/$C$58/(RodR+ABS(Calculations!K4437-RodR))))</f>
        <v>0.008671267522227</v>
      </c>
      <c r="T4437" s="83">
        <f t="shared" si="560"/>
        <v>0.00872150501182786</v>
      </c>
      <c r="U4437" s="58">
        <f t="shared" si="561"/>
        <v>184.791666666667</v>
      </c>
      <c r="V4437" s="58">
        <f t="shared" si="562"/>
        <v>1.01019948033673</v>
      </c>
      <c r="W4437" s="58">
        <f t="shared" si="563"/>
        <v>1.01019948033673</v>
      </c>
    </row>
    <row r="4438" spans="11:23">
      <c r="K4438" s="80">
        <v>443.6</v>
      </c>
      <c r="L4438" s="56">
        <f t="shared" si="557"/>
        <v>1.11990934466547</v>
      </c>
      <c r="M4438" s="56">
        <f t="shared" si="564"/>
        <v>0.00252124179726998</v>
      </c>
      <c r="Q4438" s="82">
        <f t="shared" si="558"/>
        <v>0.0275130407466135</v>
      </c>
      <c r="R4438" s="58">
        <f t="shared" si="559"/>
        <v>3.17361010226061</v>
      </c>
      <c r="S4438" s="57">
        <f>IF(K4438=0,C4466,(1/$C$59)*LN(1+$C$59/$C$58/(RodR+ABS(Calculations!K4438-RodR))))</f>
        <v>0.00866931975261094</v>
      </c>
      <c r="T4438" s="83">
        <f t="shared" si="560"/>
        <v>0.00871953461561547</v>
      </c>
      <c r="U4438" s="58">
        <f t="shared" si="561"/>
        <v>184.833333333333</v>
      </c>
      <c r="V4438" s="58">
        <f t="shared" si="562"/>
        <v>1.01019948033673</v>
      </c>
      <c r="W4438" s="58">
        <f t="shared" si="563"/>
        <v>1.01019948033673</v>
      </c>
    </row>
    <row r="4439" spans="11:23">
      <c r="K4439" s="80">
        <v>443.7</v>
      </c>
      <c r="L4439" s="56">
        <f t="shared" si="557"/>
        <v>1.11965784331141</v>
      </c>
      <c r="M4439" s="56">
        <f t="shared" si="564"/>
        <v>0.00252010823999971</v>
      </c>
      <c r="Q4439" s="82">
        <f t="shared" si="558"/>
        <v>0.0275068620616735</v>
      </c>
      <c r="R4439" s="58">
        <f t="shared" si="559"/>
        <v>3.17361010226061</v>
      </c>
      <c r="S4439" s="57">
        <f>IF(K4439=0,C4467,(1/$C$59)*LN(1+$C$59/$C$58/(RodR+ABS(Calculations!K4439-RodR))))</f>
        <v>0.00866737285783151</v>
      </c>
      <c r="T4439" s="83">
        <f t="shared" si="560"/>
        <v>0.00871756510952317</v>
      </c>
      <c r="U4439" s="58">
        <f t="shared" si="561"/>
        <v>184.875</v>
      </c>
      <c r="V4439" s="58">
        <f t="shared" si="562"/>
        <v>1.01019948033673</v>
      </c>
      <c r="W4439" s="58">
        <f t="shared" si="563"/>
        <v>1.01019948033673</v>
      </c>
    </row>
    <row r="4440" spans="11:23">
      <c r="K4440" s="80">
        <v>443.8</v>
      </c>
      <c r="L4440" s="56">
        <f t="shared" si="557"/>
        <v>1.11940645489328</v>
      </c>
      <c r="M4440" s="56">
        <f t="shared" si="564"/>
        <v>0.00251897544701873</v>
      </c>
      <c r="Q4440" s="82">
        <f t="shared" si="558"/>
        <v>0.0275006861512536</v>
      </c>
      <c r="R4440" s="58">
        <f t="shared" si="559"/>
        <v>3.17361010226061</v>
      </c>
      <c r="S4440" s="57">
        <f>IF(K4440=0,C4468,(1/$C$59)*LN(1+$C$59/$C$58/(RodR+ABS(Calculations!K4440-RodR))))</f>
        <v>0.00866542683729939</v>
      </c>
      <c r="T4440" s="83">
        <f t="shared" si="560"/>
        <v>0.00871559649294676</v>
      </c>
      <c r="U4440" s="58">
        <f t="shared" si="561"/>
        <v>184.916666666667</v>
      </c>
      <c r="V4440" s="58">
        <f t="shared" si="562"/>
        <v>1.01019948033673</v>
      </c>
      <c r="W4440" s="58">
        <f t="shared" si="563"/>
        <v>1.01019948033673</v>
      </c>
    </row>
    <row r="4441" spans="11:23">
      <c r="K4441" s="80">
        <v>443.9</v>
      </c>
      <c r="L4441" s="56">
        <f t="shared" si="557"/>
        <v>1.119155179335</v>
      </c>
      <c r="M4441" s="56">
        <f t="shared" si="564"/>
        <v>0.00251784341767802</v>
      </c>
      <c r="Q4441" s="82">
        <f t="shared" si="558"/>
        <v>0.0274945130134843</v>
      </c>
      <c r="R4441" s="58">
        <f t="shared" si="559"/>
        <v>3.17361010226061</v>
      </c>
      <c r="S4441" s="57">
        <f>IF(K4441=0,C4469,(1/$C$59)*LN(1+$C$59/$C$58/(RodR+ABS(Calculations!K4441-RodR))))</f>
        <v>0.00866348169042552</v>
      </c>
      <c r="T4441" s="83">
        <f t="shared" si="560"/>
        <v>0.00871362876528474</v>
      </c>
      <c r="U4441" s="58">
        <f t="shared" si="561"/>
        <v>184.958333333333</v>
      </c>
      <c r="V4441" s="58">
        <f t="shared" si="562"/>
        <v>1.01019948033673</v>
      </c>
      <c r="W4441" s="58">
        <f t="shared" si="563"/>
        <v>1.01019948033673</v>
      </c>
    </row>
    <row r="4442" spans="11:23">
      <c r="K4442" s="80">
        <v>444</v>
      </c>
      <c r="L4442" s="56">
        <f t="shared" si="557"/>
        <v>1.11890401656063</v>
      </c>
      <c r="M4442" s="56">
        <f t="shared" si="564"/>
        <v>0.00251671215126081</v>
      </c>
      <c r="Q4442" s="82">
        <f t="shared" si="558"/>
        <v>0.0274883426465004</v>
      </c>
      <c r="R4442" s="58">
        <f t="shared" si="559"/>
        <v>3.17361010226061</v>
      </c>
      <c r="S4442" s="57">
        <f>IF(K4442=0,C4470,(1/$C$59)*LN(1+$C$59/$C$58/(RodR+ABS(Calculations!K4442-RodR))))</f>
        <v>0.00866153741662218</v>
      </c>
      <c r="T4442" s="83">
        <f t="shared" si="560"/>
        <v>0.00871166192593405</v>
      </c>
      <c r="U4442" s="58">
        <f t="shared" si="561"/>
        <v>185</v>
      </c>
      <c r="V4442" s="58">
        <f t="shared" si="562"/>
        <v>1.01019948033673</v>
      </c>
      <c r="W4442" s="58">
        <f t="shared" si="563"/>
        <v>1.01019948033673</v>
      </c>
    </row>
    <row r="4443" spans="11:23">
      <c r="K4443" s="80">
        <v>444.1</v>
      </c>
      <c r="L4443" s="56">
        <f t="shared" si="557"/>
        <v>1.11865296649422</v>
      </c>
      <c r="M4443" s="56">
        <f t="shared" si="564"/>
        <v>0.00251558164711918</v>
      </c>
      <c r="Q4443" s="82">
        <f t="shared" si="558"/>
        <v>0.0274821750484359</v>
      </c>
      <c r="R4443" s="58">
        <f t="shared" si="559"/>
        <v>3.17361010226061</v>
      </c>
      <c r="S4443" s="57">
        <f>IF(K4443=0,C4471,(1/$C$59)*LN(1+$C$59/$C$58/(RodR+ABS(Calculations!K4443-RodR))))</f>
        <v>0.00865959401530135</v>
      </c>
      <c r="T4443" s="83">
        <f t="shared" si="560"/>
        <v>0.00870969597429452</v>
      </c>
      <c r="U4443" s="58">
        <f t="shared" si="561"/>
        <v>185.041666666667</v>
      </c>
      <c r="V4443" s="58">
        <f t="shared" si="562"/>
        <v>1.01019948033673</v>
      </c>
      <c r="W4443" s="58">
        <f t="shared" si="563"/>
        <v>1.01019948033673</v>
      </c>
    </row>
    <row r="4444" spans="11:23">
      <c r="K4444" s="80">
        <v>444.2</v>
      </c>
      <c r="L4444" s="56">
        <f t="shared" si="557"/>
        <v>1.11840202905994</v>
      </c>
      <c r="M4444" s="56">
        <f t="shared" si="564"/>
        <v>0.00251445190450217</v>
      </c>
      <c r="Q4444" s="82">
        <f t="shared" si="558"/>
        <v>0.027476010217428</v>
      </c>
      <c r="R4444" s="58">
        <f t="shared" si="559"/>
        <v>3.17361010226061</v>
      </c>
      <c r="S4444" s="57">
        <f>IF(K4444=0,C4472,(1/$C$59)*LN(1+$C$59/$C$58/(RodR+ABS(Calculations!K4444-RodR))))</f>
        <v>0.00865765148587611</v>
      </c>
      <c r="T4444" s="83">
        <f t="shared" si="560"/>
        <v>0.00870773090976463</v>
      </c>
      <c r="U4444" s="58">
        <f t="shared" si="561"/>
        <v>185.083333333333</v>
      </c>
      <c r="V4444" s="58">
        <f t="shared" si="562"/>
        <v>1.01019948033673</v>
      </c>
      <c r="W4444" s="58">
        <f t="shared" si="563"/>
        <v>1.01019948033673</v>
      </c>
    </row>
    <row r="4445" spans="11:23">
      <c r="K4445" s="80">
        <v>444.3</v>
      </c>
      <c r="L4445" s="56">
        <f t="shared" si="557"/>
        <v>1.11815120418199</v>
      </c>
      <c r="M4445" s="56">
        <f t="shared" si="564"/>
        <v>0.00251332292279538</v>
      </c>
      <c r="Q4445" s="82">
        <f t="shared" si="558"/>
        <v>0.027469848151614</v>
      </c>
      <c r="R4445" s="58">
        <f t="shared" si="559"/>
        <v>3.17361010226061</v>
      </c>
      <c r="S4445" s="57">
        <f>IF(K4445=0,C4473,(1/$C$59)*LN(1+$C$59/$C$58/(RodR+ABS(Calculations!K4445-RodR))))</f>
        <v>0.00865570982775951</v>
      </c>
      <c r="T4445" s="83">
        <f t="shared" si="560"/>
        <v>0.00870576673174401</v>
      </c>
      <c r="U4445" s="58">
        <f t="shared" si="561"/>
        <v>185.125</v>
      </c>
      <c r="V4445" s="58">
        <f t="shared" si="562"/>
        <v>1.01019948033673</v>
      </c>
      <c r="W4445" s="58">
        <f t="shared" si="563"/>
        <v>1.01019948033673</v>
      </c>
    </row>
    <row r="4446" spans="11:23">
      <c r="K4446" s="80">
        <v>444.4</v>
      </c>
      <c r="L4446" s="56">
        <f t="shared" si="557"/>
        <v>1.11790049178469</v>
      </c>
      <c r="M4446" s="56">
        <f t="shared" si="564"/>
        <v>0.00251219470124808</v>
      </c>
      <c r="Q4446" s="82">
        <f t="shared" si="558"/>
        <v>0.0274636888491354</v>
      </c>
      <c r="R4446" s="58">
        <f t="shared" si="559"/>
        <v>3.17361010226061</v>
      </c>
      <c r="S4446" s="57">
        <f>IF(K4446=0,C4474,(1/$C$59)*LN(1+$C$59/$C$58/(RodR+ABS(Calculations!K4446-RodR))))</f>
        <v>0.00865376904036593</v>
      </c>
      <c r="T4446" s="83">
        <f t="shared" si="560"/>
        <v>0.00870380343963292</v>
      </c>
      <c r="U4446" s="58">
        <f t="shared" si="561"/>
        <v>185.166666666667</v>
      </c>
      <c r="V4446" s="58">
        <f t="shared" si="562"/>
        <v>1.01019948033673</v>
      </c>
      <c r="W4446" s="58">
        <f t="shared" si="563"/>
        <v>1.01019948033673</v>
      </c>
    </row>
    <row r="4447" spans="11:23">
      <c r="K4447" s="80">
        <v>444.5</v>
      </c>
      <c r="L4447" s="56">
        <f t="shared" si="557"/>
        <v>1.11764989179235</v>
      </c>
      <c r="M4447" s="56">
        <f t="shared" si="564"/>
        <v>0.00251106723924699</v>
      </c>
      <c r="Q4447" s="82">
        <f t="shared" si="558"/>
        <v>0.027457532308132</v>
      </c>
      <c r="R4447" s="58">
        <f t="shared" si="559"/>
        <v>3.17361010226061</v>
      </c>
      <c r="S4447" s="57">
        <f>IF(K4447=0,C4475,(1/$C$59)*LN(1+$C$59/$C$58/(RodR+ABS(Calculations!K4447-RodR))))</f>
        <v>0.00865182912310922</v>
      </c>
      <c r="T4447" s="83">
        <f t="shared" si="560"/>
        <v>0.00870184103283253</v>
      </c>
      <c r="U4447" s="58">
        <f t="shared" si="561"/>
        <v>185.208333333333</v>
      </c>
      <c r="V4447" s="58">
        <f t="shared" si="562"/>
        <v>1.01019948033673</v>
      </c>
      <c r="W4447" s="58">
        <f t="shared" si="563"/>
        <v>1.01019948033673</v>
      </c>
    </row>
    <row r="4448" spans="11:23">
      <c r="K4448" s="80">
        <v>444.6</v>
      </c>
      <c r="L4448" s="56">
        <f t="shared" si="557"/>
        <v>1.11739940412939</v>
      </c>
      <c r="M4448" s="56">
        <f t="shared" si="564"/>
        <v>0.00250994053607423</v>
      </c>
      <c r="Q4448" s="82">
        <f t="shared" si="558"/>
        <v>0.0274513785267477</v>
      </c>
      <c r="R4448" s="58">
        <f t="shared" si="559"/>
        <v>3.17361010226061</v>
      </c>
      <c r="S4448" s="57">
        <f>IF(K4448=0,C4476,(1/$C$59)*LN(1+$C$59/$C$58/(RodR+ABS(Calculations!K4448-RodR))))</f>
        <v>0.00864989007540455</v>
      </c>
      <c r="T4448" s="83">
        <f t="shared" si="560"/>
        <v>0.0086998795107438</v>
      </c>
      <c r="U4448" s="58">
        <f t="shared" si="561"/>
        <v>185.25</v>
      </c>
      <c r="V4448" s="58">
        <f t="shared" si="562"/>
        <v>1.01019948033673</v>
      </c>
      <c r="W4448" s="58">
        <f t="shared" si="563"/>
        <v>1.01019948033673</v>
      </c>
    </row>
    <row r="4449" spans="11:23">
      <c r="K4449" s="80">
        <v>444.7</v>
      </c>
      <c r="L4449" s="56">
        <f t="shared" si="557"/>
        <v>1.11714902872036</v>
      </c>
      <c r="M4449" s="56">
        <f t="shared" si="564"/>
        <v>0.00250881459104813</v>
      </c>
      <c r="Q4449" s="82">
        <f t="shared" si="558"/>
        <v>0.0274452275031282</v>
      </c>
      <c r="R4449" s="58">
        <f t="shared" si="559"/>
        <v>3.17361010226061</v>
      </c>
      <c r="S4449" s="57">
        <f>IF(K4449=0,C4477,(1/$C$59)*LN(1+$C$59/$C$58/(RodR+ABS(Calculations!K4449-RodR))))</f>
        <v>0.00864795189666764</v>
      </c>
      <c r="T4449" s="83">
        <f t="shared" si="560"/>
        <v>0.00869791887276855</v>
      </c>
      <c r="U4449" s="58">
        <f t="shared" si="561"/>
        <v>185.291666666667</v>
      </c>
      <c r="V4449" s="58">
        <f t="shared" si="562"/>
        <v>1.01019948033673</v>
      </c>
      <c r="W4449" s="58">
        <f t="shared" si="563"/>
        <v>1.01019948033673</v>
      </c>
    </row>
    <row r="4450" spans="11:23">
      <c r="K4450" s="80">
        <v>444.8</v>
      </c>
      <c r="L4450" s="56">
        <f t="shared" si="557"/>
        <v>1.1168987654898</v>
      </c>
      <c r="M4450" s="56">
        <f t="shared" si="564"/>
        <v>0.00250768940348545</v>
      </c>
      <c r="Q4450" s="82">
        <f t="shared" si="558"/>
        <v>0.0274390792354201</v>
      </c>
      <c r="R4450" s="58">
        <f t="shared" si="559"/>
        <v>3.17361010226061</v>
      </c>
      <c r="S4450" s="57">
        <f>IF(K4450=0,C4478,(1/$C$59)*LN(1+$C$59/$C$58/(RodR+ABS(Calculations!K4450-RodR))))</f>
        <v>0.00864601458631443</v>
      </c>
      <c r="T4450" s="83">
        <f t="shared" si="560"/>
        <v>0.0086959591183093</v>
      </c>
      <c r="U4450" s="58">
        <f t="shared" si="561"/>
        <v>185.333333333333</v>
      </c>
      <c r="V4450" s="58">
        <f t="shared" si="562"/>
        <v>1.01019948033673</v>
      </c>
      <c r="W4450" s="58">
        <f t="shared" si="563"/>
        <v>1.01019948033673</v>
      </c>
    </row>
    <row r="4451" spans="11:23">
      <c r="K4451" s="80">
        <v>444.9</v>
      </c>
      <c r="L4451" s="56">
        <f t="shared" si="557"/>
        <v>1.11664861436226</v>
      </c>
      <c r="M4451" s="56">
        <f t="shared" si="564"/>
        <v>0.00250656497273871</v>
      </c>
      <c r="Q4451" s="82">
        <f t="shared" si="558"/>
        <v>0.0274329337217697</v>
      </c>
      <c r="R4451" s="58">
        <f t="shared" si="559"/>
        <v>3.17361010226061</v>
      </c>
      <c r="S4451" s="57">
        <f>IF(K4451=0,C4479,(1/$C$59)*LN(1+$C$59/$C$58/(RodR+ABS(Calculations!K4451-RodR))))</f>
        <v>0.0086440781437609</v>
      </c>
      <c r="T4451" s="83">
        <f t="shared" si="560"/>
        <v>0.008694000246769</v>
      </c>
      <c r="U4451" s="58">
        <f t="shared" si="561"/>
        <v>185.375</v>
      </c>
      <c r="V4451" s="58">
        <f t="shared" si="562"/>
        <v>1.01019948033673</v>
      </c>
      <c r="W4451" s="58">
        <f t="shared" si="563"/>
        <v>1.01019948033673</v>
      </c>
    </row>
    <row r="4452" spans="11:23">
      <c r="K4452" s="80">
        <v>445</v>
      </c>
      <c r="L4452" s="56">
        <f t="shared" si="557"/>
        <v>1.11639857526254</v>
      </c>
      <c r="M4452" s="56">
        <f t="shared" si="564"/>
        <v>0.00250544129809049</v>
      </c>
      <c r="Q4452" s="82">
        <f t="shared" si="558"/>
        <v>0.0274267909603296</v>
      </c>
      <c r="R4452" s="58">
        <f t="shared" si="559"/>
        <v>3.17361010226061</v>
      </c>
      <c r="S4452" s="57">
        <f>IF(K4452=0,C4480,(1/$C$59)*LN(1+$C$59/$C$58/(RodR+ABS(Calculations!K4452-RodR))))</f>
        <v>0.00864214256842486</v>
      </c>
      <c r="T4452" s="83">
        <f t="shared" si="560"/>
        <v>0.00869204225755105</v>
      </c>
      <c r="U4452" s="58">
        <f t="shared" si="561"/>
        <v>185.416666666667</v>
      </c>
      <c r="V4452" s="58">
        <f t="shared" si="562"/>
        <v>1.01019948033673</v>
      </c>
      <c r="W4452" s="58">
        <f t="shared" si="563"/>
        <v>1.01019948033673</v>
      </c>
    </row>
    <row r="4453" spans="11:23">
      <c r="K4453" s="80">
        <v>445.1</v>
      </c>
      <c r="L4453" s="56">
        <f t="shared" si="557"/>
        <v>1.11614864811532</v>
      </c>
      <c r="M4453" s="56">
        <f t="shared" si="564"/>
        <v>0.00250431837889309</v>
      </c>
      <c r="Q4453" s="82">
        <f t="shared" si="558"/>
        <v>0.0274206509492495</v>
      </c>
      <c r="R4453" s="58">
        <f t="shared" si="559"/>
        <v>3.17361010226061</v>
      </c>
      <c r="S4453" s="57">
        <f>IF(K4453=0,C4481,(1/$C$59)*LN(1+$C$59/$C$58/(RodR+ABS(Calculations!K4453-RodR))))</f>
        <v>0.00864020785972333</v>
      </c>
      <c r="T4453" s="83">
        <f t="shared" si="560"/>
        <v>0.00869008515005951</v>
      </c>
      <c r="U4453" s="58">
        <f t="shared" si="561"/>
        <v>185.458333333333</v>
      </c>
      <c r="V4453" s="58">
        <f t="shared" si="562"/>
        <v>1.01019948033673</v>
      </c>
      <c r="W4453" s="58">
        <f t="shared" si="563"/>
        <v>1.01019948033673</v>
      </c>
    </row>
    <row r="4454" spans="11:23">
      <c r="K4454" s="80">
        <v>445.2</v>
      </c>
      <c r="L4454" s="56">
        <f t="shared" si="557"/>
        <v>1.11589883284548</v>
      </c>
      <c r="M4454" s="56">
        <f t="shared" si="564"/>
        <v>0.00250319621446371</v>
      </c>
      <c r="Q4454" s="82">
        <f t="shared" si="558"/>
        <v>0.0274145136866835</v>
      </c>
      <c r="R4454" s="58">
        <f t="shared" si="559"/>
        <v>3.17361010226061</v>
      </c>
      <c r="S4454" s="57">
        <f>IF(K4454=0,C4482,(1/$C$59)*LN(1+$C$59/$C$58/(RodR+ABS(Calculations!K4454-RodR))))</f>
        <v>0.00863827401707466</v>
      </c>
      <c r="T4454" s="83">
        <f t="shared" si="560"/>
        <v>0.0086881289236989</v>
      </c>
      <c r="U4454" s="58">
        <f t="shared" si="561"/>
        <v>185.5</v>
      </c>
      <c r="V4454" s="58">
        <f t="shared" si="562"/>
        <v>1.01019948033673</v>
      </c>
      <c r="W4454" s="58">
        <f t="shared" si="563"/>
        <v>1.01019948033673</v>
      </c>
    </row>
    <row r="4455" spans="11:23">
      <c r="K4455" s="80">
        <v>445.3</v>
      </c>
      <c r="L4455" s="56">
        <f t="shared" si="557"/>
        <v>1.1156491293779</v>
      </c>
      <c r="M4455" s="56">
        <f t="shared" si="564"/>
        <v>0.0025020748040856</v>
      </c>
      <c r="Q4455" s="82">
        <f t="shared" si="558"/>
        <v>0.0274083791707864</v>
      </c>
      <c r="R4455" s="58">
        <f t="shared" si="559"/>
        <v>3.17361010226061</v>
      </c>
      <c r="S4455" s="57">
        <f>IF(K4455=0,C4483,(1/$C$59)*LN(1+$C$59/$C$58/(RodR+ABS(Calculations!K4455-RodR))))</f>
        <v>0.00863634103989744</v>
      </c>
      <c r="T4455" s="83">
        <f t="shared" si="560"/>
        <v>0.00868617357787418</v>
      </c>
      <c r="U4455" s="58">
        <f t="shared" si="561"/>
        <v>185.541666666667</v>
      </c>
      <c r="V4455" s="58">
        <f t="shared" si="562"/>
        <v>1.01019948033673</v>
      </c>
      <c r="W4455" s="58">
        <f t="shared" si="563"/>
        <v>1.01019948033673</v>
      </c>
    </row>
    <row r="4456" spans="11:23">
      <c r="K4456" s="80">
        <v>445.4</v>
      </c>
      <c r="L4456" s="56">
        <f t="shared" si="557"/>
        <v>1.11539953763755</v>
      </c>
      <c r="M4456" s="56">
        <f t="shared" si="564"/>
        <v>0.00250095414714457</v>
      </c>
      <c r="Q4456" s="82">
        <f t="shared" si="558"/>
        <v>0.0274022473997149</v>
      </c>
      <c r="R4456" s="58">
        <f t="shared" si="559"/>
        <v>3.17361010226061</v>
      </c>
      <c r="S4456" s="57">
        <f>IF(K4456=0,C4484,(1/$C$59)*LN(1+$C$59/$C$58/(RodR+ABS(Calculations!K4456-RodR))))</f>
        <v>0.00863440892761083</v>
      </c>
      <c r="T4456" s="83">
        <f t="shared" si="560"/>
        <v>0.00868421911199119</v>
      </c>
      <c r="U4456" s="58">
        <f t="shared" si="561"/>
        <v>185.583333333333</v>
      </c>
      <c r="V4456" s="58">
        <f t="shared" si="562"/>
        <v>1.01019948033673</v>
      </c>
      <c r="W4456" s="58">
        <f t="shared" si="563"/>
        <v>1.01019948033673</v>
      </c>
    </row>
    <row r="4457" spans="11:23">
      <c r="K4457" s="80">
        <v>445.5</v>
      </c>
      <c r="L4457" s="56">
        <f t="shared" si="557"/>
        <v>1.11515005754942</v>
      </c>
      <c r="M4457" s="56">
        <f t="shared" si="564"/>
        <v>0.00249983424292388</v>
      </c>
      <c r="Q4457" s="82">
        <f t="shared" si="558"/>
        <v>0.0273961183716263</v>
      </c>
      <c r="R4457" s="58">
        <f t="shared" si="559"/>
        <v>3.17361010226061</v>
      </c>
      <c r="S4457" s="57">
        <f>IF(K4457=0,C4485,(1/$C$59)*LN(1+$C$59/$C$58/(RodR+ABS(Calculations!K4457-RodR))))</f>
        <v>0.0086324776796342</v>
      </c>
      <c r="T4457" s="83">
        <f t="shared" si="560"/>
        <v>0.00868226552545602</v>
      </c>
      <c r="U4457" s="58">
        <f t="shared" si="561"/>
        <v>185.625</v>
      </c>
      <c r="V4457" s="58">
        <f t="shared" si="562"/>
        <v>1.01019948033673</v>
      </c>
      <c r="W4457" s="58">
        <f t="shared" si="563"/>
        <v>1.01019948033673</v>
      </c>
    </row>
    <row r="4458" spans="11:23">
      <c r="K4458" s="80">
        <v>445.6</v>
      </c>
      <c r="L4458" s="56">
        <f t="shared" si="557"/>
        <v>1.11490068903865</v>
      </c>
      <c r="M4458" s="56">
        <f t="shared" si="564"/>
        <v>0.00249871509074073</v>
      </c>
      <c r="Q4458" s="82">
        <f t="shared" si="558"/>
        <v>0.0273899920846815</v>
      </c>
      <c r="R4458" s="58">
        <f t="shared" si="559"/>
        <v>3.17361010226061</v>
      </c>
      <c r="S4458" s="57">
        <f>IF(K4458=0,C4486,(1/$C$59)*LN(1+$C$59/$C$58/(RodR+ABS(Calculations!K4458-RodR))))</f>
        <v>0.00863054729538804</v>
      </c>
      <c r="T4458" s="83">
        <f t="shared" si="560"/>
        <v>0.00868031281767517</v>
      </c>
      <c r="U4458" s="58">
        <f t="shared" si="561"/>
        <v>185.666666666667</v>
      </c>
      <c r="V4458" s="58">
        <f t="shared" si="562"/>
        <v>1.01019948033673</v>
      </c>
      <c r="W4458" s="58">
        <f t="shared" si="563"/>
        <v>1.01019948033673</v>
      </c>
    </row>
    <row r="4459" spans="11:23">
      <c r="K4459" s="80">
        <v>445.7</v>
      </c>
      <c r="L4459" s="56">
        <f t="shared" si="557"/>
        <v>1.11465143203038</v>
      </c>
      <c r="M4459" s="56">
        <f t="shared" si="564"/>
        <v>0.00249759668998206</v>
      </c>
      <c r="Q4459" s="82">
        <f t="shared" si="558"/>
        <v>0.027383868537041</v>
      </c>
      <c r="R4459" s="58">
        <f t="shared" si="559"/>
        <v>3.17361010226061</v>
      </c>
      <c r="S4459" s="57">
        <f>IF(K4459=0,C4487,(1/$C$59)*LN(1+$C$59/$C$58/(RodR+ABS(Calculations!K4459-RodR))))</f>
        <v>0.00862861777429277</v>
      </c>
      <c r="T4459" s="83">
        <f t="shared" si="560"/>
        <v>0.00867836098805562</v>
      </c>
      <c r="U4459" s="58">
        <f t="shared" si="561"/>
        <v>185.708333333333</v>
      </c>
      <c r="V4459" s="58">
        <f t="shared" si="562"/>
        <v>1.01019948033673</v>
      </c>
      <c r="W4459" s="58">
        <f t="shared" si="563"/>
        <v>1.01019948033673</v>
      </c>
    </row>
    <row r="4460" spans="11:23">
      <c r="K4460" s="80">
        <v>445.8</v>
      </c>
      <c r="L4460" s="56">
        <f t="shared" si="557"/>
        <v>1.11440228644987</v>
      </c>
      <c r="M4460" s="56">
        <f t="shared" si="564"/>
        <v>0.00249647903993</v>
      </c>
      <c r="Q4460" s="82">
        <f t="shared" si="558"/>
        <v>0.0273777477268691</v>
      </c>
      <c r="R4460" s="58">
        <f t="shared" si="559"/>
        <v>3.17361010226061</v>
      </c>
      <c r="S4460" s="57">
        <f>IF(K4460=0,C4488,(1/$C$59)*LN(1+$C$59/$C$58/(RodR+ABS(Calculations!K4460-RodR))))</f>
        <v>0.00862668911576993</v>
      </c>
      <c r="T4460" s="83">
        <f t="shared" si="560"/>
        <v>0.00867641003600634</v>
      </c>
      <c r="U4460" s="58">
        <f t="shared" si="561"/>
        <v>185.75</v>
      </c>
      <c r="V4460" s="58">
        <f t="shared" si="562"/>
        <v>1.01019948033673</v>
      </c>
      <c r="W4460" s="58">
        <f t="shared" si="563"/>
        <v>1.01019948033673</v>
      </c>
    </row>
    <row r="4461" spans="11:23">
      <c r="K4461" s="80">
        <v>445.9</v>
      </c>
      <c r="L4461" s="56">
        <f t="shared" si="557"/>
        <v>1.11415325222239</v>
      </c>
      <c r="M4461" s="56">
        <f t="shared" si="564"/>
        <v>0.00249536213986778</v>
      </c>
      <c r="Q4461" s="82">
        <f t="shared" si="558"/>
        <v>0.0273716296523298</v>
      </c>
      <c r="R4461" s="58">
        <f t="shared" si="559"/>
        <v>3.17361010226061</v>
      </c>
      <c r="S4461" s="57">
        <f>IF(K4461=0,C4489,(1/$C$59)*LN(1+$C$59/$C$58/(RodR+ABS(Calculations!K4461-RodR))))</f>
        <v>0.00862476131924102</v>
      </c>
      <c r="T4461" s="83">
        <f t="shared" si="560"/>
        <v>0.00867445996093385</v>
      </c>
      <c r="U4461" s="58">
        <f t="shared" si="561"/>
        <v>185.791666666667</v>
      </c>
      <c r="V4461" s="58">
        <f t="shared" si="562"/>
        <v>1.01019948033673</v>
      </c>
      <c r="W4461" s="58">
        <f t="shared" si="563"/>
        <v>1.01019948033673</v>
      </c>
    </row>
    <row r="4462" spans="11:23">
      <c r="K4462" s="80">
        <v>446</v>
      </c>
      <c r="L4462" s="56">
        <f t="shared" si="557"/>
        <v>1.11390432927329</v>
      </c>
      <c r="M4462" s="56">
        <f t="shared" si="564"/>
        <v>0.00249424598925096</v>
      </c>
      <c r="Q4462" s="82">
        <f t="shared" si="558"/>
        <v>0.027365514311589</v>
      </c>
      <c r="R4462" s="58">
        <f t="shared" si="559"/>
        <v>3.17361010226061</v>
      </c>
      <c r="S4462" s="57">
        <f>IF(K4462=0,C4490,(1/$C$59)*LN(1+$C$59/$C$58/(RodR+ABS(Calculations!K4462-RodR))))</f>
        <v>0.00862283438412808</v>
      </c>
      <c r="T4462" s="83">
        <f t="shared" si="560"/>
        <v>0.00867251076224867</v>
      </c>
      <c r="U4462" s="58">
        <f t="shared" si="561"/>
        <v>185.833333333333</v>
      </c>
      <c r="V4462" s="58">
        <f t="shared" si="562"/>
        <v>1.01019948033673</v>
      </c>
      <c r="W4462" s="58">
        <f t="shared" si="563"/>
        <v>1.01019948033673</v>
      </c>
    </row>
    <row r="4463" spans="11:23">
      <c r="K4463" s="80">
        <v>446.1</v>
      </c>
      <c r="L4463" s="56">
        <f t="shared" si="557"/>
        <v>1.11365551752803</v>
      </c>
      <c r="M4463" s="56">
        <f t="shared" si="564"/>
        <v>0.00249313058729306</v>
      </c>
      <c r="Q4463" s="82">
        <f t="shared" si="558"/>
        <v>0.0273594017028158</v>
      </c>
      <c r="R4463" s="58">
        <f t="shared" si="559"/>
        <v>3.17361010226061</v>
      </c>
      <c r="S4463" s="57">
        <f>IF(K4463=0,C4491,(1/$C$59)*LN(1+$C$59/$C$58/(RodR+ABS(Calculations!K4463-RodR))))</f>
        <v>0.00862090830985422</v>
      </c>
      <c r="T4463" s="83">
        <f t="shared" si="560"/>
        <v>0.00867056243935868</v>
      </c>
      <c r="U4463" s="58">
        <f t="shared" si="561"/>
        <v>185.875</v>
      </c>
      <c r="V4463" s="58">
        <f t="shared" si="562"/>
        <v>1.01019948033673</v>
      </c>
      <c r="W4463" s="58">
        <f t="shared" si="563"/>
        <v>1.01019948033673</v>
      </c>
    </row>
    <row r="4464" spans="11:23">
      <c r="K4464" s="80">
        <v>446.2</v>
      </c>
      <c r="L4464" s="56">
        <f t="shared" si="557"/>
        <v>1.11340681691214</v>
      </c>
      <c r="M4464" s="56">
        <f t="shared" si="564"/>
        <v>0.00249201593334569</v>
      </c>
      <c r="Q4464" s="82">
        <f t="shared" si="558"/>
        <v>0.0273532918241801</v>
      </c>
      <c r="R4464" s="58">
        <f t="shared" si="559"/>
        <v>3.17361010226061</v>
      </c>
      <c r="S4464" s="57">
        <f>IF(K4464=0,C4492,(1/$C$59)*LN(1+$C$59/$C$58/(RodR+ABS(Calculations!K4464-RodR))))</f>
        <v>0.00861898309584279</v>
      </c>
      <c r="T4464" s="83">
        <f t="shared" si="560"/>
        <v>0.00866861499167484</v>
      </c>
      <c r="U4464" s="58">
        <f t="shared" si="561"/>
        <v>185.916666666667</v>
      </c>
      <c r="V4464" s="58">
        <f t="shared" si="562"/>
        <v>1.01019948033673</v>
      </c>
      <c r="W4464" s="58">
        <f t="shared" si="563"/>
        <v>1.01019948033673</v>
      </c>
    </row>
    <row r="4465" spans="11:23">
      <c r="K4465" s="80">
        <v>446.3</v>
      </c>
      <c r="L4465" s="56">
        <f t="shared" si="557"/>
        <v>1.11315822735111</v>
      </c>
      <c r="M4465" s="56">
        <f t="shared" si="564"/>
        <v>0.00249090202679558</v>
      </c>
      <c r="Q4465" s="82">
        <f t="shared" si="558"/>
        <v>0.0273471846738519</v>
      </c>
      <c r="R4465" s="58">
        <f t="shared" si="559"/>
        <v>3.17361010226061</v>
      </c>
      <c r="S4465" s="57">
        <f>IF(K4465=0,C4493,(1/$C$59)*LN(1+$C$59/$C$58/(RodR+ABS(Calculations!K4465-RodR))))</f>
        <v>0.00861705874151715</v>
      </c>
      <c r="T4465" s="83">
        <f t="shared" si="560"/>
        <v>0.00866666841860679</v>
      </c>
      <c r="U4465" s="58">
        <f t="shared" si="561"/>
        <v>185.958333333333</v>
      </c>
      <c r="V4465" s="58">
        <f t="shared" si="562"/>
        <v>1.01019948033673</v>
      </c>
      <c r="W4465" s="58">
        <f t="shared" si="563"/>
        <v>1.01019948033673</v>
      </c>
    </row>
    <row r="4466" spans="11:23">
      <c r="K4466" s="80">
        <v>446.4</v>
      </c>
      <c r="L4466" s="56">
        <f t="shared" si="557"/>
        <v>1.11290974877059</v>
      </c>
      <c r="M4466" s="56">
        <f t="shared" si="564"/>
        <v>0.00248978886695994</v>
      </c>
      <c r="Q4466" s="82">
        <f t="shared" si="558"/>
        <v>0.0273410802500046</v>
      </c>
      <c r="R4466" s="58">
        <f t="shared" si="559"/>
        <v>3.17361010226061</v>
      </c>
      <c r="S4466" s="57">
        <f>IF(K4466=0,C4494,(1/$C$59)*LN(1+$C$59/$C$58/(RodR+ABS(Calculations!K4466-RodR))))</f>
        <v>0.00861513524630172</v>
      </c>
      <c r="T4466" s="83">
        <f t="shared" si="560"/>
        <v>0.00866472271956619</v>
      </c>
      <c r="U4466" s="58">
        <f t="shared" si="561"/>
        <v>186</v>
      </c>
      <c r="V4466" s="58">
        <f t="shared" si="562"/>
        <v>1.01019948033673</v>
      </c>
      <c r="W4466" s="58">
        <f t="shared" si="563"/>
        <v>1.01019948033673</v>
      </c>
    </row>
    <row r="4467" spans="11:23">
      <c r="K4467" s="80">
        <v>446.5</v>
      </c>
      <c r="L4467" s="56">
        <f t="shared" si="557"/>
        <v>1.1126613810963</v>
      </c>
      <c r="M4467" s="56">
        <f t="shared" si="564"/>
        <v>0.00248867645312179</v>
      </c>
      <c r="Q4467" s="82">
        <f t="shared" si="558"/>
        <v>0.0273349785508131</v>
      </c>
      <c r="R4467" s="58">
        <f t="shared" si="559"/>
        <v>3.17361010226061</v>
      </c>
      <c r="S4467" s="57">
        <f>IF(K4467=0,C4495,(1/$C$59)*LN(1+$C$59/$C$58/(RodR+ABS(Calculations!K4467-RodR))))</f>
        <v>0.00861321260962146</v>
      </c>
      <c r="T4467" s="83">
        <f t="shared" si="560"/>
        <v>0.00866277789396378</v>
      </c>
      <c r="U4467" s="58">
        <f t="shared" si="561"/>
        <v>186.041666666667</v>
      </c>
      <c r="V4467" s="58">
        <f t="shared" si="562"/>
        <v>1.01019948033673</v>
      </c>
      <c r="W4467" s="58">
        <f t="shared" si="563"/>
        <v>1.01019948033673</v>
      </c>
    </row>
    <row r="4468" spans="11:23">
      <c r="K4468" s="80">
        <v>446.6</v>
      </c>
      <c r="L4468" s="56">
        <f t="shared" si="557"/>
        <v>1.11241312425399</v>
      </c>
      <c r="M4468" s="56">
        <f t="shared" si="564"/>
        <v>0.00248756478466672</v>
      </c>
      <c r="Q4468" s="82">
        <f t="shared" si="558"/>
        <v>0.0273288795744534</v>
      </c>
      <c r="R4468" s="58">
        <f t="shared" si="559"/>
        <v>3.17361010226061</v>
      </c>
      <c r="S4468" s="57">
        <f>IF(K4468=0,C4496,(1/$C$59)*LN(1+$C$59/$C$58/(RodR+ABS(Calculations!K4468-RodR))))</f>
        <v>0.00861129083090157</v>
      </c>
      <c r="T4468" s="83">
        <f t="shared" si="560"/>
        <v>0.00866083394121233</v>
      </c>
      <c r="U4468" s="58">
        <f t="shared" si="561"/>
        <v>186.083333333333</v>
      </c>
      <c r="V4468" s="58">
        <f t="shared" si="562"/>
        <v>1.01019948033673</v>
      </c>
      <c r="W4468" s="58">
        <f t="shared" si="563"/>
        <v>1.01019948033673</v>
      </c>
    </row>
    <row r="4469" spans="11:23">
      <c r="K4469" s="80">
        <v>446.7</v>
      </c>
      <c r="L4469" s="56">
        <f t="shared" si="557"/>
        <v>1.1121649781695</v>
      </c>
      <c r="M4469" s="56">
        <f t="shared" si="564"/>
        <v>0.00248645386087798</v>
      </c>
      <c r="Q4469" s="82">
        <f t="shared" si="558"/>
        <v>0.0273227833191037</v>
      </c>
      <c r="R4469" s="58">
        <f t="shared" si="559"/>
        <v>3.17361010226061</v>
      </c>
      <c r="S4469" s="57">
        <f>IF(K4469=0,C4497,(1/$C$59)*LN(1+$C$59/$C$58/(RodR+ABS(Calculations!K4469-RodR))))</f>
        <v>0.00860936990956805</v>
      </c>
      <c r="T4469" s="83">
        <f t="shared" si="560"/>
        <v>0.00865889086072349</v>
      </c>
      <c r="U4469" s="58">
        <f t="shared" si="561"/>
        <v>186.125</v>
      </c>
      <c r="V4469" s="58">
        <f t="shared" si="562"/>
        <v>1.01019948033673</v>
      </c>
      <c r="W4469" s="58">
        <f t="shared" si="563"/>
        <v>1.01019948033673</v>
      </c>
    </row>
    <row r="4470" spans="11:23">
      <c r="K4470" s="80">
        <v>446.8</v>
      </c>
      <c r="L4470" s="56">
        <f t="shared" si="557"/>
        <v>1.11191694276873</v>
      </c>
      <c r="M4470" s="56">
        <f t="shared" si="564"/>
        <v>0.00248534368114206</v>
      </c>
      <c r="Q4470" s="82">
        <f t="shared" si="558"/>
        <v>0.0273166897829433</v>
      </c>
      <c r="R4470" s="58">
        <f t="shared" si="559"/>
        <v>3.17361010226061</v>
      </c>
      <c r="S4470" s="57">
        <f>IF(K4470=0,C4498,(1/$C$59)*LN(1+$C$59/$C$58/(RodR+ABS(Calculations!K4470-RodR))))</f>
        <v>0.00860744984504718</v>
      </c>
      <c r="T4470" s="83">
        <f t="shared" si="560"/>
        <v>0.00865694865191091</v>
      </c>
      <c r="U4470" s="58">
        <f t="shared" si="561"/>
        <v>186.166666666667</v>
      </c>
      <c r="V4470" s="58">
        <f t="shared" si="562"/>
        <v>1.01019948033673</v>
      </c>
      <c r="W4470" s="58">
        <f t="shared" si="563"/>
        <v>1.01019948033673</v>
      </c>
    </row>
    <row r="4471" spans="11:23">
      <c r="K4471" s="80">
        <v>446.9</v>
      </c>
      <c r="L4471" s="56">
        <f t="shared" si="557"/>
        <v>1.11166901797762</v>
      </c>
      <c r="M4471" s="56">
        <f t="shared" si="564"/>
        <v>0.00248423424477573</v>
      </c>
      <c r="Q4471" s="82">
        <f t="shared" si="558"/>
        <v>0.027310598964153</v>
      </c>
      <c r="R4471" s="58">
        <f t="shared" si="559"/>
        <v>3.17361010226061</v>
      </c>
      <c r="S4471" s="57">
        <f>IF(K4471=0,C4499,(1/$C$59)*LN(1+$C$59/$C$58/(RodR+ABS(Calculations!K4471-RodR))))</f>
        <v>0.00860553063676575</v>
      </c>
      <c r="T4471" s="83">
        <f t="shared" si="560"/>
        <v>0.0086550073141878</v>
      </c>
      <c r="U4471" s="58">
        <f t="shared" si="561"/>
        <v>186.208333333333</v>
      </c>
      <c r="V4471" s="58">
        <f t="shared" si="562"/>
        <v>1.01019948033673</v>
      </c>
      <c r="W4471" s="58">
        <f t="shared" si="563"/>
        <v>1.01019948033673</v>
      </c>
    </row>
    <row r="4472" spans="11:23">
      <c r="K4472" s="80">
        <v>447</v>
      </c>
      <c r="L4472" s="56">
        <f t="shared" si="557"/>
        <v>1.11142120372223</v>
      </c>
      <c r="M4472" s="56">
        <f t="shared" si="564"/>
        <v>0.002483125551062</v>
      </c>
      <c r="Q4472" s="82">
        <f t="shared" si="558"/>
        <v>0.0273045108609162</v>
      </c>
      <c r="R4472" s="58">
        <f t="shared" si="559"/>
        <v>3.17361010226061</v>
      </c>
      <c r="S4472" s="57">
        <f>IF(K4472=0,C4500,(1/$C$59)*LN(1+$C$59/$C$58/(RodR+ABS(Calculations!K4472-RodR))))</f>
        <v>0.00860361228415135</v>
      </c>
      <c r="T4472" s="83">
        <f t="shared" si="560"/>
        <v>0.0086530668469687</v>
      </c>
      <c r="U4472" s="58">
        <f t="shared" si="561"/>
        <v>186.25</v>
      </c>
      <c r="V4472" s="58">
        <f t="shared" si="562"/>
        <v>1.01019948033673</v>
      </c>
      <c r="W4472" s="58">
        <f t="shared" si="563"/>
        <v>1.01019948033673</v>
      </c>
    </row>
    <row r="4473" spans="11:23">
      <c r="K4473" s="80">
        <v>447.1</v>
      </c>
      <c r="L4473" s="56">
        <f t="shared" si="557"/>
        <v>1.11117349992861</v>
      </c>
      <c r="M4473" s="56">
        <f t="shared" si="564"/>
        <v>0.0024820175994209</v>
      </c>
      <c r="Q4473" s="82">
        <f t="shared" si="558"/>
        <v>0.0272984254714164</v>
      </c>
      <c r="R4473" s="58">
        <f t="shared" si="559"/>
        <v>3.17361010226061</v>
      </c>
      <c r="S4473" s="57">
        <f>IF(K4473=0,C4501,(1/$C$59)*LN(1+$C$59/$C$58/(RodR+ABS(Calculations!K4473-RodR))))</f>
        <v>0.00860169478663157</v>
      </c>
      <c r="T4473" s="83">
        <f t="shared" si="560"/>
        <v>0.00865112724966771</v>
      </c>
      <c r="U4473" s="58">
        <f t="shared" si="561"/>
        <v>186.291666666667</v>
      </c>
      <c r="V4473" s="58">
        <f t="shared" si="562"/>
        <v>1.01019948033673</v>
      </c>
      <c r="W4473" s="58">
        <f t="shared" si="563"/>
        <v>1.01019948033673</v>
      </c>
    </row>
    <row r="4474" spans="11:23">
      <c r="K4474" s="80">
        <v>447.2</v>
      </c>
      <c r="L4474" s="56">
        <f t="shared" si="557"/>
        <v>1.11092590652296</v>
      </c>
      <c r="M4474" s="56">
        <f t="shared" si="564"/>
        <v>0.0024809103891712</v>
      </c>
      <c r="Q4474" s="82">
        <f t="shared" si="558"/>
        <v>0.0272923427938402</v>
      </c>
      <c r="R4474" s="58">
        <f t="shared" si="559"/>
        <v>3.17361010226061</v>
      </c>
      <c r="S4474" s="57">
        <f>IF(K4474=0,C4502,(1/$C$59)*LN(1+$C$59/$C$58/(RodR+ABS(Calculations!K4474-RodR))))</f>
        <v>0.00859977814363505</v>
      </c>
      <c r="T4474" s="83">
        <f t="shared" si="560"/>
        <v>0.00864918852170049</v>
      </c>
      <c r="U4474" s="58">
        <f t="shared" si="561"/>
        <v>186.333333333333</v>
      </c>
      <c r="V4474" s="58">
        <f t="shared" si="562"/>
        <v>1.01019948033673</v>
      </c>
      <c r="W4474" s="58">
        <f t="shared" si="563"/>
        <v>1.01019948033673</v>
      </c>
    </row>
    <row r="4475" spans="11:23">
      <c r="K4475" s="80">
        <v>447.3</v>
      </c>
      <c r="L4475" s="56">
        <f t="shared" si="557"/>
        <v>1.11067842343148</v>
      </c>
      <c r="M4475" s="56">
        <f t="shared" si="564"/>
        <v>0.00247980391962832</v>
      </c>
      <c r="Q4475" s="82">
        <f t="shared" si="558"/>
        <v>0.0272862628263744</v>
      </c>
      <c r="R4475" s="58">
        <f t="shared" si="559"/>
        <v>3.17361010226061</v>
      </c>
      <c r="S4475" s="57">
        <f>IF(K4475=0,C4503,(1/$C$59)*LN(1+$C$59/$C$58/(RodR+ABS(Calculations!K4475-RodR))))</f>
        <v>0.00859786235459044</v>
      </c>
      <c r="T4475" s="83">
        <f t="shared" si="560"/>
        <v>0.00864725066248226</v>
      </c>
      <c r="U4475" s="58">
        <f t="shared" si="561"/>
        <v>186.375</v>
      </c>
      <c r="V4475" s="58">
        <f t="shared" si="562"/>
        <v>1.01019948033673</v>
      </c>
      <c r="W4475" s="58">
        <f t="shared" si="563"/>
        <v>1.01019948033673</v>
      </c>
    </row>
    <row r="4476" spans="11:23">
      <c r="K4476" s="80">
        <v>447.4</v>
      </c>
      <c r="L4476" s="56">
        <f t="shared" si="557"/>
        <v>1.11043105058044</v>
      </c>
      <c r="M4476" s="56">
        <f t="shared" si="564"/>
        <v>0.00247869819014568</v>
      </c>
      <c r="Q4476" s="82">
        <f t="shared" si="558"/>
        <v>0.0272801855672083</v>
      </c>
      <c r="R4476" s="58">
        <f t="shared" si="559"/>
        <v>3.17361010226061</v>
      </c>
      <c r="S4476" s="57">
        <f>IF(K4476=0,C4504,(1/$C$59)*LN(1+$C$59/$C$58/(RodR+ABS(Calculations!K4476-RodR))))</f>
        <v>0.00859594741892717</v>
      </c>
      <c r="T4476" s="83">
        <f t="shared" si="560"/>
        <v>0.00864531367142955</v>
      </c>
      <c r="U4476" s="58">
        <f t="shared" si="561"/>
        <v>186.416666666667</v>
      </c>
      <c r="V4476" s="58">
        <f t="shared" si="562"/>
        <v>1.01019948033673</v>
      </c>
      <c r="W4476" s="58">
        <f t="shared" si="563"/>
        <v>1.01019948033673</v>
      </c>
    </row>
    <row r="4477" spans="11:23">
      <c r="K4477" s="80">
        <v>447.5</v>
      </c>
      <c r="L4477" s="56">
        <f t="shared" si="557"/>
        <v>1.11018378789626</v>
      </c>
      <c r="M4477" s="56">
        <f t="shared" si="564"/>
        <v>0.00247759320003871</v>
      </c>
      <c r="Q4477" s="82">
        <f t="shared" si="558"/>
        <v>0.0272741110145336</v>
      </c>
      <c r="R4477" s="58">
        <f t="shared" si="559"/>
        <v>3.17361010226061</v>
      </c>
      <c r="S4477" s="57">
        <f>IF(K4477=0,C4505,(1/$C$59)*LN(1+$C$59/$C$58/(RodR+ABS(Calculations!K4477-RodR))))</f>
        <v>0.00859403333607549</v>
      </c>
      <c r="T4477" s="83">
        <f t="shared" si="560"/>
        <v>0.00864337754795894</v>
      </c>
      <c r="U4477" s="58">
        <f t="shared" si="561"/>
        <v>186.458333333333</v>
      </c>
      <c r="V4477" s="58">
        <f t="shared" si="562"/>
        <v>1.01019948033673</v>
      </c>
      <c r="W4477" s="58">
        <f t="shared" si="563"/>
        <v>1.01019948033673</v>
      </c>
    </row>
    <row r="4478" spans="11:23">
      <c r="K4478" s="80">
        <v>447.6</v>
      </c>
      <c r="L4478" s="56">
        <f t="shared" si="557"/>
        <v>1.10993663530533</v>
      </c>
      <c r="M4478" s="56">
        <f t="shared" si="564"/>
        <v>0.00247648894866059</v>
      </c>
      <c r="Q4478" s="82">
        <f t="shared" si="558"/>
        <v>0.0272680391665422</v>
      </c>
      <c r="R4478" s="58">
        <f t="shared" si="559"/>
        <v>3.17361010226061</v>
      </c>
      <c r="S4478" s="57">
        <f>IF(K4478=0,C4506,(1/$C$59)*LN(1+$C$59/$C$58/(RodR+ABS(Calculations!K4478-RodR))))</f>
        <v>0.00859212010546561</v>
      </c>
      <c r="T4478" s="83">
        <f t="shared" si="560"/>
        <v>0.00864144229148764</v>
      </c>
      <c r="U4478" s="58">
        <f t="shared" si="561"/>
        <v>186.5</v>
      </c>
      <c r="V4478" s="58">
        <f t="shared" si="562"/>
        <v>1.01019948033673</v>
      </c>
      <c r="W4478" s="58">
        <f t="shared" si="563"/>
        <v>1.01019948033673</v>
      </c>
    </row>
    <row r="4479" spans="11:23">
      <c r="K4479" s="80">
        <v>447.7</v>
      </c>
      <c r="L4479" s="56">
        <f t="shared" si="557"/>
        <v>1.1096895927341</v>
      </c>
      <c r="M4479" s="56">
        <f t="shared" si="564"/>
        <v>0.00247538543539672</v>
      </c>
      <c r="Q4479" s="82">
        <f t="shared" si="558"/>
        <v>0.0272619700214274</v>
      </c>
      <c r="R4479" s="58">
        <f t="shared" si="559"/>
        <v>3.17361010226061</v>
      </c>
      <c r="S4479" s="57">
        <f>IF(K4479=0,C4507,(1/$C$59)*LN(1+$C$59/$C$58/(RodR+ABS(Calculations!K4479-RodR))))</f>
        <v>0.0085902077265283</v>
      </c>
      <c r="T4479" s="83">
        <f t="shared" si="560"/>
        <v>0.00863950790143353</v>
      </c>
      <c r="U4479" s="58">
        <f t="shared" si="561"/>
        <v>186.541666666667</v>
      </c>
      <c r="V4479" s="58">
        <f t="shared" si="562"/>
        <v>1.01019948033673</v>
      </c>
      <c r="W4479" s="58">
        <f t="shared" si="563"/>
        <v>1.01019948033673</v>
      </c>
    </row>
    <row r="4480" spans="11:23">
      <c r="K4480" s="80">
        <v>447.8</v>
      </c>
      <c r="L4480" s="56">
        <f t="shared" si="557"/>
        <v>1.1094426601092</v>
      </c>
      <c r="M4480" s="56">
        <f t="shared" si="564"/>
        <v>0.00247428265952965</v>
      </c>
      <c r="Q4480" s="82">
        <f t="shared" si="558"/>
        <v>0.027255903577386</v>
      </c>
      <c r="R4480" s="58">
        <f t="shared" si="559"/>
        <v>3.17361010226061</v>
      </c>
      <c r="S4480" s="57">
        <f>IF(K4480=0,C4508,(1/$C$59)*LN(1+$C$59/$C$58/(RodR+ABS(Calculations!K4480-RodR))))</f>
        <v>0.00858829619869538</v>
      </c>
      <c r="T4480" s="83">
        <f t="shared" si="560"/>
        <v>0.00863757437721473</v>
      </c>
      <c r="U4480" s="58">
        <f t="shared" si="561"/>
        <v>186.583333333333</v>
      </c>
      <c r="V4480" s="58">
        <f t="shared" si="562"/>
        <v>1.01019948033673</v>
      </c>
      <c r="W4480" s="58">
        <f t="shared" si="563"/>
        <v>1.01019948033673</v>
      </c>
    </row>
    <row r="4481" spans="11:23">
      <c r="K4481" s="80">
        <v>447.9</v>
      </c>
      <c r="L4481" s="56">
        <f t="shared" si="557"/>
        <v>1.10919583735717</v>
      </c>
      <c r="M4481" s="56">
        <f t="shared" si="564"/>
        <v>0.00247318062044588</v>
      </c>
      <c r="Q4481" s="82">
        <f t="shared" si="558"/>
        <v>0.0272498398326142</v>
      </c>
      <c r="R4481" s="58">
        <f t="shared" si="559"/>
        <v>3.17361010226061</v>
      </c>
      <c r="S4481" s="57">
        <f>IF(K4481=0,C4509,(1/$C$59)*LN(1+$C$59/$C$58/(RodR+ABS(Calculations!K4481-RodR))))</f>
        <v>0.00858638552139839</v>
      </c>
      <c r="T4481" s="83">
        <f t="shared" si="560"/>
        <v>0.00863564171825023</v>
      </c>
      <c r="U4481" s="58">
        <f t="shared" si="561"/>
        <v>186.625</v>
      </c>
      <c r="V4481" s="58">
        <f t="shared" si="562"/>
        <v>1.01019948033673</v>
      </c>
      <c r="W4481" s="58">
        <f t="shared" si="563"/>
        <v>1.01019948033673</v>
      </c>
    </row>
    <row r="4482" spans="11:23">
      <c r="K4482" s="80">
        <v>448</v>
      </c>
      <c r="L4482" s="56">
        <f t="shared" ref="L4482:L4545" si="565">IF(K4482&lt;RodR,EPRValue,Q4482*$C$43)</f>
        <v>1.10894912440476</v>
      </c>
      <c r="M4482" s="56">
        <f t="shared" si="564"/>
        <v>0.00247207931746218</v>
      </c>
      <c r="Q4482" s="82">
        <f t="shared" si="558"/>
        <v>0.0272437787853119</v>
      </c>
      <c r="R4482" s="58">
        <f t="shared" si="559"/>
        <v>3.17361010226061</v>
      </c>
      <c r="S4482" s="57">
        <f>IF(K4482=0,C4510,(1/$C$59)*LN(1+$C$59/$C$58/(RodR+ABS(Calculations!K4482-RodR))))</f>
        <v>0.00858447569407022</v>
      </c>
      <c r="T4482" s="83">
        <f t="shared" si="560"/>
        <v>0.00863370992395928</v>
      </c>
      <c r="U4482" s="58">
        <f t="shared" si="561"/>
        <v>186.666666666667</v>
      </c>
      <c r="V4482" s="58">
        <f t="shared" si="562"/>
        <v>1.01019948033673</v>
      </c>
      <c r="W4482" s="58">
        <f t="shared" si="563"/>
        <v>1.01019948033673</v>
      </c>
    </row>
    <row r="4483" spans="11:23">
      <c r="K4483" s="80">
        <v>448.1</v>
      </c>
      <c r="L4483" s="56">
        <f t="shared" si="565"/>
        <v>1.10870252117868</v>
      </c>
      <c r="M4483" s="56">
        <f t="shared" si="564"/>
        <v>0.00247097874993107</v>
      </c>
      <c r="Q4483" s="82">
        <f t="shared" si="558"/>
        <v>0.0272377204336785</v>
      </c>
      <c r="R4483" s="58">
        <f t="shared" si="559"/>
        <v>3.17361010226061</v>
      </c>
      <c r="S4483" s="57">
        <f>IF(K4483=0,C4511,(1/$C$59)*LN(1+$C$59/$C$58/(RodR+ABS(Calculations!K4483-RodR))))</f>
        <v>0.00858256671614346</v>
      </c>
      <c r="T4483" s="83">
        <f t="shared" si="560"/>
        <v>0.00863177899376154</v>
      </c>
      <c r="U4483" s="58">
        <f t="shared" si="561"/>
        <v>186.708333333333</v>
      </c>
      <c r="V4483" s="58">
        <f t="shared" si="562"/>
        <v>1.01019948033673</v>
      </c>
      <c r="W4483" s="58">
        <f t="shared" si="563"/>
        <v>1.01019948033673</v>
      </c>
    </row>
    <row r="4484" spans="11:23">
      <c r="K4484" s="80">
        <v>448.2</v>
      </c>
      <c r="L4484" s="56">
        <f t="shared" si="565"/>
        <v>1.10845602760576</v>
      </c>
      <c r="M4484" s="56">
        <f t="shared" si="564"/>
        <v>0.00246987891720285</v>
      </c>
      <c r="Q4484" s="82">
        <f t="shared" ref="Q4484:Q4547" si="566">R4484*IF($C$56&lt;$C$55,S4484,T4484)</f>
        <v>0.0272316647759168</v>
      </c>
      <c r="R4484" s="58">
        <f t="shared" ref="R4484:R4547" si="567">$C$70/$C$61*W4484</f>
        <v>3.17361010226061</v>
      </c>
      <c r="S4484" s="57">
        <f>IF(K4484=0,C4512,(1/$C$59)*LN(1+$C$59/$C$58/(RodR+ABS(Calculations!K4484-RodR))))</f>
        <v>0.00858065858705178</v>
      </c>
      <c r="T4484" s="83">
        <f t="shared" ref="T4484:T4547" si="568">IF((ABS(K4484))&lt;$C$55-$C$56,($C$53/2/PI()/$C$56*LN(($C$55-$C$56)*(ABS(K4484)+$C$56)/(ABS(K4484))/$C$55)+$C$60*LN($C$55*$C$54/($C$55-$C$56)/$C$53)),$C$60*LN((((ABS(K4484))+$C$56-$C$55)*$C$53+$C$55*$C$54)/($C$53*(ABS(K4484)))))</f>
        <v>0.00862984892707734</v>
      </c>
      <c r="U4484" s="58">
        <f t="shared" ref="U4484:U4547" si="569">K4484/$C$56</f>
        <v>186.75</v>
      </c>
      <c r="V4484" s="58">
        <f t="shared" ref="V4484:V4547" si="570">IF(K4484="","",1/(1.0212-0.0178*LOG10($C$53+0.01)))</f>
        <v>1.01019948033673</v>
      </c>
      <c r="W4484" s="58">
        <f t="shared" ref="W4484:W4547" si="571">MAX(1/(-(0.21682*LOG10(3.7*U4484)-0.293)*(EXP(-3.7*U4484)-1)+1),1)*MAX(1/(-(0.1921*LOG10(U4484+0.2)+0.072)*(EXP(-150*U4484)-1)+1),1)*V4484</f>
        <v>1.01019948033673</v>
      </c>
    </row>
    <row r="4485" spans="11:23">
      <c r="K4485" s="80">
        <v>448.3</v>
      </c>
      <c r="L4485" s="56">
        <f t="shared" si="565"/>
        <v>1.10820964361288</v>
      </c>
      <c r="M4485" s="56">
        <f t="shared" si="564"/>
        <v>0.00246877981859583</v>
      </c>
      <c r="Q4485" s="82">
        <f t="shared" si="566"/>
        <v>0.0272256118102301</v>
      </c>
      <c r="R4485" s="58">
        <f t="shared" si="567"/>
        <v>3.17361010226061</v>
      </c>
      <c r="S4485" s="57">
        <f>IF(K4485=0,C4513,(1/$C$59)*LN(1+$C$59/$C$58/(RodR+ABS(Calculations!K4485-RodR))))</f>
        <v>0.00857875130622911</v>
      </c>
      <c r="T4485" s="83">
        <f t="shared" si="568"/>
        <v>0.0086279197233286</v>
      </c>
      <c r="U4485" s="58">
        <f t="shared" si="569"/>
        <v>186.791666666667</v>
      </c>
      <c r="V4485" s="58">
        <f t="shared" si="570"/>
        <v>1.01019948033673</v>
      </c>
      <c r="W4485" s="58">
        <f t="shared" si="571"/>
        <v>1.01019948033673</v>
      </c>
    </row>
    <row r="4486" spans="11:23">
      <c r="K4486" s="80">
        <v>448.4</v>
      </c>
      <c r="L4486" s="56">
        <f t="shared" si="565"/>
        <v>1.10796336912698</v>
      </c>
      <c r="M4486" s="56">
        <f t="shared" si="564"/>
        <v>0.00246768145346055</v>
      </c>
      <c r="Q4486" s="82">
        <f t="shared" si="566"/>
        <v>0.0272195615348238</v>
      </c>
      <c r="R4486" s="58">
        <f t="shared" si="567"/>
        <v>3.17361010226061</v>
      </c>
      <c r="S4486" s="57">
        <f>IF(K4486=0,C4514,(1/$C$59)*LN(1+$C$59/$C$58/(RodR+ABS(Calculations!K4486-RodR))))</f>
        <v>0.00857684487310992</v>
      </c>
      <c r="T4486" s="83">
        <f t="shared" si="568"/>
        <v>0.00862599138193498</v>
      </c>
      <c r="U4486" s="58">
        <f t="shared" si="569"/>
        <v>186.833333333333</v>
      </c>
      <c r="V4486" s="58">
        <f t="shared" si="570"/>
        <v>1.01019948033673</v>
      </c>
      <c r="W4486" s="58">
        <f t="shared" si="571"/>
        <v>1.01019948033673</v>
      </c>
    </row>
    <row r="4487" spans="11:23">
      <c r="K4487" s="80">
        <v>448.5</v>
      </c>
      <c r="L4487" s="56">
        <f t="shared" si="565"/>
        <v>1.10771720407504</v>
      </c>
      <c r="M4487" s="56">
        <f t="shared" si="564"/>
        <v>0.00246658382121834</v>
      </c>
      <c r="Q4487" s="82">
        <f t="shared" si="566"/>
        <v>0.0272135139479037</v>
      </c>
      <c r="R4487" s="58">
        <f t="shared" si="567"/>
        <v>3.17361010226061</v>
      </c>
      <c r="S4487" s="57">
        <f>IF(K4487=0,C4515,(1/$C$59)*LN(1+$C$59/$C$58/(RodR+ABS(Calculations!K4487-RodR))))</f>
        <v>0.00857493928712892</v>
      </c>
      <c r="T4487" s="83">
        <f t="shared" si="568"/>
        <v>0.00862406390231995</v>
      </c>
      <c r="U4487" s="58">
        <f t="shared" si="569"/>
        <v>186.875</v>
      </c>
      <c r="V4487" s="58">
        <f t="shared" si="570"/>
        <v>1.01019948033673</v>
      </c>
      <c r="W4487" s="58">
        <f t="shared" si="571"/>
        <v>1.01019948033673</v>
      </c>
    </row>
    <row r="4488" spans="11:23">
      <c r="K4488" s="80">
        <v>448.6</v>
      </c>
      <c r="L4488" s="56">
        <f t="shared" si="565"/>
        <v>1.10747114838417</v>
      </c>
      <c r="M4488" s="56">
        <f t="shared" si="564"/>
        <v>0.00246548692115156</v>
      </c>
      <c r="Q4488" s="82">
        <f t="shared" si="566"/>
        <v>0.0272074690476794</v>
      </c>
      <c r="R4488" s="58">
        <f t="shared" si="567"/>
        <v>3.17361010226061</v>
      </c>
      <c r="S4488" s="57">
        <f>IF(K4488=0,C4516,(1/$C$59)*LN(1+$C$59/$C$58/(RodR+ABS(Calculations!K4488-RodR))))</f>
        <v>0.00857303454772189</v>
      </c>
      <c r="T4488" s="83">
        <f t="shared" si="568"/>
        <v>0.00862213728390496</v>
      </c>
      <c r="U4488" s="58">
        <f t="shared" si="569"/>
        <v>186.916666666667</v>
      </c>
      <c r="V4488" s="58">
        <f t="shared" si="570"/>
        <v>1.01019948033673</v>
      </c>
      <c r="W4488" s="58">
        <f t="shared" si="571"/>
        <v>1.01019948033673</v>
      </c>
    </row>
    <row r="4489" spans="11:23">
      <c r="K4489" s="80">
        <v>448.7</v>
      </c>
      <c r="L4489" s="56">
        <f t="shared" si="565"/>
        <v>1.10722520198153</v>
      </c>
      <c r="M4489" s="56">
        <f t="shared" si="564"/>
        <v>0.00246439075257676</v>
      </c>
      <c r="Q4489" s="82">
        <f t="shared" si="566"/>
        <v>0.027201426832361</v>
      </c>
      <c r="R4489" s="58">
        <f t="shared" si="567"/>
        <v>3.17361010226061</v>
      </c>
      <c r="S4489" s="57">
        <f>IF(K4489=0,C4517,(1/$C$59)*LN(1+$C$59/$C$58/(RodR+ABS(Calculations!K4489-RodR))))</f>
        <v>0.00857113065432488</v>
      </c>
      <c r="T4489" s="83">
        <f t="shared" si="568"/>
        <v>0.00862021152611369</v>
      </c>
      <c r="U4489" s="58">
        <f t="shared" si="569"/>
        <v>186.958333333333</v>
      </c>
      <c r="V4489" s="58">
        <f t="shared" si="570"/>
        <v>1.01019948033673</v>
      </c>
      <c r="W4489" s="58">
        <f t="shared" si="571"/>
        <v>1.01019948033673</v>
      </c>
    </row>
    <row r="4490" spans="11:23">
      <c r="K4490" s="80">
        <v>448.8</v>
      </c>
      <c r="L4490" s="56">
        <f t="shared" si="565"/>
        <v>1.10697936479428</v>
      </c>
      <c r="M4490" s="56">
        <f t="shared" si="564"/>
        <v>0.00246329531491551</v>
      </c>
      <c r="Q4490" s="82">
        <f t="shared" si="566"/>
        <v>0.0271953873001596</v>
      </c>
      <c r="R4490" s="58">
        <f t="shared" si="567"/>
        <v>3.17361010226061</v>
      </c>
      <c r="S4490" s="57">
        <f>IF(K4490=0,C4518,(1/$C$59)*LN(1+$C$59/$C$58/(RodR+ABS(Calculations!K4490-RodR))))</f>
        <v>0.0085692276063742</v>
      </c>
      <c r="T4490" s="83">
        <f t="shared" si="568"/>
        <v>0.0086182866283685</v>
      </c>
      <c r="U4490" s="58">
        <f t="shared" si="569"/>
        <v>187</v>
      </c>
      <c r="V4490" s="58">
        <f t="shared" si="570"/>
        <v>1.01019948033673</v>
      </c>
      <c r="W4490" s="58">
        <f t="shared" si="571"/>
        <v>1.01019948033673</v>
      </c>
    </row>
    <row r="4491" spans="11:23">
      <c r="K4491" s="80">
        <v>448.9</v>
      </c>
      <c r="L4491" s="56">
        <f t="shared" si="565"/>
        <v>1.10673363674969</v>
      </c>
      <c r="M4491" s="56">
        <f t="shared" si="564"/>
        <v>0.00246220060748392</v>
      </c>
      <c r="Q4491" s="82">
        <f t="shared" si="566"/>
        <v>0.027189350449288</v>
      </c>
      <c r="R4491" s="58">
        <f t="shared" si="567"/>
        <v>3.17361010226061</v>
      </c>
      <c r="S4491" s="57">
        <f>IF(K4491=0,C4519,(1/$C$59)*LN(1+$C$59/$C$58/(RodR+ABS(Calculations!K4491-RodR))))</f>
        <v>0.00856732540330667</v>
      </c>
      <c r="T4491" s="83">
        <f t="shared" si="568"/>
        <v>0.00861636259009484</v>
      </c>
      <c r="U4491" s="58">
        <f t="shared" si="569"/>
        <v>187.041666666667</v>
      </c>
      <c r="V4491" s="58">
        <f t="shared" si="570"/>
        <v>1.01019948033673</v>
      </c>
      <c r="W4491" s="58">
        <f t="shared" si="571"/>
        <v>1.01019948033673</v>
      </c>
    </row>
    <row r="4492" spans="11:23">
      <c r="K4492" s="80">
        <v>449</v>
      </c>
      <c r="L4492" s="56">
        <f t="shared" si="565"/>
        <v>1.10648801777513</v>
      </c>
      <c r="M4492" s="56">
        <f t="shared" si="564"/>
        <v>0.00246110662963406</v>
      </c>
      <c r="Q4492" s="82">
        <f t="shared" si="566"/>
        <v>0.0271833162779621</v>
      </c>
      <c r="R4492" s="58">
        <f t="shared" si="567"/>
        <v>3.17361010226061</v>
      </c>
      <c r="S4492" s="57">
        <f>IF(K4492=0,C4520,(1/$C$59)*LN(1+$C$59/$C$58/(RodR+ABS(Calculations!K4492-RodR))))</f>
        <v>0.00856542404456019</v>
      </c>
      <c r="T4492" s="83">
        <f t="shared" si="568"/>
        <v>0.00861443941071597</v>
      </c>
      <c r="U4492" s="58">
        <f t="shared" si="569"/>
        <v>187.083333333333</v>
      </c>
      <c r="V4492" s="58">
        <f t="shared" si="570"/>
        <v>1.01019948033673</v>
      </c>
      <c r="W4492" s="58">
        <f t="shared" si="571"/>
        <v>1.01019948033673</v>
      </c>
    </row>
    <row r="4493" spans="11:23">
      <c r="K4493" s="80">
        <v>449.1</v>
      </c>
      <c r="L4493" s="56">
        <f t="shared" si="565"/>
        <v>1.10624250779796</v>
      </c>
      <c r="M4493" s="56">
        <f t="shared" ref="M4493:M4556" si="572">L4483-L4493</f>
        <v>0.00246001338071689</v>
      </c>
      <c r="Q4493" s="82">
        <f t="shared" si="566"/>
        <v>0.0271772847843974</v>
      </c>
      <c r="R4493" s="58">
        <f t="shared" si="567"/>
        <v>3.17361010226061</v>
      </c>
      <c r="S4493" s="57">
        <f>IF(K4493=0,C4521,(1/$C$59)*LN(1+$C$59/$C$58/(RodR+ABS(Calculations!K4493-RodR))))</f>
        <v>0.0085635235295724</v>
      </c>
      <c r="T4493" s="83">
        <f t="shared" si="568"/>
        <v>0.00861251708965779</v>
      </c>
      <c r="U4493" s="58">
        <f t="shared" si="569"/>
        <v>187.125</v>
      </c>
      <c r="V4493" s="58">
        <f t="shared" si="570"/>
        <v>1.01019948033673</v>
      </c>
      <c r="W4493" s="58">
        <f t="shared" si="571"/>
        <v>1.01019948033673</v>
      </c>
    </row>
    <row r="4494" spans="11:23">
      <c r="K4494" s="80">
        <v>449.2</v>
      </c>
      <c r="L4494" s="56">
        <f t="shared" si="565"/>
        <v>1.10599710674564</v>
      </c>
      <c r="M4494" s="56">
        <f t="shared" si="572"/>
        <v>0.00245892086011956</v>
      </c>
      <c r="Q4494" s="82">
        <f t="shared" si="566"/>
        <v>0.0271712559668114</v>
      </c>
      <c r="R4494" s="58">
        <f t="shared" si="567"/>
        <v>3.17361010226061</v>
      </c>
      <c r="S4494" s="57">
        <f>IF(K4494=0,C4522,(1/$C$59)*LN(1+$C$59/$C$58/(RodR+ABS(Calculations!K4494-RodR))))</f>
        <v>0.0085616238577817</v>
      </c>
      <c r="T4494" s="83">
        <f t="shared" si="568"/>
        <v>0.0086105956263451</v>
      </c>
      <c r="U4494" s="58">
        <f t="shared" si="569"/>
        <v>187.166666666667</v>
      </c>
      <c r="V4494" s="58">
        <f t="shared" si="570"/>
        <v>1.01019948033673</v>
      </c>
      <c r="W4494" s="58">
        <f t="shared" si="571"/>
        <v>1.01019948033673</v>
      </c>
    </row>
    <row r="4495" spans="11:23">
      <c r="K4495" s="80">
        <v>449.3</v>
      </c>
      <c r="L4495" s="56">
        <f t="shared" si="565"/>
        <v>1.10575181454572</v>
      </c>
      <c r="M4495" s="56">
        <f t="shared" si="572"/>
        <v>0.00245782906715752</v>
      </c>
      <c r="Q4495" s="82">
        <f t="shared" si="566"/>
        <v>0.0271652298234246</v>
      </c>
      <c r="R4495" s="58">
        <f t="shared" si="567"/>
        <v>3.17361010226061</v>
      </c>
      <c r="S4495" s="57">
        <f>IF(K4495=0,C4523,(1/$C$59)*LN(1+$C$59/$C$58/(RodR+ABS(Calculations!K4495-RodR))))</f>
        <v>0.00855972502862732</v>
      </c>
      <c r="T4495" s="83">
        <f t="shared" si="568"/>
        <v>0.00860867502020426</v>
      </c>
      <c r="U4495" s="58">
        <f t="shared" si="569"/>
        <v>187.208333333333</v>
      </c>
      <c r="V4495" s="58">
        <f t="shared" si="570"/>
        <v>1.01019948033673</v>
      </c>
      <c r="W4495" s="58">
        <f t="shared" si="571"/>
        <v>1.01019948033673</v>
      </c>
    </row>
    <row r="4496" spans="11:23">
      <c r="K4496" s="80">
        <v>449.4</v>
      </c>
      <c r="L4496" s="56">
        <f t="shared" si="565"/>
        <v>1.1055066311258</v>
      </c>
      <c r="M4496" s="56">
        <f t="shared" si="572"/>
        <v>0.00245673800118307</v>
      </c>
      <c r="Q4496" s="82">
        <f t="shared" si="566"/>
        <v>0.0271592063524581</v>
      </c>
      <c r="R4496" s="58">
        <f t="shared" si="567"/>
        <v>3.17361010226061</v>
      </c>
      <c r="S4496" s="57">
        <f>IF(K4496=0,C4524,(1/$C$59)*LN(1+$C$59/$C$58/(RodR+ABS(Calculations!K4496-RodR))))</f>
        <v>0.00855782704154874</v>
      </c>
      <c r="T4496" s="83">
        <f t="shared" si="568"/>
        <v>0.00860675527066186</v>
      </c>
      <c r="U4496" s="58">
        <f t="shared" si="569"/>
        <v>187.25</v>
      </c>
      <c r="V4496" s="58">
        <f t="shared" si="570"/>
        <v>1.01019948033673</v>
      </c>
      <c r="W4496" s="58">
        <f t="shared" si="571"/>
        <v>1.01019948033673</v>
      </c>
    </row>
    <row r="4497" spans="11:23">
      <c r="K4497" s="80">
        <v>449.5</v>
      </c>
      <c r="L4497" s="56">
        <f t="shared" si="565"/>
        <v>1.10526155641349</v>
      </c>
      <c r="M4497" s="56">
        <f t="shared" si="572"/>
        <v>0.00245564766154782</v>
      </c>
      <c r="Q4497" s="82">
        <f t="shared" si="566"/>
        <v>0.0271531855521337</v>
      </c>
      <c r="R4497" s="58">
        <f t="shared" si="567"/>
        <v>3.17361010226061</v>
      </c>
      <c r="S4497" s="57">
        <f>IF(K4497=0,C4525,(1/$C$59)*LN(1+$C$59/$C$58/(RodR+ABS(Calculations!K4497-RodR))))</f>
        <v>0.00855592989598569</v>
      </c>
      <c r="T4497" s="83">
        <f t="shared" si="568"/>
        <v>0.00860483637714492</v>
      </c>
      <c r="U4497" s="58">
        <f t="shared" si="569"/>
        <v>187.291666666667</v>
      </c>
      <c r="V4497" s="58">
        <f t="shared" si="570"/>
        <v>1.01019948033673</v>
      </c>
      <c r="W4497" s="58">
        <f t="shared" si="571"/>
        <v>1.01019948033673</v>
      </c>
    </row>
    <row r="4498" spans="11:23">
      <c r="K4498" s="80">
        <v>449.6</v>
      </c>
      <c r="L4498" s="56">
        <f t="shared" si="565"/>
        <v>1.10501659033654</v>
      </c>
      <c r="M4498" s="56">
        <f t="shared" si="572"/>
        <v>0.00245455804763783</v>
      </c>
      <c r="Q4498" s="82">
        <f t="shared" si="566"/>
        <v>0.0271471674206761</v>
      </c>
      <c r="R4498" s="58">
        <f t="shared" si="567"/>
        <v>3.17361010226061</v>
      </c>
      <c r="S4498" s="57">
        <f>IF(K4498=0,C4526,(1/$C$59)*LN(1+$C$59/$C$58/(RodR+ABS(Calculations!K4498-RodR))))</f>
        <v>0.00855403359137871</v>
      </c>
      <c r="T4498" s="83">
        <f t="shared" si="568"/>
        <v>0.00860291833908092</v>
      </c>
      <c r="U4498" s="58">
        <f t="shared" si="569"/>
        <v>187.333333333333</v>
      </c>
      <c r="V4498" s="58">
        <f t="shared" si="570"/>
        <v>1.01019948033673</v>
      </c>
      <c r="W4498" s="58">
        <f t="shared" si="571"/>
        <v>1.01019948033673</v>
      </c>
    </row>
    <row r="4499" spans="11:23">
      <c r="K4499" s="80">
        <v>449.7</v>
      </c>
      <c r="L4499" s="56">
        <f t="shared" si="565"/>
        <v>1.10477173282276</v>
      </c>
      <c r="M4499" s="56">
        <f t="shared" si="572"/>
        <v>0.00245346915876921</v>
      </c>
      <c r="Q4499" s="82">
        <f t="shared" si="566"/>
        <v>0.0271411519563121</v>
      </c>
      <c r="R4499" s="58">
        <f t="shared" si="567"/>
        <v>3.17361010226061</v>
      </c>
      <c r="S4499" s="57">
        <f>IF(K4499=0,C4527,(1/$C$59)*LN(1+$C$59/$C$58/(RodR+ABS(Calculations!K4499-RodR))))</f>
        <v>0.00855213812716913</v>
      </c>
      <c r="T4499" s="83">
        <f t="shared" si="568"/>
        <v>0.008601001155898</v>
      </c>
      <c r="U4499" s="58">
        <f t="shared" si="569"/>
        <v>187.375</v>
      </c>
      <c r="V4499" s="58">
        <f t="shared" si="570"/>
        <v>1.01019948033673</v>
      </c>
      <c r="W4499" s="58">
        <f t="shared" si="571"/>
        <v>1.01019948033673</v>
      </c>
    </row>
    <row r="4500" spans="11:23">
      <c r="K4500" s="80">
        <v>449.8</v>
      </c>
      <c r="L4500" s="56">
        <f t="shared" si="565"/>
        <v>1.10452698379992</v>
      </c>
      <c r="M4500" s="56">
        <f t="shared" si="572"/>
        <v>0.00245238099436351</v>
      </c>
      <c r="Q4500" s="82">
        <f t="shared" si="566"/>
        <v>0.0271351391572671</v>
      </c>
      <c r="R4500" s="58">
        <f t="shared" si="567"/>
        <v>3.17361010226061</v>
      </c>
      <c r="S4500" s="57">
        <f>IF(K4500=0,C4528,(1/$C$59)*LN(1+$C$59/$C$58/(RodR+ABS(Calculations!K4500-RodR))))</f>
        <v>0.00855024350279775</v>
      </c>
      <c r="T4500" s="83">
        <f t="shared" si="568"/>
        <v>0.00859908482702475</v>
      </c>
      <c r="U4500" s="58">
        <f t="shared" si="569"/>
        <v>187.416666666667</v>
      </c>
      <c r="V4500" s="58">
        <f t="shared" si="570"/>
        <v>1.01019948033673</v>
      </c>
      <c r="W4500" s="58">
        <f t="shared" si="571"/>
        <v>1.01019948033673</v>
      </c>
    </row>
    <row r="4501" spans="11:23">
      <c r="K4501" s="80">
        <v>449.9</v>
      </c>
      <c r="L4501" s="56">
        <f t="shared" si="565"/>
        <v>1.10428234319598</v>
      </c>
      <c r="M4501" s="56">
        <f t="shared" si="572"/>
        <v>0.00245129355370244</v>
      </c>
      <c r="Q4501" s="82">
        <f t="shared" si="566"/>
        <v>0.0271291290217714</v>
      </c>
      <c r="R4501" s="58">
        <f t="shared" si="567"/>
        <v>3.17361010226061</v>
      </c>
      <c r="S4501" s="57">
        <f>IF(K4501=0,C4529,(1/$C$59)*LN(1+$C$59/$C$58/(RodR+ABS(Calculations!K4501-RodR))))</f>
        <v>0.00854834971770695</v>
      </c>
      <c r="T4501" s="83">
        <f t="shared" si="568"/>
        <v>0.0085971693518902</v>
      </c>
      <c r="U4501" s="58">
        <f t="shared" si="569"/>
        <v>187.458333333333</v>
      </c>
      <c r="V4501" s="58">
        <f t="shared" si="570"/>
        <v>1.01019948033673</v>
      </c>
      <c r="W4501" s="58">
        <f t="shared" si="571"/>
        <v>1.01019948033673</v>
      </c>
    </row>
    <row r="4502" spans="11:23">
      <c r="K4502" s="80">
        <v>450</v>
      </c>
      <c r="L4502" s="56">
        <f t="shared" si="565"/>
        <v>1.10403781093892</v>
      </c>
      <c r="M4502" s="56">
        <f t="shared" si="572"/>
        <v>0.00245020683620667</v>
      </c>
      <c r="Q4502" s="82">
        <f t="shared" si="566"/>
        <v>0.0271231215480554</v>
      </c>
      <c r="R4502" s="58">
        <f t="shared" si="567"/>
        <v>3.17361010226061</v>
      </c>
      <c r="S4502" s="57">
        <f>IF(K4502=0,C4530,(1/$C$59)*LN(1+$C$59/$C$58/(RodR+ABS(Calculations!K4502-RodR))))</f>
        <v>0.00854645677133911</v>
      </c>
      <c r="T4502" s="83">
        <f t="shared" si="568"/>
        <v>0.00859525472992428</v>
      </c>
      <c r="U4502" s="58">
        <f t="shared" si="569"/>
        <v>187.5</v>
      </c>
      <c r="V4502" s="58">
        <f t="shared" si="570"/>
        <v>1.01019948033673</v>
      </c>
      <c r="W4502" s="58">
        <f t="shared" si="571"/>
        <v>1.01019948033673</v>
      </c>
    </row>
    <row r="4503" spans="11:23">
      <c r="K4503" s="80">
        <v>450.1</v>
      </c>
      <c r="L4503" s="56">
        <f t="shared" si="565"/>
        <v>1.10379338695677</v>
      </c>
      <c r="M4503" s="56">
        <f t="shared" si="572"/>
        <v>0.00244912084119342</v>
      </c>
      <c r="Q4503" s="82">
        <f t="shared" si="566"/>
        <v>0.0271171167343511</v>
      </c>
      <c r="R4503" s="58">
        <f t="shared" si="567"/>
        <v>3.17361010226061</v>
      </c>
      <c r="S4503" s="57">
        <f>IF(K4503=0,C4531,(1/$C$59)*LN(1+$C$59/$C$58/(RodR+ABS(Calculations!K4503-RodR))))</f>
        <v>0.00854456466313716</v>
      </c>
      <c r="T4503" s="83">
        <f t="shared" si="568"/>
        <v>0.00859334096055669</v>
      </c>
      <c r="U4503" s="58">
        <f t="shared" si="569"/>
        <v>187.541666666667</v>
      </c>
      <c r="V4503" s="58">
        <f t="shared" si="570"/>
        <v>1.01019948033673</v>
      </c>
      <c r="W4503" s="58">
        <f t="shared" si="571"/>
        <v>1.01019948033673</v>
      </c>
    </row>
    <row r="4504" spans="11:23">
      <c r="K4504" s="80">
        <v>450.2</v>
      </c>
      <c r="L4504" s="56">
        <f t="shared" si="565"/>
        <v>1.10354907117763</v>
      </c>
      <c r="M4504" s="56">
        <f t="shared" si="572"/>
        <v>0.00244803556801276</v>
      </c>
      <c r="Q4504" s="82">
        <f t="shared" si="566"/>
        <v>0.0271111145788922</v>
      </c>
      <c r="R4504" s="58">
        <f t="shared" si="567"/>
        <v>3.17361010226061</v>
      </c>
      <c r="S4504" s="57">
        <f>IF(K4504=0,C4532,(1/$C$59)*LN(1+$C$59/$C$58/(RodR+ABS(Calculations!K4504-RodR))))</f>
        <v>0.00854267339254453</v>
      </c>
      <c r="T4504" s="83">
        <f t="shared" si="568"/>
        <v>0.00859142804321803</v>
      </c>
      <c r="U4504" s="58">
        <f t="shared" si="569"/>
        <v>187.583333333333</v>
      </c>
      <c r="V4504" s="58">
        <f t="shared" si="570"/>
        <v>1.01019948033673</v>
      </c>
      <c r="W4504" s="58">
        <f t="shared" si="571"/>
        <v>1.01019948033673</v>
      </c>
    </row>
    <row r="4505" spans="11:23">
      <c r="K4505" s="80">
        <v>450.3</v>
      </c>
      <c r="L4505" s="56">
        <f t="shared" si="565"/>
        <v>1.10330486352967</v>
      </c>
      <c r="M4505" s="56">
        <f t="shared" si="572"/>
        <v>0.0024469510160523</v>
      </c>
      <c r="Q4505" s="82">
        <f t="shared" si="566"/>
        <v>0.0271051150799141</v>
      </c>
      <c r="R4505" s="58">
        <f t="shared" si="567"/>
        <v>3.17361010226061</v>
      </c>
      <c r="S4505" s="57">
        <f>IF(K4505=0,C4533,(1/$C$59)*LN(1+$C$59/$C$58/(RodR+ABS(Calculations!K4505-RodR))))</f>
        <v>0.00854078295900518</v>
      </c>
      <c r="T4505" s="83">
        <f t="shared" si="568"/>
        <v>0.00858951597733979</v>
      </c>
      <c r="U4505" s="58">
        <f t="shared" si="569"/>
        <v>187.625</v>
      </c>
      <c r="V4505" s="58">
        <f t="shared" si="570"/>
        <v>1.01019948033673</v>
      </c>
      <c r="W4505" s="58">
        <f t="shared" si="571"/>
        <v>1.01019948033673</v>
      </c>
    </row>
    <row r="4506" spans="11:23">
      <c r="K4506" s="80">
        <v>450.4</v>
      </c>
      <c r="L4506" s="56">
        <f t="shared" si="565"/>
        <v>1.1030607639411</v>
      </c>
      <c r="M4506" s="56">
        <f t="shared" si="572"/>
        <v>0.00244586718469719</v>
      </c>
      <c r="Q4506" s="82">
        <f t="shared" si="566"/>
        <v>0.027099118235653</v>
      </c>
      <c r="R4506" s="58">
        <f t="shared" si="567"/>
        <v>3.17361010226061</v>
      </c>
      <c r="S4506" s="57">
        <f>IF(K4506=0,C4534,(1/$C$59)*LN(1+$C$59/$C$58/(RodR+ABS(Calculations!K4506-RodR))))</f>
        <v>0.00853889336196337</v>
      </c>
      <c r="T4506" s="83">
        <f t="shared" si="568"/>
        <v>0.00858760476235344</v>
      </c>
      <c r="U4506" s="58">
        <f t="shared" si="569"/>
        <v>187.666666666667</v>
      </c>
      <c r="V4506" s="58">
        <f t="shared" si="570"/>
        <v>1.01019948033673</v>
      </c>
      <c r="W4506" s="58">
        <f t="shared" si="571"/>
        <v>1.01019948033673</v>
      </c>
    </row>
    <row r="4507" spans="11:23">
      <c r="K4507" s="80">
        <v>450.5</v>
      </c>
      <c r="L4507" s="56">
        <f t="shared" si="565"/>
        <v>1.10281677234023</v>
      </c>
      <c r="M4507" s="56">
        <f t="shared" si="572"/>
        <v>0.00244478407326421</v>
      </c>
      <c r="Q4507" s="82">
        <f t="shared" si="566"/>
        <v>0.0270931240443476</v>
      </c>
      <c r="R4507" s="58">
        <f t="shared" si="567"/>
        <v>3.17361010226061</v>
      </c>
      <c r="S4507" s="57">
        <f>IF(K4507=0,C4535,(1/$C$59)*LN(1+$C$59/$C$58/(RodR+ABS(Calculations!K4507-RodR))))</f>
        <v>0.0085370046008641</v>
      </c>
      <c r="T4507" s="83">
        <f t="shared" si="568"/>
        <v>0.00858569439769115</v>
      </c>
      <c r="U4507" s="58">
        <f t="shared" si="569"/>
        <v>187.708333333333</v>
      </c>
      <c r="V4507" s="58">
        <f t="shared" si="570"/>
        <v>1.01019948033673</v>
      </c>
      <c r="W4507" s="58">
        <f t="shared" si="571"/>
        <v>1.01019948033673</v>
      </c>
    </row>
    <row r="4508" spans="11:23">
      <c r="K4508" s="80">
        <v>450.6</v>
      </c>
      <c r="L4508" s="56">
        <f t="shared" si="565"/>
        <v>1.10257288865543</v>
      </c>
      <c r="M4508" s="56">
        <f t="shared" si="572"/>
        <v>0.00244370168110453</v>
      </c>
      <c r="Q4508" s="82">
        <f t="shared" si="566"/>
        <v>0.0270871325042384</v>
      </c>
      <c r="R4508" s="58">
        <f t="shared" si="567"/>
        <v>3.17361010226061</v>
      </c>
      <c r="S4508" s="57">
        <f>IF(K4508=0,C4536,(1/$C$59)*LN(1+$C$59/$C$58/(RodR+ABS(Calculations!K4508-RodR))))</f>
        <v>0.00853511667515294</v>
      </c>
      <c r="T4508" s="83">
        <f t="shared" si="568"/>
        <v>0.00858378488278529</v>
      </c>
      <c r="U4508" s="58">
        <f t="shared" si="569"/>
        <v>187.75</v>
      </c>
      <c r="V4508" s="58">
        <f t="shared" si="570"/>
        <v>1.01019948033673</v>
      </c>
      <c r="W4508" s="58">
        <f t="shared" si="571"/>
        <v>1.01019948033673</v>
      </c>
    </row>
    <row r="4509" spans="11:23">
      <c r="K4509" s="80">
        <v>450.7</v>
      </c>
      <c r="L4509" s="56">
        <f t="shared" si="565"/>
        <v>1.10232911281508</v>
      </c>
      <c r="M4509" s="56">
        <f t="shared" si="572"/>
        <v>0.0024426200076737</v>
      </c>
      <c r="Q4509" s="82">
        <f t="shared" si="566"/>
        <v>0.0270811436135656</v>
      </c>
      <c r="R4509" s="58">
        <f t="shared" si="567"/>
        <v>3.17361010226061</v>
      </c>
      <c r="S4509" s="57">
        <f>IF(K4509=0,C4537,(1/$C$59)*LN(1+$C$59/$C$58/(RodR+ABS(Calculations!K4509-RodR))))</f>
        <v>0.00853322958427544</v>
      </c>
      <c r="T4509" s="83">
        <f t="shared" si="568"/>
        <v>0.00858187621706914</v>
      </c>
      <c r="U4509" s="58">
        <f t="shared" si="569"/>
        <v>187.791666666667</v>
      </c>
      <c r="V4509" s="58">
        <f t="shared" si="570"/>
        <v>1.01019948033673</v>
      </c>
      <c r="W4509" s="58">
        <f t="shared" si="571"/>
        <v>1.01019948033673</v>
      </c>
    </row>
    <row r="4510" spans="11:23">
      <c r="K4510" s="80">
        <v>450.8</v>
      </c>
      <c r="L4510" s="56">
        <f t="shared" si="565"/>
        <v>1.10208544474773</v>
      </c>
      <c r="M4510" s="56">
        <f t="shared" si="572"/>
        <v>0.00244153905218414</v>
      </c>
      <c r="Q4510" s="82">
        <f t="shared" si="566"/>
        <v>0.0270751573705741</v>
      </c>
      <c r="R4510" s="58">
        <f t="shared" si="567"/>
        <v>3.17361010226061</v>
      </c>
      <c r="S4510" s="57">
        <f>IF(K4510=0,C4538,(1/$C$59)*LN(1+$C$59/$C$58/(RodR+ABS(Calculations!K4510-RodR))))</f>
        <v>0.00853134332767849</v>
      </c>
      <c r="T4510" s="83">
        <f t="shared" si="568"/>
        <v>0.00857996839997707</v>
      </c>
      <c r="U4510" s="58">
        <f t="shared" si="569"/>
        <v>187.833333333333</v>
      </c>
      <c r="V4510" s="58">
        <f t="shared" si="570"/>
        <v>1.01019948033673</v>
      </c>
      <c r="W4510" s="58">
        <f t="shared" si="571"/>
        <v>1.01019948033673</v>
      </c>
    </row>
    <row r="4511" spans="11:23">
      <c r="K4511" s="80">
        <v>450.9</v>
      </c>
      <c r="L4511" s="56">
        <f t="shared" si="565"/>
        <v>1.10184188438186</v>
      </c>
      <c r="M4511" s="56">
        <f t="shared" si="572"/>
        <v>0.00244045881412625</v>
      </c>
      <c r="Q4511" s="82">
        <f t="shared" si="566"/>
        <v>0.0270691737735066</v>
      </c>
      <c r="R4511" s="58">
        <f t="shared" si="567"/>
        <v>3.17361010226061</v>
      </c>
      <c r="S4511" s="57">
        <f>IF(K4511=0,C4539,(1/$C$59)*LN(1+$C$59/$C$58/(RodR+ABS(Calculations!K4511-RodR))))</f>
        <v>0.00852945790480841</v>
      </c>
      <c r="T4511" s="83">
        <f t="shared" si="568"/>
        <v>0.00857806143094192</v>
      </c>
      <c r="U4511" s="58">
        <f t="shared" si="569"/>
        <v>187.875</v>
      </c>
      <c r="V4511" s="58">
        <f t="shared" si="570"/>
        <v>1.01019948033673</v>
      </c>
      <c r="W4511" s="58">
        <f t="shared" si="571"/>
        <v>1.01019948033673</v>
      </c>
    </row>
    <row r="4512" spans="11:23">
      <c r="K4512" s="80">
        <v>451</v>
      </c>
      <c r="L4512" s="56">
        <f t="shared" si="565"/>
        <v>1.10159843164607</v>
      </c>
      <c r="M4512" s="56">
        <f t="shared" si="572"/>
        <v>0.00243937929285054</v>
      </c>
      <c r="Q4512" s="82">
        <f t="shared" si="566"/>
        <v>0.0270631928206094</v>
      </c>
      <c r="R4512" s="58">
        <f t="shared" si="567"/>
        <v>3.17361010226061</v>
      </c>
      <c r="S4512" s="57">
        <f>IF(K4512=0,C4540,(1/$C$59)*LN(1+$C$59/$C$58/(RodR+ABS(Calculations!K4512-RodR))))</f>
        <v>0.00852757331511263</v>
      </c>
      <c r="T4512" s="83">
        <f t="shared" si="568"/>
        <v>0.00857615530939962</v>
      </c>
      <c r="U4512" s="58">
        <f t="shared" si="569"/>
        <v>187.916666666667</v>
      </c>
      <c r="V4512" s="58">
        <f t="shared" si="570"/>
        <v>1.01019948033673</v>
      </c>
      <c r="W4512" s="58">
        <f t="shared" si="571"/>
        <v>1.01019948033673</v>
      </c>
    </row>
    <row r="4513" spans="11:23">
      <c r="K4513" s="80">
        <v>451.1</v>
      </c>
      <c r="L4513" s="56">
        <f t="shared" si="565"/>
        <v>1.1013550864691</v>
      </c>
      <c r="M4513" s="56">
        <f t="shared" si="572"/>
        <v>0.00243830048767335</v>
      </c>
      <c r="Q4513" s="82">
        <f t="shared" si="566"/>
        <v>0.0270572145101314</v>
      </c>
      <c r="R4513" s="58">
        <f t="shared" si="567"/>
        <v>3.17361010226061</v>
      </c>
      <c r="S4513" s="57">
        <f>IF(K4513=0,C4541,(1/$C$59)*LN(1+$C$59/$C$58/(RodR+ABS(Calculations!K4513-RodR))))</f>
        <v>0.00852568955803934</v>
      </c>
      <c r="T4513" s="83">
        <f t="shared" si="568"/>
        <v>0.00857425003478413</v>
      </c>
      <c r="U4513" s="58">
        <f t="shared" si="569"/>
        <v>187.958333333333</v>
      </c>
      <c r="V4513" s="58">
        <f t="shared" si="570"/>
        <v>1.01019948033673</v>
      </c>
      <c r="W4513" s="58">
        <f t="shared" si="571"/>
        <v>1.01019948033673</v>
      </c>
    </row>
    <row r="4514" spans="11:23">
      <c r="K4514" s="80">
        <v>451.2</v>
      </c>
      <c r="L4514" s="56">
        <f t="shared" si="565"/>
        <v>1.10111184877965</v>
      </c>
      <c r="M4514" s="56">
        <f t="shared" si="572"/>
        <v>0.00243722239798205</v>
      </c>
      <c r="Q4514" s="82">
        <f t="shared" si="566"/>
        <v>0.0270512388403214</v>
      </c>
      <c r="R4514" s="58">
        <f t="shared" si="567"/>
        <v>3.17361010226061</v>
      </c>
      <c r="S4514" s="57">
        <f>IF(K4514=0,C4542,(1/$C$59)*LN(1+$C$59/$C$58/(RodR+ABS(Calculations!K4514-RodR))))</f>
        <v>0.00852380663303673</v>
      </c>
      <c r="T4514" s="83">
        <f t="shared" si="568"/>
        <v>0.00857234560653247</v>
      </c>
      <c r="U4514" s="58">
        <f t="shared" si="569"/>
        <v>188</v>
      </c>
      <c r="V4514" s="58">
        <f t="shared" si="570"/>
        <v>1.01019948033673</v>
      </c>
      <c r="W4514" s="58">
        <f t="shared" si="571"/>
        <v>1.01019948033673</v>
      </c>
    </row>
    <row r="4515" spans="11:23">
      <c r="K4515" s="80">
        <v>451.3</v>
      </c>
      <c r="L4515" s="56">
        <f t="shared" si="565"/>
        <v>1.10086871850648</v>
      </c>
      <c r="M4515" s="56">
        <f t="shared" si="572"/>
        <v>0.002436145023196</v>
      </c>
      <c r="Q4515" s="82">
        <f t="shared" si="566"/>
        <v>0.0270452658094289</v>
      </c>
      <c r="R4515" s="58">
        <f t="shared" si="567"/>
        <v>3.17361010226061</v>
      </c>
      <c r="S4515" s="57">
        <f>IF(K4515=0,C4543,(1/$C$59)*LN(1+$C$59/$C$58/(RodR+ABS(Calculations!K4515-RodR))))</f>
        <v>0.00852192453955327</v>
      </c>
      <c r="T4515" s="83">
        <f t="shared" si="568"/>
        <v>0.00857044202407951</v>
      </c>
      <c r="U4515" s="58">
        <f t="shared" si="569"/>
        <v>188.041666666667</v>
      </c>
      <c r="V4515" s="58">
        <f t="shared" si="570"/>
        <v>1.01019948033673</v>
      </c>
      <c r="W4515" s="58">
        <f t="shared" si="571"/>
        <v>1.01019948033673</v>
      </c>
    </row>
    <row r="4516" spans="11:23">
      <c r="K4516" s="80">
        <v>451.4</v>
      </c>
      <c r="L4516" s="56">
        <f t="shared" si="565"/>
        <v>1.1006256955785</v>
      </c>
      <c r="M4516" s="56">
        <f t="shared" si="572"/>
        <v>0.00243506836259733</v>
      </c>
      <c r="Q4516" s="82">
        <f t="shared" si="566"/>
        <v>0.0270392954157077</v>
      </c>
      <c r="R4516" s="58">
        <f t="shared" si="567"/>
        <v>3.17361010226061</v>
      </c>
      <c r="S4516" s="57">
        <f>IF(K4516=0,C4544,(1/$C$59)*LN(1+$C$59/$C$58/(RodR+ABS(Calculations!K4516-RodR))))</f>
        <v>0.00852004327703874</v>
      </c>
      <c r="T4516" s="83">
        <f t="shared" si="568"/>
        <v>0.00856853928686296</v>
      </c>
      <c r="U4516" s="58">
        <f t="shared" si="569"/>
        <v>188.083333333333</v>
      </c>
      <c r="V4516" s="58">
        <f t="shared" si="570"/>
        <v>1.01019948033673</v>
      </c>
      <c r="W4516" s="58">
        <f t="shared" si="571"/>
        <v>1.01019948033673</v>
      </c>
    </row>
    <row r="4517" spans="11:23">
      <c r="K4517" s="80">
        <v>451.5</v>
      </c>
      <c r="L4517" s="56">
        <f t="shared" si="565"/>
        <v>1.10038277992466</v>
      </c>
      <c r="M4517" s="56">
        <f t="shared" si="572"/>
        <v>0.00243399241557207</v>
      </c>
      <c r="Q4517" s="82">
        <f t="shared" si="566"/>
        <v>0.0270333276574119</v>
      </c>
      <c r="R4517" s="58">
        <f t="shared" si="567"/>
        <v>3.17361010226061</v>
      </c>
      <c r="S4517" s="57">
        <f>IF(K4517=0,C4545,(1/$C$59)*LN(1+$C$59/$C$58/(RodR+ABS(Calculations!K4517-RodR))))</f>
        <v>0.00851816284494293</v>
      </c>
      <c r="T4517" s="83">
        <f t="shared" si="568"/>
        <v>0.00856663739431898</v>
      </c>
      <c r="U4517" s="58">
        <f t="shared" si="569"/>
        <v>188.125</v>
      </c>
      <c r="V4517" s="58">
        <f t="shared" si="570"/>
        <v>1.01019948033673</v>
      </c>
      <c r="W4517" s="58">
        <f t="shared" si="571"/>
        <v>1.01019948033673</v>
      </c>
    </row>
    <row r="4518" spans="11:23">
      <c r="K4518" s="80">
        <v>451.6</v>
      </c>
      <c r="L4518" s="56">
        <f t="shared" si="565"/>
        <v>1.10013997147389</v>
      </c>
      <c r="M4518" s="56">
        <f t="shared" si="572"/>
        <v>0.00243291718154048</v>
      </c>
      <c r="Q4518" s="82">
        <f t="shared" si="566"/>
        <v>0.0270273625327958</v>
      </c>
      <c r="R4518" s="58">
        <f t="shared" si="567"/>
        <v>3.17361010226061</v>
      </c>
      <c r="S4518" s="57">
        <f>IF(K4518=0,C4546,(1/$C$59)*LN(1+$C$59/$C$58/(RodR+ABS(Calculations!K4518-RodR))))</f>
        <v>0.00851628324271587</v>
      </c>
      <c r="T4518" s="83">
        <f t="shared" si="568"/>
        <v>0.0085647363458862</v>
      </c>
      <c r="U4518" s="58">
        <f t="shared" si="569"/>
        <v>188.166666666667</v>
      </c>
      <c r="V4518" s="58">
        <f t="shared" si="570"/>
        <v>1.01019948033673</v>
      </c>
      <c r="W4518" s="58">
        <f t="shared" si="571"/>
        <v>1.01019948033673</v>
      </c>
    </row>
    <row r="4519" spans="11:23">
      <c r="K4519" s="80">
        <v>451.7</v>
      </c>
      <c r="L4519" s="56">
        <f t="shared" si="565"/>
        <v>1.09989727015523</v>
      </c>
      <c r="M4519" s="56">
        <f t="shared" si="572"/>
        <v>0.00243184265985419</v>
      </c>
      <c r="Q4519" s="82">
        <f t="shared" si="566"/>
        <v>0.027021400040116</v>
      </c>
      <c r="R4519" s="58">
        <f t="shared" si="567"/>
        <v>3.17361010226061</v>
      </c>
      <c r="S4519" s="57">
        <f>IF(K4519=0,C4547,(1/$C$59)*LN(1+$C$59/$C$58/(RodR+ABS(Calculations!K4519-RodR))))</f>
        <v>0.00851440446980815</v>
      </c>
      <c r="T4519" s="83">
        <f t="shared" si="568"/>
        <v>0.00856283614100213</v>
      </c>
      <c r="U4519" s="58">
        <f t="shared" si="569"/>
        <v>188.208333333333</v>
      </c>
      <c r="V4519" s="58">
        <f t="shared" si="570"/>
        <v>1.01019948033673</v>
      </c>
      <c r="W4519" s="58">
        <f t="shared" si="571"/>
        <v>1.01019948033673</v>
      </c>
    </row>
    <row r="4520" spans="11:23">
      <c r="K4520" s="80">
        <v>451.8</v>
      </c>
      <c r="L4520" s="56">
        <f t="shared" si="565"/>
        <v>1.09965467589787</v>
      </c>
      <c r="M4520" s="56">
        <f t="shared" si="572"/>
        <v>0.00243076884986348</v>
      </c>
      <c r="Q4520" s="82">
        <f t="shared" si="566"/>
        <v>0.027015440177633</v>
      </c>
      <c r="R4520" s="58">
        <f t="shared" si="567"/>
        <v>3.17361010226061</v>
      </c>
      <c r="S4520" s="57">
        <f>IF(K4520=0,C4548,(1/$C$59)*LN(1+$C$59/$C$58/(RodR+ABS(Calculations!K4520-RodR))))</f>
        <v>0.00851252652567167</v>
      </c>
      <c r="T4520" s="83">
        <f t="shared" si="568"/>
        <v>0.00856093677910583</v>
      </c>
      <c r="U4520" s="58">
        <f t="shared" si="569"/>
        <v>188.25</v>
      </c>
      <c r="V4520" s="58">
        <f t="shared" si="570"/>
        <v>1.01019948033673</v>
      </c>
      <c r="W4520" s="58">
        <f t="shared" si="571"/>
        <v>1.01019948033673</v>
      </c>
    </row>
    <row r="4521" spans="11:23">
      <c r="K4521" s="80">
        <v>451.9</v>
      </c>
      <c r="L4521" s="56">
        <f t="shared" si="565"/>
        <v>1.0994121886309</v>
      </c>
      <c r="M4521" s="56">
        <f t="shared" si="572"/>
        <v>0.00242969575095486</v>
      </c>
      <c r="Q4521" s="82">
        <f t="shared" si="566"/>
        <v>0.0270094829436048</v>
      </c>
      <c r="R4521" s="58">
        <f t="shared" si="567"/>
        <v>3.17361010226061</v>
      </c>
      <c r="S4521" s="57">
        <f>IF(K4521=0,C4549,(1/$C$59)*LN(1+$C$59/$C$58/(RodR+ABS(Calculations!K4521-RodR))))</f>
        <v>0.00851064940975752</v>
      </c>
      <c r="T4521" s="83">
        <f t="shared" si="568"/>
        <v>0.00855903825963614</v>
      </c>
      <c r="U4521" s="58">
        <f t="shared" si="569"/>
        <v>188.291666666667</v>
      </c>
      <c r="V4521" s="58">
        <f t="shared" si="570"/>
        <v>1.01019948033673</v>
      </c>
      <c r="W4521" s="58">
        <f t="shared" si="571"/>
        <v>1.01019948033673</v>
      </c>
    </row>
    <row r="4522" spans="11:23">
      <c r="K4522" s="80">
        <v>452</v>
      </c>
      <c r="L4522" s="56">
        <f t="shared" si="565"/>
        <v>1.09916980828359</v>
      </c>
      <c r="M4522" s="56">
        <f t="shared" si="572"/>
        <v>0.00242862336247907</v>
      </c>
      <c r="Q4522" s="82">
        <f t="shared" si="566"/>
        <v>0.0270035283362935</v>
      </c>
      <c r="R4522" s="58">
        <f t="shared" si="567"/>
        <v>3.17361010226061</v>
      </c>
      <c r="S4522" s="57">
        <f>IF(K4522=0,C4550,(1/$C$59)*LN(1+$C$59/$C$58/(RodR+ABS(Calculations!K4522-RodR))))</f>
        <v>0.00850877312151814</v>
      </c>
      <c r="T4522" s="83">
        <f t="shared" si="568"/>
        <v>0.00855714058203301</v>
      </c>
      <c r="U4522" s="58">
        <f t="shared" si="569"/>
        <v>188.333333333333</v>
      </c>
      <c r="V4522" s="58">
        <f t="shared" si="570"/>
        <v>1.01019948033673</v>
      </c>
      <c r="W4522" s="58">
        <f t="shared" si="571"/>
        <v>1.01019948033673</v>
      </c>
    </row>
    <row r="4523" spans="11:23">
      <c r="K4523" s="80">
        <v>452.1</v>
      </c>
      <c r="L4523" s="56">
        <f t="shared" si="565"/>
        <v>1.09892753478527</v>
      </c>
      <c r="M4523" s="56">
        <f t="shared" si="572"/>
        <v>0.00242755168382303</v>
      </c>
      <c r="Q4523" s="82">
        <f t="shared" si="566"/>
        <v>0.0269975763539631</v>
      </c>
      <c r="R4523" s="58">
        <f t="shared" si="567"/>
        <v>3.17361010226061</v>
      </c>
      <c r="S4523" s="57">
        <f>IF(K4523=0,C4551,(1/$C$59)*LN(1+$C$59/$C$58/(RodR+ABS(Calculations!K4523-RodR))))</f>
        <v>0.00850689766040647</v>
      </c>
      <c r="T4523" s="83">
        <f t="shared" si="568"/>
        <v>0.00855524374573641</v>
      </c>
      <c r="U4523" s="58">
        <f t="shared" si="569"/>
        <v>188.375</v>
      </c>
      <c r="V4523" s="58">
        <f t="shared" si="570"/>
        <v>1.01019948033673</v>
      </c>
      <c r="W4523" s="58">
        <f t="shared" si="571"/>
        <v>1.01019948033673</v>
      </c>
    </row>
    <row r="4524" spans="11:23">
      <c r="K4524" s="80">
        <v>452.2</v>
      </c>
      <c r="L4524" s="56">
        <f t="shared" si="565"/>
        <v>1.09868536806524</v>
      </c>
      <c r="M4524" s="56">
        <f t="shared" si="572"/>
        <v>0.00242648071440499</v>
      </c>
      <c r="Q4524" s="82">
        <f t="shared" si="566"/>
        <v>0.0269916269948766</v>
      </c>
      <c r="R4524" s="58">
        <f t="shared" si="567"/>
        <v>3.17361010226061</v>
      </c>
      <c r="S4524" s="57">
        <f>IF(K4524=0,C4552,(1/$C$59)*LN(1+$C$59/$C$58/(RodR+ABS(Calculations!K4524-RodR))))</f>
        <v>0.00850502302587521</v>
      </c>
      <c r="T4524" s="83">
        <f t="shared" si="568"/>
        <v>0.00855334775018695</v>
      </c>
      <c r="U4524" s="58">
        <f t="shared" si="569"/>
        <v>188.416666666667</v>
      </c>
      <c r="V4524" s="58">
        <f t="shared" si="570"/>
        <v>1.01019948033673</v>
      </c>
      <c r="W4524" s="58">
        <f t="shared" si="571"/>
        <v>1.01019948033673</v>
      </c>
    </row>
    <row r="4525" spans="11:23">
      <c r="K4525" s="80">
        <v>452.3</v>
      </c>
      <c r="L4525" s="56">
        <f t="shared" si="565"/>
        <v>1.09844330805297</v>
      </c>
      <c r="M4525" s="56">
        <f t="shared" si="572"/>
        <v>0.00242541045350841</v>
      </c>
      <c r="Q4525" s="82">
        <f t="shared" si="566"/>
        <v>0.0269856802573014</v>
      </c>
      <c r="R4525" s="58">
        <f t="shared" si="567"/>
        <v>3.17361010226061</v>
      </c>
      <c r="S4525" s="57">
        <f>IF(K4525=0,C4553,(1/$C$59)*LN(1+$C$59/$C$58/(RodR+ABS(Calculations!K4525-RodR))))</f>
        <v>0.00850314921737836</v>
      </c>
      <c r="T4525" s="83">
        <f t="shared" si="568"/>
        <v>0.00855145259482594</v>
      </c>
      <c r="U4525" s="58">
        <f t="shared" si="569"/>
        <v>188.458333333333</v>
      </c>
      <c r="V4525" s="58">
        <f t="shared" si="570"/>
        <v>1.01019948033673</v>
      </c>
      <c r="W4525" s="58">
        <f t="shared" si="571"/>
        <v>1.01019948033673</v>
      </c>
    </row>
    <row r="4526" spans="11:23">
      <c r="K4526" s="80">
        <v>452.4</v>
      </c>
      <c r="L4526" s="56">
        <f t="shared" si="565"/>
        <v>1.09820135467795</v>
      </c>
      <c r="M4526" s="56">
        <f t="shared" si="572"/>
        <v>0.00242434090055377</v>
      </c>
      <c r="Q4526" s="82">
        <f t="shared" si="566"/>
        <v>0.0269797361395053</v>
      </c>
      <c r="R4526" s="58">
        <f t="shared" si="567"/>
        <v>3.17361010226061</v>
      </c>
      <c r="S4526" s="57">
        <f>IF(K4526=0,C4554,(1/$C$59)*LN(1+$C$59/$C$58/(RodR+ABS(Calculations!K4526-RodR))))</f>
        <v>0.0085012762343702</v>
      </c>
      <c r="T4526" s="83">
        <f t="shared" si="568"/>
        <v>0.0085495582790949</v>
      </c>
      <c r="U4526" s="58">
        <f t="shared" si="569"/>
        <v>188.5</v>
      </c>
      <c r="V4526" s="58">
        <f t="shared" si="570"/>
        <v>1.01019948033673</v>
      </c>
      <c r="W4526" s="58">
        <f t="shared" si="571"/>
        <v>1.01019948033673</v>
      </c>
    </row>
    <row r="4527" spans="11:23">
      <c r="K4527" s="80">
        <v>452.5</v>
      </c>
      <c r="L4527" s="56">
        <f t="shared" si="565"/>
        <v>1.0979595078697</v>
      </c>
      <c r="M4527" s="56">
        <f t="shared" si="572"/>
        <v>0.00242327205496018</v>
      </c>
      <c r="Q4527" s="82">
        <f t="shared" si="566"/>
        <v>0.0269737946397566</v>
      </c>
      <c r="R4527" s="58">
        <f t="shared" si="567"/>
        <v>3.17361010226061</v>
      </c>
      <c r="S4527" s="57">
        <f>IF(K4527=0,C4555,(1/$C$59)*LN(1+$C$59/$C$58/(RodR+ABS(Calculations!K4527-RodR))))</f>
        <v>0.00849940407630502</v>
      </c>
      <c r="T4527" s="83">
        <f t="shared" si="568"/>
        <v>0.008547664802436</v>
      </c>
      <c r="U4527" s="58">
        <f t="shared" si="569"/>
        <v>188.541666666667</v>
      </c>
      <c r="V4527" s="58">
        <f t="shared" si="570"/>
        <v>1.01019948033673</v>
      </c>
      <c r="W4527" s="58">
        <f t="shared" si="571"/>
        <v>1.01019948033673</v>
      </c>
    </row>
    <row r="4528" spans="11:23">
      <c r="K4528" s="80">
        <v>452.6</v>
      </c>
      <c r="L4528" s="56">
        <f t="shared" si="565"/>
        <v>1.09771776755785</v>
      </c>
      <c r="M4528" s="56">
        <f t="shared" si="572"/>
        <v>0.00242220391604486</v>
      </c>
      <c r="Q4528" s="82">
        <f t="shared" si="566"/>
        <v>0.0269678557563267</v>
      </c>
      <c r="R4528" s="58">
        <f t="shared" si="567"/>
        <v>3.17361010226061</v>
      </c>
      <c r="S4528" s="57">
        <f>IF(K4528=0,C4556,(1/$C$59)*LN(1+$C$59/$C$58/(RodR+ABS(Calculations!K4528-RodR))))</f>
        <v>0.00849753274263813</v>
      </c>
      <c r="T4528" s="83">
        <f t="shared" si="568"/>
        <v>0.00854577216429187</v>
      </c>
      <c r="U4528" s="58">
        <f t="shared" si="569"/>
        <v>188.583333333333</v>
      </c>
      <c r="V4528" s="58">
        <f t="shared" si="570"/>
        <v>1.01019948033673</v>
      </c>
      <c r="W4528" s="58">
        <f t="shared" si="571"/>
        <v>1.01019948033673</v>
      </c>
    </row>
    <row r="4529" spans="11:23">
      <c r="K4529" s="80">
        <v>452.7</v>
      </c>
      <c r="L4529" s="56">
        <f t="shared" si="565"/>
        <v>1.09747613367204</v>
      </c>
      <c r="M4529" s="56">
        <f t="shared" si="572"/>
        <v>0.00242113648319342</v>
      </c>
      <c r="Q4529" s="82">
        <f t="shared" si="566"/>
        <v>0.0269619194874869</v>
      </c>
      <c r="R4529" s="58">
        <f t="shared" si="567"/>
        <v>3.17361010226061</v>
      </c>
      <c r="S4529" s="57">
        <f>IF(K4529=0,C4557,(1/$C$59)*LN(1+$C$59/$C$58/(RodR+ABS(Calculations!K4529-RodR))))</f>
        <v>0.00849566223282487</v>
      </c>
      <c r="T4529" s="83">
        <f t="shared" si="568"/>
        <v>0.00854388036410583</v>
      </c>
      <c r="U4529" s="58">
        <f t="shared" si="569"/>
        <v>188.625</v>
      </c>
      <c r="V4529" s="58">
        <f t="shared" si="570"/>
        <v>1.01019948033673</v>
      </c>
      <c r="W4529" s="58">
        <f t="shared" si="571"/>
        <v>1.01019948033673</v>
      </c>
    </row>
    <row r="4530" spans="11:23">
      <c r="K4530" s="80">
        <v>452.8</v>
      </c>
      <c r="L4530" s="56">
        <f t="shared" si="565"/>
        <v>1.09723460614204</v>
      </c>
      <c r="M4530" s="56">
        <f t="shared" si="572"/>
        <v>0.00242006975582609</v>
      </c>
      <c r="Q4530" s="82">
        <f t="shared" si="566"/>
        <v>0.0269559858315122</v>
      </c>
      <c r="R4530" s="58">
        <f t="shared" si="567"/>
        <v>3.17361010226061</v>
      </c>
      <c r="S4530" s="57">
        <f>IF(K4530=0,C4558,(1/$C$59)*LN(1+$C$59/$C$58/(RodR+ABS(Calculations!K4530-RodR))))</f>
        <v>0.00849379254632163</v>
      </c>
      <c r="T4530" s="83">
        <f t="shared" si="568"/>
        <v>0.00854198940132116</v>
      </c>
      <c r="U4530" s="58">
        <f t="shared" si="569"/>
        <v>188.666666666667</v>
      </c>
      <c r="V4530" s="58">
        <f t="shared" si="570"/>
        <v>1.01019948033673</v>
      </c>
      <c r="W4530" s="58">
        <f t="shared" si="571"/>
        <v>1.01019948033673</v>
      </c>
    </row>
    <row r="4531" spans="11:23">
      <c r="K4531" s="80">
        <v>452.9</v>
      </c>
      <c r="L4531" s="56">
        <f t="shared" si="565"/>
        <v>1.09699318489764</v>
      </c>
      <c r="M4531" s="56">
        <f t="shared" si="572"/>
        <v>0.00241900373325943</v>
      </c>
      <c r="Q4531" s="82">
        <f t="shared" si="566"/>
        <v>0.0269500547866772</v>
      </c>
      <c r="R4531" s="58">
        <f t="shared" si="567"/>
        <v>3.17361010226061</v>
      </c>
      <c r="S4531" s="57">
        <f>IF(K4531=0,C4559,(1/$C$59)*LN(1+$C$59/$C$58/(RodR+ABS(Calculations!K4531-RodR))))</f>
        <v>0.0084919236825848</v>
      </c>
      <c r="T4531" s="83">
        <f t="shared" si="568"/>
        <v>0.00854009927538229</v>
      </c>
      <c r="U4531" s="58">
        <f t="shared" si="569"/>
        <v>188.708333333333</v>
      </c>
      <c r="V4531" s="58">
        <f t="shared" si="570"/>
        <v>1.01019948033673</v>
      </c>
      <c r="W4531" s="58">
        <f t="shared" si="571"/>
        <v>1.01019948033673</v>
      </c>
    </row>
    <row r="4532" spans="11:23">
      <c r="K4532" s="80">
        <v>453</v>
      </c>
      <c r="L4532" s="56">
        <f t="shared" si="565"/>
        <v>1.09675186986868</v>
      </c>
      <c r="M4532" s="56">
        <f t="shared" si="572"/>
        <v>0.00241793841491367</v>
      </c>
      <c r="Q4532" s="82">
        <f t="shared" si="566"/>
        <v>0.0269441263512585</v>
      </c>
      <c r="R4532" s="58">
        <f t="shared" si="567"/>
        <v>3.17361010226061</v>
      </c>
      <c r="S4532" s="57">
        <f>IF(K4532=0,C4560,(1/$C$59)*LN(1+$C$59/$C$58/(RodR+ABS(Calculations!K4532-RodR))))</f>
        <v>0.0084900556410713</v>
      </c>
      <c r="T4532" s="83">
        <f t="shared" si="568"/>
        <v>0.0085382099857334</v>
      </c>
      <c r="U4532" s="58">
        <f t="shared" si="569"/>
        <v>188.75</v>
      </c>
      <c r="V4532" s="58">
        <f t="shared" si="570"/>
        <v>1.01019948033673</v>
      </c>
      <c r="W4532" s="58">
        <f t="shared" si="571"/>
        <v>1.01019948033673</v>
      </c>
    </row>
    <row r="4533" spans="11:23">
      <c r="K4533" s="80">
        <v>453.1</v>
      </c>
      <c r="L4533" s="56">
        <f t="shared" si="565"/>
        <v>1.0965106609851</v>
      </c>
      <c r="M4533" s="56">
        <f t="shared" si="572"/>
        <v>0.00241687380017397</v>
      </c>
      <c r="Q4533" s="82">
        <f t="shared" si="566"/>
        <v>0.0269382005235351</v>
      </c>
      <c r="R4533" s="58">
        <f t="shared" si="567"/>
        <v>3.17361010226061</v>
      </c>
      <c r="S4533" s="57">
        <f>IF(K4533=0,C4561,(1/$C$59)*LN(1+$C$59/$C$58/(RodR+ABS(Calculations!K4533-RodR))))</f>
        <v>0.00848818842123883</v>
      </c>
      <c r="T4533" s="83">
        <f t="shared" si="568"/>
        <v>0.00853632153182002</v>
      </c>
      <c r="U4533" s="58">
        <f t="shared" si="569"/>
        <v>188.791666666667</v>
      </c>
      <c r="V4533" s="58">
        <f t="shared" si="570"/>
        <v>1.01019948033673</v>
      </c>
      <c r="W4533" s="58">
        <f t="shared" si="571"/>
        <v>1.01019948033673</v>
      </c>
    </row>
    <row r="4534" spans="11:23">
      <c r="K4534" s="80">
        <v>453.2</v>
      </c>
      <c r="L4534" s="56">
        <f t="shared" si="565"/>
        <v>1.09626955817685</v>
      </c>
      <c r="M4534" s="56">
        <f t="shared" si="572"/>
        <v>0.00241580988839218</v>
      </c>
      <c r="Q4534" s="82">
        <f t="shared" si="566"/>
        <v>0.0269322773017859</v>
      </c>
      <c r="R4534" s="58">
        <f t="shared" si="567"/>
        <v>3.17361010226061</v>
      </c>
      <c r="S4534" s="57">
        <f>IF(K4534=0,C4562,(1/$C$59)*LN(1+$C$59/$C$58/(RodR+ABS(Calculations!K4534-RodR))))</f>
        <v>0.00848632202254511</v>
      </c>
      <c r="T4534" s="83">
        <f t="shared" si="568"/>
        <v>0.00853443391308747</v>
      </c>
      <c r="U4534" s="58">
        <f t="shared" si="569"/>
        <v>188.833333333333</v>
      </c>
      <c r="V4534" s="58">
        <f t="shared" si="570"/>
        <v>1.01019948033673</v>
      </c>
      <c r="W4534" s="58">
        <f t="shared" si="571"/>
        <v>1.01019948033673</v>
      </c>
    </row>
    <row r="4535" spans="11:23">
      <c r="K4535" s="80">
        <v>453.3</v>
      </c>
      <c r="L4535" s="56">
        <f t="shared" si="565"/>
        <v>1.09602856137401</v>
      </c>
      <c r="M4535" s="56">
        <f t="shared" si="572"/>
        <v>0.00241474667895347</v>
      </c>
      <c r="Q4535" s="82">
        <f t="shared" si="566"/>
        <v>0.0269263566842932</v>
      </c>
      <c r="R4535" s="58">
        <f t="shared" si="567"/>
        <v>3.17361010226061</v>
      </c>
      <c r="S4535" s="57">
        <f>IF(K4535=0,C4563,(1/$C$59)*LN(1+$C$59/$C$58/(RodR+ABS(Calculations!K4535-RodR))))</f>
        <v>0.00848445644444891</v>
      </c>
      <c r="T4535" s="83">
        <f t="shared" si="568"/>
        <v>0.00853254712898215</v>
      </c>
      <c r="U4535" s="58">
        <f t="shared" si="569"/>
        <v>188.875</v>
      </c>
      <c r="V4535" s="58">
        <f t="shared" si="570"/>
        <v>1.01019948033673</v>
      </c>
      <c r="W4535" s="58">
        <f t="shared" si="571"/>
        <v>1.01019948033673</v>
      </c>
    </row>
    <row r="4536" spans="11:23">
      <c r="K4536" s="80">
        <v>453.4</v>
      </c>
      <c r="L4536" s="56">
        <f t="shared" si="565"/>
        <v>1.09578767050671</v>
      </c>
      <c r="M4536" s="56">
        <f t="shared" si="572"/>
        <v>0.00241368417124299</v>
      </c>
      <c r="Q4536" s="82">
        <f t="shared" si="566"/>
        <v>0.0269204386693403</v>
      </c>
      <c r="R4536" s="58">
        <f t="shared" si="567"/>
        <v>3.17361010226061</v>
      </c>
      <c r="S4536" s="57">
        <f>IF(K4536=0,C4564,(1/$C$59)*LN(1+$C$59/$C$58/(RodR+ABS(Calculations!K4536-RodR))))</f>
        <v>0.00848259168640925</v>
      </c>
      <c r="T4536" s="83">
        <f t="shared" si="568"/>
        <v>0.00853066117895005</v>
      </c>
      <c r="U4536" s="58">
        <f t="shared" si="569"/>
        <v>188.916666666667</v>
      </c>
      <c r="V4536" s="58">
        <f t="shared" si="570"/>
        <v>1.01019948033673</v>
      </c>
      <c r="W4536" s="58">
        <f t="shared" si="571"/>
        <v>1.01019948033673</v>
      </c>
    </row>
    <row r="4537" spans="11:23">
      <c r="K4537" s="80">
        <v>453.5</v>
      </c>
      <c r="L4537" s="56">
        <f t="shared" si="565"/>
        <v>1.09554688550502</v>
      </c>
      <c r="M4537" s="56">
        <f t="shared" si="572"/>
        <v>0.00241262236468165</v>
      </c>
      <c r="Q4537" s="82">
        <f t="shared" si="566"/>
        <v>0.0269145232552094</v>
      </c>
      <c r="R4537" s="58">
        <f t="shared" si="567"/>
        <v>3.17361010226061</v>
      </c>
      <c r="S4537" s="57">
        <f>IF(K4537=0,C4565,(1/$C$59)*LN(1+$C$59/$C$58/(RodR+ABS(Calculations!K4537-RodR))))</f>
        <v>0.0084807277478849</v>
      </c>
      <c r="T4537" s="83">
        <f t="shared" si="568"/>
        <v>0.00852877606243915</v>
      </c>
      <c r="U4537" s="58">
        <f t="shared" si="569"/>
        <v>188.958333333333</v>
      </c>
      <c r="V4537" s="58">
        <f t="shared" si="570"/>
        <v>1.01019948033673</v>
      </c>
      <c r="W4537" s="58">
        <f t="shared" si="571"/>
        <v>1.01019948033673</v>
      </c>
    </row>
    <row r="4538" spans="11:23">
      <c r="K4538" s="80">
        <v>453.6</v>
      </c>
      <c r="L4538" s="56">
        <f t="shared" si="565"/>
        <v>1.09530620629923</v>
      </c>
      <c r="M4538" s="56">
        <f t="shared" si="572"/>
        <v>0.00241156125861997</v>
      </c>
      <c r="Q4538" s="82">
        <f t="shared" si="566"/>
        <v>0.026908610440188</v>
      </c>
      <c r="R4538" s="58">
        <f t="shared" si="567"/>
        <v>3.17361010226061</v>
      </c>
      <c r="S4538" s="57">
        <f>IF(K4538=0,C4566,(1/$C$59)*LN(1+$C$59/$C$58/(RodR+ABS(Calculations!K4538-RodR))))</f>
        <v>0.00847886462833622</v>
      </c>
      <c r="T4538" s="83">
        <f t="shared" si="568"/>
        <v>0.00852689177889564</v>
      </c>
      <c r="U4538" s="58">
        <f t="shared" si="569"/>
        <v>189</v>
      </c>
      <c r="V4538" s="58">
        <f t="shared" si="570"/>
        <v>1.01019948033673</v>
      </c>
      <c r="W4538" s="58">
        <f t="shared" si="571"/>
        <v>1.01019948033673</v>
      </c>
    </row>
    <row r="4539" spans="11:23">
      <c r="K4539" s="80">
        <v>453.7</v>
      </c>
      <c r="L4539" s="56">
        <f t="shared" si="565"/>
        <v>1.09506563281963</v>
      </c>
      <c r="M4539" s="56">
        <f t="shared" si="572"/>
        <v>0.00241050085240957</v>
      </c>
      <c r="Q4539" s="82">
        <f t="shared" si="566"/>
        <v>0.0269027002225634</v>
      </c>
      <c r="R4539" s="58">
        <f t="shared" si="567"/>
        <v>3.17361010226061</v>
      </c>
      <c r="S4539" s="57">
        <f>IF(K4539=0,C4567,(1/$C$59)*LN(1+$C$59/$C$58/(RodR+ABS(Calculations!K4539-RodR))))</f>
        <v>0.00847700232722356</v>
      </c>
      <c r="T4539" s="83">
        <f t="shared" si="568"/>
        <v>0.00852500832776906</v>
      </c>
      <c r="U4539" s="58">
        <f t="shared" si="569"/>
        <v>189.041666666667</v>
      </c>
      <c r="V4539" s="58">
        <f t="shared" si="570"/>
        <v>1.01019948033673</v>
      </c>
      <c r="W4539" s="58">
        <f t="shared" si="571"/>
        <v>1.01019948033673</v>
      </c>
    </row>
    <row r="4540" spans="11:23">
      <c r="K4540" s="80">
        <v>453.8</v>
      </c>
      <c r="L4540" s="56">
        <f t="shared" si="565"/>
        <v>1.09482516499657</v>
      </c>
      <c r="M4540" s="56">
        <f t="shared" si="572"/>
        <v>0.00240944114546959</v>
      </c>
      <c r="Q4540" s="82">
        <f t="shared" si="566"/>
        <v>0.0268967926006247</v>
      </c>
      <c r="R4540" s="58">
        <f t="shared" si="567"/>
        <v>3.17361010226061</v>
      </c>
      <c r="S4540" s="57">
        <f>IF(K4540=0,C4568,(1/$C$59)*LN(1+$C$59/$C$58/(RodR+ABS(Calculations!K4540-RodR))))</f>
        <v>0.0084751408440078</v>
      </c>
      <c r="T4540" s="83">
        <f t="shared" si="568"/>
        <v>0.00852312570850674</v>
      </c>
      <c r="U4540" s="58">
        <f t="shared" si="569"/>
        <v>189.083333333333</v>
      </c>
      <c r="V4540" s="58">
        <f t="shared" si="570"/>
        <v>1.01019948033673</v>
      </c>
      <c r="W4540" s="58">
        <f t="shared" si="571"/>
        <v>1.01019948033673</v>
      </c>
    </row>
    <row r="4541" spans="11:23">
      <c r="K4541" s="80">
        <v>453.9</v>
      </c>
      <c r="L4541" s="56">
        <f t="shared" si="565"/>
        <v>1.09458480276042</v>
      </c>
      <c r="M4541" s="56">
        <f t="shared" si="572"/>
        <v>0.00240838213722072</v>
      </c>
      <c r="Q4541" s="82">
        <f t="shared" si="566"/>
        <v>0.0268908875726609</v>
      </c>
      <c r="R4541" s="58">
        <f t="shared" si="567"/>
        <v>3.17361010226061</v>
      </c>
      <c r="S4541" s="57">
        <f>IF(K4541=0,C4569,(1/$C$59)*LN(1+$C$59/$C$58/(RodR+ABS(Calculations!K4541-RodR))))</f>
        <v>0.00847328017814982</v>
      </c>
      <c r="T4541" s="83">
        <f t="shared" si="568"/>
        <v>0.00852124392055842</v>
      </c>
      <c r="U4541" s="58">
        <f t="shared" si="569"/>
        <v>189.125</v>
      </c>
      <c r="V4541" s="58">
        <f t="shared" si="570"/>
        <v>1.01019948033673</v>
      </c>
      <c r="W4541" s="58">
        <f t="shared" si="571"/>
        <v>1.01019948033673</v>
      </c>
    </row>
    <row r="4542" spans="11:23">
      <c r="K4542" s="80">
        <v>454</v>
      </c>
      <c r="L4542" s="56">
        <f t="shared" si="565"/>
        <v>1.0943445460417</v>
      </c>
      <c r="M4542" s="56">
        <f t="shared" si="572"/>
        <v>0.0024073238269795</v>
      </c>
      <c r="Q4542" s="82">
        <f t="shared" si="566"/>
        <v>0.0268849851369652</v>
      </c>
      <c r="R4542" s="58">
        <f t="shared" si="567"/>
        <v>3.17361010226061</v>
      </c>
      <c r="S4542" s="57">
        <f>IF(K4542=0,C4570,(1/$C$59)*LN(1+$C$59/$C$58/(RodR+ABS(Calculations!K4542-RodR))))</f>
        <v>0.00847142032911183</v>
      </c>
      <c r="T4542" s="83">
        <f t="shared" si="568"/>
        <v>0.00851936296337299</v>
      </c>
      <c r="U4542" s="58">
        <f t="shared" si="569"/>
        <v>189.166666666667</v>
      </c>
      <c r="V4542" s="58">
        <f t="shared" si="570"/>
        <v>1.01019948033673</v>
      </c>
      <c r="W4542" s="58">
        <f t="shared" si="571"/>
        <v>1.01019948033673</v>
      </c>
    </row>
    <row r="4543" spans="11:23">
      <c r="K4543" s="80">
        <v>454.1</v>
      </c>
      <c r="L4543" s="56">
        <f t="shared" si="565"/>
        <v>1.09410439477093</v>
      </c>
      <c r="M4543" s="56">
        <f t="shared" si="572"/>
        <v>0.00240626621416595</v>
      </c>
      <c r="Q4543" s="82">
        <f t="shared" si="566"/>
        <v>0.0268790852918309</v>
      </c>
      <c r="R4543" s="58">
        <f t="shared" si="567"/>
        <v>3.17361010226061</v>
      </c>
      <c r="S4543" s="57">
        <f>IF(K4543=0,C4571,(1/$C$59)*LN(1+$C$59/$C$58/(RodR+ABS(Calculations!K4543-RodR))))</f>
        <v>0.00846956129635602</v>
      </c>
      <c r="T4543" s="83">
        <f t="shared" si="568"/>
        <v>0.0085174828364011</v>
      </c>
      <c r="U4543" s="58">
        <f t="shared" si="569"/>
        <v>189.208333333333</v>
      </c>
      <c r="V4543" s="58">
        <f t="shared" si="570"/>
        <v>1.01019948033673</v>
      </c>
      <c r="W4543" s="58">
        <f t="shared" si="571"/>
        <v>1.01019948033673</v>
      </c>
    </row>
    <row r="4544" spans="11:23">
      <c r="K4544" s="80">
        <v>454.2</v>
      </c>
      <c r="L4544" s="56">
        <f t="shared" si="565"/>
        <v>1.09386434887872</v>
      </c>
      <c r="M4544" s="56">
        <f t="shared" si="572"/>
        <v>0.00240520929813082</v>
      </c>
      <c r="Q4544" s="82">
        <f t="shared" si="566"/>
        <v>0.026873188035553</v>
      </c>
      <c r="R4544" s="58">
        <f t="shared" si="567"/>
        <v>3.17361010226061</v>
      </c>
      <c r="S4544" s="57">
        <f>IF(K4544=0,C4572,(1/$C$59)*LN(1+$C$59/$C$58/(RodR+ABS(Calculations!K4544-RodR))))</f>
        <v>0.00846770307934514</v>
      </c>
      <c r="T4544" s="83">
        <f t="shared" si="568"/>
        <v>0.00851560353909273</v>
      </c>
      <c r="U4544" s="58">
        <f t="shared" si="569"/>
        <v>189.25</v>
      </c>
      <c r="V4544" s="58">
        <f t="shared" si="570"/>
        <v>1.01019948033673</v>
      </c>
      <c r="W4544" s="58">
        <f t="shared" si="571"/>
        <v>1.01019948033673</v>
      </c>
    </row>
    <row r="4545" spans="11:23">
      <c r="K4545" s="80">
        <v>454.3</v>
      </c>
      <c r="L4545" s="56">
        <f t="shared" si="565"/>
        <v>1.09362440829565</v>
      </c>
      <c r="M4545" s="56">
        <f t="shared" si="572"/>
        <v>0.00240415307836317</v>
      </c>
      <c r="Q4545" s="82">
        <f t="shared" si="566"/>
        <v>0.0268672933664263</v>
      </c>
      <c r="R4545" s="58">
        <f t="shared" si="567"/>
        <v>3.17361010226061</v>
      </c>
      <c r="S4545" s="57">
        <f>IF(K4545=0,C4573,(1/$C$59)*LN(1+$C$59/$C$58/(RodR+ABS(Calculations!K4545-RodR))))</f>
        <v>0.00846584567754189</v>
      </c>
      <c r="T4545" s="83">
        <f t="shared" si="568"/>
        <v>0.008513725070899</v>
      </c>
      <c r="U4545" s="58">
        <f t="shared" si="569"/>
        <v>189.291666666667</v>
      </c>
      <c r="V4545" s="58">
        <f t="shared" si="570"/>
        <v>1.01019948033673</v>
      </c>
      <c r="W4545" s="58">
        <f t="shared" si="571"/>
        <v>1.01019948033673</v>
      </c>
    </row>
    <row r="4546" spans="11:23">
      <c r="K4546" s="80">
        <v>454.4</v>
      </c>
      <c r="L4546" s="56">
        <f t="shared" ref="L4546:L4609" si="573">IF(K4546&lt;RodR,EPRValue,Q4546*$C$43)</f>
        <v>1.09338457295253</v>
      </c>
      <c r="M4546" s="56">
        <f t="shared" si="572"/>
        <v>0.00240309755417956</v>
      </c>
      <c r="Q4546" s="82">
        <f t="shared" si="566"/>
        <v>0.0268614012827507</v>
      </c>
      <c r="R4546" s="58">
        <f t="shared" si="567"/>
        <v>3.17361010226061</v>
      </c>
      <c r="S4546" s="57">
        <f>IF(K4546=0,C4574,(1/$C$59)*LN(1+$C$59/$C$58/(RodR+ABS(Calculations!K4546-RodR))))</f>
        <v>0.00846398909041062</v>
      </c>
      <c r="T4546" s="83">
        <f t="shared" si="568"/>
        <v>0.00851184743127121</v>
      </c>
      <c r="U4546" s="58">
        <f t="shared" si="569"/>
        <v>189.333333333333</v>
      </c>
      <c r="V4546" s="58">
        <f t="shared" si="570"/>
        <v>1.01019948033673</v>
      </c>
      <c r="W4546" s="58">
        <f t="shared" si="571"/>
        <v>1.01019948033673</v>
      </c>
    </row>
    <row r="4547" spans="11:23">
      <c r="K4547" s="80">
        <v>454.5</v>
      </c>
      <c r="L4547" s="56">
        <f t="shared" si="573"/>
        <v>1.09314484278009</v>
      </c>
      <c r="M4547" s="56">
        <f t="shared" si="572"/>
        <v>0.00240204272493094</v>
      </c>
      <c r="Q4547" s="82">
        <f t="shared" si="566"/>
        <v>0.0268555117828247</v>
      </c>
      <c r="R4547" s="58">
        <f t="shared" si="567"/>
        <v>3.17361010226061</v>
      </c>
      <c r="S4547" s="57">
        <f>IF(K4547=0,C4575,(1/$C$59)*LN(1+$C$59/$C$58/(RodR+ABS(Calculations!K4547-RodR))))</f>
        <v>0.0084621333174151</v>
      </c>
      <c r="T4547" s="83">
        <f t="shared" si="568"/>
        <v>0.00850997061966137</v>
      </c>
      <c r="U4547" s="58">
        <f t="shared" si="569"/>
        <v>189.375</v>
      </c>
      <c r="V4547" s="58">
        <f t="shared" si="570"/>
        <v>1.01019948033673</v>
      </c>
      <c r="W4547" s="58">
        <f t="shared" si="571"/>
        <v>1.01019948033673</v>
      </c>
    </row>
    <row r="4548" spans="11:23">
      <c r="K4548" s="80">
        <v>454.6</v>
      </c>
      <c r="L4548" s="56">
        <f t="shared" si="573"/>
        <v>1.09290521770915</v>
      </c>
      <c r="M4548" s="56">
        <f t="shared" si="572"/>
        <v>0.00240098859007198</v>
      </c>
      <c r="Q4548" s="82">
        <f t="shared" ref="Q4548:Q4611" si="574">R4548*IF($C$56&lt;$C$55,S4548,T4548)</f>
        <v>0.0268496248649488</v>
      </c>
      <c r="R4548" s="58">
        <f t="shared" ref="R4548:R4611" si="575">$C$70/$C$61*W4548</f>
        <v>3.17361010226061</v>
      </c>
      <c r="S4548" s="57">
        <f>IF(K4548=0,C4576,(1/$C$59)*LN(1+$C$59/$C$58/(RodR+ABS(Calculations!K4548-RodR))))</f>
        <v>0.00846027835801992</v>
      </c>
      <c r="T4548" s="83">
        <f t="shared" ref="T4548:T4611" si="576">IF((ABS(K4548))&lt;$C$55-$C$56,($C$53/2/PI()/$C$56*LN(($C$55-$C$56)*(ABS(K4548)+$C$56)/(ABS(K4548))/$C$55)+$C$60*LN($C$55*$C$54/($C$55-$C$56)/$C$53)),$C$60*LN((((ABS(K4548))+$C$56-$C$55)*$C$53+$C$55*$C$54)/($C$53*(ABS(K4548)))))</f>
        <v>0.00850809463552191</v>
      </c>
      <c r="U4548" s="58">
        <f t="shared" ref="U4548:U4611" si="577">K4548/$C$56</f>
        <v>189.416666666667</v>
      </c>
      <c r="V4548" s="58">
        <f t="shared" ref="V4548:V4611" si="578">IF(K4548="","",1/(1.0212-0.0178*LOG10($C$53+0.01)))</f>
        <v>1.01019948033673</v>
      </c>
      <c r="W4548" s="58">
        <f t="shared" ref="W4548:W4611" si="579">MAX(1/(-(0.21682*LOG10(3.7*U4548)-0.293)*(EXP(-3.7*U4548)-1)+1),1)*MAX(1/(-(0.1921*LOG10(U4548+0.2)+0.072)*(EXP(-150*U4548)-1)+1),1)*V4548</f>
        <v>1.01019948033673</v>
      </c>
    </row>
    <row r="4549" spans="11:23">
      <c r="K4549" s="80">
        <v>454.7</v>
      </c>
      <c r="L4549" s="56">
        <f t="shared" si="573"/>
        <v>1.09266569767064</v>
      </c>
      <c r="M4549" s="56">
        <f t="shared" si="572"/>
        <v>0.00239993514898762</v>
      </c>
      <c r="Q4549" s="82">
        <f t="shared" si="574"/>
        <v>0.0268437405274257</v>
      </c>
      <c r="R4549" s="58">
        <f t="shared" si="575"/>
        <v>3.17361010226061</v>
      </c>
      <c r="S4549" s="57">
        <f>IF(K4549=0,C4577,(1/$C$59)*LN(1+$C$59/$C$58/(RodR+ABS(Calculations!K4549-RodR))))</f>
        <v>0.00845842421169018</v>
      </c>
      <c r="T4549" s="83">
        <f t="shared" si="576"/>
        <v>0.00850621947830572</v>
      </c>
      <c r="U4549" s="58">
        <f t="shared" si="577"/>
        <v>189.458333333333</v>
      </c>
      <c r="V4549" s="58">
        <f t="shared" si="578"/>
        <v>1.01019948033673</v>
      </c>
      <c r="W4549" s="58">
        <f t="shared" si="579"/>
        <v>1.01019948033673</v>
      </c>
    </row>
    <row r="4550" spans="11:23">
      <c r="K4550" s="80">
        <v>454.8</v>
      </c>
      <c r="L4550" s="56">
        <f t="shared" si="573"/>
        <v>1.09242628259551</v>
      </c>
      <c r="M4550" s="56">
        <f t="shared" si="572"/>
        <v>0.0023988824010639</v>
      </c>
      <c r="Q4550" s="82">
        <f t="shared" si="574"/>
        <v>0.0268378587685594</v>
      </c>
      <c r="R4550" s="58">
        <f t="shared" si="575"/>
        <v>3.17361010226061</v>
      </c>
      <c r="S4550" s="57">
        <f>IF(K4550=0,C4578,(1/$C$59)*LN(1+$C$59/$C$58/(RodR+ABS(Calculations!K4550-RodR))))</f>
        <v>0.00845657087789153</v>
      </c>
      <c r="T4550" s="83">
        <f t="shared" si="576"/>
        <v>0.00850434514746613</v>
      </c>
      <c r="U4550" s="58">
        <f t="shared" si="577"/>
        <v>189.5</v>
      </c>
      <c r="V4550" s="58">
        <f t="shared" si="578"/>
        <v>1.01019948033673</v>
      </c>
      <c r="W4550" s="58">
        <f t="shared" si="579"/>
        <v>1.01019948033673</v>
      </c>
    </row>
    <row r="4551" spans="11:23">
      <c r="K4551" s="80">
        <v>454.9</v>
      </c>
      <c r="L4551" s="56">
        <f t="shared" si="573"/>
        <v>1.09218697241477</v>
      </c>
      <c r="M4551" s="56">
        <f t="shared" si="572"/>
        <v>0.00239783034565155</v>
      </c>
      <c r="Q4551" s="82">
        <f t="shared" si="574"/>
        <v>0.026831979586655</v>
      </c>
      <c r="R4551" s="58">
        <f t="shared" si="575"/>
        <v>3.17361010226061</v>
      </c>
      <c r="S4551" s="57">
        <f>IF(K4551=0,C4579,(1/$C$59)*LN(1+$C$59/$C$58/(RodR+ABS(Calculations!K4551-RodR))))</f>
        <v>0.00845471835608986</v>
      </c>
      <c r="T4551" s="83">
        <f t="shared" si="576"/>
        <v>0.00850247164245712</v>
      </c>
      <c r="U4551" s="58">
        <f t="shared" si="577"/>
        <v>189.541666666667</v>
      </c>
      <c r="V4551" s="58">
        <f t="shared" si="578"/>
        <v>1.01019948033673</v>
      </c>
      <c r="W4551" s="58">
        <f t="shared" si="579"/>
        <v>1.01019948033673</v>
      </c>
    </row>
    <row r="4552" spans="11:23">
      <c r="K4552" s="80">
        <v>455</v>
      </c>
      <c r="L4552" s="56">
        <f t="shared" si="573"/>
        <v>1.09194776705953</v>
      </c>
      <c r="M4552" s="56">
        <f t="shared" si="572"/>
        <v>0.00239677898217061</v>
      </c>
      <c r="Q4552" s="82">
        <f t="shared" si="574"/>
        <v>0.0268261029800199</v>
      </c>
      <c r="R4552" s="58">
        <f t="shared" si="575"/>
        <v>3.17361010226061</v>
      </c>
      <c r="S4552" s="57">
        <f>IF(K4552=0,C4580,(1/$C$59)*LN(1+$C$59/$C$58/(RodR+ABS(Calculations!K4552-RodR))))</f>
        <v>0.00845286664575188</v>
      </c>
      <c r="T4552" s="83">
        <f t="shared" si="576"/>
        <v>0.00850059896273272</v>
      </c>
      <c r="U4552" s="58">
        <f t="shared" si="577"/>
        <v>189.583333333333</v>
      </c>
      <c r="V4552" s="58">
        <f t="shared" si="578"/>
        <v>1.01019948033673</v>
      </c>
      <c r="W4552" s="58">
        <f t="shared" si="579"/>
        <v>1.01019948033673</v>
      </c>
    </row>
    <row r="4553" spans="11:23">
      <c r="K4553" s="80">
        <v>455.1</v>
      </c>
      <c r="L4553" s="56">
        <f t="shared" si="573"/>
        <v>1.09170866646086</v>
      </c>
      <c r="M4553" s="56">
        <f t="shared" si="572"/>
        <v>0.00239572831007484</v>
      </c>
      <c r="Q4553" s="82">
        <f t="shared" si="574"/>
        <v>0.0268202289469608</v>
      </c>
      <c r="R4553" s="58">
        <f t="shared" si="575"/>
        <v>3.17361010226061</v>
      </c>
      <c r="S4553" s="57">
        <f>IF(K4553=0,C4581,(1/$C$59)*LN(1+$C$59/$C$58/(RodR+ABS(Calculations!K4553-RodR))))</f>
        <v>0.008451015746344</v>
      </c>
      <c r="T4553" s="83">
        <f t="shared" si="576"/>
        <v>0.00849872710774781</v>
      </c>
      <c r="U4553" s="58">
        <f t="shared" si="577"/>
        <v>189.625</v>
      </c>
      <c r="V4553" s="58">
        <f t="shared" si="578"/>
        <v>1.01019948033673</v>
      </c>
      <c r="W4553" s="58">
        <f t="shared" si="579"/>
        <v>1.01019948033673</v>
      </c>
    </row>
    <row r="4554" spans="11:23">
      <c r="K4554" s="80">
        <v>455.2</v>
      </c>
      <c r="L4554" s="56">
        <f t="shared" si="573"/>
        <v>1.09146967055004</v>
      </c>
      <c r="M4554" s="56">
        <f t="shared" si="572"/>
        <v>0.00239467832868145</v>
      </c>
      <c r="Q4554" s="82">
        <f t="shared" si="574"/>
        <v>0.0268143574857894</v>
      </c>
      <c r="R4554" s="58">
        <f t="shared" si="575"/>
        <v>3.17361010226061</v>
      </c>
      <c r="S4554" s="57">
        <f>IF(K4554=0,C4582,(1/$C$59)*LN(1+$C$59/$C$58/(RodR+ABS(Calculations!K4554-RodR))))</f>
        <v>0.00844916565733426</v>
      </c>
      <c r="T4554" s="83">
        <f t="shared" si="576"/>
        <v>0.00849685607695794</v>
      </c>
      <c r="U4554" s="58">
        <f t="shared" si="577"/>
        <v>189.666666666667</v>
      </c>
      <c r="V4554" s="58">
        <f t="shared" si="578"/>
        <v>1.01019948033673</v>
      </c>
      <c r="W4554" s="58">
        <f t="shared" si="579"/>
        <v>1.01019948033673</v>
      </c>
    </row>
    <row r="4555" spans="11:23">
      <c r="K4555" s="80">
        <v>455.3</v>
      </c>
      <c r="L4555" s="56">
        <f t="shared" si="573"/>
        <v>1.09123077925827</v>
      </c>
      <c r="M4555" s="56">
        <f t="shared" si="572"/>
        <v>0.00239362903737561</v>
      </c>
      <c r="Q4555" s="82">
        <f t="shared" si="574"/>
        <v>0.0268084885948157</v>
      </c>
      <c r="R4555" s="58">
        <f t="shared" si="575"/>
        <v>3.17361010226061</v>
      </c>
      <c r="S4555" s="57">
        <f>IF(K4555=0,C4583,(1/$C$59)*LN(1+$C$59/$C$58/(RodR+ABS(Calculations!K4555-RodR))))</f>
        <v>0.00844731637819013</v>
      </c>
      <c r="T4555" s="83">
        <f t="shared" si="576"/>
        <v>0.00849498586981867</v>
      </c>
      <c r="U4555" s="58">
        <f t="shared" si="577"/>
        <v>189.708333333333</v>
      </c>
      <c r="V4555" s="58">
        <f t="shared" si="578"/>
        <v>1.01019948033673</v>
      </c>
      <c r="W4555" s="58">
        <f t="shared" si="579"/>
        <v>1.01019948033673</v>
      </c>
    </row>
    <row r="4556" spans="11:23">
      <c r="K4556" s="80">
        <v>455.4</v>
      </c>
      <c r="L4556" s="56">
        <f t="shared" si="573"/>
        <v>1.09099199251692</v>
      </c>
      <c r="M4556" s="56">
        <f t="shared" si="572"/>
        <v>0.00239258043561175</v>
      </c>
      <c r="Q4556" s="82">
        <f t="shared" si="574"/>
        <v>0.0268026222723531</v>
      </c>
      <c r="R4556" s="58">
        <f t="shared" si="575"/>
        <v>3.17361010226061</v>
      </c>
      <c r="S4556" s="57">
        <f>IF(K4556=0,C4584,(1/$C$59)*LN(1+$C$59/$C$58/(RodR+ABS(Calculations!K4556-RodR))))</f>
        <v>0.00844546790838016</v>
      </c>
      <c r="T4556" s="83">
        <f t="shared" si="576"/>
        <v>0.00849311648578623</v>
      </c>
      <c r="U4556" s="58">
        <f t="shared" si="577"/>
        <v>189.75</v>
      </c>
      <c r="V4556" s="58">
        <f t="shared" si="578"/>
        <v>1.01019948033673</v>
      </c>
      <c r="W4556" s="58">
        <f t="shared" si="579"/>
        <v>1.01019948033673</v>
      </c>
    </row>
    <row r="4557" spans="11:23">
      <c r="K4557" s="80">
        <v>455.5</v>
      </c>
      <c r="L4557" s="56">
        <f t="shared" si="573"/>
        <v>1.09075331025734</v>
      </c>
      <c r="M4557" s="56">
        <f t="shared" ref="M4557:M4620" si="580">L4547-L4557</f>
        <v>0.00239153252274082</v>
      </c>
      <c r="Q4557" s="82">
        <f t="shared" si="574"/>
        <v>0.0267967585167157</v>
      </c>
      <c r="R4557" s="58">
        <f t="shared" si="575"/>
        <v>3.17361010226061</v>
      </c>
      <c r="S4557" s="57">
        <f>IF(K4557=0,C4585,(1/$C$59)*LN(1+$C$59/$C$58/(RodR+ABS(Calculations!K4557-RodR))))</f>
        <v>0.00844362024737317</v>
      </c>
      <c r="T4557" s="83">
        <f t="shared" si="576"/>
        <v>0.00849124792431752</v>
      </c>
      <c r="U4557" s="58">
        <f t="shared" si="577"/>
        <v>189.791666666667</v>
      </c>
      <c r="V4557" s="58">
        <f t="shared" si="578"/>
        <v>1.01019948033673</v>
      </c>
      <c r="W4557" s="58">
        <f t="shared" si="579"/>
        <v>1.01019948033673</v>
      </c>
    </row>
    <row r="4558" spans="11:23">
      <c r="K4558" s="80">
        <v>455.6</v>
      </c>
      <c r="L4558" s="56">
        <f t="shared" si="573"/>
        <v>1.09051473241097</v>
      </c>
      <c r="M4558" s="56">
        <f t="shared" si="580"/>
        <v>0.0023904852981822</v>
      </c>
      <c r="Q4558" s="82">
        <f t="shared" si="574"/>
        <v>0.0267908973262187</v>
      </c>
      <c r="R4558" s="58">
        <f t="shared" si="575"/>
        <v>3.17361010226061</v>
      </c>
      <c r="S4558" s="57">
        <f>IF(K4558=0,C4586,(1/$C$59)*LN(1+$C$59/$C$58/(RodR+ABS(Calculations!K4558-RodR))))</f>
        <v>0.00844177339463822</v>
      </c>
      <c r="T4558" s="83">
        <f t="shared" si="576"/>
        <v>0.00848938018486943</v>
      </c>
      <c r="U4558" s="58">
        <f t="shared" si="577"/>
        <v>189.833333333333</v>
      </c>
      <c r="V4558" s="58">
        <f t="shared" si="578"/>
        <v>1.01019948033673</v>
      </c>
      <c r="W4558" s="58">
        <f t="shared" si="579"/>
        <v>1.01019948033673</v>
      </c>
    </row>
    <row r="4559" spans="11:23">
      <c r="K4559" s="80">
        <v>455.7</v>
      </c>
      <c r="L4559" s="56">
        <f t="shared" si="573"/>
        <v>1.09027625890932</v>
      </c>
      <c r="M4559" s="56">
        <f t="shared" si="580"/>
        <v>0.00238943876132169</v>
      </c>
      <c r="Q4559" s="82">
        <f t="shared" si="574"/>
        <v>0.0267850386991796</v>
      </c>
      <c r="R4559" s="58">
        <f t="shared" si="575"/>
        <v>3.17361010226061</v>
      </c>
      <c r="S4559" s="57">
        <f>IF(K4559=0,C4587,(1/$C$59)*LN(1+$C$59/$C$58/(RodR+ABS(Calculations!K4559-RodR))))</f>
        <v>0.00843992734964519</v>
      </c>
      <c r="T4559" s="83">
        <f t="shared" si="576"/>
        <v>0.00848751326689975</v>
      </c>
      <c r="U4559" s="58">
        <f t="shared" si="577"/>
        <v>189.875</v>
      </c>
      <c r="V4559" s="58">
        <f t="shared" si="578"/>
        <v>1.01019948033673</v>
      </c>
      <c r="W4559" s="58">
        <f t="shared" si="579"/>
        <v>1.01019948033673</v>
      </c>
    </row>
    <row r="4560" spans="11:23">
      <c r="K4560" s="80">
        <v>455.8</v>
      </c>
      <c r="L4560" s="56">
        <f t="shared" si="573"/>
        <v>1.09003788968393</v>
      </c>
      <c r="M4560" s="56">
        <f t="shared" si="580"/>
        <v>0.00238839291157977</v>
      </c>
      <c r="Q4560" s="82">
        <f t="shared" si="574"/>
        <v>0.0267791826339167</v>
      </c>
      <c r="R4560" s="58">
        <f t="shared" si="575"/>
        <v>3.17361010226061</v>
      </c>
      <c r="S4560" s="57">
        <f>IF(K4560=0,C4588,(1/$C$59)*LN(1+$C$59/$C$58/(RodR+ABS(Calculations!K4560-RodR))))</f>
        <v>0.00843808211186419</v>
      </c>
      <c r="T4560" s="83">
        <f t="shared" si="576"/>
        <v>0.00848564716986717</v>
      </c>
      <c r="U4560" s="58">
        <f t="shared" si="577"/>
        <v>189.916666666667</v>
      </c>
      <c r="V4560" s="58">
        <f t="shared" si="578"/>
        <v>1.01019948033673</v>
      </c>
      <c r="W4560" s="58">
        <f t="shared" si="579"/>
        <v>1.01019948033673</v>
      </c>
    </row>
    <row r="4561" spans="11:23">
      <c r="K4561" s="80">
        <v>455.9</v>
      </c>
      <c r="L4561" s="56">
        <f t="shared" si="573"/>
        <v>1.08979962466646</v>
      </c>
      <c r="M4561" s="56">
        <f t="shared" si="580"/>
        <v>0.00238734774830562</v>
      </c>
      <c r="Q4561" s="82">
        <f t="shared" si="574"/>
        <v>0.0267733291287511</v>
      </c>
      <c r="R4561" s="58">
        <f t="shared" si="575"/>
        <v>3.17361010226061</v>
      </c>
      <c r="S4561" s="57">
        <f>IF(K4561=0,C4589,(1/$C$59)*LN(1+$C$59/$C$58/(RodR+ABS(Calculations!K4561-RodR))))</f>
        <v>0.00843623768076617</v>
      </c>
      <c r="T4561" s="83">
        <f t="shared" si="576"/>
        <v>0.00848378189322946</v>
      </c>
      <c r="U4561" s="58">
        <f t="shared" si="577"/>
        <v>189.958333333333</v>
      </c>
      <c r="V4561" s="58">
        <f t="shared" si="578"/>
        <v>1.01019948033673</v>
      </c>
      <c r="W4561" s="58">
        <f t="shared" si="579"/>
        <v>1.01019948033673</v>
      </c>
    </row>
    <row r="4562" spans="11:23">
      <c r="K4562" s="80">
        <v>456</v>
      </c>
      <c r="L4562" s="56">
        <f t="shared" si="573"/>
        <v>1.08956146378854</v>
      </c>
      <c r="M4562" s="56">
        <f t="shared" si="580"/>
        <v>0.00238630327098943</v>
      </c>
      <c r="Q4562" s="82">
        <f t="shared" si="574"/>
        <v>0.0267674781820028</v>
      </c>
      <c r="R4562" s="58">
        <f t="shared" si="575"/>
        <v>3.17361010226061</v>
      </c>
      <c r="S4562" s="57">
        <f>IF(K4562=0,C4590,(1/$C$59)*LN(1+$C$59/$C$58/(RodR+ABS(Calculations!K4562-RodR))))</f>
        <v>0.00843439405582176</v>
      </c>
      <c r="T4562" s="83">
        <f t="shared" si="576"/>
        <v>0.00848191743644664</v>
      </c>
      <c r="U4562" s="58">
        <f t="shared" si="577"/>
        <v>190</v>
      </c>
      <c r="V4562" s="58">
        <f t="shared" si="578"/>
        <v>1.01019948033673</v>
      </c>
      <c r="W4562" s="58">
        <f t="shared" si="579"/>
        <v>1.01019948033673</v>
      </c>
    </row>
    <row r="4563" spans="11:23">
      <c r="K4563" s="80">
        <v>456.1</v>
      </c>
      <c r="L4563" s="56">
        <f t="shared" si="573"/>
        <v>1.08932340698195</v>
      </c>
      <c r="M4563" s="56">
        <f t="shared" si="580"/>
        <v>0.0023852594789131</v>
      </c>
      <c r="Q4563" s="82">
        <f t="shared" si="574"/>
        <v>0.026761629791996</v>
      </c>
      <c r="R4563" s="58">
        <f t="shared" si="575"/>
        <v>3.17361010226061</v>
      </c>
      <c r="S4563" s="57">
        <f>IF(K4563=0,C4591,(1/$C$59)*LN(1+$C$59/$C$58/(RodR+ABS(Calculations!K4563-RodR))))</f>
        <v>0.00843255123650297</v>
      </c>
      <c r="T4563" s="83">
        <f t="shared" si="576"/>
        <v>0.00848005379897718</v>
      </c>
      <c r="U4563" s="58">
        <f t="shared" si="577"/>
        <v>190.041666666667</v>
      </c>
      <c r="V4563" s="58">
        <f t="shared" si="578"/>
        <v>1.01019948033673</v>
      </c>
      <c r="W4563" s="58">
        <f t="shared" si="579"/>
        <v>1.01019948033673</v>
      </c>
    </row>
    <row r="4564" spans="11:23">
      <c r="K4564" s="80">
        <v>456.2</v>
      </c>
      <c r="L4564" s="56">
        <f t="shared" si="573"/>
        <v>1.08908545417847</v>
      </c>
      <c r="M4564" s="56">
        <f t="shared" si="580"/>
        <v>0.00238421637156461</v>
      </c>
      <c r="Q4564" s="82">
        <f t="shared" si="574"/>
        <v>0.0267557839570551</v>
      </c>
      <c r="R4564" s="58">
        <f t="shared" si="575"/>
        <v>3.17361010226061</v>
      </c>
      <c r="S4564" s="57">
        <f>IF(K4564=0,C4592,(1/$C$59)*LN(1+$C$59/$C$58/(RodR+ABS(Calculations!K4564-RodR))))</f>
        <v>0.00843070922228176</v>
      </c>
      <c r="T4564" s="83">
        <f t="shared" si="576"/>
        <v>0.00847819098028242</v>
      </c>
      <c r="U4564" s="58">
        <f t="shared" si="577"/>
        <v>190.083333333333</v>
      </c>
      <c r="V4564" s="58">
        <f t="shared" si="578"/>
        <v>1.01019948033673</v>
      </c>
      <c r="W4564" s="58">
        <f t="shared" si="579"/>
        <v>1.01019948033673</v>
      </c>
    </row>
    <row r="4565" spans="11:23">
      <c r="K4565" s="80">
        <v>456.3</v>
      </c>
      <c r="L4565" s="56">
        <f t="shared" si="573"/>
        <v>1.08884760530998</v>
      </c>
      <c r="M4565" s="56">
        <f t="shared" si="580"/>
        <v>0.00238317394829513</v>
      </c>
      <c r="Q4565" s="82">
        <f t="shared" si="574"/>
        <v>0.0267499406755059</v>
      </c>
      <c r="R4565" s="58">
        <f t="shared" si="575"/>
        <v>3.17361010226061</v>
      </c>
      <c r="S4565" s="57">
        <f>IF(K4565=0,C4593,(1/$C$59)*LN(1+$C$59/$C$58/(RodR+ABS(Calculations!K4565-RodR))))</f>
        <v>0.00842886801263065</v>
      </c>
      <c r="T4565" s="83">
        <f t="shared" si="576"/>
        <v>0.00847632897982172</v>
      </c>
      <c r="U4565" s="58">
        <f t="shared" si="577"/>
        <v>190.125</v>
      </c>
      <c r="V4565" s="58">
        <f t="shared" si="578"/>
        <v>1.01019948033673</v>
      </c>
      <c r="W4565" s="58">
        <f t="shared" si="579"/>
        <v>1.01019948033673</v>
      </c>
    </row>
    <row r="4566" spans="11:23">
      <c r="K4566" s="80">
        <v>456.4</v>
      </c>
      <c r="L4566" s="56">
        <f t="shared" si="573"/>
        <v>1.08860986030836</v>
      </c>
      <c r="M4566" s="56">
        <f t="shared" si="580"/>
        <v>0.00238213220855932</v>
      </c>
      <c r="Q4566" s="82">
        <f t="shared" si="574"/>
        <v>0.0267440999456754</v>
      </c>
      <c r="R4566" s="58">
        <f t="shared" si="575"/>
        <v>3.17361010226061</v>
      </c>
      <c r="S4566" s="57">
        <f>IF(K4566=0,C4594,(1/$C$59)*LN(1+$C$59/$C$58/(RodR+ABS(Calculations!K4566-RodR))))</f>
        <v>0.00842702760702241</v>
      </c>
      <c r="T4566" s="83">
        <f t="shared" si="576"/>
        <v>0.00847446779705708</v>
      </c>
      <c r="U4566" s="58">
        <f t="shared" si="577"/>
        <v>190.166666666667</v>
      </c>
      <c r="V4566" s="58">
        <f t="shared" si="578"/>
        <v>1.01019948033673</v>
      </c>
      <c r="W4566" s="58">
        <f t="shared" si="579"/>
        <v>1.01019948033673</v>
      </c>
    </row>
    <row r="4567" spans="11:23">
      <c r="K4567" s="80">
        <v>456.5</v>
      </c>
      <c r="L4567" s="56">
        <f t="shared" si="573"/>
        <v>1.0883722191056</v>
      </c>
      <c r="M4567" s="56">
        <f t="shared" si="580"/>
        <v>0.00238109115174168</v>
      </c>
      <c r="Q4567" s="82">
        <f t="shared" si="574"/>
        <v>0.0267382617658927</v>
      </c>
      <c r="R4567" s="58">
        <f t="shared" si="575"/>
        <v>3.17361010226061</v>
      </c>
      <c r="S4567" s="57">
        <f>IF(K4567=0,C4595,(1/$C$59)*LN(1+$C$59/$C$58/(RodR+ABS(Calculations!K4567-RodR))))</f>
        <v>0.00842518800493061</v>
      </c>
      <c r="T4567" s="83">
        <f t="shared" si="576"/>
        <v>0.00847260743144899</v>
      </c>
      <c r="U4567" s="58">
        <f t="shared" si="577"/>
        <v>190.208333333333</v>
      </c>
      <c r="V4567" s="58">
        <f t="shared" si="578"/>
        <v>1.01019948033673</v>
      </c>
      <c r="W4567" s="58">
        <f t="shared" si="579"/>
        <v>1.01019948033673</v>
      </c>
    </row>
    <row r="4568" spans="11:23">
      <c r="K4568" s="80">
        <v>456.6</v>
      </c>
      <c r="L4568" s="56">
        <f t="shared" si="573"/>
        <v>1.08813468163378</v>
      </c>
      <c r="M4568" s="56">
        <f t="shared" si="580"/>
        <v>0.00238005077719405</v>
      </c>
      <c r="Q4568" s="82">
        <f t="shared" si="574"/>
        <v>0.0267324261344889</v>
      </c>
      <c r="R4568" s="58">
        <f t="shared" si="575"/>
        <v>3.17361010226061</v>
      </c>
      <c r="S4568" s="57">
        <f>IF(K4568=0,C4596,(1/$C$59)*LN(1+$C$59/$C$58/(RodR+ABS(Calculations!K4568-RodR))))</f>
        <v>0.00842334920582934</v>
      </c>
      <c r="T4568" s="83">
        <f t="shared" si="576"/>
        <v>0.00847074788246034</v>
      </c>
      <c r="U4568" s="58">
        <f t="shared" si="577"/>
        <v>190.25</v>
      </c>
      <c r="V4568" s="58">
        <f t="shared" si="578"/>
        <v>1.01019948033673</v>
      </c>
      <c r="W4568" s="58">
        <f t="shared" si="579"/>
        <v>1.01019948033673</v>
      </c>
    </row>
    <row r="4569" spans="11:23">
      <c r="K4569" s="80">
        <v>456.7</v>
      </c>
      <c r="L4569" s="56">
        <f t="shared" si="573"/>
        <v>1.08789724782495</v>
      </c>
      <c r="M4569" s="56">
        <f t="shared" si="580"/>
        <v>0.00237901108436978</v>
      </c>
      <c r="Q4569" s="82">
        <f t="shared" si="574"/>
        <v>0.0267265930497949</v>
      </c>
      <c r="R4569" s="58">
        <f t="shared" si="575"/>
        <v>3.17361010226061</v>
      </c>
      <c r="S4569" s="57">
        <f>IF(K4569=0,C4597,(1/$C$59)*LN(1+$C$59/$C$58/(RodR+ABS(Calculations!K4569-RodR))))</f>
        <v>0.0084215112091927</v>
      </c>
      <c r="T4569" s="83">
        <f t="shared" si="576"/>
        <v>0.00846888914955295</v>
      </c>
      <c r="U4569" s="58">
        <f t="shared" si="577"/>
        <v>190.291666666667</v>
      </c>
      <c r="V4569" s="58">
        <f t="shared" si="578"/>
        <v>1.01019948033673</v>
      </c>
      <c r="W4569" s="58">
        <f t="shared" si="579"/>
        <v>1.01019948033673</v>
      </c>
    </row>
    <row r="4570" spans="11:23">
      <c r="K4570" s="80">
        <v>456.8</v>
      </c>
      <c r="L4570" s="56">
        <f t="shared" si="573"/>
        <v>1.08765991761124</v>
      </c>
      <c r="M4570" s="56">
        <f t="shared" si="580"/>
        <v>0.0023779720726893</v>
      </c>
      <c r="Q4570" s="82">
        <f t="shared" si="574"/>
        <v>0.0267207625101435</v>
      </c>
      <c r="R4570" s="58">
        <f t="shared" si="575"/>
        <v>3.17361010226061</v>
      </c>
      <c r="S4570" s="57">
        <f>IF(K4570=0,C4598,(1/$C$59)*LN(1+$C$59/$C$58/(RodR+ABS(Calculations!K4570-RodR))))</f>
        <v>0.00841967401449531</v>
      </c>
      <c r="T4570" s="83">
        <f t="shared" si="576"/>
        <v>0.00846703123218994</v>
      </c>
      <c r="U4570" s="58">
        <f t="shared" si="577"/>
        <v>190.333333333333</v>
      </c>
      <c r="V4570" s="58">
        <f t="shared" si="578"/>
        <v>1.01019948033673</v>
      </c>
      <c r="W4570" s="58">
        <f t="shared" si="579"/>
        <v>1.01019948033673</v>
      </c>
    </row>
    <row r="4571" spans="11:23">
      <c r="K4571" s="80">
        <v>456.9</v>
      </c>
      <c r="L4571" s="56">
        <f t="shared" si="573"/>
        <v>1.08742269092496</v>
      </c>
      <c r="M4571" s="56">
        <f t="shared" si="580"/>
        <v>0.00237693374150294</v>
      </c>
      <c r="Q4571" s="82">
        <f t="shared" si="574"/>
        <v>0.0267149345138714</v>
      </c>
      <c r="R4571" s="58">
        <f t="shared" si="575"/>
        <v>3.17361010226061</v>
      </c>
      <c r="S4571" s="57">
        <f>IF(K4571=0,C4599,(1/$C$59)*LN(1+$C$59/$C$58/(RodR+ABS(Calculations!K4571-RodR))))</f>
        <v>0.00841783762121312</v>
      </c>
      <c r="T4571" s="83">
        <f t="shared" si="576"/>
        <v>0.0084651741298349</v>
      </c>
      <c r="U4571" s="58">
        <f t="shared" si="577"/>
        <v>190.375</v>
      </c>
      <c r="V4571" s="58">
        <f t="shared" si="578"/>
        <v>1.01019948033673</v>
      </c>
      <c r="W4571" s="58">
        <f t="shared" si="579"/>
        <v>1.01019948033673</v>
      </c>
    </row>
    <row r="4572" spans="11:23">
      <c r="K4572" s="80">
        <v>457</v>
      </c>
      <c r="L4572" s="56">
        <f t="shared" si="573"/>
        <v>1.08718556769827</v>
      </c>
      <c r="M4572" s="56">
        <f t="shared" si="580"/>
        <v>0.0023758960902649</v>
      </c>
      <c r="Q4572" s="82">
        <f t="shared" si="574"/>
        <v>0.0267091090593121</v>
      </c>
      <c r="R4572" s="58">
        <f t="shared" si="575"/>
        <v>3.17361010226061</v>
      </c>
      <c r="S4572" s="57">
        <f>IF(K4572=0,C4600,(1/$C$59)*LN(1+$C$59/$C$58/(RodR+ABS(Calculations!K4572-RodR))))</f>
        <v>0.00841600202882101</v>
      </c>
      <c r="T4572" s="83">
        <f t="shared" si="576"/>
        <v>0.0084633178419512</v>
      </c>
      <c r="U4572" s="58">
        <f t="shared" si="577"/>
        <v>190.416666666667</v>
      </c>
      <c r="V4572" s="58">
        <f t="shared" si="578"/>
        <v>1.01019948033673</v>
      </c>
      <c r="W4572" s="58">
        <f t="shared" si="579"/>
        <v>1.01019948033673</v>
      </c>
    </row>
    <row r="4573" spans="11:23">
      <c r="K4573" s="80">
        <v>457.1</v>
      </c>
      <c r="L4573" s="56">
        <f t="shared" si="573"/>
        <v>1.08694854786362</v>
      </c>
      <c r="M4573" s="56">
        <f t="shared" si="580"/>
        <v>0.00237485911832636</v>
      </c>
      <c r="Q4573" s="82">
        <f t="shared" si="574"/>
        <v>0.026703286144806</v>
      </c>
      <c r="R4573" s="58">
        <f t="shared" si="575"/>
        <v>3.17361010226061</v>
      </c>
      <c r="S4573" s="57">
        <f>IF(K4573=0,C4601,(1/$C$59)*LN(1+$C$59/$C$58/(RodR+ABS(Calculations!K4573-RodR))))</f>
        <v>0.00841416723679599</v>
      </c>
      <c r="T4573" s="83">
        <f t="shared" si="576"/>
        <v>0.00846146236800329</v>
      </c>
      <c r="U4573" s="58">
        <f t="shared" si="577"/>
        <v>190.458333333333</v>
      </c>
      <c r="V4573" s="58">
        <f t="shared" si="578"/>
        <v>1.01019948033673</v>
      </c>
      <c r="W4573" s="58">
        <f t="shared" si="579"/>
        <v>1.01019948033673</v>
      </c>
    </row>
    <row r="4574" spans="11:23">
      <c r="K4574" s="80">
        <v>457.2</v>
      </c>
      <c r="L4574" s="56">
        <f t="shared" si="573"/>
        <v>1.0867116313533</v>
      </c>
      <c r="M4574" s="56">
        <f t="shared" si="580"/>
        <v>0.00237382282517573</v>
      </c>
      <c r="Q4574" s="82">
        <f t="shared" si="574"/>
        <v>0.0266974657686898</v>
      </c>
      <c r="R4574" s="58">
        <f t="shared" si="575"/>
        <v>3.17361010226061</v>
      </c>
      <c r="S4574" s="57">
        <f>IF(K4574=0,C4602,(1/$C$59)*LN(1+$C$59/$C$58/(RodR+ABS(Calculations!K4574-RodR))))</f>
        <v>0.008412333244614</v>
      </c>
      <c r="T4574" s="83">
        <f t="shared" si="576"/>
        <v>0.00845960770745611</v>
      </c>
      <c r="U4574" s="58">
        <f t="shared" si="577"/>
        <v>190.5</v>
      </c>
      <c r="V4574" s="58">
        <f t="shared" si="578"/>
        <v>1.01019948033673</v>
      </c>
      <c r="W4574" s="58">
        <f t="shared" si="579"/>
        <v>1.01019948033673</v>
      </c>
    </row>
    <row r="4575" spans="11:23">
      <c r="K4575" s="80">
        <v>457.3</v>
      </c>
      <c r="L4575" s="56">
        <f t="shared" si="573"/>
        <v>1.08647481809982</v>
      </c>
      <c r="M4575" s="56">
        <f t="shared" si="580"/>
        <v>0.00237278721016376</v>
      </c>
      <c r="Q4575" s="82">
        <f t="shared" si="574"/>
        <v>0.0266916479293053</v>
      </c>
      <c r="R4575" s="58">
        <f t="shared" si="575"/>
        <v>3.17361010226061</v>
      </c>
      <c r="S4575" s="57">
        <f>IF(K4575=0,C4603,(1/$C$59)*LN(1+$C$59/$C$58/(RodR+ABS(Calculations!K4575-RodR))))</f>
        <v>0.00841050005175257</v>
      </c>
      <c r="T4575" s="83">
        <f t="shared" si="576"/>
        <v>0.00845775385977502</v>
      </c>
      <c r="U4575" s="58">
        <f t="shared" si="577"/>
        <v>190.541666666667</v>
      </c>
      <c r="V4575" s="58">
        <f t="shared" si="578"/>
        <v>1.01019948033673</v>
      </c>
      <c r="W4575" s="58">
        <f t="shared" si="579"/>
        <v>1.01019948033673</v>
      </c>
    </row>
    <row r="4576" spans="11:23">
      <c r="K4576" s="80">
        <v>457.4</v>
      </c>
      <c r="L4576" s="56">
        <f t="shared" si="573"/>
        <v>1.08623810803568</v>
      </c>
      <c r="M4576" s="56">
        <f t="shared" si="580"/>
        <v>0.00237175227267516</v>
      </c>
      <c r="Q4576" s="82">
        <f t="shared" si="574"/>
        <v>0.0266858326249946</v>
      </c>
      <c r="R4576" s="58">
        <f t="shared" si="575"/>
        <v>3.17361010226061</v>
      </c>
      <c r="S4576" s="57">
        <f>IF(K4576=0,C4604,(1/$C$59)*LN(1+$C$59/$C$58/(RodR+ABS(Calculations!K4576-RodR))))</f>
        <v>0.00840866765768924</v>
      </c>
      <c r="T4576" s="83">
        <f t="shared" si="576"/>
        <v>0.00845590082442537</v>
      </c>
      <c r="U4576" s="58">
        <f t="shared" si="577"/>
        <v>190.583333333333</v>
      </c>
      <c r="V4576" s="58">
        <f t="shared" si="578"/>
        <v>1.01019948033673</v>
      </c>
      <c r="W4576" s="58">
        <f t="shared" si="579"/>
        <v>1.01019948033673</v>
      </c>
    </row>
    <row r="4577" spans="11:23">
      <c r="K4577" s="80">
        <v>457.5</v>
      </c>
      <c r="L4577" s="56">
        <f t="shared" si="573"/>
        <v>1.0860015010934</v>
      </c>
      <c r="M4577" s="56">
        <f t="shared" si="580"/>
        <v>0.0023707180121999</v>
      </c>
      <c r="Q4577" s="82">
        <f t="shared" si="574"/>
        <v>0.0266800198540995</v>
      </c>
      <c r="R4577" s="58">
        <f t="shared" si="575"/>
        <v>3.17361010226061</v>
      </c>
      <c r="S4577" s="57">
        <f>IF(K4577=0,C4605,(1/$C$59)*LN(1+$C$59/$C$58/(RodR+ABS(Calculations!K4577-RodR))))</f>
        <v>0.00840683606190153</v>
      </c>
      <c r="T4577" s="83">
        <f t="shared" si="576"/>
        <v>0.00845404860087345</v>
      </c>
      <c r="U4577" s="58">
        <f t="shared" si="577"/>
        <v>190.625</v>
      </c>
      <c r="V4577" s="58">
        <f t="shared" si="578"/>
        <v>1.01019948033673</v>
      </c>
      <c r="W4577" s="58">
        <f t="shared" si="579"/>
        <v>1.01019948033673</v>
      </c>
    </row>
    <row r="4578" spans="11:23">
      <c r="K4578" s="80">
        <v>457.6</v>
      </c>
      <c r="L4578" s="56">
        <f t="shared" si="573"/>
        <v>1.08576499720569</v>
      </c>
      <c r="M4578" s="56">
        <f t="shared" si="580"/>
        <v>0.00236968442808783</v>
      </c>
      <c r="Q4578" s="82">
        <f t="shared" si="574"/>
        <v>0.0266742096149669</v>
      </c>
      <c r="R4578" s="58">
        <f t="shared" si="575"/>
        <v>3.17361010226061</v>
      </c>
      <c r="S4578" s="57">
        <f>IF(K4578=0,C4606,(1/$C$59)*LN(1+$C$59/$C$58/(RodR+ABS(Calculations!K4578-RodR))))</f>
        <v>0.00840500526386857</v>
      </c>
      <c r="T4578" s="83">
        <f t="shared" si="576"/>
        <v>0.00845219718858615</v>
      </c>
      <c r="U4578" s="58">
        <f t="shared" si="577"/>
        <v>190.666666666667</v>
      </c>
      <c r="V4578" s="58">
        <f t="shared" si="578"/>
        <v>1.01019948033673</v>
      </c>
      <c r="W4578" s="58">
        <f t="shared" si="579"/>
        <v>1.01019948033673</v>
      </c>
    </row>
    <row r="4579" spans="11:23">
      <c r="K4579" s="80">
        <v>457.7</v>
      </c>
      <c r="L4579" s="56">
        <f t="shared" si="573"/>
        <v>1.08552859630519</v>
      </c>
      <c r="M4579" s="56">
        <f t="shared" si="580"/>
        <v>0.00236865151975874</v>
      </c>
      <c r="Q4579" s="82">
        <f t="shared" si="574"/>
        <v>0.026668401905942</v>
      </c>
      <c r="R4579" s="58">
        <f t="shared" si="575"/>
        <v>3.17361010226061</v>
      </c>
      <c r="S4579" s="57">
        <f>IF(K4579=0,C4607,(1/$C$59)*LN(1+$C$59/$C$58/(RodR+ABS(Calculations!K4579-RodR))))</f>
        <v>0.00840317526306893</v>
      </c>
      <c r="T4579" s="83">
        <f t="shared" si="576"/>
        <v>0.00845034658703042</v>
      </c>
      <c r="U4579" s="58">
        <f t="shared" si="577"/>
        <v>190.708333333333</v>
      </c>
      <c r="V4579" s="58">
        <f t="shared" si="578"/>
        <v>1.01019948033673</v>
      </c>
      <c r="W4579" s="58">
        <f t="shared" si="579"/>
        <v>1.01019948033673</v>
      </c>
    </row>
    <row r="4580" spans="11:23">
      <c r="K4580" s="80">
        <v>457.8</v>
      </c>
      <c r="L4580" s="56">
        <f t="shared" si="573"/>
        <v>1.08529229832464</v>
      </c>
      <c r="M4580" s="56">
        <f t="shared" si="580"/>
        <v>0.00236761928659734</v>
      </c>
      <c r="Q4580" s="82">
        <f t="shared" si="574"/>
        <v>0.0266625967253727</v>
      </c>
      <c r="R4580" s="58">
        <f t="shared" si="575"/>
        <v>3.17361010226061</v>
      </c>
      <c r="S4580" s="57">
        <f>IF(K4580=0,C4608,(1/$C$59)*LN(1+$C$59/$C$58/(RodR+ABS(Calculations!K4580-RodR))))</f>
        <v>0.00840134605898201</v>
      </c>
      <c r="T4580" s="83">
        <f t="shared" si="576"/>
        <v>0.00844849679567384</v>
      </c>
      <c r="U4580" s="58">
        <f t="shared" si="577"/>
        <v>190.75</v>
      </c>
      <c r="V4580" s="58">
        <f t="shared" si="578"/>
        <v>1.01019948033673</v>
      </c>
      <c r="W4580" s="58">
        <f t="shared" si="579"/>
        <v>1.01019948033673</v>
      </c>
    </row>
    <row r="4581" spans="11:23">
      <c r="K4581" s="80">
        <v>457.9</v>
      </c>
      <c r="L4581" s="56">
        <f t="shared" si="573"/>
        <v>1.08505610319687</v>
      </c>
      <c r="M4581" s="56">
        <f t="shared" si="580"/>
        <v>0.00236658772809339</v>
      </c>
      <c r="Q4581" s="82">
        <f t="shared" si="574"/>
        <v>0.0266567940716082</v>
      </c>
      <c r="R4581" s="58">
        <f t="shared" si="575"/>
        <v>3.17361010226061</v>
      </c>
      <c r="S4581" s="57">
        <f>IF(K4581=0,C4609,(1/$C$59)*LN(1+$C$59/$C$58/(RodR+ABS(Calculations!K4581-RodR))))</f>
        <v>0.0083995176510877</v>
      </c>
      <c r="T4581" s="83">
        <f t="shared" si="576"/>
        <v>0.00844664781398446</v>
      </c>
      <c r="U4581" s="58">
        <f t="shared" si="577"/>
        <v>190.791666666667</v>
      </c>
      <c r="V4581" s="58">
        <f t="shared" si="578"/>
        <v>1.01019948033673</v>
      </c>
      <c r="W4581" s="58">
        <f t="shared" si="579"/>
        <v>1.01019948033673</v>
      </c>
    </row>
    <row r="4582" spans="11:23">
      <c r="K4582" s="80">
        <v>458</v>
      </c>
      <c r="L4582" s="56">
        <f t="shared" si="573"/>
        <v>1.08482001085468</v>
      </c>
      <c r="M4582" s="56">
        <f t="shared" si="580"/>
        <v>0.00236555684359674</v>
      </c>
      <c r="Q4582" s="82">
        <f t="shared" si="574"/>
        <v>0.0266509939429982</v>
      </c>
      <c r="R4582" s="58">
        <f t="shared" si="575"/>
        <v>3.17361010226061</v>
      </c>
      <c r="S4582" s="57">
        <f>IF(K4582=0,C4610,(1/$C$59)*LN(1+$C$59/$C$58/(RodR+ABS(Calculations!K4582-RodR))))</f>
        <v>0.00839769003886593</v>
      </c>
      <c r="T4582" s="83">
        <f t="shared" si="576"/>
        <v>0.00844479964143098</v>
      </c>
      <c r="U4582" s="58">
        <f t="shared" si="577"/>
        <v>190.833333333333</v>
      </c>
      <c r="V4582" s="58">
        <f t="shared" si="578"/>
        <v>1.01019948033673</v>
      </c>
      <c r="W4582" s="58">
        <f t="shared" si="579"/>
        <v>1.01019948033673</v>
      </c>
    </row>
    <row r="4583" spans="11:23">
      <c r="K4583" s="80">
        <v>458.1</v>
      </c>
      <c r="L4583" s="56">
        <f t="shared" si="573"/>
        <v>1.08458402123106</v>
      </c>
      <c r="M4583" s="56">
        <f t="shared" si="580"/>
        <v>0.00236452663256137</v>
      </c>
      <c r="Q4583" s="82">
        <f t="shared" si="574"/>
        <v>0.0266451963378962</v>
      </c>
      <c r="R4583" s="58">
        <f t="shared" si="575"/>
        <v>3.17361010226061</v>
      </c>
      <c r="S4583" s="57">
        <f>IF(K4583=0,C4611,(1/$C$59)*LN(1+$C$59/$C$58/(RodR+ABS(Calculations!K4583-RodR))))</f>
        <v>0.00839586322179792</v>
      </c>
      <c r="T4583" s="83">
        <f t="shared" si="576"/>
        <v>0.00844295227748211</v>
      </c>
      <c r="U4583" s="58">
        <f t="shared" si="577"/>
        <v>190.875</v>
      </c>
      <c r="V4583" s="58">
        <f t="shared" si="578"/>
        <v>1.01019948033673</v>
      </c>
      <c r="W4583" s="58">
        <f t="shared" si="579"/>
        <v>1.01019948033673</v>
      </c>
    </row>
    <row r="4584" spans="11:23">
      <c r="K4584" s="80">
        <v>458.2</v>
      </c>
      <c r="L4584" s="56">
        <f t="shared" si="573"/>
        <v>1.08434813425899</v>
      </c>
      <c r="M4584" s="56">
        <f t="shared" si="580"/>
        <v>0.00236349709430406</v>
      </c>
      <c r="Q4584" s="82">
        <f t="shared" si="574"/>
        <v>0.0266394012546558</v>
      </c>
      <c r="R4584" s="58">
        <f t="shared" si="575"/>
        <v>3.17361010226061</v>
      </c>
      <c r="S4584" s="57">
        <f>IF(K4584=0,C4612,(1/$C$59)*LN(1+$C$59/$C$58/(RodR+ABS(Calculations!K4584-RodR))))</f>
        <v>0.0083940371993649</v>
      </c>
      <c r="T4584" s="83">
        <f t="shared" si="576"/>
        <v>0.00844110572160723</v>
      </c>
      <c r="U4584" s="58">
        <f t="shared" si="577"/>
        <v>190.916666666667</v>
      </c>
      <c r="V4584" s="58">
        <f t="shared" si="578"/>
        <v>1.01019948033673</v>
      </c>
      <c r="W4584" s="58">
        <f t="shared" si="579"/>
        <v>1.01019948033673</v>
      </c>
    </row>
    <row r="4585" spans="11:23">
      <c r="K4585" s="80">
        <v>458.3</v>
      </c>
      <c r="L4585" s="56">
        <f t="shared" si="573"/>
        <v>1.08411234987143</v>
      </c>
      <c r="M4585" s="56">
        <f t="shared" si="580"/>
        <v>0.00236246822838226</v>
      </c>
      <c r="Q4585" s="82">
        <f t="shared" si="574"/>
        <v>0.0266336086916298</v>
      </c>
      <c r="R4585" s="58">
        <f t="shared" si="575"/>
        <v>3.17361010226061</v>
      </c>
      <c r="S4585" s="57">
        <f>IF(K4585=0,C4613,(1/$C$59)*LN(1+$C$59/$C$58/(RodR+ABS(Calculations!K4585-RodR))))</f>
        <v>0.00839221197104783</v>
      </c>
      <c r="T4585" s="83">
        <f t="shared" si="576"/>
        <v>0.00843925997327684</v>
      </c>
      <c r="U4585" s="58">
        <f t="shared" si="577"/>
        <v>190.958333333333</v>
      </c>
      <c r="V4585" s="58">
        <f t="shared" si="578"/>
        <v>1.01019948033673</v>
      </c>
      <c r="W4585" s="58">
        <f t="shared" si="579"/>
        <v>1.01019948033673</v>
      </c>
    </row>
    <row r="4586" spans="11:23">
      <c r="K4586" s="80">
        <v>458.4</v>
      </c>
      <c r="L4586" s="56">
        <f t="shared" si="573"/>
        <v>1.08387666800157</v>
      </c>
      <c r="M4586" s="56">
        <f t="shared" si="580"/>
        <v>0.00236144003411209</v>
      </c>
      <c r="Q4586" s="82">
        <f t="shared" si="574"/>
        <v>0.026627818647177</v>
      </c>
      <c r="R4586" s="58">
        <f t="shared" si="575"/>
        <v>3.17361010226061</v>
      </c>
      <c r="S4586" s="57">
        <f>IF(K4586=0,C4614,(1/$C$59)*LN(1+$C$59/$C$58/(RodR+ABS(Calculations!K4586-RodR))))</f>
        <v>0.00839038753632955</v>
      </c>
      <c r="T4586" s="83">
        <f t="shared" si="576"/>
        <v>0.00843741503196052</v>
      </c>
      <c r="U4586" s="58">
        <f t="shared" si="577"/>
        <v>191</v>
      </c>
      <c r="V4586" s="58">
        <f t="shared" si="578"/>
        <v>1.01019948033673</v>
      </c>
      <c r="W4586" s="58">
        <f t="shared" si="579"/>
        <v>1.01019948033673</v>
      </c>
    </row>
    <row r="4587" spans="11:23">
      <c r="K4587" s="80">
        <v>458.5</v>
      </c>
      <c r="L4587" s="56">
        <f t="shared" si="573"/>
        <v>1.08364108858249</v>
      </c>
      <c r="M4587" s="56">
        <f t="shared" si="580"/>
        <v>0.0023604125109129</v>
      </c>
      <c r="Q4587" s="82">
        <f t="shared" si="574"/>
        <v>0.0266220311196534</v>
      </c>
      <c r="R4587" s="58">
        <f t="shared" si="575"/>
        <v>3.17361010226061</v>
      </c>
      <c r="S4587" s="57">
        <f>IF(K4587=0,C4615,(1/$C$59)*LN(1+$C$59/$C$58/(RodR+ABS(Calculations!K4587-RodR))))</f>
        <v>0.00838856389469207</v>
      </c>
      <c r="T4587" s="83">
        <f t="shared" si="576"/>
        <v>0.00843557089712989</v>
      </c>
      <c r="U4587" s="58">
        <f t="shared" si="577"/>
        <v>191.041666666667</v>
      </c>
      <c r="V4587" s="58">
        <f t="shared" si="578"/>
        <v>1.01019948033673</v>
      </c>
      <c r="W4587" s="58">
        <f t="shared" si="579"/>
        <v>1.01019948033673</v>
      </c>
    </row>
    <row r="4588" spans="11:23">
      <c r="K4588" s="80">
        <v>458.6</v>
      </c>
      <c r="L4588" s="56">
        <f t="shared" si="573"/>
        <v>1.08340561154745</v>
      </c>
      <c r="M4588" s="56">
        <f t="shared" si="580"/>
        <v>0.0023593856582389</v>
      </c>
      <c r="Q4588" s="82">
        <f t="shared" si="574"/>
        <v>0.0266162461074193</v>
      </c>
      <c r="R4588" s="58">
        <f t="shared" si="575"/>
        <v>3.17361010226061</v>
      </c>
      <c r="S4588" s="57">
        <f>IF(K4588=0,C4616,(1/$C$59)*LN(1+$C$59/$C$58/(RodR+ABS(Calculations!K4588-RodR))))</f>
        <v>0.00838674104561873</v>
      </c>
      <c r="T4588" s="83">
        <f t="shared" si="576"/>
        <v>0.00843372756825544</v>
      </c>
      <c r="U4588" s="58">
        <f t="shared" si="577"/>
        <v>191.083333333333</v>
      </c>
      <c r="V4588" s="58">
        <f t="shared" si="578"/>
        <v>1.01019948033673</v>
      </c>
      <c r="W4588" s="58">
        <f t="shared" si="579"/>
        <v>1.01019948033673</v>
      </c>
    </row>
    <row r="4589" spans="11:23">
      <c r="K4589" s="80">
        <v>458.7</v>
      </c>
      <c r="L4589" s="56">
        <f t="shared" si="573"/>
        <v>1.08317023682968</v>
      </c>
      <c r="M4589" s="56">
        <f t="shared" si="580"/>
        <v>0.00235835947550966</v>
      </c>
      <c r="Q4589" s="82">
        <f t="shared" si="574"/>
        <v>0.0266104636088344</v>
      </c>
      <c r="R4589" s="58">
        <f t="shared" si="575"/>
        <v>3.17361010226061</v>
      </c>
      <c r="S4589" s="57">
        <f>IF(K4589=0,C4617,(1/$C$59)*LN(1+$C$59/$C$58/(RodR+ABS(Calculations!K4589-RodR))))</f>
        <v>0.00838491898859262</v>
      </c>
      <c r="T4589" s="83">
        <f t="shared" si="576"/>
        <v>0.0084318850448101</v>
      </c>
      <c r="U4589" s="58">
        <f t="shared" si="577"/>
        <v>191.125</v>
      </c>
      <c r="V4589" s="58">
        <f t="shared" si="578"/>
        <v>1.01019948033673</v>
      </c>
      <c r="W4589" s="58">
        <f t="shared" si="579"/>
        <v>1.01019948033673</v>
      </c>
    </row>
    <row r="4590" spans="11:23">
      <c r="K4590" s="80">
        <v>458.8</v>
      </c>
      <c r="L4590" s="56">
        <f t="shared" si="573"/>
        <v>1.08293496436253</v>
      </c>
      <c r="M4590" s="56">
        <f t="shared" si="580"/>
        <v>0.00235733396211057</v>
      </c>
      <c r="Q4590" s="82">
        <f t="shared" si="574"/>
        <v>0.0266046836222613</v>
      </c>
      <c r="R4590" s="58">
        <f t="shared" si="575"/>
        <v>3.17361010226061</v>
      </c>
      <c r="S4590" s="57">
        <f>IF(K4590=0,C4618,(1/$C$59)*LN(1+$C$59/$C$58/(RodR+ABS(Calculations!K4590-RodR))))</f>
        <v>0.00838309772309788</v>
      </c>
      <c r="T4590" s="83">
        <f t="shared" si="576"/>
        <v>0.00843004332626461</v>
      </c>
      <c r="U4590" s="58">
        <f t="shared" si="577"/>
        <v>191.166666666667</v>
      </c>
      <c r="V4590" s="58">
        <f t="shared" si="578"/>
        <v>1.01019948033673</v>
      </c>
      <c r="W4590" s="58">
        <f t="shared" si="579"/>
        <v>1.01019948033673</v>
      </c>
    </row>
    <row r="4591" spans="11:23">
      <c r="K4591" s="80">
        <v>458.9</v>
      </c>
      <c r="L4591" s="56">
        <f t="shared" si="573"/>
        <v>1.08269979407937</v>
      </c>
      <c r="M4591" s="56">
        <f t="shared" si="580"/>
        <v>0.00235630911749563</v>
      </c>
      <c r="Q4591" s="82">
        <f t="shared" si="574"/>
        <v>0.0265989061460631</v>
      </c>
      <c r="R4591" s="58">
        <f t="shared" si="575"/>
        <v>3.17361010226061</v>
      </c>
      <c r="S4591" s="57">
        <f>IF(K4591=0,C4619,(1/$C$59)*LN(1+$C$59/$C$58/(RodR+ABS(Calculations!K4591-RodR))))</f>
        <v>0.00838127724861864</v>
      </c>
      <c r="T4591" s="83">
        <f t="shared" si="576"/>
        <v>0.008428202412093</v>
      </c>
      <c r="U4591" s="58">
        <f t="shared" si="577"/>
        <v>191.208333333333</v>
      </c>
      <c r="V4591" s="58">
        <f t="shared" si="578"/>
        <v>1.01019948033673</v>
      </c>
      <c r="W4591" s="58">
        <f t="shared" si="579"/>
        <v>1.01019948033673</v>
      </c>
    </row>
    <row r="4592" spans="11:23">
      <c r="K4592" s="80">
        <v>459</v>
      </c>
      <c r="L4592" s="56">
        <f t="shared" si="573"/>
        <v>1.08246472591366</v>
      </c>
      <c r="M4592" s="56">
        <f t="shared" si="580"/>
        <v>0.00235528494101511</v>
      </c>
      <c r="Q4592" s="82">
        <f t="shared" si="574"/>
        <v>0.0265931311786051</v>
      </c>
      <c r="R4592" s="58">
        <f t="shared" si="575"/>
        <v>3.17361010226061</v>
      </c>
      <c r="S4592" s="57">
        <f>IF(K4592=0,C4620,(1/$C$59)*LN(1+$C$59/$C$58/(RodR+ABS(Calculations!K4592-RodR))))</f>
        <v>0.00837945756463984</v>
      </c>
      <c r="T4592" s="83">
        <f t="shared" si="576"/>
        <v>0.00842636230176733</v>
      </c>
      <c r="U4592" s="58">
        <f t="shared" si="577"/>
        <v>191.25</v>
      </c>
      <c r="V4592" s="58">
        <f t="shared" si="578"/>
        <v>1.01019948033673</v>
      </c>
      <c r="W4592" s="58">
        <f t="shared" si="579"/>
        <v>1.01019948033673</v>
      </c>
    </row>
    <row r="4593" spans="11:23">
      <c r="K4593" s="80">
        <v>459.1</v>
      </c>
      <c r="L4593" s="56">
        <f t="shared" si="573"/>
        <v>1.0822297597989</v>
      </c>
      <c r="M4593" s="56">
        <f t="shared" si="580"/>
        <v>0.00235426143215789</v>
      </c>
      <c r="Q4593" s="82">
        <f t="shared" si="574"/>
        <v>0.0265873587182534</v>
      </c>
      <c r="R4593" s="58">
        <f t="shared" si="575"/>
        <v>3.17361010226061</v>
      </c>
      <c r="S4593" s="57">
        <f>IF(K4593=0,C4621,(1/$C$59)*LN(1+$C$59/$C$58/(RodR+ABS(Calculations!K4593-RodR))))</f>
        <v>0.00837763867064667</v>
      </c>
      <c r="T4593" s="83">
        <f t="shared" si="576"/>
        <v>0.00842452299476211</v>
      </c>
      <c r="U4593" s="58">
        <f t="shared" si="577"/>
        <v>191.291666666667</v>
      </c>
      <c r="V4593" s="58">
        <f t="shared" si="578"/>
        <v>1.01019948033673</v>
      </c>
      <c r="W4593" s="58">
        <f t="shared" si="579"/>
        <v>1.01019948033673</v>
      </c>
    </row>
    <row r="4594" spans="11:23">
      <c r="K4594" s="80">
        <v>459.2</v>
      </c>
      <c r="L4594" s="56">
        <f t="shared" si="573"/>
        <v>1.08199489566865</v>
      </c>
      <c r="M4594" s="56">
        <f t="shared" si="580"/>
        <v>0.00235323859034331</v>
      </c>
      <c r="Q4594" s="82">
        <f t="shared" si="574"/>
        <v>0.026581588763376</v>
      </c>
      <c r="R4594" s="58">
        <f t="shared" si="575"/>
        <v>3.17361010226061</v>
      </c>
      <c r="S4594" s="57">
        <f>IF(K4594=0,C4622,(1/$C$59)*LN(1+$C$59/$C$58/(RodR+ABS(Calculations!K4594-RodR))))</f>
        <v>0.00837582056612485</v>
      </c>
      <c r="T4594" s="83">
        <f t="shared" si="576"/>
        <v>0.00842268449055095</v>
      </c>
      <c r="U4594" s="58">
        <f t="shared" si="577"/>
        <v>191.333333333333</v>
      </c>
      <c r="V4594" s="58">
        <f t="shared" si="578"/>
        <v>1.01019948033673</v>
      </c>
      <c r="W4594" s="58">
        <f t="shared" si="579"/>
        <v>1.01019948033673</v>
      </c>
    </row>
    <row r="4595" spans="11:23">
      <c r="K4595" s="80">
        <v>459.3</v>
      </c>
      <c r="L4595" s="56">
        <f t="shared" si="573"/>
        <v>1.08176013345651</v>
      </c>
      <c r="M4595" s="56">
        <f t="shared" si="580"/>
        <v>0.00235221641492167</v>
      </c>
      <c r="Q4595" s="82">
        <f t="shared" si="574"/>
        <v>0.0265758213123416</v>
      </c>
      <c r="R4595" s="58">
        <f t="shared" si="575"/>
        <v>3.17361010226061</v>
      </c>
      <c r="S4595" s="57">
        <f>IF(K4595=0,C4623,(1/$C$59)*LN(1+$C$59/$C$58/(RodR+ABS(Calculations!K4595-RodR))))</f>
        <v>0.00837400325056038</v>
      </c>
      <c r="T4595" s="83">
        <f t="shared" si="576"/>
        <v>0.00842084678860835</v>
      </c>
      <c r="U4595" s="58">
        <f t="shared" si="577"/>
        <v>191.375</v>
      </c>
      <c r="V4595" s="58">
        <f t="shared" si="578"/>
        <v>1.01019948033673</v>
      </c>
      <c r="W4595" s="58">
        <f t="shared" si="579"/>
        <v>1.01019948033673</v>
      </c>
    </row>
    <row r="4596" spans="11:23">
      <c r="K4596" s="80">
        <v>459.4</v>
      </c>
      <c r="L4596" s="56">
        <f t="shared" si="573"/>
        <v>1.08152547309619</v>
      </c>
      <c r="M4596" s="56">
        <f t="shared" si="580"/>
        <v>0.00235119490538205</v>
      </c>
      <c r="Q4596" s="82">
        <f t="shared" si="574"/>
        <v>0.0265700563635215</v>
      </c>
      <c r="R4596" s="58">
        <f t="shared" si="575"/>
        <v>3.17361010226061</v>
      </c>
      <c r="S4596" s="57">
        <f>IF(K4596=0,C4624,(1/$C$59)*LN(1+$C$59/$C$58/(RodR+ABS(Calculations!K4596-RodR))))</f>
        <v>0.00837218672344005</v>
      </c>
      <c r="T4596" s="83">
        <f t="shared" si="576"/>
        <v>0.00841900988840926</v>
      </c>
      <c r="U4596" s="58">
        <f t="shared" si="577"/>
        <v>191.416666666667</v>
      </c>
      <c r="V4596" s="58">
        <f t="shared" si="578"/>
        <v>1.01019948033673</v>
      </c>
      <c r="W4596" s="58">
        <f t="shared" si="579"/>
        <v>1.01019948033673</v>
      </c>
    </row>
    <row r="4597" spans="11:23">
      <c r="K4597" s="80">
        <v>459.5</v>
      </c>
      <c r="L4597" s="56">
        <f t="shared" si="573"/>
        <v>1.08129091452135</v>
      </c>
      <c r="M4597" s="56">
        <f t="shared" si="580"/>
        <v>0.00235017406114379</v>
      </c>
      <c r="Q4597" s="82">
        <f t="shared" si="574"/>
        <v>0.026564293915286</v>
      </c>
      <c r="R4597" s="58">
        <f t="shared" si="575"/>
        <v>3.17361010226061</v>
      </c>
      <c r="S4597" s="57">
        <f>IF(K4597=0,C4625,(1/$C$59)*LN(1+$C$59/$C$58/(RodR+ABS(Calculations!K4597-RodR))))</f>
        <v>0.00837037098425035</v>
      </c>
      <c r="T4597" s="83">
        <f t="shared" si="576"/>
        <v>0.00841717378942929</v>
      </c>
      <c r="U4597" s="58">
        <f t="shared" si="577"/>
        <v>191.458333333333</v>
      </c>
      <c r="V4597" s="58">
        <f t="shared" si="578"/>
        <v>1.01019948033673</v>
      </c>
      <c r="W4597" s="58">
        <f t="shared" si="579"/>
        <v>1.01019948033673</v>
      </c>
    </row>
    <row r="4598" spans="11:23">
      <c r="K4598" s="80">
        <v>459.6</v>
      </c>
      <c r="L4598" s="56">
        <f t="shared" si="573"/>
        <v>1.08105645766586</v>
      </c>
      <c r="M4598" s="56">
        <f t="shared" si="580"/>
        <v>0.00234915388159185</v>
      </c>
      <c r="Q4598" s="82">
        <f t="shared" si="574"/>
        <v>0.0265585339660106</v>
      </c>
      <c r="R4598" s="58">
        <f t="shared" si="575"/>
        <v>3.17361010226061</v>
      </c>
      <c r="S4598" s="57">
        <f>IF(K4598=0,C4626,(1/$C$59)*LN(1+$C$59/$C$58/(RodR+ABS(Calculations!K4598-RodR))))</f>
        <v>0.0083685560324794</v>
      </c>
      <c r="T4598" s="83">
        <f t="shared" si="576"/>
        <v>0.00841533849114429</v>
      </c>
      <c r="U4598" s="58">
        <f t="shared" si="577"/>
        <v>191.5</v>
      </c>
      <c r="V4598" s="58">
        <f t="shared" si="578"/>
        <v>1.01019948033673</v>
      </c>
      <c r="W4598" s="58">
        <f t="shared" si="579"/>
        <v>1.01019948033673</v>
      </c>
    </row>
    <row r="4599" spans="11:23">
      <c r="K4599" s="80">
        <v>459.7</v>
      </c>
      <c r="L4599" s="56">
        <f t="shared" si="573"/>
        <v>1.0808221024635</v>
      </c>
      <c r="M4599" s="56">
        <f t="shared" si="580"/>
        <v>0.00234813436618042</v>
      </c>
      <c r="Q4599" s="82">
        <f t="shared" si="574"/>
        <v>0.0265527765140682</v>
      </c>
      <c r="R4599" s="58">
        <f t="shared" si="575"/>
        <v>3.17361010226061</v>
      </c>
      <c r="S4599" s="57">
        <f>IF(K4599=0,C4627,(1/$C$59)*LN(1+$C$59/$C$58/(RodR+ABS(Calculations!K4599-RodR))))</f>
        <v>0.0083667418676145</v>
      </c>
      <c r="T4599" s="83">
        <f t="shared" si="576"/>
        <v>0.00841350399303076</v>
      </c>
      <c r="U4599" s="58">
        <f t="shared" si="577"/>
        <v>191.541666666667</v>
      </c>
      <c r="V4599" s="58">
        <f t="shared" si="578"/>
        <v>1.01019948033673</v>
      </c>
      <c r="W4599" s="58">
        <f t="shared" si="579"/>
        <v>1.01019948033673</v>
      </c>
    </row>
    <row r="4600" spans="11:23">
      <c r="K4600" s="80">
        <v>459.8</v>
      </c>
      <c r="L4600" s="56">
        <f t="shared" si="573"/>
        <v>1.0805878488482</v>
      </c>
      <c r="M4600" s="56">
        <f t="shared" si="580"/>
        <v>0.00234711551432842</v>
      </c>
      <c r="Q4600" s="82">
        <f t="shared" si="574"/>
        <v>0.0265470215578359</v>
      </c>
      <c r="R4600" s="58">
        <f t="shared" si="575"/>
        <v>3.17361010226061</v>
      </c>
      <c r="S4600" s="57">
        <f>IF(K4600=0,C4628,(1/$C$59)*LN(1+$C$59/$C$58/(RodR+ABS(Calculations!K4600-RodR))))</f>
        <v>0.0083649284891443</v>
      </c>
      <c r="T4600" s="83">
        <f t="shared" si="576"/>
        <v>0.00841167029456522</v>
      </c>
      <c r="U4600" s="58">
        <f t="shared" si="577"/>
        <v>191.583333333333</v>
      </c>
      <c r="V4600" s="58">
        <f t="shared" si="578"/>
        <v>1.01019948033673</v>
      </c>
      <c r="W4600" s="58">
        <f t="shared" si="579"/>
        <v>1.01019948033673</v>
      </c>
    </row>
    <row r="4601" spans="11:23">
      <c r="K4601" s="80">
        <v>459.9</v>
      </c>
      <c r="L4601" s="56">
        <f t="shared" si="573"/>
        <v>1.08035369675395</v>
      </c>
      <c r="M4601" s="56">
        <f t="shared" si="580"/>
        <v>0.00234609732542146</v>
      </c>
      <c r="Q4601" s="82">
        <f t="shared" si="574"/>
        <v>0.0265412690956918</v>
      </c>
      <c r="R4601" s="58">
        <f t="shared" si="575"/>
        <v>3.17361010226061</v>
      </c>
      <c r="S4601" s="57">
        <f>IF(K4601=0,C4629,(1/$C$59)*LN(1+$C$59/$C$58/(RodR+ABS(Calculations!K4601-RodR))))</f>
        <v>0.00836311589655768</v>
      </c>
      <c r="T4601" s="83">
        <f t="shared" si="576"/>
        <v>0.00840983739522505</v>
      </c>
      <c r="U4601" s="58">
        <f t="shared" si="577"/>
        <v>191.625</v>
      </c>
      <c r="V4601" s="58">
        <f t="shared" si="578"/>
        <v>1.01019948033673</v>
      </c>
      <c r="W4601" s="58">
        <f t="shared" si="579"/>
        <v>1.01019948033673</v>
      </c>
    </row>
    <row r="4602" spans="11:23">
      <c r="K4602" s="80">
        <v>460</v>
      </c>
      <c r="L4602" s="56">
        <f t="shared" si="573"/>
        <v>1.08011964611475</v>
      </c>
      <c r="M4602" s="56">
        <f t="shared" si="580"/>
        <v>0.00234507979891307</v>
      </c>
      <c r="Q4602" s="82">
        <f t="shared" si="574"/>
        <v>0.0265355191260145</v>
      </c>
      <c r="R4602" s="58">
        <f t="shared" si="575"/>
        <v>3.17361010226061</v>
      </c>
      <c r="S4602" s="57">
        <f>IF(K4602=0,C4630,(1/$C$59)*LN(1+$C$59/$C$58/(RodR+ABS(Calculations!K4602-RodR))))</f>
        <v>0.00836130408934382</v>
      </c>
      <c r="T4602" s="83">
        <f t="shared" si="576"/>
        <v>0.00840800529448812</v>
      </c>
      <c r="U4602" s="58">
        <f t="shared" si="577"/>
        <v>191.666666666667</v>
      </c>
      <c r="V4602" s="58">
        <f t="shared" si="578"/>
        <v>1.01019948033673</v>
      </c>
      <c r="W4602" s="58">
        <f t="shared" si="579"/>
        <v>1.01019948033673</v>
      </c>
    </row>
    <row r="4603" spans="11:23">
      <c r="K4603" s="80">
        <v>460.1</v>
      </c>
      <c r="L4603" s="56">
        <f t="shared" si="573"/>
        <v>1.07988569686464</v>
      </c>
      <c r="M4603" s="56">
        <f t="shared" si="580"/>
        <v>0.00234406293425771</v>
      </c>
      <c r="Q4603" s="82">
        <f t="shared" si="574"/>
        <v>0.0265297716471837</v>
      </c>
      <c r="R4603" s="58">
        <f t="shared" si="575"/>
        <v>3.17361010226061</v>
      </c>
      <c r="S4603" s="57">
        <f>IF(K4603=0,C4631,(1/$C$59)*LN(1+$C$59/$C$58/(RodR+ABS(Calculations!K4603-RodR))))</f>
        <v>0.00835949306699212</v>
      </c>
      <c r="T4603" s="83">
        <f t="shared" si="576"/>
        <v>0.00840617399183248</v>
      </c>
      <c r="U4603" s="58">
        <f t="shared" si="577"/>
        <v>191.708333333333</v>
      </c>
      <c r="V4603" s="58">
        <f t="shared" si="578"/>
        <v>1.01019948033673</v>
      </c>
      <c r="W4603" s="58">
        <f t="shared" si="579"/>
        <v>1.01019948033673</v>
      </c>
    </row>
    <row r="4604" spans="11:23">
      <c r="K4604" s="80">
        <v>460.2</v>
      </c>
      <c r="L4604" s="56">
        <f t="shared" si="573"/>
        <v>1.07965184893781</v>
      </c>
      <c r="M4604" s="56">
        <f t="shared" si="580"/>
        <v>0.00234304673084007</v>
      </c>
      <c r="Q4604" s="82">
        <f t="shared" si="574"/>
        <v>0.0265240266575825</v>
      </c>
      <c r="R4604" s="58">
        <f t="shared" si="575"/>
        <v>3.17361010226061</v>
      </c>
      <c r="S4604" s="57">
        <f>IF(K4604=0,C4632,(1/$C$59)*LN(1+$C$59/$C$58/(RodR+ABS(Calculations!K4604-RodR))))</f>
        <v>0.00835768282899308</v>
      </c>
      <c r="T4604" s="83">
        <f t="shared" si="576"/>
        <v>0.00840434348673688</v>
      </c>
      <c r="U4604" s="58">
        <f t="shared" si="577"/>
        <v>191.75</v>
      </c>
      <c r="V4604" s="58">
        <f t="shared" si="578"/>
        <v>1.01019948033673</v>
      </c>
      <c r="W4604" s="58">
        <f t="shared" si="579"/>
        <v>1.01019948033673</v>
      </c>
    </row>
    <row r="4605" spans="11:23">
      <c r="K4605" s="80">
        <v>460.3</v>
      </c>
      <c r="L4605" s="56">
        <f t="shared" si="573"/>
        <v>1.0794181022684</v>
      </c>
      <c r="M4605" s="56">
        <f t="shared" si="580"/>
        <v>0.00234203118811394</v>
      </c>
      <c r="Q4605" s="82">
        <f t="shared" si="574"/>
        <v>0.0265182841555929</v>
      </c>
      <c r="R4605" s="58">
        <f t="shared" si="575"/>
        <v>3.17361010226061</v>
      </c>
      <c r="S4605" s="57">
        <f>IF(K4605=0,C4633,(1/$C$59)*LN(1+$C$59/$C$58/(RodR+ABS(Calculations!K4605-RodR))))</f>
        <v>0.00835587337483691</v>
      </c>
      <c r="T4605" s="83">
        <f t="shared" si="576"/>
        <v>0.00840251377868027</v>
      </c>
      <c r="U4605" s="58">
        <f t="shared" si="577"/>
        <v>191.791666666667</v>
      </c>
      <c r="V4605" s="58">
        <f t="shared" si="578"/>
        <v>1.01019948033673</v>
      </c>
      <c r="W4605" s="58">
        <f t="shared" si="579"/>
        <v>1.01019948033673</v>
      </c>
    </row>
    <row r="4606" spans="11:23">
      <c r="K4606" s="80">
        <v>460.4</v>
      </c>
      <c r="L4606" s="56">
        <f t="shared" si="573"/>
        <v>1.07918445679065</v>
      </c>
      <c r="M4606" s="56">
        <f t="shared" si="580"/>
        <v>0.00234101630553418</v>
      </c>
      <c r="Q4606" s="82">
        <f t="shared" si="574"/>
        <v>0.0265125441395996</v>
      </c>
      <c r="R4606" s="58">
        <f t="shared" si="575"/>
        <v>3.17361010226061</v>
      </c>
      <c r="S4606" s="57">
        <f>IF(K4606=0,C4634,(1/$C$59)*LN(1+$C$59/$C$58/(RodR+ABS(Calculations!K4606-RodR))))</f>
        <v>0.00835406470401461</v>
      </c>
      <c r="T4606" s="83">
        <f t="shared" si="576"/>
        <v>0.00840068486714206</v>
      </c>
      <c r="U4606" s="58">
        <f t="shared" si="577"/>
        <v>191.833333333333</v>
      </c>
      <c r="V4606" s="58">
        <f t="shared" si="578"/>
        <v>1.01019948033673</v>
      </c>
      <c r="W4606" s="58">
        <f t="shared" si="579"/>
        <v>1.01019948033673</v>
      </c>
    </row>
    <row r="4607" spans="11:23">
      <c r="K4607" s="80">
        <v>460.5</v>
      </c>
      <c r="L4607" s="56">
        <f t="shared" si="573"/>
        <v>1.07895091243893</v>
      </c>
      <c r="M4607" s="56">
        <f t="shared" si="580"/>
        <v>0.00234000208241514</v>
      </c>
      <c r="Q4607" s="82">
        <f t="shared" si="574"/>
        <v>0.0265068066079898</v>
      </c>
      <c r="R4607" s="58">
        <f t="shared" si="575"/>
        <v>3.17361010226061</v>
      </c>
      <c r="S4607" s="57">
        <f>IF(K4607=0,C4635,(1/$C$59)*LN(1+$C$59/$C$58/(RodR+ABS(Calculations!K4607-RodR))))</f>
        <v>0.00835225681601801</v>
      </c>
      <c r="T4607" s="83">
        <f t="shared" si="576"/>
        <v>0.00839885675160255</v>
      </c>
      <c r="U4607" s="58">
        <f t="shared" si="577"/>
        <v>191.875</v>
      </c>
      <c r="V4607" s="58">
        <f t="shared" si="578"/>
        <v>1.01019948033673</v>
      </c>
      <c r="W4607" s="58">
        <f t="shared" si="579"/>
        <v>1.01019948033673</v>
      </c>
    </row>
    <row r="4608" spans="11:23">
      <c r="K4608" s="80">
        <v>460.6</v>
      </c>
      <c r="L4608" s="56">
        <f t="shared" si="573"/>
        <v>1.07871746914754</v>
      </c>
      <c r="M4608" s="56">
        <f t="shared" si="580"/>
        <v>0.00233898851831515</v>
      </c>
      <c r="Q4608" s="82">
        <f t="shared" si="574"/>
        <v>0.0265010715591499</v>
      </c>
      <c r="R4608" s="58">
        <f t="shared" si="575"/>
        <v>3.17361010226061</v>
      </c>
      <c r="S4608" s="57">
        <f>IF(K4608=0,C4636,(1/$C$59)*LN(1+$C$59/$C$58/(RodR+ABS(Calculations!K4608-RodR))))</f>
        <v>0.00835044971033864</v>
      </c>
      <c r="T4608" s="83">
        <f t="shared" si="576"/>
        <v>0.00839702943154203</v>
      </c>
      <c r="U4608" s="58">
        <f t="shared" si="577"/>
        <v>191.916666666667</v>
      </c>
      <c r="V4608" s="58">
        <f t="shared" si="578"/>
        <v>1.01019948033673</v>
      </c>
      <c r="W4608" s="58">
        <f t="shared" si="579"/>
        <v>1.01019948033673</v>
      </c>
    </row>
    <row r="4609" spans="11:23">
      <c r="K4609" s="80">
        <v>460.7</v>
      </c>
      <c r="L4609" s="56">
        <f t="shared" si="573"/>
        <v>1.07848412685095</v>
      </c>
      <c r="M4609" s="56">
        <f t="shared" si="580"/>
        <v>0.00233797561255056</v>
      </c>
      <c r="Q4609" s="82">
        <f t="shared" si="574"/>
        <v>0.0264953389914695</v>
      </c>
      <c r="R4609" s="58">
        <f t="shared" si="575"/>
        <v>3.17361010226061</v>
      </c>
      <c r="S4609" s="57">
        <f>IF(K4609=0,C4637,(1/$C$59)*LN(1+$C$59/$C$58/(RodR+ABS(Calculations!K4609-RodR))))</f>
        <v>0.00834864338646908</v>
      </c>
      <c r="T4609" s="83">
        <f t="shared" si="576"/>
        <v>0.00839520290644125</v>
      </c>
      <c r="U4609" s="58">
        <f t="shared" si="577"/>
        <v>191.958333333333</v>
      </c>
      <c r="V4609" s="58">
        <f t="shared" si="578"/>
        <v>1.01019948033673</v>
      </c>
      <c r="W4609" s="58">
        <f t="shared" si="579"/>
        <v>1.01019948033673</v>
      </c>
    </row>
    <row r="4610" spans="11:23">
      <c r="K4610" s="80">
        <v>460.8</v>
      </c>
      <c r="L4610" s="56">
        <f t="shared" ref="L4610:L4673" si="581">IF(K4610&lt;RodR,EPRValue,Q4610*$C$43)</f>
        <v>1.07825088548356</v>
      </c>
      <c r="M4610" s="56">
        <f t="shared" si="580"/>
        <v>0.00233696336464373</v>
      </c>
      <c r="Q4610" s="82">
        <f t="shared" si="574"/>
        <v>0.0264896089033376</v>
      </c>
      <c r="R4610" s="58">
        <f t="shared" si="575"/>
        <v>3.17361010226061</v>
      </c>
      <c r="S4610" s="57">
        <f>IF(K4610=0,C4638,(1/$C$59)*LN(1+$C$59/$C$58/(RodR+ABS(Calculations!K4610-RodR))))</f>
        <v>0.00834683784390169</v>
      </c>
      <c r="T4610" s="83">
        <f t="shared" si="576"/>
        <v>0.00839337717578229</v>
      </c>
      <c r="U4610" s="58">
        <f t="shared" si="577"/>
        <v>192</v>
      </c>
      <c r="V4610" s="58">
        <f t="shared" si="578"/>
        <v>1.01019948033673</v>
      </c>
      <c r="W4610" s="58">
        <f t="shared" si="579"/>
        <v>1.01019948033673</v>
      </c>
    </row>
    <row r="4611" spans="11:23">
      <c r="K4611" s="80">
        <v>460.9</v>
      </c>
      <c r="L4611" s="56">
        <f t="shared" si="581"/>
        <v>1.07801774497997</v>
      </c>
      <c r="M4611" s="56">
        <f t="shared" si="580"/>
        <v>0.00233595177397961</v>
      </c>
      <c r="Q4611" s="82">
        <f t="shared" si="574"/>
        <v>0.0264838812931471</v>
      </c>
      <c r="R4611" s="58">
        <f t="shared" si="575"/>
        <v>3.17361010226061</v>
      </c>
      <c r="S4611" s="57">
        <f>IF(K4611=0,C4639,(1/$C$59)*LN(1+$C$59/$C$58/(RodR+ABS(Calculations!K4611-RodR))))</f>
        <v>0.0083450330821301</v>
      </c>
      <c r="T4611" s="83">
        <f t="shared" si="576"/>
        <v>0.00839155223904588</v>
      </c>
      <c r="U4611" s="58">
        <f t="shared" si="577"/>
        <v>192.041666666667</v>
      </c>
      <c r="V4611" s="58">
        <f t="shared" si="578"/>
        <v>1.01019948033673</v>
      </c>
      <c r="W4611" s="58">
        <f t="shared" si="579"/>
        <v>1.01019948033673</v>
      </c>
    </row>
    <row r="4612" spans="11:23">
      <c r="K4612" s="80">
        <v>461</v>
      </c>
      <c r="L4612" s="56">
        <f t="shared" si="581"/>
        <v>1.0777847052747</v>
      </c>
      <c r="M4612" s="56">
        <f t="shared" si="580"/>
        <v>0.00233494084004682</v>
      </c>
      <c r="Q4612" s="82">
        <f t="shared" ref="Q4612:Q4675" si="582">R4612*IF($C$56&lt;$C$55,S4612,T4612)</f>
        <v>0.0264781561592894</v>
      </c>
      <c r="R4612" s="58">
        <f t="shared" ref="R4612:R4675" si="583">$C$70/$C$61*W4612</f>
        <v>3.17361010226061</v>
      </c>
      <c r="S4612" s="57">
        <f>IF(K4612=0,C4640,(1/$C$59)*LN(1+$C$59/$C$58/(RodR+ABS(Calculations!K4612-RodR))))</f>
        <v>0.00834322910064744</v>
      </c>
      <c r="T4612" s="83">
        <f t="shared" ref="T4612:T4675" si="584">IF((ABS(K4612))&lt;$C$55-$C$56,($C$53/2/PI()/$C$56*LN(($C$55-$C$56)*(ABS(K4612)+$C$56)/(ABS(K4612))/$C$55)+$C$60*LN($C$55*$C$54/($C$55-$C$56)/$C$53)),$C$60*LN((((ABS(K4612))+$C$56-$C$55)*$C$53+$C$55*$C$54)/($C$53*(ABS(K4612)))))</f>
        <v>0.00838972809571523</v>
      </c>
      <c r="U4612" s="58">
        <f t="shared" ref="U4612:U4675" si="585">K4612/$C$56</f>
        <v>192.083333333333</v>
      </c>
      <c r="V4612" s="58">
        <f t="shared" ref="V4612:V4675" si="586">IF(K4612="","",1/(1.0212-0.0178*LOG10($C$53+0.01)))</f>
        <v>1.01019948033673</v>
      </c>
      <c r="W4612" s="58">
        <f t="shared" ref="W4612:W4675" si="587">MAX(1/(-(0.21682*LOG10(3.7*U4612)-0.293)*(EXP(-3.7*U4612)-1)+1),1)*MAX(1/(-(0.1921*LOG10(U4612+0.2)+0.072)*(EXP(-150*U4612)-1)+1),1)*V4612</f>
        <v>1.01019948033673</v>
      </c>
    </row>
    <row r="4613" spans="11:23">
      <c r="K4613" s="80">
        <v>461.1</v>
      </c>
      <c r="L4613" s="56">
        <f t="shared" si="581"/>
        <v>1.07755176630248</v>
      </c>
      <c r="M4613" s="56">
        <f t="shared" si="580"/>
        <v>0.00233393056216058</v>
      </c>
      <c r="Q4613" s="82">
        <f t="shared" si="582"/>
        <v>0.026472433500161</v>
      </c>
      <c r="R4613" s="58">
        <f t="shared" si="583"/>
        <v>3.17361010226061</v>
      </c>
      <c r="S4613" s="57">
        <f>IF(K4613=0,C4641,(1/$C$59)*LN(1+$C$59/$C$58/(RodR+ABS(Calculations!K4613-RodR))))</f>
        <v>0.00834142589894844</v>
      </c>
      <c r="T4613" s="83">
        <f t="shared" si="584"/>
        <v>0.00838790474527197</v>
      </c>
      <c r="U4613" s="58">
        <f t="shared" si="585"/>
        <v>192.125</v>
      </c>
      <c r="V4613" s="58">
        <f t="shared" si="586"/>
        <v>1.01019948033673</v>
      </c>
      <c r="W4613" s="58">
        <f t="shared" si="587"/>
        <v>1.01019948033673</v>
      </c>
    </row>
    <row r="4614" spans="11:23">
      <c r="K4614" s="80">
        <v>461.2</v>
      </c>
      <c r="L4614" s="56">
        <f t="shared" si="581"/>
        <v>1.07731892799793</v>
      </c>
      <c r="M4614" s="56">
        <f t="shared" si="580"/>
        <v>0.00233292093987925</v>
      </c>
      <c r="Q4614" s="82">
        <f t="shared" si="582"/>
        <v>0.0264667133141558</v>
      </c>
      <c r="R4614" s="58">
        <f t="shared" si="583"/>
        <v>3.17361010226061</v>
      </c>
      <c r="S4614" s="57">
        <f>IF(K4614=0,C4642,(1/$C$59)*LN(1+$C$59/$C$58/(RodR+ABS(Calculations!K4614-RodR))))</f>
        <v>0.00833962347652699</v>
      </c>
      <c r="T4614" s="83">
        <f t="shared" si="584"/>
        <v>0.00838608218720062</v>
      </c>
      <c r="U4614" s="58">
        <f t="shared" si="585"/>
        <v>192.166666666667</v>
      </c>
      <c r="V4614" s="58">
        <f t="shared" si="586"/>
        <v>1.01019948033673</v>
      </c>
      <c r="W4614" s="58">
        <f t="shared" si="587"/>
        <v>1.01019948033673</v>
      </c>
    </row>
    <row r="4615" spans="11:23">
      <c r="K4615" s="80">
        <v>461.3</v>
      </c>
      <c r="L4615" s="56">
        <f t="shared" si="581"/>
        <v>1.07708619029585</v>
      </c>
      <c r="M4615" s="56">
        <f t="shared" si="580"/>
        <v>0.00233191197255267</v>
      </c>
      <c r="Q4615" s="82">
        <f t="shared" si="582"/>
        <v>0.0264609955996718</v>
      </c>
      <c r="R4615" s="58">
        <f t="shared" si="583"/>
        <v>3.17361010226061</v>
      </c>
      <c r="S4615" s="57">
        <f>IF(K4615=0,C4643,(1/$C$59)*LN(1+$C$59/$C$58/(RodR+ABS(Calculations!K4615-RodR))))</f>
        <v>0.00833782183287836</v>
      </c>
      <c r="T4615" s="83">
        <f t="shared" si="584"/>
        <v>0.00838426042098349</v>
      </c>
      <c r="U4615" s="58">
        <f t="shared" si="585"/>
        <v>192.208333333333</v>
      </c>
      <c r="V4615" s="58">
        <f t="shared" si="586"/>
        <v>1.01019948033673</v>
      </c>
      <c r="W4615" s="58">
        <f t="shared" si="587"/>
        <v>1.01019948033673</v>
      </c>
    </row>
    <row r="4616" spans="11:23">
      <c r="K4616" s="80">
        <v>461.4</v>
      </c>
      <c r="L4616" s="56">
        <f t="shared" si="581"/>
        <v>1.07685355313102</v>
      </c>
      <c r="M4616" s="56">
        <f t="shared" si="580"/>
        <v>0.0023309036596344</v>
      </c>
      <c r="Q4616" s="82">
        <f t="shared" si="582"/>
        <v>0.0264552803551072</v>
      </c>
      <c r="R4616" s="58">
        <f t="shared" si="583"/>
        <v>3.17361010226061</v>
      </c>
      <c r="S4616" s="57">
        <f>IF(K4616=0,C4644,(1/$C$59)*LN(1+$C$59/$C$58/(RodR+ABS(Calculations!K4616-RodR))))</f>
        <v>0.00833602096749776</v>
      </c>
      <c r="T4616" s="83">
        <f t="shared" si="584"/>
        <v>0.00838243944610579</v>
      </c>
      <c r="U4616" s="58">
        <f t="shared" si="585"/>
        <v>192.25</v>
      </c>
      <c r="V4616" s="58">
        <f t="shared" si="586"/>
        <v>1.01019948033673</v>
      </c>
      <c r="W4616" s="58">
        <f t="shared" si="587"/>
        <v>1.01019948033673</v>
      </c>
    </row>
    <row r="4617" spans="11:23">
      <c r="K4617" s="80">
        <v>461.5</v>
      </c>
      <c r="L4617" s="56">
        <f t="shared" si="581"/>
        <v>1.07662101643835</v>
      </c>
      <c r="M4617" s="56">
        <f t="shared" si="580"/>
        <v>0.00232989600057909</v>
      </c>
      <c r="Q4617" s="82">
        <f t="shared" si="582"/>
        <v>0.0264495675788624</v>
      </c>
      <c r="R4617" s="58">
        <f t="shared" si="583"/>
        <v>3.17361010226061</v>
      </c>
      <c r="S4617" s="57">
        <f>IF(K4617=0,C4645,(1/$C$59)*LN(1+$C$59/$C$58/(RodR+ABS(Calculations!K4617-RodR))))</f>
        <v>0.00833422087988125</v>
      </c>
      <c r="T4617" s="83">
        <f t="shared" si="584"/>
        <v>0.0083806192620507</v>
      </c>
      <c r="U4617" s="58">
        <f t="shared" si="585"/>
        <v>192.291666666667</v>
      </c>
      <c r="V4617" s="58">
        <f t="shared" si="586"/>
        <v>1.01019948033673</v>
      </c>
      <c r="W4617" s="58">
        <f t="shared" si="587"/>
        <v>1.01019948033673</v>
      </c>
    </row>
    <row r="4618" spans="11:23">
      <c r="K4618" s="80">
        <v>461.6</v>
      </c>
      <c r="L4618" s="56">
        <f t="shared" si="581"/>
        <v>1.07638858015274</v>
      </c>
      <c r="M4618" s="56">
        <f t="shared" si="580"/>
        <v>0.00232888899480543</v>
      </c>
      <c r="Q4618" s="82">
        <f t="shared" si="582"/>
        <v>0.0264438572693383</v>
      </c>
      <c r="R4618" s="58">
        <f t="shared" si="583"/>
        <v>3.17361010226061</v>
      </c>
      <c r="S4618" s="57">
        <f>IF(K4618=0,C4646,(1/$C$59)*LN(1+$C$59/$C$58/(RodR+ABS(Calculations!K4618-RodR))))</f>
        <v>0.00833242156952485</v>
      </c>
      <c r="T4618" s="83">
        <f t="shared" si="584"/>
        <v>0.00837879986830455</v>
      </c>
      <c r="U4618" s="58">
        <f t="shared" si="585"/>
        <v>192.333333333333</v>
      </c>
      <c r="V4618" s="58">
        <f t="shared" si="586"/>
        <v>1.01019948033673</v>
      </c>
      <c r="W4618" s="58">
        <f t="shared" si="587"/>
        <v>1.01019948033673</v>
      </c>
    </row>
    <row r="4619" spans="11:23">
      <c r="K4619" s="80">
        <v>461.7</v>
      </c>
      <c r="L4619" s="56">
        <f t="shared" si="581"/>
        <v>1.07615624420918</v>
      </c>
      <c r="M4619" s="56">
        <f t="shared" si="580"/>
        <v>0.00232788264176742</v>
      </c>
      <c r="Q4619" s="82">
        <f t="shared" si="582"/>
        <v>0.0264381494249377</v>
      </c>
      <c r="R4619" s="58">
        <f t="shared" si="583"/>
        <v>3.17361010226061</v>
      </c>
      <c r="S4619" s="57">
        <f>IF(K4619=0,C4647,(1/$C$59)*LN(1+$C$59/$C$58/(RodR+ABS(Calculations!K4619-RodR))))</f>
        <v>0.00833062303592538</v>
      </c>
      <c r="T4619" s="83">
        <f t="shared" si="584"/>
        <v>0.00837698126435163</v>
      </c>
      <c r="U4619" s="58">
        <f t="shared" si="585"/>
        <v>192.375</v>
      </c>
      <c r="V4619" s="58">
        <f t="shared" si="586"/>
        <v>1.01019948033673</v>
      </c>
      <c r="W4619" s="58">
        <f t="shared" si="587"/>
        <v>1.01019948033673</v>
      </c>
    </row>
    <row r="4620" spans="11:23">
      <c r="K4620" s="80">
        <v>461.8</v>
      </c>
      <c r="L4620" s="56">
        <f t="shared" si="581"/>
        <v>1.07592400854271</v>
      </c>
      <c r="M4620" s="56">
        <f t="shared" si="580"/>
        <v>0.00232687694085021</v>
      </c>
      <c r="Q4620" s="82">
        <f t="shared" si="582"/>
        <v>0.0264324440440649</v>
      </c>
      <c r="R4620" s="58">
        <f t="shared" si="583"/>
        <v>3.17361010226061</v>
      </c>
      <c r="S4620" s="57">
        <f>IF(K4620=0,C4648,(1/$C$59)*LN(1+$C$59/$C$58/(RodR+ABS(Calculations!K4620-RodR))))</f>
        <v>0.00832882527857995</v>
      </c>
      <c r="T4620" s="83">
        <f t="shared" si="584"/>
        <v>0.00837516344967848</v>
      </c>
      <c r="U4620" s="58">
        <f t="shared" si="585"/>
        <v>192.416666666667</v>
      </c>
      <c r="V4620" s="58">
        <f t="shared" si="586"/>
        <v>1.01019948033673</v>
      </c>
      <c r="W4620" s="58">
        <f t="shared" si="587"/>
        <v>1.01019948033673</v>
      </c>
    </row>
    <row r="4621" spans="11:23">
      <c r="K4621" s="80">
        <v>461.9</v>
      </c>
      <c r="L4621" s="56">
        <f t="shared" si="581"/>
        <v>1.0756918730884</v>
      </c>
      <c r="M4621" s="56">
        <f t="shared" ref="M4621:M4684" si="588">L4611-L4621</f>
        <v>0.00232587189157596</v>
      </c>
      <c r="Q4621" s="82">
        <f t="shared" si="582"/>
        <v>0.0264267411251244</v>
      </c>
      <c r="R4621" s="58">
        <f t="shared" si="583"/>
        <v>3.17361010226061</v>
      </c>
      <c r="S4621" s="57">
        <f>IF(K4621=0,C4649,(1/$C$59)*LN(1+$C$59/$C$58/(RodR+ABS(Calculations!K4621-RodR))))</f>
        <v>0.0083270282969859</v>
      </c>
      <c r="T4621" s="83">
        <f t="shared" si="584"/>
        <v>0.0083733464237712</v>
      </c>
      <c r="U4621" s="58">
        <f t="shared" si="585"/>
        <v>192.458333333333</v>
      </c>
      <c r="V4621" s="58">
        <f t="shared" si="586"/>
        <v>1.01019948033673</v>
      </c>
      <c r="W4621" s="58">
        <f t="shared" si="587"/>
        <v>1.01019948033673</v>
      </c>
    </row>
    <row r="4622" spans="11:23">
      <c r="K4622" s="80">
        <v>462</v>
      </c>
      <c r="L4622" s="56">
        <f t="shared" si="581"/>
        <v>1.07545983778141</v>
      </c>
      <c r="M4622" s="56">
        <f t="shared" si="588"/>
        <v>0.00232486749329563</v>
      </c>
      <c r="Q4622" s="82">
        <f t="shared" si="582"/>
        <v>0.0264210406665237</v>
      </c>
      <c r="R4622" s="58">
        <f t="shared" si="583"/>
        <v>3.17361010226061</v>
      </c>
      <c r="S4622" s="57">
        <f>IF(K4622=0,C4650,(1/$C$59)*LN(1+$C$59/$C$58/(RodR+ABS(Calculations!K4622-RodR))))</f>
        <v>0.00832523209064137</v>
      </c>
      <c r="T4622" s="83">
        <f t="shared" si="584"/>
        <v>0.00837153018611611</v>
      </c>
      <c r="U4622" s="58">
        <f t="shared" si="585"/>
        <v>192.5</v>
      </c>
      <c r="V4622" s="58">
        <f t="shared" si="586"/>
        <v>1.01019948033673</v>
      </c>
      <c r="W4622" s="58">
        <f t="shared" si="587"/>
        <v>1.01019948033673</v>
      </c>
    </row>
    <row r="4623" spans="11:23">
      <c r="K4623" s="80">
        <v>462.1</v>
      </c>
      <c r="L4623" s="56">
        <f t="shared" si="581"/>
        <v>1.07522790255698</v>
      </c>
      <c r="M4623" s="56">
        <f t="shared" si="588"/>
        <v>0.0023238637454972</v>
      </c>
      <c r="Q4623" s="82">
        <f t="shared" si="582"/>
        <v>0.0264153426666717</v>
      </c>
      <c r="R4623" s="58">
        <f t="shared" si="583"/>
        <v>3.17361010226061</v>
      </c>
      <c r="S4623" s="57">
        <f>IF(K4623=0,C4651,(1/$C$59)*LN(1+$C$59/$C$58/(RodR+ABS(Calculations!K4623-RodR))))</f>
        <v>0.00832343665904507</v>
      </c>
      <c r="T4623" s="83">
        <f t="shared" si="584"/>
        <v>0.00836971473620106</v>
      </c>
      <c r="U4623" s="58">
        <f t="shared" si="585"/>
        <v>192.541666666667</v>
      </c>
      <c r="V4623" s="58">
        <f t="shared" si="586"/>
        <v>1.01019948033673</v>
      </c>
      <c r="W4623" s="58">
        <f t="shared" si="587"/>
        <v>1.01019948033673</v>
      </c>
    </row>
    <row r="4624" spans="11:23">
      <c r="K4624" s="80">
        <v>462.2</v>
      </c>
      <c r="L4624" s="56">
        <f t="shared" si="581"/>
        <v>1.07499606735033</v>
      </c>
      <c r="M4624" s="56">
        <f t="shared" si="588"/>
        <v>0.00232286064760001</v>
      </c>
      <c r="Q4624" s="82">
        <f t="shared" si="582"/>
        <v>0.0264096471239766</v>
      </c>
      <c r="R4624" s="58">
        <f t="shared" si="583"/>
        <v>3.17361010226061</v>
      </c>
      <c r="S4624" s="57">
        <f>IF(K4624=0,C4652,(1/$C$59)*LN(1+$C$59/$C$58/(RodR+ABS(Calculations!K4624-RodR))))</f>
        <v>0.00832164200169537</v>
      </c>
      <c r="T4624" s="83">
        <f t="shared" si="584"/>
        <v>0.00836790007351305</v>
      </c>
      <c r="U4624" s="58">
        <f t="shared" si="585"/>
        <v>192.583333333333</v>
      </c>
      <c r="V4624" s="58">
        <f t="shared" si="586"/>
        <v>1.01019948033673</v>
      </c>
      <c r="W4624" s="58">
        <f t="shared" si="587"/>
        <v>1.01019948033673</v>
      </c>
    </row>
    <row r="4625" spans="11:23">
      <c r="K4625" s="80">
        <v>462.3</v>
      </c>
      <c r="L4625" s="56">
        <f t="shared" si="581"/>
        <v>1.07476433209682</v>
      </c>
      <c r="M4625" s="56">
        <f t="shared" si="588"/>
        <v>0.00232185819902364</v>
      </c>
      <c r="Q4625" s="82">
        <f t="shared" si="582"/>
        <v>0.0264039540368508</v>
      </c>
      <c r="R4625" s="58">
        <f t="shared" si="583"/>
        <v>3.17361010226061</v>
      </c>
      <c r="S4625" s="57">
        <f>IF(K4625=0,C4653,(1/$C$59)*LN(1+$C$59/$C$58/(RodR+ABS(Calculations!K4625-RodR))))</f>
        <v>0.00831984811809203</v>
      </c>
      <c r="T4625" s="83">
        <f t="shared" si="584"/>
        <v>0.00836608619754062</v>
      </c>
      <c r="U4625" s="58">
        <f t="shared" si="585"/>
        <v>192.625</v>
      </c>
      <c r="V4625" s="58">
        <f t="shared" si="586"/>
        <v>1.01019948033673</v>
      </c>
      <c r="W4625" s="58">
        <f t="shared" si="587"/>
        <v>1.01019948033673</v>
      </c>
    </row>
    <row r="4626" spans="11:23">
      <c r="K4626" s="80">
        <v>462.4</v>
      </c>
      <c r="L4626" s="56">
        <f t="shared" si="581"/>
        <v>1.07453269673176</v>
      </c>
      <c r="M4626" s="56">
        <f t="shared" si="588"/>
        <v>0.00232085639925561</v>
      </c>
      <c r="Q4626" s="82">
        <f t="shared" si="582"/>
        <v>0.0263982634037049</v>
      </c>
      <c r="R4626" s="58">
        <f t="shared" si="583"/>
        <v>3.17361010226061</v>
      </c>
      <c r="S4626" s="57">
        <f>IF(K4626=0,C4654,(1/$C$59)*LN(1+$C$59/$C$58/(RodR+ABS(Calculations!K4626-RodR))))</f>
        <v>0.00831805500773425</v>
      </c>
      <c r="T4626" s="83">
        <f t="shared" si="584"/>
        <v>0.00836427310777209</v>
      </c>
      <c r="U4626" s="58">
        <f t="shared" si="585"/>
        <v>192.666666666667</v>
      </c>
      <c r="V4626" s="58">
        <f t="shared" si="586"/>
        <v>1.01019948033673</v>
      </c>
      <c r="W4626" s="58">
        <f t="shared" si="587"/>
        <v>1.01019948033673</v>
      </c>
    </row>
    <row r="4627" spans="11:23">
      <c r="K4627" s="80">
        <v>462.5</v>
      </c>
      <c r="L4627" s="56">
        <f t="shared" si="581"/>
        <v>1.07430116119064</v>
      </c>
      <c r="M4627" s="56">
        <f t="shared" si="588"/>
        <v>0.00231985524771594</v>
      </c>
      <c r="Q4627" s="82">
        <f t="shared" si="582"/>
        <v>0.0263925752229537</v>
      </c>
      <c r="R4627" s="58">
        <f t="shared" si="583"/>
        <v>3.17361010226061</v>
      </c>
      <c r="S4627" s="57">
        <f>IF(K4627=0,C4655,(1/$C$59)*LN(1+$C$59/$C$58/(RodR+ABS(Calculations!K4627-RodR))))</f>
        <v>0.00831626267012256</v>
      </c>
      <c r="T4627" s="83">
        <f t="shared" si="584"/>
        <v>0.00836246080369645</v>
      </c>
      <c r="U4627" s="58">
        <f t="shared" si="585"/>
        <v>192.708333333333</v>
      </c>
      <c r="V4627" s="58">
        <f t="shared" si="586"/>
        <v>1.01019948033673</v>
      </c>
      <c r="W4627" s="58">
        <f t="shared" si="587"/>
        <v>1.01019948033673</v>
      </c>
    </row>
    <row r="4628" spans="11:23">
      <c r="K4628" s="80">
        <v>462.6</v>
      </c>
      <c r="L4628" s="56">
        <f t="shared" si="581"/>
        <v>1.07406972540892</v>
      </c>
      <c r="M4628" s="56">
        <f t="shared" si="588"/>
        <v>0.00231885474382376</v>
      </c>
      <c r="Q4628" s="82">
        <f t="shared" si="582"/>
        <v>0.0263868894930123</v>
      </c>
      <c r="R4628" s="58">
        <f t="shared" si="583"/>
        <v>3.17361010226061</v>
      </c>
      <c r="S4628" s="57">
        <f>IF(K4628=0,C4656,(1/$C$59)*LN(1+$C$59/$C$58/(RodR+ABS(Calculations!K4628-RodR))))</f>
        <v>0.00831447110475748</v>
      </c>
      <c r="T4628" s="83">
        <f t="shared" si="584"/>
        <v>0.0083606492848029</v>
      </c>
      <c r="U4628" s="58">
        <f t="shared" si="585"/>
        <v>192.75</v>
      </c>
      <c r="V4628" s="58">
        <f t="shared" si="586"/>
        <v>1.01019948033673</v>
      </c>
      <c r="W4628" s="58">
        <f t="shared" si="587"/>
        <v>1.01019948033673</v>
      </c>
    </row>
    <row r="4629" spans="11:23">
      <c r="K4629" s="80">
        <v>462.7</v>
      </c>
      <c r="L4629" s="56">
        <f t="shared" si="581"/>
        <v>1.07383838932215</v>
      </c>
      <c r="M4629" s="56">
        <f t="shared" si="588"/>
        <v>0.0023178548870324</v>
      </c>
      <c r="Q4629" s="82">
        <f t="shared" si="582"/>
        <v>0.026381206212297</v>
      </c>
      <c r="R4629" s="58">
        <f t="shared" si="583"/>
        <v>3.17361010226061</v>
      </c>
      <c r="S4629" s="57">
        <f>IF(K4629=0,C4657,(1/$C$59)*LN(1+$C$59/$C$58/(RodR+ABS(Calculations!K4629-RodR))))</f>
        <v>0.00831268031114007</v>
      </c>
      <c r="T4629" s="83">
        <f t="shared" si="584"/>
        <v>0.00835883855058155</v>
      </c>
      <c r="U4629" s="58">
        <f t="shared" si="585"/>
        <v>192.791666666667</v>
      </c>
      <c r="V4629" s="58">
        <f t="shared" si="586"/>
        <v>1.01019948033673</v>
      </c>
      <c r="W4629" s="58">
        <f t="shared" si="587"/>
        <v>1.01019948033673</v>
      </c>
    </row>
    <row r="4630" spans="11:23">
      <c r="K4630" s="80">
        <v>462.8</v>
      </c>
      <c r="L4630" s="56">
        <f t="shared" si="581"/>
        <v>1.07360715286588</v>
      </c>
      <c r="M4630" s="56">
        <f t="shared" si="588"/>
        <v>0.00231685567683071</v>
      </c>
      <c r="Q4630" s="82">
        <f t="shared" si="582"/>
        <v>0.0263755253792244</v>
      </c>
      <c r="R4630" s="58">
        <f t="shared" si="583"/>
        <v>3.17361010226061</v>
      </c>
      <c r="S4630" s="57">
        <f>IF(K4630=0,C4658,(1/$C$59)*LN(1+$C$59/$C$58/(RodR+ABS(Calculations!K4630-RodR))))</f>
        <v>0.00831089028877138</v>
      </c>
      <c r="T4630" s="83">
        <f t="shared" si="584"/>
        <v>0.00835702860052251</v>
      </c>
      <c r="U4630" s="58">
        <f t="shared" si="585"/>
        <v>192.833333333333</v>
      </c>
      <c r="V4630" s="58">
        <f t="shared" si="586"/>
        <v>1.01019948033673</v>
      </c>
      <c r="W4630" s="58">
        <f t="shared" si="587"/>
        <v>1.01019948033673</v>
      </c>
    </row>
    <row r="4631" spans="11:23">
      <c r="K4631" s="80">
        <v>462.9</v>
      </c>
      <c r="L4631" s="56">
        <f t="shared" si="581"/>
        <v>1.07337601597583</v>
      </c>
      <c r="M4631" s="56">
        <f t="shared" si="588"/>
        <v>0.00231585711256832</v>
      </c>
      <c r="Q4631" s="82">
        <f t="shared" si="582"/>
        <v>0.0263698469922154</v>
      </c>
      <c r="R4631" s="58">
        <f t="shared" si="583"/>
        <v>3.17361010226061</v>
      </c>
      <c r="S4631" s="57">
        <f>IF(K4631=0,C4659,(1/$C$59)*LN(1+$C$59/$C$58/(RodR+ABS(Calculations!K4631-RodR))))</f>
        <v>0.0083091010371538</v>
      </c>
      <c r="T4631" s="83">
        <f t="shared" si="584"/>
        <v>0.00835521943411676</v>
      </c>
      <c r="U4631" s="58">
        <f t="shared" si="585"/>
        <v>192.875</v>
      </c>
      <c r="V4631" s="58">
        <f t="shared" si="586"/>
        <v>1.01019948033673</v>
      </c>
      <c r="W4631" s="58">
        <f t="shared" si="587"/>
        <v>1.01019948033673</v>
      </c>
    </row>
    <row r="4632" spans="11:23">
      <c r="K4632" s="80">
        <v>463</v>
      </c>
      <c r="L4632" s="56">
        <f t="shared" si="581"/>
        <v>1.07314497858764</v>
      </c>
      <c r="M4632" s="56">
        <f t="shared" si="588"/>
        <v>0.0023148591937685</v>
      </c>
      <c r="Q4632" s="82">
        <f t="shared" si="582"/>
        <v>0.0263641710496889</v>
      </c>
      <c r="R4632" s="58">
        <f t="shared" si="583"/>
        <v>3.17361010226061</v>
      </c>
      <c r="S4632" s="57">
        <f>IF(K4632=0,C4660,(1/$C$59)*LN(1+$C$59/$C$58/(RodR+ABS(Calculations!K4632-RodR))))</f>
        <v>0.00830731255578916</v>
      </c>
      <c r="T4632" s="83">
        <f t="shared" si="584"/>
        <v>0.00835341105085508</v>
      </c>
      <c r="U4632" s="58">
        <f t="shared" si="585"/>
        <v>192.916666666667</v>
      </c>
      <c r="V4632" s="58">
        <f t="shared" si="586"/>
        <v>1.01019948033673</v>
      </c>
      <c r="W4632" s="58">
        <f t="shared" si="587"/>
        <v>1.01019948033673</v>
      </c>
    </row>
    <row r="4633" spans="11:23">
      <c r="K4633" s="80">
        <v>463.1</v>
      </c>
      <c r="L4633" s="56">
        <f t="shared" si="581"/>
        <v>1.07291404063713</v>
      </c>
      <c r="M4633" s="56">
        <f t="shared" si="588"/>
        <v>0.00231386191985017</v>
      </c>
      <c r="Q4633" s="82">
        <f t="shared" si="582"/>
        <v>0.0263584975500682</v>
      </c>
      <c r="R4633" s="58">
        <f t="shared" si="583"/>
        <v>3.17361010226061</v>
      </c>
      <c r="S4633" s="57">
        <f>IF(K4633=0,C4661,(1/$C$59)*LN(1+$C$59/$C$58/(RodR+ABS(Calculations!K4633-RodR))))</f>
        <v>0.00830552484418065</v>
      </c>
      <c r="T4633" s="83">
        <f t="shared" si="584"/>
        <v>0.00835160345022935</v>
      </c>
      <c r="U4633" s="58">
        <f t="shared" si="585"/>
        <v>192.958333333333</v>
      </c>
      <c r="V4633" s="58">
        <f t="shared" si="586"/>
        <v>1.01019948033673</v>
      </c>
      <c r="W4633" s="58">
        <f t="shared" si="587"/>
        <v>1.01019948033673</v>
      </c>
    </row>
    <row r="4634" spans="11:23">
      <c r="K4634" s="80">
        <v>463.2</v>
      </c>
      <c r="L4634" s="56">
        <f t="shared" si="581"/>
        <v>1.0726832020601</v>
      </c>
      <c r="M4634" s="56">
        <f t="shared" si="588"/>
        <v>0.00231286529023245</v>
      </c>
      <c r="Q4634" s="82">
        <f t="shared" si="582"/>
        <v>0.0263528264917757</v>
      </c>
      <c r="R4634" s="58">
        <f t="shared" si="583"/>
        <v>3.17361010226061</v>
      </c>
      <c r="S4634" s="57">
        <f>IF(K4634=0,C4662,(1/$C$59)*LN(1+$C$59/$C$58/(RodR+ABS(Calculations!K4634-RodR))))</f>
        <v>0.00830373790183117</v>
      </c>
      <c r="T4634" s="83">
        <f t="shared" si="584"/>
        <v>0.00834979663173124</v>
      </c>
      <c r="U4634" s="58">
        <f t="shared" si="585"/>
        <v>193</v>
      </c>
      <c r="V4634" s="58">
        <f t="shared" si="586"/>
        <v>1.01019948033673</v>
      </c>
      <c r="W4634" s="58">
        <f t="shared" si="587"/>
        <v>1.01019948033673</v>
      </c>
    </row>
    <row r="4635" spans="11:23">
      <c r="K4635" s="80">
        <v>463.3</v>
      </c>
      <c r="L4635" s="56">
        <f t="shared" si="581"/>
        <v>1.07245246279238</v>
      </c>
      <c r="M4635" s="56">
        <f t="shared" si="588"/>
        <v>0.00231186930443816</v>
      </c>
      <c r="Q4635" s="82">
        <f t="shared" si="582"/>
        <v>0.0263471578732356</v>
      </c>
      <c r="R4635" s="58">
        <f t="shared" si="583"/>
        <v>3.17361010226061</v>
      </c>
      <c r="S4635" s="57">
        <f>IF(K4635=0,C4663,(1/$C$59)*LN(1+$C$59/$C$58/(RodR+ABS(Calculations!K4635-RodR))))</f>
        <v>0.00830195172824415</v>
      </c>
      <c r="T4635" s="83">
        <f t="shared" si="584"/>
        <v>0.00834799059485396</v>
      </c>
      <c r="U4635" s="58">
        <f t="shared" si="585"/>
        <v>193.041666666667</v>
      </c>
      <c r="V4635" s="58">
        <f t="shared" si="586"/>
        <v>1.01019948033673</v>
      </c>
      <c r="W4635" s="58">
        <f t="shared" si="587"/>
        <v>1.01019948033673</v>
      </c>
    </row>
    <row r="4636" spans="11:23">
      <c r="K4636" s="80">
        <v>463.4</v>
      </c>
      <c r="L4636" s="56">
        <f t="shared" si="581"/>
        <v>1.07222182276995</v>
      </c>
      <c r="M4636" s="56">
        <f t="shared" si="588"/>
        <v>0.00231087396181762</v>
      </c>
      <c r="Q4636" s="82">
        <f t="shared" si="582"/>
        <v>0.0263414916928743</v>
      </c>
      <c r="R4636" s="58">
        <f t="shared" si="583"/>
        <v>3.17361010226061</v>
      </c>
      <c r="S4636" s="57">
        <f>IF(K4636=0,C4664,(1/$C$59)*LN(1+$C$59/$C$58/(RodR+ABS(Calculations!K4636-RodR))))</f>
        <v>0.00830016632292382</v>
      </c>
      <c r="T4636" s="83">
        <f t="shared" si="584"/>
        <v>0.00834618533908962</v>
      </c>
      <c r="U4636" s="58">
        <f t="shared" si="585"/>
        <v>193.083333333333</v>
      </c>
      <c r="V4636" s="58">
        <f t="shared" si="586"/>
        <v>1.01019948033673</v>
      </c>
      <c r="W4636" s="58">
        <f t="shared" si="587"/>
        <v>1.01019948033673</v>
      </c>
    </row>
    <row r="4637" spans="11:23">
      <c r="K4637" s="80">
        <v>463.5</v>
      </c>
      <c r="L4637" s="56">
        <f t="shared" si="581"/>
        <v>1.07199128192878</v>
      </c>
      <c r="M4637" s="56">
        <f t="shared" si="588"/>
        <v>0.00230987926185922</v>
      </c>
      <c r="Q4637" s="82">
        <f t="shared" si="582"/>
        <v>0.0263358279491195</v>
      </c>
      <c r="R4637" s="58">
        <f t="shared" si="583"/>
        <v>3.17361010226061</v>
      </c>
      <c r="S4637" s="57">
        <f>IF(K4637=0,C4665,(1/$C$59)*LN(1+$C$59/$C$58/(RodR+ABS(Calculations!K4637-RodR))))</f>
        <v>0.00829838168537467</v>
      </c>
      <c r="T4637" s="83">
        <f t="shared" si="584"/>
        <v>0.00834438086393234</v>
      </c>
      <c r="U4637" s="58">
        <f t="shared" si="585"/>
        <v>193.125</v>
      </c>
      <c r="V4637" s="58">
        <f t="shared" si="586"/>
        <v>1.01019948033673</v>
      </c>
      <c r="W4637" s="58">
        <f t="shared" si="587"/>
        <v>1.01019948033673</v>
      </c>
    </row>
    <row r="4638" spans="11:23">
      <c r="K4638" s="80">
        <v>463.6</v>
      </c>
      <c r="L4638" s="56">
        <f t="shared" si="581"/>
        <v>1.0717608402049</v>
      </c>
      <c r="M4638" s="56">
        <f t="shared" si="588"/>
        <v>0.00230888520401606</v>
      </c>
      <c r="Q4638" s="82">
        <f t="shared" si="582"/>
        <v>0.0263301666403993</v>
      </c>
      <c r="R4638" s="58">
        <f t="shared" si="583"/>
        <v>3.17361010226061</v>
      </c>
      <c r="S4638" s="57">
        <f>IF(K4638=0,C4666,(1/$C$59)*LN(1+$C$59/$C$58/(RodR+ABS(Calculations!K4638-RodR))))</f>
        <v>0.00829659781510146</v>
      </c>
      <c r="T4638" s="83">
        <f t="shared" si="584"/>
        <v>0.00834257716887512</v>
      </c>
      <c r="U4638" s="58">
        <f t="shared" si="585"/>
        <v>193.166666666667</v>
      </c>
      <c r="V4638" s="58">
        <f t="shared" si="586"/>
        <v>1.01019948033673</v>
      </c>
      <c r="W4638" s="58">
        <f t="shared" si="587"/>
        <v>1.01019948033673</v>
      </c>
    </row>
    <row r="4639" spans="11:23">
      <c r="K4639" s="80">
        <v>463.7</v>
      </c>
      <c r="L4639" s="56">
        <f t="shared" si="581"/>
        <v>1.07153049753441</v>
      </c>
      <c r="M4639" s="56">
        <f t="shared" si="588"/>
        <v>0.00230789178774216</v>
      </c>
      <c r="Q4639" s="82">
        <f t="shared" si="582"/>
        <v>0.0263245077651438</v>
      </c>
      <c r="R4639" s="58">
        <f t="shared" si="583"/>
        <v>3.17361010226061</v>
      </c>
      <c r="S4639" s="57">
        <f>IF(K4639=0,C4667,(1/$C$59)*LN(1+$C$59/$C$58/(RodR+ABS(Calculations!K4639-RodR))))</f>
        <v>0.00829481471160948</v>
      </c>
      <c r="T4639" s="83">
        <f t="shared" si="584"/>
        <v>0.00834077425341296</v>
      </c>
      <c r="U4639" s="58">
        <f t="shared" si="585"/>
        <v>193.208333333333</v>
      </c>
      <c r="V4639" s="58">
        <f t="shared" si="586"/>
        <v>1.01019948033673</v>
      </c>
      <c r="W4639" s="58">
        <f t="shared" si="587"/>
        <v>1.01019948033673</v>
      </c>
    </row>
    <row r="4640" spans="11:23">
      <c r="K4640" s="80">
        <v>463.8</v>
      </c>
      <c r="L4640" s="56">
        <f t="shared" si="581"/>
        <v>1.07130025385346</v>
      </c>
      <c r="M4640" s="56">
        <f t="shared" si="588"/>
        <v>0.00230689901242176</v>
      </c>
      <c r="Q4640" s="82">
        <f t="shared" si="582"/>
        <v>0.0263188513217845</v>
      </c>
      <c r="R4640" s="58">
        <f t="shared" si="583"/>
        <v>3.17361010226061</v>
      </c>
      <c r="S4640" s="57">
        <f>IF(K4640=0,C4668,(1/$C$59)*LN(1+$C$59/$C$58/(RodR+ABS(Calculations!K4640-RodR))))</f>
        <v>0.00829303237440453</v>
      </c>
      <c r="T4640" s="83">
        <f t="shared" si="584"/>
        <v>0.00833897211703976</v>
      </c>
      <c r="U4640" s="58">
        <f t="shared" si="585"/>
        <v>193.25</v>
      </c>
      <c r="V4640" s="58">
        <f t="shared" si="586"/>
        <v>1.01019948033673</v>
      </c>
      <c r="W4640" s="58">
        <f t="shared" si="587"/>
        <v>1.01019948033673</v>
      </c>
    </row>
    <row r="4641" spans="11:23">
      <c r="K4641" s="80">
        <v>463.9</v>
      </c>
      <c r="L4641" s="56">
        <f t="shared" si="581"/>
        <v>1.07107010909821</v>
      </c>
      <c r="M4641" s="56">
        <f t="shared" si="588"/>
        <v>0.00230590687761301</v>
      </c>
      <c r="Q4641" s="82">
        <f t="shared" si="582"/>
        <v>0.0263131973087532</v>
      </c>
      <c r="R4641" s="58">
        <f t="shared" si="583"/>
        <v>3.17361010226061</v>
      </c>
      <c r="S4641" s="57">
        <f>IF(K4641=0,C4669,(1/$C$59)*LN(1+$C$59/$C$58/(RodR+ABS(Calculations!K4641-RodR))))</f>
        <v>0.00829125080299244</v>
      </c>
      <c r="T4641" s="83">
        <f t="shared" si="584"/>
        <v>0.00833717075925162</v>
      </c>
      <c r="U4641" s="58">
        <f t="shared" si="585"/>
        <v>193.291666666667</v>
      </c>
      <c r="V4641" s="58">
        <f t="shared" si="586"/>
        <v>1.01019948033673</v>
      </c>
      <c r="W4641" s="58">
        <f t="shared" si="587"/>
        <v>1.01019948033673</v>
      </c>
    </row>
    <row r="4642" spans="11:23">
      <c r="K4642" s="80">
        <v>464</v>
      </c>
      <c r="L4642" s="56">
        <f t="shared" si="581"/>
        <v>1.07084006320497</v>
      </c>
      <c r="M4642" s="56">
        <f t="shared" si="588"/>
        <v>0.00230491538266508</v>
      </c>
      <c r="Q4642" s="82">
        <f t="shared" si="582"/>
        <v>0.0263075457244848</v>
      </c>
      <c r="R4642" s="58">
        <f t="shared" si="583"/>
        <v>3.17361010226061</v>
      </c>
      <c r="S4642" s="57">
        <f>IF(K4642=0,C4670,(1/$C$59)*LN(1+$C$59/$C$58/(RodR+ABS(Calculations!K4642-RodR))))</f>
        <v>0.00828946999688007</v>
      </c>
      <c r="T4642" s="83">
        <f t="shared" si="584"/>
        <v>0.00833537017954289</v>
      </c>
      <c r="U4642" s="58">
        <f t="shared" si="585"/>
        <v>193.333333333333</v>
      </c>
      <c r="V4642" s="58">
        <f t="shared" si="586"/>
        <v>1.01019948033673</v>
      </c>
      <c r="W4642" s="58">
        <f t="shared" si="587"/>
        <v>1.01019948033673</v>
      </c>
    </row>
    <row r="4643" spans="11:23">
      <c r="K4643" s="80">
        <v>464.1</v>
      </c>
      <c r="L4643" s="56">
        <f t="shared" si="581"/>
        <v>1.07061011611007</v>
      </c>
      <c r="M4643" s="56">
        <f t="shared" si="588"/>
        <v>0.00230392452706663</v>
      </c>
      <c r="Q4643" s="82">
        <f t="shared" si="582"/>
        <v>0.0263018965674152</v>
      </c>
      <c r="R4643" s="58">
        <f t="shared" si="583"/>
        <v>3.17361010226061</v>
      </c>
      <c r="S4643" s="57">
        <f>IF(K4643=0,C4671,(1/$C$59)*LN(1+$C$59/$C$58/(RodR+ABS(Calculations!K4643-RodR))))</f>
        <v>0.00828768995557457</v>
      </c>
      <c r="T4643" s="83">
        <f t="shared" si="584"/>
        <v>0.0083335703774108</v>
      </c>
      <c r="U4643" s="58">
        <f t="shared" si="585"/>
        <v>193.375</v>
      </c>
      <c r="V4643" s="58">
        <f t="shared" si="586"/>
        <v>1.01019948033673</v>
      </c>
      <c r="W4643" s="58">
        <f t="shared" si="587"/>
        <v>1.01019948033673</v>
      </c>
    </row>
    <row r="4644" spans="11:23">
      <c r="K4644" s="80">
        <v>464.2</v>
      </c>
      <c r="L4644" s="56">
        <f t="shared" si="581"/>
        <v>1.07038026774979</v>
      </c>
      <c r="M4644" s="56">
        <f t="shared" si="588"/>
        <v>0.00230293431030537</v>
      </c>
      <c r="Q4644" s="82">
        <f t="shared" si="582"/>
        <v>0.0262962498359794</v>
      </c>
      <c r="R4644" s="58">
        <f t="shared" si="583"/>
        <v>3.17361010226061</v>
      </c>
      <c r="S4644" s="57">
        <f>IF(K4644=0,C4672,(1/$C$59)*LN(1+$C$59/$C$58/(RodR+ABS(Calculations!K4644-RodR))))</f>
        <v>0.00828591067858279</v>
      </c>
      <c r="T4644" s="83">
        <f t="shared" si="584"/>
        <v>0.00833177135235058</v>
      </c>
      <c r="U4644" s="58">
        <f t="shared" si="585"/>
        <v>193.416666666667</v>
      </c>
      <c r="V4644" s="58">
        <f t="shared" si="586"/>
        <v>1.01019948033673</v>
      </c>
      <c r="W4644" s="58">
        <f t="shared" si="587"/>
        <v>1.01019948033673</v>
      </c>
    </row>
    <row r="4645" spans="11:23">
      <c r="K4645" s="80">
        <v>464.3</v>
      </c>
      <c r="L4645" s="56">
        <f t="shared" si="581"/>
        <v>1.07015051806062</v>
      </c>
      <c r="M4645" s="56">
        <f t="shared" si="588"/>
        <v>0.00230194473176648</v>
      </c>
      <c r="Q4645" s="82">
        <f t="shared" si="582"/>
        <v>0.0262906055286166</v>
      </c>
      <c r="R4645" s="58">
        <f t="shared" si="583"/>
        <v>3.17361010226061</v>
      </c>
      <c r="S4645" s="57">
        <f>IF(K4645=0,C4673,(1/$C$59)*LN(1+$C$59/$C$58/(RodR+ABS(Calculations!K4645-RodR))))</f>
        <v>0.00828413216541294</v>
      </c>
      <c r="T4645" s="83">
        <f t="shared" si="584"/>
        <v>0.00832997310386013</v>
      </c>
      <c r="U4645" s="58">
        <f t="shared" si="585"/>
        <v>193.458333333333</v>
      </c>
      <c r="V4645" s="58">
        <f t="shared" si="586"/>
        <v>1.01019948033673</v>
      </c>
      <c r="W4645" s="58">
        <f t="shared" si="587"/>
        <v>1.01019948033673</v>
      </c>
    </row>
    <row r="4646" spans="11:23">
      <c r="K4646" s="80">
        <v>464.4</v>
      </c>
      <c r="L4646" s="56">
        <f t="shared" si="581"/>
        <v>1.06992086697904</v>
      </c>
      <c r="M4646" s="56">
        <f t="shared" si="588"/>
        <v>0.00230095579090328</v>
      </c>
      <c r="Q4646" s="82">
        <f t="shared" si="582"/>
        <v>0.0262849636437668</v>
      </c>
      <c r="R4646" s="58">
        <f t="shared" si="583"/>
        <v>3.17361010226061</v>
      </c>
      <c r="S4646" s="57">
        <f>IF(K4646=0,C4674,(1/$C$59)*LN(1+$C$59/$C$58/(RodR+ABS(Calculations!K4646-RodR))))</f>
        <v>0.00828235441557348</v>
      </c>
      <c r="T4646" s="83">
        <f t="shared" si="584"/>
        <v>0.00832817563143601</v>
      </c>
      <c r="U4646" s="58">
        <f t="shared" si="585"/>
        <v>193.5</v>
      </c>
      <c r="V4646" s="58">
        <f t="shared" si="586"/>
        <v>1.01019948033673</v>
      </c>
      <c r="W4646" s="58">
        <f t="shared" si="587"/>
        <v>1.01019948033673</v>
      </c>
    </row>
    <row r="4647" spans="11:23">
      <c r="K4647" s="80">
        <v>464.5</v>
      </c>
      <c r="L4647" s="56">
        <f t="shared" si="581"/>
        <v>1.06969131444154</v>
      </c>
      <c r="M4647" s="56">
        <f t="shared" si="588"/>
        <v>0.00229996748723793</v>
      </c>
      <c r="Q4647" s="82">
        <f t="shared" si="582"/>
        <v>0.0262793241798691</v>
      </c>
      <c r="R4647" s="58">
        <f t="shared" si="583"/>
        <v>3.17361010226061</v>
      </c>
      <c r="S4647" s="57">
        <f>IF(K4647=0,C4675,(1/$C$59)*LN(1+$C$59/$C$58/(RodR+ABS(Calculations!K4647-RodR))))</f>
        <v>0.00828057742857259</v>
      </c>
      <c r="T4647" s="83">
        <f t="shared" si="584"/>
        <v>0.00832637893457613</v>
      </c>
      <c r="U4647" s="58">
        <f t="shared" si="585"/>
        <v>193.541666666667</v>
      </c>
      <c r="V4647" s="58">
        <f t="shared" si="586"/>
        <v>1.01019948033673</v>
      </c>
      <c r="W4647" s="58">
        <f t="shared" si="587"/>
        <v>1.01019948033673</v>
      </c>
    </row>
    <row r="4648" spans="11:23">
      <c r="K4648" s="80">
        <v>464.6</v>
      </c>
      <c r="L4648" s="56">
        <f t="shared" si="581"/>
        <v>1.06946186038471</v>
      </c>
      <c r="M4648" s="56">
        <f t="shared" si="588"/>
        <v>0.00229897982019023</v>
      </c>
      <c r="Q4648" s="82">
        <f t="shared" si="582"/>
        <v>0.0262736871353663</v>
      </c>
      <c r="R4648" s="58">
        <f t="shared" si="583"/>
        <v>3.17361010226061</v>
      </c>
      <c r="S4648" s="57">
        <f>IF(K4648=0,C4676,(1/$C$59)*LN(1+$C$59/$C$58/(RodR+ABS(Calculations!K4648-RodR))))</f>
        <v>0.00827880120391952</v>
      </c>
      <c r="T4648" s="83">
        <f t="shared" si="584"/>
        <v>0.00832458301277884</v>
      </c>
      <c r="U4648" s="58">
        <f t="shared" si="585"/>
        <v>193.583333333333</v>
      </c>
      <c r="V4648" s="58">
        <f t="shared" si="586"/>
        <v>1.01019948033673</v>
      </c>
      <c r="W4648" s="58">
        <f t="shared" si="587"/>
        <v>1.01019948033673</v>
      </c>
    </row>
    <row r="4649" spans="11:23">
      <c r="K4649" s="80">
        <v>464.7</v>
      </c>
      <c r="L4649" s="56">
        <f t="shared" si="581"/>
        <v>1.06923250474523</v>
      </c>
      <c r="M4649" s="56">
        <f t="shared" si="588"/>
        <v>0.00229799278917908</v>
      </c>
      <c r="Q4649" s="82">
        <f t="shared" si="582"/>
        <v>0.0262680525087025</v>
      </c>
      <c r="R4649" s="58">
        <f t="shared" si="583"/>
        <v>3.17361010226061</v>
      </c>
      <c r="S4649" s="57">
        <f>IF(K4649=0,C4677,(1/$C$59)*LN(1+$C$59/$C$58/(RodR+ABS(Calculations!K4649-RodR))))</f>
        <v>0.00827702574112407</v>
      </c>
      <c r="T4649" s="83">
        <f t="shared" si="584"/>
        <v>0.00832278786554247</v>
      </c>
      <c r="U4649" s="58">
        <f t="shared" si="585"/>
        <v>193.625</v>
      </c>
      <c r="V4649" s="58">
        <f t="shared" si="586"/>
        <v>1.01019948033673</v>
      </c>
      <c r="W4649" s="58">
        <f t="shared" si="587"/>
        <v>1.01019948033673</v>
      </c>
    </row>
    <row r="4650" spans="11:23">
      <c r="K4650" s="80">
        <v>464.8</v>
      </c>
      <c r="L4650" s="56">
        <f t="shared" si="581"/>
        <v>1.06900324745977</v>
      </c>
      <c r="M4650" s="56">
        <f t="shared" si="588"/>
        <v>0.00229700639369246</v>
      </c>
      <c r="Q4650" s="82">
        <f t="shared" si="582"/>
        <v>0.0262624202983218</v>
      </c>
      <c r="R4650" s="58">
        <f t="shared" si="583"/>
        <v>3.17361010226061</v>
      </c>
      <c r="S4650" s="57">
        <f>IF(K4650=0,C4678,(1/$C$59)*LN(1+$C$59/$C$58/(RodR+ABS(Calculations!K4650-RodR))))</f>
        <v>0.008275251039696</v>
      </c>
      <c r="T4650" s="83">
        <f t="shared" si="584"/>
        <v>0.00832099349236605</v>
      </c>
      <c r="U4650" s="58">
        <f t="shared" si="585"/>
        <v>193.666666666667</v>
      </c>
      <c r="V4650" s="58">
        <f t="shared" si="586"/>
        <v>1.01019948033673</v>
      </c>
      <c r="W4650" s="58">
        <f t="shared" si="587"/>
        <v>1.01019948033673</v>
      </c>
    </row>
    <row r="4651" spans="11:23">
      <c r="K4651" s="80">
        <v>464.9</v>
      </c>
      <c r="L4651" s="56">
        <f t="shared" si="581"/>
        <v>1.06877408846503</v>
      </c>
      <c r="M4651" s="56">
        <f t="shared" si="588"/>
        <v>0.00229602063318368</v>
      </c>
      <c r="Q4651" s="82">
        <f t="shared" si="582"/>
        <v>0.0262567905026695</v>
      </c>
      <c r="R4651" s="58">
        <f t="shared" si="583"/>
        <v>3.17361010226061</v>
      </c>
      <c r="S4651" s="57">
        <f>IF(K4651=0,C4679,(1/$C$59)*LN(1+$C$59/$C$58/(RodR+ABS(Calculations!K4651-RodR))))</f>
        <v>0.00827347709914536</v>
      </c>
      <c r="T4651" s="83">
        <f t="shared" si="584"/>
        <v>0.00831919989274926</v>
      </c>
      <c r="U4651" s="58">
        <f t="shared" si="585"/>
        <v>193.708333333333</v>
      </c>
      <c r="V4651" s="58">
        <f t="shared" si="586"/>
        <v>1.01019948033673</v>
      </c>
      <c r="W4651" s="58">
        <f t="shared" si="587"/>
        <v>1.01019948033673</v>
      </c>
    </row>
    <row r="4652" spans="11:23">
      <c r="K4652" s="80">
        <v>465</v>
      </c>
      <c r="L4652" s="56">
        <f t="shared" si="581"/>
        <v>1.0685450276979</v>
      </c>
      <c r="M4652" s="56">
        <f t="shared" si="588"/>
        <v>0.00229503550707211</v>
      </c>
      <c r="Q4652" s="82">
        <f t="shared" si="582"/>
        <v>0.0262511631201948</v>
      </c>
      <c r="R4652" s="58">
        <f t="shared" si="583"/>
        <v>3.17361010226061</v>
      </c>
      <c r="S4652" s="57">
        <f>IF(K4652=0,C4680,(1/$C$59)*LN(1+$C$59/$C$58/(RodR+ABS(Calculations!K4652-RodR))))</f>
        <v>0.00827170391898352</v>
      </c>
      <c r="T4652" s="83">
        <f t="shared" si="584"/>
        <v>0.00831740706619179</v>
      </c>
      <c r="U4652" s="58">
        <f t="shared" si="585"/>
        <v>193.75</v>
      </c>
      <c r="V4652" s="58">
        <f t="shared" si="586"/>
        <v>1.01019948033673</v>
      </c>
      <c r="W4652" s="58">
        <f t="shared" si="587"/>
        <v>1.01019948033673</v>
      </c>
    </row>
    <row r="4653" spans="11:23">
      <c r="K4653" s="80">
        <v>465.1</v>
      </c>
      <c r="L4653" s="56">
        <f t="shared" si="581"/>
        <v>1.06831606509519</v>
      </c>
      <c r="M4653" s="56">
        <f t="shared" si="588"/>
        <v>0.00229405101488034</v>
      </c>
      <c r="Q4653" s="82">
        <f t="shared" si="582"/>
        <v>0.0262455381493452</v>
      </c>
      <c r="R4653" s="58">
        <f t="shared" si="583"/>
        <v>3.17361010226061</v>
      </c>
      <c r="S4653" s="57">
        <f>IF(K4653=0,C4681,(1/$C$59)*LN(1+$C$59/$C$58/(RodR+ABS(Calculations!K4653-RodR))))</f>
        <v>0.00826993149872131</v>
      </c>
      <c r="T4653" s="83">
        <f t="shared" si="584"/>
        <v>0.00831561501219398</v>
      </c>
      <c r="U4653" s="58">
        <f t="shared" si="585"/>
        <v>193.791666666667</v>
      </c>
      <c r="V4653" s="58">
        <f t="shared" si="586"/>
        <v>1.01019948033673</v>
      </c>
      <c r="W4653" s="58">
        <f t="shared" si="587"/>
        <v>1.01019948033673</v>
      </c>
    </row>
    <row r="4654" spans="11:23">
      <c r="K4654" s="80">
        <v>465.2</v>
      </c>
      <c r="L4654" s="56">
        <f t="shared" si="581"/>
        <v>1.0680872005938</v>
      </c>
      <c r="M4654" s="56">
        <f t="shared" si="588"/>
        <v>0.00229306715599331</v>
      </c>
      <c r="Q4654" s="82">
        <f t="shared" si="582"/>
        <v>0.0262399155885708</v>
      </c>
      <c r="R4654" s="58">
        <f t="shared" si="583"/>
        <v>3.17361010226061</v>
      </c>
      <c r="S4654" s="57">
        <f>IF(K4654=0,C4682,(1/$C$59)*LN(1+$C$59/$C$58/(RodR+ABS(Calculations!K4654-RodR))))</f>
        <v>0.00826815983787037</v>
      </c>
      <c r="T4654" s="83">
        <f t="shared" si="584"/>
        <v>0.00831382373025664</v>
      </c>
      <c r="U4654" s="58">
        <f t="shared" si="585"/>
        <v>193.833333333333</v>
      </c>
      <c r="V4654" s="58">
        <f t="shared" si="586"/>
        <v>1.01019948033673</v>
      </c>
      <c r="W4654" s="58">
        <f t="shared" si="587"/>
        <v>1.01019948033673</v>
      </c>
    </row>
    <row r="4655" spans="11:23">
      <c r="K4655" s="80">
        <v>465.3</v>
      </c>
      <c r="L4655" s="56">
        <f t="shared" si="581"/>
        <v>1.06785843413072</v>
      </c>
      <c r="M4655" s="56">
        <f t="shared" si="588"/>
        <v>0.00229208392989833</v>
      </c>
      <c r="Q4655" s="82">
        <f t="shared" si="582"/>
        <v>0.0262342954363235</v>
      </c>
      <c r="R4655" s="58">
        <f t="shared" si="583"/>
        <v>3.17361010226061</v>
      </c>
      <c r="S4655" s="57">
        <f>IF(K4655=0,C4683,(1/$C$59)*LN(1+$C$59/$C$58/(RodR+ABS(Calculations!K4655-RodR))))</f>
        <v>0.00826638893594284</v>
      </c>
      <c r="T4655" s="83">
        <f t="shared" si="584"/>
        <v>0.00831203321988078</v>
      </c>
      <c r="U4655" s="58">
        <f t="shared" si="585"/>
        <v>193.875</v>
      </c>
      <c r="V4655" s="58">
        <f t="shared" si="586"/>
        <v>1.01019948033673</v>
      </c>
      <c r="W4655" s="58">
        <f t="shared" si="587"/>
        <v>1.01019948033673</v>
      </c>
    </row>
    <row r="4656" spans="11:23">
      <c r="K4656" s="80">
        <v>465.4</v>
      </c>
      <c r="L4656" s="56">
        <f t="shared" si="581"/>
        <v>1.06762976564292</v>
      </c>
      <c r="M4656" s="56">
        <f t="shared" si="588"/>
        <v>0.00229110133611821</v>
      </c>
      <c r="Q4656" s="82">
        <f t="shared" si="582"/>
        <v>0.026228677691055</v>
      </c>
      <c r="R4656" s="58">
        <f t="shared" si="583"/>
        <v>3.17361010226061</v>
      </c>
      <c r="S4656" s="57">
        <f>IF(K4656=0,C4684,(1/$C$59)*LN(1+$C$59/$C$58/(RodR+ABS(Calculations!K4656-RodR))))</f>
        <v>0.0082646187924509</v>
      </c>
      <c r="T4656" s="83">
        <f t="shared" si="584"/>
        <v>0.00831024348056833</v>
      </c>
      <c r="U4656" s="58">
        <f t="shared" si="585"/>
        <v>193.916666666667</v>
      </c>
      <c r="V4656" s="58">
        <f t="shared" si="586"/>
        <v>1.01019948033673</v>
      </c>
      <c r="W4656" s="58">
        <f t="shared" si="587"/>
        <v>1.01019948033673</v>
      </c>
    </row>
    <row r="4657" spans="11:23">
      <c r="K4657" s="80">
        <v>465.5</v>
      </c>
      <c r="L4657" s="56">
        <f t="shared" si="581"/>
        <v>1.06740119506757</v>
      </c>
      <c r="M4657" s="56">
        <f t="shared" si="588"/>
        <v>0.00229011937396839</v>
      </c>
      <c r="Q4657" s="82">
        <f t="shared" si="582"/>
        <v>0.0262230623512214</v>
      </c>
      <c r="R4657" s="58">
        <f t="shared" si="583"/>
        <v>3.17361010226061</v>
      </c>
      <c r="S4657" s="57">
        <f>IF(K4657=0,C4685,(1/$C$59)*LN(1+$C$59/$C$58/(RodR+ABS(Calculations!K4657-RodR))))</f>
        <v>0.00826284940690802</v>
      </c>
      <c r="T4657" s="83">
        <f t="shared" si="584"/>
        <v>0.00830845451182097</v>
      </c>
      <c r="U4657" s="58">
        <f t="shared" si="585"/>
        <v>193.958333333333</v>
      </c>
      <c r="V4657" s="58">
        <f t="shared" si="586"/>
        <v>1.01019948033673</v>
      </c>
      <c r="W4657" s="58">
        <f t="shared" si="587"/>
        <v>1.01019948033673</v>
      </c>
    </row>
    <row r="4658" spans="11:23">
      <c r="K4658" s="80">
        <v>465.6</v>
      </c>
      <c r="L4658" s="56">
        <f t="shared" si="581"/>
        <v>1.0671727223417</v>
      </c>
      <c r="M4658" s="56">
        <f t="shared" si="588"/>
        <v>0.00228913804300612</v>
      </c>
      <c r="Q4658" s="82">
        <f t="shared" si="582"/>
        <v>0.026217449415276</v>
      </c>
      <c r="R4658" s="58">
        <f t="shared" si="583"/>
        <v>3.17361010226061</v>
      </c>
      <c r="S4658" s="57">
        <f>IF(K4658=0,C4686,(1/$C$59)*LN(1+$C$59/$C$58/(RodR+ABS(Calculations!K4658-RodR))))</f>
        <v>0.00826108077882689</v>
      </c>
      <c r="T4658" s="83">
        <f t="shared" si="584"/>
        <v>0.00830666631314149</v>
      </c>
      <c r="U4658" s="58">
        <f t="shared" si="585"/>
        <v>194</v>
      </c>
      <c r="V4658" s="58">
        <f t="shared" si="586"/>
        <v>1.01019948033673</v>
      </c>
      <c r="W4658" s="58">
        <f t="shared" si="587"/>
        <v>1.01019948033673</v>
      </c>
    </row>
    <row r="4659" spans="11:23">
      <c r="K4659" s="80">
        <v>465.7</v>
      </c>
      <c r="L4659" s="56">
        <f t="shared" si="581"/>
        <v>1.06694434740254</v>
      </c>
      <c r="M4659" s="56">
        <f t="shared" si="588"/>
        <v>0.0022881573426845</v>
      </c>
      <c r="Q4659" s="82">
        <f t="shared" si="582"/>
        <v>0.0262118388816765</v>
      </c>
      <c r="R4659" s="58">
        <f t="shared" si="583"/>
        <v>3.17361010226061</v>
      </c>
      <c r="S4659" s="57">
        <f>IF(K4659=0,C4687,(1/$C$59)*LN(1+$C$59/$C$58/(RodR+ABS(Calculations!K4659-RodR))))</f>
        <v>0.00825931290772152</v>
      </c>
      <c r="T4659" s="83">
        <f t="shared" si="584"/>
        <v>0.00830487888403205</v>
      </c>
      <c r="U4659" s="58">
        <f t="shared" si="585"/>
        <v>194.041666666667</v>
      </c>
      <c r="V4659" s="58">
        <f t="shared" si="586"/>
        <v>1.01019948033673</v>
      </c>
      <c r="W4659" s="58">
        <f t="shared" si="587"/>
        <v>1.01019948033673</v>
      </c>
    </row>
    <row r="4660" spans="11:23">
      <c r="K4660" s="80">
        <v>465.8</v>
      </c>
      <c r="L4660" s="56">
        <f t="shared" si="581"/>
        <v>1.06671607018731</v>
      </c>
      <c r="M4660" s="56">
        <f t="shared" si="588"/>
        <v>0.00228717727245775</v>
      </c>
      <c r="Q4660" s="82">
        <f t="shared" si="582"/>
        <v>0.0262062307488805</v>
      </c>
      <c r="R4660" s="58">
        <f t="shared" si="583"/>
        <v>3.17361010226061</v>
      </c>
      <c r="S4660" s="57">
        <f>IF(K4660=0,C4688,(1/$C$59)*LN(1+$C$59/$C$58/(RodR+ABS(Calculations!K4660-RodR))))</f>
        <v>0.00825754579310592</v>
      </c>
      <c r="T4660" s="83">
        <f t="shared" si="584"/>
        <v>0.00830309222399723</v>
      </c>
      <c r="U4660" s="58">
        <f t="shared" si="585"/>
        <v>194.083333333333</v>
      </c>
      <c r="V4660" s="58">
        <f t="shared" si="586"/>
        <v>1.01019948033673</v>
      </c>
      <c r="W4660" s="58">
        <f t="shared" si="587"/>
        <v>1.01019948033673</v>
      </c>
    </row>
    <row r="4661" spans="11:23">
      <c r="K4661" s="80">
        <v>465.9</v>
      </c>
      <c r="L4661" s="56">
        <f t="shared" si="581"/>
        <v>1.06648789063329</v>
      </c>
      <c r="M4661" s="56">
        <f t="shared" si="588"/>
        <v>0.00228619783174455</v>
      </c>
      <c r="Q4661" s="82">
        <f t="shared" si="582"/>
        <v>0.0262006250153475</v>
      </c>
      <c r="R4661" s="58">
        <f t="shared" si="583"/>
        <v>3.17361010226061</v>
      </c>
      <c r="S4661" s="57">
        <f>IF(K4661=0,C4689,(1/$C$59)*LN(1+$C$59/$C$58/(RodR+ABS(Calculations!K4661-RodR))))</f>
        <v>0.00825577943449462</v>
      </c>
      <c r="T4661" s="83">
        <f t="shared" si="584"/>
        <v>0.00830130633253938</v>
      </c>
      <c r="U4661" s="58">
        <f t="shared" si="585"/>
        <v>194.125</v>
      </c>
      <c r="V4661" s="58">
        <f t="shared" si="586"/>
        <v>1.01019948033673</v>
      </c>
      <c r="W4661" s="58">
        <f t="shared" si="587"/>
        <v>1.01019948033673</v>
      </c>
    </row>
    <row r="4662" spans="11:23">
      <c r="K4662" s="80">
        <v>466</v>
      </c>
      <c r="L4662" s="56">
        <f t="shared" si="581"/>
        <v>1.0662598086778</v>
      </c>
      <c r="M4662" s="56">
        <f t="shared" si="588"/>
        <v>0.00228521902010148</v>
      </c>
      <c r="Q4662" s="82">
        <f t="shared" si="582"/>
        <v>0.0261950216795376</v>
      </c>
      <c r="R4662" s="58">
        <f t="shared" si="583"/>
        <v>3.17361010226061</v>
      </c>
      <c r="S4662" s="57">
        <f>IF(K4662=0,C4690,(1/$C$59)*LN(1+$C$59/$C$58/(RodR+ABS(Calculations!K4662-RodR))))</f>
        <v>0.00825401383140243</v>
      </c>
      <c r="T4662" s="83">
        <f t="shared" si="584"/>
        <v>0.00829952120916419</v>
      </c>
      <c r="U4662" s="58">
        <f t="shared" si="585"/>
        <v>194.166666666667</v>
      </c>
      <c r="V4662" s="58">
        <f t="shared" si="586"/>
        <v>1.01019948033673</v>
      </c>
      <c r="W4662" s="58">
        <f t="shared" si="587"/>
        <v>1.01019948033673</v>
      </c>
    </row>
    <row r="4663" spans="11:23">
      <c r="K4663" s="80">
        <v>466.1</v>
      </c>
      <c r="L4663" s="56">
        <f t="shared" si="581"/>
        <v>1.06603182425831</v>
      </c>
      <c r="M4663" s="56">
        <f t="shared" si="588"/>
        <v>0.00228424083687906</v>
      </c>
      <c r="Q4663" s="82">
        <f t="shared" si="582"/>
        <v>0.0261894207399142</v>
      </c>
      <c r="R4663" s="58">
        <f t="shared" si="583"/>
        <v>3.17361010226061</v>
      </c>
      <c r="S4663" s="57">
        <f>IF(K4663=0,C4691,(1/$C$59)*LN(1+$C$59/$C$58/(RodR+ABS(Calculations!K4663-RodR))))</f>
        <v>0.00825224898334522</v>
      </c>
      <c r="T4663" s="83">
        <f t="shared" si="584"/>
        <v>0.0082977368533745</v>
      </c>
      <c r="U4663" s="58">
        <f t="shared" si="585"/>
        <v>194.208333333333</v>
      </c>
      <c r="V4663" s="58">
        <f t="shared" si="586"/>
        <v>1.01019948033673</v>
      </c>
      <c r="W4663" s="58">
        <f t="shared" si="587"/>
        <v>1.01019948033673</v>
      </c>
    </row>
    <row r="4664" spans="11:23">
      <c r="K4664" s="80">
        <v>466.2</v>
      </c>
      <c r="L4664" s="56">
        <f t="shared" si="581"/>
        <v>1.0658039373122</v>
      </c>
      <c r="M4664" s="56">
        <f t="shared" si="588"/>
        <v>0.00228326328159922</v>
      </c>
      <c r="Q4664" s="82">
        <f t="shared" si="582"/>
        <v>0.0261838221949394</v>
      </c>
      <c r="R4664" s="58">
        <f t="shared" si="583"/>
        <v>3.17361010226061</v>
      </c>
      <c r="S4664" s="57">
        <f>IF(K4664=0,C4692,(1/$C$59)*LN(1+$C$59/$C$58/(RodR+ABS(Calculations!K4664-RodR))))</f>
        <v>0.00825048488983831</v>
      </c>
      <c r="T4664" s="83">
        <f t="shared" si="584"/>
        <v>0.00829595326467708</v>
      </c>
      <c r="U4664" s="58">
        <f t="shared" si="585"/>
        <v>194.25</v>
      </c>
      <c r="V4664" s="58">
        <f t="shared" si="586"/>
        <v>1.01019948033673</v>
      </c>
      <c r="W4664" s="58">
        <f t="shared" si="587"/>
        <v>1.01019948033673</v>
      </c>
    </row>
    <row r="4665" spans="11:23">
      <c r="K4665" s="80">
        <v>466.3</v>
      </c>
      <c r="L4665" s="56">
        <f t="shared" si="581"/>
        <v>1.065576147777</v>
      </c>
      <c r="M4665" s="56">
        <f t="shared" si="588"/>
        <v>0.00228228635371597</v>
      </c>
      <c r="Q4665" s="82">
        <f t="shared" si="582"/>
        <v>0.0261782260430781</v>
      </c>
      <c r="R4665" s="58">
        <f t="shared" si="583"/>
        <v>3.17361010226061</v>
      </c>
      <c r="S4665" s="57">
        <f>IF(K4665=0,C4693,(1/$C$59)*LN(1+$C$59/$C$58/(RodR+ABS(Calculations!K4665-RodR))))</f>
        <v>0.00824872155039808</v>
      </c>
      <c r="T4665" s="83">
        <f t="shared" si="584"/>
        <v>0.00829417044257589</v>
      </c>
      <c r="U4665" s="58">
        <f t="shared" si="585"/>
        <v>194.291666666667</v>
      </c>
      <c r="V4665" s="58">
        <f t="shared" si="586"/>
        <v>1.01019948033673</v>
      </c>
      <c r="W4665" s="58">
        <f t="shared" si="587"/>
        <v>1.01019948033673</v>
      </c>
    </row>
    <row r="4666" spans="11:23">
      <c r="K4666" s="80">
        <v>466.4</v>
      </c>
      <c r="L4666" s="56">
        <f t="shared" si="581"/>
        <v>1.06534845559024</v>
      </c>
      <c r="M4666" s="56">
        <f t="shared" si="588"/>
        <v>0.00228131005268195</v>
      </c>
      <c r="Q4666" s="82">
        <f t="shared" si="582"/>
        <v>0.0261726322827958</v>
      </c>
      <c r="R4666" s="58">
        <f t="shared" si="583"/>
        <v>3.17361010226061</v>
      </c>
      <c r="S4666" s="57">
        <f>IF(K4666=0,C4694,(1/$C$59)*LN(1+$C$59/$C$58/(RodR+ABS(Calculations!K4666-RodR))))</f>
        <v>0.00824695896454094</v>
      </c>
      <c r="T4666" s="83">
        <f t="shared" si="584"/>
        <v>0.00829238838657794</v>
      </c>
      <c r="U4666" s="58">
        <f t="shared" si="585"/>
        <v>194.333333333333</v>
      </c>
      <c r="V4666" s="58">
        <f t="shared" si="586"/>
        <v>1.01019948033673</v>
      </c>
      <c r="W4666" s="58">
        <f t="shared" si="587"/>
        <v>1.01019948033673</v>
      </c>
    </row>
    <row r="4667" spans="11:23">
      <c r="K4667" s="80">
        <v>466.5</v>
      </c>
      <c r="L4667" s="56">
        <f t="shared" si="581"/>
        <v>1.06512086068955</v>
      </c>
      <c r="M4667" s="56">
        <f t="shared" si="588"/>
        <v>0.00228033437802111</v>
      </c>
      <c r="Q4667" s="82">
        <f t="shared" si="582"/>
        <v>0.0261670409125601</v>
      </c>
      <c r="R4667" s="58">
        <f t="shared" si="583"/>
        <v>3.17361010226061</v>
      </c>
      <c r="S4667" s="57">
        <f>IF(K4667=0,C4695,(1/$C$59)*LN(1+$C$59/$C$58/(RodR+ABS(Calculations!K4667-RodR))))</f>
        <v>0.00824519713178405</v>
      </c>
      <c r="T4667" s="83">
        <f t="shared" si="584"/>
        <v>0.00829060709618849</v>
      </c>
      <c r="U4667" s="58">
        <f t="shared" si="585"/>
        <v>194.375</v>
      </c>
      <c r="V4667" s="58">
        <f t="shared" si="586"/>
        <v>1.01019948033673</v>
      </c>
      <c r="W4667" s="58">
        <f t="shared" si="587"/>
        <v>1.01019948033673</v>
      </c>
    </row>
    <row r="4668" spans="11:23">
      <c r="K4668" s="80">
        <v>466.6</v>
      </c>
      <c r="L4668" s="56">
        <f t="shared" si="581"/>
        <v>1.06489336301262</v>
      </c>
      <c r="M4668" s="56">
        <f t="shared" si="588"/>
        <v>0.00227935932908174</v>
      </c>
      <c r="Q4668" s="82">
        <f t="shared" si="582"/>
        <v>0.0261614519308403</v>
      </c>
      <c r="R4668" s="58">
        <f t="shared" si="583"/>
        <v>3.17361010226061</v>
      </c>
      <c r="S4668" s="57">
        <f>IF(K4668=0,C4696,(1/$C$59)*LN(1+$C$59/$C$58/(RodR+ABS(Calculations!K4668-RodR))))</f>
        <v>0.00824343605164515</v>
      </c>
      <c r="T4668" s="83">
        <f t="shared" si="584"/>
        <v>0.00828882657091548</v>
      </c>
      <c r="U4668" s="58">
        <f t="shared" si="585"/>
        <v>194.416666666667</v>
      </c>
      <c r="V4668" s="58">
        <f t="shared" si="586"/>
        <v>1.01019948033673</v>
      </c>
      <c r="W4668" s="58">
        <f t="shared" si="587"/>
        <v>1.01019948033673</v>
      </c>
    </row>
    <row r="4669" spans="11:23">
      <c r="K4669" s="80">
        <v>466.7</v>
      </c>
      <c r="L4669" s="56">
        <f t="shared" si="581"/>
        <v>1.06466596249712</v>
      </c>
      <c r="M4669" s="56">
        <f t="shared" si="588"/>
        <v>0.00227838490542176</v>
      </c>
      <c r="Q4669" s="82">
        <f t="shared" si="582"/>
        <v>0.0261558653361052</v>
      </c>
      <c r="R4669" s="58">
        <f t="shared" si="583"/>
        <v>3.17361010226061</v>
      </c>
      <c r="S4669" s="57">
        <f>IF(K4669=0,C4697,(1/$C$59)*LN(1+$C$59/$C$58/(RodR+ABS(Calculations!K4669-RodR))))</f>
        <v>0.00824167572364166</v>
      </c>
      <c r="T4669" s="83">
        <f t="shared" si="584"/>
        <v>0.00828704681026482</v>
      </c>
      <c r="U4669" s="58">
        <f t="shared" si="585"/>
        <v>194.458333333333</v>
      </c>
      <c r="V4669" s="58">
        <f t="shared" si="586"/>
        <v>1.01019948033673</v>
      </c>
      <c r="W4669" s="58">
        <f t="shared" si="587"/>
        <v>1.01019948033673</v>
      </c>
    </row>
    <row r="4670" spans="11:23">
      <c r="K4670" s="80">
        <v>466.8</v>
      </c>
      <c r="L4670" s="56">
        <f t="shared" si="581"/>
        <v>1.06443865908081</v>
      </c>
      <c r="M4670" s="56">
        <f t="shared" si="588"/>
        <v>0.00227741110649404</v>
      </c>
      <c r="Q4670" s="82">
        <f t="shared" si="582"/>
        <v>0.0261502811268257</v>
      </c>
      <c r="R4670" s="58">
        <f t="shared" si="583"/>
        <v>3.17361010226061</v>
      </c>
      <c r="S4670" s="57">
        <f>IF(K4670=0,C4698,(1/$C$59)*LN(1+$C$59/$C$58/(RodR+ABS(Calculations!K4670-RodR))))</f>
        <v>0.00823991614729182</v>
      </c>
      <c r="T4670" s="83">
        <f t="shared" si="584"/>
        <v>0.00828526781374533</v>
      </c>
      <c r="U4670" s="58">
        <f t="shared" si="585"/>
        <v>194.5</v>
      </c>
      <c r="V4670" s="58">
        <f t="shared" si="586"/>
        <v>1.01019948033673</v>
      </c>
      <c r="W4670" s="58">
        <f t="shared" si="587"/>
        <v>1.01019948033673</v>
      </c>
    </row>
    <row r="4671" spans="11:23">
      <c r="K4671" s="80">
        <v>466.9</v>
      </c>
      <c r="L4671" s="56">
        <f t="shared" si="581"/>
        <v>1.06421145270157</v>
      </c>
      <c r="M4671" s="56">
        <f t="shared" si="588"/>
        <v>0.00227643793171795</v>
      </c>
      <c r="Q4671" s="82">
        <f t="shared" si="582"/>
        <v>0.0261446993014754</v>
      </c>
      <c r="R4671" s="58">
        <f t="shared" si="583"/>
        <v>3.17361010226061</v>
      </c>
      <c r="S4671" s="57">
        <f>IF(K4671=0,C4699,(1/$C$59)*LN(1+$C$59/$C$58/(RodR+ABS(Calculations!K4671-RodR))))</f>
        <v>0.00823815732211469</v>
      </c>
      <c r="T4671" s="83">
        <f t="shared" si="584"/>
        <v>0.00828348958086384</v>
      </c>
      <c r="U4671" s="58">
        <f t="shared" si="585"/>
        <v>194.541666666667</v>
      </c>
      <c r="V4671" s="58">
        <f t="shared" si="586"/>
        <v>1.01019948033673</v>
      </c>
      <c r="W4671" s="58">
        <f t="shared" si="587"/>
        <v>1.01019948033673</v>
      </c>
    </row>
    <row r="4672" spans="11:23">
      <c r="K4672" s="80">
        <v>467</v>
      </c>
      <c r="L4672" s="56">
        <f t="shared" si="581"/>
        <v>1.06398434329722</v>
      </c>
      <c r="M4672" s="56">
        <f t="shared" si="588"/>
        <v>0.00227546538058143</v>
      </c>
      <c r="Q4672" s="82">
        <f t="shared" si="582"/>
        <v>0.0261391198585271</v>
      </c>
      <c r="R4672" s="58">
        <f t="shared" si="583"/>
        <v>3.17361010226061</v>
      </c>
      <c r="S4672" s="57">
        <f>IF(K4672=0,C4700,(1/$C$59)*LN(1+$C$59/$C$58/(RodR+ABS(Calculations!K4672-RodR))))</f>
        <v>0.008236399247629</v>
      </c>
      <c r="T4672" s="83">
        <f t="shared" si="584"/>
        <v>0.00828171211112937</v>
      </c>
      <c r="U4672" s="58">
        <f t="shared" si="585"/>
        <v>194.583333333333</v>
      </c>
      <c r="V4672" s="58">
        <f t="shared" si="586"/>
        <v>1.01019948033673</v>
      </c>
      <c r="W4672" s="58">
        <f t="shared" si="587"/>
        <v>1.01019948033673</v>
      </c>
    </row>
    <row r="4673" spans="11:23">
      <c r="K4673" s="80">
        <v>467.1</v>
      </c>
      <c r="L4673" s="56">
        <f t="shared" si="581"/>
        <v>1.0637573308057</v>
      </c>
      <c r="M4673" s="56">
        <f t="shared" si="588"/>
        <v>0.00227449345260666</v>
      </c>
      <c r="Q4673" s="82">
        <f t="shared" si="582"/>
        <v>0.0261335427964561</v>
      </c>
      <c r="R4673" s="58">
        <f t="shared" si="583"/>
        <v>3.17361010226061</v>
      </c>
      <c r="S4673" s="57">
        <f>IF(K4673=0,C4701,(1/$C$59)*LN(1+$C$59/$C$58/(RodR+ABS(Calculations!K4673-RodR))))</f>
        <v>0.00823464192335435</v>
      </c>
      <c r="T4673" s="83">
        <f t="shared" si="584"/>
        <v>0.00827993540405054</v>
      </c>
      <c r="U4673" s="58">
        <f t="shared" si="585"/>
        <v>194.625</v>
      </c>
      <c r="V4673" s="58">
        <f t="shared" si="586"/>
        <v>1.01019948033673</v>
      </c>
      <c r="W4673" s="58">
        <f t="shared" si="587"/>
        <v>1.01019948033673</v>
      </c>
    </row>
    <row r="4674" spans="11:23">
      <c r="K4674" s="80">
        <v>467.2</v>
      </c>
      <c r="L4674" s="56">
        <f t="shared" ref="L4674:L4737" si="589">IF(K4674&lt;RodR,EPRValue,Q4674*$C$43)</f>
        <v>1.06353041516502</v>
      </c>
      <c r="M4674" s="56">
        <f t="shared" si="588"/>
        <v>0.00227352214717769</v>
      </c>
      <c r="Q4674" s="82">
        <f t="shared" si="582"/>
        <v>0.0261279681137393</v>
      </c>
      <c r="R4674" s="58">
        <f t="shared" si="583"/>
        <v>3.17361010226061</v>
      </c>
      <c r="S4674" s="57">
        <f>IF(K4674=0,C4702,(1/$C$59)*LN(1+$C$59/$C$58/(RodR+ABS(Calculations!K4674-RodR))))</f>
        <v>0.0082328853488108</v>
      </c>
      <c r="T4674" s="83">
        <f t="shared" si="584"/>
        <v>0.00827815945913683</v>
      </c>
      <c r="U4674" s="58">
        <f t="shared" si="585"/>
        <v>194.666666666667</v>
      </c>
      <c r="V4674" s="58">
        <f t="shared" si="586"/>
        <v>1.01019948033673</v>
      </c>
      <c r="W4674" s="58">
        <f t="shared" si="587"/>
        <v>1.01019948033673</v>
      </c>
    </row>
    <row r="4675" spans="11:23">
      <c r="K4675" s="80">
        <v>467.3</v>
      </c>
      <c r="L4675" s="56">
        <f t="shared" si="589"/>
        <v>1.06330359631319</v>
      </c>
      <c r="M4675" s="56">
        <f t="shared" si="588"/>
        <v>0.00227255146381733</v>
      </c>
      <c r="Q4675" s="82">
        <f t="shared" si="582"/>
        <v>0.0261223958088537</v>
      </c>
      <c r="R4675" s="58">
        <f t="shared" si="583"/>
        <v>3.17361010226061</v>
      </c>
      <c r="S4675" s="57">
        <f>IF(K4675=0,C4703,(1/$C$59)*LN(1+$C$59/$C$58/(RodR+ABS(Calculations!K4675-RodR))))</f>
        <v>0.00823112952351846</v>
      </c>
      <c r="T4675" s="83">
        <f t="shared" si="584"/>
        <v>0.00827638427589773</v>
      </c>
      <c r="U4675" s="58">
        <f t="shared" si="585"/>
        <v>194.708333333333</v>
      </c>
      <c r="V4675" s="58">
        <f t="shared" si="586"/>
        <v>1.01019948033673</v>
      </c>
      <c r="W4675" s="58">
        <f t="shared" si="587"/>
        <v>1.01019948033673</v>
      </c>
    </row>
    <row r="4676" spans="11:23">
      <c r="K4676" s="80">
        <v>467.4</v>
      </c>
      <c r="L4676" s="56">
        <f t="shared" si="589"/>
        <v>1.06307687418826</v>
      </c>
      <c r="M4676" s="56">
        <f t="shared" si="588"/>
        <v>0.00227158140197936</v>
      </c>
      <c r="Q4676" s="82">
        <f t="shared" ref="Q4676:Q4739" si="590">R4676*IF($C$56&lt;$C$55,S4676,T4676)</f>
        <v>0.026116825880278</v>
      </c>
      <c r="R4676" s="58">
        <f t="shared" ref="R4676:R4739" si="591">$C$70/$C$61*W4676</f>
        <v>3.17361010226061</v>
      </c>
      <c r="S4676" s="57">
        <f>IF(K4676=0,C4704,(1/$C$59)*LN(1+$C$59/$C$58/(RodR+ABS(Calculations!K4676-RodR))))</f>
        <v>0.00822937444699794</v>
      </c>
      <c r="T4676" s="83">
        <f t="shared" ref="T4676:T4739" si="592">IF((ABS(K4676))&lt;$C$55-$C$56,($C$53/2/PI()/$C$56*LN(($C$55-$C$56)*(ABS(K4676)+$C$56)/(ABS(K4676))/$C$55)+$C$60*LN($C$55*$C$54/($C$55-$C$56)/$C$53)),$C$60*LN((((ABS(K4676))+$C$56-$C$55)*$C$53+$C$55*$C$54)/($C$53*(ABS(K4676)))))</f>
        <v>0.00827460985384339</v>
      </c>
      <c r="U4676" s="58">
        <f t="shared" ref="U4676:U4739" si="593">K4676/$C$56</f>
        <v>194.75</v>
      </c>
      <c r="V4676" s="58">
        <f t="shared" ref="V4676:V4739" si="594">IF(K4676="","",1/(1.0212-0.0178*LOG10($C$53+0.01)))</f>
        <v>1.01019948033673</v>
      </c>
      <c r="W4676" s="58">
        <f t="shared" ref="W4676:W4739" si="595">MAX(1/(-(0.21682*LOG10(3.7*U4676)-0.293)*(EXP(-3.7*U4676)-1)+1),1)*MAX(1/(-(0.1921*LOG10(U4676+0.2)+0.072)*(EXP(-150*U4676)-1)+1),1)*V4676</f>
        <v>1.01019948033673</v>
      </c>
    </row>
    <row r="4677" spans="11:23">
      <c r="K4677" s="80">
        <v>467.5</v>
      </c>
      <c r="L4677" s="56">
        <f t="shared" si="589"/>
        <v>1.06285024872843</v>
      </c>
      <c r="M4677" s="56">
        <f t="shared" si="588"/>
        <v>0.00227061196111622</v>
      </c>
      <c r="Q4677" s="82">
        <f t="shared" si="590"/>
        <v>0.0261112583264932</v>
      </c>
      <c r="R4677" s="58">
        <f t="shared" si="591"/>
        <v>3.17361010226061</v>
      </c>
      <c r="S4677" s="57">
        <f>IF(K4677=0,C4705,(1/$C$59)*LN(1+$C$59/$C$58/(RodR+ABS(Calculations!K4677-RodR))))</f>
        <v>0.00822762011877065</v>
      </c>
      <c r="T4677" s="83">
        <f t="shared" si="592"/>
        <v>0.00827283619248441</v>
      </c>
      <c r="U4677" s="58">
        <f t="shared" si="593"/>
        <v>194.791666666667</v>
      </c>
      <c r="V4677" s="58">
        <f t="shared" si="594"/>
        <v>1.01019948033673</v>
      </c>
      <c r="W4677" s="58">
        <f t="shared" si="595"/>
        <v>1.01019948033673</v>
      </c>
    </row>
    <row r="4678" spans="11:23">
      <c r="K4678" s="80">
        <v>467.6</v>
      </c>
      <c r="L4678" s="56">
        <f t="shared" si="589"/>
        <v>1.06262371987187</v>
      </c>
      <c r="M4678" s="56">
        <f t="shared" si="588"/>
        <v>0.00226964314075073</v>
      </c>
      <c r="Q4678" s="82">
        <f t="shared" si="590"/>
        <v>0.0261056931459805</v>
      </c>
      <c r="R4678" s="58">
        <f t="shared" si="591"/>
        <v>3.17361010226061</v>
      </c>
      <c r="S4678" s="57">
        <f>IF(K4678=0,C4706,(1/$C$59)*LN(1+$C$59/$C$58/(RodR+ABS(Calculations!K4678-RodR))))</f>
        <v>0.00822586653835801</v>
      </c>
      <c r="T4678" s="83">
        <f t="shared" si="592"/>
        <v>0.00827106329133141</v>
      </c>
      <c r="U4678" s="58">
        <f t="shared" si="593"/>
        <v>194.833333333333</v>
      </c>
      <c r="V4678" s="58">
        <f t="shared" si="594"/>
        <v>1.01019948033673</v>
      </c>
      <c r="W4678" s="58">
        <f t="shared" si="595"/>
        <v>1.01019948033673</v>
      </c>
    </row>
    <row r="4679" spans="11:23">
      <c r="K4679" s="80">
        <v>467.7</v>
      </c>
      <c r="L4679" s="56">
        <f t="shared" si="589"/>
        <v>1.06239728755682</v>
      </c>
      <c r="M4679" s="56">
        <f t="shared" si="588"/>
        <v>0.00226867494030225</v>
      </c>
      <c r="Q4679" s="82">
        <f t="shared" si="590"/>
        <v>0.0261001303372227</v>
      </c>
      <c r="R4679" s="58">
        <f t="shared" si="591"/>
        <v>3.17361010226061</v>
      </c>
      <c r="S4679" s="57">
        <f>IF(K4679=0,C4707,(1/$C$59)*LN(1+$C$59/$C$58/(RodR+ABS(Calculations!K4679-RodR))))</f>
        <v>0.00822411370528196</v>
      </c>
      <c r="T4679" s="83">
        <f t="shared" si="592"/>
        <v>0.00826929114989631</v>
      </c>
      <c r="U4679" s="58">
        <f t="shared" si="593"/>
        <v>194.875</v>
      </c>
      <c r="V4679" s="58">
        <f t="shared" si="594"/>
        <v>1.01019948033673</v>
      </c>
      <c r="W4679" s="58">
        <f t="shared" si="595"/>
        <v>1.01019948033673</v>
      </c>
    </row>
    <row r="4680" spans="11:23">
      <c r="K4680" s="80">
        <v>467.8</v>
      </c>
      <c r="L4680" s="56">
        <f t="shared" si="589"/>
        <v>1.06217095172159</v>
      </c>
      <c r="M4680" s="56">
        <f t="shared" si="588"/>
        <v>0.00226770735922344</v>
      </c>
      <c r="Q4680" s="82">
        <f t="shared" si="590"/>
        <v>0.0260945698987045</v>
      </c>
      <c r="R4680" s="58">
        <f t="shared" si="591"/>
        <v>3.17361010226061</v>
      </c>
      <c r="S4680" s="57">
        <f>IF(K4680=0,C4708,(1/$C$59)*LN(1+$C$59/$C$58/(RodR+ABS(Calculations!K4680-RodR))))</f>
        <v>0.00822236161906496</v>
      </c>
      <c r="T4680" s="83">
        <f t="shared" si="592"/>
        <v>0.0082675197676904</v>
      </c>
      <c r="U4680" s="58">
        <f t="shared" si="593"/>
        <v>194.916666666667</v>
      </c>
      <c r="V4680" s="58">
        <f t="shared" si="594"/>
        <v>1.01019948033673</v>
      </c>
      <c r="W4680" s="58">
        <f t="shared" si="595"/>
        <v>1.01019948033673</v>
      </c>
    </row>
    <row r="4681" spans="11:23">
      <c r="K4681" s="80">
        <v>467.9</v>
      </c>
      <c r="L4681" s="56">
        <f t="shared" si="589"/>
        <v>1.0619447123045</v>
      </c>
      <c r="M4681" s="56">
        <f t="shared" si="588"/>
        <v>0.00226674039707131</v>
      </c>
      <c r="Q4681" s="82">
        <f t="shared" si="590"/>
        <v>0.0260890118289101</v>
      </c>
      <c r="R4681" s="58">
        <f t="shared" si="591"/>
        <v>3.17361010226061</v>
      </c>
      <c r="S4681" s="57">
        <f>IF(K4681=0,C4709,(1/$C$59)*LN(1+$C$59/$C$58/(RodR+ABS(Calculations!K4681-RodR))))</f>
        <v>0.00822061027922949</v>
      </c>
      <c r="T4681" s="83">
        <f t="shared" si="592"/>
        <v>0.00826574914422627</v>
      </c>
      <c r="U4681" s="58">
        <f t="shared" si="593"/>
        <v>194.958333333333</v>
      </c>
      <c r="V4681" s="58">
        <f t="shared" si="594"/>
        <v>1.01019948033673</v>
      </c>
      <c r="W4681" s="58">
        <f t="shared" si="595"/>
        <v>1.01019948033673</v>
      </c>
    </row>
    <row r="4682" spans="11:23">
      <c r="K4682" s="80">
        <v>468</v>
      </c>
      <c r="L4682" s="56">
        <f t="shared" si="589"/>
        <v>1.06171856924399</v>
      </c>
      <c r="M4682" s="56">
        <f t="shared" si="588"/>
        <v>0.00226577405323014</v>
      </c>
      <c r="Q4682" s="82">
        <f t="shared" si="590"/>
        <v>0.0260834561263276</v>
      </c>
      <c r="R4682" s="58">
        <f t="shared" si="591"/>
        <v>3.17361010226061</v>
      </c>
      <c r="S4682" s="57">
        <f>IF(K4682=0,C4710,(1/$C$59)*LN(1+$C$59/$C$58/(RodR+ABS(Calculations!K4682-RodR))))</f>
        <v>0.00821885968529908</v>
      </c>
      <c r="T4682" s="83">
        <f t="shared" si="592"/>
        <v>0.00826397927901609</v>
      </c>
      <c r="U4682" s="58">
        <f t="shared" si="593"/>
        <v>195</v>
      </c>
      <c r="V4682" s="58">
        <f t="shared" si="594"/>
        <v>1.01019948033673</v>
      </c>
      <c r="W4682" s="58">
        <f t="shared" si="595"/>
        <v>1.01019948033673</v>
      </c>
    </row>
    <row r="4683" spans="11:23">
      <c r="K4683" s="80">
        <v>468.1</v>
      </c>
      <c r="L4683" s="56">
        <f t="shared" si="589"/>
        <v>1.06149252247848</v>
      </c>
      <c r="M4683" s="56">
        <f t="shared" si="588"/>
        <v>0.00226480832722209</v>
      </c>
      <c r="Q4683" s="82">
        <f t="shared" si="590"/>
        <v>0.026077902789444</v>
      </c>
      <c r="R4683" s="58">
        <f t="shared" si="591"/>
        <v>3.17361010226061</v>
      </c>
      <c r="S4683" s="57">
        <f>IF(K4683=0,C4711,(1/$C$59)*LN(1+$C$59/$C$58/(RodR+ABS(Calculations!K4683-RodR))))</f>
        <v>0.00821710983679699</v>
      </c>
      <c r="T4683" s="83">
        <f t="shared" si="592"/>
        <v>0.00826221017157314</v>
      </c>
      <c r="U4683" s="58">
        <f t="shared" si="593"/>
        <v>195.041666666667</v>
      </c>
      <c r="V4683" s="58">
        <f t="shared" si="594"/>
        <v>1.01019948033673</v>
      </c>
      <c r="W4683" s="58">
        <f t="shared" si="595"/>
        <v>1.01019948033673</v>
      </c>
    </row>
    <row r="4684" spans="11:23">
      <c r="K4684" s="80">
        <v>468.2</v>
      </c>
      <c r="L4684" s="56">
        <f t="shared" si="589"/>
        <v>1.06126657194652</v>
      </c>
      <c r="M4684" s="56">
        <f t="shared" si="588"/>
        <v>0.00226384321850137</v>
      </c>
      <c r="Q4684" s="82">
        <f t="shared" si="590"/>
        <v>0.0260723518167495</v>
      </c>
      <c r="R4684" s="58">
        <f t="shared" si="591"/>
        <v>3.17361010226061</v>
      </c>
      <c r="S4684" s="57">
        <f>IF(K4684=0,C4712,(1/$C$59)*LN(1+$C$59/$C$58/(RodR+ABS(Calculations!K4684-RodR))))</f>
        <v>0.00821536073324754</v>
      </c>
      <c r="T4684" s="83">
        <f t="shared" si="592"/>
        <v>0.0082604418214107</v>
      </c>
      <c r="U4684" s="58">
        <f t="shared" si="593"/>
        <v>195.083333333333</v>
      </c>
      <c r="V4684" s="58">
        <f t="shared" si="594"/>
        <v>1.01019948033673</v>
      </c>
      <c r="W4684" s="58">
        <f t="shared" si="595"/>
        <v>1.01019948033673</v>
      </c>
    </row>
    <row r="4685" spans="11:23">
      <c r="K4685" s="80">
        <v>468.3</v>
      </c>
      <c r="L4685" s="56">
        <f t="shared" si="589"/>
        <v>1.0610407175866</v>
      </c>
      <c r="M4685" s="56">
        <f t="shared" ref="M4685:M4748" si="596">L4675-L4685</f>
        <v>0.00226287872658903</v>
      </c>
      <c r="Q4685" s="82">
        <f t="shared" si="590"/>
        <v>0.026066803206733</v>
      </c>
      <c r="R4685" s="58">
        <f t="shared" si="591"/>
        <v>3.17361010226061</v>
      </c>
      <c r="S4685" s="57">
        <f>IF(K4685=0,C4713,(1/$C$59)*LN(1+$C$59/$C$58/(RodR+ABS(Calculations!K4685-RodR))))</f>
        <v>0.00821361237417451</v>
      </c>
      <c r="T4685" s="83">
        <f t="shared" si="592"/>
        <v>0.00825867422804314</v>
      </c>
      <c r="U4685" s="58">
        <f t="shared" si="593"/>
        <v>195.125</v>
      </c>
      <c r="V4685" s="58">
        <f t="shared" si="594"/>
        <v>1.01019948033673</v>
      </c>
      <c r="W4685" s="58">
        <f t="shared" si="595"/>
        <v>1.01019948033673</v>
      </c>
    </row>
    <row r="4686" spans="11:23">
      <c r="K4686" s="80">
        <v>468.4</v>
      </c>
      <c r="L4686" s="56">
        <f t="shared" si="589"/>
        <v>1.06081495933743</v>
      </c>
      <c r="M4686" s="56">
        <f t="shared" si="596"/>
        <v>0.00226191485083582</v>
      </c>
      <c r="Q4686" s="82">
        <f t="shared" si="590"/>
        <v>0.026061256957889</v>
      </c>
      <c r="R4686" s="58">
        <f t="shared" si="591"/>
        <v>3.17361010226061</v>
      </c>
      <c r="S4686" s="57">
        <f>IF(K4686=0,C4714,(1/$C$59)*LN(1+$C$59/$C$58/(RodR+ABS(Calculations!K4686-RodR))))</f>
        <v>0.00821186475910357</v>
      </c>
      <c r="T4686" s="83">
        <f t="shared" si="592"/>
        <v>0.00825690739098398</v>
      </c>
      <c r="U4686" s="58">
        <f t="shared" si="593"/>
        <v>195.166666666667</v>
      </c>
      <c r="V4686" s="58">
        <f t="shared" si="594"/>
        <v>1.01019948033673</v>
      </c>
      <c r="W4686" s="58">
        <f t="shared" si="595"/>
        <v>1.01019948033673</v>
      </c>
    </row>
    <row r="4687" spans="11:23">
      <c r="K4687" s="80">
        <v>468.5</v>
      </c>
      <c r="L4687" s="56">
        <f t="shared" si="589"/>
        <v>1.06058929713757</v>
      </c>
      <c r="M4687" s="56">
        <f t="shared" si="596"/>
        <v>0.0022609515908667</v>
      </c>
      <c r="Q4687" s="82">
        <f t="shared" si="590"/>
        <v>0.0260557130687078</v>
      </c>
      <c r="R4687" s="58">
        <f t="shared" si="591"/>
        <v>3.17361010226061</v>
      </c>
      <c r="S4687" s="57">
        <f>IF(K4687=0,C4715,(1/$C$59)*LN(1+$C$59/$C$58/(RodR+ABS(Calculations!K4687-RodR))))</f>
        <v>0.00821011788755902</v>
      </c>
      <c r="T4687" s="83">
        <f t="shared" si="592"/>
        <v>0.00825514130974872</v>
      </c>
      <c r="U4687" s="58">
        <f t="shared" si="593"/>
        <v>195.208333333333</v>
      </c>
      <c r="V4687" s="58">
        <f t="shared" si="594"/>
        <v>1.01019948033673</v>
      </c>
      <c r="W4687" s="58">
        <f t="shared" si="595"/>
        <v>1.01019948033673</v>
      </c>
    </row>
    <row r="4688" spans="11:23">
      <c r="K4688" s="80">
        <v>468.6</v>
      </c>
      <c r="L4688" s="56">
        <f t="shared" si="589"/>
        <v>1.0603637309258</v>
      </c>
      <c r="M4688" s="56">
        <f t="shared" si="596"/>
        <v>0.00225998894606749</v>
      </c>
      <c r="Q4688" s="82">
        <f t="shared" si="590"/>
        <v>0.0260501715376858</v>
      </c>
      <c r="R4688" s="58">
        <f t="shared" si="591"/>
        <v>3.17361010226061</v>
      </c>
      <c r="S4688" s="57">
        <f>IF(K4688=0,C4716,(1/$C$59)*LN(1+$C$59/$C$58/(RodR+ABS(Calculations!K4688-RodR))))</f>
        <v>0.00820837175906703</v>
      </c>
      <c r="T4688" s="83">
        <f t="shared" si="592"/>
        <v>0.00825337598385152</v>
      </c>
      <c r="U4688" s="58">
        <f t="shared" si="593"/>
        <v>195.25</v>
      </c>
      <c r="V4688" s="58">
        <f t="shared" si="594"/>
        <v>1.01019948033673</v>
      </c>
      <c r="W4688" s="58">
        <f t="shared" si="595"/>
        <v>1.01019948033673</v>
      </c>
    </row>
    <row r="4689" spans="11:23">
      <c r="K4689" s="80">
        <v>468.7</v>
      </c>
      <c r="L4689" s="56">
        <f t="shared" si="589"/>
        <v>1.06013826064089</v>
      </c>
      <c r="M4689" s="56">
        <f t="shared" si="596"/>
        <v>0.00225902691592417</v>
      </c>
      <c r="Q4689" s="82">
        <f t="shared" si="590"/>
        <v>0.0260446323633184</v>
      </c>
      <c r="R4689" s="58">
        <f t="shared" si="591"/>
        <v>3.17361010226061</v>
      </c>
      <c r="S4689" s="57">
        <f>IF(K4689=0,C4717,(1/$C$59)*LN(1+$C$59/$C$58/(RodR+ABS(Calculations!K4689-RodR))))</f>
        <v>0.00820662637315352</v>
      </c>
      <c r="T4689" s="83">
        <f t="shared" si="592"/>
        <v>0.00825161141280923</v>
      </c>
      <c r="U4689" s="58">
        <f t="shared" si="593"/>
        <v>195.291666666667</v>
      </c>
      <c r="V4689" s="58">
        <f t="shared" si="594"/>
        <v>1.01019948033673</v>
      </c>
      <c r="W4689" s="58">
        <f t="shared" si="595"/>
        <v>1.01019948033673</v>
      </c>
    </row>
    <row r="4690" spans="11:23">
      <c r="K4690" s="80">
        <v>468.8</v>
      </c>
      <c r="L4690" s="56">
        <f t="shared" si="589"/>
        <v>1.05991288622163</v>
      </c>
      <c r="M4690" s="56">
        <f t="shared" si="596"/>
        <v>0.00225806549995977</v>
      </c>
      <c r="Q4690" s="82">
        <f t="shared" si="590"/>
        <v>0.0260390955441017</v>
      </c>
      <c r="R4690" s="58">
        <f t="shared" si="591"/>
        <v>3.17361010226061</v>
      </c>
      <c r="S4690" s="57">
        <f>IF(K4690=0,C4718,(1/$C$59)*LN(1+$C$59/$C$58/(RodR+ABS(Calculations!K4690-RodR))))</f>
        <v>0.00820488172934466</v>
      </c>
      <c r="T4690" s="83">
        <f t="shared" si="592"/>
        <v>0.00824984759613624</v>
      </c>
      <c r="U4690" s="58">
        <f t="shared" si="593"/>
        <v>195.333333333333</v>
      </c>
      <c r="V4690" s="58">
        <f t="shared" si="594"/>
        <v>1.01019948033673</v>
      </c>
      <c r="W4690" s="58">
        <f t="shared" si="595"/>
        <v>1.01019948033673</v>
      </c>
    </row>
    <row r="4691" spans="11:23">
      <c r="K4691" s="80">
        <v>468.9</v>
      </c>
      <c r="L4691" s="56">
        <f t="shared" si="589"/>
        <v>1.0596876076069</v>
      </c>
      <c r="M4691" s="56">
        <f t="shared" si="596"/>
        <v>0.00225710469759299</v>
      </c>
      <c r="Q4691" s="82">
        <f t="shared" si="590"/>
        <v>0.0260335610785346</v>
      </c>
      <c r="R4691" s="58">
        <f t="shared" si="591"/>
        <v>3.17361010226061</v>
      </c>
      <c r="S4691" s="57">
        <f>IF(K4691=0,C4719,(1/$C$59)*LN(1+$C$59/$C$58/(RodR+ABS(Calculations!K4691-RodR))))</f>
        <v>0.0082031378271674</v>
      </c>
      <c r="T4691" s="83">
        <f t="shared" si="592"/>
        <v>0.00824808453335027</v>
      </c>
      <c r="U4691" s="58">
        <f t="shared" si="593"/>
        <v>195.375</v>
      </c>
      <c r="V4691" s="58">
        <f t="shared" si="594"/>
        <v>1.01019948033673</v>
      </c>
      <c r="W4691" s="58">
        <f t="shared" si="595"/>
        <v>1.01019948033673</v>
      </c>
    </row>
    <row r="4692" spans="11:23">
      <c r="K4692" s="80">
        <v>469</v>
      </c>
      <c r="L4692" s="56">
        <f t="shared" si="589"/>
        <v>1.05946242473564</v>
      </c>
      <c r="M4692" s="56">
        <f t="shared" si="596"/>
        <v>0.00225614450834621</v>
      </c>
      <c r="Q4692" s="82">
        <f t="shared" si="590"/>
        <v>0.0260280289651167</v>
      </c>
      <c r="R4692" s="58">
        <f t="shared" si="591"/>
        <v>3.17361010226061</v>
      </c>
      <c r="S4692" s="57">
        <f>IF(K4692=0,C4720,(1/$C$59)*LN(1+$C$59/$C$58/(RodR+ABS(Calculations!K4692-RodR))))</f>
        <v>0.00820139466614899</v>
      </c>
      <c r="T4692" s="83">
        <f t="shared" si="592"/>
        <v>0.00824632222396684</v>
      </c>
      <c r="U4692" s="58">
        <f t="shared" si="593"/>
        <v>195.416666666667</v>
      </c>
      <c r="V4692" s="58">
        <f t="shared" si="594"/>
        <v>1.01019948033673</v>
      </c>
      <c r="W4692" s="58">
        <f t="shared" si="595"/>
        <v>1.01019948033673</v>
      </c>
    </row>
    <row r="4693" spans="11:23">
      <c r="K4693" s="80">
        <v>469.1</v>
      </c>
      <c r="L4693" s="56">
        <f t="shared" si="589"/>
        <v>1.05923733754681</v>
      </c>
      <c r="M4693" s="56">
        <f t="shared" si="596"/>
        <v>0.0022551849316732</v>
      </c>
      <c r="Q4693" s="82">
        <f t="shared" si="590"/>
        <v>0.0260224992023484</v>
      </c>
      <c r="R4693" s="58">
        <f t="shared" si="591"/>
        <v>3.17361010226061</v>
      </c>
      <c r="S4693" s="57">
        <f>IF(K4693=0,C4721,(1/$C$59)*LN(1+$C$59/$C$58/(RodR+ABS(Calculations!K4693-RodR))))</f>
        <v>0.0081996522458169</v>
      </c>
      <c r="T4693" s="83">
        <f t="shared" si="592"/>
        <v>0.00824456066750434</v>
      </c>
      <c r="U4693" s="58">
        <f t="shared" si="593"/>
        <v>195.458333333333</v>
      </c>
      <c r="V4693" s="58">
        <f t="shared" si="594"/>
        <v>1.01019948033673</v>
      </c>
      <c r="W4693" s="58">
        <f t="shared" si="595"/>
        <v>1.01019948033673</v>
      </c>
    </row>
    <row r="4694" spans="11:23">
      <c r="K4694" s="80">
        <v>469.2</v>
      </c>
      <c r="L4694" s="56">
        <f t="shared" si="589"/>
        <v>1.05901234597946</v>
      </c>
      <c r="M4694" s="56">
        <f t="shared" si="596"/>
        <v>0.0022542259670606</v>
      </c>
      <c r="Q4694" s="82">
        <f t="shared" si="590"/>
        <v>0.0260169717887327</v>
      </c>
      <c r="R4694" s="58">
        <f t="shared" si="591"/>
        <v>3.17361010226061</v>
      </c>
      <c r="S4694" s="57">
        <f>IF(K4694=0,C4722,(1/$C$59)*LN(1+$C$59/$C$58/(RodR+ABS(Calculations!K4694-RodR))))</f>
        <v>0.00819791056569945</v>
      </c>
      <c r="T4694" s="83">
        <f t="shared" si="592"/>
        <v>0.0082427998634794</v>
      </c>
      <c r="U4694" s="58">
        <f t="shared" si="593"/>
        <v>195.5</v>
      </c>
      <c r="V4694" s="58">
        <f t="shared" si="594"/>
        <v>1.01019948033673</v>
      </c>
      <c r="W4694" s="58">
        <f t="shared" si="595"/>
        <v>1.01019948033673</v>
      </c>
    </row>
    <row r="4695" spans="11:23">
      <c r="K4695" s="80">
        <v>469.3</v>
      </c>
      <c r="L4695" s="56">
        <f t="shared" si="589"/>
        <v>1.05878744997263</v>
      </c>
      <c r="M4695" s="56">
        <f t="shared" si="596"/>
        <v>0.00225326761396238</v>
      </c>
      <c r="Q4695" s="82">
        <f t="shared" si="590"/>
        <v>0.0260114467227718</v>
      </c>
      <c r="R4695" s="58">
        <f t="shared" si="591"/>
        <v>3.17361010226061</v>
      </c>
      <c r="S4695" s="57">
        <f>IF(K4695=0,C4723,(1/$C$59)*LN(1+$C$59/$C$58/(RodR+ABS(Calculations!K4695-RodR))))</f>
        <v>0.00819616962532463</v>
      </c>
      <c r="T4695" s="83">
        <f t="shared" si="592"/>
        <v>0.00824103981141086</v>
      </c>
      <c r="U4695" s="58">
        <f t="shared" si="593"/>
        <v>195.541666666667</v>
      </c>
      <c r="V4695" s="58">
        <f t="shared" si="594"/>
        <v>1.01019948033673</v>
      </c>
      <c r="W4695" s="58">
        <f t="shared" si="595"/>
        <v>1.01019948033673</v>
      </c>
    </row>
    <row r="4696" spans="11:23">
      <c r="K4696" s="80">
        <v>469.4</v>
      </c>
      <c r="L4696" s="56">
        <f t="shared" si="589"/>
        <v>1.05856264946549</v>
      </c>
      <c r="M4696" s="56">
        <f t="shared" si="596"/>
        <v>0.00225230987193492</v>
      </c>
      <c r="Q4696" s="82">
        <f t="shared" si="590"/>
        <v>0.026005924002971</v>
      </c>
      <c r="R4696" s="58">
        <f t="shared" si="591"/>
        <v>3.17361010226061</v>
      </c>
      <c r="S4696" s="57">
        <f>IF(K4696=0,C4724,(1/$C$59)*LN(1+$C$59/$C$58/(RodR+ABS(Calculations!K4696-RodR))))</f>
        <v>0.00819442942422153</v>
      </c>
      <c r="T4696" s="83">
        <f t="shared" si="592"/>
        <v>0.00823928051081623</v>
      </c>
      <c r="U4696" s="58">
        <f t="shared" si="593"/>
        <v>195.583333333333</v>
      </c>
      <c r="V4696" s="58">
        <f t="shared" si="594"/>
        <v>1.01019948033673</v>
      </c>
      <c r="W4696" s="58">
        <f t="shared" si="595"/>
        <v>1.01019948033673</v>
      </c>
    </row>
    <row r="4697" spans="11:23">
      <c r="K4697" s="80">
        <v>469.5</v>
      </c>
      <c r="L4697" s="56">
        <f t="shared" si="589"/>
        <v>1.0583379443972</v>
      </c>
      <c r="M4697" s="56">
        <f t="shared" si="596"/>
        <v>0.00225135274036314</v>
      </c>
      <c r="Q4697" s="82">
        <f t="shared" si="590"/>
        <v>0.026000403627836</v>
      </c>
      <c r="R4697" s="58">
        <f t="shared" si="591"/>
        <v>3.17361010226061</v>
      </c>
      <c r="S4697" s="57">
        <f>IF(K4697=0,C4725,(1/$C$59)*LN(1+$C$59/$C$58/(RodR+ABS(Calculations!K4697-RodR))))</f>
        <v>0.00819268996191924</v>
      </c>
      <c r="T4697" s="83">
        <f t="shared" si="592"/>
        <v>0.00823752196121503</v>
      </c>
      <c r="U4697" s="58">
        <f t="shared" si="593"/>
        <v>195.625</v>
      </c>
      <c r="V4697" s="58">
        <f t="shared" si="594"/>
        <v>1.01019948033673</v>
      </c>
      <c r="W4697" s="58">
        <f t="shared" si="595"/>
        <v>1.01019948033673</v>
      </c>
    </row>
    <row r="4698" spans="11:23">
      <c r="K4698" s="80">
        <v>469.6</v>
      </c>
      <c r="L4698" s="56">
        <f t="shared" si="589"/>
        <v>1.05811333470704</v>
      </c>
      <c r="M4698" s="56">
        <f t="shared" si="596"/>
        <v>0.0022503962187681</v>
      </c>
      <c r="Q4698" s="82">
        <f t="shared" si="590"/>
        <v>0.0259948855958746</v>
      </c>
      <c r="R4698" s="58">
        <f t="shared" si="591"/>
        <v>3.17361010226061</v>
      </c>
      <c r="S4698" s="57">
        <f>IF(K4698=0,C4726,(1/$C$59)*LN(1+$C$59/$C$58/(RodR+ABS(Calculations!K4698-RodR))))</f>
        <v>0.00819095123794763</v>
      </c>
      <c r="T4698" s="83">
        <f t="shared" si="592"/>
        <v>0.00823576416212631</v>
      </c>
      <c r="U4698" s="58">
        <f t="shared" si="593"/>
        <v>195.666666666667</v>
      </c>
      <c r="V4698" s="58">
        <f t="shared" si="594"/>
        <v>1.01019948033673</v>
      </c>
      <c r="W4698" s="58">
        <f t="shared" si="595"/>
        <v>1.01019948033673</v>
      </c>
    </row>
    <row r="4699" spans="11:23">
      <c r="K4699" s="80">
        <v>469.7</v>
      </c>
      <c r="L4699" s="56">
        <f t="shared" si="589"/>
        <v>1.05788882033422</v>
      </c>
      <c r="M4699" s="56">
        <f t="shared" si="596"/>
        <v>0.00224944030667262</v>
      </c>
      <c r="Q4699" s="82">
        <f t="shared" si="590"/>
        <v>0.0259893699055941</v>
      </c>
      <c r="R4699" s="58">
        <f t="shared" si="591"/>
        <v>3.17361010226061</v>
      </c>
      <c r="S4699" s="57">
        <f>IF(K4699=0,C4727,(1/$C$59)*LN(1+$C$59/$C$58/(RodR+ABS(Calculations!K4699-RodR))))</f>
        <v>0.0081892132518363</v>
      </c>
      <c r="T4699" s="83">
        <f t="shared" si="592"/>
        <v>0.00823400711306939</v>
      </c>
      <c r="U4699" s="58">
        <f t="shared" si="593"/>
        <v>195.708333333333</v>
      </c>
      <c r="V4699" s="58">
        <f t="shared" si="594"/>
        <v>1.01019948033673</v>
      </c>
      <c r="W4699" s="58">
        <f t="shared" si="595"/>
        <v>1.01019948033673</v>
      </c>
    </row>
    <row r="4700" spans="11:23">
      <c r="K4700" s="80">
        <v>469.8</v>
      </c>
      <c r="L4700" s="56">
        <f t="shared" si="589"/>
        <v>1.05766440121813</v>
      </c>
      <c r="M4700" s="56">
        <f t="shared" si="596"/>
        <v>0.00224848500349584</v>
      </c>
      <c r="Q4700" s="82">
        <f t="shared" si="590"/>
        <v>0.025983856555505</v>
      </c>
      <c r="R4700" s="58">
        <f t="shared" si="591"/>
        <v>3.17361010226061</v>
      </c>
      <c r="S4700" s="57">
        <f>IF(K4700=0,C4728,(1/$C$59)*LN(1+$C$59/$C$58/(RodR+ABS(Calculations!K4700-RodR))))</f>
        <v>0.00818747600311592</v>
      </c>
      <c r="T4700" s="83">
        <f t="shared" si="592"/>
        <v>0.00823225081356488</v>
      </c>
      <c r="U4700" s="58">
        <f t="shared" si="593"/>
        <v>195.75</v>
      </c>
      <c r="V4700" s="58">
        <f t="shared" si="594"/>
        <v>1.01019948033673</v>
      </c>
      <c r="W4700" s="58">
        <f t="shared" si="595"/>
        <v>1.01019948033673</v>
      </c>
    </row>
    <row r="4701" spans="11:23">
      <c r="K4701" s="80">
        <v>469.9</v>
      </c>
      <c r="L4701" s="56">
        <f t="shared" si="589"/>
        <v>1.05744007729814</v>
      </c>
      <c r="M4701" s="56">
        <f t="shared" si="596"/>
        <v>0.00224753030875902</v>
      </c>
      <c r="Q4701" s="82">
        <f t="shared" si="590"/>
        <v>0.0259783455441178</v>
      </c>
      <c r="R4701" s="58">
        <f t="shared" si="591"/>
        <v>3.17361010226061</v>
      </c>
      <c r="S4701" s="57">
        <f>IF(K4701=0,C4729,(1/$C$59)*LN(1+$C$59/$C$58/(RodR+ABS(Calculations!K4701-RodR))))</f>
        <v>0.00818573949131716</v>
      </c>
      <c r="T4701" s="83">
        <f t="shared" si="592"/>
        <v>0.00823049526313275</v>
      </c>
      <c r="U4701" s="58">
        <f t="shared" si="593"/>
        <v>195.791666666667</v>
      </c>
      <c r="V4701" s="58">
        <f t="shared" si="594"/>
        <v>1.01019948033673</v>
      </c>
      <c r="W4701" s="58">
        <f t="shared" si="595"/>
        <v>1.01019948033673</v>
      </c>
    </row>
    <row r="4702" spans="11:23">
      <c r="K4702" s="80">
        <v>470</v>
      </c>
      <c r="L4702" s="56">
        <f t="shared" si="589"/>
        <v>1.05721584851373</v>
      </c>
      <c r="M4702" s="56">
        <f t="shared" si="596"/>
        <v>0.00224657622191615</v>
      </c>
      <c r="Q4702" s="82">
        <f t="shared" si="590"/>
        <v>0.0259728368699455</v>
      </c>
      <c r="R4702" s="58">
        <f t="shared" si="591"/>
        <v>3.17361010226061</v>
      </c>
      <c r="S4702" s="57">
        <f>IF(K4702=0,C4730,(1/$C$59)*LN(1+$C$59/$C$58/(RodR+ABS(Calculations!K4702-RodR))))</f>
        <v>0.00818400371597148</v>
      </c>
      <c r="T4702" s="83">
        <f t="shared" si="592"/>
        <v>0.0082287404612943</v>
      </c>
      <c r="U4702" s="58">
        <f t="shared" si="593"/>
        <v>195.833333333333</v>
      </c>
      <c r="V4702" s="58">
        <f t="shared" si="594"/>
        <v>1.01019948033673</v>
      </c>
      <c r="W4702" s="58">
        <f t="shared" si="595"/>
        <v>1.01019948033673</v>
      </c>
    </row>
    <row r="4703" spans="11:23">
      <c r="K4703" s="80">
        <v>470.1</v>
      </c>
      <c r="L4703" s="56">
        <f t="shared" si="589"/>
        <v>1.05699171480435</v>
      </c>
      <c r="M4703" s="56">
        <f t="shared" si="596"/>
        <v>0.00224562274245432</v>
      </c>
      <c r="Q4703" s="82">
        <f t="shared" si="590"/>
        <v>0.0259673305315011</v>
      </c>
      <c r="R4703" s="58">
        <f t="shared" si="591"/>
        <v>3.17361010226061</v>
      </c>
      <c r="S4703" s="57">
        <f>IF(K4703=0,C4731,(1/$C$59)*LN(1+$C$59/$C$58/(RodR+ABS(Calculations!K4703-RodR))))</f>
        <v>0.00818226867661034</v>
      </c>
      <c r="T4703" s="83">
        <f t="shared" si="592"/>
        <v>0.00822698640757059</v>
      </c>
      <c r="U4703" s="58">
        <f t="shared" si="593"/>
        <v>195.875</v>
      </c>
      <c r="V4703" s="58">
        <f t="shared" si="594"/>
        <v>1.01019948033673</v>
      </c>
      <c r="W4703" s="58">
        <f t="shared" si="595"/>
        <v>1.01019948033673</v>
      </c>
    </row>
    <row r="4704" spans="11:23">
      <c r="K4704" s="80">
        <v>470.2</v>
      </c>
      <c r="L4704" s="56">
        <f t="shared" si="589"/>
        <v>1.05676767610953</v>
      </c>
      <c r="M4704" s="56">
        <f t="shared" si="596"/>
        <v>0.00224466986993033</v>
      </c>
      <c r="Q4704" s="82">
        <f t="shared" si="590"/>
        <v>0.0259618265272986</v>
      </c>
      <c r="R4704" s="58">
        <f t="shared" si="591"/>
        <v>3.17361010226061</v>
      </c>
      <c r="S4704" s="57">
        <f>IF(K4704=0,C4732,(1/$C$59)*LN(1+$C$59/$C$58/(RodR+ABS(Calculations!K4704-RodR))))</f>
        <v>0.00818053437276546</v>
      </c>
      <c r="T4704" s="83">
        <f t="shared" si="592"/>
        <v>0.00822523310148315</v>
      </c>
      <c r="U4704" s="58">
        <f t="shared" si="593"/>
        <v>195.916666666667</v>
      </c>
      <c r="V4704" s="58">
        <f t="shared" si="594"/>
        <v>1.01019948033673</v>
      </c>
      <c r="W4704" s="58">
        <f t="shared" si="595"/>
        <v>1.01019948033673</v>
      </c>
    </row>
    <row r="4705" spans="11:23">
      <c r="K4705" s="80">
        <v>470.3</v>
      </c>
      <c r="L4705" s="56">
        <f t="shared" si="589"/>
        <v>1.05654373236891</v>
      </c>
      <c r="M4705" s="56">
        <f t="shared" si="596"/>
        <v>0.00224371760372866</v>
      </c>
      <c r="Q4705" s="82">
        <f t="shared" si="590"/>
        <v>0.0259563248558552</v>
      </c>
      <c r="R4705" s="58">
        <f t="shared" si="591"/>
        <v>3.17361010226061</v>
      </c>
      <c r="S4705" s="57">
        <f>IF(K4705=0,C4733,(1/$C$59)*LN(1+$C$59/$C$58/(RodR+ABS(Calculations!K4705-RodR))))</f>
        <v>0.00817880080396963</v>
      </c>
      <c r="T4705" s="83">
        <f t="shared" si="592"/>
        <v>0.0082234805425544</v>
      </c>
      <c r="U4705" s="58">
        <f t="shared" si="593"/>
        <v>195.958333333333</v>
      </c>
      <c r="V4705" s="58">
        <f t="shared" si="594"/>
        <v>1.01019948033673</v>
      </c>
      <c r="W4705" s="58">
        <f t="shared" si="595"/>
        <v>1.01019948033673</v>
      </c>
    </row>
    <row r="4706" spans="11:23">
      <c r="K4706" s="80">
        <v>470.4</v>
      </c>
      <c r="L4706" s="56">
        <f t="shared" si="589"/>
        <v>1.05631988352212</v>
      </c>
      <c r="M4706" s="56">
        <f t="shared" si="596"/>
        <v>0.00224276594337147</v>
      </c>
      <c r="Q4706" s="82">
        <f t="shared" si="590"/>
        <v>0.0259508255156881</v>
      </c>
      <c r="R4706" s="58">
        <f t="shared" si="591"/>
        <v>3.17361010226061</v>
      </c>
      <c r="S4706" s="57">
        <f>IF(K4706=0,C4734,(1/$C$59)*LN(1+$C$59/$C$58/(RodR+ABS(Calculations!K4706-RodR))))</f>
        <v>0.00817706796975563</v>
      </c>
      <c r="T4706" s="83">
        <f t="shared" si="592"/>
        <v>0.00822172873030673</v>
      </c>
      <c r="U4706" s="58">
        <f t="shared" si="593"/>
        <v>196</v>
      </c>
      <c r="V4706" s="58">
        <f t="shared" si="594"/>
        <v>1.01019948033673</v>
      </c>
      <c r="W4706" s="58">
        <f t="shared" si="595"/>
        <v>1.01019948033673</v>
      </c>
    </row>
    <row r="4707" spans="11:23">
      <c r="K4707" s="80">
        <v>470.5</v>
      </c>
      <c r="L4707" s="56">
        <f t="shared" si="589"/>
        <v>1.05609612950886</v>
      </c>
      <c r="M4707" s="56">
        <f t="shared" si="596"/>
        <v>0.00224181488834585</v>
      </c>
      <c r="Q4707" s="82">
        <f t="shared" si="590"/>
        <v>0.0259453285053154</v>
      </c>
      <c r="R4707" s="58">
        <f t="shared" si="591"/>
        <v>3.17361010226061</v>
      </c>
      <c r="S4707" s="57">
        <f>IF(K4707=0,C4735,(1/$C$59)*LN(1+$C$59/$C$58/(RodR+ABS(Calculations!K4707-RodR))))</f>
        <v>0.00817533586965649</v>
      </c>
      <c r="T4707" s="83">
        <f t="shared" si="592"/>
        <v>0.00821997766426302</v>
      </c>
      <c r="U4707" s="58">
        <f t="shared" si="593"/>
        <v>196.041666666667</v>
      </c>
      <c r="V4707" s="58">
        <f t="shared" si="594"/>
        <v>1.01019948033673</v>
      </c>
      <c r="W4707" s="58">
        <f t="shared" si="595"/>
        <v>1.01019948033673</v>
      </c>
    </row>
    <row r="4708" spans="11:23">
      <c r="K4708" s="80">
        <v>470.6</v>
      </c>
      <c r="L4708" s="56">
        <f t="shared" si="589"/>
        <v>1.05587247026886</v>
      </c>
      <c r="M4708" s="56">
        <f t="shared" si="596"/>
        <v>0.00224086443817439</v>
      </c>
      <c r="Q4708" s="82">
        <f t="shared" si="590"/>
        <v>0.0259398338232568</v>
      </c>
      <c r="R4708" s="58">
        <f t="shared" si="591"/>
        <v>3.17361010226061</v>
      </c>
      <c r="S4708" s="57">
        <f>IF(K4708=0,C4736,(1/$C$59)*LN(1+$C$59/$C$58/(RodR+ABS(Calculations!K4708-RodR))))</f>
        <v>0.00817360450320581</v>
      </c>
      <c r="T4708" s="83">
        <f t="shared" si="592"/>
        <v>0.00821822734394656</v>
      </c>
      <c r="U4708" s="58">
        <f t="shared" si="593"/>
        <v>196.083333333333</v>
      </c>
      <c r="V4708" s="58">
        <f t="shared" si="594"/>
        <v>1.01019948033673</v>
      </c>
      <c r="W4708" s="58">
        <f t="shared" si="595"/>
        <v>1.01019948033673</v>
      </c>
    </row>
    <row r="4709" spans="11:23">
      <c r="K4709" s="80">
        <v>470.7</v>
      </c>
      <c r="L4709" s="56">
        <f t="shared" si="589"/>
        <v>1.05564890574191</v>
      </c>
      <c r="M4709" s="56">
        <f t="shared" si="596"/>
        <v>0.00223991459230999</v>
      </c>
      <c r="Q4709" s="82">
        <f t="shared" si="590"/>
        <v>0.0259343414680329</v>
      </c>
      <c r="R4709" s="58">
        <f t="shared" si="591"/>
        <v>3.17361010226061</v>
      </c>
      <c r="S4709" s="57">
        <f>IF(K4709=0,C4737,(1/$C$59)*LN(1+$C$59/$C$58/(RodR+ABS(Calculations!K4709-RodR))))</f>
        <v>0.00817187386993742</v>
      </c>
      <c r="T4709" s="83">
        <f t="shared" si="592"/>
        <v>0.00821647776888088</v>
      </c>
      <c r="U4709" s="58">
        <f t="shared" si="593"/>
        <v>196.125</v>
      </c>
      <c r="V4709" s="58">
        <f t="shared" si="594"/>
        <v>1.01019948033673</v>
      </c>
      <c r="W4709" s="58">
        <f t="shared" si="595"/>
        <v>1.01019948033673</v>
      </c>
    </row>
    <row r="4710" spans="11:23">
      <c r="K4710" s="80">
        <v>470.8</v>
      </c>
      <c r="L4710" s="56">
        <f t="shared" si="589"/>
        <v>1.05542543586793</v>
      </c>
      <c r="M4710" s="56">
        <f t="shared" si="596"/>
        <v>0.00223896535020596</v>
      </c>
      <c r="Q4710" s="82">
        <f t="shared" si="590"/>
        <v>0.0259288514381677</v>
      </c>
      <c r="R4710" s="58">
        <f t="shared" si="591"/>
        <v>3.17361010226061</v>
      </c>
      <c r="S4710" s="57">
        <f>IF(K4710=0,C4738,(1/$C$59)*LN(1+$C$59/$C$58/(RodR+ABS(Calculations!K4710-RodR))))</f>
        <v>0.00817014396938621</v>
      </c>
      <c r="T4710" s="83">
        <f t="shared" si="592"/>
        <v>0.00821472893859083</v>
      </c>
      <c r="U4710" s="58">
        <f t="shared" si="593"/>
        <v>196.166666666667</v>
      </c>
      <c r="V4710" s="58">
        <f t="shared" si="594"/>
        <v>1.01019948033673</v>
      </c>
      <c r="W4710" s="58">
        <f t="shared" si="595"/>
        <v>1.01019948033673</v>
      </c>
    </row>
    <row r="4711" spans="11:23">
      <c r="K4711" s="80">
        <v>470.9</v>
      </c>
      <c r="L4711" s="56">
        <f t="shared" si="589"/>
        <v>1.05520206058673</v>
      </c>
      <c r="M4711" s="56">
        <f t="shared" si="596"/>
        <v>0.00223801671141954</v>
      </c>
      <c r="Q4711" s="82">
        <f t="shared" si="590"/>
        <v>0.0259233637321825</v>
      </c>
      <c r="R4711" s="58">
        <f t="shared" si="591"/>
        <v>3.17361010226061</v>
      </c>
      <c r="S4711" s="57">
        <f>IF(K4711=0,C4739,(1/$C$59)*LN(1+$C$59/$C$58/(RodR+ABS(Calculations!K4711-RodR))))</f>
        <v>0.00816841480108629</v>
      </c>
      <c r="T4711" s="83">
        <f t="shared" si="592"/>
        <v>0.00821298085259996</v>
      </c>
      <c r="U4711" s="58">
        <f t="shared" si="593"/>
        <v>196.208333333333</v>
      </c>
      <c r="V4711" s="58">
        <f t="shared" si="594"/>
        <v>1.01019948033673</v>
      </c>
      <c r="W4711" s="58">
        <f t="shared" si="595"/>
        <v>1.01019948033673</v>
      </c>
    </row>
    <row r="4712" spans="11:23">
      <c r="K4712" s="80">
        <v>471</v>
      </c>
      <c r="L4712" s="56">
        <f t="shared" si="589"/>
        <v>1.05497877983832</v>
      </c>
      <c r="M4712" s="56">
        <f t="shared" si="596"/>
        <v>0.00223706867540274</v>
      </c>
      <c r="Q4712" s="82">
        <f t="shared" si="590"/>
        <v>0.025917878348604</v>
      </c>
      <c r="R4712" s="58">
        <f t="shared" si="591"/>
        <v>3.17361010226061</v>
      </c>
      <c r="S4712" s="57">
        <f>IF(K4712=0,C4740,(1/$C$59)*LN(1+$C$59/$C$58/(RodR+ABS(Calculations!K4712-RodR))))</f>
        <v>0.00816668636457336</v>
      </c>
      <c r="T4712" s="83">
        <f t="shared" si="592"/>
        <v>0.00821123351043423</v>
      </c>
      <c r="U4712" s="58">
        <f t="shared" si="593"/>
        <v>196.25</v>
      </c>
      <c r="V4712" s="58">
        <f t="shared" si="594"/>
        <v>1.01019948033673</v>
      </c>
      <c r="W4712" s="58">
        <f t="shared" si="595"/>
        <v>1.01019948033673</v>
      </c>
    </row>
    <row r="4713" spans="11:23">
      <c r="K4713" s="80">
        <v>471.1</v>
      </c>
      <c r="L4713" s="56">
        <f t="shared" si="589"/>
        <v>1.05475559356267</v>
      </c>
      <c r="M4713" s="56">
        <f t="shared" si="596"/>
        <v>0.00223612124167771</v>
      </c>
      <c r="Q4713" s="82">
        <f t="shared" si="590"/>
        <v>0.0259123952859567</v>
      </c>
      <c r="R4713" s="58">
        <f t="shared" si="591"/>
        <v>3.17361010226061</v>
      </c>
      <c r="S4713" s="57">
        <f>IF(K4713=0,C4741,(1/$C$59)*LN(1+$C$59/$C$58/(RodR+ABS(Calculations!K4713-RodR))))</f>
        <v>0.00816495865938256</v>
      </c>
      <c r="T4713" s="83">
        <f t="shared" si="592"/>
        <v>0.00820948691161805</v>
      </c>
      <c r="U4713" s="58">
        <f t="shared" si="593"/>
        <v>196.291666666667</v>
      </c>
      <c r="V4713" s="58">
        <f t="shared" si="594"/>
        <v>1.01019948033673</v>
      </c>
      <c r="W4713" s="58">
        <f t="shared" si="595"/>
        <v>1.01019948033673</v>
      </c>
    </row>
    <row r="4714" spans="11:23">
      <c r="K4714" s="80">
        <v>471.2</v>
      </c>
      <c r="L4714" s="56">
        <f t="shared" si="589"/>
        <v>1.05453250169987</v>
      </c>
      <c r="M4714" s="56">
        <f t="shared" si="596"/>
        <v>0.00223517440966381</v>
      </c>
      <c r="Q4714" s="82">
        <f t="shared" si="590"/>
        <v>0.025906914542769</v>
      </c>
      <c r="R4714" s="58">
        <f t="shared" si="591"/>
        <v>3.17361010226061</v>
      </c>
      <c r="S4714" s="57">
        <f>IF(K4714=0,C4742,(1/$C$59)*LN(1+$C$59/$C$58/(RodR+ABS(Calculations!K4714-RodR))))</f>
        <v>0.00816323168505013</v>
      </c>
      <c r="T4714" s="83">
        <f t="shared" si="592"/>
        <v>0.00820774105567808</v>
      </c>
      <c r="U4714" s="58">
        <f t="shared" si="593"/>
        <v>196.333333333333</v>
      </c>
      <c r="V4714" s="58">
        <f t="shared" si="594"/>
        <v>1.01019948033673</v>
      </c>
      <c r="W4714" s="58">
        <f t="shared" si="595"/>
        <v>1.01019948033673</v>
      </c>
    </row>
    <row r="4715" spans="11:23">
      <c r="K4715" s="80">
        <v>471.3</v>
      </c>
      <c r="L4715" s="56">
        <f t="shared" si="589"/>
        <v>1.05430950418999</v>
      </c>
      <c r="M4715" s="56">
        <f t="shared" si="596"/>
        <v>0.00223422817891694</v>
      </c>
      <c r="Q4715" s="82">
        <f t="shared" si="590"/>
        <v>0.0259014361175689</v>
      </c>
      <c r="R4715" s="58">
        <f t="shared" si="591"/>
        <v>3.17361010226061</v>
      </c>
      <c r="S4715" s="57">
        <f>IF(K4715=0,C4743,(1/$C$59)*LN(1+$C$59/$C$58/(RodR+ABS(Calculations!K4715-RodR))))</f>
        <v>0.00816150544111228</v>
      </c>
      <c r="T4715" s="83">
        <f t="shared" si="592"/>
        <v>0.0082059959421394</v>
      </c>
      <c r="U4715" s="58">
        <f t="shared" si="593"/>
        <v>196.375</v>
      </c>
      <c r="V4715" s="58">
        <f t="shared" si="594"/>
        <v>1.01019948033673</v>
      </c>
      <c r="W4715" s="58">
        <f t="shared" si="595"/>
        <v>1.01019948033673</v>
      </c>
    </row>
    <row r="4716" spans="11:23">
      <c r="K4716" s="80">
        <v>471.4</v>
      </c>
      <c r="L4716" s="56">
        <f t="shared" si="589"/>
        <v>1.05408660097323</v>
      </c>
      <c r="M4716" s="56">
        <f t="shared" si="596"/>
        <v>0.00223328254889044</v>
      </c>
      <c r="Q4716" s="82">
        <f t="shared" si="590"/>
        <v>0.025895960008887</v>
      </c>
      <c r="R4716" s="58">
        <f t="shared" si="591"/>
        <v>3.17361010226061</v>
      </c>
      <c r="S4716" s="57">
        <f>IF(K4716=0,C4744,(1/$C$59)*LN(1+$C$59/$C$58/(RodR+ABS(Calculations!K4716-RodR))))</f>
        <v>0.00815977992710603</v>
      </c>
      <c r="T4716" s="83">
        <f t="shared" si="592"/>
        <v>0.00820425157052977</v>
      </c>
      <c r="U4716" s="58">
        <f t="shared" si="593"/>
        <v>196.416666666667</v>
      </c>
      <c r="V4716" s="58">
        <f t="shared" si="594"/>
        <v>1.01019948033673</v>
      </c>
      <c r="W4716" s="58">
        <f t="shared" si="595"/>
        <v>1.01019948033673</v>
      </c>
    </row>
    <row r="4717" spans="11:23">
      <c r="K4717" s="80">
        <v>471.5</v>
      </c>
      <c r="L4717" s="56">
        <f t="shared" si="589"/>
        <v>1.05386379198975</v>
      </c>
      <c r="M4717" s="56">
        <f t="shared" si="596"/>
        <v>0.00223233751910668</v>
      </c>
      <c r="Q4717" s="82">
        <f t="shared" si="590"/>
        <v>0.0258904862152533</v>
      </c>
      <c r="R4717" s="58">
        <f t="shared" si="591"/>
        <v>3.17361010226061</v>
      </c>
      <c r="S4717" s="57">
        <f>IF(K4717=0,C4745,(1/$C$59)*LN(1+$C$59/$C$58/(RodR+ABS(Calculations!K4717-RodR))))</f>
        <v>0.00815805514256812</v>
      </c>
      <c r="T4717" s="83">
        <f t="shared" si="592"/>
        <v>0.00820250794037494</v>
      </c>
      <c r="U4717" s="58">
        <f t="shared" si="593"/>
        <v>196.458333333333</v>
      </c>
      <c r="V4717" s="58">
        <f t="shared" si="594"/>
        <v>1.01019948033673</v>
      </c>
      <c r="W4717" s="58">
        <f t="shared" si="595"/>
        <v>1.01019948033673</v>
      </c>
    </row>
    <row r="4718" spans="11:23">
      <c r="K4718" s="80">
        <v>471.6</v>
      </c>
      <c r="L4718" s="56">
        <f t="shared" si="589"/>
        <v>1.05364107717981</v>
      </c>
      <c r="M4718" s="56">
        <f t="shared" si="596"/>
        <v>0.00223139308905296</v>
      </c>
      <c r="Q4718" s="82">
        <f t="shared" si="590"/>
        <v>0.0258850147352</v>
      </c>
      <c r="R4718" s="58">
        <f t="shared" si="591"/>
        <v>3.17361010226061</v>
      </c>
      <c r="S4718" s="57">
        <f>IF(K4718=0,C4746,(1/$C$59)*LN(1+$C$59/$C$58/(RodR+ABS(Calculations!K4718-RodR))))</f>
        <v>0.00815633108703609</v>
      </c>
      <c r="T4718" s="83">
        <f t="shared" si="592"/>
        <v>0.00820076505120333</v>
      </c>
      <c r="U4718" s="58">
        <f t="shared" si="593"/>
        <v>196.5</v>
      </c>
      <c r="V4718" s="58">
        <f t="shared" si="594"/>
        <v>1.01019948033673</v>
      </c>
      <c r="W4718" s="58">
        <f t="shared" si="595"/>
        <v>1.01019948033673</v>
      </c>
    </row>
    <row r="4719" spans="11:23">
      <c r="K4719" s="80">
        <v>471.7</v>
      </c>
      <c r="L4719" s="56">
        <f t="shared" si="589"/>
        <v>1.05341845648373</v>
      </c>
      <c r="M4719" s="56">
        <f t="shared" si="596"/>
        <v>0.00223044925818283</v>
      </c>
      <c r="Q4719" s="82">
        <f t="shared" si="590"/>
        <v>0.0258795455672612</v>
      </c>
      <c r="R4719" s="58">
        <f t="shared" si="591"/>
        <v>3.17361010226061</v>
      </c>
      <c r="S4719" s="57">
        <f>IF(K4719=0,C4747,(1/$C$59)*LN(1+$C$59/$C$58/(RodR+ABS(Calculations!K4719-RodR))))</f>
        <v>0.00815460776004802</v>
      </c>
      <c r="T4719" s="83">
        <f t="shared" si="592"/>
        <v>0.0081990229025416</v>
      </c>
      <c r="U4719" s="58">
        <f t="shared" si="593"/>
        <v>196.541666666667</v>
      </c>
      <c r="V4719" s="58">
        <f t="shared" si="594"/>
        <v>1.01019948033673</v>
      </c>
      <c r="W4719" s="58">
        <f t="shared" si="595"/>
        <v>1.01019948033673</v>
      </c>
    </row>
    <row r="4720" spans="11:23">
      <c r="K4720" s="80">
        <v>471.8</v>
      </c>
      <c r="L4720" s="56">
        <f t="shared" si="589"/>
        <v>1.05319592984188</v>
      </c>
      <c r="M4720" s="56">
        <f t="shared" si="596"/>
        <v>0.00222950602605154</v>
      </c>
      <c r="Q4720" s="82">
        <f t="shared" si="590"/>
        <v>0.0258740787099716</v>
      </c>
      <c r="R4720" s="58">
        <f t="shared" si="591"/>
        <v>3.17361010226061</v>
      </c>
      <c r="S4720" s="57">
        <f>IF(K4720=0,C4748,(1/$C$59)*LN(1+$C$59/$C$58/(RodR+ABS(Calculations!K4720-RodR))))</f>
        <v>0.00815288516114224</v>
      </c>
      <c r="T4720" s="83">
        <f t="shared" si="592"/>
        <v>0.00819728149391929</v>
      </c>
      <c r="U4720" s="58">
        <f t="shared" si="593"/>
        <v>196.583333333333</v>
      </c>
      <c r="V4720" s="58">
        <f t="shared" si="594"/>
        <v>1.01019948033673</v>
      </c>
      <c r="W4720" s="58">
        <f t="shared" si="595"/>
        <v>1.01019948033673</v>
      </c>
    </row>
    <row r="4721" spans="11:23">
      <c r="K4721" s="80">
        <v>471.9</v>
      </c>
      <c r="L4721" s="56">
        <f t="shared" si="589"/>
        <v>1.05297349719461</v>
      </c>
      <c r="M4721" s="56">
        <f t="shared" si="596"/>
        <v>0.00222856339211308</v>
      </c>
      <c r="Q4721" s="82">
        <f t="shared" si="590"/>
        <v>0.0258686141618663</v>
      </c>
      <c r="R4721" s="58">
        <f t="shared" si="591"/>
        <v>3.17361010226061</v>
      </c>
      <c r="S4721" s="57">
        <f>IF(K4721=0,C4749,(1/$C$59)*LN(1+$C$59/$C$58/(RodR+ABS(Calculations!K4721-RodR))))</f>
        <v>0.00815116328985708</v>
      </c>
      <c r="T4721" s="83">
        <f t="shared" si="592"/>
        <v>0.00819554082486392</v>
      </c>
      <c r="U4721" s="58">
        <f t="shared" si="593"/>
        <v>196.625</v>
      </c>
      <c r="V4721" s="58">
        <f t="shared" si="594"/>
        <v>1.01019948033673</v>
      </c>
      <c r="W4721" s="58">
        <f t="shared" si="595"/>
        <v>1.01019948033673</v>
      </c>
    </row>
    <row r="4722" spans="11:23">
      <c r="K4722" s="80">
        <v>472</v>
      </c>
      <c r="L4722" s="56">
        <f t="shared" si="589"/>
        <v>1.05275115848247</v>
      </c>
      <c r="M4722" s="56">
        <f t="shared" si="596"/>
        <v>0.00222762135585497</v>
      </c>
      <c r="Q4722" s="82">
        <f t="shared" si="590"/>
        <v>0.0258631519214841</v>
      </c>
      <c r="R4722" s="58">
        <f t="shared" si="591"/>
        <v>3.17361010226061</v>
      </c>
      <c r="S4722" s="57">
        <f>IF(K4722=0,C4750,(1/$C$59)*LN(1+$C$59/$C$58/(RodR+ABS(Calculations!K4722-RodR))))</f>
        <v>0.00814944214573221</v>
      </c>
      <c r="T4722" s="83">
        <f t="shared" si="592"/>
        <v>0.0081938008949046</v>
      </c>
      <c r="U4722" s="58">
        <f t="shared" si="593"/>
        <v>196.666666666667</v>
      </c>
      <c r="V4722" s="58">
        <f t="shared" si="594"/>
        <v>1.01019948033673</v>
      </c>
      <c r="W4722" s="58">
        <f t="shared" si="595"/>
        <v>1.01019948033673</v>
      </c>
    </row>
    <row r="4723" spans="11:23">
      <c r="K4723" s="80">
        <v>472.1</v>
      </c>
      <c r="L4723" s="56">
        <f t="shared" si="589"/>
        <v>1.05252891364591</v>
      </c>
      <c r="M4723" s="56">
        <f t="shared" si="596"/>
        <v>0.00222667991676495</v>
      </c>
      <c r="Q4723" s="82">
        <f t="shared" si="590"/>
        <v>0.0258576919873626</v>
      </c>
      <c r="R4723" s="58">
        <f t="shared" si="591"/>
        <v>3.17361010226061</v>
      </c>
      <c r="S4723" s="57">
        <f>IF(K4723=0,C4751,(1/$C$59)*LN(1+$C$59/$C$58/(RodR+ABS(Calculations!K4723-RodR))))</f>
        <v>0.00814772172830675</v>
      </c>
      <c r="T4723" s="83">
        <f t="shared" si="592"/>
        <v>0.00819206170357109</v>
      </c>
      <c r="U4723" s="58">
        <f t="shared" si="593"/>
        <v>196.708333333333</v>
      </c>
      <c r="V4723" s="58">
        <f t="shared" si="594"/>
        <v>1.01019948033673</v>
      </c>
      <c r="W4723" s="58">
        <f t="shared" si="595"/>
        <v>1.01019948033673</v>
      </c>
    </row>
    <row r="4724" spans="11:23">
      <c r="K4724" s="80">
        <v>472.2</v>
      </c>
      <c r="L4724" s="56">
        <f t="shared" si="589"/>
        <v>1.05230676262547</v>
      </c>
      <c r="M4724" s="56">
        <f t="shared" si="596"/>
        <v>0.00222573907439894</v>
      </c>
      <c r="Q4724" s="82">
        <f t="shared" si="590"/>
        <v>0.0258522343580407</v>
      </c>
      <c r="R4724" s="58">
        <f t="shared" si="591"/>
        <v>3.17361010226061</v>
      </c>
      <c r="S4724" s="57">
        <f>IF(K4724=0,C4752,(1/$C$59)*LN(1+$C$59/$C$58/(RodR+ABS(Calculations!K4724-RodR))))</f>
        <v>0.00814600203712036</v>
      </c>
      <c r="T4724" s="83">
        <f t="shared" si="592"/>
        <v>0.00819032325039271</v>
      </c>
      <c r="U4724" s="58">
        <f t="shared" si="593"/>
        <v>196.75</v>
      </c>
      <c r="V4724" s="58">
        <f t="shared" si="594"/>
        <v>1.01019948033673</v>
      </c>
      <c r="W4724" s="58">
        <f t="shared" si="595"/>
        <v>1.01019948033673</v>
      </c>
    </row>
    <row r="4725" spans="11:23">
      <c r="K4725" s="80">
        <v>472.3</v>
      </c>
      <c r="L4725" s="56">
        <f t="shared" si="589"/>
        <v>1.05208470536181</v>
      </c>
      <c r="M4725" s="56">
        <f t="shared" si="596"/>
        <v>0.00222479882817628</v>
      </c>
      <c r="Q4725" s="82">
        <f t="shared" si="590"/>
        <v>0.0258467790320608</v>
      </c>
      <c r="R4725" s="58">
        <f t="shared" si="591"/>
        <v>3.17361010226061</v>
      </c>
      <c r="S4725" s="57">
        <f>IF(K4725=0,C4753,(1/$C$59)*LN(1+$C$59/$C$58/(RodR+ABS(Calculations!K4725-RodR))))</f>
        <v>0.00814428307171375</v>
      </c>
      <c r="T4725" s="83">
        <f t="shared" si="592"/>
        <v>0.00818858553489989</v>
      </c>
      <c r="U4725" s="58">
        <f t="shared" si="593"/>
        <v>196.791666666667</v>
      </c>
      <c r="V4725" s="58">
        <f t="shared" si="594"/>
        <v>1.01019948033673</v>
      </c>
      <c r="W4725" s="58">
        <f t="shared" si="595"/>
        <v>1.01019948033673</v>
      </c>
    </row>
    <row r="4726" spans="11:23">
      <c r="K4726" s="80">
        <v>472.4</v>
      </c>
      <c r="L4726" s="56">
        <f t="shared" si="589"/>
        <v>1.05186274179554</v>
      </c>
      <c r="M4726" s="56">
        <f t="shared" si="596"/>
        <v>0.00222385917768686</v>
      </c>
      <c r="Q4726" s="82">
        <f t="shared" si="590"/>
        <v>0.0258413260079638</v>
      </c>
      <c r="R4726" s="58">
        <f t="shared" si="591"/>
        <v>3.17361010226061</v>
      </c>
      <c r="S4726" s="57">
        <f>IF(K4726=0,C4754,(1/$C$59)*LN(1+$C$59/$C$58/(RodR+ABS(Calculations!K4726-RodR))))</f>
        <v>0.00814256483162711</v>
      </c>
      <c r="T4726" s="83">
        <f t="shared" si="592"/>
        <v>0.00818684855662307</v>
      </c>
      <c r="U4726" s="58">
        <f t="shared" si="593"/>
        <v>196.833333333333</v>
      </c>
      <c r="V4726" s="58">
        <f t="shared" si="594"/>
        <v>1.01019948033673</v>
      </c>
      <c r="W4726" s="58">
        <f t="shared" si="595"/>
        <v>1.01019948033673</v>
      </c>
    </row>
    <row r="4727" spans="11:23">
      <c r="K4727" s="80">
        <v>472.5</v>
      </c>
      <c r="L4727" s="56">
        <f t="shared" si="589"/>
        <v>1.05164087186744</v>
      </c>
      <c r="M4727" s="56">
        <f t="shared" si="596"/>
        <v>0.0022229201223154</v>
      </c>
      <c r="Q4727" s="82">
        <f t="shared" si="590"/>
        <v>0.0258358752842944</v>
      </c>
      <c r="R4727" s="58">
        <f t="shared" si="591"/>
        <v>3.17361010226061</v>
      </c>
      <c r="S4727" s="57">
        <f>IF(K4727=0,C4755,(1/$C$59)*LN(1+$C$59/$C$58/(RodR+ABS(Calculations!K4727-RodR))))</f>
        <v>0.00814084731640196</v>
      </c>
      <c r="T4727" s="83">
        <f t="shared" si="592"/>
        <v>0.00818511231509333</v>
      </c>
      <c r="U4727" s="58">
        <f t="shared" si="593"/>
        <v>196.875</v>
      </c>
      <c r="V4727" s="58">
        <f t="shared" si="594"/>
        <v>1.01019948033673</v>
      </c>
      <c r="W4727" s="58">
        <f t="shared" si="595"/>
        <v>1.01019948033673</v>
      </c>
    </row>
    <row r="4728" spans="11:23">
      <c r="K4728" s="80">
        <v>472.6</v>
      </c>
      <c r="L4728" s="56">
        <f t="shared" si="589"/>
        <v>1.05141909551819</v>
      </c>
      <c r="M4728" s="56">
        <f t="shared" si="596"/>
        <v>0.00222198166161802</v>
      </c>
      <c r="Q4728" s="82">
        <f t="shared" si="590"/>
        <v>0.025830426859596</v>
      </c>
      <c r="R4728" s="58">
        <f t="shared" si="591"/>
        <v>3.17361010226061</v>
      </c>
      <c r="S4728" s="57">
        <f>IF(K4728=0,C4756,(1/$C$59)*LN(1+$C$59/$C$58/(RodR+ABS(Calculations!K4728-RodR))))</f>
        <v>0.00813913052557925</v>
      </c>
      <c r="T4728" s="83">
        <f t="shared" si="592"/>
        <v>0.00818337680984202</v>
      </c>
      <c r="U4728" s="58">
        <f t="shared" si="593"/>
        <v>196.916666666667</v>
      </c>
      <c r="V4728" s="58">
        <f t="shared" si="594"/>
        <v>1.01019948033673</v>
      </c>
      <c r="W4728" s="58">
        <f t="shared" si="595"/>
        <v>1.01019948033673</v>
      </c>
    </row>
    <row r="4729" spans="11:23">
      <c r="K4729" s="80">
        <v>472.7</v>
      </c>
      <c r="L4729" s="56">
        <f t="shared" si="589"/>
        <v>1.05119741268861</v>
      </c>
      <c r="M4729" s="56">
        <f t="shared" si="596"/>
        <v>0.00222104379511712</v>
      </c>
      <c r="Q4729" s="82">
        <f t="shared" si="590"/>
        <v>0.0258249807324143</v>
      </c>
      <c r="R4729" s="58">
        <f t="shared" si="591"/>
        <v>3.17361010226061</v>
      </c>
      <c r="S4729" s="57">
        <f>IF(K4729=0,C4757,(1/$C$59)*LN(1+$C$59/$C$58/(RodR+ABS(Calculations!K4729-RodR))))</f>
        <v>0.00813741445870078</v>
      </c>
      <c r="T4729" s="83">
        <f t="shared" si="592"/>
        <v>0.00818164204040066</v>
      </c>
      <c r="U4729" s="58">
        <f t="shared" si="593"/>
        <v>196.958333333333</v>
      </c>
      <c r="V4729" s="58">
        <f t="shared" si="594"/>
        <v>1.01019948033673</v>
      </c>
      <c r="W4729" s="58">
        <f t="shared" si="595"/>
        <v>1.01019948033673</v>
      </c>
    </row>
    <row r="4730" spans="11:23">
      <c r="K4730" s="80">
        <v>472.8</v>
      </c>
      <c r="L4730" s="56">
        <f t="shared" si="589"/>
        <v>1.05097582331961</v>
      </c>
      <c r="M4730" s="56">
        <f t="shared" si="596"/>
        <v>0.00222010652226579</v>
      </c>
      <c r="Q4730" s="82">
        <f t="shared" si="590"/>
        <v>0.0258195369012977</v>
      </c>
      <c r="R4730" s="58">
        <f t="shared" si="591"/>
        <v>3.17361010226061</v>
      </c>
      <c r="S4730" s="57">
        <f>IF(K4730=0,C4758,(1/$C$59)*LN(1+$C$59/$C$58/(RodR+ABS(Calculations!K4730-RodR))))</f>
        <v>0.0081356991153091</v>
      </c>
      <c r="T4730" s="83">
        <f t="shared" si="592"/>
        <v>0.00817990800630171</v>
      </c>
      <c r="U4730" s="58">
        <f t="shared" si="593"/>
        <v>197</v>
      </c>
      <c r="V4730" s="58">
        <f t="shared" si="594"/>
        <v>1.01019948033673</v>
      </c>
      <c r="W4730" s="58">
        <f t="shared" si="595"/>
        <v>1.01019948033673</v>
      </c>
    </row>
    <row r="4731" spans="11:23">
      <c r="K4731" s="80">
        <v>472.9</v>
      </c>
      <c r="L4731" s="56">
        <f t="shared" si="589"/>
        <v>1.05075432735206</v>
      </c>
      <c r="M4731" s="56">
        <f t="shared" si="596"/>
        <v>0.00221916984255088</v>
      </c>
      <c r="Q4731" s="82">
        <f t="shared" si="590"/>
        <v>0.0258140953647935</v>
      </c>
      <c r="R4731" s="58">
        <f t="shared" si="591"/>
        <v>3.17361010226061</v>
      </c>
      <c r="S4731" s="57">
        <f>IF(K4731=0,C4759,(1/$C$59)*LN(1+$C$59/$C$58/(RodR+ABS(Calculations!K4731-RodR))))</f>
        <v>0.00813398449494653</v>
      </c>
      <c r="T4731" s="83">
        <f t="shared" si="592"/>
        <v>0.00817817470707737</v>
      </c>
      <c r="U4731" s="58">
        <f t="shared" si="593"/>
        <v>197.041666666667</v>
      </c>
      <c r="V4731" s="58">
        <f t="shared" si="594"/>
        <v>1.01019948033673</v>
      </c>
      <c r="W4731" s="58">
        <f t="shared" si="595"/>
        <v>1.01019948033673</v>
      </c>
    </row>
    <row r="4732" spans="11:23">
      <c r="K4732" s="80">
        <v>473</v>
      </c>
      <c r="L4732" s="56">
        <f t="shared" si="589"/>
        <v>1.0505329247269</v>
      </c>
      <c r="M4732" s="56">
        <f t="shared" si="596"/>
        <v>0.00221823375556385</v>
      </c>
      <c r="Q4732" s="82">
        <f t="shared" si="590"/>
        <v>0.0258086561214508</v>
      </c>
      <c r="R4732" s="58">
        <f t="shared" si="591"/>
        <v>3.17361010226061</v>
      </c>
      <c r="S4732" s="57">
        <f>IF(K4732=0,C4760,(1/$C$59)*LN(1+$C$59/$C$58/(RodR+ABS(Calculations!K4732-RodR))))</f>
        <v>0.00813227059715588</v>
      </c>
      <c r="T4732" s="83">
        <f t="shared" si="592"/>
        <v>0.00817644214226098</v>
      </c>
      <c r="U4732" s="58">
        <f t="shared" si="593"/>
        <v>197.083333333333</v>
      </c>
      <c r="V4732" s="58">
        <f t="shared" si="594"/>
        <v>1.01019948033673</v>
      </c>
      <c r="W4732" s="58">
        <f t="shared" si="595"/>
        <v>1.01019948033673</v>
      </c>
    </row>
    <row r="4733" spans="11:23">
      <c r="K4733" s="80">
        <v>473.1</v>
      </c>
      <c r="L4733" s="56">
        <f t="shared" si="589"/>
        <v>1.05031161538519</v>
      </c>
      <c r="M4733" s="56">
        <f t="shared" si="596"/>
        <v>0.00221729826072292</v>
      </c>
      <c r="Q4733" s="82">
        <f t="shared" si="590"/>
        <v>0.0258032191698214</v>
      </c>
      <c r="R4733" s="58">
        <f t="shared" si="591"/>
        <v>3.17361010226061</v>
      </c>
      <c r="S4733" s="57">
        <f>IF(K4733=0,C4761,(1/$C$59)*LN(1+$C$59/$C$58/(RodR+ABS(Calculations!K4733-RodR))))</f>
        <v>0.00813055742148078</v>
      </c>
      <c r="T4733" s="83">
        <f t="shared" si="592"/>
        <v>0.00817471031138563</v>
      </c>
      <c r="U4733" s="58">
        <f t="shared" si="593"/>
        <v>197.125</v>
      </c>
      <c r="V4733" s="58">
        <f t="shared" si="594"/>
        <v>1.01019948033673</v>
      </c>
      <c r="W4733" s="58">
        <f t="shared" si="595"/>
        <v>1.01019948033673</v>
      </c>
    </row>
    <row r="4734" spans="11:23">
      <c r="K4734" s="80">
        <v>473.2</v>
      </c>
      <c r="L4734" s="56">
        <f t="shared" si="589"/>
        <v>1.05009039926795</v>
      </c>
      <c r="M4734" s="56">
        <f t="shared" si="596"/>
        <v>0.00221636335751563</v>
      </c>
      <c r="Q4734" s="82">
        <f t="shared" si="590"/>
        <v>0.0257977845084568</v>
      </c>
      <c r="R4734" s="58">
        <f t="shared" si="591"/>
        <v>3.17361010226061</v>
      </c>
      <c r="S4734" s="57">
        <f>IF(K4734=0,C4762,(1/$C$59)*LN(1+$C$59/$C$58/(RodR+ABS(Calculations!K4734-RodR))))</f>
        <v>0.00812884496746486</v>
      </c>
      <c r="T4734" s="83">
        <f t="shared" si="592"/>
        <v>0.00817297921398489</v>
      </c>
      <c r="U4734" s="58">
        <f t="shared" si="593"/>
        <v>197.166666666667</v>
      </c>
      <c r="V4734" s="58">
        <f t="shared" si="594"/>
        <v>1.01019948033673</v>
      </c>
      <c r="W4734" s="58">
        <f t="shared" si="595"/>
        <v>1.01019948033673</v>
      </c>
    </row>
    <row r="4735" spans="11:23">
      <c r="K4735" s="80">
        <v>473.3</v>
      </c>
      <c r="L4735" s="56">
        <f t="shared" si="589"/>
        <v>1.04986927631628</v>
      </c>
      <c r="M4735" s="56">
        <f t="shared" si="596"/>
        <v>0.00221542904553296</v>
      </c>
      <c r="Q4735" s="82">
        <f t="shared" si="590"/>
        <v>0.0257923521359095</v>
      </c>
      <c r="R4735" s="58">
        <f t="shared" si="591"/>
        <v>3.17361010226061</v>
      </c>
      <c r="S4735" s="57">
        <f>IF(K4735=0,C4763,(1/$C$59)*LN(1+$C$59/$C$58/(RodR+ABS(Calculations!K4735-RodR))))</f>
        <v>0.008127133234652</v>
      </c>
      <c r="T4735" s="83">
        <f t="shared" si="592"/>
        <v>0.00817124884959363</v>
      </c>
      <c r="U4735" s="58">
        <f t="shared" si="593"/>
        <v>197.208333333333</v>
      </c>
      <c r="V4735" s="58">
        <f t="shared" si="594"/>
        <v>1.01019948033673</v>
      </c>
      <c r="W4735" s="58">
        <f t="shared" si="595"/>
        <v>1.01019948033673</v>
      </c>
    </row>
    <row r="4736" spans="11:23">
      <c r="K4736" s="80">
        <v>473.4</v>
      </c>
      <c r="L4736" s="56">
        <f t="shared" si="589"/>
        <v>1.04964824647139</v>
      </c>
      <c r="M4736" s="56">
        <f t="shared" si="596"/>
        <v>0.00221449532415896</v>
      </c>
      <c r="Q4736" s="82">
        <f t="shared" si="590"/>
        <v>0.0257869220507355</v>
      </c>
      <c r="R4736" s="58">
        <f t="shared" si="591"/>
        <v>3.17361010226061</v>
      </c>
      <c r="S4736" s="57">
        <f>IF(K4736=0,C4764,(1/$C$59)*LN(1+$C$59/$C$58/(RodR+ABS(Calculations!K4736-RodR))))</f>
        <v>0.00812542222258716</v>
      </c>
      <c r="T4736" s="83">
        <f t="shared" si="592"/>
        <v>0.0081695192177452</v>
      </c>
      <c r="U4736" s="58">
        <f t="shared" si="593"/>
        <v>197.25</v>
      </c>
      <c r="V4736" s="58">
        <f t="shared" si="594"/>
        <v>1.01019948033673</v>
      </c>
      <c r="W4736" s="58">
        <f t="shared" si="595"/>
        <v>1.01019948033673</v>
      </c>
    </row>
    <row r="4737" spans="11:23">
      <c r="K4737" s="80">
        <v>473.5</v>
      </c>
      <c r="L4737" s="56">
        <f t="shared" si="589"/>
        <v>1.04942730967442</v>
      </c>
      <c r="M4737" s="56">
        <f t="shared" si="596"/>
        <v>0.00221356219301905</v>
      </c>
      <c r="Q4737" s="82">
        <f t="shared" si="590"/>
        <v>0.0257814942514887</v>
      </c>
      <c r="R4737" s="58">
        <f t="shared" si="591"/>
        <v>3.17361010226061</v>
      </c>
      <c r="S4737" s="57">
        <f>IF(K4737=0,C4765,(1/$C$59)*LN(1+$C$59/$C$58/(RodR+ABS(Calculations!K4737-RodR))))</f>
        <v>0.00812371193081474</v>
      </c>
      <c r="T4737" s="83">
        <f t="shared" si="592"/>
        <v>0.00816779031797602</v>
      </c>
      <c r="U4737" s="58">
        <f t="shared" si="593"/>
        <v>197.291666666667</v>
      </c>
      <c r="V4737" s="58">
        <f t="shared" si="594"/>
        <v>1.01019948033673</v>
      </c>
      <c r="W4737" s="58">
        <f t="shared" si="595"/>
        <v>1.01019948033673</v>
      </c>
    </row>
    <row r="4738" spans="11:23">
      <c r="K4738" s="80">
        <v>473.6</v>
      </c>
      <c r="L4738" s="56">
        <f t="shared" ref="L4738:L4801" si="597">IF(K4738&lt;RodR,EPRValue,Q4738*$C$43)</f>
        <v>1.04920646586669</v>
      </c>
      <c r="M4738" s="56">
        <f t="shared" si="596"/>
        <v>0.00221262965149704</v>
      </c>
      <c r="Q4738" s="82">
        <f t="shared" si="590"/>
        <v>0.0257760687367276</v>
      </c>
      <c r="R4738" s="58">
        <f t="shared" si="591"/>
        <v>3.17361010226061</v>
      </c>
      <c r="S4738" s="57">
        <f>IF(K4738=0,C4766,(1/$C$59)*LN(1+$C$59/$C$58/(RodR+ABS(Calculations!K4738-RodR))))</f>
        <v>0.00812200235888049</v>
      </c>
      <c r="T4738" s="83">
        <f t="shared" si="592"/>
        <v>0.00816606214981967</v>
      </c>
      <c r="U4738" s="58">
        <f t="shared" si="593"/>
        <v>197.333333333333</v>
      </c>
      <c r="V4738" s="58">
        <f t="shared" si="594"/>
        <v>1.01019948033673</v>
      </c>
      <c r="W4738" s="58">
        <f t="shared" si="595"/>
        <v>1.01019948033673</v>
      </c>
    </row>
    <row r="4739" spans="11:23">
      <c r="K4739" s="80">
        <v>473.7</v>
      </c>
      <c r="L4739" s="56">
        <f t="shared" si="597"/>
        <v>1.04898571498943</v>
      </c>
      <c r="M4739" s="56">
        <f t="shared" si="596"/>
        <v>0.0022116976991835</v>
      </c>
      <c r="Q4739" s="82">
        <f t="shared" si="590"/>
        <v>0.0257706455050081</v>
      </c>
      <c r="R4739" s="58">
        <f t="shared" si="591"/>
        <v>3.17361010226061</v>
      </c>
      <c r="S4739" s="57">
        <f>IF(K4739=0,C4767,(1/$C$59)*LN(1+$C$59/$C$58/(RodR+ABS(Calculations!K4739-RodR))))</f>
        <v>0.00812029350632935</v>
      </c>
      <c r="T4739" s="83">
        <f t="shared" si="592"/>
        <v>0.00816433471281347</v>
      </c>
      <c r="U4739" s="58">
        <f t="shared" si="593"/>
        <v>197.375</v>
      </c>
      <c r="V4739" s="58">
        <f t="shared" si="594"/>
        <v>1.01019948033673</v>
      </c>
      <c r="W4739" s="58">
        <f t="shared" si="595"/>
        <v>1.01019948033673</v>
      </c>
    </row>
    <row r="4740" spans="11:23">
      <c r="K4740" s="80">
        <v>473.8</v>
      </c>
      <c r="L4740" s="56">
        <f t="shared" si="597"/>
        <v>1.04876505698408</v>
      </c>
      <c r="M4740" s="56">
        <f t="shared" si="596"/>
        <v>0.00221076633553174</v>
      </c>
      <c r="Q4740" s="82">
        <f t="shared" ref="Q4740:Q4803" si="598">R4740*IF($C$56&lt;$C$55,S4740,T4740)</f>
        <v>0.0257652245548917</v>
      </c>
      <c r="R4740" s="58">
        <f t="shared" ref="R4740:R4803" si="599">$C$70/$C$61*W4740</f>
        <v>3.17361010226061</v>
      </c>
      <c r="S4740" s="57">
        <f>IF(K4740=0,C4768,(1/$C$59)*LN(1+$C$59/$C$58/(RodR+ABS(Calculations!K4740-RodR))))</f>
        <v>0.00811858537270813</v>
      </c>
      <c r="T4740" s="83">
        <f t="shared" ref="T4740:T4803" si="600">IF((ABS(K4740))&lt;$C$55-$C$56,($C$53/2/PI()/$C$56*LN(($C$55-$C$56)*(ABS(K4740)+$C$56)/(ABS(K4740))/$C$55)+$C$60*LN($C$55*$C$54/($C$55-$C$56)/$C$53)),$C$60*LN((((ABS(K4740))+$C$56-$C$55)*$C$53+$C$55*$C$54)/($C$53*(ABS(K4740)))))</f>
        <v>0.00816260800649231</v>
      </c>
      <c r="U4740" s="58">
        <f t="shared" ref="U4740:U4803" si="601">K4740/$C$56</f>
        <v>197.416666666667</v>
      </c>
      <c r="V4740" s="58">
        <f t="shared" ref="V4740:V4803" si="602">IF(K4740="","",1/(1.0212-0.0178*LOG10($C$53+0.01)))</f>
        <v>1.01019948033673</v>
      </c>
      <c r="W4740" s="58">
        <f t="shared" ref="W4740:W4803" si="603">MAX(1/(-(0.21682*LOG10(3.7*U4740)-0.293)*(EXP(-3.7*U4740)-1)+1),1)*MAX(1/(-(0.1921*LOG10(U4740+0.2)+0.072)*(EXP(-150*U4740)-1)+1),1)*V4740</f>
        <v>1.01019948033673</v>
      </c>
    </row>
    <row r="4741" spans="11:23">
      <c r="K4741" s="80">
        <v>473.9</v>
      </c>
      <c r="L4741" s="56">
        <f t="shared" si="597"/>
        <v>1.04854449179196</v>
      </c>
      <c r="M4741" s="56">
        <f t="shared" si="596"/>
        <v>0.00220983556009835</v>
      </c>
      <c r="Q4741" s="82">
        <f t="shared" si="598"/>
        <v>0.025759805884937</v>
      </c>
      <c r="R4741" s="58">
        <f t="shared" si="599"/>
        <v>3.17361010226061</v>
      </c>
      <c r="S4741" s="57">
        <f>IF(K4741=0,C4769,(1/$C$59)*LN(1+$C$59/$C$58/(RodR+ABS(Calculations!K4741-RodR))))</f>
        <v>0.00811687795756255</v>
      </c>
      <c r="T4741" s="83">
        <f t="shared" si="600"/>
        <v>0.00816088203039353</v>
      </c>
      <c r="U4741" s="58">
        <f t="shared" si="601"/>
        <v>197.458333333333</v>
      </c>
      <c r="V4741" s="58">
        <f t="shared" si="602"/>
        <v>1.01019948033673</v>
      </c>
      <c r="W4741" s="58">
        <f t="shared" si="603"/>
        <v>1.01019948033673</v>
      </c>
    </row>
    <row r="4742" spans="11:23">
      <c r="K4742" s="80">
        <v>474</v>
      </c>
      <c r="L4742" s="56">
        <f t="shared" si="597"/>
        <v>1.0483240193546</v>
      </c>
      <c r="M4742" s="56">
        <f t="shared" si="596"/>
        <v>0.00220890537230134</v>
      </c>
      <c r="Q4742" s="82">
        <f t="shared" si="598"/>
        <v>0.0257543894937072</v>
      </c>
      <c r="R4742" s="58">
        <f t="shared" si="599"/>
        <v>3.17361010226061</v>
      </c>
      <c r="S4742" s="57">
        <f>IF(K4742=0,C4770,(1/$C$59)*LN(1+$C$59/$C$58/(RodR+ABS(Calculations!K4742-RodR))))</f>
        <v>0.00811517126043996</v>
      </c>
      <c r="T4742" s="83">
        <f t="shared" si="600"/>
        <v>0.00815915678405337</v>
      </c>
      <c r="U4742" s="58">
        <f t="shared" si="601"/>
        <v>197.5</v>
      </c>
      <c r="V4742" s="58">
        <f t="shared" si="602"/>
        <v>1.01019948033673</v>
      </c>
      <c r="W4742" s="58">
        <f t="shared" si="603"/>
        <v>1.01019948033673</v>
      </c>
    </row>
    <row r="4743" spans="11:23">
      <c r="K4743" s="80">
        <v>474.1</v>
      </c>
      <c r="L4743" s="56">
        <f t="shared" si="597"/>
        <v>1.04810363961345</v>
      </c>
      <c r="M4743" s="56">
        <f t="shared" si="596"/>
        <v>0.00220797577173171</v>
      </c>
      <c r="Q4743" s="82">
        <f t="shared" si="598"/>
        <v>0.0257489753797641</v>
      </c>
      <c r="R4743" s="58">
        <f t="shared" si="599"/>
        <v>3.17361010226061</v>
      </c>
      <c r="S4743" s="57">
        <f>IF(K4743=0,C4771,(1/$C$59)*LN(1+$C$59/$C$58/(RodR+ABS(Calculations!K4743-RodR))))</f>
        <v>0.00811346528088713</v>
      </c>
      <c r="T4743" s="83">
        <f t="shared" si="600"/>
        <v>0.00815743226700981</v>
      </c>
      <c r="U4743" s="58">
        <f t="shared" si="601"/>
        <v>197.541666666667</v>
      </c>
      <c r="V4743" s="58">
        <f t="shared" si="602"/>
        <v>1.01019948033673</v>
      </c>
      <c r="W4743" s="58">
        <f t="shared" si="603"/>
        <v>1.01019948033673</v>
      </c>
    </row>
    <row r="4744" spans="11:23">
      <c r="K4744" s="80">
        <v>474.2</v>
      </c>
      <c r="L4744" s="56">
        <f t="shared" si="597"/>
        <v>1.04788335251007</v>
      </c>
      <c r="M4744" s="56">
        <f t="shared" si="596"/>
        <v>0.00220704675787697</v>
      </c>
      <c r="Q4744" s="82">
        <f t="shared" si="598"/>
        <v>0.0257435635416719</v>
      </c>
      <c r="R4744" s="58">
        <f t="shared" si="599"/>
        <v>3.17361010226061</v>
      </c>
      <c r="S4744" s="57">
        <f>IF(K4744=0,C4772,(1/$C$59)*LN(1+$C$59/$C$58/(RodR+ABS(Calculations!K4744-RodR))))</f>
        <v>0.00811176001845167</v>
      </c>
      <c r="T4744" s="83">
        <f t="shared" si="600"/>
        <v>0.00815570847879932</v>
      </c>
      <c r="U4744" s="58">
        <f t="shared" si="601"/>
        <v>197.583333333333</v>
      </c>
      <c r="V4744" s="58">
        <f t="shared" si="602"/>
        <v>1.01019948033673</v>
      </c>
      <c r="W4744" s="58">
        <f t="shared" si="603"/>
        <v>1.01019948033673</v>
      </c>
    </row>
    <row r="4745" spans="11:23">
      <c r="K4745" s="80">
        <v>474.3</v>
      </c>
      <c r="L4745" s="56">
        <f t="shared" si="597"/>
        <v>1.04766315798609</v>
      </c>
      <c r="M4745" s="56">
        <f t="shared" si="596"/>
        <v>0.0022061183301898</v>
      </c>
      <c r="Q4745" s="82">
        <f t="shared" si="598"/>
        <v>0.0257381539779966</v>
      </c>
      <c r="R4745" s="58">
        <f t="shared" si="599"/>
        <v>3.17361010226061</v>
      </c>
      <c r="S4745" s="57">
        <f>IF(K4745=0,C4773,(1/$C$59)*LN(1+$C$59/$C$58/(RodR+ABS(Calculations!K4745-RodR))))</f>
        <v>0.0081100554726817</v>
      </c>
      <c r="T4745" s="83">
        <f t="shared" si="600"/>
        <v>0.00815398541896145</v>
      </c>
      <c r="U4745" s="58">
        <f t="shared" si="601"/>
        <v>197.625</v>
      </c>
      <c r="V4745" s="58">
        <f t="shared" si="602"/>
        <v>1.01019948033673</v>
      </c>
      <c r="W4745" s="58">
        <f t="shared" si="603"/>
        <v>1.01019948033673</v>
      </c>
    </row>
    <row r="4746" spans="11:23">
      <c r="K4746" s="80">
        <v>474.4</v>
      </c>
      <c r="L4746" s="56">
        <f t="shared" si="597"/>
        <v>1.04744305598312</v>
      </c>
      <c r="M4746" s="56">
        <f t="shared" si="596"/>
        <v>0.00220519048826118</v>
      </c>
      <c r="Q4746" s="82">
        <f t="shared" si="598"/>
        <v>0.025732746687304</v>
      </c>
      <c r="R4746" s="58">
        <f t="shared" si="599"/>
        <v>3.17361010226061</v>
      </c>
      <c r="S4746" s="57">
        <f>IF(K4746=0,C4774,(1/$C$59)*LN(1+$C$59/$C$58/(RodR+ABS(Calculations!K4746-RodR))))</f>
        <v>0.00810835164312533</v>
      </c>
      <c r="T4746" s="83">
        <f t="shared" si="600"/>
        <v>0.00815226308703378</v>
      </c>
      <c r="U4746" s="58">
        <f t="shared" si="601"/>
        <v>197.666666666667</v>
      </c>
      <c r="V4746" s="58">
        <f t="shared" si="602"/>
        <v>1.01019948033673</v>
      </c>
      <c r="W4746" s="58">
        <f t="shared" si="603"/>
        <v>1.01019948033673</v>
      </c>
    </row>
    <row r="4747" spans="11:23">
      <c r="K4747" s="80">
        <v>474.5</v>
      </c>
      <c r="L4747" s="56">
        <f t="shared" si="597"/>
        <v>1.04722304644287</v>
      </c>
      <c r="M4747" s="56">
        <f t="shared" si="596"/>
        <v>0.00220426323154399</v>
      </c>
      <c r="Q4747" s="82">
        <f t="shared" si="598"/>
        <v>0.0257273416681616</v>
      </c>
      <c r="R4747" s="58">
        <f t="shared" si="599"/>
        <v>3.17361010226061</v>
      </c>
      <c r="S4747" s="57">
        <f>IF(K4747=0,C4775,(1/$C$59)*LN(1+$C$59/$C$58/(RodR+ABS(Calculations!K4747-RodR))))</f>
        <v>0.00810664852933121</v>
      </c>
      <c r="T4747" s="83">
        <f t="shared" si="600"/>
        <v>0.00815054148255519</v>
      </c>
      <c r="U4747" s="58">
        <f t="shared" si="601"/>
        <v>197.708333333333</v>
      </c>
      <c r="V4747" s="58">
        <f t="shared" si="602"/>
        <v>1.01019948033673</v>
      </c>
      <c r="W4747" s="58">
        <f t="shared" si="603"/>
        <v>1.01019948033673</v>
      </c>
    </row>
    <row r="4748" spans="11:23">
      <c r="K4748" s="80">
        <v>474.6</v>
      </c>
      <c r="L4748" s="56">
        <f t="shared" si="597"/>
        <v>1.04700312930713</v>
      </c>
      <c r="M4748" s="56">
        <f t="shared" si="596"/>
        <v>0.00220333655955995</v>
      </c>
      <c r="Q4748" s="82">
        <f t="shared" si="598"/>
        <v>0.0257219389191398</v>
      </c>
      <c r="R4748" s="58">
        <f t="shared" si="599"/>
        <v>3.17361010226061</v>
      </c>
      <c r="S4748" s="57">
        <f>IF(K4748=0,C4776,(1/$C$59)*LN(1+$C$59/$C$58/(RodR+ABS(Calculations!K4748-RodR))))</f>
        <v>0.00810494613084879</v>
      </c>
      <c r="T4748" s="83">
        <f t="shared" si="600"/>
        <v>0.00814882060506482</v>
      </c>
      <c r="U4748" s="58">
        <f t="shared" si="601"/>
        <v>197.75</v>
      </c>
      <c r="V4748" s="58">
        <f t="shared" si="602"/>
        <v>1.01019948033673</v>
      </c>
      <c r="W4748" s="58">
        <f t="shared" si="603"/>
        <v>1.01019948033673</v>
      </c>
    </row>
    <row r="4749" spans="11:23">
      <c r="K4749" s="80">
        <v>474.7</v>
      </c>
      <c r="L4749" s="56">
        <f t="shared" si="597"/>
        <v>1.04678330451763</v>
      </c>
      <c r="M4749" s="56">
        <f t="shared" ref="M4749:M4812" si="604">L4739-L4749</f>
        <v>0.00220241047179681</v>
      </c>
      <c r="Q4749" s="82">
        <f t="shared" si="598"/>
        <v>0.0257165384388067</v>
      </c>
      <c r="R4749" s="58">
        <f t="shared" si="599"/>
        <v>3.17361010226061</v>
      </c>
      <c r="S4749" s="57">
        <f>IF(K4749=0,C4777,(1/$C$59)*LN(1+$C$59/$C$58/(RodR+ABS(Calculations!K4749-RodR))))</f>
        <v>0.00810324444722697</v>
      </c>
      <c r="T4749" s="83">
        <f t="shared" si="600"/>
        <v>0.00814710045410266</v>
      </c>
      <c r="U4749" s="58">
        <f t="shared" si="601"/>
        <v>197.791666666667</v>
      </c>
      <c r="V4749" s="58">
        <f t="shared" si="602"/>
        <v>1.01019948033673</v>
      </c>
      <c r="W4749" s="58">
        <f t="shared" si="603"/>
        <v>1.01019948033673</v>
      </c>
    </row>
    <row r="4750" spans="11:23">
      <c r="K4750" s="80">
        <v>474.8</v>
      </c>
      <c r="L4750" s="56">
        <f t="shared" si="597"/>
        <v>1.04656357201627</v>
      </c>
      <c r="M4750" s="56">
        <f t="shared" si="604"/>
        <v>0.00220148496781025</v>
      </c>
      <c r="Q4750" s="82">
        <f t="shared" si="598"/>
        <v>0.0257111402257351</v>
      </c>
      <c r="R4750" s="58">
        <f t="shared" si="599"/>
        <v>3.17361010226061</v>
      </c>
      <c r="S4750" s="57">
        <f>IF(K4750=0,C4778,(1/$C$59)*LN(1+$C$59/$C$58/(RodR+ABS(Calculations!K4750-RodR))))</f>
        <v>0.008101543478016</v>
      </c>
      <c r="T4750" s="83">
        <f t="shared" si="600"/>
        <v>0.00814538102920851</v>
      </c>
      <c r="U4750" s="58">
        <f t="shared" si="601"/>
        <v>197.833333333333</v>
      </c>
      <c r="V4750" s="58">
        <f t="shared" si="602"/>
        <v>1.01019948033673</v>
      </c>
      <c r="W4750" s="58">
        <f t="shared" si="603"/>
        <v>1.01019948033673</v>
      </c>
    </row>
    <row r="4751" spans="11:23">
      <c r="K4751" s="80">
        <v>474.9</v>
      </c>
      <c r="L4751" s="56">
        <f t="shared" si="597"/>
        <v>1.04634393174491</v>
      </c>
      <c r="M4751" s="56">
        <f t="shared" si="604"/>
        <v>0.0022005600470536</v>
      </c>
      <c r="Q4751" s="82">
        <f t="shared" si="598"/>
        <v>0.0257057442784968</v>
      </c>
      <c r="R4751" s="58">
        <f t="shared" si="599"/>
        <v>3.17361010226061</v>
      </c>
      <c r="S4751" s="57">
        <f>IF(K4751=0,C4779,(1/$C$59)*LN(1+$C$59/$C$58/(RodR+ABS(Calculations!K4751-RodR))))</f>
        <v>0.00809984322276585</v>
      </c>
      <c r="T4751" s="83">
        <f t="shared" si="600"/>
        <v>0.00814366232992261</v>
      </c>
      <c r="U4751" s="58">
        <f t="shared" si="601"/>
        <v>197.875</v>
      </c>
      <c r="V4751" s="58">
        <f t="shared" si="602"/>
        <v>1.01019948033673</v>
      </c>
      <c r="W4751" s="58">
        <f t="shared" si="603"/>
        <v>1.01019948033673</v>
      </c>
    </row>
    <row r="4752" spans="11:23">
      <c r="K4752" s="80">
        <v>475</v>
      </c>
      <c r="L4752" s="56">
        <f t="shared" si="597"/>
        <v>1.04612438364552</v>
      </c>
      <c r="M4752" s="56">
        <f t="shared" si="604"/>
        <v>0.00219963570908299</v>
      </c>
      <c r="Q4752" s="82">
        <f t="shared" si="598"/>
        <v>0.0257003505956661</v>
      </c>
      <c r="R4752" s="58">
        <f t="shared" si="599"/>
        <v>3.17361010226061</v>
      </c>
      <c r="S4752" s="57">
        <f>IF(K4752=0,C4780,(1/$C$59)*LN(1+$C$59/$C$58/(RodR+ABS(Calculations!K4752-RodR))))</f>
        <v>0.00809814368102727</v>
      </c>
      <c r="T4752" s="83">
        <f t="shared" si="600"/>
        <v>0.00814194435578608</v>
      </c>
      <c r="U4752" s="58">
        <f t="shared" si="601"/>
        <v>197.916666666667</v>
      </c>
      <c r="V4752" s="58">
        <f t="shared" si="602"/>
        <v>1.01019948033673</v>
      </c>
      <c r="W4752" s="58">
        <f t="shared" si="603"/>
        <v>1.01019948033673</v>
      </c>
    </row>
    <row r="4753" spans="11:23">
      <c r="K4753" s="80">
        <v>475.1</v>
      </c>
      <c r="L4753" s="56">
        <f t="shared" si="597"/>
        <v>1.04590492766007</v>
      </c>
      <c r="M4753" s="56">
        <f t="shared" si="604"/>
        <v>0.00219871195338572</v>
      </c>
      <c r="Q4753" s="82">
        <f t="shared" si="598"/>
        <v>0.0256949591758171</v>
      </c>
      <c r="R4753" s="58">
        <f t="shared" si="599"/>
        <v>3.17361010226061</v>
      </c>
      <c r="S4753" s="57">
        <f>IF(K4753=0,C4781,(1/$C$59)*LN(1+$C$59/$C$58/(RodR+ABS(Calculations!K4753-RodR))))</f>
        <v>0.00809644485235103</v>
      </c>
      <c r="T4753" s="83">
        <f t="shared" si="600"/>
        <v>0.00814022710633983</v>
      </c>
      <c r="U4753" s="58">
        <f t="shared" si="601"/>
        <v>197.958333333333</v>
      </c>
      <c r="V4753" s="58">
        <f t="shared" si="602"/>
        <v>1.01019948033673</v>
      </c>
      <c r="W4753" s="58">
        <f t="shared" si="603"/>
        <v>1.01019948033673</v>
      </c>
    </row>
    <row r="4754" spans="11:23">
      <c r="K4754" s="80">
        <v>475.2</v>
      </c>
      <c r="L4754" s="56">
        <f t="shared" si="597"/>
        <v>1.04568556373062</v>
      </c>
      <c r="M4754" s="56">
        <f t="shared" si="604"/>
        <v>0.00219778877944976</v>
      </c>
      <c r="Q4754" s="82">
        <f t="shared" si="598"/>
        <v>0.0256895700175269</v>
      </c>
      <c r="R4754" s="58">
        <f t="shared" si="599"/>
        <v>3.17361010226061</v>
      </c>
      <c r="S4754" s="57">
        <f>IF(K4754=0,C4782,(1/$C$59)*LN(1+$C$59/$C$58/(RodR+ABS(Calculations!K4754-RodR))))</f>
        <v>0.00809474673628869</v>
      </c>
      <c r="T4754" s="83">
        <f t="shared" si="600"/>
        <v>0.00813851058112542</v>
      </c>
      <c r="U4754" s="58">
        <f t="shared" si="601"/>
        <v>198</v>
      </c>
      <c r="V4754" s="58">
        <f t="shared" si="602"/>
        <v>1.01019948033673</v>
      </c>
      <c r="W4754" s="58">
        <f t="shared" si="603"/>
        <v>1.01019948033673</v>
      </c>
    </row>
    <row r="4755" spans="11:23">
      <c r="K4755" s="80">
        <v>475.3</v>
      </c>
      <c r="L4755" s="56">
        <f t="shared" si="597"/>
        <v>1.04546629179922</v>
      </c>
      <c r="M4755" s="56">
        <f t="shared" si="604"/>
        <v>0.00219686618686521</v>
      </c>
      <c r="Q4755" s="82">
        <f t="shared" si="598"/>
        <v>0.0256841831193713</v>
      </c>
      <c r="R4755" s="58">
        <f t="shared" si="599"/>
        <v>3.17361010226061</v>
      </c>
      <c r="S4755" s="57">
        <f>IF(K4755=0,C4783,(1/$C$59)*LN(1+$C$59/$C$58/(RodR+ABS(Calculations!K4755-RodR))))</f>
        <v>0.00809304933239155</v>
      </c>
      <c r="T4755" s="83">
        <f t="shared" si="600"/>
        <v>0.00813679477968487</v>
      </c>
      <c r="U4755" s="58">
        <f t="shared" si="601"/>
        <v>198.041666666667</v>
      </c>
      <c r="V4755" s="58">
        <f t="shared" si="602"/>
        <v>1.01019948033673</v>
      </c>
      <c r="W4755" s="58">
        <f t="shared" si="603"/>
        <v>1.01019948033673</v>
      </c>
    </row>
    <row r="4756" spans="11:23">
      <c r="K4756" s="80">
        <v>475.4</v>
      </c>
      <c r="L4756" s="56">
        <f t="shared" si="597"/>
        <v>1.04524711180807</v>
      </c>
      <c r="M4756" s="56">
        <f t="shared" si="604"/>
        <v>0.00219594417505031</v>
      </c>
      <c r="Q4756" s="82">
        <f t="shared" si="598"/>
        <v>0.0256787984799305</v>
      </c>
      <c r="R4756" s="58">
        <f t="shared" si="599"/>
        <v>3.17361010226061</v>
      </c>
      <c r="S4756" s="57">
        <f>IF(K4756=0,C4784,(1/$C$59)*LN(1+$C$59/$C$58/(RodR+ABS(Calculations!K4756-RodR))))</f>
        <v>0.00809135264021221</v>
      </c>
      <c r="T4756" s="83">
        <f t="shared" si="600"/>
        <v>0.00813507970156065</v>
      </c>
      <c r="U4756" s="58">
        <f t="shared" si="601"/>
        <v>198.083333333333</v>
      </c>
      <c r="V4756" s="58">
        <f t="shared" si="602"/>
        <v>1.01019948033673</v>
      </c>
      <c r="W4756" s="58">
        <f t="shared" si="603"/>
        <v>1.01019948033673</v>
      </c>
    </row>
    <row r="4757" spans="11:23">
      <c r="K4757" s="80">
        <v>475.5</v>
      </c>
      <c r="L4757" s="56">
        <f t="shared" si="597"/>
        <v>1.04502802369931</v>
      </c>
      <c r="M4757" s="56">
        <f t="shared" si="604"/>
        <v>0.00219502274356143</v>
      </c>
      <c r="Q4757" s="82">
        <f t="shared" si="598"/>
        <v>0.0256734160977831</v>
      </c>
      <c r="R4757" s="58">
        <f t="shared" si="599"/>
        <v>3.17361010226061</v>
      </c>
      <c r="S4757" s="57">
        <f>IF(K4757=0,C4785,(1/$C$59)*LN(1+$C$59/$C$58/(RodR+ABS(Calculations!K4757-RodR))))</f>
        <v>0.00808965665930277</v>
      </c>
      <c r="T4757" s="83">
        <f t="shared" si="600"/>
        <v>0.00813336534629522</v>
      </c>
      <c r="U4757" s="58">
        <f t="shared" si="601"/>
        <v>198.125</v>
      </c>
      <c r="V4757" s="58">
        <f t="shared" si="602"/>
        <v>1.01019948033673</v>
      </c>
      <c r="W4757" s="58">
        <f t="shared" si="603"/>
        <v>1.01019948033673</v>
      </c>
    </row>
    <row r="4758" spans="11:23">
      <c r="K4758" s="80">
        <v>475.6</v>
      </c>
      <c r="L4758" s="56">
        <f t="shared" si="597"/>
        <v>1.04480902741518</v>
      </c>
      <c r="M4758" s="56">
        <f t="shared" si="604"/>
        <v>0.00219410189195535</v>
      </c>
      <c r="Q4758" s="82">
        <f t="shared" si="598"/>
        <v>0.02566803597151</v>
      </c>
      <c r="R4758" s="58">
        <f t="shared" si="599"/>
        <v>3.17361010226061</v>
      </c>
      <c r="S4758" s="57">
        <f>IF(K4758=0,C4786,(1/$C$59)*LN(1+$C$59/$C$58/(RodR+ABS(Calculations!K4758-RodR))))</f>
        <v>0.00808796138921611</v>
      </c>
      <c r="T4758" s="83">
        <f t="shared" si="600"/>
        <v>0.00813165171343171</v>
      </c>
      <c r="U4758" s="58">
        <f t="shared" si="601"/>
        <v>198.166666666667</v>
      </c>
      <c r="V4758" s="58">
        <f t="shared" si="602"/>
        <v>1.01019948033673</v>
      </c>
      <c r="W4758" s="58">
        <f t="shared" si="603"/>
        <v>1.01019948033673</v>
      </c>
    </row>
    <row r="4759" spans="11:23">
      <c r="K4759" s="80">
        <v>475.7</v>
      </c>
      <c r="L4759" s="56">
        <f t="shared" si="597"/>
        <v>1.04459012289798</v>
      </c>
      <c r="M4759" s="56">
        <f t="shared" si="604"/>
        <v>0.00219318161964965</v>
      </c>
      <c r="Q4759" s="82">
        <f t="shared" si="598"/>
        <v>0.0256626580996939</v>
      </c>
      <c r="R4759" s="58">
        <f t="shared" si="599"/>
        <v>3.17361010226061</v>
      </c>
      <c r="S4759" s="57">
        <f>IF(K4759=0,C4787,(1/$C$59)*LN(1+$C$59/$C$58/(RodR+ABS(Calculations!K4759-RodR))))</f>
        <v>0.00808626682950563</v>
      </c>
      <c r="T4759" s="83">
        <f t="shared" si="600"/>
        <v>0.00812993880251348</v>
      </c>
      <c r="U4759" s="58">
        <f t="shared" si="601"/>
        <v>198.208333333333</v>
      </c>
      <c r="V4759" s="58">
        <f t="shared" si="602"/>
        <v>1.01019948033673</v>
      </c>
      <c r="W4759" s="58">
        <f t="shared" si="603"/>
        <v>1.01019948033673</v>
      </c>
    </row>
    <row r="4760" spans="11:23">
      <c r="K4760" s="80">
        <v>475.8</v>
      </c>
      <c r="L4760" s="56">
        <f t="shared" si="597"/>
        <v>1.04437131009003</v>
      </c>
      <c r="M4760" s="56">
        <f t="shared" si="604"/>
        <v>0.00219226192623578</v>
      </c>
      <c r="Q4760" s="82">
        <f t="shared" si="598"/>
        <v>0.0256572824809176</v>
      </c>
      <c r="R4760" s="58">
        <f t="shared" si="599"/>
        <v>3.17361010226061</v>
      </c>
      <c r="S4760" s="57">
        <f>IF(K4760=0,C4788,(1/$C$59)*LN(1+$C$59/$C$58/(RodR+ABS(Calculations!K4760-RodR))))</f>
        <v>0.00808457297972474</v>
      </c>
      <c r="T4760" s="83">
        <f t="shared" si="600"/>
        <v>0.00812822661308498</v>
      </c>
      <c r="U4760" s="58">
        <f t="shared" si="601"/>
        <v>198.25</v>
      </c>
      <c r="V4760" s="58">
        <f t="shared" si="602"/>
        <v>1.01019948033673</v>
      </c>
      <c r="W4760" s="58">
        <f t="shared" si="603"/>
        <v>1.01019948033673</v>
      </c>
    </row>
    <row r="4761" spans="11:23">
      <c r="K4761" s="80">
        <v>475.9</v>
      </c>
      <c r="L4761" s="56">
        <f t="shared" si="597"/>
        <v>1.04415258893374</v>
      </c>
      <c r="M4761" s="56">
        <f t="shared" si="604"/>
        <v>0.00219134281116617</v>
      </c>
      <c r="Q4761" s="82">
        <f t="shared" si="598"/>
        <v>0.0256519091137662</v>
      </c>
      <c r="R4761" s="58">
        <f t="shared" si="599"/>
        <v>3.17361010226061</v>
      </c>
      <c r="S4761" s="57">
        <f>IF(K4761=0,C4789,(1/$C$59)*LN(1+$C$59/$C$58/(RodR+ABS(Calculations!K4761-RodR))))</f>
        <v>0.00808287983942765</v>
      </c>
      <c r="T4761" s="83">
        <f t="shared" si="600"/>
        <v>0.00812651514468981</v>
      </c>
      <c r="U4761" s="58">
        <f t="shared" si="601"/>
        <v>198.291666666667</v>
      </c>
      <c r="V4761" s="58">
        <f t="shared" si="602"/>
        <v>1.01019948033673</v>
      </c>
      <c r="W4761" s="58">
        <f t="shared" si="603"/>
        <v>1.01019948033673</v>
      </c>
    </row>
    <row r="4762" spans="11:23">
      <c r="K4762" s="80">
        <v>476</v>
      </c>
      <c r="L4762" s="56">
        <f t="shared" si="597"/>
        <v>1.04393395937149</v>
      </c>
      <c r="M4762" s="56">
        <f t="shared" si="604"/>
        <v>0.00219042427403138</v>
      </c>
      <c r="Q4762" s="82">
        <f t="shared" si="598"/>
        <v>0.0256465379968241</v>
      </c>
      <c r="R4762" s="58">
        <f t="shared" si="599"/>
        <v>3.17361010226061</v>
      </c>
      <c r="S4762" s="57">
        <f>IF(K4762=0,C4790,(1/$C$59)*LN(1+$C$59/$C$58/(RodR+ABS(Calculations!K4762-RodR))))</f>
        <v>0.0080811874081683</v>
      </c>
      <c r="T4762" s="83">
        <f t="shared" si="600"/>
        <v>0.00812480439687308</v>
      </c>
      <c r="U4762" s="58">
        <f t="shared" si="601"/>
        <v>198.333333333333</v>
      </c>
      <c r="V4762" s="58">
        <f t="shared" si="602"/>
        <v>1.01019948033673</v>
      </c>
      <c r="W4762" s="58">
        <f t="shared" si="603"/>
        <v>1.01019948033673</v>
      </c>
    </row>
    <row r="4763" spans="11:23">
      <c r="K4763" s="80">
        <v>476.1</v>
      </c>
      <c r="L4763" s="56">
        <f t="shared" si="597"/>
        <v>1.04371542134578</v>
      </c>
      <c r="M4763" s="56">
        <f t="shared" si="604"/>
        <v>0.00218950631428472</v>
      </c>
      <c r="Q4763" s="82">
        <f t="shared" si="598"/>
        <v>0.0256411691286791</v>
      </c>
      <c r="R4763" s="58">
        <f t="shared" si="599"/>
        <v>3.17361010226061</v>
      </c>
      <c r="S4763" s="57">
        <f>IF(K4763=0,C4791,(1/$C$59)*LN(1+$C$59/$C$58/(RodR+ABS(Calculations!K4763-RodR))))</f>
        <v>0.00807949568550167</v>
      </c>
      <c r="T4763" s="83">
        <f t="shared" si="600"/>
        <v>0.00812309436917928</v>
      </c>
      <c r="U4763" s="58">
        <f t="shared" si="601"/>
        <v>198.375</v>
      </c>
      <c r="V4763" s="58">
        <f t="shared" si="602"/>
        <v>1.01019948033673</v>
      </c>
      <c r="W4763" s="58">
        <f t="shared" si="603"/>
        <v>1.01019948033673</v>
      </c>
    </row>
    <row r="4764" spans="11:23">
      <c r="K4764" s="80">
        <v>476.2</v>
      </c>
      <c r="L4764" s="56">
        <f t="shared" si="597"/>
        <v>1.04349697479911</v>
      </c>
      <c r="M4764" s="56">
        <f t="shared" si="604"/>
        <v>0.00218858893151608</v>
      </c>
      <c r="Q4764" s="82">
        <f t="shared" si="598"/>
        <v>0.025635802507918</v>
      </c>
      <c r="R4764" s="58">
        <f t="shared" si="599"/>
        <v>3.17361010226061</v>
      </c>
      <c r="S4764" s="57">
        <f>IF(K4764=0,C4792,(1/$C$59)*LN(1+$C$59/$C$58/(RodR+ABS(Calculations!K4764-RodR))))</f>
        <v>0.0080778046709825</v>
      </c>
      <c r="T4764" s="83">
        <f t="shared" si="600"/>
        <v>0.00812138506115443</v>
      </c>
      <c r="U4764" s="58">
        <f t="shared" si="601"/>
        <v>198.416666666667</v>
      </c>
      <c r="V4764" s="58">
        <f t="shared" si="602"/>
        <v>1.01019948033673</v>
      </c>
      <c r="W4764" s="58">
        <f t="shared" si="603"/>
        <v>1.01019948033673</v>
      </c>
    </row>
    <row r="4765" spans="11:23">
      <c r="K4765" s="80">
        <v>476.3</v>
      </c>
      <c r="L4765" s="56">
        <f t="shared" si="597"/>
        <v>1.04327861967411</v>
      </c>
      <c r="M4765" s="56">
        <f t="shared" si="604"/>
        <v>0.00218767212510973</v>
      </c>
      <c r="Q4765" s="82">
        <f t="shared" si="598"/>
        <v>0.0256304381331319</v>
      </c>
      <c r="R4765" s="58">
        <f t="shared" si="599"/>
        <v>3.17361010226061</v>
      </c>
      <c r="S4765" s="57">
        <f>IF(K4765=0,C4793,(1/$C$59)*LN(1+$C$59/$C$58/(RodR+ABS(Calculations!K4765-RodR))))</f>
        <v>0.00807611436416685</v>
      </c>
      <c r="T4765" s="83">
        <f t="shared" si="600"/>
        <v>0.00811967647234367</v>
      </c>
      <c r="U4765" s="58">
        <f t="shared" si="601"/>
        <v>198.458333333333</v>
      </c>
      <c r="V4765" s="58">
        <f t="shared" si="602"/>
        <v>1.01019948033673</v>
      </c>
      <c r="W4765" s="58">
        <f t="shared" si="603"/>
        <v>1.01019948033673</v>
      </c>
    </row>
    <row r="4766" spans="11:23">
      <c r="K4766" s="80">
        <v>476.4</v>
      </c>
      <c r="L4766" s="56">
        <f t="shared" si="597"/>
        <v>1.04306035591335</v>
      </c>
      <c r="M4766" s="56">
        <f t="shared" si="604"/>
        <v>0.00218675589472572</v>
      </c>
      <c r="Q4766" s="82">
        <f t="shared" si="598"/>
        <v>0.0256250760029095</v>
      </c>
      <c r="R4766" s="58">
        <f t="shared" si="599"/>
        <v>3.17361010226061</v>
      </c>
      <c r="S4766" s="57">
        <f>IF(K4766=0,C4794,(1/$C$59)*LN(1+$C$59/$C$58/(RodR+ABS(Calculations!K4766-RodR))))</f>
        <v>0.00807442476460997</v>
      </c>
      <c r="T4766" s="83">
        <f t="shared" si="600"/>
        <v>0.00811796860229412</v>
      </c>
      <c r="U4766" s="58">
        <f t="shared" si="601"/>
        <v>198.5</v>
      </c>
      <c r="V4766" s="58">
        <f t="shared" si="602"/>
        <v>1.01019948033673</v>
      </c>
      <c r="W4766" s="58">
        <f t="shared" si="603"/>
        <v>1.01019948033673</v>
      </c>
    </row>
    <row r="4767" spans="11:23">
      <c r="K4767" s="80">
        <v>476.5</v>
      </c>
      <c r="L4767" s="56">
        <f t="shared" si="597"/>
        <v>1.04284218345949</v>
      </c>
      <c r="M4767" s="56">
        <f t="shared" si="604"/>
        <v>0.00218584023981627</v>
      </c>
      <c r="Q4767" s="82">
        <f t="shared" si="598"/>
        <v>0.0256197161158425</v>
      </c>
      <c r="R4767" s="58">
        <f t="shared" si="599"/>
        <v>3.17361010226061</v>
      </c>
      <c r="S4767" s="57">
        <f>IF(K4767=0,C4795,(1/$C$59)*LN(1+$C$59/$C$58/(RodR+ABS(Calculations!K4767-RodR))))</f>
        <v>0.00807273587186819</v>
      </c>
      <c r="T4767" s="83">
        <f t="shared" si="600"/>
        <v>0.00811626145055095</v>
      </c>
      <c r="U4767" s="58">
        <f t="shared" si="601"/>
        <v>198.541666666667</v>
      </c>
      <c r="V4767" s="58">
        <f t="shared" si="602"/>
        <v>1.01019948033673</v>
      </c>
      <c r="W4767" s="58">
        <f t="shared" si="603"/>
        <v>1.01019948033673</v>
      </c>
    </row>
    <row r="4768" spans="11:23">
      <c r="K4768" s="80">
        <v>476.6</v>
      </c>
      <c r="L4768" s="56">
        <f t="shared" si="597"/>
        <v>1.04262410225531</v>
      </c>
      <c r="M4768" s="56">
        <f t="shared" si="604"/>
        <v>0.0021849251598689</v>
      </c>
      <c r="Q4768" s="82">
        <f t="shared" si="598"/>
        <v>0.0256143584705247</v>
      </c>
      <c r="R4768" s="58">
        <f t="shared" si="599"/>
        <v>3.17361010226061</v>
      </c>
      <c r="S4768" s="57">
        <f>IF(K4768=0,C4796,(1/$C$59)*LN(1+$C$59/$C$58/(RodR+ABS(Calculations!K4768-RodR))))</f>
        <v>0.00807104768549834</v>
      </c>
      <c r="T4768" s="83">
        <f t="shared" si="600"/>
        <v>0.00811455501666238</v>
      </c>
      <c r="U4768" s="58">
        <f t="shared" si="601"/>
        <v>198.583333333333</v>
      </c>
      <c r="V4768" s="58">
        <f t="shared" si="602"/>
        <v>1.01019948033673</v>
      </c>
      <c r="W4768" s="58">
        <f t="shared" si="603"/>
        <v>1.01019948033673</v>
      </c>
    </row>
    <row r="4769" spans="11:23">
      <c r="K4769" s="80">
        <v>476.7</v>
      </c>
      <c r="L4769" s="56">
        <f t="shared" si="597"/>
        <v>1.04240611224354</v>
      </c>
      <c r="M4769" s="56">
        <f t="shared" si="604"/>
        <v>0.00218401065443952</v>
      </c>
      <c r="Q4769" s="82">
        <f t="shared" si="598"/>
        <v>0.0256090030655496</v>
      </c>
      <c r="R4769" s="58">
        <f t="shared" si="599"/>
        <v>3.17361010226061</v>
      </c>
      <c r="S4769" s="57">
        <f>IF(K4769=0,C4797,(1/$C$59)*LN(1+$C$59/$C$58/(RodR+ABS(Calculations!K4769-RodR))))</f>
        <v>0.00806936020505729</v>
      </c>
      <c r="T4769" s="83">
        <f t="shared" si="600"/>
        <v>0.00811284930017469</v>
      </c>
      <c r="U4769" s="58">
        <f t="shared" si="601"/>
        <v>198.625</v>
      </c>
      <c r="V4769" s="58">
        <f t="shared" si="602"/>
        <v>1.01019948033673</v>
      </c>
      <c r="W4769" s="58">
        <f t="shared" si="603"/>
        <v>1.01019948033673</v>
      </c>
    </row>
    <row r="4770" spans="11:23">
      <c r="K4770" s="80">
        <v>476.8</v>
      </c>
      <c r="L4770" s="56">
        <f t="shared" si="597"/>
        <v>1.04218821336695</v>
      </c>
      <c r="M4770" s="56">
        <f t="shared" si="604"/>
        <v>0.00218309672308492</v>
      </c>
      <c r="Q4770" s="82">
        <f t="shared" si="598"/>
        <v>0.0256036498995108</v>
      </c>
      <c r="R4770" s="58">
        <f t="shared" si="599"/>
        <v>3.17361010226061</v>
      </c>
      <c r="S4770" s="57">
        <f>IF(K4770=0,C4798,(1/$C$59)*LN(1+$C$59/$C$58/(RodR+ABS(Calculations!K4770-RodR))))</f>
        <v>0.00806767343010186</v>
      </c>
      <c r="T4770" s="83">
        <f t="shared" si="600"/>
        <v>0.00811114430063678</v>
      </c>
      <c r="U4770" s="58">
        <f t="shared" si="601"/>
        <v>198.666666666667</v>
      </c>
      <c r="V4770" s="58">
        <f t="shared" si="602"/>
        <v>1.01019948033673</v>
      </c>
      <c r="W4770" s="58">
        <f t="shared" si="603"/>
        <v>1.01019948033673</v>
      </c>
    </row>
    <row r="4771" spans="11:23">
      <c r="K4771" s="80">
        <v>476.9</v>
      </c>
      <c r="L4771" s="56">
        <f t="shared" si="597"/>
        <v>1.04197040556849</v>
      </c>
      <c r="M4771" s="56">
        <f t="shared" si="604"/>
        <v>0.00218218336525688</v>
      </c>
      <c r="Q4771" s="82">
        <f t="shared" si="598"/>
        <v>0.025598298971007</v>
      </c>
      <c r="R4771" s="58">
        <f t="shared" si="599"/>
        <v>3.17361010226061</v>
      </c>
      <c r="S4771" s="57">
        <f>IF(K4771=0,C4799,(1/$C$59)*LN(1+$C$59/$C$58/(RodR+ABS(Calculations!K4771-RodR))))</f>
        <v>0.00806598736019051</v>
      </c>
      <c r="T4771" s="83">
        <f t="shared" si="600"/>
        <v>0.00810944001759558</v>
      </c>
      <c r="U4771" s="58">
        <f t="shared" si="601"/>
        <v>198.708333333333</v>
      </c>
      <c r="V4771" s="58">
        <f t="shared" si="602"/>
        <v>1.01019948033673</v>
      </c>
      <c r="W4771" s="58">
        <f t="shared" si="603"/>
        <v>1.01019948033673</v>
      </c>
    </row>
    <row r="4772" spans="11:23">
      <c r="K4772" s="80">
        <v>477</v>
      </c>
      <c r="L4772" s="56">
        <f t="shared" si="597"/>
        <v>1.04175268879098</v>
      </c>
      <c r="M4772" s="56">
        <f t="shared" si="604"/>
        <v>0.00218127058051265</v>
      </c>
      <c r="Q4772" s="82">
        <f t="shared" si="598"/>
        <v>0.0255929502786335</v>
      </c>
      <c r="R4772" s="58">
        <f t="shared" si="599"/>
        <v>3.17361010226061</v>
      </c>
      <c r="S4772" s="57">
        <f>IF(K4772=0,C4800,(1/$C$59)*LN(1+$C$59/$C$58/(RodR+ABS(Calculations!K4772-RodR))))</f>
        <v>0.0080643019948806</v>
      </c>
      <c r="T4772" s="83">
        <f t="shared" si="600"/>
        <v>0.00810773645060002</v>
      </c>
      <c r="U4772" s="58">
        <f t="shared" si="601"/>
        <v>198.75</v>
      </c>
      <c r="V4772" s="58">
        <f t="shared" si="602"/>
        <v>1.01019948033673</v>
      </c>
      <c r="W4772" s="58">
        <f t="shared" si="603"/>
        <v>1.01019948033673</v>
      </c>
    </row>
    <row r="4773" spans="11:23">
      <c r="K4773" s="80">
        <v>477.1</v>
      </c>
      <c r="L4773" s="56">
        <f t="shared" si="597"/>
        <v>1.04153506297741</v>
      </c>
      <c r="M4773" s="56">
        <f t="shared" si="604"/>
        <v>0.00218035836837305</v>
      </c>
      <c r="Q4773" s="82">
        <f t="shared" si="598"/>
        <v>0.0255876038209897</v>
      </c>
      <c r="R4773" s="58">
        <f t="shared" si="599"/>
        <v>3.17361010226061</v>
      </c>
      <c r="S4773" s="57">
        <f>IF(K4773=0,C4801,(1/$C$59)*LN(1+$C$59/$C$58/(RodR+ABS(Calculations!K4773-RodR))))</f>
        <v>0.00806261733373084</v>
      </c>
      <c r="T4773" s="83">
        <f t="shared" si="600"/>
        <v>0.00810603359919878</v>
      </c>
      <c r="U4773" s="58">
        <f t="shared" si="601"/>
        <v>198.791666666667</v>
      </c>
      <c r="V4773" s="58">
        <f t="shared" si="602"/>
        <v>1.01019948033673</v>
      </c>
      <c r="W4773" s="58">
        <f t="shared" si="603"/>
        <v>1.01019948033673</v>
      </c>
    </row>
    <row r="4774" spans="11:23">
      <c r="K4774" s="80">
        <v>477.2</v>
      </c>
      <c r="L4774" s="56">
        <f t="shared" si="597"/>
        <v>1.04131752807078</v>
      </c>
      <c r="M4774" s="56">
        <f t="shared" si="604"/>
        <v>0.0021794467283256</v>
      </c>
      <c r="Q4774" s="82">
        <f t="shared" si="598"/>
        <v>0.0255822595966751</v>
      </c>
      <c r="R4774" s="58">
        <f t="shared" si="599"/>
        <v>3.17361010226061</v>
      </c>
      <c r="S4774" s="57">
        <f>IF(K4774=0,C4802,(1/$C$59)*LN(1+$C$59/$C$58/(RodR+ABS(Calculations!K4774-RodR))))</f>
        <v>0.00806093337629991</v>
      </c>
      <c r="T4774" s="83">
        <f t="shared" si="600"/>
        <v>0.00810433146294125</v>
      </c>
      <c r="U4774" s="58">
        <f t="shared" si="601"/>
        <v>198.833333333333</v>
      </c>
      <c r="V4774" s="58">
        <f t="shared" si="602"/>
        <v>1.01019948033673</v>
      </c>
      <c r="W4774" s="58">
        <f t="shared" si="603"/>
        <v>1.01019948033673</v>
      </c>
    </row>
    <row r="4775" spans="11:23">
      <c r="K4775" s="80">
        <v>477.3</v>
      </c>
      <c r="L4775" s="56">
        <f t="shared" si="597"/>
        <v>1.04110008401419</v>
      </c>
      <c r="M4775" s="56">
        <f t="shared" si="604"/>
        <v>0.00217853565992643</v>
      </c>
      <c r="Q4775" s="82">
        <f t="shared" si="598"/>
        <v>0.0255769176042918</v>
      </c>
      <c r="R4775" s="58">
        <f t="shared" si="599"/>
        <v>3.17361010226061</v>
      </c>
      <c r="S4775" s="57">
        <f>IF(K4775=0,C4803,(1/$C$59)*LN(1+$C$59/$C$58/(RodR+ABS(Calculations!K4775-RodR))))</f>
        <v>0.00805925012214732</v>
      </c>
      <c r="T4775" s="83">
        <f t="shared" si="600"/>
        <v>0.00810263004137678</v>
      </c>
      <c r="U4775" s="58">
        <f t="shared" si="601"/>
        <v>198.875</v>
      </c>
      <c r="V4775" s="58">
        <f t="shared" si="602"/>
        <v>1.01019948033673</v>
      </c>
      <c r="W4775" s="58">
        <f t="shared" si="603"/>
        <v>1.01019948033673</v>
      </c>
    </row>
    <row r="4776" spans="11:23">
      <c r="K4776" s="80">
        <v>477.4</v>
      </c>
      <c r="L4776" s="56">
        <f t="shared" si="597"/>
        <v>1.04088273075065</v>
      </c>
      <c r="M4776" s="56">
        <f t="shared" si="604"/>
        <v>0.00217762516269771</v>
      </c>
      <c r="Q4776" s="82">
        <f t="shared" si="598"/>
        <v>0.02557157784244</v>
      </c>
      <c r="R4776" s="58">
        <f t="shared" si="599"/>
        <v>3.17361010226061</v>
      </c>
      <c r="S4776" s="57">
        <f>IF(K4776=0,C4804,(1/$C$59)*LN(1+$C$59/$C$58/(RodR+ABS(Calculations!K4776-RodR))))</f>
        <v>0.00805756757083203</v>
      </c>
      <c r="T4776" s="83">
        <f t="shared" si="600"/>
        <v>0.00810092933405565</v>
      </c>
      <c r="U4776" s="58">
        <f t="shared" si="601"/>
        <v>198.916666666667</v>
      </c>
      <c r="V4776" s="58">
        <f t="shared" si="602"/>
        <v>1.01019948033673</v>
      </c>
      <c r="W4776" s="58">
        <f t="shared" si="603"/>
        <v>1.01019948033673</v>
      </c>
    </row>
    <row r="4777" spans="11:23">
      <c r="K4777" s="80">
        <v>477.5</v>
      </c>
      <c r="L4777" s="56">
        <f t="shared" si="597"/>
        <v>1.04066546822337</v>
      </c>
      <c r="M4777" s="56">
        <f t="shared" si="604"/>
        <v>0.00217671523612584</v>
      </c>
      <c r="Q4777" s="82">
        <f t="shared" si="598"/>
        <v>0.0255662403097243</v>
      </c>
      <c r="R4777" s="58">
        <f t="shared" si="599"/>
        <v>3.17361010226061</v>
      </c>
      <c r="S4777" s="57">
        <f>IF(K4777=0,C4805,(1/$C$59)*LN(1+$C$59/$C$58/(RodR+ABS(Calculations!K4777-RodR))))</f>
        <v>0.00805588572191432</v>
      </c>
      <c r="T4777" s="83">
        <f t="shared" si="600"/>
        <v>0.0080992293405281</v>
      </c>
      <c r="U4777" s="58">
        <f t="shared" si="601"/>
        <v>198.958333333333</v>
      </c>
      <c r="V4777" s="58">
        <f t="shared" si="602"/>
        <v>1.01019948033673</v>
      </c>
      <c r="W4777" s="58">
        <f t="shared" si="603"/>
        <v>1.01019948033673</v>
      </c>
    </row>
    <row r="4778" spans="11:23">
      <c r="K4778" s="80">
        <v>477.6</v>
      </c>
      <c r="L4778" s="56">
        <f t="shared" si="597"/>
        <v>1.04044829637554</v>
      </c>
      <c r="M4778" s="56">
        <f t="shared" si="604"/>
        <v>0.00217580587976718</v>
      </c>
      <c r="Q4778" s="82">
        <f t="shared" si="598"/>
        <v>0.0255609050047491</v>
      </c>
      <c r="R4778" s="58">
        <f t="shared" si="599"/>
        <v>3.17361010226061</v>
      </c>
      <c r="S4778" s="57">
        <f>IF(K4778=0,C4806,(1/$C$59)*LN(1+$C$59/$C$58/(RodR+ABS(Calculations!K4778-RodR))))</f>
        <v>0.00805420457495448</v>
      </c>
      <c r="T4778" s="83">
        <f t="shared" si="600"/>
        <v>0.00809753006034463</v>
      </c>
      <c r="U4778" s="58">
        <f t="shared" si="601"/>
        <v>199</v>
      </c>
      <c r="V4778" s="58">
        <f t="shared" si="602"/>
        <v>1.01019948033673</v>
      </c>
      <c r="W4778" s="58">
        <f t="shared" si="603"/>
        <v>1.01019948033673</v>
      </c>
    </row>
    <row r="4779" spans="11:23">
      <c r="K4779" s="80">
        <v>477.7</v>
      </c>
      <c r="L4779" s="56">
        <f t="shared" si="597"/>
        <v>1.04023121515036</v>
      </c>
      <c r="M4779" s="56">
        <f t="shared" si="604"/>
        <v>0.00217489709317809</v>
      </c>
      <c r="Q4779" s="82">
        <f t="shared" si="598"/>
        <v>0.0255555719261191</v>
      </c>
      <c r="R4779" s="58">
        <f t="shared" si="599"/>
        <v>3.17361010226061</v>
      </c>
      <c r="S4779" s="57">
        <f>IF(K4779=0,C4807,(1/$C$59)*LN(1+$C$59/$C$58/(RodR+ABS(Calculations!K4779-RodR))))</f>
        <v>0.00805252412951278</v>
      </c>
      <c r="T4779" s="83">
        <f t="shared" si="600"/>
        <v>0.0080958314930566</v>
      </c>
      <c r="U4779" s="58">
        <f t="shared" si="601"/>
        <v>199.041666666667</v>
      </c>
      <c r="V4779" s="58">
        <f t="shared" si="602"/>
        <v>1.01019948033673</v>
      </c>
      <c r="W4779" s="58">
        <f t="shared" si="603"/>
        <v>1.01019948033673</v>
      </c>
    </row>
    <row r="4780" spans="11:23">
      <c r="K4780" s="80">
        <v>477.8</v>
      </c>
      <c r="L4780" s="56">
        <f t="shared" si="597"/>
        <v>1.04001422449114</v>
      </c>
      <c r="M4780" s="56">
        <f t="shared" si="604"/>
        <v>0.00217398887581077</v>
      </c>
      <c r="Q4780" s="82">
        <f t="shared" si="598"/>
        <v>0.0255502410724412</v>
      </c>
      <c r="R4780" s="58">
        <f t="shared" si="599"/>
        <v>3.17361010226061</v>
      </c>
      <c r="S4780" s="57">
        <f>IF(K4780=0,C4808,(1/$C$59)*LN(1+$C$59/$C$58/(RodR+ABS(Calculations!K4780-RodR))))</f>
        <v>0.00805084438515033</v>
      </c>
      <c r="T4780" s="83">
        <f t="shared" si="600"/>
        <v>0.00809413363821538</v>
      </c>
      <c r="U4780" s="58">
        <f t="shared" si="601"/>
        <v>199.083333333333</v>
      </c>
      <c r="V4780" s="58">
        <f t="shared" si="602"/>
        <v>1.01019948033673</v>
      </c>
      <c r="W4780" s="58">
        <f t="shared" si="603"/>
        <v>1.01019948033673</v>
      </c>
    </row>
    <row r="4781" spans="11:23">
      <c r="K4781" s="80">
        <v>477.9</v>
      </c>
      <c r="L4781" s="56">
        <f t="shared" si="597"/>
        <v>1.03979732434126</v>
      </c>
      <c r="M4781" s="56">
        <f t="shared" si="604"/>
        <v>0.00217308122722204</v>
      </c>
      <c r="Q4781" s="82">
        <f t="shared" si="598"/>
        <v>0.025544912442325</v>
      </c>
      <c r="R4781" s="58">
        <f t="shared" si="599"/>
        <v>3.17361010226061</v>
      </c>
      <c r="S4781" s="57">
        <f>IF(K4781=0,C4809,(1/$C$59)*LN(1+$C$59/$C$58/(RodR+ABS(Calculations!K4781-RodR))))</f>
        <v>0.00804916534142898</v>
      </c>
      <c r="T4781" s="83">
        <f t="shared" si="600"/>
        <v>0.00809243649537281</v>
      </c>
      <c r="U4781" s="58">
        <f t="shared" si="601"/>
        <v>199.125</v>
      </c>
      <c r="V4781" s="58">
        <f t="shared" si="602"/>
        <v>1.01019948033673</v>
      </c>
      <c r="W4781" s="58">
        <f t="shared" si="603"/>
        <v>1.01019948033673</v>
      </c>
    </row>
    <row r="4782" spans="11:23">
      <c r="K4782" s="80">
        <v>478</v>
      </c>
      <c r="L4782" s="56">
        <f t="shared" si="597"/>
        <v>1.03958051464404</v>
      </c>
      <c r="M4782" s="56">
        <f t="shared" si="604"/>
        <v>0.00217217414693294</v>
      </c>
      <c r="Q4782" s="82">
        <f t="shared" si="598"/>
        <v>0.0255395860343775</v>
      </c>
      <c r="R4782" s="58">
        <f t="shared" si="599"/>
        <v>3.17361010226061</v>
      </c>
      <c r="S4782" s="57">
        <f>IF(K4782=0,C4810,(1/$C$59)*LN(1+$C$59/$C$58/(RodR+ABS(Calculations!K4782-RodR))))</f>
        <v>0.00804748699790981</v>
      </c>
      <c r="T4782" s="83">
        <f t="shared" si="600"/>
        <v>0.00809074006408114</v>
      </c>
      <c r="U4782" s="58">
        <f t="shared" si="601"/>
        <v>199.166666666667</v>
      </c>
      <c r="V4782" s="58">
        <f t="shared" si="602"/>
        <v>1.01019948033673</v>
      </c>
      <c r="W4782" s="58">
        <f t="shared" si="603"/>
        <v>1.01019948033673</v>
      </c>
    </row>
    <row r="4783" spans="11:23">
      <c r="K4783" s="80">
        <v>478.1</v>
      </c>
      <c r="L4783" s="56">
        <f t="shared" si="597"/>
        <v>1.03936379534291</v>
      </c>
      <c r="M4783" s="56">
        <f t="shared" si="604"/>
        <v>0.00217126763449982</v>
      </c>
      <c r="Q4783" s="82">
        <f t="shared" si="598"/>
        <v>0.0255342618472091</v>
      </c>
      <c r="R4783" s="58">
        <f t="shared" si="599"/>
        <v>3.17361010226061</v>
      </c>
      <c r="S4783" s="57">
        <f>IF(K4783=0,C4811,(1/$C$59)*LN(1+$C$59/$C$58/(RodR+ABS(Calculations!K4783-RodR))))</f>
        <v>0.00804580935415496</v>
      </c>
      <c r="T4783" s="83">
        <f t="shared" si="600"/>
        <v>0.00808904434389307</v>
      </c>
      <c r="U4783" s="58">
        <f t="shared" si="601"/>
        <v>199.208333333333</v>
      </c>
      <c r="V4783" s="58">
        <f t="shared" si="602"/>
        <v>1.01019948033673</v>
      </c>
      <c r="W4783" s="58">
        <f t="shared" si="603"/>
        <v>1.01019948033673</v>
      </c>
    </row>
    <row r="4784" spans="11:23">
      <c r="K4784" s="80">
        <v>478.2</v>
      </c>
      <c r="L4784" s="56">
        <f t="shared" si="597"/>
        <v>1.03914716638141</v>
      </c>
      <c r="M4784" s="56">
        <f t="shared" si="604"/>
        <v>0.00217036168937579</v>
      </c>
      <c r="Q4784" s="82">
        <f t="shared" si="598"/>
        <v>0.0255289398794327</v>
      </c>
      <c r="R4784" s="58">
        <f t="shared" si="599"/>
        <v>3.17361010226061</v>
      </c>
      <c r="S4784" s="57">
        <f>IF(K4784=0,C4812,(1/$C$59)*LN(1+$C$59/$C$58/(RodR+ABS(Calculations!K4784-RodR))))</f>
        <v>0.00804413240972736</v>
      </c>
      <c r="T4784" s="83">
        <f t="shared" si="600"/>
        <v>0.0080873493343609</v>
      </c>
      <c r="U4784" s="58">
        <f t="shared" si="601"/>
        <v>199.25</v>
      </c>
      <c r="V4784" s="58">
        <f t="shared" si="602"/>
        <v>1.01019948033673</v>
      </c>
      <c r="W4784" s="58">
        <f t="shared" si="603"/>
        <v>1.01019948033673</v>
      </c>
    </row>
    <row r="4785" spans="11:23">
      <c r="K4785" s="80">
        <v>478.3</v>
      </c>
      <c r="L4785" s="56">
        <f t="shared" si="597"/>
        <v>1.038930627703</v>
      </c>
      <c r="M4785" s="56">
        <f t="shared" si="604"/>
        <v>0.00216945631118537</v>
      </c>
      <c r="Q4785" s="82">
        <f t="shared" si="598"/>
        <v>0.0255236201296596</v>
      </c>
      <c r="R4785" s="58">
        <f t="shared" si="599"/>
        <v>3.17361010226061</v>
      </c>
      <c r="S4785" s="57">
        <f>IF(K4785=0,C4813,(1/$C$59)*LN(1+$C$59/$C$58/(RodR+ABS(Calculations!K4785-RodR))))</f>
        <v>0.00804245616418941</v>
      </c>
      <c r="T4785" s="83">
        <f t="shared" si="600"/>
        <v>0.0080856550350393</v>
      </c>
      <c r="U4785" s="58">
        <f t="shared" si="601"/>
        <v>199.291666666667</v>
      </c>
      <c r="V4785" s="58">
        <f t="shared" si="602"/>
        <v>1.01019948033673</v>
      </c>
      <c r="W4785" s="58">
        <f t="shared" si="603"/>
        <v>1.01019948033673</v>
      </c>
    </row>
    <row r="4786" spans="11:23">
      <c r="K4786" s="80">
        <v>478.4</v>
      </c>
      <c r="L4786" s="56">
        <f t="shared" si="597"/>
        <v>1.03871417925127</v>
      </c>
      <c r="M4786" s="56">
        <f t="shared" si="604"/>
        <v>0.00216855149938078</v>
      </c>
      <c r="Q4786" s="82">
        <f t="shared" si="598"/>
        <v>0.0255183025965035</v>
      </c>
      <c r="R4786" s="58">
        <f t="shared" si="599"/>
        <v>3.17361010226061</v>
      </c>
      <c r="S4786" s="57">
        <f>IF(K4786=0,C4814,(1/$C$59)*LN(1+$C$59/$C$58/(RodR+ABS(Calculations!K4786-RodR))))</f>
        <v>0.00804078061710431</v>
      </c>
      <c r="T4786" s="83">
        <f t="shared" si="600"/>
        <v>0.00808396144548079</v>
      </c>
      <c r="U4786" s="58">
        <f t="shared" si="601"/>
        <v>199.333333333333</v>
      </c>
      <c r="V4786" s="58">
        <f t="shared" si="602"/>
        <v>1.01019948033673</v>
      </c>
      <c r="W4786" s="58">
        <f t="shared" si="603"/>
        <v>1.01019948033673</v>
      </c>
    </row>
    <row r="4787" spans="11:23">
      <c r="K4787" s="80">
        <v>478.5</v>
      </c>
      <c r="L4787" s="56">
        <f t="shared" si="597"/>
        <v>1.03849782096988</v>
      </c>
      <c r="M4787" s="56">
        <f t="shared" si="604"/>
        <v>0.00216764725348417</v>
      </c>
      <c r="Q4787" s="82">
        <f t="shared" si="598"/>
        <v>0.0255129872785808</v>
      </c>
      <c r="R4787" s="58">
        <f t="shared" si="599"/>
        <v>3.17361010226061</v>
      </c>
      <c r="S4787" s="57">
        <f>IF(K4787=0,C4815,(1/$C$59)*LN(1+$C$59/$C$58/(RodR+ABS(Calculations!K4787-RodR))))</f>
        <v>0.00803910576803605</v>
      </c>
      <c r="T4787" s="83">
        <f t="shared" si="600"/>
        <v>0.0080822685652403</v>
      </c>
      <c r="U4787" s="58">
        <f t="shared" si="601"/>
        <v>199.375</v>
      </c>
      <c r="V4787" s="58">
        <f t="shared" si="602"/>
        <v>1.01019948033673</v>
      </c>
      <c r="W4787" s="58">
        <f t="shared" si="603"/>
        <v>1.01019948033673</v>
      </c>
    </row>
    <row r="4788" spans="11:23">
      <c r="K4788" s="80">
        <v>478.6</v>
      </c>
      <c r="L4788" s="56">
        <f t="shared" si="597"/>
        <v>1.03828155280242</v>
      </c>
      <c r="M4788" s="56">
        <f t="shared" si="604"/>
        <v>0.00216674357312074</v>
      </c>
      <c r="Q4788" s="82">
        <f t="shared" si="598"/>
        <v>0.025507674174505</v>
      </c>
      <c r="R4788" s="58">
        <f t="shared" si="599"/>
        <v>3.17361010226061</v>
      </c>
      <c r="S4788" s="57">
        <f>IF(K4788=0,C4816,(1/$C$59)*LN(1+$C$59/$C$58/(RodR+ABS(Calculations!K4788-RodR))))</f>
        <v>0.00803743161654782</v>
      </c>
      <c r="T4788" s="83">
        <f t="shared" si="600"/>
        <v>0.00808057639387143</v>
      </c>
      <c r="U4788" s="58">
        <f t="shared" si="601"/>
        <v>199.416666666667</v>
      </c>
      <c r="V4788" s="58">
        <f t="shared" si="602"/>
        <v>1.01019948033673</v>
      </c>
      <c r="W4788" s="58">
        <f t="shared" si="603"/>
        <v>1.01019948033673</v>
      </c>
    </row>
    <row r="4789" spans="11:23">
      <c r="K4789" s="80">
        <v>478.7</v>
      </c>
      <c r="L4789" s="56">
        <f t="shared" si="597"/>
        <v>1.03806537469266</v>
      </c>
      <c r="M4789" s="56">
        <f t="shared" si="604"/>
        <v>0.00216584045770873</v>
      </c>
      <c r="Q4789" s="82">
        <f t="shared" si="598"/>
        <v>0.025502363282895</v>
      </c>
      <c r="R4789" s="58">
        <f t="shared" si="599"/>
        <v>3.17361010226061</v>
      </c>
      <c r="S4789" s="57">
        <f>IF(K4789=0,C4817,(1/$C$59)*LN(1+$C$59/$C$58/(RodR+ABS(Calculations!K4789-RodR))))</f>
        <v>0.0080357581622044</v>
      </c>
      <c r="T4789" s="83">
        <f t="shared" si="600"/>
        <v>0.00807888493093022</v>
      </c>
      <c r="U4789" s="58">
        <f t="shared" si="601"/>
        <v>199.458333333333</v>
      </c>
      <c r="V4789" s="58">
        <f t="shared" si="602"/>
        <v>1.01019948033673</v>
      </c>
      <c r="W4789" s="58">
        <f t="shared" si="603"/>
        <v>1.01019948033673</v>
      </c>
    </row>
    <row r="4790" spans="11:23">
      <c r="K4790" s="80">
        <v>478.8</v>
      </c>
      <c r="L4790" s="56">
        <f t="shared" si="597"/>
        <v>1.03784928658437</v>
      </c>
      <c r="M4790" s="56">
        <f t="shared" si="604"/>
        <v>0.00216493790676942</v>
      </c>
      <c r="Q4790" s="82">
        <f t="shared" si="598"/>
        <v>0.0254970546023697</v>
      </c>
      <c r="R4790" s="58">
        <f t="shared" si="599"/>
        <v>3.17361010226061</v>
      </c>
      <c r="S4790" s="57">
        <f>IF(K4790=0,C4818,(1/$C$59)*LN(1+$C$59/$C$58/(RodR+ABS(Calculations!K4790-RodR))))</f>
        <v>0.00803408540457057</v>
      </c>
      <c r="T4790" s="83">
        <f t="shared" si="600"/>
        <v>0.00807719417597052</v>
      </c>
      <c r="U4790" s="58">
        <f t="shared" si="601"/>
        <v>199.5</v>
      </c>
      <c r="V4790" s="58">
        <f t="shared" si="602"/>
        <v>1.01019948033673</v>
      </c>
      <c r="W4790" s="58">
        <f t="shared" si="603"/>
        <v>1.01019948033673</v>
      </c>
    </row>
    <row r="4791" spans="11:23">
      <c r="K4791" s="80">
        <v>478.9</v>
      </c>
      <c r="L4791" s="56">
        <f t="shared" si="597"/>
        <v>1.03763328842127</v>
      </c>
      <c r="M4791" s="56">
        <f t="shared" si="604"/>
        <v>0.00216403591999637</v>
      </c>
      <c r="Q4791" s="82">
        <f t="shared" si="598"/>
        <v>0.0254917481315461</v>
      </c>
      <c r="R4791" s="58">
        <f t="shared" si="599"/>
        <v>3.17361010226061</v>
      </c>
      <c r="S4791" s="57">
        <f>IF(K4791=0,C4819,(1/$C$59)*LN(1+$C$59/$C$58/(RodR+ABS(Calculations!K4791-RodR))))</f>
        <v>0.0080324133432106</v>
      </c>
      <c r="T4791" s="83">
        <f t="shared" si="600"/>
        <v>0.00807550412854924</v>
      </c>
      <c r="U4791" s="58">
        <f t="shared" si="601"/>
        <v>199.541666666667</v>
      </c>
      <c r="V4791" s="58">
        <f t="shared" si="602"/>
        <v>1.01019948033673</v>
      </c>
      <c r="W4791" s="58">
        <f t="shared" si="603"/>
        <v>1.01019948033673</v>
      </c>
    </row>
    <row r="4792" spans="11:23">
      <c r="K4792" s="80">
        <v>479</v>
      </c>
      <c r="L4792" s="56">
        <f t="shared" si="597"/>
        <v>1.0374173801473</v>
      </c>
      <c r="M4792" s="56">
        <f t="shared" si="604"/>
        <v>0.00216313449673922</v>
      </c>
      <c r="Q4792" s="82">
        <f t="shared" si="598"/>
        <v>0.0254864438690471</v>
      </c>
      <c r="R4792" s="58">
        <f t="shared" si="599"/>
        <v>3.17361010226061</v>
      </c>
      <c r="S4792" s="57">
        <f>IF(K4792=0,C4820,(1/$C$59)*LN(1+$C$59/$C$58/(RodR+ABS(Calculations!K4792-RodR))))</f>
        <v>0.00803074197769057</v>
      </c>
      <c r="T4792" s="83">
        <f t="shared" si="600"/>
        <v>0.00807381478822091</v>
      </c>
      <c r="U4792" s="58">
        <f t="shared" si="601"/>
        <v>199.583333333333</v>
      </c>
      <c r="V4792" s="58">
        <f t="shared" si="602"/>
        <v>1.01019948033673</v>
      </c>
      <c r="W4792" s="58">
        <f t="shared" si="603"/>
        <v>1.01019948033673</v>
      </c>
    </row>
    <row r="4793" spans="11:23">
      <c r="K4793" s="80">
        <v>479.1</v>
      </c>
      <c r="L4793" s="56">
        <f t="shared" si="597"/>
        <v>1.03720156170636</v>
      </c>
      <c r="M4793" s="56">
        <f t="shared" si="604"/>
        <v>0.0021622336365541</v>
      </c>
      <c r="Q4793" s="82">
        <f t="shared" si="598"/>
        <v>0.0254811418134942</v>
      </c>
      <c r="R4793" s="58">
        <f t="shared" si="599"/>
        <v>3.17361010226061</v>
      </c>
      <c r="S4793" s="57">
        <f>IF(K4793=0,C4821,(1/$C$59)*LN(1+$C$59/$C$58/(RodR+ABS(Calculations!K4793-RodR))))</f>
        <v>0.00802907130757607</v>
      </c>
      <c r="T4793" s="83">
        <f t="shared" si="600"/>
        <v>0.00807212615454333</v>
      </c>
      <c r="U4793" s="58">
        <f t="shared" si="601"/>
        <v>199.625</v>
      </c>
      <c r="V4793" s="58">
        <f t="shared" si="602"/>
        <v>1.01019948033673</v>
      </c>
      <c r="W4793" s="58">
        <f t="shared" si="603"/>
        <v>1.01019948033673</v>
      </c>
    </row>
    <row r="4794" spans="11:23">
      <c r="K4794" s="80">
        <v>479.2</v>
      </c>
      <c r="L4794" s="56">
        <f t="shared" si="597"/>
        <v>1.03698583304231</v>
      </c>
      <c r="M4794" s="56">
        <f t="shared" si="604"/>
        <v>0.00216133333910018</v>
      </c>
      <c r="Q4794" s="82">
        <f t="shared" si="598"/>
        <v>0.0254758419635086</v>
      </c>
      <c r="R4794" s="58">
        <f t="shared" si="599"/>
        <v>3.17361010226061</v>
      </c>
      <c r="S4794" s="57">
        <f>IF(K4794=0,C4822,(1/$C$59)*LN(1+$C$59/$C$58/(RodR+ABS(Calculations!K4794-RodR))))</f>
        <v>0.00802740133243268</v>
      </c>
      <c r="T4794" s="83">
        <f t="shared" si="600"/>
        <v>0.00807043822707212</v>
      </c>
      <c r="U4794" s="58">
        <f t="shared" si="601"/>
        <v>199.666666666667</v>
      </c>
      <c r="V4794" s="58">
        <f t="shared" si="602"/>
        <v>1.01019948033673</v>
      </c>
      <c r="W4794" s="58">
        <f t="shared" si="603"/>
        <v>1.01019948033673</v>
      </c>
    </row>
    <row r="4795" spans="11:23">
      <c r="K4795" s="80">
        <v>479.3</v>
      </c>
      <c r="L4795" s="56">
        <f t="shared" si="597"/>
        <v>1.03677019409924</v>
      </c>
      <c r="M4795" s="56">
        <f t="shared" si="604"/>
        <v>0.00216043360376106</v>
      </c>
      <c r="Q4795" s="82">
        <f t="shared" si="598"/>
        <v>0.0254705443177167</v>
      </c>
      <c r="R4795" s="58">
        <f t="shared" si="599"/>
        <v>3.17361010226061</v>
      </c>
      <c r="S4795" s="57">
        <f>IF(K4795=0,C4823,(1/$C$59)*LN(1+$C$59/$C$58/(RodR+ABS(Calculations!K4795-RodR))))</f>
        <v>0.00802573205182754</v>
      </c>
      <c r="T4795" s="83">
        <f t="shared" si="600"/>
        <v>0.00806875100536511</v>
      </c>
      <c r="U4795" s="58">
        <f t="shared" si="601"/>
        <v>199.708333333333</v>
      </c>
      <c r="V4795" s="58">
        <f t="shared" si="602"/>
        <v>1.01019948033673</v>
      </c>
      <c r="W4795" s="58">
        <f t="shared" si="603"/>
        <v>1.01019948033673</v>
      </c>
    </row>
    <row r="4796" spans="11:23">
      <c r="K4796" s="80">
        <v>479.4</v>
      </c>
      <c r="L4796" s="56">
        <f t="shared" si="597"/>
        <v>1.03655464482114</v>
      </c>
      <c r="M4796" s="56">
        <f t="shared" si="604"/>
        <v>0.00215953443012751</v>
      </c>
      <c r="Q4796" s="82">
        <f t="shared" si="598"/>
        <v>0.0254652488747422</v>
      </c>
      <c r="R4796" s="58">
        <f t="shared" si="599"/>
        <v>3.17361010226061</v>
      </c>
      <c r="S4796" s="57">
        <f>IF(K4796=0,C4824,(1/$C$59)*LN(1+$C$59/$C$58/(RodR+ABS(Calculations!K4796-RodR))))</f>
        <v>0.00802406346532705</v>
      </c>
      <c r="T4796" s="83">
        <f t="shared" si="600"/>
        <v>0.00806706448897926</v>
      </c>
      <c r="U4796" s="58">
        <f t="shared" si="601"/>
        <v>199.75</v>
      </c>
      <c r="V4796" s="58">
        <f t="shared" si="602"/>
        <v>1.01019948033673</v>
      </c>
      <c r="W4796" s="58">
        <f t="shared" si="603"/>
        <v>1.01019948033673</v>
      </c>
    </row>
    <row r="4797" spans="11:23">
      <c r="K4797" s="80">
        <v>479.5</v>
      </c>
      <c r="L4797" s="56">
        <f t="shared" si="597"/>
        <v>1.03633918515209</v>
      </c>
      <c r="M4797" s="56">
        <f t="shared" si="604"/>
        <v>0.00215863581779052</v>
      </c>
      <c r="Q4797" s="82">
        <f t="shared" si="598"/>
        <v>0.0254599556332115</v>
      </c>
      <c r="R4797" s="58">
        <f t="shared" si="599"/>
        <v>3.17361010226061</v>
      </c>
      <c r="S4797" s="57">
        <f>IF(K4797=0,C4825,(1/$C$59)*LN(1+$C$59/$C$58/(RodR+ABS(Calculations!K4797-RodR))))</f>
        <v>0.00802239557249835</v>
      </c>
      <c r="T4797" s="83">
        <f t="shared" si="600"/>
        <v>0.00806537867747238</v>
      </c>
      <c r="U4797" s="58">
        <f t="shared" si="601"/>
        <v>199.791666666667</v>
      </c>
      <c r="V4797" s="58">
        <f t="shared" si="602"/>
        <v>1.01019948033673</v>
      </c>
      <c r="W4797" s="58">
        <f t="shared" si="603"/>
        <v>1.01019948033673</v>
      </c>
    </row>
    <row r="4798" spans="11:23">
      <c r="K4798" s="80">
        <v>479.6</v>
      </c>
      <c r="L4798" s="56">
        <f t="shared" si="597"/>
        <v>1.03612381503625</v>
      </c>
      <c r="M4798" s="56">
        <f t="shared" si="604"/>
        <v>0.00215773776616723</v>
      </c>
      <c r="Q4798" s="82">
        <f t="shared" si="598"/>
        <v>0.0254546645917527</v>
      </c>
      <c r="R4798" s="58">
        <f t="shared" si="599"/>
        <v>3.17361010226061</v>
      </c>
      <c r="S4798" s="57">
        <f>IF(K4798=0,C4826,(1/$C$59)*LN(1+$C$59/$C$58/(RodR+ABS(Calculations!K4798-RodR))))</f>
        <v>0.00802072837290913</v>
      </c>
      <c r="T4798" s="83">
        <f t="shared" si="600"/>
        <v>0.00806369357040298</v>
      </c>
      <c r="U4798" s="58">
        <f t="shared" si="601"/>
        <v>199.833333333333</v>
      </c>
      <c r="V4798" s="58">
        <f t="shared" si="602"/>
        <v>1.01019948033673</v>
      </c>
      <c r="W4798" s="58">
        <f t="shared" si="603"/>
        <v>1.01019948033673</v>
      </c>
    </row>
    <row r="4799" spans="11:23">
      <c r="K4799" s="80">
        <v>479.7</v>
      </c>
      <c r="L4799" s="56">
        <f t="shared" si="597"/>
        <v>1.03590853441777</v>
      </c>
      <c r="M4799" s="56">
        <f t="shared" si="604"/>
        <v>0.00215684027488283</v>
      </c>
      <c r="Q4799" s="82">
        <f t="shared" si="598"/>
        <v>0.0254493757489938</v>
      </c>
      <c r="R4799" s="58">
        <f t="shared" si="599"/>
        <v>3.17361010226061</v>
      </c>
      <c r="S4799" s="57">
        <f>IF(K4799=0,C4827,(1/$C$59)*LN(1+$C$59/$C$58/(RodR+ABS(Calculations!K4799-RodR))))</f>
        <v>0.0080190618661271</v>
      </c>
      <c r="T4799" s="83">
        <f t="shared" si="600"/>
        <v>0.00806200916732934</v>
      </c>
      <c r="U4799" s="58">
        <f t="shared" si="601"/>
        <v>199.875</v>
      </c>
      <c r="V4799" s="58">
        <f t="shared" si="602"/>
        <v>1.01019948033673</v>
      </c>
      <c r="W4799" s="58">
        <f t="shared" si="603"/>
        <v>1.01019948033673</v>
      </c>
    </row>
    <row r="4800" spans="11:23">
      <c r="K4800" s="80">
        <v>479.8</v>
      </c>
      <c r="L4800" s="56">
        <f t="shared" si="597"/>
        <v>1.03569334324091</v>
      </c>
      <c r="M4800" s="56">
        <f t="shared" si="604"/>
        <v>0.00215594334345881</v>
      </c>
      <c r="Q4800" s="82">
        <f t="shared" si="598"/>
        <v>0.0254440891035652</v>
      </c>
      <c r="R4800" s="58">
        <f t="shared" si="599"/>
        <v>3.17361010226061</v>
      </c>
      <c r="S4800" s="57">
        <f>IF(K4800=0,C4828,(1/$C$59)*LN(1+$C$59/$C$58/(RodR+ABS(Calculations!K4800-RodR))))</f>
        <v>0.00801739605172073</v>
      </c>
      <c r="T4800" s="83">
        <f t="shared" si="600"/>
        <v>0.00806032546781042</v>
      </c>
      <c r="U4800" s="58">
        <f t="shared" si="601"/>
        <v>199.916666666667</v>
      </c>
      <c r="V4800" s="58">
        <f t="shared" si="602"/>
        <v>1.01019948033673</v>
      </c>
      <c r="W4800" s="58">
        <f t="shared" si="603"/>
        <v>1.01019948033673</v>
      </c>
    </row>
    <row r="4801" spans="11:23">
      <c r="K4801" s="80">
        <v>479.9</v>
      </c>
      <c r="L4801" s="56">
        <f t="shared" si="597"/>
        <v>1.03547824144992</v>
      </c>
      <c r="M4801" s="56">
        <f t="shared" si="604"/>
        <v>0.0021550469713485</v>
      </c>
      <c r="Q4801" s="82">
        <f t="shared" si="598"/>
        <v>0.0254388046540976</v>
      </c>
      <c r="R4801" s="58">
        <f t="shared" si="599"/>
        <v>3.17361010226061</v>
      </c>
      <c r="S4801" s="57">
        <f>IF(K4801=0,C4829,(1/$C$59)*LN(1+$C$59/$C$58/(RodR+ABS(Calculations!K4801-RodR))))</f>
        <v>0.00801573092925851</v>
      </c>
      <c r="T4801" s="83">
        <f t="shared" si="600"/>
        <v>0.00805864247140559</v>
      </c>
      <c r="U4801" s="58">
        <f t="shared" si="601"/>
        <v>199.958333333333</v>
      </c>
      <c r="V4801" s="58">
        <f t="shared" si="602"/>
        <v>1.01019948033673</v>
      </c>
      <c r="W4801" s="58">
        <f t="shared" si="603"/>
        <v>1.01019948033673</v>
      </c>
    </row>
    <row r="4802" spans="11:23">
      <c r="K4802" s="80">
        <v>480</v>
      </c>
      <c r="L4802" s="56">
        <f t="shared" ref="L4802:L4865" si="605">IF(K4802&lt;RodR,EPRValue,Q4802*$C$43)</f>
        <v>1.03526322898913</v>
      </c>
      <c r="M4802" s="56">
        <f t="shared" si="604"/>
        <v>0.00215415115817619</v>
      </c>
      <c r="Q4802" s="82">
        <f t="shared" si="598"/>
        <v>0.0254335223992232</v>
      </c>
      <c r="R4802" s="58">
        <f t="shared" si="599"/>
        <v>3.17361010226061</v>
      </c>
      <c r="S4802" s="57">
        <f>IF(K4802=0,C4830,(1/$C$59)*LN(1+$C$59/$C$58/(RodR+ABS(Calculations!K4802-RodR))))</f>
        <v>0.00801406649830945</v>
      </c>
      <c r="T4802" s="83">
        <f t="shared" si="600"/>
        <v>0.00805696017767471</v>
      </c>
      <c r="U4802" s="58">
        <f t="shared" si="601"/>
        <v>200</v>
      </c>
      <c r="V4802" s="58">
        <f t="shared" si="602"/>
        <v>1.01019948033673</v>
      </c>
      <c r="W4802" s="58">
        <f t="shared" si="603"/>
        <v>1.01019948033673</v>
      </c>
    </row>
    <row r="4803" spans="11:23">
      <c r="K4803" s="80">
        <v>480.1</v>
      </c>
      <c r="L4803" s="56">
        <f t="shared" si="605"/>
        <v>1.03504830580286</v>
      </c>
      <c r="M4803" s="56">
        <f t="shared" si="604"/>
        <v>0.0021532559034978</v>
      </c>
      <c r="Q4803" s="82">
        <f t="shared" si="598"/>
        <v>0.0254282423375741</v>
      </c>
      <c r="R4803" s="58">
        <f t="shared" si="599"/>
        <v>3.17361010226061</v>
      </c>
      <c r="S4803" s="57">
        <f>IF(K4803=0,C4831,(1/$C$59)*LN(1+$C$59/$C$58/(RodR+ABS(Calculations!K4803-RodR))))</f>
        <v>0.00801240275844257</v>
      </c>
      <c r="T4803" s="83">
        <f t="shared" si="600"/>
        <v>0.00805527858617738</v>
      </c>
      <c r="U4803" s="58">
        <f t="shared" si="601"/>
        <v>200.041666666667</v>
      </c>
      <c r="V4803" s="58">
        <f t="shared" si="602"/>
        <v>1.01019948033673</v>
      </c>
      <c r="W4803" s="58">
        <f t="shared" si="603"/>
        <v>1.01019948033673</v>
      </c>
    </row>
    <row r="4804" spans="11:23">
      <c r="K4804" s="80">
        <v>480.2</v>
      </c>
      <c r="L4804" s="56">
        <f t="shared" si="605"/>
        <v>1.03483347183558</v>
      </c>
      <c r="M4804" s="56">
        <f t="shared" si="604"/>
        <v>0.00215236120673157</v>
      </c>
      <c r="Q4804" s="82">
        <f t="shared" ref="Q4804:Q4867" si="606">R4804*IF($C$56&lt;$C$55,S4804,T4804)</f>
        <v>0.025422964467786</v>
      </c>
      <c r="R4804" s="58">
        <f t="shared" ref="R4804:R4867" si="607">$C$70/$C$61*W4804</f>
        <v>3.17361010226061</v>
      </c>
      <c r="S4804" s="57">
        <f>IF(K4804=0,C4832,(1/$C$59)*LN(1+$C$59/$C$58/(RodR+ABS(Calculations!K4804-RodR))))</f>
        <v>0.00801073970922794</v>
      </c>
      <c r="T4804" s="83">
        <f t="shared" ref="T4804:T4867" si="608">IF((ABS(K4804))&lt;$C$55-$C$56,($C$53/2/PI()/$C$56*LN(($C$55-$C$56)*(ABS(K4804)+$C$56)/(ABS(K4804))/$C$55)+$C$60*LN($C$55*$C$54/($C$55-$C$56)/$C$53)),$C$60*LN((((ABS(K4804))+$C$56-$C$55)*$C$53+$C$55*$C$54)/($C$53*(ABS(K4804)))))</f>
        <v>0.00805359769647412</v>
      </c>
      <c r="U4804" s="58">
        <f t="shared" ref="U4804:U4867" si="609">K4804/$C$56</f>
        <v>200.083333333333</v>
      </c>
      <c r="V4804" s="58">
        <f t="shared" ref="V4804:V4867" si="610">IF(K4804="","",1/(1.0212-0.0178*LOG10($C$53+0.01)))</f>
        <v>1.01019948033673</v>
      </c>
      <c r="W4804" s="58">
        <f t="shared" ref="W4804:W4867" si="611">MAX(1/(-(0.21682*LOG10(3.7*U4804)-0.293)*(EXP(-3.7*U4804)-1)+1),1)*MAX(1/(-(0.1921*LOG10(U4804+0.2)+0.072)*(EXP(-150*U4804)-1)+1),1)*V4804</f>
        <v>1.01019948033673</v>
      </c>
    </row>
    <row r="4805" spans="11:23">
      <c r="K4805" s="80">
        <v>480.3</v>
      </c>
      <c r="L4805" s="56">
        <f t="shared" si="605"/>
        <v>1.03461872703174</v>
      </c>
      <c r="M4805" s="56">
        <f t="shared" si="604"/>
        <v>0.00215146706750224</v>
      </c>
      <c r="Q4805" s="82">
        <f t="shared" si="606"/>
        <v>0.0254176887884945</v>
      </c>
      <c r="R4805" s="58">
        <f t="shared" si="607"/>
        <v>3.17361010226061</v>
      </c>
      <c r="S4805" s="57">
        <f>IF(K4805=0,C4833,(1/$C$59)*LN(1+$C$59/$C$58/(RodR+ABS(Calculations!K4805-RodR))))</f>
        <v>0.00800907735023564</v>
      </c>
      <c r="T4805" s="83">
        <f t="shared" si="608"/>
        <v>0.00805191750812587</v>
      </c>
      <c r="U4805" s="58">
        <f t="shared" si="609"/>
        <v>200.125</v>
      </c>
      <c r="V4805" s="58">
        <f t="shared" si="610"/>
        <v>1.01019948033673</v>
      </c>
      <c r="W4805" s="58">
        <f t="shared" si="611"/>
        <v>1.01019948033673</v>
      </c>
    </row>
    <row r="4806" spans="11:23">
      <c r="K4806" s="80">
        <v>480.4</v>
      </c>
      <c r="L4806" s="56">
        <f t="shared" si="605"/>
        <v>1.03440407133578</v>
      </c>
      <c r="M4806" s="56">
        <f t="shared" si="604"/>
        <v>0.00215057348536662</v>
      </c>
      <c r="Q4806" s="82">
        <f t="shared" si="606"/>
        <v>0.0254124152983341</v>
      </c>
      <c r="R4806" s="58">
        <f t="shared" si="607"/>
        <v>3.17361010226061</v>
      </c>
      <c r="S4806" s="57">
        <f>IF(K4806=0,C4834,(1/$C$59)*LN(1+$C$59/$C$58/(RodR+ABS(Calculations!K4806-RodR))))</f>
        <v>0.00800741568103546</v>
      </c>
      <c r="T4806" s="83">
        <f t="shared" si="608"/>
        <v>0.00805023802069381</v>
      </c>
      <c r="U4806" s="58">
        <f t="shared" si="609"/>
        <v>200.166666666667</v>
      </c>
      <c r="V4806" s="58">
        <f t="shared" si="610"/>
        <v>1.01019948033673</v>
      </c>
      <c r="W4806" s="58">
        <f t="shared" si="611"/>
        <v>1.01019948033673</v>
      </c>
    </row>
    <row r="4807" spans="11:23">
      <c r="K4807" s="80">
        <v>480.5</v>
      </c>
      <c r="L4807" s="56">
        <f t="shared" si="605"/>
        <v>1.03418950469232</v>
      </c>
      <c r="M4807" s="56">
        <f t="shared" si="604"/>
        <v>0.00214968045977582</v>
      </c>
      <c r="Q4807" s="82">
        <f t="shared" si="606"/>
        <v>0.0254071439959449</v>
      </c>
      <c r="R4807" s="58">
        <f t="shared" si="607"/>
        <v>3.17361010226061</v>
      </c>
      <c r="S4807" s="57">
        <f>IF(K4807=0,C4835,(1/$C$59)*LN(1+$C$59/$C$58/(RodR+ABS(Calculations!K4807-RodR))))</f>
        <v>0.0080057547011988</v>
      </c>
      <c r="T4807" s="83">
        <f t="shared" si="608"/>
        <v>0.00804855923373911</v>
      </c>
      <c r="U4807" s="58">
        <f t="shared" si="609"/>
        <v>200.208333333333</v>
      </c>
      <c r="V4807" s="58">
        <f t="shared" si="610"/>
        <v>1.01019948033673</v>
      </c>
      <c r="W4807" s="58">
        <f t="shared" si="611"/>
        <v>1.01019948033673</v>
      </c>
    </row>
    <row r="4808" spans="11:23">
      <c r="K4808" s="80">
        <v>480.6</v>
      </c>
      <c r="L4808" s="56">
        <f t="shared" si="605"/>
        <v>1.03397502704593</v>
      </c>
      <c r="M4808" s="56">
        <f t="shared" si="604"/>
        <v>0.00214878799032103</v>
      </c>
      <c r="Q4808" s="82">
        <f t="shared" si="606"/>
        <v>0.0254018748799648</v>
      </c>
      <c r="R4808" s="58">
        <f t="shared" si="607"/>
        <v>3.17361010226061</v>
      </c>
      <c r="S4808" s="57">
        <f>IF(K4808=0,C4836,(1/$C$59)*LN(1+$C$59/$C$58/(RodR+ABS(Calculations!K4808-RodR))))</f>
        <v>0.00800409441029654</v>
      </c>
      <c r="T4808" s="83">
        <f t="shared" si="608"/>
        <v>0.00804688114682385</v>
      </c>
      <c r="U4808" s="58">
        <f t="shared" si="609"/>
        <v>200.25</v>
      </c>
      <c r="V4808" s="58">
        <f t="shared" si="610"/>
        <v>1.01019948033673</v>
      </c>
      <c r="W4808" s="58">
        <f t="shared" si="611"/>
        <v>1.01019948033673</v>
      </c>
    </row>
    <row r="4809" spans="11:23">
      <c r="K4809" s="80">
        <v>480.7</v>
      </c>
      <c r="L4809" s="56">
        <f t="shared" si="605"/>
        <v>1.03376063834121</v>
      </c>
      <c r="M4809" s="56">
        <f t="shared" si="604"/>
        <v>0.00214789607655841</v>
      </c>
      <c r="Q4809" s="82">
        <f t="shared" si="606"/>
        <v>0.0253966079490327</v>
      </c>
      <c r="R4809" s="58">
        <f t="shared" si="607"/>
        <v>3.17361010226061</v>
      </c>
      <c r="S4809" s="57">
        <f>IF(K4809=0,C4837,(1/$C$59)*LN(1+$C$59/$C$58/(RodR+ABS(Calculations!K4809-RodR))))</f>
        <v>0.00800243480789979</v>
      </c>
      <c r="T4809" s="83">
        <f t="shared" si="608"/>
        <v>0.00804520375951009</v>
      </c>
      <c r="U4809" s="58">
        <f t="shared" si="609"/>
        <v>200.291666666667</v>
      </c>
      <c r="V4809" s="58">
        <f t="shared" si="610"/>
        <v>1.01019948033673</v>
      </c>
      <c r="W4809" s="58">
        <f t="shared" si="611"/>
        <v>1.01019948033673</v>
      </c>
    </row>
    <row r="4810" spans="11:23">
      <c r="K4810" s="80">
        <v>480.8</v>
      </c>
      <c r="L4810" s="56">
        <f t="shared" si="605"/>
        <v>1.03354633852293</v>
      </c>
      <c r="M4810" s="56">
        <f t="shared" si="604"/>
        <v>0.0021470047179748</v>
      </c>
      <c r="Q4810" s="82">
        <f t="shared" si="606"/>
        <v>0.0253913432017919</v>
      </c>
      <c r="R4810" s="58">
        <f t="shared" si="607"/>
        <v>3.17361010226061</v>
      </c>
      <c r="S4810" s="57">
        <f>IF(K4810=0,C4838,(1/$C$59)*LN(1+$C$59/$C$58/(RodR+ABS(Calculations!K4810-RodR))))</f>
        <v>0.00800077589358101</v>
      </c>
      <c r="T4810" s="83">
        <f t="shared" si="608"/>
        <v>0.00804352707136077</v>
      </c>
      <c r="U4810" s="58">
        <f t="shared" si="609"/>
        <v>200.333333333333</v>
      </c>
      <c r="V4810" s="58">
        <f t="shared" si="610"/>
        <v>1.01019948033673</v>
      </c>
      <c r="W4810" s="58">
        <f t="shared" si="611"/>
        <v>1.01019948033673</v>
      </c>
    </row>
    <row r="4811" spans="11:23">
      <c r="K4811" s="80">
        <v>480.9</v>
      </c>
      <c r="L4811" s="56">
        <f t="shared" si="605"/>
        <v>1.03333212753576</v>
      </c>
      <c r="M4811" s="56">
        <f t="shared" si="604"/>
        <v>0.00214611391416031</v>
      </c>
      <c r="Q4811" s="82">
        <f t="shared" si="606"/>
        <v>0.0253860806368828</v>
      </c>
      <c r="R4811" s="58">
        <f t="shared" si="607"/>
        <v>3.17361010226061</v>
      </c>
      <c r="S4811" s="57">
        <f>IF(K4811=0,C4839,(1/$C$59)*LN(1+$C$59/$C$58/(RodR+ABS(Calculations!K4811-RodR))))</f>
        <v>0.00799911766691187</v>
      </c>
      <c r="T4811" s="83">
        <f t="shared" si="608"/>
        <v>0.00804185108193843</v>
      </c>
      <c r="U4811" s="58">
        <f t="shared" si="609"/>
        <v>200.375</v>
      </c>
      <c r="V4811" s="58">
        <f t="shared" si="610"/>
        <v>1.01019948033673</v>
      </c>
      <c r="W4811" s="58">
        <f t="shared" si="611"/>
        <v>1.01019948033673</v>
      </c>
    </row>
    <row r="4812" spans="11:23">
      <c r="K4812" s="80">
        <v>481</v>
      </c>
      <c r="L4812" s="56">
        <f t="shared" si="605"/>
        <v>1.03311800532449</v>
      </c>
      <c r="M4812" s="56">
        <f t="shared" si="604"/>
        <v>0.00214522366463665</v>
      </c>
      <c r="Q4812" s="82">
        <f t="shared" si="606"/>
        <v>0.0253808202529496</v>
      </c>
      <c r="R4812" s="58">
        <f t="shared" si="607"/>
        <v>3.17361010226061</v>
      </c>
      <c r="S4812" s="57">
        <f>IF(K4812=0,C4840,(1/$C$59)*LN(1+$C$59/$C$58/(RodR+ABS(Calculations!K4812-RodR))))</f>
        <v>0.00799746012746507</v>
      </c>
      <c r="T4812" s="83">
        <f t="shared" si="608"/>
        <v>0.0080401757908069</v>
      </c>
      <c r="U4812" s="58">
        <f t="shared" si="609"/>
        <v>200.416666666667</v>
      </c>
      <c r="V4812" s="58">
        <f t="shared" si="610"/>
        <v>1.01019948033673</v>
      </c>
      <c r="W4812" s="58">
        <f t="shared" si="611"/>
        <v>1.01019948033673</v>
      </c>
    </row>
    <row r="4813" spans="11:23">
      <c r="K4813" s="80">
        <v>481.1</v>
      </c>
      <c r="L4813" s="56">
        <f t="shared" si="605"/>
        <v>1.03290397183393</v>
      </c>
      <c r="M4813" s="56">
        <f t="shared" ref="M4813:M4876" si="612">L4803-L4813</f>
        <v>0.00214433396892533</v>
      </c>
      <c r="Q4813" s="82">
        <f t="shared" si="606"/>
        <v>0.0253755620486361</v>
      </c>
      <c r="R4813" s="58">
        <f t="shared" si="607"/>
        <v>3.17361010226061</v>
      </c>
      <c r="S4813" s="57">
        <f>IF(K4813=0,C4841,(1/$C$59)*LN(1+$C$59/$C$58/(RodR+ABS(Calculations!K4813-RodR))))</f>
        <v>0.00799580327481334</v>
      </c>
      <c r="T4813" s="83">
        <f t="shared" si="608"/>
        <v>0.00803850119752893</v>
      </c>
      <c r="U4813" s="58">
        <f t="shared" si="609"/>
        <v>200.458333333333</v>
      </c>
      <c r="V4813" s="58">
        <f t="shared" si="610"/>
        <v>1.01019948033673</v>
      </c>
      <c r="W4813" s="58">
        <f t="shared" si="611"/>
        <v>1.01019948033673</v>
      </c>
    </row>
    <row r="4814" spans="11:23">
      <c r="K4814" s="80">
        <v>481.2</v>
      </c>
      <c r="L4814" s="56">
        <f t="shared" si="605"/>
        <v>1.03269002700899</v>
      </c>
      <c r="M4814" s="56">
        <f t="shared" si="612"/>
        <v>0.00214344482658158</v>
      </c>
      <c r="Q4814" s="82">
        <f t="shared" si="606"/>
        <v>0.0253703060225889</v>
      </c>
      <c r="R4814" s="58">
        <f t="shared" si="607"/>
        <v>3.17361010226061</v>
      </c>
      <c r="S4814" s="57">
        <f>IF(K4814=0,C4842,(1/$C$59)*LN(1+$C$59/$C$58/(RodR+ABS(Calculations!K4814-RodR))))</f>
        <v>0.00799414710853019</v>
      </c>
      <c r="T4814" s="83">
        <f t="shared" si="608"/>
        <v>0.0080368273016699</v>
      </c>
      <c r="U4814" s="58">
        <f t="shared" si="609"/>
        <v>200.5</v>
      </c>
      <c r="V4814" s="58">
        <f t="shared" si="610"/>
        <v>1.01019948033673</v>
      </c>
      <c r="W4814" s="58">
        <f t="shared" si="611"/>
        <v>1.01019948033673</v>
      </c>
    </row>
    <row r="4815" spans="11:23">
      <c r="K4815" s="80">
        <v>481.3</v>
      </c>
      <c r="L4815" s="56">
        <f t="shared" si="605"/>
        <v>1.03247617079458</v>
      </c>
      <c r="M4815" s="56">
        <f t="shared" si="612"/>
        <v>0.00214255623716264</v>
      </c>
      <c r="Q4815" s="82">
        <f t="shared" si="606"/>
        <v>0.0253650521734544</v>
      </c>
      <c r="R4815" s="58">
        <f t="shared" si="607"/>
        <v>3.17361010226061</v>
      </c>
      <c r="S4815" s="57">
        <f>IF(K4815=0,C4843,(1/$C$59)*LN(1+$C$59/$C$58/(RodR+ABS(Calculations!K4815-RodR))))</f>
        <v>0.00799249162818913</v>
      </c>
      <c r="T4815" s="83">
        <f t="shared" si="608"/>
        <v>0.00803515410279279</v>
      </c>
      <c r="U4815" s="58">
        <f t="shared" si="609"/>
        <v>200.541666666667</v>
      </c>
      <c r="V4815" s="58">
        <f t="shared" si="610"/>
        <v>1.01019948033673</v>
      </c>
      <c r="W4815" s="58">
        <f t="shared" si="611"/>
        <v>1.01019948033673</v>
      </c>
    </row>
    <row r="4816" spans="11:23">
      <c r="K4816" s="80">
        <v>481.4</v>
      </c>
      <c r="L4816" s="56">
        <f t="shared" si="605"/>
        <v>1.03226240313562</v>
      </c>
      <c r="M4816" s="56">
        <f t="shared" si="612"/>
        <v>0.00214166820015382</v>
      </c>
      <c r="Q4816" s="82">
        <f t="shared" si="606"/>
        <v>0.0253598004998799</v>
      </c>
      <c r="R4816" s="58">
        <f t="shared" si="607"/>
        <v>3.17361010226061</v>
      </c>
      <c r="S4816" s="57">
        <f>IF(K4816=0,C4844,(1/$C$59)*LN(1+$C$59/$C$58/(RodR+ABS(Calculations!K4816-RodR))))</f>
        <v>0.00799083683336393</v>
      </c>
      <c r="T4816" s="83">
        <f t="shared" si="608"/>
        <v>0.00803348160046367</v>
      </c>
      <c r="U4816" s="58">
        <f t="shared" si="609"/>
        <v>200.583333333333</v>
      </c>
      <c r="V4816" s="58">
        <f t="shared" si="610"/>
        <v>1.01019948033673</v>
      </c>
      <c r="W4816" s="58">
        <f t="shared" si="611"/>
        <v>1.01019948033673</v>
      </c>
    </row>
    <row r="4817" spans="11:23">
      <c r="K4817" s="80">
        <v>481.5</v>
      </c>
      <c r="L4817" s="56">
        <f t="shared" si="605"/>
        <v>1.03204872397714</v>
      </c>
      <c r="M4817" s="56">
        <f t="shared" si="612"/>
        <v>0.00214078071518142</v>
      </c>
      <c r="Q4817" s="82">
        <f t="shared" si="606"/>
        <v>0.0253545510005146</v>
      </c>
      <c r="R4817" s="58">
        <f t="shared" si="607"/>
        <v>3.17361010226061</v>
      </c>
      <c r="S4817" s="57">
        <f>IF(K4817=0,C4845,(1/$C$59)*LN(1+$C$59/$C$58/(RodR+ABS(Calculations!K4817-RodR))))</f>
        <v>0.00798918272362889</v>
      </c>
      <c r="T4817" s="83">
        <f t="shared" si="608"/>
        <v>0.00803180979424661</v>
      </c>
      <c r="U4817" s="58">
        <f t="shared" si="609"/>
        <v>200.625</v>
      </c>
      <c r="V4817" s="58">
        <f t="shared" si="610"/>
        <v>1.01019948033673</v>
      </c>
      <c r="W4817" s="58">
        <f t="shared" si="611"/>
        <v>1.01019948033673</v>
      </c>
    </row>
    <row r="4818" spans="11:23">
      <c r="K4818" s="80">
        <v>481.6</v>
      </c>
      <c r="L4818" s="56">
        <f t="shared" si="605"/>
        <v>1.0318351332642</v>
      </c>
      <c r="M4818" s="56">
        <f t="shared" si="612"/>
        <v>0.00213989378173185</v>
      </c>
      <c r="Q4818" s="82">
        <f t="shared" si="606"/>
        <v>0.025349303674009</v>
      </c>
      <c r="R4818" s="58">
        <f t="shared" si="607"/>
        <v>3.17361010226061</v>
      </c>
      <c r="S4818" s="57">
        <f>IF(K4818=0,C4846,(1/$C$59)*LN(1+$C$59/$C$58/(RodR+ABS(Calculations!K4818-RodR))))</f>
        <v>0.00798752929855885</v>
      </c>
      <c r="T4818" s="83">
        <f t="shared" si="608"/>
        <v>0.00803013868370813</v>
      </c>
      <c r="U4818" s="58">
        <f t="shared" si="609"/>
        <v>200.666666666667</v>
      </c>
      <c r="V4818" s="58">
        <f t="shared" si="610"/>
        <v>1.01019948033673</v>
      </c>
      <c r="W4818" s="58">
        <f t="shared" si="611"/>
        <v>1.01019948033673</v>
      </c>
    </row>
    <row r="4819" spans="11:23">
      <c r="K4819" s="80">
        <v>481.7</v>
      </c>
      <c r="L4819" s="56">
        <f t="shared" si="605"/>
        <v>1.03162163094189</v>
      </c>
      <c r="M4819" s="56">
        <f t="shared" si="612"/>
        <v>0.00213900739932615</v>
      </c>
      <c r="Q4819" s="82">
        <f t="shared" si="606"/>
        <v>0.0253440585190138</v>
      </c>
      <c r="R4819" s="58">
        <f t="shared" si="607"/>
        <v>3.17361010226061</v>
      </c>
      <c r="S4819" s="57">
        <f>IF(K4819=0,C4847,(1/$C$59)*LN(1+$C$59/$C$58/(RodR+ABS(Calculations!K4819-RodR))))</f>
        <v>0.00798587655772865</v>
      </c>
      <c r="T4819" s="83">
        <f t="shared" si="608"/>
        <v>0.00802846826841297</v>
      </c>
      <c r="U4819" s="58">
        <f t="shared" si="609"/>
        <v>200.708333333333</v>
      </c>
      <c r="V4819" s="58">
        <f t="shared" si="610"/>
        <v>1.01019948033673</v>
      </c>
      <c r="W4819" s="58">
        <f t="shared" si="611"/>
        <v>1.01019948033673</v>
      </c>
    </row>
    <row r="4820" spans="11:23">
      <c r="K4820" s="80">
        <v>481.8</v>
      </c>
      <c r="L4820" s="56">
        <f t="shared" si="605"/>
        <v>1.03140821695534</v>
      </c>
      <c r="M4820" s="56">
        <f t="shared" si="612"/>
        <v>0.00213812156758975</v>
      </c>
      <c r="Q4820" s="82">
        <f t="shared" si="606"/>
        <v>0.0253388155341815</v>
      </c>
      <c r="R4820" s="58">
        <f t="shared" si="607"/>
        <v>3.17361010226061</v>
      </c>
      <c r="S4820" s="57">
        <f>IF(K4820=0,C4848,(1/$C$59)*LN(1+$C$59/$C$58/(RodR+ABS(Calculations!K4820-RodR))))</f>
        <v>0.00798422450071365</v>
      </c>
      <c r="T4820" s="83">
        <f t="shared" si="608"/>
        <v>0.00802679854792854</v>
      </c>
      <c r="U4820" s="58">
        <f t="shared" si="609"/>
        <v>200.75</v>
      </c>
      <c r="V4820" s="58">
        <f t="shared" si="610"/>
        <v>1.01019948033673</v>
      </c>
      <c r="W4820" s="58">
        <f t="shared" si="611"/>
        <v>1.01019948033673</v>
      </c>
    </row>
    <row r="4821" spans="11:23">
      <c r="K4821" s="80">
        <v>481.9</v>
      </c>
      <c r="L4821" s="56">
        <f t="shared" si="605"/>
        <v>1.03119489124975</v>
      </c>
      <c r="M4821" s="56">
        <f t="shared" si="612"/>
        <v>0.00213723628600926</v>
      </c>
      <c r="Q4821" s="82">
        <f t="shared" si="606"/>
        <v>0.0253335747181652</v>
      </c>
      <c r="R4821" s="58">
        <f t="shared" si="607"/>
        <v>3.17361010226061</v>
      </c>
      <c r="S4821" s="57">
        <f>IF(K4821=0,C4849,(1/$C$59)*LN(1+$C$59/$C$58/(RodR+ABS(Calculations!K4821-RodR))))</f>
        <v>0.00798257312708947</v>
      </c>
      <c r="T4821" s="83">
        <f t="shared" si="608"/>
        <v>0.00802512952182026</v>
      </c>
      <c r="U4821" s="58">
        <f t="shared" si="609"/>
        <v>200.791666666667</v>
      </c>
      <c r="V4821" s="58">
        <f t="shared" si="610"/>
        <v>1.01019948033673</v>
      </c>
      <c r="W4821" s="58">
        <f t="shared" si="611"/>
        <v>1.01019948033673</v>
      </c>
    </row>
    <row r="4822" spans="11:23">
      <c r="K4822" s="80">
        <v>482</v>
      </c>
      <c r="L4822" s="56">
        <f t="shared" si="605"/>
        <v>1.03098165377039</v>
      </c>
      <c r="M4822" s="56">
        <f t="shared" si="612"/>
        <v>0.00213635155410596</v>
      </c>
      <c r="Q4822" s="82">
        <f t="shared" si="606"/>
        <v>0.0253283360696206</v>
      </c>
      <c r="R4822" s="58">
        <f t="shared" si="607"/>
        <v>3.17361010226061</v>
      </c>
      <c r="S4822" s="57">
        <f>IF(K4822=0,C4850,(1/$C$59)*LN(1+$C$59/$C$58/(RodR+ABS(Calculations!K4822-RodR))))</f>
        <v>0.00798092243643253</v>
      </c>
      <c r="T4822" s="83">
        <f t="shared" si="608"/>
        <v>0.00802346118965575</v>
      </c>
      <c r="U4822" s="58">
        <f t="shared" si="609"/>
        <v>200.833333333333</v>
      </c>
      <c r="V4822" s="58">
        <f t="shared" si="610"/>
        <v>1.01019948033673</v>
      </c>
      <c r="W4822" s="58">
        <f t="shared" si="611"/>
        <v>1.01019948033673</v>
      </c>
    </row>
    <row r="4823" spans="11:23">
      <c r="K4823" s="80">
        <v>482.1</v>
      </c>
      <c r="L4823" s="56">
        <f t="shared" si="605"/>
        <v>1.03076850446246</v>
      </c>
      <c r="M4823" s="56">
        <f t="shared" si="612"/>
        <v>0.00213546737147041</v>
      </c>
      <c r="Q4823" s="82">
        <f t="shared" si="606"/>
        <v>0.0253230995872019</v>
      </c>
      <c r="R4823" s="58">
        <f t="shared" si="607"/>
        <v>3.17361010226061</v>
      </c>
      <c r="S4823" s="57">
        <f>IF(K4823=0,C4851,(1/$C$59)*LN(1+$C$59/$C$58/(RodR+ABS(Calculations!K4823-RodR))))</f>
        <v>0.00797927242831873</v>
      </c>
      <c r="T4823" s="83">
        <f t="shared" si="608"/>
        <v>0.0080217935510022</v>
      </c>
      <c r="U4823" s="58">
        <f t="shared" si="609"/>
        <v>200.875</v>
      </c>
      <c r="V4823" s="58">
        <f t="shared" si="610"/>
        <v>1.01019948033673</v>
      </c>
      <c r="W4823" s="58">
        <f t="shared" si="611"/>
        <v>1.01019948033673</v>
      </c>
    </row>
    <row r="4824" spans="11:23">
      <c r="K4824" s="80">
        <v>482.2</v>
      </c>
      <c r="L4824" s="56">
        <f t="shared" si="605"/>
        <v>1.03055544327134</v>
      </c>
      <c r="M4824" s="56">
        <f t="shared" si="612"/>
        <v>0.00213458373765874</v>
      </c>
      <c r="Q4824" s="82">
        <f t="shared" si="606"/>
        <v>0.0253178652695663</v>
      </c>
      <c r="R4824" s="58">
        <f t="shared" si="607"/>
        <v>3.17361010226061</v>
      </c>
      <c r="S4824" s="57">
        <f>IF(K4824=0,C4852,(1/$C$59)*LN(1+$C$59/$C$58/(RodR+ABS(Calculations!K4824-RodR))))</f>
        <v>0.00797762310232502</v>
      </c>
      <c r="T4824" s="83">
        <f t="shared" si="608"/>
        <v>0.00802012660542725</v>
      </c>
      <c r="U4824" s="58">
        <f t="shared" si="609"/>
        <v>200.916666666667</v>
      </c>
      <c r="V4824" s="58">
        <f t="shared" si="610"/>
        <v>1.01019948033673</v>
      </c>
      <c r="W4824" s="58">
        <f t="shared" si="611"/>
        <v>1.01019948033673</v>
      </c>
    </row>
    <row r="4825" spans="11:23">
      <c r="K4825" s="80">
        <v>482.3</v>
      </c>
      <c r="L4825" s="56">
        <f t="shared" si="605"/>
        <v>1.03034247014238</v>
      </c>
      <c r="M4825" s="56">
        <f t="shared" si="612"/>
        <v>0.00213370065219154</v>
      </c>
      <c r="Q4825" s="82">
        <f t="shared" si="606"/>
        <v>0.0253126331153722</v>
      </c>
      <c r="R4825" s="58">
        <f t="shared" si="607"/>
        <v>3.17361010226061</v>
      </c>
      <c r="S4825" s="57">
        <f>IF(K4825=0,C4853,(1/$C$59)*LN(1+$C$59/$C$58/(RodR+ABS(Calculations!K4825-RodR))))</f>
        <v>0.0079759744580286</v>
      </c>
      <c r="T4825" s="83">
        <f t="shared" si="608"/>
        <v>0.00801846035249876</v>
      </c>
      <c r="U4825" s="58">
        <f t="shared" si="609"/>
        <v>200.958333333333</v>
      </c>
      <c r="V4825" s="58">
        <f t="shared" si="610"/>
        <v>1.01019948033673</v>
      </c>
      <c r="W4825" s="58">
        <f t="shared" si="611"/>
        <v>1.01019948033673</v>
      </c>
    </row>
    <row r="4826" spans="11:23">
      <c r="K4826" s="80">
        <v>482.4</v>
      </c>
      <c r="L4826" s="56">
        <f t="shared" si="605"/>
        <v>1.03012958502103</v>
      </c>
      <c r="M4826" s="56">
        <f t="shared" si="612"/>
        <v>0.00213281811459098</v>
      </c>
      <c r="Q4826" s="82">
        <f t="shared" si="606"/>
        <v>0.0253074031232785</v>
      </c>
      <c r="R4826" s="58">
        <f t="shared" si="607"/>
        <v>3.17361010226061</v>
      </c>
      <c r="S4826" s="57">
        <f>IF(K4826=0,C4854,(1/$C$59)*LN(1+$C$59/$C$58/(RodR+ABS(Calculations!K4826-RodR))))</f>
        <v>0.00797432649500696</v>
      </c>
      <c r="T4826" s="83">
        <f t="shared" si="608"/>
        <v>0.00801679479178547</v>
      </c>
      <c r="U4826" s="58">
        <f t="shared" si="609"/>
        <v>201</v>
      </c>
      <c r="V4826" s="58">
        <f t="shared" si="610"/>
        <v>1.01019948033673</v>
      </c>
      <c r="W4826" s="58">
        <f t="shared" si="611"/>
        <v>1.01019948033673</v>
      </c>
    </row>
    <row r="4827" spans="11:23">
      <c r="K4827" s="80">
        <v>482.5</v>
      </c>
      <c r="L4827" s="56">
        <f t="shared" si="605"/>
        <v>1.02991678785269</v>
      </c>
      <c r="M4827" s="56">
        <f t="shared" si="612"/>
        <v>0.00213193612444695</v>
      </c>
      <c r="Q4827" s="82">
        <f t="shared" si="606"/>
        <v>0.0253021752919445</v>
      </c>
      <c r="R4827" s="58">
        <f t="shared" si="607"/>
        <v>3.17361010226061</v>
      </c>
      <c r="S4827" s="57">
        <f>IF(K4827=0,C4855,(1/$C$59)*LN(1+$C$59/$C$58/(RodR+ABS(Calculations!K4827-RodR))))</f>
        <v>0.00797267921283758</v>
      </c>
      <c r="T4827" s="83">
        <f t="shared" si="608"/>
        <v>0.00801512992285569</v>
      </c>
      <c r="U4827" s="58">
        <f t="shared" si="609"/>
        <v>201.041666666667</v>
      </c>
      <c r="V4827" s="58">
        <f t="shared" si="610"/>
        <v>1.01019948033673</v>
      </c>
      <c r="W4827" s="58">
        <f t="shared" si="611"/>
        <v>1.01019948033673</v>
      </c>
    </row>
    <row r="4828" spans="11:23">
      <c r="K4828" s="80">
        <v>482.6</v>
      </c>
      <c r="L4828" s="56">
        <f t="shared" si="605"/>
        <v>1.02970407858292</v>
      </c>
      <c r="M4828" s="56">
        <f t="shared" si="612"/>
        <v>0.0021310546812805</v>
      </c>
      <c r="Q4828" s="82">
        <f t="shared" si="606"/>
        <v>0.0252969496200325</v>
      </c>
      <c r="R4828" s="58">
        <f t="shared" si="607"/>
        <v>3.17361010226061</v>
      </c>
      <c r="S4828" s="57">
        <f>IF(K4828=0,C4856,(1/$C$59)*LN(1+$C$59/$C$58/(RodR+ABS(Calculations!K4828-RodR))))</f>
        <v>0.007971032611099</v>
      </c>
      <c r="T4828" s="83">
        <f t="shared" si="608"/>
        <v>0.00801346574527883</v>
      </c>
      <c r="U4828" s="58">
        <f t="shared" si="609"/>
        <v>201.083333333333</v>
      </c>
      <c r="V4828" s="58">
        <f t="shared" si="610"/>
        <v>1.01019948033673</v>
      </c>
      <c r="W4828" s="58">
        <f t="shared" si="611"/>
        <v>1.01019948033673</v>
      </c>
    </row>
    <row r="4829" spans="11:23">
      <c r="K4829" s="80">
        <v>482.7</v>
      </c>
      <c r="L4829" s="56">
        <f t="shared" si="605"/>
        <v>1.02949145715724</v>
      </c>
      <c r="M4829" s="56">
        <f t="shared" si="612"/>
        <v>0.00213017378464797</v>
      </c>
      <c r="Q4829" s="82">
        <f t="shared" si="606"/>
        <v>0.0252917261062042</v>
      </c>
      <c r="R4829" s="58">
        <f t="shared" si="607"/>
        <v>3.17361010226061</v>
      </c>
      <c r="S4829" s="57">
        <f>IF(K4829=0,C4857,(1/$C$59)*LN(1+$C$59/$C$58/(RodR+ABS(Calculations!K4829-RodR))))</f>
        <v>0.00796938668936948</v>
      </c>
      <c r="T4829" s="83">
        <f t="shared" si="608"/>
        <v>0.00801180225862432</v>
      </c>
      <c r="U4829" s="58">
        <f t="shared" si="609"/>
        <v>201.125</v>
      </c>
      <c r="V4829" s="58">
        <f t="shared" si="610"/>
        <v>1.01019948033673</v>
      </c>
      <c r="W4829" s="58">
        <f t="shared" si="611"/>
        <v>1.01019948033673</v>
      </c>
    </row>
    <row r="4830" spans="11:23">
      <c r="K4830" s="80">
        <v>482.8</v>
      </c>
      <c r="L4830" s="56">
        <f t="shared" si="605"/>
        <v>1.02927892352124</v>
      </c>
      <c r="M4830" s="56">
        <f t="shared" si="612"/>
        <v>0.00212929343410573</v>
      </c>
      <c r="Q4830" s="82">
        <f t="shared" si="606"/>
        <v>0.0252865047491228</v>
      </c>
      <c r="R4830" s="58">
        <f t="shared" si="607"/>
        <v>3.17361010226061</v>
      </c>
      <c r="S4830" s="57">
        <f>IF(K4830=0,C4858,(1/$C$59)*LN(1+$C$59/$C$58/(RodR+ABS(Calculations!K4830-RodR))))</f>
        <v>0.00796774144722782</v>
      </c>
      <c r="T4830" s="83">
        <f t="shared" si="608"/>
        <v>0.00801013946246157</v>
      </c>
      <c r="U4830" s="58">
        <f t="shared" si="609"/>
        <v>201.166666666667</v>
      </c>
      <c r="V4830" s="58">
        <f t="shared" si="610"/>
        <v>1.01019948033673</v>
      </c>
      <c r="W4830" s="58">
        <f t="shared" si="611"/>
        <v>1.01019948033673</v>
      </c>
    </row>
    <row r="4831" spans="11:23">
      <c r="K4831" s="80">
        <v>482.9</v>
      </c>
      <c r="L4831" s="56">
        <f t="shared" si="605"/>
        <v>1.02906647762058</v>
      </c>
      <c r="M4831" s="56">
        <f t="shared" si="612"/>
        <v>0.00212841362917393</v>
      </c>
      <c r="Q4831" s="82">
        <f t="shared" si="606"/>
        <v>0.0252812855474533</v>
      </c>
      <c r="R4831" s="58">
        <f t="shared" si="607"/>
        <v>3.17361010226061</v>
      </c>
      <c r="S4831" s="57">
        <f>IF(K4831=0,C4859,(1/$C$59)*LN(1+$C$59/$C$58/(RodR+ABS(Calculations!K4831-RodR))))</f>
        <v>0.00796609688425337</v>
      </c>
      <c r="T4831" s="83">
        <f t="shared" si="608"/>
        <v>0.00800847735636133</v>
      </c>
      <c r="U4831" s="58">
        <f t="shared" si="609"/>
        <v>201.208333333333</v>
      </c>
      <c r="V4831" s="58">
        <f t="shared" si="610"/>
        <v>1.01019948033673</v>
      </c>
      <c r="W4831" s="58">
        <f t="shared" si="611"/>
        <v>1.01019948033673</v>
      </c>
    </row>
    <row r="4832" spans="11:23">
      <c r="K4832" s="80">
        <v>483</v>
      </c>
      <c r="L4832" s="56">
        <f t="shared" si="605"/>
        <v>1.02885411940091</v>
      </c>
      <c r="M4832" s="56">
        <f t="shared" si="612"/>
        <v>0.00212753436947755</v>
      </c>
      <c r="Q4832" s="82">
        <f t="shared" si="606"/>
        <v>0.0252760684998606</v>
      </c>
      <c r="R4832" s="58">
        <f t="shared" si="607"/>
        <v>3.17361010226061</v>
      </c>
      <c r="S4832" s="57">
        <f>IF(K4832=0,C4860,(1/$C$59)*LN(1+$C$59/$C$58/(RodR+ABS(Calculations!K4832-RodR))))</f>
        <v>0.00796445300002545</v>
      </c>
      <c r="T4832" s="83">
        <f t="shared" si="608"/>
        <v>0.00800681593989391</v>
      </c>
      <c r="U4832" s="58">
        <f t="shared" si="609"/>
        <v>201.25</v>
      </c>
      <c r="V4832" s="58">
        <f t="shared" si="610"/>
        <v>1.01019948033673</v>
      </c>
      <c r="W4832" s="58">
        <f t="shared" si="611"/>
        <v>1.01019948033673</v>
      </c>
    </row>
    <row r="4833" spans="11:23">
      <c r="K4833" s="80">
        <v>483.1</v>
      </c>
      <c r="L4833" s="56">
        <f t="shared" si="605"/>
        <v>1.02864184880799</v>
      </c>
      <c r="M4833" s="56">
        <f t="shared" si="612"/>
        <v>0.0021266556544699</v>
      </c>
      <c r="Q4833" s="82">
        <f t="shared" si="606"/>
        <v>0.0252708536050122</v>
      </c>
      <c r="R4833" s="58">
        <f t="shared" si="607"/>
        <v>3.17361010226061</v>
      </c>
      <c r="S4833" s="57">
        <f>IF(K4833=0,C4861,(1/$C$59)*LN(1+$C$59/$C$58/(RodR+ABS(Calculations!K4833-RodR))))</f>
        <v>0.00796280979412417</v>
      </c>
      <c r="T4833" s="83">
        <f t="shared" si="608"/>
        <v>0.00800515521262984</v>
      </c>
      <c r="U4833" s="58">
        <f t="shared" si="609"/>
        <v>201.291666666667</v>
      </c>
      <c r="V4833" s="58">
        <f t="shared" si="610"/>
        <v>1.01019948033673</v>
      </c>
      <c r="W4833" s="58">
        <f t="shared" si="611"/>
        <v>1.01019948033673</v>
      </c>
    </row>
    <row r="4834" spans="11:23">
      <c r="K4834" s="80">
        <v>483.2</v>
      </c>
      <c r="L4834" s="56">
        <f t="shared" si="605"/>
        <v>1.0284296657876</v>
      </c>
      <c r="M4834" s="56">
        <f t="shared" si="612"/>
        <v>0.00212577748374021</v>
      </c>
      <c r="Q4834" s="82">
        <f t="shared" si="606"/>
        <v>0.0252656408615756</v>
      </c>
      <c r="R4834" s="58">
        <f t="shared" si="607"/>
        <v>3.17361010226061</v>
      </c>
      <c r="S4834" s="57">
        <f>IF(K4834=0,C4862,(1/$C$59)*LN(1+$C$59/$C$58/(RodR+ABS(Calculations!K4834-RodR))))</f>
        <v>0.00796116726612968</v>
      </c>
      <c r="T4834" s="83">
        <f t="shared" si="608"/>
        <v>0.00800349517414054</v>
      </c>
      <c r="U4834" s="58">
        <f t="shared" si="609"/>
        <v>201.333333333333</v>
      </c>
      <c r="V4834" s="58">
        <f t="shared" si="610"/>
        <v>1.01019948033673</v>
      </c>
      <c r="W4834" s="58">
        <f t="shared" si="611"/>
        <v>1.01019948033673</v>
      </c>
    </row>
    <row r="4835" spans="11:23">
      <c r="K4835" s="80">
        <v>483.3</v>
      </c>
      <c r="L4835" s="56">
        <f t="shared" si="605"/>
        <v>1.02821757028554</v>
      </c>
      <c r="M4835" s="56">
        <f t="shared" si="612"/>
        <v>0.00212489985684483</v>
      </c>
      <c r="Q4835" s="82">
        <f t="shared" si="606"/>
        <v>0.02526043026822</v>
      </c>
      <c r="R4835" s="58">
        <f t="shared" si="607"/>
        <v>3.17361010226061</v>
      </c>
      <c r="S4835" s="57">
        <f>IF(K4835=0,C4863,(1/$C$59)*LN(1+$C$59/$C$58/(RodR+ABS(Calculations!K4835-RodR))))</f>
        <v>0.00795952541562261</v>
      </c>
      <c r="T4835" s="83">
        <f t="shared" si="608"/>
        <v>0.00800183582399832</v>
      </c>
      <c r="U4835" s="58">
        <f t="shared" si="609"/>
        <v>201.375</v>
      </c>
      <c r="V4835" s="58">
        <f t="shared" si="610"/>
        <v>1.01019948033673</v>
      </c>
      <c r="W4835" s="58">
        <f t="shared" si="611"/>
        <v>1.01019948033673</v>
      </c>
    </row>
    <row r="4836" spans="11:23">
      <c r="K4836" s="80">
        <v>483.4</v>
      </c>
      <c r="L4836" s="56">
        <f t="shared" si="605"/>
        <v>1.02800556224769</v>
      </c>
      <c r="M4836" s="56">
        <f t="shared" si="612"/>
        <v>0.00212402277333923</v>
      </c>
      <c r="Q4836" s="82">
        <f t="shared" si="606"/>
        <v>0.0252552218236153</v>
      </c>
      <c r="R4836" s="58">
        <f t="shared" si="607"/>
        <v>3.17361010226061</v>
      </c>
      <c r="S4836" s="57">
        <f>IF(K4836=0,C4864,(1/$C$59)*LN(1+$C$59/$C$58/(RodR+ABS(Calculations!K4836-RodR))))</f>
        <v>0.0079578842421839</v>
      </c>
      <c r="T4836" s="83">
        <f t="shared" si="608"/>
        <v>0.00800017716177394</v>
      </c>
      <c r="U4836" s="58">
        <f t="shared" si="609"/>
        <v>201.416666666667</v>
      </c>
      <c r="V4836" s="58">
        <f t="shared" si="610"/>
        <v>1.01019948033673</v>
      </c>
      <c r="W4836" s="58">
        <f t="shared" si="611"/>
        <v>1.01019948033673</v>
      </c>
    </row>
    <row r="4837" spans="11:23">
      <c r="K4837" s="80">
        <v>483.5</v>
      </c>
      <c r="L4837" s="56">
        <f t="shared" si="605"/>
        <v>1.02779364161995</v>
      </c>
      <c r="M4837" s="56">
        <f t="shared" si="612"/>
        <v>0.00212314623274512</v>
      </c>
      <c r="Q4837" s="82">
        <f t="shared" si="606"/>
        <v>0.0252500155264324</v>
      </c>
      <c r="R4837" s="58">
        <f t="shared" si="607"/>
        <v>3.17361010226061</v>
      </c>
      <c r="S4837" s="57">
        <f>IF(K4837=0,C4865,(1/$C$59)*LN(1+$C$59/$C$58/(RodR+ABS(Calculations!K4837-RodR))))</f>
        <v>0.00795624374539471</v>
      </c>
      <c r="T4837" s="83">
        <f t="shared" si="608"/>
        <v>0.00799851918704083</v>
      </c>
      <c r="U4837" s="58">
        <f t="shared" si="609"/>
        <v>201.458333333333</v>
      </c>
      <c r="V4837" s="58">
        <f t="shared" si="610"/>
        <v>1.01019948033673</v>
      </c>
      <c r="W4837" s="58">
        <f t="shared" si="611"/>
        <v>1.01019948033673</v>
      </c>
    </row>
    <row r="4838" spans="11:23">
      <c r="K4838" s="80">
        <v>483.6</v>
      </c>
      <c r="L4838" s="56">
        <f t="shared" si="605"/>
        <v>1.02758180834823</v>
      </c>
      <c r="M4838" s="56">
        <f t="shared" si="612"/>
        <v>0.00212227023468703</v>
      </c>
      <c r="Q4838" s="82">
        <f t="shared" si="606"/>
        <v>0.025244811375343</v>
      </c>
      <c r="R4838" s="58">
        <f t="shared" si="607"/>
        <v>3.17361010226061</v>
      </c>
      <c r="S4838" s="57">
        <f>IF(K4838=0,C4866,(1/$C$59)*LN(1+$C$59/$C$58/(RodR+ABS(Calculations!K4838-RodR))))</f>
        <v>0.0079546039248365</v>
      </c>
      <c r="T4838" s="83">
        <f t="shared" si="608"/>
        <v>0.0079968618993704</v>
      </c>
      <c r="U4838" s="58">
        <f t="shared" si="609"/>
        <v>201.5</v>
      </c>
      <c r="V4838" s="58">
        <f t="shared" si="610"/>
        <v>1.01019948033673</v>
      </c>
      <c r="W4838" s="58">
        <f t="shared" si="611"/>
        <v>1.01019948033673</v>
      </c>
    </row>
    <row r="4839" spans="11:23">
      <c r="K4839" s="80">
        <v>483.7</v>
      </c>
      <c r="L4839" s="56">
        <f t="shared" si="605"/>
        <v>1.02737006237859</v>
      </c>
      <c r="M4839" s="56">
        <f t="shared" si="612"/>
        <v>0.00212139477865225</v>
      </c>
      <c r="Q4839" s="82">
        <f t="shared" si="606"/>
        <v>0.0252396093690212</v>
      </c>
      <c r="R4839" s="58">
        <f t="shared" si="607"/>
        <v>3.17361010226061</v>
      </c>
      <c r="S4839" s="57">
        <f>IF(K4839=0,C4867,(1/$C$59)*LN(1+$C$59/$C$58/(RodR+ABS(Calculations!K4839-RodR))))</f>
        <v>0.0079529647800915</v>
      </c>
      <c r="T4839" s="83">
        <f t="shared" si="608"/>
        <v>0.00799520529833719</v>
      </c>
      <c r="U4839" s="58">
        <f t="shared" si="609"/>
        <v>201.541666666667</v>
      </c>
      <c r="V4839" s="58">
        <f t="shared" si="610"/>
        <v>1.01019948033673</v>
      </c>
      <c r="W4839" s="58">
        <f t="shared" si="611"/>
        <v>1.01019948033673</v>
      </c>
    </row>
    <row r="4840" spans="11:23">
      <c r="K4840" s="80">
        <v>483.8</v>
      </c>
      <c r="L4840" s="56">
        <f t="shared" si="605"/>
        <v>1.02715840365704</v>
      </c>
      <c r="M4840" s="56">
        <f t="shared" si="612"/>
        <v>0.00212051986419493</v>
      </c>
      <c r="Q4840" s="82">
        <f t="shared" si="606"/>
        <v>0.0252344095061413</v>
      </c>
      <c r="R4840" s="58">
        <f t="shared" si="607"/>
        <v>3.17361010226061</v>
      </c>
      <c r="S4840" s="57">
        <f>IF(K4840=0,C4868,(1/$C$59)*LN(1+$C$59/$C$58/(RodR+ABS(Calculations!K4840-RodR))))</f>
        <v>0.00795132631074197</v>
      </c>
      <c r="T4840" s="83">
        <f t="shared" si="608"/>
        <v>0.00799354938351286</v>
      </c>
      <c r="U4840" s="58">
        <f t="shared" si="609"/>
        <v>201.583333333333</v>
      </c>
      <c r="V4840" s="58">
        <f t="shared" si="610"/>
        <v>1.01019948033673</v>
      </c>
      <c r="W4840" s="58">
        <f t="shared" si="611"/>
        <v>1.01019948033673</v>
      </c>
    </row>
    <row r="4841" spans="11:23">
      <c r="K4841" s="80">
        <v>483.9</v>
      </c>
      <c r="L4841" s="56">
        <f t="shared" si="605"/>
        <v>1.0269468321297</v>
      </c>
      <c r="M4841" s="56">
        <f t="shared" si="612"/>
        <v>0.00211964549087251</v>
      </c>
      <c r="Q4841" s="82">
        <f t="shared" si="606"/>
        <v>0.0252292117853791</v>
      </c>
      <c r="R4841" s="58">
        <f t="shared" si="607"/>
        <v>3.17361010226061</v>
      </c>
      <c r="S4841" s="57">
        <f>IF(K4841=0,C4869,(1/$C$59)*LN(1+$C$59/$C$58/(RodR+ABS(Calculations!K4841-RodR))))</f>
        <v>0.00794968851637066</v>
      </c>
      <c r="T4841" s="83">
        <f t="shared" si="608"/>
        <v>0.00799189415447282</v>
      </c>
      <c r="U4841" s="58">
        <f t="shared" si="609"/>
        <v>201.625</v>
      </c>
      <c r="V4841" s="58">
        <f t="shared" si="610"/>
        <v>1.01019948033673</v>
      </c>
      <c r="W4841" s="58">
        <f t="shared" si="611"/>
        <v>1.01019948033673</v>
      </c>
    </row>
    <row r="4842" spans="11:23">
      <c r="K4842" s="80">
        <v>484</v>
      </c>
      <c r="L4842" s="56">
        <f t="shared" si="605"/>
        <v>1.02673534774267</v>
      </c>
      <c r="M4842" s="56">
        <f t="shared" si="612"/>
        <v>0.00211877165824093</v>
      </c>
      <c r="Q4842" s="82">
        <f t="shared" si="606"/>
        <v>0.0252240162054105</v>
      </c>
      <c r="R4842" s="58">
        <f t="shared" si="607"/>
        <v>3.17361010226061</v>
      </c>
      <c r="S4842" s="57">
        <f>IF(K4842=0,C4870,(1/$C$59)*LN(1+$C$59/$C$58/(RodR+ABS(Calculations!K4842-RodR))))</f>
        <v>0.00794805139656035</v>
      </c>
      <c r="T4842" s="83">
        <f t="shared" si="608"/>
        <v>0.00799023961078963</v>
      </c>
      <c r="U4842" s="58">
        <f t="shared" si="609"/>
        <v>201.666666666667</v>
      </c>
      <c r="V4842" s="58">
        <f t="shared" si="610"/>
        <v>1.01019948033673</v>
      </c>
      <c r="W4842" s="58">
        <f t="shared" si="611"/>
        <v>1.01019948033673</v>
      </c>
    </row>
    <row r="4843" spans="11:23">
      <c r="K4843" s="80">
        <v>484.1</v>
      </c>
      <c r="L4843" s="56">
        <f t="shared" si="605"/>
        <v>1.0265239504421</v>
      </c>
      <c r="M4843" s="56">
        <f t="shared" si="612"/>
        <v>0.00211789836588872</v>
      </c>
      <c r="Q4843" s="82">
        <f t="shared" si="606"/>
        <v>0.025218822764913</v>
      </c>
      <c r="R4843" s="58">
        <f t="shared" si="607"/>
        <v>3.17361010226061</v>
      </c>
      <c r="S4843" s="57">
        <f>IF(K4843=0,C4871,(1/$C$59)*LN(1+$C$59/$C$58/(RodR+ABS(Calculations!K4843-RodR))))</f>
        <v>0.00794641495089433</v>
      </c>
      <c r="T4843" s="83">
        <f t="shared" si="608"/>
        <v>0.00798858575203892</v>
      </c>
      <c r="U4843" s="58">
        <f t="shared" si="609"/>
        <v>201.708333333333</v>
      </c>
      <c r="V4843" s="58">
        <f t="shared" si="610"/>
        <v>1.01019948033673</v>
      </c>
      <c r="W4843" s="58">
        <f t="shared" si="611"/>
        <v>1.01019948033673</v>
      </c>
    </row>
    <row r="4844" spans="11:23">
      <c r="K4844" s="80">
        <v>484.2</v>
      </c>
      <c r="L4844" s="56">
        <f t="shared" si="605"/>
        <v>1.02631264017429</v>
      </c>
      <c r="M4844" s="56">
        <f t="shared" si="612"/>
        <v>0.00211702561330385</v>
      </c>
      <c r="Q4844" s="82">
        <f t="shared" si="606"/>
        <v>0.0252136314625668</v>
      </c>
      <c r="R4844" s="58">
        <f t="shared" si="607"/>
        <v>3.17361010226061</v>
      </c>
      <c r="S4844" s="57">
        <f>IF(K4844=0,C4872,(1/$C$59)*LN(1+$C$59/$C$58/(RodR+ABS(Calculations!K4844-RodR))))</f>
        <v>0.00794477917895671</v>
      </c>
      <c r="T4844" s="83">
        <f t="shared" si="608"/>
        <v>0.00798693257779457</v>
      </c>
      <c r="U4844" s="58">
        <f t="shared" si="609"/>
        <v>201.75</v>
      </c>
      <c r="V4844" s="58">
        <f t="shared" si="610"/>
        <v>1.01019948033673</v>
      </c>
      <c r="W4844" s="58">
        <f t="shared" si="611"/>
        <v>1.01019948033673</v>
      </c>
    </row>
    <row r="4845" spans="11:23">
      <c r="K4845" s="80">
        <v>484.3</v>
      </c>
      <c r="L4845" s="56">
        <f t="shared" si="605"/>
        <v>1.02610141688543</v>
      </c>
      <c r="M4845" s="56">
        <f t="shared" si="612"/>
        <v>0.00211615340011084</v>
      </c>
      <c r="Q4845" s="82">
        <f t="shared" si="606"/>
        <v>0.0252084422970501</v>
      </c>
      <c r="R4845" s="58">
        <f t="shared" si="607"/>
        <v>3.17361010226061</v>
      </c>
      <c r="S4845" s="57">
        <f>IF(K4845=0,C4873,(1/$C$59)*LN(1+$C$59/$C$58/(RodR+ABS(Calculations!K4845-RodR))))</f>
        <v>0.00794314408033103</v>
      </c>
      <c r="T4845" s="83">
        <f t="shared" si="608"/>
        <v>0.00798528008763245</v>
      </c>
      <c r="U4845" s="58">
        <f t="shared" si="609"/>
        <v>201.791666666667</v>
      </c>
      <c r="V4845" s="58">
        <f t="shared" si="610"/>
        <v>1.01019948033673</v>
      </c>
      <c r="W4845" s="58">
        <f t="shared" si="611"/>
        <v>1.01019948033673</v>
      </c>
    </row>
    <row r="4846" spans="11:23">
      <c r="K4846" s="80">
        <v>484.4</v>
      </c>
      <c r="L4846" s="56">
        <f t="shared" si="605"/>
        <v>1.02589028052183</v>
      </c>
      <c r="M4846" s="56">
        <f t="shared" si="612"/>
        <v>0.00211528172586561</v>
      </c>
      <c r="Q4846" s="82">
        <f t="shared" si="606"/>
        <v>0.025203255267044</v>
      </c>
      <c r="R4846" s="58">
        <f t="shared" si="607"/>
        <v>3.17361010226061</v>
      </c>
      <c r="S4846" s="57">
        <f>IF(K4846=0,C4874,(1/$C$59)*LN(1+$C$59/$C$58/(RodR+ABS(Calculations!K4846-RodR))))</f>
        <v>0.00794150965460167</v>
      </c>
      <c r="T4846" s="83">
        <f t="shared" si="608"/>
        <v>0.00798362828112734</v>
      </c>
      <c r="U4846" s="58">
        <f t="shared" si="609"/>
        <v>201.833333333333</v>
      </c>
      <c r="V4846" s="58">
        <f t="shared" si="610"/>
        <v>1.01019948033673</v>
      </c>
      <c r="W4846" s="58">
        <f t="shared" si="611"/>
        <v>1.01019948033673</v>
      </c>
    </row>
    <row r="4847" spans="11:23">
      <c r="K4847" s="80">
        <v>484.5</v>
      </c>
      <c r="L4847" s="56">
        <f t="shared" si="605"/>
        <v>1.02567923102989</v>
      </c>
      <c r="M4847" s="56">
        <f t="shared" si="612"/>
        <v>0.00211441059005435</v>
      </c>
      <c r="Q4847" s="82">
        <f t="shared" si="606"/>
        <v>0.0251980703712318</v>
      </c>
      <c r="R4847" s="58">
        <f t="shared" si="607"/>
        <v>3.17361010226061</v>
      </c>
      <c r="S4847" s="57">
        <f>IF(K4847=0,C4875,(1/$C$59)*LN(1+$C$59/$C$58/(RodR+ABS(Calculations!K4847-RodR))))</f>
        <v>0.00793987590135376</v>
      </c>
      <c r="T4847" s="83">
        <f t="shared" si="608"/>
        <v>0.00798197715785555</v>
      </c>
      <c r="U4847" s="58">
        <f t="shared" si="609"/>
        <v>201.875</v>
      </c>
      <c r="V4847" s="58">
        <f t="shared" si="610"/>
        <v>1.01019948033673</v>
      </c>
      <c r="W4847" s="58">
        <f t="shared" si="611"/>
        <v>1.01019948033673</v>
      </c>
    </row>
    <row r="4848" spans="11:23">
      <c r="K4848" s="80">
        <v>484.6</v>
      </c>
      <c r="L4848" s="56">
        <f t="shared" si="605"/>
        <v>1.02546826835597</v>
      </c>
      <c r="M4848" s="56">
        <f t="shared" si="612"/>
        <v>0.00211353999226804</v>
      </c>
      <c r="Q4848" s="82">
        <f t="shared" si="606"/>
        <v>0.0251928876082954</v>
      </c>
      <c r="R4848" s="58">
        <f t="shared" si="607"/>
        <v>3.17361010226061</v>
      </c>
      <c r="S4848" s="57">
        <f>IF(K4848=0,C4876,(1/$C$59)*LN(1+$C$59/$C$58/(RodR+ABS(Calculations!K4848-RodR))))</f>
        <v>0.00793824282017193</v>
      </c>
      <c r="T4848" s="83">
        <f t="shared" si="608"/>
        <v>0.00798032671739273</v>
      </c>
      <c r="U4848" s="58">
        <f t="shared" si="609"/>
        <v>201.916666666667</v>
      </c>
      <c r="V4848" s="58">
        <f t="shared" si="610"/>
        <v>1.01019948033673</v>
      </c>
      <c r="W4848" s="58">
        <f t="shared" si="611"/>
        <v>1.01019948033673</v>
      </c>
    </row>
    <row r="4849" spans="11:23">
      <c r="K4849" s="80">
        <v>484.7</v>
      </c>
      <c r="L4849" s="56">
        <f t="shared" si="605"/>
        <v>1.02525739244649</v>
      </c>
      <c r="M4849" s="56">
        <f t="shared" si="612"/>
        <v>0.00211266993209591</v>
      </c>
      <c r="Q4849" s="82">
        <f t="shared" si="606"/>
        <v>0.0251877069769189</v>
      </c>
      <c r="R4849" s="58">
        <f t="shared" si="607"/>
        <v>3.17361010226061</v>
      </c>
      <c r="S4849" s="57">
        <f>IF(K4849=0,C4877,(1/$C$59)*LN(1+$C$59/$C$58/(RodR+ABS(Calculations!K4849-RodR))))</f>
        <v>0.00793661041064159</v>
      </c>
      <c r="T4849" s="83">
        <f t="shared" si="608"/>
        <v>0.00797867695931655</v>
      </c>
      <c r="U4849" s="58">
        <f t="shared" si="609"/>
        <v>201.958333333333</v>
      </c>
      <c r="V4849" s="58">
        <f t="shared" si="610"/>
        <v>1.01019948033673</v>
      </c>
      <c r="W4849" s="58">
        <f t="shared" si="611"/>
        <v>1.01019948033673</v>
      </c>
    </row>
    <row r="4850" spans="11:23">
      <c r="K4850" s="80">
        <v>484.8</v>
      </c>
      <c r="L4850" s="56">
        <f t="shared" si="605"/>
        <v>1.02504660324802</v>
      </c>
      <c r="M4850" s="56">
        <f t="shared" si="612"/>
        <v>0.00211180040902592</v>
      </c>
      <c r="Q4850" s="82">
        <f t="shared" si="606"/>
        <v>0.0251825284757891</v>
      </c>
      <c r="R4850" s="58">
        <f t="shared" si="607"/>
        <v>3.17361010226061</v>
      </c>
      <c r="S4850" s="57">
        <f>IF(K4850=0,C4878,(1/$C$59)*LN(1+$C$59/$C$58/(RodR+ABS(Calculations!K4850-RodR))))</f>
        <v>0.00793497867234896</v>
      </c>
      <c r="T4850" s="83">
        <f t="shared" si="608"/>
        <v>0.00797702788320265</v>
      </c>
      <c r="U4850" s="58">
        <f t="shared" si="609"/>
        <v>202</v>
      </c>
      <c r="V4850" s="58">
        <f t="shared" si="610"/>
        <v>1.01019948033673</v>
      </c>
      <c r="W4850" s="58">
        <f t="shared" si="611"/>
        <v>1.01019948033673</v>
      </c>
    </row>
    <row r="4851" spans="11:23">
      <c r="K4851" s="80">
        <v>484.9</v>
      </c>
      <c r="L4851" s="56">
        <f t="shared" si="605"/>
        <v>1.02483590070699</v>
      </c>
      <c r="M4851" s="56">
        <f t="shared" si="612"/>
        <v>0.00211093142271612</v>
      </c>
      <c r="Q4851" s="82">
        <f t="shared" si="606"/>
        <v>0.0251773521035904</v>
      </c>
      <c r="R4851" s="58">
        <f t="shared" si="607"/>
        <v>3.17361010226061</v>
      </c>
      <c r="S4851" s="57">
        <f>IF(K4851=0,C4879,(1/$C$59)*LN(1+$C$59/$C$58/(RodR+ABS(Calculations!K4851-RodR))))</f>
        <v>0.00793334760487945</v>
      </c>
      <c r="T4851" s="83">
        <f t="shared" si="608"/>
        <v>0.00797537948862891</v>
      </c>
      <c r="U4851" s="58">
        <f t="shared" si="609"/>
        <v>202.041666666667</v>
      </c>
      <c r="V4851" s="58">
        <f t="shared" si="610"/>
        <v>1.01019948033673</v>
      </c>
      <c r="W4851" s="58">
        <f t="shared" si="611"/>
        <v>1.01019948033673</v>
      </c>
    </row>
    <row r="4852" spans="11:23">
      <c r="K4852" s="80">
        <v>485</v>
      </c>
      <c r="L4852" s="56">
        <f t="shared" si="605"/>
        <v>1.02462528477001</v>
      </c>
      <c r="M4852" s="56">
        <f t="shared" si="612"/>
        <v>0.00211006297265359</v>
      </c>
      <c r="Q4852" s="82">
        <f t="shared" si="606"/>
        <v>0.0251721778590112</v>
      </c>
      <c r="R4852" s="58">
        <f t="shared" si="607"/>
        <v>3.17361010226061</v>
      </c>
      <c r="S4852" s="57">
        <f>IF(K4852=0,C4880,(1/$C$59)*LN(1+$C$59/$C$58/(RodR+ABS(Calculations!K4852-RodR))))</f>
        <v>0.00793171720781979</v>
      </c>
      <c r="T4852" s="83">
        <f t="shared" si="608"/>
        <v>0.00797373177517256</v>
      </c>
      <c r="U4852" s="58">
        <f t="shared" si="609"/>
        <v>202.083333333333</v>
      </c>
      <c r="V4852" s="58">
        <f t="shared" si="610"/>
        <v>1.01019948033673</v>
      </c>
      <c r="W4852" s="58">
        <f t="shared" si="611"/>
        <v>1.01019948033673</v>
      </c>
    </row>
    <row r="4853" spans="11:23">
      <c r="K4853" s="80">
        <v>485.1</v>
      </c>
      <c r="L4853" s="56">
        <f t="shared" si="605"/>
        <v>1.02441475538374</v>
      </c>
      <c r="M4853" s="56">
        <f t="shared" si="612"/>
        <v>0.00210919505836005</v>
      </c>
      <c r="Q4853" s="82">
        <f t="shared" si="606"/>
        <v>0.0251670057407408</v>
      </c>
      <c r="R4853" s="58">
        <f t="shared" si="607"/>
        <v>3.17361010226061</v>
      </c>
      <c r="S4853" s="57">
        <f>IF(K4853=0,C4881,(1/$C$59)*LN(1+$C$59/$C$58/(RodR+ABS(Calculations!K4853-RodR))))</f>
        <v>0.007930087480757</v>
      </c>
      <c r="T4853" s="83">
        <f t="shared" si="608"/>
        <v>0.00797208474241192</v>
      </c>
      <c r="U4853" s="58">
        <f t="shared" si="609"/>
        <v>202.125</v>
      </c>
      <c r="V4853" s="58">
        <f t="shared" si="610"/>
        <v>1.01019948033673</v>
      </c>
      <c r="W4853" s="58">
        <f t="shared" si="611"/>
        <v>1.01019948033673</v>
      </c>
    </row>
    <row r="4854" spans="11:23">
      <c r="K4854" s="80">
        <v>485.2</v>
      </c>
      <c r="L4854" s="56">
        <f t="shared" si="605"/>
        <v>1.02420431249476</v>
      </c>
      <c r="M4854" s="56">
        <f t="shared" si="612"/>
        <v>0.00210832767952862</v>
      </c>
      <c r="Q4854" s="82">
        <f t="shared" si="606"/>
        <v>0.0251618357474668</v>
      </c>
      <c r="R4854" s="58">
        <f t="shared" si="607"/>
        <v>3.17361010226061</v>
      </c>
      <c r="S4854" s="57">
        <f>IF(K4854=0,C4882,(1/$C$59)*LN(1+$C$59/$C$58/(RodR+ABS(Calculations!K4854-RodR))))</f>
        <v>0.00792845842327753</v>
      </c>
      <c r="T4854" s="83">
        <f t="shared" si="608"/>
        <v>0.00797043838992486</v>
      </c>
      <c r="U4854" s="58">
        <f t="shared" si="609"/>
        <v>202.166666666667</v>
      </c>
      <c r="V4854" s="58">
        <f t="shared" si="610"/>
        <v>1.01019948033673</v>
      </c>
      <c r="W4854" s="58">
        <f t="shared" si="611"/>
        <v>1.01019948033673</v>
      </c>
    </row>
    <row r="4855" spans="11:23">
      <c r="K4855" s="80">
        <v>485.3</v>
      </c>
      <c r="L4855" s="56">
        <f t="shared" si="605"/>
        <v>1.02399395604985</v>
      </c>
      <c r="M4855" s="56">
        <f t="shared" si="612"/>
        <v>0.00210746083557689</v>
      </c>
      <c r="Q4855" s="82">
        <f t="shared" si="606"/>
        <v>0.0251566678778819</v>
      </c>
      <c r="R4855" s="58">
        <f t="shared" si="607"/>
        <v>3.17361010226061</v>
      </c>
      <c r="S4855" s="57">
        <f>IF(K4855=0,C4883,(1/$C$59)*LN(1+$C$59/$C$58/(RodR+ABS(Calculations!K4855-RodR))))</f>
        <v>0.00792683003496946</v>
      </c>
      <c r="T4855" s="83">
        <f t="shared" si="608"/>
        <v>0.00796879271729038</v>
      </c>
      <c r="U4855" s="58">
        <f t="shared" si="609"/>
        <v>202.208333333333</v>
      </c>
      <c r="V4855" s="58">
        <f t="shared" si="610"/>
        <v>1.01019948033673</v>
      </c>
      <c r="W4855" s="58">
        <f t="shared" si="611"/>
        <v>1.01019948033673</v>
      </c>
    </row>
    <row r="4856" spans="11:23">
      <c r="K4856" s="80">
        <v>485.4</v>
      </c>
      <c r="L4856" s="56">
        <f t="shared" si="605"/>
        <v>1.0237836859957</v>
      </c>
      <c r="M4856" s="56">
        <f t="shared" si="612"/>
        <v>0.00210659452613005</v>
      </c>
      <c r="Q4856" s="82">
        <f t="shared" si="606"/>
        <v>0.0251515021306762</v>
      </c>
      <c r="R4856" s="58">
        <f t="shared" si="607"/>
        <v>3.17361010226061</v>
      </c>
      <c r="S4856" s="57">
        <f>IF(K4856=0,C4884,(1/$C$59)*LN(1+$C$59/$C$58/(RodR+ABS(Calculations!K4856-RodR))))</f>
        <v>0.00792520231542005</v>
      </c>
      <c r="T4856" s="83">
        <f t="shared" si="608"/>
        <v>0.00796714772408704</v>
      </c>
      <c r="U4856" s="58">
        <f t="shared" si="609"/>
        <v>202.25</v>
      </c>
      <c r="V4856" s="58">
        <f t="shared" si="610"/>
        <v>1.01019948033673</v>
      </c>
      <c r="W4856" s="58">
        <f t="shared" si="611"/>
        <v>1.01019948033673</v>
      </c>
    </row>
    <row r="4857" spans="11:23">
      <c r="K4857" s="80">
        <v>485.5</v>
      </c>
      <c r="L4857" s="56">
        <f t="shared" si="605"/>
        <v>1.02357350227911</v>
      </c>
      <c r="M4857" s="56">
        <f t="shared" si="612"/>
        <v>0.00210572875077797</v>
      </c>
      <c r="Q4857" s="82">
        <f t="shared" si="606"/>
        <v>0.0251463385045433</v>
      </c>
      <c r="R4857" s="58">
        <f t="shared" si="607"/>
        <v>3.17361010226061</v>
      </c>
      <c r="S4857" s="57">
        <f>IF(K4857=0,C4885,(1/$C$59)*LN(1+$C$59/$C$58/(RodR+ABS(Calculations!K4857-RodR))))</f>
        <v>0.00792357526421762</v>
      </c>
      <c r="T4857" s="83">
        <f t="shared" si="608"/>
        <v>0.00796550340989471</v>
      </c>
      <c r="U4857" s="58">
        <f t="shared" si="609"/>
        <v>202.291666666667</v>
      </c>
      <c r="V4857" s="58">
        <f t="shared" si="610"/>
        <v>1.01019948033673</v>
      </c>
      <c r="W4857" s="58">
        <f t="shared" si="611"/>
        <v>1.01019948033673</v>
      </c>
    </row>
    <row r="4858" spans="11:23">
      <c r="K4858" s="80">
        <v>485.6</v>
      </c>
      <c r="L4858" s="56">
        <f t="shared" si="605"/>
        <v>1.02336340484696</v>
      </c>
      <c r="M4858" s="56">
        <f t="shared" si="612"/>
        <v>0.00210486350900685</v>
      </c>
      <c r="Q4858" s="82">
        <f t="shared" si="606"/>
        <v>0.0251411769981775</v>
      </c>
      <c r="R4858" s="58">
        <f t="shared" si="607"/>
        <v>3.17361010226061</v>
      </c>
      <c r="S4858" s="57">
        <f>IF(K4858=0,C4886,(1/$C$59)*LN(1+$C$59/$C$58/(RodR+ABS(Calculations!K4858-RodR))))</f>
        <v>0.00792194888095077</v>
      </c>
      <c r="T4858" s="83">
        <f t="shared" si="608"/>
        <v>0.00796385977429261</v>
      </c>
      <c r="U4858" s="58">
        <f t="shared" si="609"/>
        <v>202.333333333333</v>
      </c>
      <c r="V4858" s="58">
        <f t="shared" si="610"/>
        <v>1.01019948033673</v>
      </c>
      <c r="W4858" s="58">
        <f t="shared" si="611"/>
        <v>1.01019948033673</v>
      </c>
    </row>
    <row r="4859" spans="11:23">
      <c r="K4859" s="80">
        <v>485.7</v>
      </c>
      <c r="L4859" s="56">
        <f t="shared" si="605"/>
        <v>1.02315339364605</v>
      </c>
      <c r="M4859" s="56">
        <f t="shared" si="612"/>
        <v>0.00210399880044232</v>
      </c>
      <c r="Q4859" s="82">
        <f t="shared" si="606"/>
        <v>0.0251360176102723</v>
      </c>
      <c r="R4859" s="58">
        <f t="shared" si="607"/>
        <v>3.17361010226061</v>
      </c>
      <c r="S4859" s="57">
        <f>IF(K4859=0,C4887,(1/$C$59)*LN(1+$C$59/$C$58/(RodR+ABS(Calculations!K4859-RodR))))</f>
        <v>0.00792032316520782</v>
      </c>
      <c r="T4859" s="83">
        <f t="shared" si="608"/>
        <v>0.00796221681686064</v>
      </c>
      <c r="U4859" s="58">
        <f t="shared" si="609"/>
        <v>202.375</v>
      </c>
      <c r="V4859" s="58">
        <f t="shared" si="610"/>
        <v>1.01019948033673</v>
      </c>
      <c r="W4859" s="58">
        <f t="shared" si="611"/>
        <v>1.01019948033673</v>
      </c>
    </row>
    <row r="4860" spans="11:23">
      <c r="K4860" s="80">
        <v>485.8</v>
      </c>
      <c r="L4860" s="56">
        <f t="shared" si="605"/>
        <v>1.02294346862338</v>
      </c>
      <c r="M4860" s="56">
        <f t="shared" si="612"/>
        <v>0.00210313462463918</v>
      </c>
      <c r="Q4860" s="82">
        <f t="shared" si="606"/>
        <v>0.0251308603395253</v>
      </c>
      <c r="R4860" s="58">
        <f t="shared" si="607"/>
        <v>3.17361010226061</v>
      </c>
      <c r="S4860" s="57">
        <f>IF(K4860=0,C4888,(1/$C$59)*LN(1+$C$59/$C$58/(RodR+ABS(Calculations!K4860-RodR))))</f>
        <v>0.00791869811657841</v>
      </c>
      <c r="T4860" s="83">
        <f t="shared" si="608"/>
        <v>0.00796057453717978</v>
      </c>
      <c r="U4860" s="58">
        <f t="shared" si="609"/>
        <v>202.416666666667</v>
      </c>
      <c r="V4860" s="58">
        <f t="shared" si="610"/>
        <v>1.01019948033673</v>
      </c>
      <c r="W4860" s="58">
        <f t="shared" si="611"/>
        <v>1.01019948033673</v>
      </c>
    </row>
    <row r="4861" spans="11:23">
      <c r="K4861" s="80">
        <v>485.9</v>
      </c>
      <c r="L4861" s="56">
        <f t="shared" si="605"/>
        <v>1.0227336297259</v>
      </c>
      <c r="M4861" s="56">
        <f t="shared" si="612"/>
        <v>0.00210227098108451</v>
      </c>
      <c r="Q4861" s="82">
        <f t="shared" si="606"/>
        <v>0.0251257051846335</v>
      </c>
      <c r="R4861" s="58">
        <f t="shared" si="607"/>
        <v>3.17361010226061</v>
      </c>
      <c r="S4861" s="57">
        <f>IF(K4861=0,C4889,(1/$C$59)*LN(1+$C$59/$C$58/(RodR+ABS(Calculations!K4861-RodR))))</f>
        <v>0.00791707373465194</v>
      </c>
      <c r="T4861" s="83">
        <f t="shared" si="608"/>
        <v>0.00795893293483015</v>
      </c>
      <c r="U4861" s="58">
        <f t="shared" si="609"/>
        <v>202.458333333333</v>
      </c>
      <c r="V4861" s="58">
        <f t="shared" si="610"/>
        <v>1.01019948033673</v>
      </c>
      <c r="W4861" s="58">
        <f t="shared" si="611"/>
        <v>1.01019948033673</v>
      </c>
    </row>
    <row r="4862" spans="11:23">
      <c r="K4862" s="80">
        <v>486</v>
      </c>
      <c r="L4862" s="56">
        <f t="shared" si="605"/>
        <v>1.02252387690058</v>
      </c>
      <c r="M4862" s="56">
        <f t="shared" si="612"/>
        <v>0.00210140786943747</v>
      </c>
      <c r="Q4862" s="82">
        <f t="shared" si="606"/>
        <v>0.0251205521442938</v>
      </c>
      <c r="R4862" s="58">
        <f t="shared" si="607"/>
        <v>3.17361010226061</v>
      </c>
      <c r="S4862" s="57">
        <f>IF(K4862=0,C4890,(1/$C$59)*LN(1+$C$59/$C$58/(RodR+ABS(Calculations!K4862-RodR))))</f>
        <v>0.00791545001901778</v>
      </c>
      <c r="T4862" s="83">
        <f t="shared" si="608"/>
        <v>0.00795729200939341</v>
      </c>
      <c r="U4862" s="58">
        <f t="shared" si="609"/>
        <v>202.5</v>
      </c>
      <c r="V4862" s="58">
        <f t="shared" si="610"/>
        <v>1.01019948033673</v>
      </c>
      <c r="W4862" s="58">
        <f t="shared" si="611"/>
        <v>1.01019948033673</v>
      </c>
    </row>
    <row r="4863" spans="11:23">
      <c r="K4863" s="80">
        <v>486.1</v>
      </c>
      <c r="L4863" s="56">
        <f t="shared" si="605"/>
        <v>1.02231421009449</v>
      </c>
      <c r="M4863" s="56">
        <f t="shared" si="612"/>
        <v>0.0021005452892533</v>
      </c>
      <c r="Q4863" s="82">
        <f t="shared" si="606"/>
        <v>0.0251154012172063</v>
      </c>
      <c r="R4863" s="58">
        <f t="shared" si="607"/>
        <v>3.17361010226061</v>
      </c>
      <c r="S4863" s="57">
        <f>IF(K4863=0,C4891,(1/$C$59)*LN(1+$C$59/$C$58/(RodR+ABS(Calculations!K4863-RodR))))</f>
        <v>0.00791382696926638</v>
      </c>
      <c r="T4863" s="83">
        <f t="shared" si="608"/>
        <v>0.00795565176045011</v>
      </c>
      <c r="U4863" s="58">
        <f t="shared" si="609"/>
        <v>202.541666666667</v>
      </c>
      <c r="V4863" s="58">
        <f t="shared" si="610"/>
        <v>1.01019948033673</v>
      </c>
      <c r="W4863" s="58">
        <f t="shared" si="611"/>
        <v>1.01019948033673</v>
      </c>
    </row>
    <row r="4864" spans="11:23">
      <c r="K4864" s="80">
        <v>486.2</v>
      </c>
      <c r="L4864" s="56">
        <f t="shared" si="605"/>
        <v>1.02210462925474</v>
      </c>
      <c r="M4864" s="56">
        <f t="shared" si="612"/>
        <v>0.00209968324001952</v>
      </c>
      <c r="Q4864" s="82">
        <f t="shared" si="606"/>
        <v>0.0251102524020712</v>
      </c>
      <c r="R4864" s="58">
        <f t="shared" si="607"/>
        <v>3.17361010226061</v>
      </c>
      <c r="S4864" s="57">
        <f>IF(K4864=0,C4892,(1/$C$59)*LN(1+$C$59/$C$58/(RodR+ABS(Calculations!K4864-RodR))))</f>
        <v>0.00791220458498818</v>
      </c>
      <c r="T4864" s="83">
        <f t="shared" si="608"/>
        <v>0.00795401218758283</v>
      </c>
      <c r="U4864" s="58">
        <f t="shared" si="609"/>
        <v>202.583333333333</v>
      </c>
      <c r="V4864" s="58">
        <f t="shared" si="610"/>
        <v>1.01019948033673</v>
      </c>
      <c r="W4864" s="58">
        <f t="shared" si="611"/>
        <v>1.01019948033673</v>
      </c>
    </row>
    <row r="4865" spans="11:23">
      <c r="K4865" s="80">
        <v>486.3</v>
      </c>
      <c r="L4865" s="56">
        <f t="shared" si="605"/>
        <v>1.02189513432849</v>
      </c>
      <c r="M4865" s="56">
        <f t="shared" si="612"/>
        <v>0.00209882172136022</v>
      </c>
      <c r="Q4865" s="82">
        <f t="shared" si="606"/>
        <v>0.0251051056975905</v>
      </c>
      <c r="R4865" s="58">
        <f t="shared" si="607"/>
        <v>3.17361010226061</v>
      </c>
      <c r="S4865" s="57">
        <f>IF(K4865=0,C4893,(1/$C$59)*LN(1+$C$59/$C$58/(RodR+ABS(Calculations!K4865-RodR))))</f>
        <v>0.00791058286577415</v>
      </c>
      <c r="T4865" s="83">
        <f t="shared" si="608"/>
        <v>0.00795237329037299</v>
      </c>
      <c r="U4865" s="58">
        <f t="shared" si="609"/>
        <v>202.625</v>
      </c>
      <c r="V4865" s="58">
        <f t="shared" si="610"/>
        <v>1.01019948033673</v>
      </c>
      <c r="W4865" s="58">
        <f t="shared" si="611"/>
        <v>1.01019948033673</v>
      </c>
    </row>
    <row r="4866" spans="11:23">
      <c r="K4866" s="80">
        <v>486.4</v>
      </c>
      <c r="L4866" s="56">
        <f t="shared" ref="L4866:L4929" si="613">IF(K4866&lt;RodR,EPRValue,Q4866*$C$43)</f>
        <v>1.02168572526287</v>
      </c>
      <c r="M4866" s="56">
        <f t="shared" si="612"/>
        <v>0.00209796073283042</v>
      </c>
      <c r="Q4866" s="82">
        <f t="shared" si="606"/>
        <v>0.0250999611024652</v>
      </c>
      <c r="R4866" s="58">
        <f t="shared" si="607"/>
        <v>3.17361010226061</v>
      </c>
      <c r="S4866" s="57">
        <f>IF(K4866=0,C4894,(1/$C$59)*LN(1+$C$59/$C$58/(RodR+ABS(Calculations!K4866-RodR))))</f>
        <v>0.00790896181121499</v>
      </c>
      <c r="T4866" s="83">
        <f t="shared" si="608"/>
        <v>0.00795073506840383</v>
      </c>
      <c r="U4866" s="58">
        <f t="shared" si="609"/>
        <v>202.666666666667</v>
      </c>
      <c r="V4866" s="58">
        <f t="shared" si="610"/>
        <v>1.01019948033673</v>
      </c>
      <c r="W4866" s="58">
        <f t="shared" si="611"/>
        <v>1.01019948033673</v>
      </c>
    </row>
    <row r="4867" spans="11:23">
      <c r="K4867" s="80">
        <v>486.5</v>
      </c>
      <c r="L4867" s="56">
        <f t="shared" si="613"/>
        <v>1.02147640200513</v>
      </c>
      <c r="M4867" s="56">
        <f t="shared" si="612"/>
        <v>0.00209710027398624</v>
      </c>
      <c r="Q4867" s="82">
        <f t="shared" si="606"/>
        <v>0.0250948186153998</v>
      </c>
      <c r="R4867" s="58">
        <f t="shared" si="607"/>
        <v>3.17361010226061</v>
      </c>
      <c r="S4867" s="57">
        <f>IF(K4867=0,C4895,(1/$C$59)*LN(1+$C$59/$C$58/(RodR+ABS(Calculations!K4867-RodR))))</f>
        <v>0.00790734142090247</v>
      </c>
      <c r="T4867" s="83">
        <f t="shared" si="608"/>
        <v>0.00794909752125701</v>
      </c>
      <c r="U4867" s="58">
        <f t="shared" si="609"/>
        <v>202.708333333333</v>
      </c>
      <c r="V4867" s="58">
        <f t="shared" si="610"/>
        <v>1.01019948033673</v>
      </c>
      <c r="W4867" s="58">
        <f t="shared" si="611"/>
        <v>1.01019948033673</v>
      </c>
    </row>
    <row r="4868" spans="11:23">
      <c r="K4868" s="80">
        <v>486.6</v>
      </c>
      <c r="L4868" s="56">
        <f t="shared" si="613"/>
        <v>1.02126716450254</v>
      </c>
      <c r="M4868" s="56">
        <f t="shared" si="612"/>
        <v>0.00209624034441869</v>
      </c>
      <c r="Q4868" s="82">
        <f t="shared" ref="Q4868:Q4931" si="614">R4868*IF($C$56&lt;$C$55,S4868,T4868)</f>
        <v>0.0250896782350987</v>
      </c>
      <c r="R4868" s="58">
        <f t="shared" ref="R4868:R4931" si="615">$C$70/$C$61*W4868</f>
        <v>3.17361010226061</v>
      </c>
      <c r="S4868" s="57">
        <f>IF(K4868=0,C4896,(1/$C$59)*LN(1+$C$59/$C$58/(RodR+ABS(Calculations!K4868-RodR))))</f>
        <v>0.00790572169442835</v>
      </c>
      <c r="T4868" s="83">
        <f t="shared" ref="T4868:T4931" si="616">IF((ABS(K4868))&lt;$C$55-$C$56,($C$53/2/PI()/$C$56*LN(($C$55-$C$56)*(ABS(K4868)+$C$56)/(ABS(K4868))/$C$55)+$C$60*LN($C$55*$C$54/($C$55-$C$56)/$C$53)),$C$60*LN((((ABS(K4868))+$C$56-$C$55)*$C$53+$C$55*$C$54)/($C$53*(ABS(K4868)))))</f>
        <v>0.00794746064851688</v>
      </c>
      <c r="U4868" s="58">
        <f t="shared" ref="U4868:U4931" si="617">K4868/$C$56</f>
        <v>202.75</v>
      </c>
      <c r="V4868" s="58">
        <f t="shared" ref="V4868:V4931" si="618">IF(K4868="","",1/(1.0212-0.0178*LOG10($C$53+0.01)))</f>
        <v>1.01019948033673</v>
      </c>
      <c r="W4868" s="58">
        <f t="shared" ref="W4868:W4931" si="619">MAX(1/(-(0.21682*LOG10(3.7*U4868)-0.293)*(EXP(-3.7*U4868)-1)+1),1)*MAX(1/(-(0.1921*LOG10(U4868+0.2)+0.072)*(EXP(-150*U4868)-1)+1),1)*V4868</f>
        <v>1.01019948033673</v>
      </c>
    </row>
    <row r="4869" spans="11:23">
      <c r="K4869" s="80">
        <v>486.7</v>
      </c>
      <c r="L4869" s="56">
        <f t="shared" si="613"/>
        <v>1.0210580127024</v>
      </c>
      <c r="M4869" s="56">
        <f t="shared" si="612"/>
        <v>0.00209538094364681</v>
      </c>
      <c r="Q4869" s="82">
        <f t="shared" si="614"/>
        <v>0.0250845399602671</v>
      </c>
      <c r="R4869" s="58">
        <f t="shared" si="615"/>
        <v>3.17361010226061</v>
      </c>
      <c r="S4869" s="57">
        <f>IF(K4869=0,C4897,(1/$C$59)*LN(1+$C$59/$C$58/(RodR+ABS(Calculations!K4869-RodR))))</f>
        <v>0.00790410263138467</v>
      </c>
      <c r="T4869" s="83">
        <f t="shared" si="616"/>
        <v>0.00794582444976577</v>
      </c>
      <c r="U4869" s="58">
        <f t="shared" si="617"/>
        <v>202.791666666667</v>
      </c>
      <c r="V4869" s="58">
        <f t="shared" si="618"/>
        <v>1.01019948033673</v>
      </c>
      <c r="W4869" s="58">
        <f t="shared" si="619"/>
        <v>1.01019948033673</v>
      </c>
    </row>
    <row r="4870" spans="11:23">
      <c r="K4870" s="80">
        <v>486.8</v>
      </c>
      <c r="L4870" s="56">
        <f t="shared" si="613"/>
        <v>1.02084894655208</v>
      </c>
      <c r="M4870" s="56">
        <f t="shared" si="612"/>
        <v>0.0020945220712969</v>
      </c>
      <c r="Q4870" s="82">
        <f t="shared" si="614"/>
        <v>0.0250794037896119</v>
      </c>
      <c r="R4870" s="58">
        <f t="shared" si="615"/>
        <v>3.17361010226061</v>
      </c>
      <c r="S4870" s="57">
        <f>IF(K4870=0,C4898,(1/$C$59)*LN(1+$C$59/$C$58/(RodR+ABS(Calculations!K4870-RodR))))</f>
        <v>0.00790248423136398</v>
      </c>
      <c r="T4870" s="83">
        <f t="shared" si="616"/>
        <v>0.00794418892458845</v>
      </c>
      <c r="U4870" s="58">
        <f t="shared" si="617"/>
        <v>202.833333333333</v>
      </c>
      <c r="V4870" s="58">
        <f t="shared" si="618"/>
        <v>1.01019948033673</v>
      </c>
      <c r="W4870" s="58">
        <f t="shared" si="619"/>
        <v>1.01019948033673</v>
      </c>
    </row>
    <row r="4871" spans="11:23">
      <c r="K4871" s="80">
        <v>486.9</v>
      </c>
      <c r="L4871" s="56">
        <f t="shared" si="613"/>
        <v>1.02063996599901</v>
      </c>
      <c r="M4871" s="56">
        <f t="shared" si="612"/>
        <v>0.00209366372688979</v>
      </c>
      <c r="Q4871" s="82">
        <f t="shared" si="614"/>
        <v>0.0250742697218418</v>
      </c>
      <c r="R4871" s="58">
        <f t="shared" si="615"/>
        <v>3.17361010226061</v>
      </c>
      <c r="S4871" s="57">
        <f>IF(K4871=0,C4899,(1/$C$59)*LN(1+$C$59/$C$58/(RodR+ABS(Calculations!K4871-RodR))))</f>
        <v>0.00790086649395937</v>
      </c>
      <c r="T4871" s="83">
        <f t="shared" si="616"/>
        <v>0.0079425540725684</v>
      </c>
      <c r="U4871" s="58">
        <f t="shared" si="617"/>
        <v>202.875</v>
      </c>
      <c r="V4871" s="58">
        <f t="shared" si="618"/>
        <v>1.01019948033673</v>
      </c>
      <c r="W4871" s="58">
        <f t="shared" si="619"/>
        <v>1.01019948033673</v>
      </c>
    </row>
    <row r="4872" spans="11:23">
      <c r="K4872" s="80">
        <v>487</v>
      </c>
      <c r="L4872" s="56">
        <f t="shared" si="613"/>
        <v>1.02043107099056</v>
      </c>
      <c r="M4872" s="56">
        <f t="shared" si="612"/>
        <v>0.00209280591001515</v>
      </c>
      <c r="Q4872" s="82">
        <f t="shared" si="614"/>
        <v>0.0250691377556638</v>
      </c>
      <c r="R4872" s="58">
        <f t="shared" si="615"/>
        <v>3.17361010226061</v>
      </c>
      <c r="S4872" s="57">
        <f>IF(K4872=0,C4900,(1/$C$59)*LN(1+$C$59/$C$58/(RodR+ABS(Calculations!K4872-RodR))))</f>
        <v>0.0078992494187634</v>
      </c>
      <c r="T4872" s="83">
        <f t="shared" si="616"/>
        <v>0.00794091989329038</v>
      </c>
      <c r="U4872" s="58">
        <f t="shared" si="617"/>
        <v>202.916666666667</v>
      </c>
      <c r="V4872" s="58">
        <f t="shared" si="618"/>
        <v>1.01019948033673</v>
      </c>
      <c r="W4872" s="58">
        <f t="shared" si="619"/>
        <v>1.01019948033673</v>
      </c>
    </row>
    <row r="4873" spans="11:23">
      <c r="K4873" s="80">
        <v>487.1</v>
      </c>
      <c r="L4873" s="56">
        <f t="shared" si="613"/>
        <v>1.0202222614743</v>
      </c>
      <c r="M4873" s="56">
        <f t="shared" si="612"/>
        <v>0.00209194862019424</v>
      </c>
      <c r="Q4873" s="82">
        <f t="shared" si="614"/>
        <v>0.0250640078897897</v>
      </c>
      <c r="R4873" s="58">
        <f t="shared" si="615"/>
        <v>3.17361010226061</v>
      </c>
      <c r="S4873" s="57">
        <f>IF(K4873=0,C4901,(1/$C$59)*LN(1+$C$59/$C$58/(RodR+ABS(Calculations!K4873-RodR))))</f>
        <v>0.00789763300537021</v>
      </c>
      <c r="T4873" s="83">
        <f t="shared" si="616"/>
        <v>0.00793928638633897</v>
      </c>
      <c r="U4873" s="58">
        <f t="shared" si="617"/>
        <v>202.958333333333</v>
      </c>
      <c r="V4873" s="58">
        <f t="shared" si="618"/>
        <v>1.01019948033673</v>
      </c>
      <c r="W4873" s="58">
        <f t="shared" si="619"/>
        <v>1.01019948033673</v>
      </c>
    </row>
    <row r="4874" spans="11:23">
      <c r="K4874" s="80">
        <v>487.2</v>
      </c>
      <c r="L4874" s="56">
        <f t="shared" si="613"/>
        <v>1.02001353739769</v>
      </c>
      <c r="M4874" s="56">
        <f t="shared" si="612"/>
        <v>0.00209109185705114</v>
      </c>
      <c r="Q4874" s="82">
        <f t="shared" si="614"/>
        <v>0.0250588801229291</v>
      </c>
      <c r="R4874" s="58">
        <f t="shared" si="615"/>
        <v>3.17361010226061</v>
      </c>
      <c r="S4874" s="57">
        <f>IF(K4874=0,C4902,(1/$C$59)*LN(1+$C$59/$C$58/(RodR+ABS(Calculations!K4874-RodR))))</f>
        <v>0.00789601725337316</v>
      </c>
      <c r="T4874" s="83">
        <f t="shared" si="616"/>
        <v>0.00793765355130005</v>
      </c>
      <c r="U4874" s="58">
        <f t="shared" si="617"/>
        <v>203</v>
      </c>
      <c r="V4874" s="58">
        <f t="shared" si="618"/>
        <v>1.01019948033673</v>
      </c>
      <c r="W4874" s="58">
        <f t="shared" si="619"/>
        <v>1.01019948033673</v>
      </c>
    </row>
    <row r="4875" spans="11:23">
      <c r="K4875" s="80">
        <v>487.3</v>
      </c>
      <c r="L4875" s="56">
        <f t="shared" si="613"/>
        <v>1.01980489870832</v>
      </c>
      <c r="M4875" s="56">
        <f t="shared" si="612"/>
        <v>0.00209023562017663</v>
      </c>
      <c r="Q4875" s="82">
        <f t="shared" si="614"/>
        <v>0.025053754453794</v>
      </c>
      <c r="R4875" s="58">
        <f t="shared" si="615"/>
        <v>3.17361010226061</v>
      </c>
      <c r="S4875" s="57">
        <f>IF(K4875=0,C4903,(1/$C$59)*LN(1+$C$59/$C$58/(RodR+ABS(Calculations!K4875-RodR))))</f>
        <v>0.00789440216236639</v>
      </c>
      <c r="T4875" s="83">
        <f t="shared" si="616"/>
        <v>0.00793602138775842</v>
      </c>
      <c r="U4875" s="58">
        <f t="shared" si="617"/>
        <v>203.041666666667</v>
      </c>
      <c r="V4875" s="58">
        <f t="shared" si="618"/>
        <v>1.01019948033673</v>
      </c>
      <c r="W4875" s="58">
        <f t="shared" si="619"/>
        <v>1.01019948033673</v>
      </c>
    </row>
    <row r="4876" spans="11:23">
      <c r="K4876" s="80">
        <v>487.4</v>
      </c>
      <c r="L4876" s="56">
        <f t="shared" si="613"/>
        <v>1.01959634535381</v>
      </c>
      <c r="M4876" s="56">
        <f t="shared" si="612"/>
        <v>0.00208937990905733</v>
      </c>
      <c r="Q4876" s="82">
        <f t="shared" si="614"/>
        <v>0.0250486308810979</v>
      </c>
      <c r="R4876" s="58">
        <f t="shared" si="615"/>
        <v>3.17361010226061</v>
      </c>
      <c r="S4876" s="57">
        <f>IF(K4876=0,C4904,(1/$C$59)*LN(1+$C$59/$C$58/(RodR+ABS(Calculations!K4876-RodR))))</f>
        <v>0.00789278773194457</v>
      </c>
      <c r="T4876" s="83">
        <f t="shared" si="616"/>
        <v>0.00793438989530021</v>
      </c>
      <c r="U4876" s="58">
        <f t="shared" si="617"/>
        <v>203.083333333333</v>
      </c>
      <c r="V4876" s="58">
        <f t="shared" si="618"/>
        <v>1.01019948033673</v>
      </c>
      <c r="W4876" s="58">
        <f t="shared" si="619"/>
        <v>1.01019948033673</v>
      </c>
    </row>
    <row r="4877" spans="11:23">
      <c r="K4877" s="80">
        <v>487.5</v>
      </c>
      <c r="L4877" s="56">
        <f t="shared" si="613"/>
        <v>1.01938787728181</v>
      </c>
      <c r="M4877" s="56">
        <f t="shared" ref="M4877:M4940" si="620">L4867-L4877</f>
        <v>0.00208852472331711</v>
      </c>
      <c r="Q4877" s="82">
        <f t="shared" si="614"/>
        <v>0.0250435094035546</v>
      </c>
      <c r="R4877" s="58">
        <f t="shared" si="615"/>
        <v>3.17361010226061</v>
      </c>
      <c r="S4877" s="57">
        <f>IF(K4877=0,C4905,(1/$C$59)*LN(1+$C$59/$C$58/(RodR+ABS(Calculations!K4877-RodR))))</f>
        <v>0.00789117396170239</v>
      </c>
      <c r="T4877" s="83">
        <f t="shared" si="616"/>
        <v>0.00793275907351151</v>
      </c>
      <c r="U4877" s="58">
        <f t="shared" si="617"/>
        <v>203.125</v>
      </c>
      <c r="V4877" s="58">
        <f t="shared" si="618"/>
        <v>1.01019948033673</v>
      </c>
      <c r="W4877" s="58">
        <f t="shared" si="619"/>
        <v>1.01019948033673</v>
      </c>
    </row>
    <row r="4878" spans="11:23">
      <c r="K4878" s="80">
        <v>487.6</v>
      </c>
      <c r="L4878" s="56">
        <f t="shared" si="613"/>
        <v>1.01917949444003</v>
      </c>
      <c r="M4878" s="56">
        <f t="shared" si="620"/>
        <v>0.00208767006251187</v>
      </c>
      <c r="Q4878" s="82">
        <f t="shared" si="614"/>
        <v>0.0250383900198793</v>
      </c>
      <c r="R4878" s="58">
        <f t="shared" si="615"/>
        <v>3.17361010226061</v>
      </c>
      <c r="S4878" s="57">
        <f>IF(K4878=0,C4906,(1/$C$59)*LN(1+$C$59/$C$58/(RodR+ABS(Calculations!K4878-RodR))))</f>
        <v>0.00788956085123504</v>
      </c>
      <c r="T4878" s="83">
        <f t="shared" si="616"/>
        <v>0.00793112892197892</v>
      </c>
      <c r="U4878" s="58">
        <f t="shared" si="617"/>
        <v>203.166666666667</v>
      </c>
      <c r="V4878" s="58">
        <f t="shared" si="618"/>
        <v>1.01019948033673</v>
      </c>
      <c r="W4878" s="58">
        <f t="shared" si="619"/>
        <v>1.01019948033673</v>
      </c>
    </row>
    <row r="4879" spans="11:23">
      <c r="K4879" s="80">
        <v>487.7</v>
      </c>
      <c r="L4879" s="56">
        <f t="shared" si="613"/>
        <v>1.01897119677617</v>
      </c>
      <c r="M4879" s="56">
        <f t="shared" si="620"/>
        <v>0.00208681592623217</v>
      </c>
      <c r="Q4879" s="82">
        <f t="shared" si="614"/>
        <v>0.0250332727287875</v>
      </c>
      <c r="R4879" s="58">
        <f t="shared" si="615"/>
        <v>3.17361010226061</v>
      </c>
      <c r="S4879" s="57">
        <f>IF(K4879=0,C4907,(1/$C$59)*LN(1+$C$59/$C$58/(RodR+ABS(Calculations!K4879-RodR))))</f>
        <v>0.00788794840013772</v>
      </c>
      <c r="T4879" s="83">
        <f t="shared" si="616"/>
        <v>0.00792949944028944</v>
      </c>
      <c r="U4879" s="58">
        <f t="shared" si="617"/>
        <v>203.208333333333</v>
      </c>
      <c r="V4879" s="58">
        <f t="shared" si="618"/>
        <v>1.01019948033673</v>
      </c>
      <c r="W4879" s="58">
        <f t="shared" si="619"/>
        <v>1.01019948033673</v>
      </c>
    </row>
    <row r="4880" spans="11:23">
      <c r="K4880" s="80">
        <v>487.8</v>
      </c>
      <c r="L4880" s="56">
        <f t="shared" si="613"/>
        <v>1.01876298423808</v>
      </c>
      <c r="M4880" s="56">
        <f t="shared" si="620"/>
        <v>0.00208596231399816</v>
      </c>
      <c r="Q4880" s="82">
        <f t="shared" si="614"/>
        <v>0.0250281575289978</v>
      </c>
      <c r="R4880" s="58">
        <f t="shared" si="615"/>
        <v>3.17361010226061</v>
      </c>
      <c r="S4880" s="57">
        <f>IF(K4880=0,C4908,(1/$C$59)*LN(1+$C$59/$C$58/(RodR+ABS(Calculations!K4880-RodR))))</f>
        <v>0.00788633660800671</v>
      </c>
      <c r="T4880" s="83">
        <f t="shared" si="616"/>
        <v>0.00792787062803008</v>
      </c>
      <c r="U4880" s="58">
        <f t="shared" si="617"/>
        <v>203.25</v>
      </c>
      <c r="V4880" s="58">
        <f t="shared" si="618"/>
        <v>1.01019948033673</v>
      </c>
      <c r="W4880" s="58">
        <f t="shared" si="619"/>
        <v>1.01019948033673</v>
      </c>
    </row>
    <row r="4881" spans="11:23">
      <c r="K4881" s="80">
        <v>487.9</v>
      </c>
      <c r="L4881" s="56">
        <f t="shared" si="613"/>
        <v>1.01855485677358</v>
      </c>
      <c r="M4881" s="56">
        <f t="shared" si="620"/>
        <v>0.00208510922543503</v>
      </c>
      <c r="Q4881" s="82">
        <f t="shared" si="614"/>
        <v>0.025023044419228</v>
      </c>
      <c r="R4881" s="58">
        <f t="shared" si="615"/>
        <v>3.17361010226061</v>
      </c>
      <c r="S4881" s="57">
        <f>IF(K4881=0,C4909,(1/$C$59)*LN(1+$C$59/$C$58/(RodR+ABS(Calculations!K4881-RodR))))</f>
        <v>0.007884725474438</v>
      </c>
      <c r="T4881" s="83">
        <f t="shared" si="616"/>
        <v>0.00792624248478852</v>
      </c>
      <c r="U4881" s="58">
        <f t="shared" si="617"/>
        <v>203.291666666667</v>
      </c>
      <c r="V4881" s="58">
        <f t="shared" si="618"/>
        <v>1.01019948033673</v>
      </c>
      <c r="W4881" s="58">
        <f t="shared" si="619"/>
        <v>1.01019948033673</v>
      </c>
    </row>
    <row r="4882" spans="11:23">
      <c r="K4882" s="80">
        <v>488</v>
      </c>
      <c r="L4882" s="56">
        <f t="shared" si="613"/>
        <v>1.0183468143305</v>
      </c>
      <c r="M4882" s="56">
        <f t="shared" si="620"/>
        <v>0.00208425666006318</v>
      </c>
      <c r="Q4882" s="82">
        <f t="shared" si="614"/>
        <v>0.0250179333981969</v>
      </c>
      <c r="R4882" s="58">
        <f t="shared" si="615"/>
        <v>3.17361010226061</v>
      </c>
      <c r="S4882" s="57">
        <f>IF(K4882=0,C4910,(1/$C$59)*LN(1+$C$59/$C$58/(RodR+ABS(Calculations!K4882-RodR))))</f>
        <v>0.00788311499902785</v>
      </c>
      <c r="T4882" s="83">
        <f t="shared" si="616"/>
        <v>0.00792461501015267</v>
      </c>
      <c r="U4882" s="58">
        <f t="shared" si="617"/>
        <v>203.333333333333</v>
      </c>
      <c r="V4882" s="58">
        <f t="shared" si="618"/>
        <v>1.01019948033673</v>
      </c>
      <c r="W4882" s="58">
        <f t="shared" si="619"/>
        <v>1.01019948033673</v>
      </c>
    </row>
    <row r="4883" spans="11:23">
      <c r="K4883" s="80">
        <v>488.1</v>
      </c>
      <c r="L4883" s="56">
        <f t="shared" si="613"/>
        <v>1.01813885685675</v>
      </c>
      <c r="M4883" s="56">
        <f t="shared" si="620"/>
        <v>0.00208340461754242</v>
      </c>
      <c r="Q4883" s="82">
        <f t="shared" si="614"/>
        <v>0.0250128244646248</v>
      </c>
      <c r="R4883" s="58">
        <f t="shared" si="615"/>
        <v>3.17361010226061</v>
      </c>
      <c r="S4883" s="57">
        <f>IF(K4883=0,C4911,(1/$C$59)*LN(1+$C$59/$C$58/(RodR+ABS(Calculations!K4883-RodR))))</f>
        <v>0.00788150518137305</v>
      </c>
      <c r="T4883" s="83">
        <f t="shared" si="616"/>
        <v>0.00792298820371065</v>
      </c>
      <c r="U4883" s="58">
        <f t="shared" si="617"/>
        <v>203.375</v>
      </c>
      <c r="V4883" s="58">
        <f t="shared" si="618"/>
        <v>1.01019948033673</v>
      </c>
      <c r="W4883" s="58">
        <f t="shared" si="619"/>
        <v>1.01019948033673</v>
      </c>
    </row>
    <row r="4884" spans="11:23">
      <c r="K4884" s="80">
        <v>488.2</v>
      </c>
      <c r="L4884" s="56">
        <f t="shared" si="613"/>
        <v>1.01793098430033</v>
      </c>
      <c r="M4884" s="56">
        <f t="shared" si="620"/>
        <v>0.00208255309735872</v>
      </c>
      <c r="Q4884" s="82">
        <f t="shared" si="614"/>
        <v>0.0250077176172339</v>
      </c>
      <c r="R4884" s="58">
        <f t="shared" si="615"/>
        <v>3.17361010226061</v>
      </c>
      <c r="S4884" s="57">
        <f>IF(K4884=0,C4912,(1/$C$59)*LN(1+$C$59/$C$58/(RodR+ABS(Calculations!K4884-RodR))))</f>
        <v>0.00787989602107093</v>
      </c>
      <c r="T4884" s="83">
        <f t="shared" si="616"/>
        <v>0.00792136206505126</v>
      </c>
      <c r="U4884" s="58">
        <f t="shared" si="617"/>
        <v>203.416666666667</v>
      </c>
      <c r="V4884" s="58">
        <f t="shared" si="618"/>
        <v>1.01019948033673</v>
      </c>
      <c r="W4884" s="58">
        <f t="shared" si="619"/>
        <v>1.01019948033673</v>
      </c>
    </row>
    <row r="4885" spans="11:23">
      <c r="K4885" s="80">
        <v>488.3</v>
      </c>
      <c r="L4885" s="56">
        <f t="shared" si="613"/>
        <v>1.01772319660918</v>
      </c>
      <c r="M4885" s="56">
        <f t="shared" si="620"/>
        <v>0.00208170209913683</v>
      </c>
      <c r="Q4885" s="82">
        <f t="shared" si="614"/>
        <v>0.0250026128547452</v>
      </c>
      <c r="R4885" s="58">
        <f t="shared" si="615"/>
        <v>3.17361010226061</v>
      </c>
      <c r="S4885" s="57">
        <f>IF(K4885=0,C4913,(1/$C$59)*LN(1+$C$59/$C$58/(RodR+ABS(Calculations!K4885-RodR))))</f>
        <v>0.00787828751771853</v>
      </c>
      <c r="T4885" s="83">
        <f t="shared" si="616"/>
        <v>0.00791973659376307</v>
      </c>
      <c r="U4885" s="58">
        <f t="shared" si="617"/>
        <v>203.458333333333</v>
      </c>
      <c r="V4885" s="58">
        <f t="shared" si="618"/>
        <v>1.01019948033673</v>
      </c>
      <c r="W4885" s="58">
        <f t="shared" si="619"/>
        <v>1.01019948033673</v>
      </c>
    </row>
    <row r="4886" spans="11:23">
      <c r="K4886" s="80">
        <v>488.4</v>
      </c>
      <c r="L4886" s="56">
        <f t="shared" si="613"/>
        <v>1.01751549373141</v>
      </c>
      <c r="M4886" s="56">
        <f t="shared" si="620"/>
        <v>0.00208085162239757</v>
      </c>
      <c r="Q4886" s="82">
        <f t="shared" si="614"/>
        <v>0.0249975101758842</v>
      </c>
      <c r="R4886" s="58">
        <f t="shared" si="615"/>
        <v>3.17361010226061</v>
      </c>
      <c r="S4886" s="57">
        <f>IF(K4886=0,C4914,(1/$C$59)*LN(1+$C$59/$C$58/(RodR+ABS(Calculations!K4886-RodR))))</f>
        <v>0.00787667967091425</v>
      </c>
      <c r="T4886" s="83">
        <f t="shared" si="616"/>
        <v>0.00791811178943532</v>
      </c>
      <c r="U4886" s="58">
        <f t="shared" si="617"/>
        <v>203.5</v>
      </c>
      <c r="V4886" s="58">
        <f t="shared" si="618"/>
        <v>1.01019948033673</v>
      </c>
      <c r="W4886" s="58">
        <f t="shared" si="619"/>
        <v>1.01019948033673</v>
      </c>
    </row>
    <row r="4887" spans="11:23">
      <c r="K4887" s="80">
        <v>488.5</v>
      </c>
      <c r="L4887" s="56">
        <f t="shared" si="613"/>
        <v>1.01730787561504</v>
      </c>
      <c r="M4887" s="56">
        <f t="shared" si="620"/>
        <v>0.00208000166676547</v>
      </c>
      <c r="Q4887" s="82">
        <f t="shared" si="614"/>
        <v>0.0249924095793739</v>
      </c>
      <c r="R4887" s="58">
        <f t="shared" si="615"/>
        <v>3.17361010226061</v>
      </c>
      <c r="S4887" s="57">
        <f>IF(K4887=0,C4915,(1/$C$59)*LN(1+$C$59/$C$58/(RodR+ABS(Calculations!K4887-RodR))))</f>
        <v>0.00787507248025565</v>
      </c>
      <c r="T4887" s="83">
        <f t="shared" si="616"/>
        <v>0.00791648765165836</v>
      </c>
      <c r="U4887" s="58">
        <f t="shared" si="617"/>
        <v>203.541666666667</v>
      </c>
      <c r="V4887" s="58">
        <f t="shared" si="618"/>
        <v>1.01019948033673</v>
      </c>
      <c r="W4887" s="58">
        <f t="shared" si="619"/>
        <v>1.01019948033673</v>
      </c>
    </row>
    <row r="4888" spans="11:23">
      <c r="K4888" s="80">
        <v>488.6</v>
      </c>
      <c r="L4888" s="56">
        <f t="shared" si="613"/>
        <v>1.01710034220827</v>
      </c>
      <c r="M4888" s="56">
        <f t="shared" si="620"/>
        <v>0.0020791522317618</v>
      </c>
      <c r="Q4888" s="82">
        <f t="shared" si="614"/>
        <v>0.0249873110639412</v>
      </c>
      <c r="R4888" s="58">
        <f t="shared" si="615"/>
        <v>3.17361010226061</v>
      </c>
      <c r="S4888" s="57">
        <f>IF(K4888=0,C4916,(1/$C$59)*LN(1+$C$59/$C$58/(RodR+ABS(Calculations!K4888-RodR))))</f>
        <v>0.00787346594534166</v>
      </c>
      <c r="T4888" s="83">
        <f t="shared" si="616"/>
        <v>0.00791486418002099</v>
      </c>
      <c r="U4888" s="58">
        <f t="shared" si="617"/>
        <v>203.583333333333</v>
      </c>
      <c r="V4888" s="58">
        <f t="shared" si="618"/>
        <v>1.01019948033673</v>
      </c>
      <c r="W4888" s="58">
        <f t="shared" si="619"/>
        <v>1.01019948033673</v>
      </c>
    </row>
    <row r="4889" spans="11:23">
      <c r="K4889" s="80">
        <v>488.7</v>
      </c>
      <c r="L4889" s="56">
        <f t="shared" si="613"/>
        <v>1.01689289345916</v>
      </c>
      <c r="M4889" s="56">
        <f t="shared" si="620"/>
        <v>0.00207830331701064</v>
      </c>
      <c r="Q4889" s="82">
        <f t="shared" si="614"/>
        <v>0.0249822146283108</v>
      </c>
      <c r="R4889" s="58">
        <f t="shared" si="615"/>
        <v>3.17361010226061</v>
      </c>
      <c r="S4889" s="57">
        <f>IF(K4889=0,C4917,(1/$C$59)*LN(1+$C$59/$C$58/(RodR+ABS(Calculations!K4889-RodR))))</f>
        <v>0.00787186006577039</v>
      </c>
      <c r="T4889" s="83">
        <f t="shared" si="616"/>
        <v>0.00791324137411467</v>
      </c>
      <c r="U4889" s="58">
        <f t="shared" si="617"/>
        <v>203.625</v>
      </c>
      <c r="V4889" s="58">
        <f t="shared" si="618"/>
        <v>1.01019948033673</v>
      </c>
      <c r="W4889" s="58">
        <f t="shared" si="619"/>
        <v>1.01019948033673</v>
      </c>
    </row>
    <row r="4890" spans="11:23">
      <c r="K4890" s="80">
        <v>488.8</v>
      </c>
      <c r="L4890" s="56">
        <f t="shared" si="613"/>
        <v>1.01668552931602</v>
      </c>
      <c r="M4890" s="56">
        <f t="shared" si="620"/>
        <v>0.0020774549220679</v>
      </c>
      <c r="Q4890" s="82">
        <f t="shared" si="614"/>
        <v>0.0249771202712122</v>
      </c>
      <c r="R4890" s="58">
        <f t="shared" si="615"/>
        <v>3.17361010226061</v>
      </c>
      <c r="S4890" s="57">
        <f>IF(K4890=0,C4918,(1/$C$59)*LN(1+$C$59/$C$58/(RodR+ABS(Calculations!K4890-RodR))))</f>
        <v>0.00787025484114154</v>
      </c>
      <c r="T4890" s="83">
        <f t="shared" si="616"/>
        <v>0.00791161923352864</v>
      </c>
      <c r="U4890" s="58">
        <f t="shared" si="617"/>
        <v>203.666666666667</v>
      </c>
      <c r="V4890" s="58">
        <f t="shared" si="618"/>
        <v>1.01019948033673</v>
      </c>
      <c r="W4890" s="58">
        <f t="shared" si="619"/>
        <v>1.01019948033673</v>
      </c>
    </row>
    <row r="4891" spans="11:23">
      <c r="K4891" s="80">
        <v>488.9</v>
      </c>
      <c r="L4891" s="56">
        <f t="shared" si="613"/>
        <v>1.01647824972702</v>
      </c>
      <c r="M4891" s="56">
        <f t="shared" si="620"/>
        <v>0.00207660704655743</v>
      </c>
      <c r="Q4891" s="82">
        <f t="shared" si="614"/>
        <v>0.0249720279913727</v>
      </c>
      <c r="R4891" s="58">
        <f t="shared" si="615"/>
        <v>3.17361010226061</v>
      </c>
      <c r="S4891" s="57">
        <f>IF(K4891=0,C4919,(1/$C$59)*LN(1+$C$59/$C$58/(RodR+ABS(Calculations!K4891-RodR))))</f>
        <v>0.00786865027105401</v>
      </c>
      <c r="T4891" s="83">
        <f t="shared" si="616"/>
        <v>0.00790999775785527</v>
      </c>
      <c r="U4891" s="58">
        <f t="shared" si="617"/>
        <v>203.708333333333</v>
      </c>
      <c r="V4891" s="58">
        <f t="shared" si="618"/>
        <v>1.01019948033673</v>
      </c>
      <c r="W4891" s="58">
        <f t="shared" si="619"/>
        <v>1.01019948033673</v>
      </c>
    </row>
    <row r="4892" spans="11:23">
      <c r="K4892" s="80">
        <v>489</v>
      </c>
      <c r="L4892" s="56">
        <f t="shared" si="613"/>
        <v>1.01627105464053</v>
      </c>
      <c r="M4892" s="56">
        <f t="shared" si="620"/>
        <v>0.00207575968996632</v>
      </c>
      <c r="Q4892" s="82">
        <f t="shared" si="614"/>
        <v>0.0249669377875234</v>
      </c>
      <c r="R4892" s="58">
        <f t="shared" si="615"/>
        <v>3.17361010226061</v>
      </c>
      <c r="S4892" s="57">
        <f>IF(K4892=0,C4920,(1/$C$59)*LN(1+$C$59/$C$58/(RodR+ABS(Calculations!K4892-RodR))))</f>
        <v>0.00786704635510804</v>
      </c>
      <c r="T4892" s="83">
        <f t="shared" si="616"/>
        <v>0.00790837694668423</v>
      </c>
      <c r="U4892" s="58">
        <f t="shared" si="617"/>
        <v>203.75</v>
      </c>
      <c r="V4892" s="58">
        <f t="shared" si="618"/>
        <v>1.01019948033673</v>
      </c>
      <c r="W4892" s="58">
        <f t="shared" si="619"/>
        <v>1.01019948033673</v>
      </c>
    </row>
    <row r="4893" spans="11:23">
      <c r="K4893" s="80">
        <v>489.1</v>
      </c>
      <c r="L4893" s="56">
        <f t="shared" si="613"/>
        <v>1.01606394400484</v>
      </c>
      <c r="M4893" s="56">
        <f t="shared" si="620"/>
        <v>0.00207491285191863</v>
      </c>
      <c r="Q4893" s="82">
        <f t="shared" si="614"/>
        <v>0.0249618496583939</v>
      </c>
      <c r="R4893" s="58">
        <f t="shared" si="615"/>
        <v>3.17361010226061</v>
      </c>
      <c r="S4893" s="57">
        <f>IF(K4893=0,C4921,(1/$C$59)*LN(1+$C$59/$C$58/(RodR+ABS(Calculations!K4893-RodR))))</f>
        <v>0.00786544309290333</v>
      </c>
      <c r="T4893" s="83">
        <f t="shared" si="616"/>
        <v>0.00790675679960878</v>
      </c>
      <c r="U4893" s="58">
        <f t="shared" si="617"/>
        <v>203.791666666667</v>
      </c>
      <c r="V4893" s="58">
        <f t="shared" si="618"/>
        <v>1.01019948033673</v>
      </c>
      <c r="W4893" s="58">
        <f t="shared" si="619"/>
        <v>1.01019948033673</v>
      </c>
    </row>
    <row r="4894" spans="11:23">
      <c r="K4894" s="80">
        <v>489.2</v>
      </c>
      <c r="L4894" s="56">
        <f t="shared" si="613"/>
        <v>1.01585691776833</v>
      </c>
      <c r="M4894" s="56">
        <f t="shared" si="620"/>
        <v>0.00207406653200493</v>
      </c>
      <c r="Q4894" s="82">
        <f t="shared" si="614"/>
        <v>0.0249567636027165</v>
      </c>
      <c r="R4894" s="58">
        <f t="shared" si="615"/>
        <v>3.17361010226061</v>
      </c>
      <c r="S4894" s="57">
        <f>IF(K4894=0,C4922,(1/$C$59)*LN(1+$C$59/$C$58/(RodR+ABS(Calculations!K4894-RodR))))</f>
        <v>0.00786384048404037</v>
      </c>
      <c r="T4894" s="83">
        <f t="shared" si="616"/>
        <v>0.00790513731621949</v>
      </c>
      <c r="U4894" s="58">
        <f t="shared" si="617"/>
        <v>203.833333333333</v>
      </c>
      <c r="V4894" s="58">
        <f t="shared" si="618"/>
        <v>1.01019948033673</v>
      </c>
      <c r="W4894" s="58">
        <f t="shared" si="619"/>
        <v>1.01019948033673</v>
      </c>
    </row>
    <row r="4895" spans="11:23">
      <c r="K4895" s="80">
        <v>489.3</v>
      </c>
      <c r="L4895" s="56">
        <f t="shared" si="613"/>
        <v>1.01564997587943</v>
      </c>
      <c r="M4895" s="56">
        <f t="shared" si="620"/>
        <v>0.00207322072974536</v>
      </c>
      <c r="Q4895" s="82">
        <f t="shared" si="614"/>
        <v>0.024951679619224</v>
      </c>
      <c r="R4895" s="58">
        <f t="shared" si="615"/>
        <v>3.17361010226061</v>
      </c>
      <c r="S4895" s="57">
        <f>IF(K4895=0,C4923,(1/$C$59)*LN(1+$C$59/$C$58/(RodR+ABS(Calculations!K4895-RodR))))</f>
        <v>0.00786223852811994</v>
      </c>
      <c r="T4895" s="83">
        <f t="shared" si="616"/>
        <v>0.00790351849610962</v>
      </c>
      <c r="U4895" s="58">
        <f t="shared" si="617"/>
        <v>203.875</v>
      </c>
      <c r="V4895" s="58">
        <f t="shared" si="618"/>
        <v>1.01019948033673</v>
      </c>
      <c r="W4895" s="58">
        <f t="shared" si="619"/>
        <v>1.01019948033673</v>
      </c>
    </row>
    <row r="4896" spans="11:23">
      <c r="K4896" s="80">
        <v>489.4</v>
      </c>
      <c r="L4896" s="56">
        <f t="shared" si="613"/>
        <v>1.01544311828661</v>
      </c>
      <c r="M4896" s="56">
        <f t="shared" si="620"/>
        <v>0.00207237544479955</v>
      </c>
      <c r="Q4896" s="82">
        <f t="shared" si="614"/>
        <v>0.0249465977066503</v>
      </c>
      <c r="R4896" s="58">
        <f t="shared" si="615"/>
        <v>3.17361010226061</v>
      </c>
      <c r="S4896" s="57">
        <f>IF(K4896=0,C4924,(1/$C$59)*LN(1+$C$59/$C$58/(RodR+ABS(Calculations!K4896-RodR))))</f>
        <v>0.00786063722474304</v>
      </c>
      <c r="T4896" s="83">
        <f t="shared" si="616"/>
        <v>0.00790190033887106</v>
      </c>
      <c r="U4896" s="58">
        <f t="shared" si="617"/>
        <v>203.916666666667</v>
      </c>
      <c r="V4896" s="58">
        <f t="shared" si="618"/>
        <v>1.01019948033673</v>
      </c>
      <c r="W4896" s="58">
        <f t="shared" si="619"/>
        <v>1.01019948033673</v>
      </c>
    </row>
    <row r="4897" spans="11:23">
      <c r="K4897" s="80">
        <v>489.5</v>
      </c>
      <c r="L4897" s="56">
        <f t="shared" si="613"/>
        <v>1.01523634493836</v>
      </c>
      <c r="M4897" s="56">
        <f t="shared" si="620"/>
        <v>0.00207153067668808</v>
      </c>
      <c r="Q4897" s="82">
        <f t="shared" si="614"/>
        <v>0.02494151786373</v>
      </c>
      <c r="R4897" s="58">
        <f t="shared" si="615"/>
        <v>3.17361010226061</v>
      </c>
      <c r="S4897" s="57">
        <f>IF(K4897=0,C4925,(1/$C$59)*LN(1+$C$59/$C$58/(RodR+ABS(Calculations!K4897-RodR))))</f>
        <v>0.00785903657351097</v>
      </c>
      <c r="T4897" s="83">
        <f t="shared" si="616"/>
        <v>0.00790028284409708</v>
      </c>
      <c r="U4897" s="58">
        <f t="shared" si="617"/>
        <v>203.958333333333</v>
      </c>
      <c r="V4897" s="58">
        <f t="shared" si="618"/>
        <v>1.01019948033673</v>
      </c>
      <c r="W4897" s="58">
        <f t="shared" si="619"/>
        <v>1.01019948033673</v>
      </c>
    </row>
    <row r="4898" spans="11:23">
      <c r="K4898" s="80">
        <v>489.6</v>
      </c>
      <c r="L4898" s="56">
        <f t="shared" si="613"/>
        <v>1.01502965578323</v>
      </c>
      <c r="M4898" s="56">
        <f t="shared" si="620"/>
        <v>0.00207068642503527</v>
      </c>
      <c r="Q4898" s="82">
        <f t="shared" si="614"/>
        <v>0.0249364400891995</v>
      </c>
      <c r="R4898" s="58">
        <f t="shared" si="615"/>
        <v>3.17361010226061</v>
      </c>
      <c r="S4898" s="57">
        <f>IF(K4898=0,C4926,(1/$C$59)*LN(1+$C$59/$C$58/(RodR+ABS(Calculations!K4898-RodR))))</f>
        <v>0.00785743657402556</v>
      </c>
      <c r="T4898" s="83">
        <f t="shared" si="616"/>
        <v>0.00789866601138069</v>
      </c>
      <c r="U4898" s="58">
        <f t="shared" si="617"/>
        <v>204</v>
      </c>
      <c r="V4898" s="58">
        <f t="shared" si="618"/>
        <v>1.01019948033673</v>
      </c>
      <c r="W4898" s="58">
        <f t="shared" si="619"/>
        <v>1.01019948033673</v>
      </c>
    </row>
    <row r="4899" spans="11:23">
      <c r="K4899" s="80">
        <v>489.7</v>
      </c>
      <c r="L4899" s="56">
        <f t="shared" si="613"/>
        <v>1.0148230507698</v>
      </c>
      <c r="M4899" s="56">
        <f t="shared" si="620"/>
        <v>0.00206984268936239</v>
      </c>
      <c r="Q4899" s="82">
        <f t="shared" si="614"/>
        <v>0.024931364381795</v>
      </c>
      <c r="R4899" s="58">
        <f t="shared" si="615"/>
        <v>3.17361010226061</v>
      </c>
      <c r="S4899" s="57">
        <f>IF(K4899=0,C4927,(1/$C$59)*LN(1+$C$59/$C$58/(RodR+ABS(Calculations!K4899-RodR))))</f>
        <v>0.00785583722588861</v>
      </c>
      <c r="T4899" s="83">
        <f t="shared" si="616"/>
        <v>0.00789704984031604</v>
      </c>
      <c r="U4899" s="58">
        <f t="shared" si="617"/>
        <v>204.041666666667</v>
      </c>
      <c r="V4899" s="58">
        <f t="shared" si="618"/>
        <v>1.01019948033673</v>
      </c>
      <c r="W4899" s="58">
        <f t="shared" si="619"/>
        <v>1.01019948033673</v>
      </c>
    </row>
    <row r="4900" spans="11:23">
      <c r="K4900" s="80">
        <v>489.8</v>
      </c>
      <c r="L4900" s="56">
        <f t="shared" si="613"/>
        <v>1.01461652984672</v>
      </c>
      <c r="M4900" s="56">
        <f t="shared" si="620"/>
        <v>0.00206899946929395</v>
      </c>
      <c r="Q4900" s="82">
        <f t="shared" si="614"/>
        <v>0.0249262907402555</v>
      </c>
      <c r="R4900" s="58">
        <f t="shared" si="615"/>
        <v>3.17361010226061</v>
      </c>
      <c r="S4900" s="57">
        <f>IF(K4900=0,C4928,(1/$C$59)*LN(1+$C$59/$C$58/(RodR+ABS(Calculations!K4900-RodR))))</f>
        <v>0.00785423852870274</v>
      </c>
      <c r="T4900" s="83">
        <f t="shared" si="616"/>
        <v>0.00789543433049661</v>
      </c>
      <c r="U4900" s="58">
        <f t="shared" si="617"/>
        <v>204.083333333333</v>
      </c>
      <c r="V4900" s="58">
        <f t="shared" si="618"/>
        <v>1.01019948033673</v>
      </c>
      <c r="W4900" s="58">
        <f t="shared" si="619"/>
        <v>1.01019948033673</v>
      </c>
    </row>
    <row r="4901" spans="11:23">
      <c r="K4901" s="80">
        <v>489.9</v>
      </c>
      <c r="L4901" s="56">
        <f t="shared" si="613"/>
        <v>1.01441009296267</v>
      </c>
      <c r="M4901" s="56">
        <f t="shared" si="620"/>
        <v>0.00206815676435057</v>
      </c>
      <c r="Q4901" s="82">
        <f t="shared" si="614"/>
        <v>0.0249212191633198</v>
      </c>
      <c r="R4901" s="58">
        <f t="shared" si="615"/>
        <v>3.17361010226061</v>
      </c>
      <c r="S4901" s="57">
        <f>IF(K4901=0,C4929,(1/$C$59)*LN(1+$C$59/$C$58/(RodR+ABS(Calculations!K4901-RodR))))</f>
        <v>0.00785264048207057</v>
      </c>
      <c r="T4901" s="83">
        <f t="shared" si="616"/>
        <v>0.00789381948151674</v>
      </c>
      <c r="U4901" s="58">
        <f t="shared" si="617"/>
        <v>204.125</v>
      </c>
      <c r="V4901" s="58">
        <f t="shared" si="618"/>
        <v>1.01019948033673</v>
      </c>
      <c r="W4901" s="58">
        <f t="shared" si="619"/>
        <v>1.01019948033673</v>
      </c>
    </row>
    <row r="4902" spans="11:23">
      <c r="K4902" s="80">
        <v>490</v>
      </c>
      <c r="L4902" s="56">
        <f t="shared" si="613"/>
        <v>1.01420374006634</v>
      </c>
      <c r="M4902" s="56">
        <f t="shared" si="620"/>
        <v>0.00206731457419096</v>
      </c>
      <c r="Q4902" s="82">
        <f t="shared" si="614"/>
        <v>0.0249161496497275</v>
      </c>
      <c r="R4902" s="58">
        <f t="shared" si="615"/>
        <v>3.17361010226061</v>
      </c>
      <c r="S4902" s="57">
        <f>IF(K4902=0,C4930,(1/$C$59)*LN(1+$C$59/$C$58/(RodR+ABS(Calculations!K4902-RodR))))</f>
        <v>0.00785104308559496</v>
      </c>
      <c r="T4902" s="83">
        <f t="shared" si="616"/>
        <v>0.00789220529297103</v>
      </c>
      <c r="U4902" s="58">
        <f t="shared" si="617"/>
        <v>204.166666666667</v>
      </c>
      <c r="V4902" s="58">
        <f t="shared" si="618"/>
        <v>1.01019948033673</v>
      </c>
      <c r="W4902" s="58">
        <f t="shared" si="619"/>
        <v>1.01019948033673</v>
      </c>
    </row>
    <row r="4903" spans="11:23">
      <c r="K4903" s="80">
        <v>490.1</v>
      </c>
      <c r="L4903" s="56">
        <f t="shared" si="613"/>
        <v>1.01399747110646</v>
      </c>
      <c r="M4903" s="56">
        <f t="shared" si="620"/>
        <v>0.00206647289837125</v>
      </c>
      <c r="Q4903" s="82">
        <f t="shared" si="614"/>
        <v>0.0249110821982192</v>
      </c>
      <c r="R4903" s="58">
        <f t="shared" si="615"/>
        <v>3.17361010226061</v>
      </c>
      <c r="S4903" s="57">
        <f>IF(K4903=0,C4931,(1/$C$59)*LN(1+$C$59/$C$58/(RodR+ABS(Calculations!K4903-RodR))))</f>
        <v>0.00784944633887907</v>
      </c>
      <c r="T4903" s="83">
        <f t="shared" si="616"/>
        <v>0.0078905917644545</v>
      </c>
      <c r="U4903" s="58">
        <f t="shared" si="617"/>
        <v>204.208333333333</v>
      </c>
      <c r="V4903" s="58">
        <f t="shared" si="618"/>
        <v>1.01019948033673</v>
      </c>
      <c r="W4903" s="58">
        <f t="shared" si="619"/>
        <v>1.01019948033673</v>
      </c>
    </row>
    <row r="4904" spans="11:23">
      <c r="K4904" s="80">
        <v>490.2</v>
      </c>
      <c r="L4904" s="56">
        <f t="shared" si="613"/>
        <v>1.01379128603188</v>
      </c>
      <c r="M4904" s="56">
        <f t="shared" si="620"/>
        <v>0.00206563173644603</v>
      </c>
      <c r="Q4904" s="82">
        <f t="shared" si="614"/>
        <v>0.0249060168075379</v>
      </c>
      <c r="R4904" s="58">
        <f t="shared" si="615"/>
        <v>3.17361010226061</v>
      </c>
      <c r="S4904" s="57">
        <f>IF(K4904=0,C4932,(1/$C$59)*LN(1+$C$59/$C$58/(RodR+ABS(Calculations!K4904-RodR))))</f>
        <v>0.00784785024152682</v>
      </c>
      <c r="T4904" s="83">
        <f t="shared" si="616"/>
        <v>0.00788897889556241</v>
      </c>
      <c r="U4904" s="58">
        <f t="shared" si="617"/>
        <v>204.25</v>
      </c>
      <c r="V4904" s="58">
        <f t="shared" si="618"/>
        <v>1.01019948033673</v>
      </c>
      <c r="W4904" s="58">
        <f t="shared" si="619"/>
        <v>1.01019948033673</v>
      </c>
    </row>
    <row r="4905" spans="11:23">
      <c r="K4905" s="80">
        <v>490.3</v>
      </c>
      <c r="L4905" s="56">
        <f t="shared" si="613"/>
        <v>1.01358518479143</v>
      </c>
      <c r="M4905" s="56">
        <f t="shared" si="620"/>
        <v>0.00206479108800606</v>
      </c>
      <c r="Q4905" s="82">
        <f t="shared" si="614"/>
        <v>0.0249009534764267</v>
      </c>
      <c r="R4905" s="58">
        <f t="shared" si="615"/>
        <v>3.17361010226061</v>
      </c>
      <c r="S4905" s="57">
        <f>IF(K4905=0,C4933,(1/$C$59)*LN(1+$C$59/$C$58/(RodR+ABS(Calculations!K4905-RodR))))</f>
        <v>0.00784625479314216</v>
      </c>
      <c r="T4905" s="83">
        <f t="shared" si="616"/>
        <v>0.00788736668589024</v>
      </c>
      <c r="U4905" s="58">
        <f t="shared" si="617"/>
        <v>204.291666666667</v>
      </c>
      <c r="V4905" s="58">
        <f t="shared" si="618"/>
        <v>1.01019948033673</v>
      </c>
      <c r="W4905" s="58">
        <f t="shared" si="619"/>
        <v>1.01019948033673</v>
      </c>
    </row>
    <row r="4906" spans="11:23">
      <c r="K4906" s="80">
        <v>490.4</v>
      </c>
      <c r="L4906" s="56">
        <f t="shared" si="613"/>
        <v>1.01337916733394</v>
      </c>
      <c r="M4906" s="56">
        <f t="shared" si="620"/>
        <v>0.00206395095267453</v>
      </c>
      <c r="Q4906" s="82">
        <f t="shared" si="614"/>
        <v>0.0248958922036286</v>
      </c>
      <c r="R4906" s="58">
        <f t="shared" si="615"/>
        <v>3.17361010226061</v>
      </c>
      <c r="S4906" s="57">
        <f>IF(K4906=0,C4934,(1/$C$59)*LN(1+$C$59/$C$58/(RodR+ABS(Calculations!K4906-RodR))))</f>
        <v>0.00784465999332902</v>
      </c>
      <c r="T4906" s="83">
        <f t="shared" si="616"/>
        <v>0.00788575513503391</v>
      </c>
      <c r="U4906" s="58">
        <f t="shared" si="617"/>
        <v>204.333333333333</v>
      </c>
      <c r="V4906" s="58">
        <f t="shared" si="618"/>
        <v>1.01019948033673</v>
      </c>
      <c r="W4906" s="58">
        <f t="shared" si="619"/>
        <v>1.01019948033673</v>
      </c>
    </row>
    <row r="4907" spans="11:23">
      <c r="K4907" s="80">
        <v>490.5</v>
      </c>
      <c r="L4907" s="56">
        <f t="shared" si="613"/>
        <v>1.01317323360838</v>
      </c>
      <c r="M4907" s="56">
        <f t="shared" si="620"/>
        <v>0.00206311132997383</v>
      </c>
      <c r="Q4907" s="82">
        <f t="shared" si="614"/>
        <v>0.0248908329878901</v>
      </c>
      <c r="R4907" s="58">
        <f t="shared" si="615"/>
        <v>3.17361010226061</v>
      </c>
      <c r="S4907" s="57">
        <f>IF(K4907=0,C4935,(1/$C$59)*LN(1+$C$59/$C$58/(RodR+ABS(Calculations!K4907-RodR))))</f>
        <v>0.00784306584169239</v>
      </c>
      <c r="T4907" s="83">
        <f t="shared" si="616"/>
        <v>0.00788414424258978</v>
      </c>
      <c r="U4907" s="58">
        <f t="shared" si="617"/>
        <v>204.375</v>
      </c>
      <c r="V4907" s="58">
        <f t="shared" si="618"/>
        <v>1.01019948033673</v>
      </c>
      <c r="W4907" s="58">
        <f t="shared" si="619"/>
        <v>1.01019948033673</v>
      </c>
    </row>
    <row r="4908" spans="11:23">
      <c r="K4908" s="80">
        <v>490.6</v>
      </c>
      <c r="L4908" s="56">
        <f t="shared" si="613"/>
        <v>1.01296738356374</v>
      </c>
      <c r="M4908" s="56">
        <f t="shared" si="620"/>
        <v>0.00206227221949273</v>
      </c>
      <c r="Q4908" s="82">
        <f t="shared" si="614"/>
        <v>0.0248857758279575</v>
      </c>
      <c r="R4908" s="58">
        <f t="shared" si="615"/>
        <v>3.17361010226061</v>
      </c>
      <c r="S4908" s="57">
        <f>IF(K4908=0,C4936,(1/$C$59)*LN(1+$C$59/$C$58/(RodR+ABS(Calculations!K4908-RodR))))</f>
        <v>0.00784147233783727</v>
      </c>
      <c r="T4908" s="83">
        <f t="shared" si="616"/>
        <v>0.00788253400815444</v>
      </c>
      <c r="U4908" s="58">
        <f t="shared" si="617"/>
        <v>204.416666666667</v>
      </c>
      <c r="V4908" s="58">
        <f t="shared" si="618"/>
        <v>1.01019948033673</v>
      </c>
      <c r="W4908" s="58">
        <f t="shared" si="619"/>
        <v>1.01019948033673</v>
      </c>
    </row>
    <row r="4909" spans="11:23">
      <c r="K4909" s="80">
        <v>490.7</v>
      </c>
      <c r="L4909" s="56">
        <f t="shared" si="613"/>
        <v>1.01276161714894</v>
      </c>
      <c r="M4909" s="56">
        <f t="shared" si="620"/>
        <v>0.0020614336208562</v>
      </c>
      <c r="Q4909" s="82">
        <f t="shared" si="614"/>
        <v>0.0248807207225764</v>
      </c>
      <c r="R4909" s="58">
        <f t="shared" si="615"/>
        <v>3.17361010226061</v>
      </c>
      <c r="S4909" s="57">
        <f>IF(K4909=0,C4937,(1/$C$59)*LN(1+$C$59/$C$58/(RodR+ABS(Calculations!K4909-RodR))))</f>
        <v>0.00783987948136838</v>
      </c>
      <c r="T4909" s="83">
        <f t="shared" si="616"/>
        <v>0.00788092443132471</v>
      </c>
      <c r="U4909" s="58">
        <f t="shared" si="617"/>
        <v>204.458333333333</v>
      </c>
      <c r="V4909" s="58">
        <f t="shared" si="618"/>
        <v>1.01019948033673</v>
      </c>
      <c r="W4909" s="58">
        <f t="shared" si="619"/>
        <v>1.01019948033673</v>
      </c>
    </row>
    <row r="4910" spans="11:23">
      <c r="K4910" s="80">
        <v>490.8</v>
      </c>
      <c r="L4910" s="56">
        <f t="shared" si="613"/>
        <v>1.0125559343131</v>
      </c>
      <c r="M4910" s="56">
        <f t="shared" si="620"/>
        <v>0.00206059553361904</v>
      </c>
      <c r="Q4910" s="82">
        <f t="shared" si="614"/>
        <v>0.0248756676704965</v>
      </c>
      <c r="R4910" s="58">
        <f t="shared" si="615"/>
        <v>3.17361010226061</v>
      </c>
      <c r="S4910" s="57">
        <f>IF(K4910=0,C4938,(1/$C$59)*LN(1+$C$59/$C$58/(RodR+ABS(Calculations!K4910-RodR))))</f>
        <v>0.00783828727189178</v>
      </c>
      <c r="T4910" s="83">
        <f t="shared" si="616"/>
        <v>0.00787931551169784</v>
      </c>
      <c r="U4910" s="58">
        <f t="shared" si="617"/>
        <v>204.5</v>
      </c>
      <c r="V4910" s="58">
        <f t="shared" si="618"/>
        <v>1.01019948033673</v>
      </c>
      <c r="W4910" s="58">
        <f t="shared" si="619"/>
        <v>1.01019948033673</v>
      </c>
    </row>
    <row r="4911" spans="11:23">
      <c r="K4911" s="80">
        <v>490.9</v>
      </c>
      <c r="L4911" s="56">
        <f t="shared" si="613"/>
        <v>1.01235033500526</v>
      </c>
      <c r="M4911" s="56">
        <f t="shared" si="620"/>
        <v>0.00205975795740621</v>
      </c>
      <c r="Q4911" s="82">
        <f t="shared" si="614"/>
        <v>0.024870616670466</v>
      </c>
      <c r="R4911" s="58">
        <f t="shared" si="615"/>
        <v>3.17361010226061</v>
      </c>
      <c r="S4911" s="57">
        <f>IF(K4911=0,C4939,(1/$C$59)*LN(1+$C$59/$C$58/(RodR+ABS(Calculations!K4911-RodR))))</f>
        <v>0.007836695709013</v>
      </c>
      <c r="T4911" s="83">
        <f t="shared" si="616"/>
        <v>0.00787770724887109</v>
      </c>
      <c r="U4911" s="58">
        <f t="shared" si="617"/>
        <v>204.541666666667</v>
      </c>
      <c r="V4911" s="58">
        <f t="shared" si="618"/>
        <v>1.01019948033673</v>
      </c>
      <c r="W4911" s="58">
        <f t="shared" si="619"/>
        <v>1.01019948033673</v>
      </c>
    </row>
    <row r="4912" spans="11:23">
      <c r="K4912" s="80">
        <v>491</v>
      </c>
      <c r="L4912" s="56">
        <f t="shared" si="613"/>
        <v>1.0121448191746</v>
      </c>
      <c r="M4912" s="56">
        <f t="shared" si="620"/>
        <v>0.00205892089173876</v>
      </c>
      <c r="Q4912" s="82">
        <f t="shared" si="614"/>
        <v>0.0248655677212363</v>
      </c>
      <c r="R4912" s="58">
        <f t="shared" si="615"/>
        <v>3.17361010226061</v>
      </c>
      <c r="S4912" s="57">
        <f>IF(K4912=0,C4940,(1/$C$59)*LN(1+$C$59/$C$58/(RodR+ABS(Calculations!K4912-RodR))))</f>
        <v>0.00783510479233861</v>
      </c>
      <c r="T4912" s="83">
        <f t="shared" si="616"/>
        <v>0.00787609964244327</v>
      </c>
      <c r="U4912" s="58">
        <f t="shared" si="617"/>
        <v>204.583333333333</v>
      </c>
      <c r="V4912" s="58">
        <f t="shared" si="618"/>
        <v>1.01019948033673</v>
      </c>
      <c r="W4912" s="58">
        <f t="shared" si="619"/>
        <v>1.01019948033673</v>
      </c>
    </row>
    <row r="4913" spans="11:23">
      <c r="K4913" s="80">
        <v>491.1</v>
      </c>
      <c r="L4913" s="56">
        <f t="shared" si="613"/>
        <v>1.01193938677022</v>
      </c>
      <c r="M4913" s="56">
        <f t="shared" si="620"/>
        <v>0.00205808433624011</v>
      </c>
      <c r="Q4913" s="82">
        <f t="shared" si="614"/>
        <v>0.0248605208215571</v>
      </c>
      <c r="R4913" s="58">
        <f t="shared" si="615"/>
        <v>3.17361010226061</v>
      </c>
      <c r="S4913" s="57">
        <f>IF(K4913=0,C4941,(1/$C$59)*LN(1+$C$59/$C$58/(RodR+ABS(Calculations!K4913-RodR))))</f>
        <v>0.00783351452147465</v>
      </c>
      <c r="T4913" s="83">
        <f t="shared" si="616"/>
        <v>0.00787449269201165</v>
      </c>
      <c r="U4913" s="58">
        <f t="shared" si="617"/>
        <v>204.625</v>
      </c>
      <c r="V4913" s="58">
        <f t="shared" si="618"/>
        <v>1.01019948033673</v>
      </c>
      <c r="W4913" s="58">
        <f t="shared" si="619"/>
        <v>1.01019948033673</v>
      </c>
    </row>
    <row r="4914" spans="11:23">
      <c r="K4914" s="80">
        <v>491.2</v>
      </c>
      <c r="L4914" s="56">
        <f t="shared" si="613"/>
        <v>1.01173403774138</v>
      </c>
      <c r="M4914" s="56">
        <f t="shared" si="620"/>
        <v>0.0020572482905008</v>
      </c>
      <c r="Q4914" s="82">
        <f t="shared" si="614"/>
        <v>0.0248554759701817</v>
      </c>
      <c r="R4914" s="58">
        <f t="shared" si="615"/>
        <v>3.17361010226061</v>
      </c>
      <c r="S4914" s="57">
        <f>IF(K4914=0,C4942,(1/$C$59)*LN(1+$C$59/$C$58/(RodR+ABS(Calculations!K4914-RodR))))</f>
        <v>0.00783192489602826</v>
      </c>
      <c r="T4914" s="83">
        <f t="shared" si="616"/>
        <v>0.00787288639717548</v>
      </c>
      <c r="U4914" s="58">
        <f t="shared" si="617"/>
        <v>204.666666666667</v>
      </c>
      <c r="V4914" s="58">
        <f t="shared" si="618"/>
        <v>1.01019948033673</v>
      </c>
      <c r="W4914" s="58">
        <f t="shared" si="619"/>
        <v>1.01019948033673</v>
      </c>
    </row>
    <row r="4915" spans="11:23">
      <c r="K4915" s="80">
        <v>491.3</v>
      </c>
      <c r="L4915" s="56">
        <f t="shared" si="613"/>
        <v>1.01152877203735</v>
      </c>
      <c r="M4915" s="56">
        <f t="shared" si="620"/>
        <v>0.00205641275407586</v>
      </c>
      <c r="Q4915" s="82">
        <f t="shared" si="614"/>
        <v>0.0248504331658638</v>
      </c>
      <c r="R4915" s="58">
        <f t="shared" si="615"/>
        <v>3.17361010226061</v>
      </c>
      <c r="S4915" s="57">
        <f>IF(K4915=0,C4943,(1/$C$59)*LN(1+$C$59/$C$58/(RodR+ABS(Calculations!K4915-RodR))))</f>
        <v>0.00783033591560681</v>
      </c>
      <c r="T4915" s="83">
        <f t="shared" si="616"/>
        <v>0.00787128075753292</v>
      </c>
      <c r="U4915" s="58">
        <f t="shared" si="617"/>
        <v>204.708333333333</v>
      </c>
      <c r="V4915" s="58">
        <f t="shared" si="618"/>
        <v>1.01019948033673</v>
      </c>
      <c r="W4915" s="58">
        <f t="shared" si="619"/>
        <v>1.01019948033673</v>
      </c>
    </row>
    <row r="4916" spans="11:23">
      <c r="K4916" s="80">
        <v>491.4</v>
      </c>
      <c r="L4916" s="56">
        <f t="shared" si="613"/>
        <v>1.01132358960738</v>
      </c>
      <c r="M4916" s="56">
        <f t="shared" si="620"/>
        <v>0.00205557772655585</v>
      </c>
      <c r="Q4916" s="82">
        <f t="shared" si="614"/>
        <v>0.0248453924073568</v>
      </c>
      <c r="R4916" s="58">
        <f t="shared" si="615"/>
        <v>3.17361010226061</v>
      </c>
      <c r="S4916" s="57">
        <f>IF(K4916=0,C4944,(1/$C$59)*LN(1+$C$59/$C$58/(RodR+ABS(Calculations!K4916-RodR))))</f>
        <v>0.00782874757981739</v>
      </c>
      <c r="T4916" s="83">
        <f t="shared" si="616"/>
        <v>0.00786967577268412</v>
      </c>
      <c r="U4916" s="58">
        <f t="shared" si="617"/>
        <v>204.75</v>
      </c>
      <c r="V4916" s="58">
        <f t="shared" si="618"/>
        <v>1.01019948033673</v>
      </c>
      <c r="W4916" s="58">
        <f t="shared" si="619"/>
        <v>1.01019948033673</v>
      </c>
    </row>
    <row r="4917" spans="11:23">
      <c r="K4917" s="80">
        <v>491.5</v>
      </c>
      <c r="L4917" s="56">
        <f t="shared" si="613"/>
        <v>1.01111849040082</v>
      </c>
      <c r="M4917" s="56">
        <f t="shared" si="620"/>
        <v>0.00205474320756371</v>
      </c>
      <c r="Q4917" s="82">
        <f t="shared" si="614"/>
        <v>0.0248403536934161</v>
      </c>
      <c r="R4917" s="58">
        <f t="shared" si="615"/>
        <v>3.17361010226061</v>
      </c>
      <c r="S4917" s="57">
        <f>IF(K4917=0,C4945,(1/$C$59)*LN(1+$C$59/$C$58/(RodR+ABS(Calculations!K4917-RodR))))</f>
        <v>0.00782715988826792</v>
      </c>
      <c r="T4917" s="83">
        <f t="shared" si="616"/>
        <v>0.00786807144222766</v>
      </c>
      <c r="U4917" s="58">
        <f t="shared" si="617"/>
        <v>204.791666666667</v>
      </c>
      <c r="V4917" s="58">
        <f t="shared" si="618"/>
        <v>1.01019948033673</v>
      </c>
      <c r="W4917" s="58">
        <f t="shared" si="619"/>
        <v>1.01019948033673</v>
      </c>
    </row>
    <row r="4918" spans="11:23">
      <c r="K4918" s="80">
        <v>491.6</v>
      </c>
      <c r="L4918" s="56">
        <f t="shared" si="613"/>
        <v>1.01091347436705</v>
      </c>
      <c r="M4918" s="56">
        <f t="shared" si="620"/>
        <v>0.00205390919669091</v>
      </c>
      <c r="Q4918" s="82">
        <f t="shared" si="614"/>
        <v>0.0248353170227983</v>
      </c>
      <c r="R4918" s="58">
        <f t="shared" si="615"/>
        <v>3.17361010226061</v>
      </c>
      <c r="S4918" s="57">
        <f>IF(K4918=0,C4946,(1/$C$59)*LN(1+$C$59/$C$58/(RodR+ABS(Calculations!K4918-RodR))))</f>
        <v>0.00782557284056657</v>
      </c>
      <c r="T4918" s="83">
        <f t="shared" si="616"/>
        <v>0.00786646776576416</v>
      </c>
      <c r="U4918" s="58">
        <f t="shared" si="617"/>
        <v>204.833333333333</v>
      </c>
      <c r="V4918" s="58">
        <f t="shared" si="618"/>
        <v>1.01019948033673</v>
      </c>
      <c r="W4918" s="58">
        <f t="shared" si="619"/>
        <v>1.01019948033673</v>
      </c>
    </row>
    <row r="4919" spans="11:23">
      <c r="K4919" s="80">
        <v>491.7</v>
      </c>
      <c r="L4919" s="56">
        <f t="shared" si="613"/>
        <v>1.01070854145548</v>
      </c>
      <c r="M4919" s="56">
        <f t="shared" si="620"/>
        <v>0.00205307569345692</v>
      </c>
      <c r="Q4919" s="82">
        <f t="shared" si="614"/>
        <v>0.0248302823942607</v>
      </c>
      <c r="R4919" s="58">
        <f t="shared" si="615"/>
        <v>3.17361010226061</v>
      </c>
      <c r="S4919" s="57">
        <f>IF(K4919=0,C4947,(1/$C$59)*LN(1+$C$59/$C$58/(RodR+ABS(Calculations!K4919-RodR))))</f>
        <v>0.00782398643632177</v>
      </c>
      <c r="T4919" s="83">
        <f t="shared" si="616"/>
        <v>0.00786486474289308</v>
      </c>
      <c r="U4919" s="58">
        <f t="shared" si="617"/>
        <v>204.875</v>
      </c>
      <c r="V4919" s="58">
        <f t="shared" si="618"/>
        <v>1.01019948033673</v>
      </c>
      <c r="W4919" s="58">
        <f t="shared" si="619"/>
        <v>1.01019948033673</v>
      </c>
    </row>
    <row r="4920" spans="11:23">
      <c r="K4920" s="80">
        <v>491.8</v>
      </c>
      <c r="L4920" s="56">
        <f t="shared" si="613"/>
        <v>1.01050369161558</v>
      </c>
      <c r="M4920" s="56">
        <f t="shared" si="620"/>
        <v>0.00205224269752158</v>
      </c>
      <c r="Q4920" s="82">
        <f t="shared" si="614"/>
        <v>0.0248252498065615</v>
      </c>
      <c r="R4920" s="58">
        <f t="shared" si="615"/>
        <v>3.17361010226061</v>
      </c>
      <c r="S4920" s="57">
        <f>IF(K4920=0,C4948,(1/$C$59)*LN(1+$C$59/$C$58/(RodR+ABS(Calculations!K4920-RodR))))</f>
        <v>0.00782240067514221</v>
      </c>
      <c r="T4920" s="83">
        <f t="shared" si="616"/>
        <v>0.00786326237321571</v>
      </c>
      <c r="U4920" s="58">
        <f t="shared" si="617"/>
        <v>204.916666666667</v>
      </c>
      <c r="V4920" s="58">
        <f t="shared" si="618"/>
        <v>1.01019948033673</v>
      </c>
      <c r="W4920" s="58">
        <f t="shared" si="619"/>
        <v>1.01019948033673</v>
      </c>
    </row>
    <row r="4921" spans="11:23">
      <c r="K4921" s="80">
        <v>491.9</v>
      </c>
      <c r="L4921" s="56">
        <f t="shared" si="613"/>
        <v>1.01029892479686</v>
      </c>
      <c r="M4921" s="56">
        <f t="shared" si="620"/>
        <v>0.00205141020840482</v>
      </c>
      <c r="Q4921" s="82">
        <f t="shared" si="614"/>
        <v>0.0248202192584606</v>
      </c>
      <c r="R4921" s="58">
        <f t="shared" si="615"/>
        <v>3.17361010226061</v>
      </c>
      <c r="S4921" s="57">
        <f>IF(K4921=0,C4949,(1/$C$59)*LN(1+$C$59/$C$58/(RodR+ABS(Calculations!K4921-RodR))))</f>
        <v>0.00782081555663714</v>
      </c>
      <c r="T4921" s="83">
        <f t="shared" si="616"/>
        <v>0.00786166065633241</v>
      </c>
      <c r="U4921" s="58">
        <f t="shared" si="617"/>
        <v>204.958333333333</v>
      </c>
      <c r="V4921" s="58">
        <f t="shared" si="618"/>
        <v>1.01019948033673</v>
      </c>
      <c r="W4921" s="58">
        <f t="shared" si="619"/>
        <v>1.01019948033673</v>
      </c>
    </row>
    <row r="4922" spans="11:23">
      <c r="K4922" s="80">
        <v>492</v>
      </c>
      <c r="L4922" s="56">
        <f t="shared" si="613"/>
        <v>1.01009424094884</v>
      </c>
      <c r="M4922" s="56">
        <f t="shared" si="620"/>
        <v>0.00205057822576604</v>
      </c>
      <c r="Q4922" s="82">
        <f t="shared" si="614"/>
        <v>0.0248151907487176</v>
      </c>
      <c r="R4922" s="58">
        <f t="shared" si="615"/>
        <v>3.17361010226061</v>
      </c>
      <c r="S4922" s="57">
        <f>IF(K4922=0,C4950,(1/$C$59)*LN(1+$C$59/$C$58/(RodR+ABS(Calculations!K4922-RodR))))</f>
        <v>0.00781923108041577</v>
      </c>
      <c r="T4922" s="83">
        <f t="shared" si="616"/>
        <v>0.00786005959184444</v>
      </c>
      <c r="U4922" s="58">
        <f t="shared" si="617"/>
        <v>205</v>
      </c>
      <c r="V4922" s="58">
        <f t="shared" si="618"/>
        <v>1.01019948033673</v>
      </c>
      <c r="W4922" s="58">
        <f t="shared" si="619"/>
        <v>1.01019948033673</v>
      </c>
    </row>
    <row r="4923" spans="11:23">
      <c r="K4923" s="80">
        <v>492.1</v>
      </c>
      <c r="L4923" s="56">
        <f t="shared" si="613"/>
        <v>1.00988964002106</v>
      </c>
      <c r="M4923" s="56">
        <f t="shared" si="620"/>
        <v>0.00204974674916025</v>
      </c>
      <c r="Q4923" s="82">
        <f t="shared" si="614"/>
        <v>0.0248101642760934</v>
      </c>
      <c r="R4923" s="58">
        <f t="shared" si="615"/>
        <v>3.17361010226061</v>
      </c>
      <c r="S4923" s="57">
        <f>IF(K4923=0,C4951,(1/$C$59)*LN(1+$C$59/$C$58/(RodR+ABS(Calculations!K4923-RodR))))</f>
        <v>0.0078176472460876</v>
      </c>
      <c r="T4923" s="83">
        <f t="shared" si="616"/>
        <v>0.00785845917935287</v>
      </c>
      <c r="U4923" s="58">
        <f t="shared" si="617"/>
        <v>205.041666666667</v>
      </c>
      <c r="V4923" s="58">
        <f t="shared" si="618"/>
        <v>1.01019948033673</v>
      </c>
      <c r="W4923" s="58">
        <f t="shared" si="619"/>
        <v>1.01019948033673</v>
      </c>
    </row>
    <row r="4924" spans="11:23">
      <c r="K4924" s="80">
        <v>492.2</v>
      </c>
      <c r="L4924" s="56">
        <f t="shared" si="613"/>
        <v>1.00968512196324</v>
      </c>
      <c r="M4924" s="56">
        <f t="shared" si="620"/>
        <v>0.00204891577814337</v>
      </c>
      <c r="Q4924" s="82">
        <f t="shared" si="614"/>
        <v>0.024805139839352</v>
      </c>
      <c r="R4924" s="58">
        <f t="shared" si="615"/>
        <v>3.17361010226061</v>
      </c>
      <c r="S4924" s="57">
        <f>IF(K4924=0,C4952,(1/$C$59)*LN(1+$C$59/$C$58/(RodR+ABS(Calculations!K4924-RodR))))</f>
        <v>0.00781606405326317</v>
      </c>
      <c r="T4924" s="83">
        <f t="shared" si="616"/>
        <v>0.00785685941846072</v>
      </c>
      <c r="U4924" s="58">
        <f t="shared" si="617"/>
        <v>205.083333333333</v>
      </c>
      <c r="V4924" s="58">
        <f t="shared" si="618"/>
        <v>1.01019948033673</v>
      </c>
      <c r="W4924" s="58">
        <f t="shared" si="619"/>
        <v>1.01019948033673</v>
      </c>
    </row>
    <row r="4925" spans="11:23">
      <c r="K4925" s="80">
        <v>492.3</v>
      </c>
      <c r="L4925" s="56">
        <f t="shared" si="613"/>
        <v>1.00948068672494</v>
      </c>
      <c r="M4925" s="56">
        <f t="shared" si="620"/>
        <v>0.00204808531240785</v>
      </c>
      <c r="Q4925" s="82">
        <f t="shared" si="614"/>
        <v>0.0248001174372549</v>
      </c>
      <c r="R4925" s="58">
        <f t="shared" si="615"/>
        <v>3.17361010226061</v>
      </c>
      <c r="S4925" s="57">
        <f>IF(K4925=0,C4953,(1/$C$59)*LN(1+$C$59/$C$58/(RodR+ABS(Calculations!K4925-RodR))))</f>
        <v>0.00781448150155225</v>
      </c>
      <c r="T4925" s="83">
        <f t="shared" si="616"/>
        <v>0.00785526030876883</v>
      </c>
      <c r="U4925" s="58">
        <f t="shared" si="617"/>
        <v>205.125</v>
      </c>
      <c r="V4925" s="58">
        <f t="shared" si="618"/>
        <v>1.01019948033673</v>
      </c>
      <c r="W4925" s="58">
        <f t="shared" si="619"/>
        <v>1.01019948033673</v>
      </c>
    </row>
    <row r="4926" spans="11:23">
      <c r="K4926" s="80">
        <v>492.4</v>
      </c>
      <c r="L4926" s="56">
        <f t="shared" si="613"/>
        <v>1.00927633425597</v>
      </c>
      <c r="M4926" s="56">
        <f t="shared" si="620"/>
        <v>0.00204725535140593</v>
      </c>
      <c r="Q4926" s="82">
        <f t="shared" si="614"/>
        <v>0.0247950970685686</v>
      </c>
      <c r="R4926" s="58">
        <f t="shared" si="615"/>
        <v>3.17361010226061</v>
      </c>
      <c r="S4926" s="57">
        <f>IF(K4926=0,C4954,(1/$C$59)*LN(1+$C$59/$C$58/(RodR+ABS(Calculations!K4926-RodR))))</f>
        <v>0.00781289959056618</v>
      </c>
      <c r="T4926" s="83">
        <f t="shared" si="616"/>
        <v>0.00785366184988024</v>
      </c>
      <c r="U4926" s="58">
        <f t="shared" si="617"/>
        <v>205.166666666667</v>
      </c>
      <c r="V4926" s="58">
        <f t="shared" si="618"/>
        <v>1.01019948033673</v>
      </c>
      <c r="W4926" s="58">
        <f t="shared" si="619"/>
        <v>1.01019948033673</v>
      </c>
    </row>
    <row r="4927" spans="11:23">
      <c r="K4927" s="80">
        <v>492.5</v>
      </c>
      <c r="L4927" s="56">
        <f t="shared" si="613"/>
        <v>1.00907206450599</v>
      </c>
      <c r="M4927" s="56">
        <f t="shared" si="620"/>
        <v>0.00204642589483117</v>
      </c>
      <c r="Q4927" s="82">
        <f t="shared" si="614"/>
        <v>0.0247900787320564</v>
      </c>
      <c r="R4927" s="58">
        <f t="shared" si="615"/>
        <v>3.17361010226061</v>
      </c>
      <c r="S4927" s="57">
        <f>IF(K4927=0,C4955,(1/$C$59)*LN(1+$C$59/$C$58/(RodR+ABS(Calculations!K4927-RodR))))</f>
        <v>0.00781131831991525</v>
      </c>
      <c r="T4927" s="83">
        <f t="shared" si="616"/>
        <v>0.00785206404139777</v>
      </c>
      <c r="U4927" s="58">
        <f t="shared" si="617"/>
        <v>205.208333333333</v>
      </c>
      <c r="V4927" s="58">
        <f t="shared" si="618"/>
        <v>1.01019948033673</v>
      </c>
      <c r="W4927" s="58">
        <f t="shared" si="619"/>
        <v>1.01019948033673</v>
      </c>
    </row>
    <row r="4928" spans="11:23">
      <c r="K4928" s="80">
        <v>492.6</v>
      </c>
      <c r="L4928" s="56">
        <f t="shared" si="613"/>
        <v>1.00886787742477</v>
      </c>
      <c r="M4928" s="56">
        <f t="shared" si="620"/>
        <v>0.00204559694227213</v>
      </c>
      <c r="Q4928" s="82">
        <f t="shared" si="614"/>
        <v>0.0247850624264848</v>
      </c>
      <c r="R4928" s="58">
        <f t="shared" si="615"/>
        <v>3.17361010226061</v>
      </c>
      <c r="S4928" s="57">
        <f>IF(K4928=0,C4956,(1/$C$59)*LN(1+$C$59/$C$58/(RodR+ABS(Calculations!K4928-RodR))))</f>
        <v>0.0078097376892108</v>
      </c>
      <c r="T4928" s="83">
        <f t="shared" si="616"/>
        <v>0.00785046688292448</v>
      </c>
      <c r="U4928" s="58">
        <f t="shared" si="617"/>
        <v>205.25</v>
      </c>
      <c r="V4928" s="58">
        <f t="shared" si="618"/>
        <v>1.01019948033673</v>
      </c>
      <c r="W4928" s="58">
        <f t="shared" si="619"/>
        <v>1.01019948033673</v>
      </c>
    </row>
    <row r="4929" spans="11:23">
      <c r="K4929" s="80">
        <v>492.7</v>
      </c>
      <c r="L4929" s="56">
        <f t="shared" si="613"/>
        <v>1.00866377296223</v>
      </c>
      <c r="M4929" s="56">
        <f t="shared" si="620"/>
        <v>0.00204476849325141</v>
      </c>
      <c r="Q4929" s="82">
        <f t="shared" si="614"/>
        <v>0.0247800481506229</v>
      </c>
      <c r="R4929" s="58">
        <f t="shared" si="615"/>
        <v>3.17361010226061</v>
      </c>
      <c r="S4929" s="57">
        <f>IF(K4929=0,C4957,(1/$C$59)*LN(1+$C$59/$C$58/(RodR+ABS(Calculations!K4929-RodR))))</f>
        <v>0.00780815769806496</v>
      </c>
      <c r="T4929" s="83">
        <f t="shared" si="616"/>
        <v>0.00784887037406363</v>
      </c>
      <c r="U4929" s="58">
        <f t="shared" si="617"/>
        <v>205.291666666667</v>
      </c>
      <c r="V4929" s="58">
        <f t="shared" si="618"/>
        <v>1.01019948033673</v>
      </c>
      <c r="W4929" s="58">
        <f t="shared" si="619"/>
        <v>1.01019948033673</v>
      </c>
    </row>
    <row r="4930" spans="11:23">
      <c r="K4930" s="80">
        <v>492.8</v>
      </c>
      <c r="L4930" s="56">
        <f t="shared" ref="L4930:L4993" si="621">IF(K4930&lt;RodR,EPRValue,Q4930*$C$43)</f>
        <v>1.00845975106816</v>
      </c>
      <c r="M4930" s="56">
        <f t="shared" si="620"/>
        <v>0.0020439405474264</v>
      </c>
      <c r="Q4930" s="82">
        <f t="shared" si="614"/>
        <v>0.0247750359032373</v>
      </c>
      <c r="R4930" s="58">
        <f t="shared" si="615"/>
        <v>3.17361010226061</v>
      </c>
      <c r="S4930" s="57">
        <f>IF(K4930=0,C4958,(1/$C$59)*LN(1+$C$59/$C$58/(RodR+ABS(Calculations!K4930-RodR))))</f>
        <v>0.00780657834608909</v>
      </c>
      <c r="T4930" s="83">
        <f t="shared" si="616"/>
        <v>0.00784727451441916</v>
      </c>
      <c r="U4930" s="58">
        <f t="shared" si="617"/>
        <v>205.333333333333</v>
      </c>
      <c r="V4930" s="58">
        <f t="shared" si="618"/>
        <v>1.01019948033673</v>
      </c>
      <c r="W4930" s="58">
        <f t="shared" si="619"/>
        <v>1.01019948033673</v>
      </c>
    </row>
    <row r="4931" spans="11:23">
      <c r="K4931" s="80">
        <v>492.9</v>
      </c>
      <c r="L4931" s="56">
        <f t="shared" si="621"/>
        <v>1.00825581169247</v>
      </c>
      <c r="M4931" s="56">
        <f t="shared" si="620"/>
        <v>0.00204311310438743</v>
      </c>
      <c r="Q4931" s="82">
        <f t="shared" si="614"/>
        <v>0.0247700256830978</v>
      </c>
      <c r="R4931" s="58">
        <f t="shared" si="615"/>
        <v>3.17361010226061</v>
      </c>
      <c r="S4931" s="57">
        <f>IF(K4931=0,C4959,(1/$C$59)*LN(1+$C$59/$C$58/(RodR+ABS(Calculations!K4931-RodR))))</f>
        <v>0.00780499963289559</v>
      </c>
      <c r="T4931" s="83">
        <f t="shared" si="616"/>
        <v>0.00784567930359501</v>
      </c>
      <c r="U4931" s="58">
        <f t="shared" si="617"/>
        <v>205.375</v>
      </c>
      <c r="V4931" s="58">
        <f t="shared" si="618"/>
        <v>1.01019948033673</v>
      </c>
      <c r="W4931" s="58">
        <f t="shared" si="619"/>
        <v>1.01019948033673</v>
      </c>
    </row>
    <row r="4932" spans="11:23">
      <c r="K4932" s="80">
        <v>493</v>
      </c>
      <c r="L4932" s="56">
        <f t="shared" si="621"/>
        <v>1.00805195478515</v>
      </c>
      <c r="M4932" s="56">
        <f t="shared" si="620"/>
        <v>0.00204228616368973</v>
      </c>
      <c r="Q4932" s="82">
        <f t="shared" ref="Q4932:Q4995" si="622">R4932*IF($C$56&lt;$C$55,S4932,T4932)</f>
        <v>0.0247650174889752</v>
      </c>
      <c r="R4932" s="58">
        <f t="shared" ref="R4932:R4995" si="623">$C$70/$C$61*W4932</f>
        <v>3.17361010226061</v>
      </c>
      <c r="S4932" s="57">
        <f>IF(K4932=0,C4960,(1/$C$59)*LN(1+$C$59/$C$58/(RodR+ABS(Calculations!K4932-RodR))))</f>
        <v>0.00780342155809712</v>
      </c>
      <c r="T4932" s="83">
        <f t="shared" ref="T4932:T4995" si="624">IF((ABS(K4932))&lt;$C$55-$C$56,($C$53/2/PI()/$C$56*LN(($C$55-$C$56)*(ABS(K4932)+$C$56)/(ABS(K4932))/$C$55)+$C$60*LN($C$55*$C$54/($C$55-$C$56)/$C$53)),$C$60*LN((((ABS(K4932))+$C$56-$C$55)*$C$53+$C$55*$C$54)/($C$53*(ABS(K4932)))))</f>
        <v>0.00784408474119579</v>
      </c>
      <c r="U4932" s="58">
        <f t="shared" ref="U4932:U4995" si="625">K4932/$C$56</f>
        <v>205.416666666667</v>
      </c>
      <c r="V4932" s="58">
        <f t="shared" ref="V4932:V4995" si="626">IF(K4932="","",1/(1.0212-0.0178*LOG10($C$53+0.01)))</f>
        <v>1.01019948033673</v>
      </c>
      <c r="W4932" s="58">
        <f t="shared" ref="W4932:W4995" si="627">MAX(1/(-(0.21682*LOG10(3.7*U4932)-0.293)*(EXP(-3.7*U4932)-1)+1),1)*MAX(1/(-(0.1921*LOG10(U4932+0.2)+0.072)*(EXP(-150*U4932)-1)+1),1)*V4932</f>
        <v>1.01019948033673</v>
      </c>
    </row>
    <row r="4933" spans="11:23">
      <c r="K4933" s="80">
        <v>493.1</v>
      </c>
      <c r="L4933" s="56">
        <f t="shared" si="621"/>
        <v>1.00784818029618</v>
      </c>
      <c r="M4933" s="56">
        <f t="shared" si="620"/>
        <v>0.00204145972488834</v>
      </c>
      <c r="Q4933" s="82">
        <f t="shared" si="622"/>
        <v>0.0247600113196412</v>
      </c>
      <c r="R4933" s="58">
        <f t="shared" si="623"/>
        <v>3.17361010226061</v>
      </c>
      <c r="S4933" s="57">
        <f>IF(K4933=0,C4961,(1/$C$59)*LN(1+$C$59/$C$58/(RodR+ABS(Calculations!K4933-RodR))))</f>
        <v>0.00780184412130662</v>
      </c>
      <c r="T4933" s="83">
        <f t="shared" si="624"/>
        <v>0.00784249082682588</v>
      </c>
      <c r="U4933" s="58">
        <f t="shared" si="625"/>
        <v>205.458333333333</v>
      </c>
      <c r="V4933" s="58">
        <f t="shared" si="626"/>
        <v>1.01019948033673</v>
      </c>
      <c r="W4933" s="58">
        <f t="shared" si="627"/>
        <v>1.01019948033673</v>
      </c>
    </row>
    <row r="4934" spans="11:23">
      <c r="K4934" s="80">
        <v>493.2</v>
      </c>
      <c r="L4934" s="56">
        <f t="shared" si="621"/>
        <v>1.00764448817553</v>
      </c>
      <c r="M4934" s="56">
        <f t="shared" si="620"/>
        <v>0.0020406337877108</v>
      </c>
      <c r="Q4934" s="82">
        <f t="shared" si="622"/>
        <v>0.0247550071738665</v>
      </c>
      <c r="R4934" s="58">
        <f t="shared" si="623"/>
        <v>3.17361010226061</v>
      </c>
      <c r="S4934" s="57">
        <f>IF(K4934=0,C4962,(1/$C$59)*LN(1+$C$59/$C$58/(RodR+ABS(Calculations!K4934-RodR))))</f>
        <v>0.00780026732213675</v>
      </c>
      <c r="T4934" s="83">
        <f t="shared" si="624"/>
        <v>0.00784089756009078</v>
      </c>
      <c r="U4934" s="58">
        <f t="shared" si="625"/>
        <v>205.5</v>
      </c>
      <c r="V4934" s="58">
        <f t="shared" si="626"/>
        <v>1.01019948033673</v>
      </c>
      <c r="W4934" s="58">
        <f t="shared" si="627"/>
        <v>1.01019948033673</v>
      </c>
    </row>
    <row r="4935" spans="11:23">
      <c r="K4935" s="80">
        <v>493.3</v>
      </c>
      <c r="L4935" s="56">
        <f t="shared" si="621"/>
        <v>1.00744087837333</v>
      </c>
      <c r="M4935" s="56">
        <f t="shared" si="620"/>
        <v>0.00203980835160911</v>
      </c>
      <c r="Q4935" s="82">
        <f t="shared" si="622"/>
        <v>0.024750005050426</v>
      </c>
      <c r="R4935" s="58">
        <f t="shared" si="623"/>
        <v>3.17361010226061</v>
      </c>
      <c r="S4935" s="57">
        <f>IF(K4935=0,C4963,(1/$C$59)*LN(1+$C$59/$C$58/(RodR+ABS(Calculations!K4935-RodR))))</f>
        <v>0.00779869116020152</v>
      </c>
      <c r="T4935" s="83">
        <f t="shared" si="624"/>
        <v>0.00783930494059554</v>
      </c>
      <c r="U4935" s="58">
        <f t="shared" si="625"/>
        <v>205.541666666667</v>
      </c>
      <c r="V4935" s="58">
        <f t="shared" si="626"/>
        <v>1.01019948033673</v>
      </c>
      <c r="W4935" s="58">
        <f t="shared" si="627"/>
        <v>1.01019948033673</v>
      </c>
    </row>
    <row r="4936" spans="11:23">
      <c r="K4936" s="80">
        <v>493.4</v>
      </c>
      <c r="L4936" s="56">
        <f t="shared" si="621"/>
        <v>1.00723735083966</v>
      </c>
      <c r="M4936" s="56">
        <f t="shared" si="620"/>
        <v>0.00203898341631148</v>
      </c>
      <c r="Q4936" s="82">
        <f t="shared" si="622"/>
        <v>0.0247450049480931</v>
      </c>
      <c r="R4936" s="58">
        <f t="shared" si="623"/>
        <v>3.17361010226061</v>
      </c>
      <c r="S4936" s="57">
        <f>IF(K4936=0,C4964,(1/$C$59)*LN(1+$C$59/$C$58/(RodR+ABS(Calculations!K4936-RodR))))</f>
        <v>0.00779711563511437</v>
      </c>
      <c r="T4936" s="83">
        <f t="shared" si="624"/>
        <v>0.00783771296794544</v>
      </c>
      <c r="U4936" s="58">
        <f t="shared" si="625"/>
        <v>205.583333333333</v>
      </c>
      <c r="V4936" s="58">
        <f t="shared" si="626"/>
        <v>1.01019948033673</v>
      </c>
      <c r="W4936" s="58">
        <f t="shared" si="627"/>
        <v>1.01019948033673</v>
      </c>
    </row>
    <row r="4937" spans="11:23">
      <c r="K4937" s="80">
        <v>493.5</v>
      </c>
      <c r="L4937" s="56">
        <f t="shared" si="621"/>
        <v>1.00703390552468</v>
      </c>
      <c r="M4937" s="56">
        <f t="shared" si="620"/>
        <v>0.00203815898130366</v>
      </c>
      <c r="Q4937" s="82">
        <f t="shared" si="622"/>
        <v>0.0247400068656435</v>
      </c>
      <c r="R4937" s="58">
        <f t="shared" si="623"/>
        <v>3.17361010226061</v>
      </c>
      <c r="S4937" s="57">
        <f>IF(K4937=0,C4965,(1/$C$59)*LN(1+$C$59/$C$58/(RodR+ABS(Calculations!K4937-RodR))))</f>
        <v>0.00779554074648956</v>
      </c>
      <c r="T4937" s="83">
        <f t="shared" si="624"/>
        <v>0.00783612164174775</v>
      </c>
      <c r="U4937" s="58">
        <f t="shared" si="625"/>
        <v>205.625</v>
      </c>
      <c r="V4937" s="58">
        <f t="shared" si="626"/>
        <v>1.01019948033673</v>
      </c>
      <c r="W4937" s="58">
        <f t="shared" si="627"/>
        <v>1.01019948033673</v>
      </c>
    </row>
    <row r="4938" spans="11:23">
      <c r="K4938" s="80">
        <v>493.6</v>
      </c>
      <c r="L4938" s="56">
        <f t="shared" si="621"/>
        <v>1.0068305423786</v>
      </c>
      <c r="M4938" s="56">
        <f t="shared" si="620"/>
        <v>0.00203733504617576</v>
      </c>
      <c r="Q4938" s="82">
        <f t="shared" si="622"/>
        <v>0.0247350108018538</v>
      </c>
      <c r="R4938" s="58">
        <f t="shared" si="623"/>
        <v>3.17361010226061</v>
      </c>
      <c r="S4938" s="57">
        <f>IF(K4938=0,C4966,(1/$C$59)*LN(1+$C$59/$C$58/(RodR+ABS(Calculations!K4938-RodR))))</f>
        <v>0.00779396649394162</v>
      </c>
      <c r="T4938" s="83">
        <f t="shared" si="624"/>
        <v>0.0078345309616073</v>
      </c>
      <c r="U4938" s="58">
        <f t="shared" si="625"/>
        <v>205.666666666667</v>
      </c>
      <c r="V4938" s="58">
        <f t="shared" si="626"/>
        <v>1.01019948033673</v>
      </c>
      <c r="W4938" s="58">
        <f t="shared" si="627"/>
        <v>1.01019948033673</v>
      </c>
    </row>
    <row r="4939" spans="11:23">
      <c r="K4939" s="80">
        <v>493.7</v>
      </c>
      <c r="L4939" s="56">
        <f t="shared" si="621"/>
        <v>1.00662726135161</v>
      </c>
      <c r="M4939" s="56">
        <f t="shared" si="620"/>
        <v>0.00203651161062024</v>
      </c>
      <c r="Q4939" s="82">
        <f t="shared" si="622"/>
        <v>0.0247300167555008</v>
      </c>
      <c r="R4939" s="58">
        <f t="shared" si="623"/>
        <v>3.17361010226061</v>
      </c>
      <c r="S4939" s="57">
        <f>IF(K4939=0,C4967,(1/$C$59)*LN(1+$C$59/$C$58/(RodR+ABS(Calculations!K4939-RodR))))</f>
        <v>0.00779239287708506</v>
      </c>
      <c r="T4939" s="83">
        <f t="shared" si="624"/>
        <v>0.00783294092713182</v>
      </c>
      <c r="U4939" s="58">
        <f t="shared" si="625"/>
        <v>205.708333333333</v>
      </c>
      <c r="V4939" s="58">
        <f t="shared" si="626"/>
        <v>1.01019948033673</v>
      </c>
      <c r="W4939" s="58">
        <f t="shared" si="627"/>
        <v>1.01019948033673</v>
      </c>
    </row>
    <row r="4940" spans="11:23">
      <c r="K4940" s="80">
        <v>493.8</v>
      </c>
      <c r="L4940" s="56">
        <f t="shared" si="621"/>
        <v>1.006424062394</v>
      </c>
      <c r="M4940" s="56">
        <f t="shared" si="620"/>
        <v>0.00203568867415838</v>
      </c>
      <c r="Q4940" s="82">
        <f t="shared" si="622"/>
        <v>0.0247250247253626</v>
      </c>
      <c r="R4940" s="58">
        <f t="shared" si="623"/>
        <v>3.17361010226061</v>
      </c>
      <c r="S4940" s="57">
        <f>IF(K4940=0,C4968,(1/$C$59)*LN(1+$C$59/$C$58/(RodR+ABS(Calculations!K4940-RodR))))</f>
        <v>0.00779081989553493</v>
      </c>
      <c r="T4940" s="83">
        <f t="shared" si="624"/>
        <v>0.0078313515379277</v>
      </c>
      <c r="U4940" s="58">
        <f t="shared" si="625"/>
        <v>205.75</v>
      </c>
      <c r="V4940" s="58">
        <f t="shared" si="626"/>
        <v>1.01019948033673</v>
      </c>
      <c r="W4940" s="58">
        <f t="shared" si="627"/>
        <v>1.01019948033673</v>
      </c>
    </row>
    <row r="4941" spans="11:23">
      <c r="K4941" s="80">
        <v>493.9</v>
      </c>
      <c r="L4941" s="56">
        <f t="shared" si="621"/>
        <v>1.00622094545606</v>
      </c>
      <c r="M4941" s="56">
        <f t="shared" ref="M4941:M5002" si="628">L4931-L4941</f>
        <v>0.00203486623641469</v>
      </c>
      <c r="Q4941" s="82">
        <f t="shared" si="622"/>
        <v>0.0247200347102185</v>
      </c>
      <c r="R4941" s="58">
        <f t="shared" si="623"/>
        <v>3.17361010226061</v>
      </c>
      <c r="S4941" s="57">
        <f>IF(K4941=0,C4969,(1/$C$59)*LN(1+$C$59/$C$58/(RodR+ABS(Calculations!K4941-RodR))))</f>
        <v>0.00778924754890656</v>
      </c>
      <c r="T4941" s="83">
        <f t="shared" si="624"/>
        <v>0.00782976279360266</v>
      </c>
      <c r="U4941" s="58">
        <f t="shared" si="625"/>
        <v>205.791666666667</v>
      </c>
      <c r="V4941" s="58">
        <f t="shared" si="626"/>
        <v>1.01019948033673</v>
      </c>
      <c r="W4941" s="58">
        <f t="shared" si="627"/>
        <v>1.01019948033673</v>
      </c>
    </row>
    <row r="4942" spans="11:23">
      <c r="K4942" s="80">
        <v>494</v>
      </c>
      <c r="L4942" s="56">
        <f t="shared" si="621"/>
        <v>1.00601791048817</v>
      </c>
      <c r="M4942" s="56">
        <f t="shared" si="628"/>
        <v>0.00203404429697773</v>
      </c>
      <c r="Q4942" s="82">
        <f t="shared" si="622"/>
        <v>0.0247150467088494</v>
      </c>
      <c r="R4942" s="58">
        <f t="shared" si="623"/>
        <v>3.17361010226061</v>
      </c>
      <c r="S4942" s="57">
        <f>IF(K4942=0,C4970,(1/$C$59)*LN(1+$C$59/$C$58/(RodR+ABS(Calculations!K4942-RodR))))</f>
        <v>0.00778767583681577</v>
      </c>
      <c r="T4942" s="83">
        <f t="shared" si="624"/>
        <v>0.00782817469376353</v>
      </c>
      <c r="U4942" s="58">
        <f t="shared" si="625"/>
        <v>205.833333333333</v>
      </c>
      <c r="V4942" s="58">
        <f t="shared" si="626"/>
        <v>1.01019948033673</v>
      </c>
      <c r="W4942" s="58">
        <f t="shared" si="627"/>
        <v>1.01019948033673</v>
      </c>
    </row>
    <row r="4943" spans="11:23">
      <c r="K4943" s="80">
        <v>494.1</v>
      </c>
      <c r="L4943" s="56">
        <f t="shared" si="621"/>
        <v>1.00581495744067</v>
      </c>
      <c r="M4943" s="56">
        <f t="shared" si="628"/>
        <v>0.00203322285550778</v>
      </c>
      <c r="Q4943" s="82">
        <f t="shared" si="622"/>
        <v>0.0247100607200351</v>
      </c>
      <c r="R4943" s="58">
        <f t="shared" si="623"/>
        <v>3.17361010226061</v>
      </c>
      <c r="S4943" s="57">
        <f>IF(K4943=0,C4971,(1/$C$59)*LN(1+$C$59/$C$58/(RodR+ABS(Calculations!K4943-RodR))))</f>
        <v>0.00778610475887816</v>
      </c>
      <c r="T4943" s="83">
        <f t="shared" si="624"/>
        <v>0.00782658723801937</v>
      </c>
      <c r="U4943" s="58">
        <f t="shared" si="625"/>
        <v>205.875</v>
      </c>
      <c r="V4943" s="58">
        <f t="shared" si="626"/>
        <v>1.01019948033673</v>
      </c>
      <c r="W4943" s="58">
        <f t="shared" si="627"/>
        <v>1.01019948033673</v>
      </c>
    </row>
    <row r="4944" spans="11:23">
      <c r="K4944" s="80">
        <v>494.2</v>
      </c>
      <c r="L4944" s="56">
        <f t="shared" si="621"/>
        <v>1.00561208626407</v>
      </c>
      <c r="M4944" s="56">
        <f t="shared" si="628"/>
        <v>0.00203240191145548</v>
      </c>
      <c r="Q4944" s="82">
        <f t="shared" si="622"/>
        <v>0.02470507674256</v>
      </c>
      <c r="R4944" s="58">
        <f t="shared" si="623"/>
        <v>3.17361010226061</v>
      </c>
      <c r="S4944" s="57">
        <f>IF(K4944=0,C4972,(1/$C$59)*LN(1+$C$59/$C$58/(RodR+ABS(Calculations!K4944-RodR))))</f>
        <v>0.00778453431471061</v>
      </c>
      <c r="T4944" s="83">
        <f t="shared" si="624"/>
        <v>0.00782500042597703</v>
      </c>
      <c r="U4944" s="58">
        <f t="shared" si="625"/>
        <v>205.916666666667</v>
      </c>
      <c r="V4944" s="58">
        <f t="shared" si="626"/>
        <v>1.01019948033673</v>
      </c>
      <c r="W4944" s="58">
        <f t="shared" si="627"/>
        <v>1.01019948033673</v>
      </c>
    </row>
    <row r="4945" spans="11:23">
      <c r="K4945" s="80">
        <v>494.3</v>
      </c>
      <c r="L4945" s="56">
        <f t="shared" si="621"/>
        <v>1.00540929690879</v>
      </c>
      <c r="M4945" s="56">
        <f t="shared" si="628"/>
        <v>0.00203158146454907</v>
      </c>
      <c r="Q4945" s="82">
        <f t="shared" si="622"/>
        <v>0.0247000947752056</v>
      </c>
      <c r="R4945" s="58">
        <f t="shared" si="623"/>
        <v>3.17361010226061</v>
      </c>
      <c r="S4945" s="57">
        <f>IF(K4945=0,C4973,(1/$C$59)*LN(1+$C$59/$C$58/(RodR+ABS(Calculations!K4945-RodR))))</f>
        <v>0.00778296450392925</v>
      </c>
      <c r="T4945" s="83">
        <f t="shared" si="624"/>
        <v>0.00782341425724667</v>
      </c>
      <c r="U4945" s="58">
        <f t="shared" si="625"/>
        <v>205.958333333333</v>
      </c>
      <c r="V4945" s="58">
        <f t="shared" si="626"/>
        <v>1.01019948033673</v>
      </c>
      <c r="W4945" s="58">
        <f t="shared" si="627"/>
        <v>1.01019948033673</v>
      </c>
    </row>
    <row r="4946" spans="11:23">
      <c r="K4946" s="80">
        <v>494.4</v>
      </c>
      <c r="L4946" s="56">
        <f t="shared" si="621"/>
        <v>1.00520658932532</v>
      </c>
      <c r="M4946" s="56">
        <f t="shared" si="628"/>
        <v>0.00203076151434289</v>
      </c>
      <c r="Q4946" s="82">
        <f t="shared" si="622"/>
        <v>0.0246951148167562</v>
      </c>
      <c r="R4946" s="58">
        <f t="shared" si="623"/>
        <v>3.17361010226061</v>
      </c>
      <c r="S4946" s="57">
        <f>IF(K4946=0,C4974,(1/$C$59)*LN(1+$C$59/$C$58/(RodR+ABS(Calculations!K4946-RodR))))</f>
        <v>0.00778139532615097</v>
      </c>
      <c r="T4946" s="83">
        <f t="shared" si="624"/>
        <v>0.00782182873143579</v>
      </c>
      <c r="U4946" s="58">
        <f t="shared" si="625"/>
        <v>206</v>
      </c>
      <c r="V4946" s="58">
        <f t="shared" si="626"/>
        <v>1.01019948033673</v>
      </c>
      <c r="W4946" s="58">
        <f t="shared" si="627"/>
        <v>1.01019948033673</v>
      </c>
    </row>
    <row r="4947" spans="11:23">
      <c r="K4947" s="80">
        <v>494.5</v>
      </c>
      <c r="L4947" s="56">
        <f t="shared" si="621"/>
        <v>1.00500396346422</v>
      </c>
      <c r="M4947" s="56">
        <f t="shared" si="628"/>
        <v>0.00202994206046192</v>
      </c>
      <c r="Q4947" s="82">
        <f t="shared" si="622"/>
        <v>0.0246901368659968</v>
      </c>
      <c r="R4947" s="58">
        <f t="shared" si="623"/>
        <v>3.17361010226061</v>
      </c>
      <c r="S4947" s="57">
        <f>IF(K4947=0,C4975,(1/$C$59)*LN(1+$C$59/$C$58/(RodR+ABS(Calculations!K4947-RodR))))</f>
        <v>0.00777982678099294</v>
      </c>
      <c r="T4947" s="83">
        <f t="shared" si="624"/>
        <v>0.00782024384815412</v>
      </c>
      <c r="U4947" s="58">
        <f t="shared" si="625"/>
        <v>206.041666666667</v>
      </c>
      <c r="V4947" s="58">
        <f t="shared" si="626"/>
        <v>1.01019948033673</v>
      </c>
      <c r="W4947" s="58">
        <f t="shared" si="627"/>
        <v>1.01019948033673</v>
      </c>
    </row>
    <row r="4948" spans="11:23">
      <c r="K4948" s="80">
        <v>494.6</v>
      </c>
      <c r="L4948" s="56">
        <f t="shared" si="621"/>
        <v>1.00480141927614</v>
      </c>
      <c r="M4948" s="56">
        <f t="shared" si="628"/>
        <v>0.00202912310246095</v>
      </c>
      <c r="Q4948" s="82">
        <f t="shared" si="622"/>
        <v>0.024685160921715</v>
      </c>
      <c r="R4948" s="58">
        <f t="shared" si="623"/>
        <v>3.17361010226061</v>
      </c>
      <c r="S4948" s="57">
        <f>IF(K4948=0,C4976,(1/$C$59)*LN(1+$C$59/$C$58/(RodR+ABS(Calculations!K4948-RodR))))</f>
        <v>0.00777825886807311</v>
      </c>
      <c r="T4948" s="83">
        <f t="shared" si="624"/>
        <v>0.00781865960701095</v>
      </c>
      <c r="U4948" s="58">
        <f t="shared" si="625"/>
        <v>206.083333333333</v>
      </c>
      <c r="V4948" s="58">
        <f t="shared" si="626"/>
        <v>1.01019948033673</v>
      </c>
      <c r="W4948" s="58">
        <f t="shared" si="627"/>
        <v>1.01019948033673</v>
      </c>
    </row>
    <row r="4949" spans="11:23">
      <c r="K4949" s="80">
        <v>494.7</v>
      </c>
      <c r="L4949" s="56">
        <f t="shared" si="621"/>
        <v>1.00459895671165</v>
      </c>
      <c r="M4949" s="56">
        <f t="shared" si="628"/>
        <v>0.00202830463996473</v>
      </c>
      <c r="Q4949" s="82">
        <f t="shared" si="622"/>
        <v>0.0246801869826966</v>
      </c>
      <c r="R4949" s="58">
        <f t="shared" si="623"/>
        <v>3.17361010226061</v>
      </c>
      <c r="S4949" s="57">
        <f>IF(K4949=0,C4977,(1/$C$59)*LN(1+$C$59/$C$58/(RodR+ABS(Calculations!K4949-RodR))))</f>
        <v>0.00777669158700893</v>
      </c>
      <c r="T4949" s="83">
        <f t="shared" si="624"/>
        <v>0.00781707600761668</v>
      </c>
      <c r="U4949" s="58">
        <f t="shared" si="625"/>
        <v>206.125</v>
      </c>
      <c r="V4949" s="58">
        <f t="shared" si="626"/>
        <v>1.01019948033673</v>
      </c>
      <c r="W4949" s="58">
        <f t="shared" si="627"/>
        <v>1.01019948033673</v>
      </c>
    </row>
    <row r="4950" spans="11:23">
      <c r="K4950" s="80">
        <v>494.8</v>
      </c>
      <c r="L4950" s="56">
        <f t="shared" si="621"/>
        <v>1.00439657572143</v>
      </c>
      <c r="M4950" s="56">
        <f t="shared" si="628"/>
        <v>0.00202748667256203</v>
      </c>
      <c r="Q4950" s="82">
        <f t="shared" si="622"/>
        <v>0.0246752150477301</v>
      </c>
      <c r="R4950" s="58">
        <f t="shared" si="623"/>
        <v>3.17361010226061</v>
      </c>
      <c r="S4950" s="57">
        <f>IF(K4950=0,C4978,(1/$C$59)*LN(1+$C$59/$C$58/(RodR+ABS(Calculations!K4950-RodR))))</f>
        <v>0.00777512493741862</v>
      </c>
      <c r="T4950" s="83">
        <f t="shared" si="624"/>
        <v>0.00781549304958102</v>
      </c>
      <c r="U4950" s="58">
        <f t="shared" si="625"/>
        <v>206.166666666667</v>
      </c>
      <c r="V4950" s="58">
        <f t="shared" si="626"/>
        <v>1.01019948033673</v>
      </c>
      <c r="W4950" s="58">
        <f t="shared" si="627"/>
        <v>1.01019948033673</v>
      </c>
    </row>
    <row r="4951" spans="11:23">
      <c r="K4951" s="80">
        <v>494.9</v>
      </c>
      <c r="L4951" s="56">
        <f t="shared" si="621"/>
        <v>1.00419427625618</v>
      </c>
      <c r="M4951" s="56">
        <f t="shared" si="628"/>
        <v>0.00202666919987737</v>
      </c>
      <c r="Q4951" s="82">
        <f t="shared" si="622"/>
        <v>0.0246702451156038</v>
      </c>
      <c r="R4951" s="58">
        <f t="shared" si="623"/>
        <v>3.17361010226061</v>
      </c>
      <c r="S4951" s="57">
        <f>IF(K4951=0,C4979,(1/$C$59)*LN(1+$C$59/$C$58/(RodR+ABS(Calculations!K4951-RodR))))</f>
        <v>0.00777355891892039</v>
      </c>
      <c r="T4951" s="83">
        <f t="shared" si="624"/>
        <v>0.00781391073251415</v>
      </c>
      <c r="U4951" s="58">
        <f t="shared" si="625"/>
        <v>206.208333333333</v>
      </c>
      <c r="V4951" s="58">
        <f t="shared" si="626"/>
        <v>1.01019948033673</v>
      </c>
      <c r="W4951" s="58">
        <f t="shared" si="627"/>
        <v>1.01019948033673</v>
      </c>
    </row>
    <row r="4952" spans="11:23">
      <c r="K4952" s="80">
        <v>495</v>
      </c>
      <c r="L4952" s="56">
        <f t="shared" si="621"/>
        <v>1.00399205826667</v>
      </c>
      <c r="M4952" s="56">
        <f t="shared" si="628"/>
        <v>0.00202585222150131</v>
      </c>
      <c r="Q4952" s="82">
        <f t="shared" si="622"/>
        <v>0.0246652771851087</v>
      </c>
      <c r="R4952" s="58">
        <f t="shared" si="623"/>
        <v>3.17361010226061</v>
      </c>
      <c r="S4952" s="57">
        <f>IF(K4952=0,C4980,(1/$C$59)*LN(1+$C$59/$C$58/(RodR+ABS(Calculations!K4952-RodR))))</f>
        <v>0.00777199353113327</v>
      </c>
      <c r="T4952" s="83">
        <f t="shared" si="624"/>
        <v>0.00781232905602737</v>
      </c>
      <c r="U4952" s="58">
        <f t="shared" si="625"/>
        <v>206.25</v>
      </c>
      <c r="V4952" s="58">
        <f t="shared" si="626"/>
        <v>1.01019948033673</v>
      </c>
      <c r="W4952" s="58">
        <f t="shared" si="627"/>
        <v>1.01019948033673</v>
      </c>
    </row>
    <row r="4953" spans="11:23">
      <c r="K4953" s="80">
        <v>495.1</v>
      </c>
      <c r="L4953" s="56">
        <f t="shared" si="621"/>
        <v>1.00378992170368</v>
      </c>
      <c r="M4953" s="56">
        <f t="shared" si="628"/>
        <v>0.00202503573698753</v>
      </c>
      <c r="Q4953" s="82">
        <f t="shared" si="622"/>
        <v>0.0246603112550356</v>
      </c>
      <c r="R4953" s="58">
        <f t="shared" si="623"/>
        <v>3.17361010226061</v>
      </c>
      <c r="S4953" s="57">
        <f>IF(K4953=0,C4981,(1/$C$59)*LN(1+$C$59/$C$58/(RodR+ABS(Calculations!K4953-RodR))))</f>
        <v>0.00777042877367629</v>
      </c>
      <c r="T4953" s="83">
        <f t="shared" si="624"/>
        <v>0.00781074801973152</v>
      </c>
      <c r="U4953" s="58">
        <f t="shared" si="625"/>
        <v>206.291666666667</v>
      </c>
      <c r="V4953" s="58">
        <f t="shared" si="626"/>
        <v>1.01019948033673</v>
      </c>
      <c r="W4953" s="58">
        <f t="shared" si="627"/>
        <v>1.01019948033673</v>
      </c>
    </row>
    <row r="4954" spans="11:23">
      <c r="K4954" s="80">
        <v>495.2</v>
      </c>
      <c r="L4954" s="56">
        <f t="shared" si="621"/>
        <v>1.00358786651804</v>
      </c>
      <c r="M4954" s="56">
        <f t="shared" si="628"/>
        <v>0.00202421974603006</v>
      </c>
      <c r="Q4954" s="82">
        <f t="shared" si="622"/>
        <v>0.0246553473241763</v>
      </c>
      <c r="R4954" s="58">
        <f t="shared" si="623"/>
        <v>3.17361010226061</v>
      </c>
      <c r="S4954" s="57">
        <f>IF(K4954=0,C4982,(1/$C$59)*LN(1+$C$59/$C$58/(RodR+ABS(Calculations!K4954-RodR))))</f>
        <v>0.00776886464616871</v>
      </c>
      <c r="T4954" s="83">
        <f t="shared" si="624"/>
        <v>0.00780916762323788</v>
      </c>
      <c r="U4954" s="58">
        <f t="shared" si="625"/>
        <v>206.333333333333</v>
      </c>
      <c r="V4954" s="58">
        <f t="shared" si="626"/>
        <v>1.01019948033673</v>
      </c>
      <c r="W4954" s="58">
        <f t="shared" si="627"/>
        <v>1.01019948033673</v>
      </c>
    </row>
    <row r="4955" spans="11:23">
      <c r="K4955" s="80">
        <v>495.3</v>
      </c>
      <c r="L4955" s="56">
        <f t="shared" si="621"/>
        <v>1.00338589266064</v>
      </c>
      <c r="M4955" s="56">
        <f t="shared" si="628"/>
        <v>0.00202340424814951</v>
      </c>
      <c r="Q4955" s="82">
        <f t="shared" si="622"/>
        <v>0.0246503853913243</v>
      </c>
      <c r="R4955" s="58">
        <f t="shared" si="623"/>
        <v>3.17361010226061</v>
      </c>
      <c r="S4955" s="57">
        <f>IF(K4955=0,C4983,(1/$C$59)*LN(1+$C$59/$C$58/(RodR+ABS(Calculations!K4955-RodR))))</f>
        <v>0.00776730114823037</v>
      </c>
      <c r="T4955" s="83">
        <f t="shared" si="624"/>
        <v>0.0078075878661584</v>
      </c>
      <c r="U4955" s="58">
        <f t="shared" si="625"/>
        <v>206.375</v>
      </c>
      <c r="V4955" s="58">
        <f t="shared" si="626"/>
        <v>1.01019948033673</v>
      </c>
      <c r="W4955" s="58">
        <f t="shared" si="627"/>
        <v>1.01019948033673</v>
      </c>
    </row>
    <row r="4956" spans="11:23">
      <c r="K4956" s="80">
        <v>495.4</v>
      </c>
      <c r="L4956" s="56">
        <f t="shared" si="621"/>
        <v>1.00318400008232</v>
      </c>
      <c r="M4956" s="56">
        <f t="shared" si="628"/>
        <v>0.00202258924300414</v>
      </c>
      <c r="Q4956" s="82">
        <f t="shared" si="622"/>
        <v>0.0246454254552722</v>
      </c>
      <c r="R4956" s="58">
        <f t="shared" si="623"/>
        <v>3.17361010226061</v>
      </c>
      <c r="S4956" s="57">
        <f>IF(K4956=0,C4984,(1/$C$59)*LN(1+$C$59/$C$58/(RodR+ABS(Calculations!K4956-RodR))))</f>
        <v>0.00776573827948079</v>
      </c>
      <c r="T4956" s="83">
        <f t="shared" si="624"/>
        <v>0.00780600874810504</v>
      </c>
      <c r="U4956" s="58">
        <f t="shared" si="625"/>
        <v>206.416666666667</v>
      </c>
      <c r="V4956" s="58">
        <f t="shared" si="626"/>
        <v>1.01019948033673</v>
      </c>
      <c r="W4956" s="58">
        <f t="shared" si="627"/>
        <v>1.01019948033673</v>
      </c>
    </row>
    <row r="4957" spans="11:23">
      <c r="K4957" s="80">
        <v>495.5</v>
      </c>
      <c r="L4957" s="56">
        <f t="shared" si="621"/>
        <v>1.00298218873411</v>
      </c>
      <c r="M4957" s="56">
        <f t="shared" si="628"/>
        <v>0.002021774730115</v>
      </c>
      <c r="Q4957" s="82">
        <f t="shared" si="622"/>
        <v>0.0246404675148167</v>
      </c>
      <c r="R4957" s="58">
        <f t="shared" si="623"/>
        <v>3.17361010226061</v>
      </c>
      <c r="S4957" s="57">
        <f>IF(K4957=0,C4985,(1/$C$59)*LN(1+$C$59/$C$58/(RodR+ABS(Calculations!K4957-RodR))))</f>
        <v>0.00776417603954087</v>
      </c>
      <c r="T4957" s="83">
        <f t="shared" si="624"/>
        <v>0.00780443026868999</v>
      </c>
      <c r="U4957" s="58">
        <f t="shared" si="625"/>
        <v>206.458333333333</v>
      </c>
      <c r="V4957" s="58">
        <f t="shared" si="626"/>
        <v>1.01019948033673</v>
      </c>
      <c r="W4957" s="58">
        <f t="shared" si="627"/>
        <v>1.01019948033673</v>
      </c>
    </row>
    <row r="4958" spans="11:23">
      <c r="K4958" s="80">
        <v>495.6</v>
      </c>
      <c r="L4958" s="56">
        <f t="shared" si="621"/>
        <v>1.00278045856693</v>
      </c>
      <c r="M4958" s="56">
        <f t="shared" si="628"/>
        <v>0.00202096070920965</v>
      </c>
      <c r="Q4958" s="82">
        <f t="shared" si="622"/>
        <v>0.0246355115687521</v>
      </c>
      <c r="R4958" s="58">
        <f t="shared" si="623"/>
        <v>3.17361010226061</v>
      </c>
      <c r="S4958" s="57">
        <f>IF(K4958=0,C4986,(1/$C$59)*LN(1+$C$59/$C$58/(RodR+ABS(Calculations!K4958-RodR))))</f>
        <v>0.00776261442803066</v>
      </c>
      <c r="T4958" s="83">
        <f t="shared" si="624"/>
        <v>0.00780285242752608</v>
      </c>
      <c r="U4958" s="58">
        <f t="shared" si="625"/>
        <v>206.5</v>
      </c>
      <c r="V4958" s="58">
        <f t="shared" si="626"/>
        <v>1.01019948033673</v>
      </c>
      <c r="W4958" s="58">
        <f t="shared" si="627"/>
        <v>1.01019948033673</v>
      </c>
    </row>
    <row r="4959" spans="11:23">
      <c r="K4959" s="80">
        <v>495.7</v>
      </c>
      <c r="L4959" s="56">
        <f t="shared" si="621"/>
        <v>1.00257880953184</v>
      </c>
      <c r="M4959" s="56">
        <f t="shared" si="628"/>
        <v>0.00202014717980825</v>
      </c>
      <c r="Q4959" s="82">
        <f t="shared" si="622"/>
        <v>0.024630557615876</v>
      </c>
      <c r="R4959" s="58">
        <f t="shared" si="623"/>
        <v>3.17361010226061</v>
      </c>
      <c r="S4959" s="57">
        <f>IF(K4959=0,C4987,(1/$C$59)*LN(1+$C$59/$C$58/(RodR+ABS(Calculations!K4959-RodR))))</f>
        <v>0.00776105344457132</v>
      </c>
      <c r="T4959" s="83">
        <f t="shared" si="624"/>
        <v>0.00780127522422617</v>
      </c>
      <c r="U4959" s="58">
        <f t="shared" si="625"/>
        <v>206.541666666667</v>
      </c>
      <c r="V4959" s="58">
        <f t="shared" si="626"/>
        <v>1.01019948033673</v>
      </c>
      <c r="W4959" s="58">
        <f t="shared" si="627"/>
        <v>1.01019948033673</v>
      </c>
    </row>
    <row r="4960" spans="11:23">
      <c r="K4960" s="80">
        <v>495.8</v>
      </c>
      <c r="L4960" s="56">
        <f t="shared" si="621"/>
        <v>1.0023772415799</v>
      </c>
      <c r="M4960" s="56">
        <f t="shared" si="628"/>
        <v>0.00201933414153554</v>
      </c>
      <c r="Q4960" s="82">
        <f t="shared" si="622"/>
        <v>0.0246256056549862</v>
      </c>
      <c r="R4960" s="58">
        <f t="shared" si="623"/>
        <v>3.17361010226061</v>
      </c>
      <c r="S4960" s="57">
        <f>IF(K4960=0,C4988,(1/$C$59)*LN(1+$C$59/$C$58/(RodR+ABS(Calculations!K4960-RodR))))</f>
        <v>0.00775949308878397</v>
      </c>
      <c r="T4960" s="83">
        <f t="shared" si="624"/>
        <v>0.00779969865840354</v>
      </c>
      <c r="U4960" s="58">
        <f t="shared" si="625"/>
        <v>206.583333333333</v>
      </c>
      <c r="V4960" s="58">
        <f t="shared" si="626"/>
        <v>1.01019948033673</v>
      </c>
      <c r="W4960" s="58">
        <f t="shared" si="627"/>
        <v>1.01019948033673</v>
      </c>
    </row>
    <row r="4961" spans="11:23">
      <c r="K4961" s="80">
        <v>495.9</v>
      </c>
      <c r="L4961" s="56">
        <f t="shared" si="621"/>
        <v>1.0021757546622</v>
      </c>
      <c r="M4961" s="56">
        <f t="shared" si="628"/>
        <v>0.00201852159398097</v>
      </c>
      <c r="Q4961" s="82">
        <f t="shared" si="622"/>
        <v>0.024620655684881</v>
      </c>
      <c r="R4961" s="58">
        <f t="shared" si="623"/>
        <v>3.17361010226061</v>
      </c>
      <c r="S4961" s="57">
        <f>IF(K4961=0,C4989,(1/$C$59)*LN(1+$C$59/$C$58/(RodR+ABS(Calculations!K4961-RodR))))</f>
        <v>0.00775793336029002</v>
      </c>
      <c r="T4961" s="83">
        <f t="shared" si="624"/>
        <v>0.00779812272967171</v>
      </c>
      <c r="U4961" s="58">
        <f t="shared" si="625"/>
        <v>206.625</v>
      </c>
      <c r="V4961" s="58">
        <f t="shared" si="626"/>
        <v>1.01019948033673</v>
      </c>
      <c r="W4961" s="58">
        <f t="shared" si="627"/>
        <v>1.01019948033673</v>
      </c>
    </row>
    <row r="4962" spans="11:23">
      <c r="K4962" s="80">
        <v>496</v>
      </c>
      <c r="L4962" s="56">
        <f t="shared" si="621"/>
        <v>1.0019743487299</v>
      </c>
      <c r="M4962" s="56">
        <f t="shared" si="628"/>
        <v>0.00201770953676816</v>
      </c>
      <c r="Q4962" s="82">
        <f t="shared" si="622"/>
        <v>0.0246157077043606</v>
      </c>
      <c r="R4962" s="58">
        <f t="shared" si="623"/>
        <v>3.17361010226061</v>
      </c>
      <c r="S4962" s="57">
        <f>IF(K4962=0,C4990,(1/$C$59)*LN(1+$C$59/$C$58/(RodR+ABS(Calculations!K4962-RodR))))</f>
        <v>0.0077563742587114</v>
      </c>
      <c r="T4962" s="83">
        <f t="shared" si="624"/>
        <v>0.00779654743764508</v>
      </c>
      <c r="U4962" s="58">
        <f t="shared" si="625"/>
        <v>206.666666666667</v>
      </c>
      <c r="V4962" s="58">
        <f t="shared" si="626"/>
        <v>1.01019948033673</v>
      </c>
      <c r="W4962" s="58">
        <f t="shared" si="627"/>
        <v>1.01019948033673</v>
      </c>
    </row>
    <row r="4963" spans="11:23">
      <c r="K4963" s="80">
        <v>496.1</v>
      </c>
      <c r="L4963" s="56">
        <f t="shared" si="621"/>
        <v>1.00177302373416</v>
      </c>
      <c r="M4963" s="56">
        <f t="shared" si="628"/>
        <v>0.00201689796952165</v>
      </c>
      <c r="Q4963" s="82">
        <f t="shared" si="622"/>
        <v>0.0246107617122252</v>
      </c>
      <c r="R4963" s="58">
        <f t="shared" si="623"/>
        <v>3.17361010226061</v>
      </c>
      <c r="S4963" s="57">
        <f>IF(K4963=0,C4991,(1/$C$59)*LN(1+$C$59/$C$58/(RodR+ABS(Calculations!K4963-RodR))))</f>
        <v>0.00775481578367003</v>
      </c>
      <c r="T4963" s="83">
        <f t="shared" si="624"/>
        <v>0.00779497278193717</v>
      </c>
      <c r="U4963" s="58">
        <f t="shared" si="625"/>
        <v>206.708333333333</v>
      </c>
      <c r="V4963" s="58">
        <f t="shared" si="626"/>
        <v>1.01019948033673</v>
      </c>
      <c r="W4963" s="58">
        <f t="shared" si="627"/>
        <v>1.01019948033673</v>
      </c>
    </row>
    <row r="4964" spans="11:23">
      <c r="K4964" s="80">
        <v>496.2</v>
      </c>
      <c r="L4964" s="56">
        <f t="shared" si="621"/>
        <v>1.00157177962625</v>
      </c>
      <c r="M4964" s="56">
        <f t="shared" si="628"/>
        <v>0.00201608689179644</v>
      </c>
      <c r="Q4964" s="82">
        <f t="shared" si="622"/>
        <v>0.0246058177072775</v>
      </c>
      <c r="R4964" s="58">
        <f t="shared" si="623"/>
        <v>3.17361010226061</v>
      </c>
      <c r="S4964" s="57">
        <f>IF(K4964=0,C4992,(1/$C$59)*LN(1+$C$59/$C$58/(RodR+ABS(Calculations!K4964-RodR))))</f>
        <v>0.00775325793478865</v>
      </c>
      <c r="T4964" s="83">
        <f t="shared" si="624"/>
        <v>0.00779339876216305</v>
      </c>
      <c r="U4964" s="58">
        <f t="shared" si="625"/>
        <v>206.75</v>
      </c>
      <c r="V4964" s="58">
        <f t="shared" si="626"/>
        <v>1.01019948033673</v>
      </c>
      <c r="W4964" s="58">
        <f t="shared" si="627"/>
        <v>1.01019948033673</v>
      </c>
    </row>
    <row r="4965" spans="11:23">
      <c r="K4965" s="80">
        <v>496.3</v>
      </c>
      <c r="L4965" s="56">
        <f t="shared" si="621"/>
        <v>1.00137061635738</v>
      </c>
      <c r="M4965" s="56">
        <f t="shared" si="628"/>
        <v>0.00201527630325127</v>
      </c>
      <c r="Q4965" s="82">
        <f t="shared" si="622"/>
        <v>0.0246008756883192</v>
      </c>
      <c r="R4965" s="58">
        <f t="shared" si="623"/>
        <v>3.17361010226061</v>
      </c>
      <c r="S4965" s="57">
        <f>IF(K4965=0,C4993,(1/$C$59)*LN(1+$C$59/$C$58/(RodR+ABS(Calculations!K4965-RodR))))</f>
        <v>0.00775170071168971</v>
      </c>
      <c r="T4965" s="83">
        <f t="shared" si="624"/>
        <v>0.00779182537793691</v>
      </c>
      <c r="U4965" s="58">
        <f t="shared" si="625"/>
        <v>206.791666666667</v>
      </c>
      <c r="V4965" s="58">
        <f t="shared" si="626"/>
        <v>1.01019948033673</v>
      </c>
      <c r="W4965" s="58">
        <f t="shared" si="627"/>
        <v>1.01019948033673</v>
      </c>
    </row>
    <row r="4966" spans="11:23">
      <c r="K4966" s="80">
        <v>496.4</v>
      </c>
      <c r="L4966" s="56">
        <f t="shared" si="621"/>
        <v>1.00116953387887</v>
      </c>
      <c r="M4966" s="56">
        <f t="shared" si="628"/>
        <v>0.00201446620344159</v>
      </c>
      <c r="Q4966" s="82">
        <f t="shared" si="622"/>
        <v>0.0245959356541539</v>
      </c>
      <c r="R4966" s="58">
        <f t="shared" si="623"/>
        <v>3.17361010226061</v>
      </c>
      <c r="S4966" s="57">
        <f>IF(K4966=0,C4994,(1/$C$59)*LN(1+$C$59/$C$58/(RodR+ABS(Calculations!K4966-RodR))))</f>
        <v>0.00775014411399619</v>
      </c>
      <c r="T4966" s="83">
        <f t="shared" si="624"/>
        <v>0.00779025262887492</v>
      </c>
      <c r="U4966" s="58">
        <f t="shared" si="625"/>
        <v>206.833333333333</v>
      </c>
      <c r="V4966" s="58">
        <f t="shared" si="626"/>
        <v>1.01019948033673</v>
      </c>
      <c r="W4966" s="58">
        <f t="shared" si="627"/>
        <v>1.01019948033673</v>
      </c>
    </row>
    <row r="4967" spans="11:23">
      <c r="K4967" s="80">
        <v>496.5</v>
      </c>
      <c r="L4967" s="56">
        <f t="shared" si="621"/>
        <v>1.00096853214205</v>
      </c>
      <c r="M4967" s="56">
        <f t="shared" si="628"/>
        <v>0.00201365659205943</v>
      </c>
      <c r="Q4967" s="82">
        <f t="shared" si="622"/>
        <v>0.024590997603586</v>
      </c>
      <c r="R4967" s="58">
        <f t="shared" si="623"/>
        <v>3.17361010226061</v>
      </c>
      <c r="S4967" s="57">
        <f>IF(K4967=0,C4995,(1/$C$59)*LN(1+$C$59/$C$58/(RodR+ABS(Calculations!K4967-RodR))))</f>
        <v>0.00774858814133136</v>
      </c>
      <c r="T4967" s="83">
        <f t="shared" si="624"/>
        <v>0.00778868051459151</v>
      </c>
      <c r="U4967" s="58">
        <f t="shared" si="625"/>
        <v>206.875</v>
      </c>
      <c r="V4967" s="58">
        <f t="shared" si="626"/>
        <v>1.01019948033673</v>
      </c>
      <c r="W4967" s="58">
        <f t="shared" si="627"/>
        <v>1.01019948033673</v>
      </c>
    </row>
    <row r="4968" spans="11:23">
      <c r="K4968" s="80">
        <v>496.6</v>
      </c>
      <c r="L4968" s="56">
        <f t="shared" si="621"/>
        <v>1.00076761109834</v>
      </c>
      <c r="M4968" s="56">
        <f t="shared" si="628"/>
        <v>0.00201284746859187</v>
      </c>
      <c r="Q4968" s="82">
        <f t="shared" si="622"/>
        <v>0.0245860615354223</v>
      </c>
      <c r="R4968" s="58">
        <f t="shared" si="623"/>
        <v>3.17361010226061</v>
      </c>
      <c r="S4968" s="57">
        <f>IF(K4968=0,C4996,(1/$C$59)*LN(1+$C$59/$C$58/(RodR+ABS(Calculations!K4968-RodR))))</f>
        <v>0.00774703279331927</v>
      </c>
      <c r="T4968" s="83">
        <f t="shared" si="624"/>
        <v>0.00778710903470328</v>
      </c>
      <c r="U4968" s="58">
        <f t="shared" si="625"/>
        <v>206.916666666667</v>
      </c>
      <c r="V4968" s="58">
        <f t="shared" si="626"/>
        <v>1.01019948033673</v>
      </c>
      <c r="W4968" s="58">
        <f t="shared" si="627"/>
        <v>1.01019948033673</v>
      </c>
    </row>
    <row r="4969" spans="11:23">
      <c r="K4969" s="80">
        <v>496.7</v>
      </c>
      <c r="L4969" s="56">
        <f t="shared" si="621"/>
        <v>1.00056677069911</v>
      </c>
      <c r="M4969" s="56">
        <f t="shared" si="628"/>
        <v>0.00201203883273116</v>
      </c>
      <c r="Q4969" s="82">
        <f t="shared" si="622"/>
        <v>0.0245811274484679</v>
      </c>
      <c r="R4969" s="58">
        <f t="shared" si="623"/>
        <v>3.17361010226061</v>
      </c>
      <c r="S4969" s="57">
        <f>IF(K4969=0,C4997,(1/$C$59)*LN(1+$C$59/$C$58/(RodR+ABS(Calculations!K4969-RodR))))</f>
        <v>0.00774547806958342</v>
      </c>
      <c r="T4969" s="83">
        <f t="shared" si="624"/>
        <v>0.00778553818882533</v>
      </c>
      <c r="U4969" s="58">
        <f t="shared" si="625"/>
        <v>206.958333333333</v>
      </c>
      <c r="V4969" s="58">
        <f t="shared" si="626"/>
        <v>1.01019948033673</v>
      </c>
      <c r="W4969" s="58">
        <f t="shared" si="627"/>
        <v>1.01019948033673</v>
      </c>
    </row>
    <row r="4970" spans="11:23">
      <c r="K4970" s="80">
        <v>496.8</v>
      </c>
      <c r="L4970" s="56">
        <f t="shared" si="621"/>
        <v>1.00036601089583</v>
      </c>
      <c r="M4970" s="56">
        <f t="shared" si="628"/>
        <v>0.00201123068406761</v>
      </c>
      <c r="Q4970" s="82">
        <f t="shared" si="622"/>
        <v>0.0245761953415308</v>
      </c>
      <c r="R4970" s="58">
        <f t="shared" si="623"/>
        <v>3.17361010226061</v>
      </c>
      <c r="S4970" s="57">
        <f>IF(K4970=0,C4998,(1/$C$59)*LN(1+$C$59/$C$58/(RodR+ABS(Calculations!K4970-RodR))))</f>
        <v>0.00774392396974813</v>
      </c>
      <c r="T4970" s="83">
        <f t="shared" si="624"/>
        <v>0.00778396797657517</v>
      </c>
      <c r="U4970" s="58">
        <f t="shared" si="625"/>
        <v>207</v>
      </c>
      <c r="V4970" s="58">
        <f t="shared" si="626"/>
        <v>1.01019948033673</v>
      </c>
      <c r="W4970" s="58">
        <f t="shared" si="627"/>
        <v>1.01019948033673</v>
      </c>
    </row>
    <row r="4971" spans="11:23">
      <c r="K4971" s="80">
        <v>496.9</v>
      </c>
      <c r="L4971" s="56">
        <f t="shared" si="621"/>
        <v>1.00016533164001</v>
      </c>
      <c r="M4971" s="56">
        <f t="shared" si="628"/>
        <v>0.00201042302219046</v>
      </c>
      <c r="Q4971" s="82">
        <f t="shared" si="622"/>
        <v>0.0245712652134192</v>
      </c>
      <c r="R4971" s="58">
        <f t="shared" si="623"/>
        <v>3.17361010226061</v>
      </c>
      <c r="S4971" s="57">
        <f>IF(K4971=0,C4999,(1/$C$59)*LN(1+$C$59/$C$58/(RodR+ABS(Calculations!K4971-RodR))))</f>
        <v>0.00774237049343798</v>
      </c>
      <c r="T4971" s="83">
        <f t="shared" si="624"/>
        <v>0.00778239839756876</v>
      </c>
      <c r="U4971" s="58">
        <f t="shared" si="625"/>
        <v>207.041666666667</v>
      </c>
      <c r="V4971" s="58">
        <f t="shared" si="626"/>
        <v>1.01019948033673</v>
      </c>
      <c r="W4971" s="58">
        <f t="shared" si="627"/>
        <v>1.01019948033673</v>
      </c>
    </row>
    <row r="4972" spans="11:23">
      <c r="K4972" s="80">
        <v>497</v>
      </c>
      <c r="L4972" s="56">
        <f t="shared" si="621"/>
        <v>0.999964732883175</v>
      </c>
      <c r="M4972" s="56">
        <f t="shared" si="628"/>
        <v>0.00200961584672366</v>
      </c>
      <c r="Q4972" s="82">
        <f t="shared" si="622"/>
        <v>0.0245663370629428</v>
      </c>
      <c r="R4972" s="58">
        <f t="shared" si="623"/>
        <v>3.17361010226061</v>
      </c>
      <c r="S4972" s="57">
        <f>IF(K4972=0,C5000,(1/$C$59)*LN(1+$C$59/$C$58/(RodR+ABS(Calculations!K4972-RodR))))</f>
        <v>0.00774081764027782</v>
      </c>
      <c r="T4972" s="83">
        <f t="shared" si="624"/>
        <v>0.00778082945142341</v>
      </c>
      <c r="U4972" s="58">
        <f t="shared" si="625"/>
        <v>207.083333333333</v>
      </c>
      <c r="V4972" s="58">
        <f t="shared" si="626"/>
        <v>1.01019948033673</v>
      </c>
      <c r="W4972" s="58">
        <f t="shared" si="627"/>
        <v>1.01019948033673</v>
      </c>
    </row>
    <row r="4973" spans="11:23">
      <c r="K4973" s="80">
        <v>497.1</v>
      </c>
      <c r="L4973" s="56">
        <f t="shared" si="621"/>
        <v>0.999764214576868</v>
      </c>
      <c r="M4973" s="56">
        <f t="shared" si="628"/>
        <v>0.00200880915729162</v>
      </c>
      <c r="Q4973" s="82">
        <f t="shared" si="622"/>
        <v>0.0245614108889108</v>
      </c>
      <c r="R4973" s="58">
        <f t="shared" si="623"/>
        <v>3.17361010226061</v>
      </c>
      <c r="S4973" s="57">
        <f>IF(K4973=0,C5001,(1/$C$59)*LN(1+$C$59/$C$58/(RodR+ABS(Calculations!K4973-RodR))))</f>
        <v>0.00773926540989247</v>
      </c>
      <c r="T4973" s="83">
        <f t="shared" si="624"/>
        <v>0.00777926113775597</v>
      </c>
      <c r="U4973" s="58">
        <f t="shared" si="625"/>
        <v>207.125</v>
      </c>
      <c r="V4973" s="58">
        <f t="shared" si="626"/>
        <v>1.01019948033673</v>
      </c>
      <c r="W4973" s="58">
        <f t="shared" si="627"/>
        <v>1.01019948033673</v>
      </c>
    </row>
    <row r="4974" spans="11:23">
      <c r="K4974" s="80">
        <v>497.2</v>
      </c>
      <c r="L4974" s="56">
        <f t="shared" si="621"/>
        <v>0.999563776672762</v>
      </c>
      <c r="M4974" s="56">
        <f t="shared" si="628"/>
        <v>0.00200800295348369</v>
      </c>
      <c r="Q4974" s="82">
        <f t="shared" si="622"/>
        <v>0.0245564866901361</v>
      </c>
      <c r="R4974" s="58">
        <f t="shared" si="623"/>
        <v>3.17361010226061</v>
      </c>
      <c r="S4974" s="57">
        <f>IF(K4974=0,C5002,(1/$C$59)*LN(1+$C$59/$C$58/(RodR+ABS(Calculations!K4974-RodR))))</f>
        <v>0.00773771380190784</v>
      </c>
      <c r="T4974" s="83">
        <f t="shared" si="624"/>
        <v>0.00777769345618486</v>
      </c>
      <c r="U4974" s="58">
        <f t="shared" si="625"/>
        <v>207.166666666667</v>
      </c>
      <c r="V4974" s="58">
        <f t="shared" si="626"/>
        <v>1.01019948033673</v>
      </c>
      <c r="W4974" s="58">
        <f t="shared" si="627"/>
        <v>1.01019948033673</v>
      </c>
    </row>
    <row r="4975" spans="11:23">
      <c r="K4975" s="80">
        <v>497.3</v>
      </c>
      <c r="L4975" s="56">
        <f t="shared" si="621"/>
        <v>0.999363419122461</v>
      </c>
      <c r="M4975" s="56">
        <f t="shared" si="628"/>
        <v>0.0020071972349236</v>
      </c>
      <c r="Q4975" s="82">
        <f t="shared" si="622"/>
        <v>0.0245515644654296</v>
      </c>
      <c r="R4975" s="58">
        <f t="shared" si="623"/>
        <v>3.17361010226061</v>
      </c>
      <c r="S4975" s="57">
        <f>IF(K4975=0,C5003,(1/$C$59)*LN(1+$C$59/$C$58/(RodR+ABS(Calculations!K4975-RodR))))</f>
        <v>0.00773616281594931</v>
      </c>
      <c r="T4975" s="83">
        <f t="shared" si="624"/>
        <v>0.00777612640632759</v>
      </c>
      <c r="U4975" s="58">
        <f t="shared" si="625"/>
        <v>207.208333333333</v>
      </c>
      <c r="V4975" s="58">
        <f t="shared" si="626"/>
        <v>1.01019948033673</v>
      </c>
      <c r="W4975" s="58">
        <f t="shared" si="627"/>
        <v>1.01019948033673</v>
      </c>
    </row>
    <row r="4976" spans="11:23">
      <c r="K4976" s="80">
        <v>497.4</v>
      </c>
      <c r="L4976" s="56">
        <f t="shared" si="621"/>
        <v>0.999163141877673</v>
      </c>
      <c r="M4976" s="56">
        <f t="shared" si="628"/>
        <v>0.00200639200120112</v>
      </c>
      <c r="Q4976" s="82">
        <f t="shared" si="622"/>
        <v>0.024546644213605</v>
      </c>
      <c r="R4976" s="58">
        <f t="shared" si="623"/>
        <v>3.17361010226061</v>
      </c>
      <c r="S4976" s="57">
        <f>IF(K4976=0,C5004,(1/$C$59)*LN(1+$C$59/$C$58/(RodR+ABS(Calculations!K4976-RodR))))</f>
        <v>0.00773461245164303</v>
      </c>
      <c r="T4976" s="83">
        <f t="shared" si="624"/>
        <v>0.00777455998780213</v>
      </c>
      <c r="U4976" s="58">
        <f t="shared" si="625"/>
        <v>207.25</v>
      </c>
      <c r="V4976" s="58">
        <f t="shared" si="626"/>
        <v>1.01019948033673</v>
      </c>
      <c r="W4976" s="58">
        <f t="shared" si="627"/>
        <v>1.01019948033673</v>
      </c>
    </row>
    <row r="4977" spans="11:23">
      <c r="K4977" s="80">
        <v>497.5</v>
      </c>
      <c r="L4977" s="56">
        <f t="shared" si="621"/>
        <v>0.998962944890141</v>
      </c>
      <c r="M4977" s="56">
        <f t="shared" si="628"/>
        <v>0.00200558725190614</v>
      </c>
      <c r="Q4977" s="82">
        <f t="shared" si="622"/>
        <v>0.0245417259334768</v>
      </c>
      <c r="R4977" s="58">
        <f t="shared" si="623"/>
        <v>3.17361010226061</v>
      </c>
      <c r="S4977" s="57">
        <f>IF(K4977=0,C5005,(1/$C$59)*LN(1+$C$59/$C$58/(RodR+ABS(Calculations!K4977-RodR))))</f>
        <v>0.00773306270861544</v>
      </c>
      <c r="T4977" s="83">
        <f t="shared" si="624"/>
        <v>0.00777299420022757</v>
      </c>
      <c r="U4977" s="58">
        <f t="shared" si="625"/>
        <v>207.291666666667</v>
      </c>
      <c r="V4977" s="58">
        <f t="shared" si="626"/>
        <v>1.01019948033673</v>
      </c>
      <c r="W4977" s="58">
        <f t="shared" si="627"/>
        <v>1.01019948033673</v>
      </c>
    </row>
    <row r="4978" spans="11:23">
      <c r="K4978" s="80">
        <v>497.6</v>
      </c>
      <c r="L4978" s="56">
        <f t="shared" si="621"/>
        <v>0.998762828111606</v>
      </c>
      <c r="M4978" s="56">
        <f t="shared" si="628"/>
        <v>0.00200478298673101</v>
      </c>
      <c r="Q4978" s="82">
        <f t="shared" si="622"/>
        <v>0.0245368096238592</v>
      </c>
      <c r="R4978" s="58">
        <f t="shared" si="623"/>
        <v>3.17361010226061</v>
      </c>
      <c r="S4978" s="57">
        <f>IF(K4978=0,C5006,(1/$C$59)*LN(1+$C$59/$C$58/(RodR+ABS(Calculations!K4978-RodR))))</f>
        <v>0.00773151358649297</v>
      </c>
      <c r="T4978" s="83">
        <f t="shared" si="624"/>
        <v>0.00777142904322231</v>
      </c>
      <c r="U4978" s="58">
        <f t="shared" si="625"/>
        <v>207.333333333333</v>
      </c>
      <c r="V4978" s="58">
        <f t="shared" si="626"/>
        <v>1.01019948033673</v>
      </c>
      <c r="W4978" s="58">
        <f t="shared" si="627"/>
        <v>1.01019948033673</v>
      </c>
    </row>
    <row r="4979" spans="11:23">
      <c r="K4979" s="80">
        <v>497.7</v>
      </c>
      <c r="L4979" s="56">
        <f t="shared" si="621"/>
        <v>0.998562791493877</v>
      </c>
      <c r="M4979" s="56">
        <f t="shared" si="628"/>
        <v>0.00200397920523165</v>
      </c>
      <c r="Q4979" s="82">
        <f t="shared" si="622"/>
        <v>0.0245318952835686</v>
      </c>
      <c r="R4979" s="58">
        <f t="shared" si="623"/>
        <v>3.17361010226061</v>
      </c>
      <c r="S4979" s="57">
        <f>IF(K4979=0,C5007,(1/$C$59)*LN(1+$C$59/$C$58/(RodR+ABS(Calculations!K4979-RodR))))</f>
        <v>0.00772996508490257</v>
      </c>
      <c r="T4979" s="83">
        <f t="shared" si="624"/>
        <v>0.0077698645164059</v>
      </c>
      <c r="U4979" s="58">
        <f t="shared" si="625"/>
        <v>207.375</v>
      </c>
      <c r="V4979" s="58">
        <f t="shared" si="626"/>
        <v>1.01019948033673</v>
      </c>
      <c r="W4979" s="58">
        <f t="shared" si="627"/>
        <v>1.01019948033673</v>
      </c>
    </row>
    <row r="4980" spans="11:23">
      <c r="K4980" s="80">
        <v>497.8</v>
      </c>
      <c r="L4980" s="56">
        <f t="shared" si="621"/>
        <v>0.9983628349888</v>
      </c>
      <c r="M4980" s="56">
        <f t="shared" si="628"/>
        <v>0.00200317590703147</v>
      </c>
      <c r="Q4980" s="82">
        <f t="shared" si="622"/>
        <v>0.0245269829114217</v>
      </c>
      <c r="R4980" s="58">
        <f t="shared" si="623"/>
        <v>3.17361010226061</v>
      </c>
      <c r="S4980" s="57">
        <f>IF(K4980=0,C5008,(1/$C$59)*LN(1+$C$59/$C$58/(RodR+ABS(Calculations!K4980-RodR))))</f>
        <v>0.00772841720347147</v>
      </c>
      <c r="T4980" s="83">
        <f t="shared" si="624"/>
        <v>0.00776830061939739</v>
      </c>
      <c r="U4980" s="58">
        <f t="shared" si="625"/>
        <v>207.416666666667</v>
      </c>
      <c r="V4980" s="58">
        <f t="shared" si="626"/>
        <v>1.01019948033673</v>
      </c>
      <c r="W4980" s="58">
        <f t="shared" si="627"/>
        <v>1.01019948033673</v>
      </c>
    </row>
    <row r="4981" spans="11:23">
      <c r="K4981" s="80">
        <v>497.9</v>
      </c>
      <c r="L4981" s="56">
        <f t="shared" si="621"/>
        <v>0.998162958548254</v>
      </c>
      <c r="M4981" s="56">
        <f t="shared" si="628"/>
        <v>0.00200237309175433</v>
      </c>
      <c r="Q4981" s="82">
        <f t="shared" si="622"/>
        <v>0.0245220725062365</v>
      </c>
      <c r="R4981" s="58">
        <f t="shared" si="623"/>
        <v>3.17361010226061</v>
      </c>
      <c r="S4981" s="57">
        <f>IF(K4981=0,C5009,(1/$C$59)*LN(1+$C$59/$C$58/(RodR+ABS(Calculations!K4981-RodR))))</f>
        <v>0.00772686994182715</v>
      </c>
      <c r="T4981" s="83">
        <f t="shared" si="624"/>
        <v>0.007766737351817</v>
      </c>
      <c r="U4981" s="58">
        <f t="shared" si="625"/>
        <v>207.458333333333</v>
      </c>
      <c r="V4981" s="58">
        <f t="shared" si="626"/>
        <v>1.01019948033673</v>
      </c>
      <c r="W4981" s="58">
        <f t="shared" si="627"/>
        <v>1.01019948033673</v>
      </c>
    </row>
    <row r="4982" spans="11:23">
      <c r="K4982" s="80">
        <v>498</v>
      </c>
      <c r="L4982" s="56">
        <f t="shared" si="621"/>
        <v>0.997963162124184</v>
      </c>
      <c r="M4982" s="56">
        <f t="shared" si="628"/>
        <v>0.00200157075899032</v>
      </c>
      <c r="Q4982" s="82">
        <f t="shared" si="622"/>
        <v>0.0245171640668323</v>
      </c>
      <c r="R4982" s="58">
        <f t="shared" si="623"/>
        <v>3.17361010226061</v>
      </c>
      <c r="S4982" s="57">
        <f>IF(K4982=0,C5010,(1/$C$59)*LN(1+$C$59/$C$58/(RodR+ABS(Calculations!K4982-RodR))))</f>
        <v>0.00772532329959764</v>
      </c>
      <c r="T4982" s="83">
        <f t="shared" si="624"/>
        <v>0.00776517471328447</v>
      </c>
      <c r="U4982" s="58">
        <f t="shared" si="625"/>
        <v>207.5</v>
      </c>
      <c r="V4982" s="58">
        <f t="shared" si="626"/>
        <v>1.01019948033673</v>
      </c>
      <c r="W4982" s="58">
        <f t="shared" si="627"/>
        <v>1.01019948033673</v>
      </c>
    </row>
    <row r="4983" spans="11:23">
      <c r="K4983" s="80">
        <v>498.1</v>
      </c>
      <c r="L4983" s="56">
        <f t="shared" si="621"/>
        <v>0.997763445668539</v>
      </c>
      <c r="M4983" s="56">
        <f t="shared" si="628"/>
        <v>0.00200076890832857</v>
      </c>
      <c r="Q4983" s="82">
        <f t="shared" si="622"/>
        <v>0.0245122575920287</v>
      </c>
      <c r="R4983" s="58">
        <f t="shared" si="623"/>
        <v>3.17361010226061</v>
      </c>
      <c r="S4983" s="57">
        <f>IF(K4983=0,C5011,(1/$C$59)*LN(1+$C$59/$C$58/(RodR+ABS(Calculations!K4983-RodR))))</f>
        <v>0.00772377727641095</v>
      </c>
      <c r="T4983" s="83">
        <f t="shared" si="624"/>
        <v>0.00776361270342044</v>
      </c>
      <c r="U4983" s="58">
        <f t="shared" si="625"/>
        <v>207.541666666667</v>
      </c>
      <c r="V4983" s="58">
        <f t="shared" si="626"/>
        <v>1.01019948033673</v>
      </c>
      <c r="W4983" s="58">
        <f t="shared" si="627"/>
        <v>1.01019948033673</v>
      </c>
    </row>
    <row r="4984" spans="11:23">
      <c r="K4984" s="80">
        <v>498.2</v>
      </c>
      <c r="L4984" s="56">
        <f t="shared" si="621"/>
        <v>0.9975638091333</v>
      </c>
      <c r="M4984" s="56">
        <f t="shared" si="628"/>
        <v>0.00199996753946197</v>
      </c>
      <c r="Q4984" s="82">
        <f t="shared" si="622"/>
        <v>0.024507353080646</v>
      </c>
      <c r="R4984" s="58">
        <f t="shared" si="623"/>
        <v>3.17361010226061</v>
      </c>
      <c r="S4984" s="57">
        <f>IF(K4984=0,C5012,(1/$C$59)*LN(1+$C$59/$C$58/(RodR+ABS(Calculations!K4984-RodR))))</f>
        <v>0.00772223187189536</v>
      </c>
      <c r="T4984" s="83">
        <f t="shared" si="624"/>
        <v>0.00776205132184532</v>
      </c>
      <c r="U4984" s="58">
        <f t="shared" si="625"/>
        <v>207.583333333333</v>
      </c>
      <c r="V4984" s="58">
        <f t="shared" si="626"/>
        <v>1.01019948033673</v>
      </c>
      <c r="W4984" s="58">
        <f t="shared" si="627"/>
        <v>1.01019948033673</v>
      </c>
    </row>
    <row r="4985" spans="11:23">
      <c r="K4985" s="80">
        <v>498.3</v>
      </c>
      <c r="L4985" s="56">
        <f t="shared" si="621"/>
        <v>0.997364252470515</v>
      </c>
      <c r="M4985" s="56">
        <f t="shared" si="628"/>
        <v>0.00199916665194588</v>
      </c>
      <c r="Q4985" s="82">
        <f t="shared" si="622"/>
        <v>0.0245024505315061</v>
      </c>
      <c r="R4985" s="58">
        <f t="shared" si="623"/>
        <v>3.17361010226061</v>
      </c>
      <c r="S4985" s="57">
        <f>IF(K4985=0,C5013,(1/$C$59)*LN(1+$C$59/$C$58/(RodR+ABS(Calculations!K4985-RodR))))</f>
        <v>0.00772068708567969</v>
      </c>
      <c r="T4985" s="83">
        <f t="shared" si="624"/>
        <v>0.00776049056818044</v>
      </c>
      <c r="U4985" s="58">
        <f t="shared" si="625"/>
        <v>207.625</v>
      </c>
      <c r="V4985" s="58">
        <f t="shared" si="626"/>
        <v>1.01019948033673</v>
      </c>
      <c r="W4985" s="58">
        <f t="shared" si="627"/>
        <v>1.01019948033673</v>
      </c>
    </row>
    <row r="4986" spans="11:23">
      <c r="K4986" s="80">
        <v>498.4</v>
      </c>
      <c r="L4986" s="56">
        <f t="shared" si="621"/>
        <v>0.997164775632269</v>
      </c>
      <c r="M4986" s="56">
        <f t="shared" si="628"/>
        <v>0.00199836624540395</v>
      </c>
      <c r="Q4986" s="82">
        <f t="shared" si="622"/>
        <v>0.0244975499434319</v>
      </c>
      <c r="R4986" s="58">
        <f t="shared" si="623"/>
        <v>3.17361010226061</v>
      </c>
      <c r="S4986" s="57">
        <f>IF(K4986=0,C5014,(1/$C$59)*LN(1+$C$59/$C$58/(RodR+ABS(Calculations!K4986-RodR))))</f>
        <v>0.007719142917393</v>
      </c>
      <c r="T4986" s="83">
        <f t="shared" si="624"/>
        <v>0.00775893044204663</v>
      </c>
      <c r="U4986" s="58">
        <f t="shared" si="625"/>
        <v>207.666666666667</v>
      </c>
      <c r="V4986" s="58">
        <f t="shared" si="626"/>
        <v>1.01019948033673</v>
      </c>
      <c r="W4986" s="58">
        <f t="shared" si="627"/>
        <v>1.01019948033673</v>
      </c>
    </row>
    <row r="4987" spans="11:23">
      <c r="K4987" s="80">
        <v>498.5</v>
      </c>
      <c r="L4987" s="56">
        <f t="shared" si="621"/>
        <v>0.996965378570681</v>
      </c>
      <c r="M4987" s="56">
        <f t="shared" si="628"/>
        <v>0.00199756631946046</v>
      </c>
      <c r="Q4987" s="82">
        <f t="shared" si="622"/>
        <v>0.024492651315247</v>
      </c>
      <c r="R4987" s="58">
        <f t="shared" si="623"/>
        <v>3.17361010226061</v>
      </c>
      <c r="S4987" s="57">
        <f>IF(K4987=0,C5015,(1/$C$59)*LN(1+$C$59/$C$58/(RodR+ABS(Calculations!K4987-RodR))))</f>
        <v>0.00771759936666465</v>
      </c>
      <c r="T4987" s="83">
        <f t="shared" si="624"/>
        <v>0.00775737094306612</v>
      </c>
      <c r="U4987" s="58">
        <f t="shared" si="625"/>
        <v>207.708333333333</v>
      </c>
      <c r="V4987" s="58">
        <f t="shared" si="626"/>
        <v>1.01019948033673</v>
      </c>
      <c r="W4987" s="58">
        <f t="shared" si="627"/>
        <v>1.01019948033673</v>
      </c>
    </row>
    <row r="4988" spans="11:23">
      <c r="K4988" s="80">
        <v>498.6</v>
      </c>
      <c r="L4988" s="56">
        <f t="shared" si="621"/>
        <v>0.996766061237866</v>
      </c>
      <c r="M4988" s="56">
        <f t="shared" si="628"/>
        <v>0.0019967668737394</v>
      </c>
      <c r="Q4988" s="82">
        <f t="shared" si="622"/>
        <v>0.0244877546457752</v>
      </c>
      <c r="R4988" s="58">
        <f t="shared" si="623"/>
        <v>3.17361010226061</v>
      </c>
      <c r="S4988" s="57">
        <f>IF(K4988=0,C5016,(1/$C$59)*LN(1+$C$59/$C$58/(RodR+ABS(Calculations!K4988-RodR))))</f>
        <v>0.00771605643312397</v>
      </c>
      <c r="T4988" s="83">
        <f t="shared" si="624"/>
        <v>0.0077558120708602</v>
      </c>
      <c r="U4988" s="58">
        <f t="shared" si="625"/>
        <v>207.75</v>
      </c>
      <c r="V4988" s="58">
        <f t="shared" si="626"/>
        <v>1.01019948033673</v>
      </c>
      <c r="W4988" s="58">
        <f t="shared" si="627"/>
        <v>1.01019948033673</v>
      </c>
    </row>
    <row r="4989" spans="11:23">
      <c r="K4989" s="80">
        <v>498.7</v>
      </c>
      <c r="L4989" s="56">
        <f t="shared" si="621"/>
        <v>0.996566823586047</v>
      </c>
      <c r="M4989" s="56">
        <f t="shared" si="628"/>
        <v>0.00199596790783008</v>
      </c>
      <c r="Q4989" s="82">
        <f t="shared" si="622"/>
        <v>0.0244828599338426</v>
      </c>
      <c r="R4989" s="58">
        <f t="shared" si="623"/>
        <v>3.17361010226061</v>
      </c>
      <c r="S4989" s="57">
        <f>IF(K4989=0,C5017,(1/$C$59)*LN(1+$C$59/$C$58/(RodR+ABS(Calculations!K4989-RodR))))</f>
        <v>0.0077145141164011</v>
      </c>
      <c r="T4989" s="83">
        <f t="shared" si="624"/>
        <v>0.00775425382505196</v>
      </c>
      <c r="U4989" s="58">
        <f t="shared" si="625"/>
        <v>207.791666666667</v>
      </c>
      <c r="V4989" s="58">
        <f t="shared" si="626"/>
        <v>1.01019948033673</v>
      </c>
      <c r="W4989" s="58">
        <f t="shared" si="627"/>
        <v>1.01019948033673</v>
      </c>
    </row>
    <row r="4990" spans="11:23">
      <c r="K4990" s="80">
        <v>498.8</v>
      </c>
      <c r="L4990" s="56">
        <f t="shared" si="621"/>
        <v>0.996367665567444</v>
      </c>
      <c r="M4990" s="56">
        <f t="shared" si="628"/>
        <v>0.00199516942135602</v>
      </c>
      <c r="Q4990" s="82">
        <f t="shared" si="622"/>
        <v>0.0244779671782754</v>
      </c>
      <c r="R4990" s="58">
        <f t="shared" si="623"/>
        <v>3.17361010226061</v>
      </c>
      <c r="S4990" s="57">
        <f>IF(K4990=0,C5018,(1/$C$59)*LN(1+$C$59/$C$58/(RodR+ABS(Calculations!K4990-RodR))))</f>
        <v>0.00771297241612617</v>
      </c>
      <c r="T4990" s="83">
        <f t="shared" si="624"/>
        <v>0.00775269620526272</v>
      </c>
      <c r="U4990" s="58">
        <f t="shared" si="625"/>
        <v>207.833333333333</v>
      </c>
      <c r="V4990" s="58">
        <f t="shared" si="626"/>
        <v>1.01019948033673</v>
      </c>
      <c r="W4990" s="58">
        <f t="shared" si="627"/>
        <v>1.01019948033673</v>
      </c>
    </row>
    <row r="4991" spans="11:23">
      <c r="K4991" s="80">
        <v>498.9</v>
      </c>
      <c r="L4991" s="56">
        <f t="shared" si="621"/>
        <v>0.996168587134311</v>
      </c>
      <c r="M4991" s="56">
        <f t="shared" si="628"/>
        <v>0.0019943714139421</v>
      </c>
      <c r="Q4991" s="82">
        <f t="shared" si="622"/>
        <v>0.0244730763779007</v>
      </c>
      <c r="R4991" s="58">
        <f t="shared" si="623"/>
        <v>3.17361010226061</v>
      </c>
      <c r="S4991" s="57">
        <f>IF(K4991=0,C5019,(1/$C$59)*LN(1+$C$59/$C$58/(RodR+ABS(Calculations!K4991-RodR))))</f>
        <v>0.00771143133192958</v>
      </c>
      <c r="T4991" s="83">
        <f t="shared" si="624"/>
        <v>0.00775113921111666</v>
      </c>
      <c r="U4991" s="58">
        <f t="shared" si="625"/>
        <v>207.875</v>
      </c>
      <c r="V4991" s="58">
        <f t="shared" si="626"/>
        <v>1.01019948033673</v>
      </c>
      <c r="W4991" s="58">
        <f t="shared" si="627"/>
        <v>1.01019948033673</v>
      </c>
    </row>
    <row r="4992" spans="11:23">
      <c r="K4992" s="80">
        <v>499</v>
      </c>
      <c r="L4992" s="56">
        <f t="shared" si="621"/>
        <v>0.995969588239007</v>
      </c>
      <c r="M4992" s="56">
        <f t="shared" si="628"/>
        <v>0.0019935738851774</v>
      </c>
      <c r="Q4992" s="82">
        <f t="shared" si="622"/>
        <v>0.024468187531548</v>
      </c>
      <c r="R4992" s="58">
        <f t="shared" si="623"/>
        <v>3.17361010226061</v>
      </c>
      <c r="S4992" s="57">
        <f>IF(K4992=0,C5020,(1/$C$59)*LN(1+$C$59/$C$58/(RodR+ABS(Calculations!K4992-RodR))))</f>
        <v>0.00770989086344253</v>
      </c>
      <c r="T4992" s="83">
        <f t="shared" si="624"/>
        <v>0.00774958284223534</v>
      </c>
      <c r="U4992" s="58">
        <f t="shared" si="625"/>
        <v>207.916666666667</v>
      </c>
      <c r="V4992" s="58">
        <f t="shared" si="626"/>
        <v>1.01019948033673</v>
      </c>
      <c r="W4992" s="58">
        <f t="shared" si="627"/>
        <v>1.01019948033673</v>
      </c>
    </row>
    <row r="4993" spans="11:23">
      <c r="K4993" s="80">
        <v>499.1</v>
      </c>
      <c r="L4993" s="56">
        <f t="shared" si="621"/>
        <v>0.995770668833785</v>
      </c>
      <c r="M4993" s="56">
        <f t="shared" si="628"/>
        <v>0.00199277683475463</v>
      </c>
      <c r="Q4993" s="82">
        <f t="shared" si="622"/>
        <v>0.0244633006380443</v>
      </c>
      <c r="R4993" s="58">
        <f t="shared" si="623"/>
        <v>3.17361010226061</v>
      </c>
      <c r="S4993" s="57">
        <f>IF(K4993=0,C5021,(1/$C$59)*LN(1+$C$59/$C$58/(RodR+ABS(Calculations!K4993-RodR))))</f>
        <v>0.00770835101029541</v>
      </c>
      <c r="T4993" s="83">
        <f t="shared" si="624"/>
        <v>0.00774802709824383</v>
      </c>
      <c r="U4993" s="58">
        <f t="shared" si="625"/>
        <v>207.958333333333</v>
      </c>
      <c r="V4993" s="58">
        <f t="shared" si="626"/>
        <v>1.01019948033673</v>
      </c>
      <c r="W4993" s="58">
        <f t="shared" si="627"/>
        <v>1.01019948033673</v>
      </c>
    </row>
    <row r="4994" spans="11:23">
      <c r="K4994" s="80">
        <v>499.2</v>
      </c>
      <c r="L4994" s="56">
        <f t="shared" ref="L4994:L5002" si="629">IF(K4994&lt;RodR,EPRValue,Q4994*$C$43)</f>
        <v>0.995571828871105</v>
      </c>
      <c r="M4994" s="56">
        <f t="shared" si="628"/>
        <v>0.00199198026219494</v>
      </c>
      <c r="Q4994" s="82">
        <f t="shared" si="622"/>
        <v>0.0244584156962217</v>
      </c>
      <c r="R4994" s="58">
        <f t="shared" si="623"/>
        <v>3.17361010226061</v>
      </c>
      <c r="S4994" s="57">
        <f>IF(K4994=0,C5022,(1/$C$59)*LN(1+$C$59/$C$58/(RodR+ABS(Calculations!K4994-RodR))))</f>
        <v>0.00770681177212022</v>
      </c>
      <c r="T4994" s="83">
        <f t="shared" si="624"/>
        <v>0.00774647197876457</v>
      </c>
      <c r="U4994" s="58">
        <f t="shared" si="625"/>
        <v>208</v>
      </c>
      <c r="V4994" s="58">
        <f t="shared" si="626"/>
        <v>1.01019948033673</v>
      </c>
      <c r="W4994" s="58">
        <f t="shared" si="627"/>
        <v>1.01019948033673</v>
      </c>
    </row>
    <row r="4995" spans="11:23">
      <c r="K4995" s="80">
        <v>499.3</v>
      </c>
      <c r="L4995" s="56">
        <f t="shared" si="629"/>
        <v>0.995373068303325</v>
      </c>
      <c r="M4995" s="56">
        <f t="shared" si="628"/>
        <v>0.00199118416719057</v>
      </c>
      <c r="Q4995" s="82">
        <f t="shared" si="622"/>
        <v>0.0244535327049098</v>
      </c>
      <c r="R4995" s="58">
        <f t="shared" si="623"/>
        <v>3.17361010226061</v>
      </c>
      <c r="S4995" s="57">
        <f>IF(K4995=0,C5023,(1/$C$59)*LN(1+$C$59/$C$58/(RodR+ABS(Calculations!K4995-RodR))))</f>
        <v>0.00770527314854813</v>
      </c>
      <c r="T4995" s="83">
        <f t="shared" si="624"/>
        <v>0.00774491748342241</v>
      </c>
      <c r="U4995" s="58">
        <f t="shared" si="625"/>
        <v>208.041666666667</v>
      </c>
      <c r="V4995" s="58">
        <f t="shared" si="626"/>
        <v>1.01019948033673</v>
      </c>
      <c r="W4995" s="58">
        <f t="shared" si="627"/>
        <v>1.01019948033673</v>
      </c>
    </row>
    <row r="4996" spans="11:23">
      <c r="K4996" s="80">
        <v>499.4</v>
      </c>
      <c r="L4996" s="56">
        <f t="shared" si="629"/>
        <v>0.995174387082938</v>
      </c>
      <c r="M4996" s="56">
        <f t="shared" si="628"/>
        <v>0.0019903885493312</v>
      </c>
      <c r="Q4996" s="82">
        <f t="shared" ref="Q4996:Q5002" si="630">R4996*IF($C$56&lt;$C$55,S4996,T4996)</f>
        <v>0.0244486516629414</v>
      </c>
      <c r="R4996" s="58">
        <f t="shared" ref="R4996:R5002" si="631">$C$70/$C$61*W4996</f>
        <v>3.17361010226061</v>
      </c>
      <c r="S4996" s="57">
        <f>IF(K4996=0,C5024,(1/$C$59)*LN(1+$C$59/$C$58/(RodR+ABS(Calculations!K4996-RodR))))</f>
        <v>0.00770373513921142</v>
      </c>
      <c r="T4996" s="83">
        <f t="shared" ref="T4996:T5002" si="632">IF((ABS(K4996))&lt;$C$55-$C$56,($C$53/2/PI()/$C$56*LN(($C$55-$C$56)*(ABS(K4996)+$C$56)/(ABS(K4996))/$C$55)+$C$60*LN($C$55*$C$54/($C$55-$C$56)/$C$53)),$C$60*LN((((ABS(K4996))+$C$56-$C$55)*$C$53+$C$55*$C$54)/($C$53*(ABS(K4996)))))</f>
        <v>0.00774336361184112</v>
      </c>
      <c r="U4996" s="58">
        <f t="shared" ref="U4996:U5002" si="633">K4996/$C$56</f>
        <v>208.083333333333</v>
      </c>
      <c r="V4996" s="58">
        <f t="shared" ref="V4996:V5002" si="634">IF(K4996="","",1/(1.0212-0.0178*LOG10($C$53+0.01)))</f>
        <v>1.01019948033673</v>
      </c>
      <c r="W4996" s="58">
        <f t="shared" ref="W4996:W5002" si="635">MAX(1/(-(0.21682*LOG10(3.7*U4996)-0.293)*(EXP(-3.7*U4996)-1)+1),1)*MAX(1/(-(0.1921*LOG10(U4996+0.2)+0.072)*(EXP(-150*U4996)-1)+1),1)*V4996</f>
        <v>1.01019948033673</v>
      </c>
    </row>
    <row r="4997" spans="11:23">
      <c r="K4997" s="80">
        <v>499.5</v>
      </c>
      <c r="L4997" s="56">
        <f t="shared" si="629"/>
        <v>0.99497578516244</v>
      </c>
      <c r="M4997" s="56">
        <f t="shared" si="628"/>
        <v>0.00198959340824079</v>
      </c>
      <c r="Q4997" s="82">
        <f t="shared" si="630"/>
        <v>0.0244437725691495</v>
      </c>
      <c r="R4997" s="58">
        <f t="shared" si="631"/>
        <v>3.17361010226061</v>
      </c>
      <c r="S4997" s="57">
        <f>IF(K4997=0,C5025,(1/$C$59)*LN(1+$C$59/$C$58/(RodR+ABS(Calculations!K4997-RodR))))</f>
        <v>0.00770219774374233</v>
      </c>
      <c r="T4997" s="83">
        <f t="shared" si="632"/>
        <v>0.00774181036364579</v>
      </c>
      <c r="U4997" s="58">
        <f t="shared" si="633"/>
        <v>208.125</v>
      </c>
      <c r="V4997" s="58">
        <f t="shared" si="634"/>
        <v>1.01019948033673</v>
      </c>
      <c r="W4997" s="58">
        <f t="shared" si="635"/>
        <v>1.01019948033673</v>
      </c>
    </row>
    <row r="4998" spans="11:23">
      <c r="K4998" s="80">
        <v>499.6</v>
      </c>
      <c r="L4998" s="56">
        <f t="shared" si="629"/>
        <v>0.994777262494357</v>
      </c>
      <c r="M4998" s="56">
        <f t="shared" si="628"/>
        <v>0.00198879874350866</v>
      </c>
      <c r="Q4998" s="82">
        <f t="shared" si="630"/>
        <v>0.0244388954223679</v>
      </c>
      <c r="R4998" s="58">
        <f t="shared" si="631"/>
        <v>3.17361010226061</v>
      </c>
      <c r="S4998" s="57">
        <f>IF(K4998=0,C5026,(1/$C$59)*LN(1+$C$59/$C$58/(RodR+ABS(Calculations!K4998-RodR))))</f>
        <v>0.00770066096177337</v>
      </c>
      <c r="T4998" s="83">
        <f t="shared" si="632"/>
        <v>0.00774025773846086</v>
      </c>
      <c r="U4998" s="58">
        <f t="shared" si="633"/>
        <v>208.166666666667</v>
      </c>
      <c r="V4998" s="58">
        <f t="shared" si="634"/>
        <v>1.01019948033673</v>
      </c>
      <c r="W4998" s="58">
        <f t="shared" si="635"/>
        <v>1.01019948033673</v>
      </c>
    </row>
    <row r="4999" spans="11:23">
      <c r="K4999" s="80">
        <v>499.7</v>
      </c>
      <c r="L4999" s="56">
        <f t="shared" si="629"/>
        <v>0.994578819031254</v>
      </c>
      <c r="M4999" s="56">
        <f t="shared" si="628"/>
        <v>0.00198800455479353</v>
      </c>
      <c r="Q4999" s="82">
        <f t="shared" si="630"/>
        <v>0.024434020221431</v>
      </c>
      <c r="R4999" s="58">
        <f t="shared" si="631"/>
        <v>3.17361010226061</v>
      </c>
      <c r="S4999" s="57">
        <f>IF(K4999=0,C5027,(1/$C$59)*LN(1+$C$59/$C$58/(RodR+ABS(Calculations!K4999-RodR))))</f>
        <v>0.00769912479293733</v>
      </c>
      <c r="T4999" s="83">
        <f t="shared" si="632"/>
        <v>0.00773870573591229</v>
      </c>
      <c r="U4999" s="58">
        <f t="shared" si="633"/>
        <v>208.208333333333</v>
      </c>
      <c r="V4999" s="58">
        <f t="shared" si="634"/>
        <v>1.01019948033673</v>
      </c>
      <c r="W4999" s="58">
        <f t="shared" si="635"/>
        <v>1.01019948033673</v>
      </c>
    </row>
    <row r="5000" spans="11:23">
      <c r="K5000" s="80">
        <v>499.8</v>
      </c>
      <c r="L5000" s="56">
        <f t="shared" si="629"/>
        <v>0.994380454725725</v>
      </c>
      <c r="M5000" s="56">
        <f t="shared" si="628"/>
        <v>0.00198721084171916</v>
      </c>
      <c r="Q5000" s="82">
        <f t="shared" si="630"/>
        <v>0.0244291469651745</v>
      </c>
      <c r="R5000" s="58">
        <f t="shared" si="631"/>
        <v>3.17361010226061</v>
      </c>
      <c r="S5000" s="57">
        <f>IF(K5000=0,C5028,(1/$C$59)*LN(1+$C$59/$C$58/(RodR+ABS(Calculations!K5000-RodR))))</f>
        <v>0.00769758923686726</v>
      </c>
      <c r="T5000" s="83">
        <f t="shared" si="632"/>
        <v>0.00773715435562474</v>
      </c>
      <c r="U5000" s="58">
        <f t="shared" si="633"/>
        <v>208.25</v>
      </c>
      <c r="V5000" s="58">
        <f t="shared" si="634"/>
        <v>1.01019948033673</v>
      </c>
      <c r="W5000" s="58">
        <f t="shared" si="635"/>
        <v>1.01019948033673</v>
      </c>
    </row>
    <row r="5001" spans="11:23">
      <c r="K5001" s="80">
        <v>499.9</v>
      </c>
      <c r="L5001" s="56">
        <f t="shared" si="629"/>
        <v>0.994182169530471</v>
      </c>
      <c r="M5001" s="56">
        <f t="shared" si="628"/>
        <v>0.00198641760384044</v>
      </c>
      <c r="Q5001" s="82">
        <f t="shared" si="630"/>
        <v>0.0244242756524361</v>
      </c>
      <c r="R5001" s="58">
        <f t="shared" si="631"/>
        <v>3.17361010226061</v>
      </c>
      <c r="S5001" s="57">
        <f>IF(K5001=0,C5029,(1/$C$59)*LN(1+$C$59/$C$58/(RodR+ABS(Calculations!K5001-RodR))))</f>
        <v>0.00769605429319699</v>
      </c>
      <c r="T5001" s="83">
        <f t="shared" si="632"/>
        <v>0.00773560359722486</v>
      </c>
      <c r="U5001" s="58">
        <f t="shared" si="633"/>
        <v>208.291666666667</v>
      </c>
      <c r="V5001" s="58">
        <f t="shared" si="634"/>
        <v>1.01019948033673</v>
      </c>
      <c r="W5001" s="58">
        <f t="shared" si="635"/>
        <v>1.01019948033673</v>
      </c>
    </row>
    <row r="5002" spans="11:23">
      <c r="K5002" s="80">
        <v>500</v>
      </c>
      <c r="L5002" s="56">
        <f t="shared" si="629"/>
        <v>0.993983963398122</v>
      </c>
      <c r="M5002" s="56">
        <f t="shared" si="628"/>
        <v>0.00198562484088483</v>
      </c>
      <c r="Q5002" s="82">
        <f t="shared" si="630"/>
        <v>0.0244194062820522</v>
      </c>
      <c r="R5002" s="58">
        <f t="shared" si="631"/>
        <v>3.17361010226061</v>
      </c>
      <c r="S5002" s="57">
        <f>IF(K5002=0,C5030,(1/$C$59)*LN(1+$C$59/$C$58/(RodR+ABS(Calculations!K5002-RodR))))</f>
        <v>0.00769451996155984</v>
      </c>
      <c r="T5002" s="83">
        <f t="shared" si="632"/>
        <v>0.00773405346033819</v>
      </c>
      <c r="U5002" s="58">
        <f t="shared" si="633"/>
        <v>208.333333333333</v>
      </c>
      <c r="V5002" s="58">
        <f t="shared" si="634"/>
        <v>1.01019948033673</v>
      </c>
      <c r="W5002" s="58">
        <f t="shared" si="635"/>
        <v>1.01019948033673</v>
      </c>
    </row>
  </sheetData>
  <pageMargins left="0.7" right="0.7" top="0.75" bottom="0.75" header="0.3" footer="0.3"/>
  <headerFooter/>
  <ignoredErrors>
    <ignoredError sqref="F5:G11" evalError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2:AD54"/>
  <sheetViews>
    <sheetView zoomScale="85" zoomScaleNormal="85" workbookViewId="0">
      <selection activeCell="D2" sqref="D2"/>
    </sheetView>
  </sheetViews>
  <sheetFormatPr defaultColWidth="9.14166666666667" defaultRowHeight="13.5"/>
  <cols>
    <col min="1" max="1" width="9.14166666666667" style="29"/>
    <col min="2" max="2" width="21.8583333333333" style="29" customWidth="1"/>
    <col min="3" max="4" width="18.8583333333333" style="29" customWidth="1"/>
    <col min="5" max="5" width="19" style="36" customWidth="1"/>
    <col min="6" max="8" width="18.8583333333333" style="29" customWidth="1"/>
    <col min="9" max="9" width="23.1416666666667" style="29" customWidth="1"/>
    <col min="10" max="11" width="9.14166666666667" style="36"/>
    <col min="12" max="12" width="41.1416666666667" style="36" customWidth="1"/>
    <col min="13" max="13" width="17.8583333333333" style="29" customWidth="1"/>
    <col min="14" max="14" width="12.5666666666667" style="36" customWidth="1"/>
    <col min="15" max="17" width="9.14166666666667" style="36"/>
    <col min="18" max="18" width="9.14166666666667" style="36" hidden="1" customWidth="1"/>
    <col min="19" max="19" width="17.8583333333333" style="36" hidden="1" customWidth="1"/>
    <col min="20" max="20" width="9.14166666666667" style="36" hidden="1" customWidth="1"/>
    <col min="21" max="16384" width="9.14166666666667" style="36"/>
  </cols>
  <sheetData>
    <row r="2" spans="1:1">
      <c r="A2" s="37"/>
    </row>
    <row r="3" spans="1:1">
      <c r="A3" s="37"/>
    </row>
    <row r="4" spans="1:20">
      <c r="A4" s="29" t="s">
        <v>1308</v>
      </c>
      <c r="B4" s="29" t="s">
        <v>1309</v>
      </c>
      <c r="C4" s="29" t="s">
        <v>1203</v>
      </c>
      <c r="D4" s="29" t="s">
        <v>1310</v>
      </c>
      <c r="F4" s="29" t="s">
        <v>1311</v>
      </c>
      <c r="G4" s="29" t="s">
        <v>1312</v>
      </c>
      <c r="H4" s="29" t="s">
        <v>1313</v>
      </c>
      <c r="I4" s="29" t="s">
        <v>1314</v>
      </c>
      <c r="L4" s="36" t="s">
        <v>1230</v>
      </c>
      <c r="M4" s="29">
        <f>LOOKUP('Simplified SLD'!$F$41,ALARP!$R$4:$R$11)</f>
        <v>50</v>
      </c>
      <c r="R4" s="36">
        <v>5</v>
      </c>
      <c r="S4" s="36" t="s">
        <v>1315</v>
      </c>
      <c r="T4" s="36" t="s">
        <v>1316</v>
      </c>
    </row>
    <row r="5" spans="1:20">
      <c r="A5" s="29">
        <v>2.4</v>
      </c>
      <c r="B5" s="29">
        <v>23.1987770053541</v>
      </c>
      <c r="C5" s="29">
        <v>4469.82416863404</v>
      </c>
      <c r="D5" s="29">
        <v>1217.40420678442</v>
      </c>
      <c r="F5" s="38" t="e">
        <f>BilinearInterpolatedValue(D5,'Simplified SLD'!$M$9,ALARP!$M$8)</f>
        <v>#NAME?</v>
      </c>
      <c r="G5" s="38">
        <f>$M$12*$M$13*($M$14+'Simplified SLD'!$M$9)/(365*24*60*60)</f>
        <v>1.30010147133435e-6</v>
      </c>
      <c r="H5" s="29" t="e">
        <f t="shared" ref="H5:H36" si="0">F5*G5</f>
        <v>#NAME?</v>
      </c>
      <c r="L5" s="39" t="s">
        <v>1317</v>
      </c>
      <c r="M5" s="40" t="s">
        <v>1317</v>
      </c>
      <c r="R5" s="36">
        <v>50</v>
      </c>
      <c r="S5" s="36" t="s">
        <v>1318</v>
      </c>
      <c r="T5" s="36" t="s">
        <v>1319</v>
      </c>
    </row>
    <row r="6" spans="1:20">
      <c r="A6" s="29">
        <v>4.8</v>
      </c>
      <c r="B6" s="29">
        <v>12.5490947814649</v>
      </c>
      <c r="C6" s="29">
        <v>3521.18041541393</v>
      </c>
      <c r="D6" s="29">
        <v>929.609751691174</v>
      </c>
      <c r="F6" s="38" t="e">
        <f>BilinearInterpolatedValue(D6,'Simplified SLD'!$M$9,ALARP!$M$8)</f>
        <v>#NAME?</v>
      </c>
      <c r="G6" s="38">
        <f>$M$12*$M$13*($M$14+'Simplified SLD'!$M$9)/(365*24*60*60)</f>
        <v>1.30010147133435e-6</v>
      </c>
      <c r="H6" s="29" t="e">
        <f t="shared" si="0"/>
        <v>#NAME?</v>
      </c>
      <c r="I6" s="29" t="e">
        <f t="shared" ref="I6:I37" si="1">IF(($M$29*($M$33-(H6*$M$26/$M$27*(1-(1+$M$27)^-$M$28))))&gt;$M$35*(A6-$A$5),"Proceed","Cost Disproportionate")</f>
        <v>#NAME?</v>
      </c>
      <c r="L6" s="39" t="s">
        <v>1320</v>
      </c>
      <c r="M6" s="40" t="s">
        <v>1318</v>
      </c>
      <c r="R6" s="36">
        <v>100</v>
      </c>
      <c r="S6" s="36" t="s">
        <v>1321</v>
      </c>
      <c r="T6" s="36" t="s">
        <v>1322</v>
      </c>
    </row>
    <row r="7" spans="1:20">
      <c r="A7" s="29">
        <v>7.2</v>
      </c>
      <c r="B7" s="29">
        <v>8.37608823421796</v>
      </c>
      <c r="C7" s="29">
        <v>2862.15979319193</v>
      </c>
      <c r="D7" s="29">
        <v>742.793840492969</v>
      </c>
      <c r="F7" s="38" t="e">
        <f>BilinearInterpolatedValue(D7,'Simplified SLD'!$M$9,ALARP!$M$8)</f>
        <v>#NAME?</v>
      </c>
      <c r="G7" s="38">
        <f>$M$12*$M$13*($M$14+'Simplified SLD'!$M$9)/(365*24*60*60)</f>
        <v>1.30010147133435e-6</v>
      </c>
      <c r="H7" s="29" t="e">
        <f t="shared" si="0"/>
        <v>#NAME?</v>
      </c>
      <c r="I7" s="29" t="e">
        <f t="shared" si="1"/>
        <v>#NAME?</v>
      </c>
      <c r="R7" s="36">
        <v>200</v>
      </c>
      <c r="S7" s="36" t="s">
        <v>1323</v>
      </c>
      <c r="T7" s="36" t="s">
        <v>1324</v>
      </c>
    </row>
    <row r="8" spans="1:18">
      <c r="A8" s="29">
        <v>9.6</v>
      </c>
      <c r="B8" s="29">
        <v>5.15859647532469</v>
      </c>
      <c r="C8" s="29">
        <v>2118.73029167759</v>
      </c>
      <c r="D8" s="29">
        <v>641.140927425504</v>
      </c>
      <c r="F8" s="38" t="e">
        <f>BilinearInterpolatedValue(D8,'Simplified SLD'!$M$9,ALARP!$M$8)</f>
        <v>#NAME?</v>
      </c>
      <c r="G8" s="38">
        <f>$M$12*$M$13*($M$14+'Simplified SLD'!$M$9)/(365*24*60*60)</f>
        <v>1.30010147133435e-6</v>
      </c>
      <c r="H8" s="29" t="e">
        <f t="shared" si="0"/>
        <v>#NAME?</v>
      </c>
      <c r="I8" s="29" t="e">
        <f t="shared" si="1"/>
        <v>#NAME?</v>
      </c>
      <c r="M8" s="41" t="str">
        <f>CONCATENATE(M4,"S_",LEFT(M5,1),"_",_xlfn.XLOOKUP(M6,S4:S7,T4:T7))</f>
        <v>50S_D_SFW</v>
      </c>
      <c r="R8" s="36">
        <v>500</v>
      </c>
    </row>
    <row r="9" spans="1:18">
      <c r="A9" s="29">
        <v>12</v>
      </c>
      <c r="B9" s="29">
        <v>3.74208969352731</v>
      </c>
      <c r="C9" s="29">
        <v>1687.11836160754</v>
      </c>
      <c r="D9" s="29">
        <v>562.043701038582</v>
      </c>
      <c r="F9" s="38" t="e">
        <f>BilinearInterpolatedValue(D9,'Simplified SLD'!$M$9,ALARP!$M$8)</f>
        <v>#NAME?</v>
      </c>
      <c r="G9" s="38">
        <f>$M$12*$M$13*($M$14+'Simplified SLD'!$M$9)/(365*24*60*60)</f>
        <v>1.30010147133435e-6</v>
      </c>
      <c r="H9" s="29" t="e">
        <f t="shared" si="0"/>
        <v>#NAME?</v>
      </c>
      <c r="I9" s="29" t="e">
        <f t="shared" si="1"/>
        <v>#NAME?</v>
      </c>
      <c r="R9" s="36">
        <v>1000</v>
      </c>
    </row>
    <row r="10" spans="1:18">
      <c r="A10" s="29">
        <v>14.4</v>
      </c>
      <c r="B10" s="29">
        <v>2.95984384197767</v>
      </c>
      <c r="C10" s="29">
        <v>1410.65790797295</v>
      </c>
      <c r="D10" s="29">
        <v>499.055265718561</v>
      </c>
      <c r="F10" s="38" t="e">
        <f>BilinearInterpolatedValue(D10,'Simplified SLD'!$M$9,ALARP!$M$8)</f>
        <v>#NAME?</v>
      </c>
      <c r="G10" s="38">
        <f>$M$12*$M$13*($M$14+'Simplified SLD'!$M$9)/(365*24*60*60)</f>
        <v>1.30010147133435e-6</v>
      </c>
      <c r="H10" s="29" t="e">
        <f t="shared" si="0"/>
        <v>#NAME?</v>
      </c>
      <c r="I10" s="29" t="e">
        <f t="shared" si="1"/>
        <v>#NAME?</v>
      </c>
      <c r="R10" s="36">
        <v>2000</v>
      </c>
    </row>
    <row r="11" spans="1:18">
      <c r="A11" s="29">
        <v>16.8</v>
      </c>
      <c r="B11" s="29">
        <v>2.45983781753221</v>
      </c>
      <c r="C11" s="29">
        <v>1216.83982251099</v>
      </c>
      <c r="D11" s="29">
        <v>449.101916117652</v>
      </c>
      <c r="F11" s="38" t="e">
        <f>BilinearInterpolatedValue(D11,'Simplified SLD'!$M$9,ALARP!$M$8)</f>
        <v>#NAME?</v>
      </c>
      <c r="G11" s="38">
        <f>$M$12*$M$13*($M$14+'Simplified SLD'!$M$9)/(365*24*60*60)</f>
        <v>1.30010147133435e-6</v>
      </c>
      <c r="H11" s="29" t="e">
        <f t="shared" si="0"/>
        <v>#NAME?</v>
      </c>
      <c r="I11" s="29" t="e">
        <f t="shared" si="1"/>
        <v>#NAME?</v>
      </c>
      <c r="L11" s="39" t="s">
        <v>1325</v>
      </c>
      <c r="M11" s="40"/>
      <c r="N11" s="36" t="s">
        <v>1326</v>
      </c>
      <c r="R11" s="36">
        <v>5000</v>
      </c>
    </row>
    <row r="12" spans="1:13">
      <c r="A12" s="29">
        <v>19.2</v>
      </c>
      <c r="B12" s="29">
        <v>2.11098768991636</v>
      </c>
      <c r="C12" s="29">
        <v>1072.70915833524</v>
      </c>
      <c r="D12" s="29">
        <v>408.800222396239</v>
      </c>
      <c r="F12" s="38" t="e">
        <f>BilinearInterpolatedValue(D12,'Simplified SLD'!$M$9,ALARP!$M$8)</f>
        <v>#NAME?</v>
      </c>
      <c r="G12" s="38">
        <f>$M$12*$M$13*($M$14+'Simplified SLD'!$M$9)/(365*24*60*60)</f>
        <v>1.30010147133435e-6</v>
      </c>
      <c r="H12" s="29" t="e">
        <f t="shared" si="0"/>
        <v>#NAME?</v>
      </c>
      <c r="I12" s="29" t="e">
        <f t="shared" si="1"/>
        <v>#NAME?</v>
      </c>
      <c r="L12" s="42" t="s">
        <v>1327</v>
      </c>
      <c r="M12" s="43">
        <v>0.1</v>
      </c>
    </row>
    <row r="13" spans="1:13">
      <c r="A13" s="29">
        <v>21.6</v>
      </c>
      <c r="B13" s="29">
        <v>1.85291450953182</v>
      </c>
      <c r="C13" s="29">
        <v>960.957393747716</v>
      </c>
      <c r="D13" s="29">
        <v>375.654163553084</v>
      </c>
      <c r="F13" s="38" t="e">
        <f>BilinearInterpolatedValue(D13,'Simplified SLD'!$M$9,ALARP!$M$8)</f>
        <v>#NAME?</v>
      </c>
      <c r="G13" s="38">
        <f>$M$12*$M$13*($M$14+'Simplified SLD'!$M$9)/(365*24*60*60)</f>
        <v>1.30010147133435e-6</v>
      </c>
      <c r="H13" s="29" t="e">
        <f t="shared" si="0"/>
        <v>#NAME?</v>
      </c>
      <c r="I13" s="29" t="e">
        <f t="shared" si="1"/>
        <v>#NAME?</v>
      </c>
      <c r="L13" s="42" t="s">
        <v>1328</v>
      </c>
      <c r="M13" s="43">
        <v>100</v>
      </c>
    </row>
    <row r="14" spans="1:13">
      <c r="A14" s="29">
        <v>24</v>
      </c>
      <c r="B14" s="29">
        <v>1.65380163141017</v>
      </c>
      <c r="C14" s="29">
        <v>871.56188216819</v>
      </c>
      <c r="D14" s="29">
        <v>347.9100936312</v>
      </c>
      <c r="F14" s="38" t="e">
        <f>BilinearInterpolatedValue(D14,'Simplified SLD'!$M$9,ALARP!$M$8)</f>
        <v>#NAME?</v>
      </c>
      <c r="G14" s="38">
        <f>$M$12*$M$13*($M$14+'Simplified SLD'!$M$9)/(365*24*60*60)</f>
        <v>1.30010147133435e-6</v>
      </c>
      <c r="H14" s="29" t="e">
        <f t="shared" si="0"/>
        <v>#NAME?</v>
      </c>
      <c r="I14" s="29" t="e">
        <f t="shared" si="1"/>
        <v>#NAME?</v>
      </c>
      <c r="L14" s="42" t="s">
        <v>1329</v>
      </c>
      <c r="M14" s="43">
        <v>4</v>
      </c>
    </row>
    <row r="15" spans="1:9">
      <c r="A15" s="29">
        <v>26.4</v>
      </c>
      <c r="B15" s="29">
        <v>1.49523735701015</v>
      </c>
      <c r="C15" s="29">
        <v>798.292422634792</v>
      </c>
      <c r="D15" s="29">
        <v>324.32916760587</v>
      </c>
      <c r="F15" s="38" t="e">
        <f>BilinearInterpolatedValue(D15,'Simplified SLD'!$M$9,ALARP!$M$8)</f>
        <v>#NAME?</v>
      </c>
      <c r="G15" s="38">
        <f>$M$12*$M$13*($M$14+'Simplified SLD'!$M$9)/(365*24*60*60)</f>
        <v>1.30010147133435e-6</v>
      </c>
      <c r="H15" s="29" t="e">
        <f t="shared" si="0"/>
        <v>#NAME?</v>
      </c>
      <c r="I15" s="29" t="e">
        <f t="shared" si="1"/>
        <v>#NAME?</v>
      </c>
    </row>
    <row r="16" spans="1:9">
      <c r="A16" s="29">
        <v>28.8</v>
      </c>
      <c r="B16" s="29">
        <v>1.36580328692754</v>
      </c>
      <c r="C16" s="29">
        <v>737.060923436603</v>
      </c>
      <c r="D16" s="29">
        <v>304.020165033783</v>
      </c>
      <c r="F16" s="38" t="e">
        <f>BilinearInterpolatedValue(D16,'Simplified SLD'!$M$9,ALARP!$M$8)</f>
        <v>#NAME?</v>
      </c>
      <c r="G16" s="38">
        <f>$M$12*$M$13*($M$14+'Simplified SLD'!$M$9)/(365*24*60*60)</f>
        <v>1.30010147133435e-6</v>
      </c>
      <c r="H16" s="29" t="e">
        <f t="shared" si="0"/>
        <v>#NAME?</v>
      </c>
      <c r="I16" s="29" t="e">
        <f t="shared" si="1"/>
        <v>#NAME?</v>
      </c>
    </row>
    <row r="17" spans="1:9">
      <c r="A17" s="29">
        <v>31.2</v>
      </c>
      <c r="B17" s="29">
        <v>1.25802957097517</v>
      </c>
      <c r="C17" s="29">
        <v>685.067696446276</v>
      </c>
      <c r="D17" s="29">
        <v>286.328613803946</v>
      </c>
      <c r="F17" s="38" t="e">
        <f>BilinearInterpolatedValue(D17,'Simplified SLD'!$M$9,ALARP!$M$8)</f>
        <v>#NAME?</v>
      </c>
      <c r="G17" s="38">
        <f>$M$12*$M$13*($M$14+'Simplified SLD'!$M$9)/(365*24*60*60)</f>
        <v>1.30010147133435e-6</v>
      </c>
      <c r="H17" s="29" t="e">
        <f t="shared" si="0"/>
        <v>#NAME?</v>
      </c>
      <c r="I17" s="29" t="e">
        <f t="shared" si="1"/>
        <v>#NAME?</v>
      </c>
    </row>
    <row r="18" spans="1:9">
      <c r="A18" s="29">
        <v>33.6</v>
      </c>
      <c r="B18" s="29">
        <v>1.16681725420166</v>
      </c>
      <c r="C18" s="29">
        <v>640.327698429118</v>
      </c>
      <c r="D18" s="29">
        <v>270.764215177539</v>
      </c>
      <c r="F18" s="38" t="e">
        <f>BilinearInterpolatedValue(D18,'Simplified SLD'!$M$9,ALARP!$M$8)</f>
        <v>#NAME?</v>
      </c>
      <c r="G18" s="38">
        <f>$M$12*$M$13*($M$14+'Simplified SLD'!$M$9)/(365*24*60*60)</f>
        <v>1.30010147133435e-6</v>
      </c>
      <c r="H18" s="29" t="e">
        <f t="shared" si="0"/>
        <v>#NAME?</v>
      </c>
      <c r="I18" s="29" t="e">
        <f t="shared" si="1"/>
        <v>#NAME?</v>
      </c>
    </row>
    <row r="19" spans="1:9">
      <c r="A19" s="29">
        <v>36</v>
      </c>
      <c r="B19" s="29">
        <v>1.08856296488336</v>
      </c>
      <c r="C19" s="29">
        <v>601.392421796656</v>
      </c>
      <c r="D19" s="29">
        <v>256.952828542663</v>
      </c>
      <c r="F19" s="38" t="e">
        <f>BilinearInterpolatedValue(D19,'Simplified SLD'!$M$9,ALARP!$M$8)</f>
        <v>#NAME?</v>
      </c>
      <c r="G19" s="38">
        <f>$M$12*$M$13*($M$14+'Simplified SLD'!$M$9)/(365*24*60*60)</f>
        <v>1.30010147133435e-6</v>
      </c>
      <c r="H19" s="29" t="e">
        <f t="shared" si="0"/>
        <v>#NAME?</v>
      </c>
      <c r="I19" s="29" t="e">
        <f t="shared" si="1"/>
        <v>#NAME?</v>
      </c>
    </row>
    <row r="20" spans="1:13">
      <c r="A20" s="29">
        <v>38.4</v>
      </c>
      <c r="B20" s="29">
        <v>1.02064573607824</v>
      </c>
      <c r="C20" s="29">
        <v>567.178936249974</v>
      </c>
      <c r="D20" s="29">
        <v>244.604132107178</v>
      </c>
      <c r="F20" s="38" t="e">
        <f>BilinearInterpolatedValue(D20,'Simplified SLD'!$M$9,ALARP!$M$8)</f>
        <v>#NAME?</v>
      </c>
      <c r="G20" s="38">
        <f>$M$12*$M$13*($M$14+'Simplified SLD'!$M$9)/(365*24*60*60)</f>
        <v>1.30010147133435e-6</v>
      </c>
      <c r="H20" s="29" t="e">
        <f t="shared" si="0"/>
        <v>#NAME?</v>
      </c>
      <c r="I20" s="29" t="e">
        <f t="shared" si="1"/>
        <v>#NAME?</v>
      </c>
      <c r="M20" s="44"/>
    </row>
    <row r="21" spans="1:9">
      <c r="A21" s="29">
        <v>40.8</v>
      </c>
      <c r="B21" s="29">
        <v>0.961112131051054</v>
      </c>
      <c r="C21" s="29">
        <v>536.860668433383</v>
      </c>
      <c r="D21" s="29">
        <v>233.489412016654</v>
      </c>
      <c r="F21" s="38" t="e">
        <f>BilinearInterpolatedValue(D21,'Simplified SLD'!$M$9,ALARP!$M$8)</f>
        <v>#NAME?</v>
      </c>
      <c r="G21" s="38">
        <f>$M$12*$M$13*($M$14+'Simplified SLD'!$M$9)/(365*24*60*60)</f>
        <v>1.30010147133435e-6</v>
      </c>
      <c r="H21" s="29" t="e">
        <f t="shared" si="0"/>
        <v>#NAME?</v>
      </c>
      <c r="I21" s="29" t="e">
        <f t="shared" si="1"/>
        <v>#NAME?</v>
      </c>
    </row>
    <row r="22" ht="15.75" spans="1:13">
      <c r="A22" s="29">
        <v>43.2</v>
      </c>
      <c r="B22" s="29">
        <v>0.908475515177598</v>
      </c>
      <c r="C22" s="29">
        <v>509.795301644142</v>
      </c>
      <c r="D22" s="29">
        <v>223.426012082185</v>
      </c>
      <c r="F22" s="38" t="e">
        <f>BilinearInterpolatedValue(D22,'Simplified SLD'!$M$9,ALARP!$M$8)</f>
        <v>#NAME?</v>
      </c>
      <c r="G22" s="38">
        <f>$M$12*$M$13*($M$14+'Simplified SLD'!$M$9)/(365*24*60*60)</f>
        <v>1.30010147133435e-6</v>
      </c>
      <c r="H22" s="29" t="e">
        <f t="shared" si="0"/>
        <v>#NAME?</v>
      </c>
      <c r="I22" s="29" t="e">
        <f t="shared" si="1"/>
        <v>#NAME?</v>
      </c>
      <c r="L22" s="45"/>
      <c r="M22" s="44"/>
    </row>
    <row r="23" spans="1:13">
      <c r="A23" s="29">
        <v>45.6</v>
      </c>
      <c r="B23" s="29">
        <v>0.861583856081618</v>
      </c>
      <c r="C23" s="29">
        <v>485.475819247393</v>
      </c>
      <c r="D23" s="29">
        <v>214.266247483935</v>
      </c>
      <c r="F23" s="38" t="e">
        <f>BilinearInterpolatedValue(D23,'Simplified SLD'!$M$9,ALARP!$M$8)</f>
        <v>#NAME?</v>
      </c>
      <c r="G23" s="38">
        <f>$M$12*$M$13*($M$14+'Simplified SLD'!$M$9)/(365*24*60*60)</f>
        <v>1.30010147133435e-6</v>
      </c>
      <c r="H23" s="29" t="e">
        <f t="shared" si="0"/>
        <v>#NAME?</v>
      </c>
      <c r="I23" s="29" t="e">
        <f t="shared" si="1"/>
        <v>#NAME?</v>
      </c>
      <c r="M23" s="46"/>
    </row>
    <row r="24" spans="1:9">
      <c r="A24" s="29">
        <v>48</v>
      </c>
      <c r="B24" s="29">
        <v>0.819530173071122</v>
      </c>
      <c r="C24" s="29">
        <v>463.496437255199</v>
      </c>
      <c r="D24" s="29">
        <v>205.889366610214</v>
      </c>
      <c r="F24" s="38" t="e">
        <f>BilinearInterpolatedValue(D24,'Simplified SLD'!$M$9,ALARP!$M$8)</f>
        <v>#NAME?</v>
      </c>
      <c r="G24" s="38">
        <f>$M$12*$M$13*($M$14+'Simplified SLD'!$M$9)/(365*24*60*60)</f>
        <v>1.30010147133435e-6</v>
      </c>
      <c r="H24" s="29" t="e">
        <f t="shared" si="0"/>
        <v>#NAME?</v>
      </c>
      <c r="I24" s="29" t="e">
        <f t="shared" si="1"/>
        <v>#NAME?</v>
      </c>
    </row>
    <row r="25" spans="1:13">
      <c r="A25" s="29">
        <v>50.4</v>
      </c>
      <c r="B25" s="29">
        <v>0.781590370248432</v>
      </c>
      <c r="C25" s="29">
        <v>443.528381269732</v>
      </c>
      <c r="D25" s="29">
        <v>198.195631491228</v>
      </c>
      <c r="F25" s="38" t="e">
        <f>BilinearInterpolatedValue(D25,'Simplified SLD'!$M$9,ALARP!$M$8)</f>
        <v>#NAME?</v>
      </c>
      <c r="G25" s="38">
        <f>$M$12*$M$13*($M$14+'Simplified SLD'!$M$9)/(365*24*60*60)</f>
        <v>1.30010147133435e-6</v>
      </c>
      <c r="H25" s="29" t="e">
        <f t="shared" si="0"/>
        <v>#NAME?</v>
      </c>
      <c r="I25" s="29" t="e">
        <f t="shared" si="1"/>
        <v>#NAME?</v>
      </c>
      <c r="M25" s="44"/>
    </row>
    <row r="26" spans="1:13">
      <c r="A26" s="29">
        <v>52.8</v>
      </c>
      <c r="B26" s="29">
        <v>0.747179137721704</v>
      </c>
      <c r="C26" s="29">
        <v>425.302331011231</v>
      </c>
      <c r="D26" s="29">
        <v>191.101895395758</v>
      </c>
      <c r="F26" s="38" t="e">
        <f>BilinearInterpolatedValue(D26,'Simplified SLD'!$M$9,ALARP!$M$8)</f>
        <v>#NAME?</v>
      </c>
      <c r="G26" s="38">
        <f>$M$12*$M$13*($M$14+'Simplified SLD'!$M$9)/(365*24*60*60)</f>
        <v>1.30010147133435e-6</v>
      </c>
      <c r="H26" s="29" t="e">
        <f t="shared" si="0"/>
        <v>#NAME?</v>
      </c>
      <c r="I26" s="29" t="e">
        <f t="shared" si="1"/>
        <v>#NAME?</v>
      </c>
      <c r="L26" s="47" t="s">
        <v>1330</v>
      </c>
      <c r="M26" s="48">
        <v>5700000</v>
      </c>
    </row>
    <row r="27" spans="1:13">
      <c r="A27" s="29">
        <v>55.2</v>
      </c>
      <c r="B27" s="29">
        <v>0.715818064678983</v>
      </c>
      <c r="C27" s="29">
        <v>408.59547844162</v>
      </c>
      <c r="D27" s="29">
        <v>184.538254895065</v>
      </c>
      <c r="F27" s="38" t="e">
        <f>BilinearInterpolatedValue(D27,'Simplified SLD'!$M$9,ALARP!$M$8)</f>
        <v>#NAME?</v>
      </c>
      <c r="G27" s="38">
        <f>$M$12*$M$13*($M$14+'Simplified SLD'!$M$9)/(365*24*60*60)</f>
        <v>1.30010147133435e-6</v>
      </c>
      <c r="H27" s="29" t="e">
        <f t="shared" si="0"/>
        <v>#NAME?</v>
      </c>
      <c r="I27" s="29" t="e">
        <f t="shared" si="1"/>
        <v>#NAME?</v>
      </c>
      <c r="L27" s="47" t="s">
        <v>1331</v>
      </c>
      <c r="M27" s="49">
        <v>0.0653</v>
      </c>
    </row>
    <row r="28" spans="1:13">
      <c r="A28" s="29">
        <v>57.6</v>
      </c>
      <c r="B28" s="29">
        <v>0.687112184686713</v>
      </c>
      <c r="C28" s="29">
        <v>393.221839883366</v>
      </c>
      <c r="D28" s="29">
        <v>178.445484162532</v>
      </c>
      <c r="F28" s="38" t="e">
        <f>BilinearInterpolatedValue(D28,'Simplified SLD'!$M$9,ALARP!$M$8)</f>
        <v>#NAME?</v>
      </c>
      <c r="G28" s="38">
        <f>$M$12*$M$13*($M$14+'Simplified SLD'!$M$9)/(365*24*60*60)</f>
        <v>1.30010147133435e-6</v>
      </c>
      <c r="H28" s="29" t="e">
        <f t="shared" si="0"/>
        <v>#NAME?</v>
      </c>
      <c r="I28" s="29" t="e">
        <f t="shared" si="1"/>
        <v>#NAME?</v>
      </c>
      <c r="L28" s="47" t="s">
        <v>1332</v>
      </c>
      <c r="M28" s="43">
        <v>50</v>
      </c>
    </row>
    <row r="29" spans="1:30">
      <c r="A29" s="29">
        <v>60</v>
      </c>
      <c r="B29" s="29">
        <v>0.660732455976046</v>
      </c>
      <c r="C29" s="29">
        <v>379.02490303364</v>
      </c>
      <c r="D29" s="29">
        <v>172.773046378156</v>
      </c>
      <c r="F29" s="38" t="e">
        <f>BilinearInterpolatedValue(D29,'Simplified SLD'!$M$9,ALARP!$M$8)</f>
        <v>#NAME?</v>
      </c>
      <c r="G29" s="38">
        <f>$M$12*$M$13*($M$14+'Simplified SLD'!$M$9)/(365*24*60*60)</f>
        <v>1.30010147133435e-6</v>
      </c>
      <c r="H29" s="29" t="e">
        <f t="shared" si="0"/>
        <v>#NAME?</v>
      </c>
      <c r="I29" s="29" t="e">
        <f t="shared" si="1"/>
        <v>#NAME?</v>
      </c>
      <c r="L29" s="47" t="s">
        <v>1333</v>
      </c>
      <c r="M29" s="43">
        <v>3</v>
      </c>
      <c r="AB29" s="36">
        <f>0.1*135*(0.1+4)/(365*24*60*60)</f>
        <v>1.75513698630137e-6</v>
      </c>
      <c r="AD29" s="36">
        <f>0.172*250*(0.2+5)/(365*24*60*60)</f>
        <v>7.09030948756976e-6</v>
      </c>
    </row>
    <row r="30" spans="1:13">
      <c r="A30" s="29">
        <v>62.4</v>
      </c>
      <c r="B30" s="29">
        <v>0.636402491722701</v>
      </c>
      <c r="C30" s="29">
        <v>365.871975661493</v>
      </c>
      <c r="D30" s="29">
        <v>167.477536189773</v>
      </c>
      <c r="F30" s="38" t="e">
        <f>BilinearInterpolatedValue(D30,'Simplified SLD'!$M$9,ALARP!$M$8)</f>
        <v>#NAME?</v>
      </c>
      <c r="G30" s="38">
        <f>$M$12*$M$13*($M$14+'Simplified SLD'!$M$9)/(365*24*60*60)</f>
        <v>1.30010147133435e-6</v>
      </c>
      <c r="H30" s="29" t="e">
        <f t="shared" si="0"/>
        <v>#NAME?</v>
      </c>
      <c r="I30" s="29" t="e">
        <f t="shared" si="1"/>
        <v>#NAME?</v>
      </c>
      <c r="L30" s="47"/>
      <c r="M30" s="43"/>
    </row>
    <row r="31" ht="16.5" spans="1:13">
      <c r="A31" s="29">
        <v>64.8</v>
      </c>
      <c r="B31" s="29">
        <v>0.613888381613504</v>
      </c>
      <c r="C31" s="29">
        <v>353.64979217759</v>
      </c>
      <c r="D31" s="29">
        <v>162.521447863588</v>
      </c>
      <c r="F31" s="38" t="e">
        <f>BilinearInterpolatedValue(D31,'Simplified SLD'!$M$9,ALARP!$M$8)</f>
        <v>#NAME?</v>
      </c>
      <c r="G31" s="38">
        <f>$M$12*$M$13*($M$14+'Simplified SLD'!$M$9)/(365*24*60*60)</f>
        <v>1.30010147133435e-6</v>
      </c>
      <c r="H31" s="29" t="e">
        <f t="shared" si="0"/>
        <v>#NAME?</v>
      </c>
      <c r="I31" s="29" t="e">
        <f t="shared" si="1"/>
        <v>#NAME?</v>
      </c>
      <c r="L31" s="47" t="s">
        <v>1334</v>
      </c>
      <c r="M31" s="50" t="e">
        <f>H5</f>
        <v>#NAME?</v>
      </c>
    </row>
    <row r="32" spans="1:13">
      <c r="A32" s="29">
        <v>67.2</v>
      </c>
      <c r="B32" s="29">
        <v>0.592990794077129</v>
      </c>
      <c r="C32" s="29">
        <v>342.261062111438</v>
      </c>
      <c r="D32" s="29">
        <v>157.872192161565</v>
      </c>
      <c r="F32" s="38" t="e">
        <f>BilinearInterpolatedValue(D32,'Simplified SLD'!$M$9,ALARP!$M$8)</f>
        <v>#NAME?</v>
      </c>
      <c r="G32" s="38">
        <f>$M$12*$M$13*($M$14+'Simplified SLD'!$M$9)/(365*24*60*60)</f>
        <v>1.30010147133435e-6</v>
      </c>
      <c r="H32" s="29" t="e">
        <f t="shared" si="0"/>
        <v>#NAME?</v>
      </c>
      <c r="I32" s="29" t="e">
        <f t="shared" si="1"/>
        <v>#NAME?</v>
      </c>
      <c r="L32" s="51" t="s">
        <v>1335</v>
      </c>
      <c r="M32" s="52" t="e">
        <f>M26*M31</f>
        <v>#NAME?</v>
      </c>
    </row>
    <row r="33" ht="16.5" spans="1:28">
      <c r="A33" s="29">
        <v>69.6</v>
      </c>
      <c r="B33" s="29">
        <v>0.573538783115668</v>
      </c>
      <c r="C33" s="29">
        <v>331.62173230798</v>
      </c>
      <c r="D33" s="29">
        <v>153.501305078295</v>
      </c>
      <c r="F33" s="38" t="e">
        <f>BilinearInterpolatedValue(D33,'Simplified SLD'!$M$9,ALARP!$M$8)</f>
        <v>#NAME?</v>
      </c>
      <c r="G33" s="38">
        <f>$M$12*$M$13*($M$14+'Simplified SLD'!$M$9)/(365*24*60*60)</f>
        <v>1.30010147133435e-6</v>
      </c>
      <c r="H33" s="29" t="e">
        <f t="shared" si="0"/>
        <v>#NAME?</v>
      </c>
      <c r="I33" s="29" t="e">
        <f t="shared" si="1"/>
        <v>#NAME?</v>
      </c>
      <c r="L33" s="47" t="s">
        <v>1336</v>
      </c>
      <c r="M33" s="48" t="e">
        <f>M32/M27*(1-(1+M27)^-M28)</f>
        <v>#NAME?</v>
      </c>
      <c r="AB33" s="36">
        <f>1-(2.71828^(-'Simplified SLD'!M9*'Simplified SLD'!M21^2/(116^2)))</f>
        <v>0.01223774054841</v>
      </c>
    </row>
    <row r="34" spans="1:9">
      <c r="A34" s="29">
        <v>72</v>
      </c>
      <c r="B34" s="29">
        <v>0.555384884447831</v>
      </c>
      <c r="C34" s="29">
        <v>321.658795868935</v>
      </c>
      <c r="D34" s="29">
        <v>149.383805961833</v>
      </c>
      <c r="F34" s="38" t="e">
        <f>BilinearInterpolatedValue(D34,'Simplified SLD'!$M$9,ALARP!$M$8)</f>
        <v>#NAME?</v>
      </c>
      <c r="G34" s="38">
        <f>$M$12*$M$13*($M$14+'Simplified SLD'!$M$9)/(365*24*60*60)</f>
        <v>1.30010147133435e-6</v>
      </c>
      <c r="H34" s="29" t="e">
        <f t="shared" si="0"/>
        <v>#NAME?</v>
      </c>
      <c r="I34" s="29" t="e">
        <f t="shared" si="1"/>
        <v>#NAME?</v>
      </c>
    </row>
    <row r="35" spans="1:14">
      <c r="A35" s="29">
        <v>74.4</v>
      </c>
      <c r="B35" s="29">
        <v>0.538401197607462</v>
      </c>
      <c r="C35" s="29">
        <v>312.308524169132</v>
      </c>
      <c r="D35" s="29">
        <v>145.497672969663</v>
      </c>
      <c r="F35" s="38" t="e">
        <f>BilinearInterpolatedValue(D35,'Simplified SLD'!$M$9,ALARP!$M$8)</f>
        <v>#NAME?</v>
      </c>
      <c r="G35" s="38">
        <f>$M$12*$M$13*($M$14+'Simplified SLD'!$M$9)/(365*24*60*60)</f>
        <v>1.30010147133435e-6</v>
      </c>
      <c r="H35" s="29" t="e">
        <f t="shared" si="0"/>
        <v>#NAME?</v>
      </c>
      <c r="I35" s="29" t="e">
        <f t="shared" si="1"/>
        <v>#NAME?</v>
      </c>
      <c r="L35" s="39" t="s">
        <v>1337</v>
      </c>
      <c r="M35" s="53">
        <v>150</v>
      </c>
      <c r="N35" s="36" t="s">
        <v>1338</v>
      </c>
    </row>
    <row r="36" spans="1:9">
      <c r="A36" s="29">
        <v>76.8</v>
      </c>
      <c r="B36" s="29">
        <v>0.522476229696698</v>
      </c>
      <c r="C36" s="29">
        <v>303.515029321366</v>
      </c>
      <c r="D36" s="29">
        <v>141.823411447003</v>
      </c>
      <c r="F36" s="38" t="e">
        <f>BilinearInterpolatedValue(D36,'Simplified SLD'!$M$9,ALARP!$M$8)</f>
        <v>#NAME?</v>
      </c>
      <c r="G36" s="38">
        <f>$M$12*$M$13*($M$14+'Simplified SLD'!$M$9)/(365*24*60*60)</f>
        <v>1.30010147133435e-6</v>
      </c>
      <c r="H36" s="29" t="e">
        <f t="shared" si="0"/>
        <v>#NAME?</v>
      </c>
      <c r="I36" s="29" t="e">
        <f t="shared" si="1"/>
        <v>#NAME?</v>
      </c>
    </row>
    <row r="37" spans="1:9">
      <c r="A37" s="29">
        <v>79.2</v>
      </c>
      <c r="B37" s="29">
        <v>0.507512333072785</v>
      </c>
      <c r="C37" s="29">
        <v>295.229086990634</v>
      </c>
      <c r="D37" s="29">
        <v>138.343696464228</v>
      </c>
      <c r="F37" s="38" t="e">
        <f>BilinearInterpolatedValue(D37,'Simplified SLD'!$M$9,ALARP!$M$8)</f>
        <v>#NAME?</v>
      </c>
      <c r="G37" s="38">
        <f>$M$12*$M$13*($M$14+'Simplified SLD'!$M$9)/(365*24*60*60)</f>
        <v>1.30010147133435e-6</v>
      </c>
      <c r="H37" s="29" t="e">
        <f t="shared" ref="H37:H68" si="2">F37*G37</f>
        <v>#NAME?</v>
      </c>
      <c r="I37" s="29" t="e">
        <f t="shared" si="1"/>
        <v>#NAME?</v>
      </c>
    </row>
    <row r="38" spans="1:9">
      <c r="A38" s="29">
        <v>81.6</v>
      </c>
      <c r="B38" s="29">
        <v>0.493423610241142</v>
      </c>
      <c r="C38" s="29">
        <v>287.407165992854</v>
      </c>
      <c r="D38" s="29">
        <v>135.043074970306</v>
      </c>
      <c r="F38" s="38" t="e">
        <f>BilinearInterpolatedValue(D38,'Simplified SLD'!$M$9,ALARP!$M$8)</f>
        <v>#NAME?</v>
      </c>
      <c r="G38" s="38">
        <f>$M$12*$M$13*($M$14+'Simplified SLD'!$M$9)/(365*24*60*60)</f>
        <v>1.30010147133435e-6</v>
      </c>
      <c r="H38" s="29" t="e">
        <f t="shared" si="2"/>
        <v>#NAME?</v>
      </c>
      <c r="I38" s="29" t="e">
        <f t="shared" ref="I38:I69" si="3">IF(($M$29*($M$33-(H38*$M$26/$M$27*(1-(1+$M$27)^-$M$28))))&gt;$M$35*(A38-$A$5),"Proceed","Cost Disproportionate")</f>
        <v>#NAME?</v>
      </c>
    </row>
    <row r="39" spans="1:9">
      <c r="A39" s="29">
        <v>84</v>
      </c>
      <c r="B39" s="29">
        <v>0.480134189268486</v>
      </c>
      <c r="C39" s="29">
        <v>280.010623377631</v>
      </c>
      <c r="D39" s="29">
        <v>131.907716200086</v>
      </c>
      <c r="F39" s="38" t="e">
        <f>BilinearInterpolatedValue(D39,'Simplified SLD'!$M$9,ALARP!$M$8)</f>
        <v>#NAME?</v>
      </c>
      <c r="G39" s="38">
        <f>$M$12*$M$13*($M$14+'Simplified SLD'!$M$9)/(365*24*60*60)</f>
        <v>1.30010147133435e-6</v>
      </c>
      <c r="H39" s="29" t="e">
        <f t="shared" si="2"/>
        <v>#NAME?</v>
      </c>
      <c r="I39" s="29" t="e">
        <f t="shared" si="3"/>
        <v>#NAME?</v>
      </c>
    </row>
    <row r="40" spans="1:9">
      <c r="A40" s="29">
        <v>86.4</v>
      </c>
      <c r="B40" s="29">
        <v>0.467576795279534</v>
      </c>
      <c r="C40" s="29">
        <v>273.005032882025</v>
      </c>
      <c r="D40" s="29">
        <v>128.925201391651</v>
      </c>
      <c r="F40" s="38" t="e">
        <f>BilinearInterpolatedValue(D40,'Simplified SLD'!$M$9,ALARP!$M$8)</f>
        <v>#NAME?</v>
      </c>
      <c r="G40" s="38">
        <f>$M$12*$M$13*($M$14+'Simplified SLD'!$M$9)/(365*24*60*60)</f>
        <v>1.30010147133435e-6</v>
      </c>
      <c r="H40" s="29" t="e">
        <f t="shared" si="2"/>
        <v>#NAME?</v>
      </c>
      <c r="I40" s="29" t="e">
        <f t="shared" si="3"/>
        <v>#NAME?</v>
      </c>
    </row>
    <row r="41" spans="1:9">
      <c r="A41" s="29">
        <v>88.8</v>
      </c>
      <c r="B41" s="29">
        <v>0.455691560243844</v>
      </c>
      <c r="C41" s="29">
        <v>266.359621588547</v>
      </c>
      <c r="D41" s="29">
        <v>126.08434572331</v>
      </c>
      <c r="F41" s="38" t="e">
        <f>BilinearInterpolatedValue(D41,'Simplified SLD'!$M$9,ALARP!$M$8)</f>
        <v>#NAME?</v>
      </c>
      <c r="G41" s="38">
        <f>$M$12*$M$13*($M$14+'Simplified SLD'!$M$9)/(365*24*60*60)</f>
        <v>1.30010147133435e-6</v>
      </c>
      <c r="H41" s="29" t="e">
        <f t="shared" si="2"/>
        <v>#NAME?</v>
      </c>
      <c r="I41" s="29" t="e">
        <f t="shared" si="3"/>
        <v>#NAME?</v>
      </c>
    </row>
    <row r="42" spans="1:9">
      <c r="A42" s="29">
        <v>91.2</v>
      </c>
      <c r="B42" s="29">
        <v>0.444425025824332</v>
      </c>
      <c r="C42" s="29">
        <v>260.046794917882</v>
      </c>
      <c r="D42" s="29">
        <v>123.375046811314</v>
      </c>
      <c r="F42" s="38" t="e">
        <f>BilinearInterpolatedValue(D42,'Simplified SLD'!$M$9,ALARP!$M$8)</f>
        <v>#NAME?</v>
      </c>
      <c r="G42" s="38">
        <f>$M$12*$M$13*($M$14+'Simplified SLD'!$M$9)/(365*24*60*60)</f>
        <v>1.30010147133435e-6</v>
      </c>
      <c r="H42" s="29" t="e">
        <f t="shared" si="2"/>
        <v>#NAME?</v>
      </c>
      <c r="I42" s="29" t="e">
        <f t="shared" si="3"/>
        <v>#NAME?</v>
      </c>
    </row>
    <row r="43" spans="1:28">
      <c r="A43" s="29">
        <v>93.6000000000001</v>
      </c>
      <c r="B43" s="29">
        <v>0.433729303627967</v>
      </c>
      <c r="C43" s="29">
        <v>254.041734159665</v>
      </c>
      <c r="D43" s="29">
        <v>120.788155222919</v>
      </c>
      <c r="F43" s="38" t="e">
        <f>BilinearInterpolatedValue(D43,'Simplified SLD'!$M$9,ALARP!$M$8)</f>
        <v>#NAME?</v>
      </c>
      <c r="G43" s="38">
        <f>$M$12*$M$13*($M$14+'Simplified SLD'!$M$9)/(365*24*60*60)</f>
        <v>1.30010147133435e-6</v>
      </c>
      <c r="H43" s="29" t="e">
        <f t="shared" si="2"/>
        <v>#NAME?</v>
      </c>
      <c r="I43" s="29" t="e">
        <f t="shared" si="3"/>
        <v>#NAME?</v>
      </c>
      <c r="AA43" s="36" t="s">
        <v>1339</v>
      </c>
      <c r="AB43" s="36">
        <f>D5/1000</f>
        <v>1.21740420678442</v>
      </c>
    </row>
    <row r="44" spans="1:29">
      <c r="A44" s="29">
        <v>96.0000000000001</v>
      </c>
      <c r="B44" s="29">
        <v>0.423561364546179</v>
      </c>
      <c r="C44" s="29">
        <v>248.322053900023</v>
      </c>
      <c r="D44" s="29">
        <v>118.31536333178</v>
      </c>
      <c r="F44" s="38" t="e">
        <f>BilinearInterpolatedValue(D44,'Simplified SLD'!$M$9,ALARP!$M$8)</f>
        <v>#NAME?</v>
      </c>
      <c r="G44" s="38">
        <f>$M$12*$M$13*($M$14+'Simplified SLD'!$M$9)/(365*24*60*60)</f>
        <v>1.30010147133435e-6</v>
      </c>
      <c r="H44" s="29" t="e">
        <f t="shared" si="2"/>
        <v>#NAME?</v>
      </c>
      <c r="I44" s="29" t="e">
        <f t="shared" si="3"/>
        <v>#NAME?</v>
      </c>
      <c r="AA44" s="36" t="s">
        <v>1340</v>
      </c>
      <c r="AB44" s="36">
        <f>116/(SQRT(4))/1000</f>
        <v>0.058</v>
      </c>
      <c r="AC44" s="36" t="s">
        <v>1341</v>
      </c>
    </row>
    <row r="45" spans="1:28">
      <c r="A45" s="29">
        <v>98.4000000000001</v>
      </c>
      <c r="B45" s="29">
        <v>0.413882434557082</v>
      </c>
      <c r="C45" s="29">
        <v>242.867509166889</v>
      </c>
      <c r="D45" s="29">
        <v>115.949109530466</v>
      </c>
      <c r="F45" s="38" t="e">
        <f>BilinearInterpolatedValue(D45,'Simplified SLD'!$M$9,ALARP!$M$8)</f>
        <v>#NAME?</v>
      </c>
      <c r="G45" s="38">
        <f>$M$12*$M$13*($M$14+'Simplified SLD'!$M$9)/(365*24*60*60)</f>
        <v>1.30010147133435e-6</v>
      </c>
      <c r="H45" s="29" t="e">
        <f t="shared" si="2"/>
        <v>#NAME?</v>
      </c>
      <c r="I45" s="29" t="e">
        <f t="shared" si="3"/>
        <v>#NAME?</v>
      </c>
      <c r="AA45" s="36" t="s">
        <v>1342</v>
      </c>
      <c r="AB45" s="36">
        <v>0.116</v>
      </c>
    </row>
    <row r="46" spans="1:28">
      <c r="A46" s="29">
        <v>100.8</v>
      </c>
      <c r="B46" s="29">
        <v>0.404657478791863</v>
      </c>
      <c r="C46" s="29">
        <v>237.659744048701</v>
      </c>
      <c r="D46" s="29">
        <v>113.682495360646</v>
      </c>
      <c r="F46" s="38" t="e">
        <f>BilinearInterpolatedValue(D46,'Simplified SLD'!$M$9,ALARP!$M$8)</f>
        <v>#NAME?</v>
      </c>
      <c r="G46" s="38">
        <f>$M$12*$M$13*($M$14+'Simplified SLD'!$M$9)/(365*24*60*60)</f>
        <v>1.30010147133435e-6</v>
      </c>
      <c r="H46" s="29" t="e">
        <f t="shared" si="2"/>
        <v>#NAME?</v>
      </c>
      <c r="I46" s="29" t="e">
        <f t="shared" si="3"/>
        <v>#NAME?</v>
      </c>
      <c r="AA46" s="36" t="s">
        <v>1343</v>
      </c>
      <c r="AB46" s="36">
        <v>4</v>
      </c>
    </row>
    <row r="47" spans="1:9">
      <c r="A47" s="29">
        <v>103.2</v>
      </c>
      <c r="B47" s="29">
        <v>0.39585475914411</v>
      </c>
      <c r="C47" s="29">
        <v>232.682075071888</v>
      </c>
      <c r="D47" s="29">
        <v>111.509213557114</v>
      </c>
      <c r="F47" s="38" t="e">
        <f>BilinearInterpolatedValue(D47,'Simplified SLD'!$M$9,ALARP!$M$8)</f>
        <v>#NAME?</v>
      </c>
      <c r="G47" s="38">
        <f>$M$12*$M$13*($M$14+'Simplified SLD'!$M$9)/(365*24*60*60)</f>
        <v>1.30010147133435e-6</v>
      </c>
      <c r="H47" s="29" t="e">
        <f t="shared" si="2"/>
        <v>#NAME?</v>
      </c>
      <c r="I47" s="29" t="e">
        <f t="shared" si="3"/>
        <v>#NAME?</v>
      </c>
    </row>
    <row r="48" spans="1:28">
      <c r="A48" s="29">
        <v>105.6</v>
      </c>
      <c r="B48" s="29">
        <v>0.387445453446589</v>
      </c>
      <c r="C48" s="29">
        <v>227.919303839702</v>
      </c>
      <c r="D48" s="29">
        <v>109.42348535147</v>
      </c>
      <c r="F48" s="38" t="e">
        <f>BilinearInterpolatedValue(D48,'Simplified SLD'!$M$9,ALARP!$M$8)</f>
        <v>#NAME?</v>
      </c>
      <c r="G48" s="38">
        <f>$M$12*$M$13*($M$14+'Simplified SLD'!$M$9)/(365*24*60*60)</f>
        <v>1.30010147133435e-6</v>
      </c>
      <c r="H48" s="29" t="e">
        <f t="shared" si="2"/>
        <v>#NAME?</v>
      </c>
      <c r="I48" s="29" t="e">
        <f t="shared" si="3"/>
        <v>#NAME?</v>
      </c>
      <c r="AB48" s="36">
        <f>1-(2.71828^(-AB45*AB46*(AB43)^2))</f>
        <v>0.497259632774016</v>
      </c>
    </row>
    <row r="49" spans="1:9">
      <c r="A49" s="29">
        <v>108</v>
      </c>
      <c r="B49" s="29">
        <v>0.37940332642185</v>
      </c>
      <c r="C49" s="29">
        <v>223.357554408888</v>
      </c>
      <c r="D49" s="29">
        <v>107.420005663504</v>
      </c>
      <c r="F49" s="38" t="e">
        <f>BilinearInterpolatedValue(D49,'Simplified SLD'!$M$9,ALARP!$M$8)</f>
        <v>#NAME?</v>
      </c>
      <c r="G49" s="38">
        <f>$M$12*$M$13*($M$14+'Simplified SLD'!$M$9)/(365*24*60*60)</f>
        <v>1.30010147133435e-6</v>
      </c>
      <c r="H49" s="29" t="e">
        <f t="shared" si="2"/>
        <v>#NAME?</v>
      </c>
      <c r="I49" s="29" t="e">
        <f t="shared" si="3"/>
        <v>#NAME?</v>
      </c>
    </row>
    <row r="50" spans="1:9">
      <c r="A50" s="29">
        <v>110.4</v>
      </c>
      <c r="B50" s="29">
        <v>0.371704444357108</v>
      </c>
      <c r="C50" s="29">
        <v>218.98413166443</v>
      </c>
      <c r="D50" s="29">
        <v>105.493895037243</v>
      </c>
      <c r="F50" s="38" t="e">
        <f>BilinearInterpolatedValue(D50,'Simplified SLD'!$M$9,ALARP!$M$8)</f>
        <v>#NAME?</v>
      </c>
      <c r="G50" s="38">
        <f>$M$12*$M$13*($M$14+'Simplified SLD'!$M$9)/(365*24*60*60)</f>
        <v>1.30010147133435e-6</v>
      </c>
      <c r="H50" s="29" t="e">
        <f t="shared" si="2"/>
        <v>#NAME?</v>
      </c>
      <c r="I50" s="29" t="e">
        <f t="shared" si="3"/>
        <v>#NAME?</v>
      </c>
    </row>
    <row r="51" spans="1:9">
      <c r="A51" s="29">
        <v>112.8</v>
      </c>
      <c r="B51" s="29">
        <v>0.364326926855613</v>
      </c>
      <c r="C51" s="29">
        <v>214.787397586544</v>
      </c>
      <c r="D51" s="29">
        <v>103.640657365291</v>
      </c>
      <c r="F51" s="38" t="e">
        <f>BilinearInterpolatedValue(D51,'Simplified SLD'!$M$9,ALARP!$M$8)</f>
        <v>#NAME?</v>
      </c>
      <c r="G51" s="38">
        <f>$M$12*$M$13*($M$14+'Simplified SLD'!$M$9)/(365*24*60*60)</f>
        <v>1.30010147133435e-6</v>
      </c>
      <c r="H51" s="29" t="e">
        <f t="shared" si="2"/>
        <v>#NAME?</v>
      </c>
      <c r="I51" s="29" t="e">
        <f t="shared" si="3"/>
        <v>#NAME?</v>
      </c>
    </row>
    <row r="52" spans="1:9">
      <c r="A52" s="29">
        <v>115.2</v>
      </c>
      <c r="B52" s="29">
        <v>0.357250730149294</v>
      </c>
      <c r="C52" s="29">
        <v>210.756662819365</v>
      </c>
      <c r="D52" s="29">
        <v>101.856142597964</v>
      </c>
      <c r="F52" s="38" t="e">
        <f>BilinearInterpolatedValue(D52,'Simplified SLD'!$M$9,ALARP!$M$8)</f>
        <v>#NAME?</v>
      </c>
      <c r="G52" s="38">
        <f>$M$12*$M$13*($M$14+'Simplified SLD'!$M$9)/(365*24*60*60)</f>
        <v>1.30010147133435e-6</v>
      </c>
      <c r="H52" s="29" t="e">
        <f t="shared" si="2"/>
        <v>#NAME?</v>
      </c>
      <c r="I52" s="29" t="e">
        <f t="shared" si="3"/>
        <v>#NAME?</v>
      </c>
    </row>
    <row r="53" spans="1:9">
      <c r="A53" s="29">
        <v>117.6</v>
      </c>
      <c r="B53" s="29">
        <v>0.350457457377294</v>
      </c>
      <c r="C53" s="29">
        <v>206.882091371765</v>
      </c>
      <c r="D53" s="29">
        <v>100.136513759506</v>
      </c>
      <c r="F53" s="38" t="e">
        <f>BilinearInterpolatedValue(D53,'Simplified SLD'!$M$9,ALARP!$M$8)</f>
        <v>#NAME?</v>
      </c>
      <c r="G53" s="38">
        <f>$M$12*$M$13*($M$14+'Simplified SLD'!$M$9)/(365*24*60*60)</f>
        <v>1.30010147133435e-6</v>
      </c>
      <c r="H53" s="29" t="e">
        <f t="shared" si="2"/>
        <v>#NAME?</v>
      </c>
      <c r="I53" s="29" t="e">
        <f t="shared" si="3"/>
        <v>#NAME?</v>
      </c>
    </row>
    <row r="54" spans="1:9">
      <c r="A54" s="29">
        <v>120</v>
      </c>
      <c r="B54" s="29">
        <v>0.343930191985418</v>
      </c>
      <c r="C54" s="29">
        <v>203.154616626058</v>
      </c>
      <c r="D54" s="29">
        <v>98.478217697671</v>
      </c>
      <c r="F54" s="38" t="e">
        <f>BilinearInterpolatedValue(D54,'Simplified SLD'!$M$9,ALARP!$M$8)</f>
        <v>#NAME?</v>
      </c>
      <c r="G54" s="38">
        <f>$M$12*$M$13*($M$14+'Simplified SLD'!$M$9)/(365*24*60*60)</f>
        <v>1.30010147133435e-6</v>
      </c>
      <c r="H54" s="29" t="e">
        <f t="shared" si="2"/>
        <v>#NAME?</v>
      </c>
      <c r="I54" s="29" t="e">
        <f t="shared" si="3"/>
        <v>#NAME?</v>
      </c>
    </row>
  </sheetData>
  <conditionalFormatting sqref="H5:H54">
    <cfRule type="cellIs" dxfId="0" priority="1" operator="lessThan">
      <formula>0.000001</formula>
    </cfRule>
  </conditionalFormatting>
  <dataValidations count="1">
    <dataValidation type="list" allowBlank="1" showInputMessage="1" showErrorMessage="1" sqref="M6">
      <formula1>$S$4:$S$7</formula1>
    </dataValidation>
  </dataValidations>
  <pageMargins left="0.7" right="0.7" top="0.75" bottom="0.75" header="0.3" footer="0.3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M21"/>
  <sheetViews>
    <sheetView workbookViewId="0">
      <selection activeCell="P25" sqref="P25"/>
    </sheetView>
  </sheetViews>
  <sheetFormatPr defaultColWidth="9.14166666666667" defaultRowHeight="13.5"/>
  <cols>
    <col min="1" max="3" width="9.14166666666667" style="1"/>
    <col min="4" max="4" width="26.7083333333333" style="2" customWidth="1"/>
    <col min="5" max="5" width="20.7083333333333" style="1" customWidth="1"/>
    <col min="6" max="6" width="3.70833333333333" style="1" customWidth="1"/>
    <col min="7" max="7" width="20.7083333333333" style="1" customWidth="1"/>
    <col min="8" max="8" width="24.5666666666667" style="1" customWidth="1"/>
    <col min="9" max="9" width="25" style="1" customWidth="1"/>
    <col min="10" max="10" width="24.2833333333333" style="1" customWidth="1"/>
    <col min="11" max="11" width="9.14166666666667" style="1" hidden="1" customWidth="1"/>
    <col min="12" max="12" width="9.14166666666667" style="2" hidden="1" customWidth="1"/>
    <col min="13" max="14" width="9.14166666666667" style="1" hidden="1" customWidth="1"/>
    <col min="15" max="16384" width="9.14166666666667" style="1"/>
  </cols>
  <sheetData>
    <row r="1" spans="8:10">
      <c r="H1" s="25">
        <v>1</v>
      </c>
      <c r="I1" s="25" t="s">
        <v>1344</v>
      </c>
      <c r="J1" s="25"/>
    </row>
    <row r="3" spans="2:10">
      <c r="B3" s="26" t="s">
        <v>1345</v>
      </c>
      <c r="C3" s="27"/>
      <c r="D3" s="28" t="s">
        <v>1346</v>
      </c>
      <c r="E3" s="28" t="s">
        <v>1347</v>
      </c>
      <c r="G3" s="29" t="s">
        <v>1348</v>
      </c>
      <c r="H3" s="29" t="s">
        <v>1349</v>
      </c>
      <c r="I3" s="34" t="s">
        <v>1350</v>
      </c>
      <c r="J3" s="34" t="s">
        <v>1351</v>
      </c>
    </row>
    <row r="4" spans="2:12">
      <c r="B4" s="30" t="s">
        <v>1352</v>
      </c>
      <c r="C4" s="31"/>
      <c r="D4" s="32" t="s">
        <v>1353</v>
      </c>
      <c r="E4" s="32">
        <v>1</v>
      </c>
      <c r="F4" s="25">
        <f>E4</f>
        <v>1</v>
      </c>
      <c r="G4" s="33">
        <f>IF(E4&lt;&gt;"",_xlfn.XLOOKUP(E4,Calculations!K:K,Calculations!L:L,""))</f>
        <v>279.423848829366</v>
      </c>
      <c r="H4" s="33">
        <f>G4*1000/(1000+0.5*$H$1+(1.5*'Simplified SLD'!$F$41))</f>
        <v>257.189791365793</v>
      </c>
      <c r="I4" s="35">
        <f>_xlfn.XLOOKUP(D4,'EG0 extract'!$A$3:$A$7,'EG0 extract'!$B$3:$B$7)</f>
        <v>1090.04974365234</v>
      </c>
      <c r="J4" s="34">
        <f>IFERROR(_xlfn.XLOOKUP(K4,Calculations!L:L,Calculations!K:K,,1)+0.1,0)</f>
        <v>0</v>
      </c>
      <c r="K4" s="1">
        <f>I4/(1000/(1000+0.5*$H$1+(1.5*'Simplified SLD'!$F$41)))</f>
        <v>1184.28454399108</v>
      </c>
      <c r="L4" s="2" t="s">
        <v>1354</v>
      </c>
    </row>
    <row r="5" spans="2:13">
      <c r="B5" s="30" t="s">
        <v>1355</v>
      </c>
      <c r="C5" s="31"/>
      <c r="D5" s="32" t="s">
        <v>1356</v>
      </c>
      <c r="E5" s="32">
        <v>90</v>
      </c>
      <c r="F5" s="25">
        <f t="shared" ref="F5:F10" si="0">E5</f>
        <v>90</v>
      </c>
      <c r="G5" s="33">
        <f>IF(E5&lt;&gt;"",_xlfn.XLOOKUP(E5,Calculations!K:K,Calculations!L:L,""))</f>
        <v>5.44389079374274</v>
      </c>
      <c r="H5" s="33">
        <f>G5*1000/(1000+0.5*$H$1+(1.5*'Simplified SLD'!$F$41))</f>
        <v>5.01071452321114</v>
      </c>
      <c r="I5" s="35">
        <f>_xlfn.XLOOKUP(D5,ComboData!$I$13:$I$15,ComboData!$J$13:$J$15)</f>
        <v>1000</v>
      </c>
      <c r="J5" s="34">
        <f>IFERROR(_xlfn.XLOOKUP(K5,Calculations!L:L,Calculations!K:K,,1)+0.1,0)</f>
        <v>0</v>
      </c>
      <c r="K5" s="1">
        <f>I5/(1000/(1000+0.5*$H$1+(1.5*'Simplified SLD'!$F$41)))</f>
        <v>1086.45</v>
      </c>
      <c r="L5" s="2">
        <v>4853</v>
      </c>
      <c r="M5" s="1">
        <v>2067</v>
      </c>
    </row>
    <row r="6" ht="13.9" customHeight="1" spans="2:12">
      <c r="B6" s="30" t="s">
        <v>1357</v>
      </c>
      <c r="C6" s="31"/>
      <c r="D6" s="32" t="s">
        <v>1358</v>
      </c>
      <c r="E6" s="32">
        <v>50</v>
      </c>
      <c r="F6" s="25">
        <f t="shared" si="0"/>
        <v>50</v>
      </c>
      <c r="G6" s="33">
        <f>IF(E6&lt;&gt;"",_xlfn.XLOOKUP(E6,Calculations!K:K,Calculations!L:L,""))</f>
        <v>9.6666009333692</v>
      </c>
      <c r="H6" s="33">
        <f>G6*1000/(1000+0.5*$H$1+(1.5*'Simplified SLD'!$F$41))</f>
        <v>8.89741905597976</v>
      </c>
      <c r="I6" s="35">
        <f>_xlfn.XLOOKUP(D6,'EG0 extract'!$A$3:$A$7,'EG0 extract'!$B$3:$B$7)</f>
        <v>4999.19891357421</v>
      </c>
      <c r="J6" s="34">
        <f>IFERROR(_xlfn.XLOOKUP(K6,Calculations!L:L,Calculations!K:K,,1)+0.1,0)</f>
        <v>0</v>
      </c>
      <c r="K6" s="1">
        <f>I6/(1000/(1000+0.5*$H$1+(1.5*'Simplified SLD'!$F$41)))</f>
        <v>5431.3796596527</v>
      </c>
      <c r="L6" s="2">
        <v>3835</v>
      </c>
    </row>
    <row r="7" spans="2:12">
      <c r="B7" s="30" t="s">
        <v>1359</v>
      </c>
      <c r="C7" s="31"/>
      <c r="D7" s="32" t="s">
        <v>1360</v>
      </c>
      <c r="E7" s="32">
        <v>2</v>
      </c>
      <c r="F7" s="25">
        <f t="shared" si="0"/>
        <v>2</v>
      </c>
      <c r="G7" s="33">
        <f>IF(E7&lt;&gt;"",_xlfn.XLOOKUP(E7,Calculations!K:K,Calculations!L:L,""))</f>
        <v>181.467064066506</v>
      </c>
      <c r="H7" s="33">
        <f>G7*1000/(1000+0.5*$H$1+(1.5*'Simplified SLD'!$F$41))</f>
        <v>167.027533771923</v>
      </c>
      <c r="I7" s="35"/>
      <c r="J7" s="34"/>
      <c r="L7" s="2" t="s">
        <v>1360</v>
      </c>
    </row>
    <row r="8" spans="2:12">
      <c r="B8" s="30" t="s">
        <v>1361</v>
      </c>
      <c r="C8" s="31"/>
      <c r="D8" s="32" t="s">
        <v>1358</v>
      </c>
      <c r="E8" s="32">
        <v>1</v>
      </c>
      <c r="F8" s="25">
        <f t="shared" si="0"/>
        <v>1</v>
      </c>
      <c r="G8" s="33">
        <f>IF(E8&lt;&gt;"",_xlfn.XLOOKUP(E8,Calculations!K:K,Calculations!L:L,""))</f>
        <v>279.423848829366</v>
      </c>
      <c r="H8" s="33">
        <f>G8*1000/(1000+0.5*$H$1+(1.5*'Simplified SLD'!$F$41))</f>
        <v>257.189791365793</v>
      </c>
      <c r="I8" s="35">
        <f>_xlfn.XLOOKUP(D8,'EG0 extract'!$A$3:$A$7,'EG0 extract'!$B$3:$B$7)</f>
        <v>4999.19891357421</v>
      </c>
      <c r="J8" s="34">
        <f>IFERROR(_xlfn.XLOOKUP(K8,Calculations!L:L,Calculations!K:K,,1)+0.1,0)</f>
        <v>0</v>
      </c>
      <c r="K8" s="1">
        <f>I8/(1000/(1000+0.5*$H$1+(1.5*'Simplified SLD'!$F$41)))</f>
        <v>5431.3796596527</v>
      </c>
      <c r="L8" s="2" t="s">
        <v>1354</v>
      </c>
    </row>
    <row r="9" spans="2:13">
      <c r="B9" s="30" t="s">
        <v>1362</v>
      </c>
      <c r="C9" s="31"/>
      <c r="D9" s="32" t="s">
        <v>1363</v>
      </c>
      <c r="E9" s="32">
        <v>10.7</v>
      </c>
      <c r="F9" s="25">
        <f t="shared" si="0"/>
        <v>10.7</v>
      </c>
      <c r="G9" s="33">
        <f>IF(E9&lt;&gt;"",_xlfn.XLOOKUP(E9,Calculations!K:K,Calculations!L:L,""))</f>
        <v>42.0059294086576</v>
      </c>
      <c r="H9" s="33">
        <f>G9*1000/(1000+0.5*$H$1+(1.5*'Simplified SLD'!$F$41))</f>
        <v>38.663472234026</v>
      </c>
      <c r="I9" s="35">
        <f>_xlfn.XLOOKUP(D9,'EG0 extract'!$A$3:$A$7,'EG0 extract'!$B$3:$B$7)</f>
        <v>626.869201660156</v>
      </c>
      <c r="J9" s="34">
        <f>IFERROR(_xlfn.XLOOKUP(K9,Calculations!L:L,Calculations!K:K,,1)+0.1,0)</f>
        <v>0.1</v>
      </c>
      <c r="K9" s="1">
        <f>I9/(1000/(1000+0.5*$H$1+(1.5*'Simplified SLD'!$F$41)))</f>
        <v>681.062044143677</v>
      </c>
      <c r="L9" s="2" t="s">
        <v>1354</v>
      </c>
      <c r="M9" s="1">
        <v>2067</v>
      </c>
    </row>
    <row r="10" spans="2:13">
      <c r="B10" s="30" t="s">
        <v>1364</v>
      </c>
      <c r="C10" s="31"/>
      <c r="D10" s="32" t="s">
        <v>1363</v>
      </c>
      <c r="E10" s="32">
        <v>10.7</v>
      </c>
      <c r="F10" s="25">
        <f t="shared" si="0"/>
        <v>10.7</v>
      </c>
      <c r="G10" s="33">
        <f>IF(E10&lt;&gt;"",_xlfn.XLOOKUP(E10,Calculations!K:K,Calculations!L:L,""))</f>
        <v>42.0059294086576</v>
      </c>
      <c r="H10" s="33">
        <f>G10*1000/(1000+0.5*$H$1+(1.5*'Simplified SLD'!$F$41))</f>
        <v>38.663472234026</v>
      </c>
      <c r="I10" s="35">
        <f>_xlfn.XLOOKUP(D10,'EG0 extract'!$A$3:$A$7,'EG0 extract'!$B$3:$B$7)</f>
        <v>626.869201660156</v>
      </c>
      <c r="J10" s="34">
        <f>IFERROR(_xlfn.XLOOKUP(K10,Calculations!L:L,Calculations!K:K,,1)+0.1,0)</f>
        <v>0.1</v>
      </c>
      <c r="K10" s="1">
        <f>I10/(1000/(1000+0.5*$H$1+(1.5*'Simplified SLD'!$F$41)))</f>
        <v>681.062044143677</v>
      </c>
      <c r="L10" s="2" t="s">
        <v>1354</v>
      </c>
      <c r="M10" s="1">
        <v>2067</v>
      </c>
    </row>
    <row r="20" spans="1:1">
      <c r="A20" s="25">
        <v>0</v>
      </c>
    </row>
    <row r="21" spans="1:1">
      <c r="A21" s="25">
        <v>5000</v>
      </c>
    </row>
  </sheetData>
  <mergeCells count="8">
    <mergeCell ref="B3:C3"/>
    <mergeCell ref="B4:C4"/>
    <mergeCell ref="B5:C5"/>
    <mergeCell ref="B6:C6"/>
    <mergeCell ref="B7:C7"/>
    <mergeCell ref="B8:C8"/>
    <mergeCell ref="B9:C9"/>
    <mergeCell ref="B10:C10"/>
  </mergeCells>
  <conditionalFormatting sqref="H4:H10">
    <cfRule type="cellIs" dxfId="0" priority="1" operator="lessThan">
      <formula>$I4</formula>
    </cfRule>
    <cfRule type="cellIs" dxfId="1" priority="2" operator="greaterThan">
      <formula>$I4</formula>
    </cfRule>
  </conditionalFormatting>
  <dataValidations count="1">
    <dataValidation type="list" allowBlank="1" showInputMessage="1" showErrorMessage="1" sqref="D4:D10">
      <formula1>ComboData!$I$2:$I$7</formula1>
    </dataValidation>
  </dataValidations>
  <pageMargins left="0.7" right="0.7" top="0.75" bottom="0.75" header="0.3" footer="0.3"/>
  <headerFooter/>
  <ignoredErrors>
    <ignoredError sqref="I5" formula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BB115"/>
  <sheetViews>
    <sheetView zoomScale="70" zoomScaleNormal="70" workbookViewId="0">
      <selection activeCell="G3" sqref="G3"/>
    </sheetView>
  </sheetViews>
  <sheetFormatPr defaultColWidth="8.85833333333333" defaultRowHeight="12.75"/>
  <cols>
    <col min="1" max="16384" width="8.85833333333333" style="13"/>
  </cols>
  <sheetData>
    <row r="1" ht="27" customHeight="1" spans="1:4">
      <c r="A1" s="13" t="s">
        <v>1365</v>
      </c>
      <c r="D1" s="13">
        <f>'Simplified SLD'!F41</f>
        <v>57.3</v>
      </c>
    </row>
    <row r="2" ht="24.6" customHeight="1" spans="1:16">
      <c r="A2" s="13" t="s">
        <v>1366</v>
      </c>
      <c r="D2" s="13">
        <f ca="1">IF(D1&lt;B6,B6,OFFSET(A6,0,MATCH(D1,B6:I6,1)))</f>
        <v>50</v>
      </c>
      <c r="P2" s="13">
        <f ca="1">IF(D1&lt;L6,L6,OFFSET(K6,0,MATCH(D1,L6:S6,1)))</f>
        <v>50</v>
      </c>
    </row>
    <row r="3" ht="31.9" customHeight="1" spans="1:5">
      <c r="A3" s="13" t="s">
        <v>1191</v>
      </c>
      <c r="D3" s="14">
        <v>0.1</v>
      </c>
      <c r="E3" s="13" t="s">
        <v>1367</v>
      </c>
    </row>
    <row r="4" ht="13.5" spans="1:54">
      <c r="A4" s="15" t="s">
        <v>1221</v>
      </c>
      <c r="B4" s="15"/>
      <c r="C4" s="15"/>
      <c r="D4" s="15">
        <f ca="1">OFFSET(A5,0,MATCH($D$2,B6:I6,0))</f>
        <v>620.531495126177</v>
      </c>
      <c r="E4" s="15"/>
      <c r="F4" s="15"/>
      <c r="G4" s="15"/>
      <c r="H4" s="15"/>
      <c r="I4" s="15"/>
      <c r="K4" s="17" t="s">
        <v>1368</v>
      </c>
      <c r="L4" s="17"/>
      <c r="M4" s="17"/>
      <c r="N4" s="17"/>
      <c r="O4" s="17"/>
      <c r="P4" s="17">
        <f ca="1">OFFSET(K5,0,MATCH($P$2,L6:S6,0))</f>
        <v>1078.87086735017</v>
      </c>
      <c r="Q4" s="17"/>
      <c r="R4" s="17"/>
      <c r="S4" s="17"/>
      <c r="T4" s="17"/>
      <c r="V4" s="13" t="s">
        <v>1369</v>
      </c>
      <c r="AA4" s="18">
        <f ca="1">OFFSET(V5,0,MATCH($P$2,W6:AD6,0))</f>
        <v>6966.05429030837</v>
      </c>
      <c r="AF4" s="19" t="s">
        <v>1370</v>
      </c>
      <c r="AG4" s="19"/>
      <c r="AH4" s="19">
        <f ca="1">AG5</f>
        <v>314.731352948542</v>
      </c>
      <c r="AI4" s="20"/>
      <c r="AJ4" s="21" t="s">
        <v>1371</v>
      </c>
      <c r="AK4" s="21"/>
      <c r="AL4" s="21">
        <f ca="1">AK5</f>
        <v>729.541940411883</v>
      </c>
      <c r="AN4" s="22" t="s">
        <v>1372</v>
      </c>
      <c r="AO4" s="22"/>
      <c r="AP4" s="22"/>
      <c r="AQ4" s="22"/>
      <c r="AR4" s="22"/>
      <c r="AS4" s="23">
        <f ca="1">OFFSET(AN5,0,MATCH($P$2,AO6:AV6,0))</f>
        <v>56620.195002106</v>
      </c>
      <c r="AT4" s="22"/>
      <c r="AV4" s="17" t="s">
        <v>1373</v>
      </c>
      <c r="AW4" s="17"/>
      <c r="AX4" s="17"/>
      <c r="AY4" s="17"/>
      <c r="AZ4" s="17"/>
      <c r="BA4" s="17">
        <f ca="1">OFFSET(AV5,0,MATCH($P$2,AW6:BD6,0))</f>
        <v>25880.5134996988</v>
      </c>
      <c r="BB4" s="17"/>
    </row>
    <row r="5" ht="13.5" spans="1:54">
      <c r="A5" s="15"/>
      <c r="B5" s="15">
        <f ca="1">OFFSET(B6,MATCH($D$3,$A$7:$A$115,1),0)+(OFFSET(B6,1+MATCH($D$3,$A$7:$A$115,1),0)-OFFSET(B6,MATCH($D$3,$A$7:$A$115,1),0))*($D$3-OFFSET($A$6,MATCH($D$3,$A$7:$A$115,1),0))/(OFFSET($A$6,1+MATCH($D$3,$A$7:$A$115,1),0)-OFFSET($A$6,MATCH($D$3,$A$7:$A$115,1),0))</f>
        <v>606.905189465463</v>
      </c>
      <c r="C5" s="15">
        <f ca="1">OFFSET(C6,MATCH($D$3,$A$7:$A$115,1),0)+(OFFSET(C6,1+MATCH($D$3,$A$7:$A$115,1),0)-OFFSET(C6,MATCH($D$3,$A$7:$A$115,1),0))*($D$3-OFFSET($A$6,MATCH($D$3,$A$7:$A$115,1),0))/(OFFSET($A$6,1+MATCH($D$3,$A$7:$A$115,1),0)-OFFSET($A$6,MATCH($D$3,$A$7:$A$115,1),0))</f>
        <v>620.531495126177</v>
      </c>
      <c r="D5" s="15">
        <f ca="1" t="shared" ref="D5:I5" si="0">OFFSET(D6,MATCH($D$3,$A$7:$A$115,1),0)+(OFFSET(D6,1+MATCH($D$3,$A$7:$A$115,1),0)-OFFSET(D6,MATCH($D$3,$A$7:$A$115,1),0))*($D$3-OFFSET($A$6,MATCH($D$3,$A$7:$A$115,1),0))/(OFFSET($A$6,1+MATCH($D$3,$A$7:$A$115,1),0)-OFFSET($A$6,MATCH($D$3,$A$7:$A$115,1),0))</f>
        <v>665.239279104299</v>
      </c>
      <c r="E5" s="15">
        <f ca="1" t="shared" si="0"/>
        <v>800.026495757836</v>
      </c>
      <c r="F5" s="15">
        <f ca="1" t="shared" si="0"/>
        <v>1210.48244184694</v>
      </c>
      <c r="G5" s="15">
        <f ca="1" t="shared" si="0"/>
        <v>1831.86403873308</v>
      </c>
      <c r="H5" s="15">
        <f ca="1" t="shared" si="0"/>
        <v>3111.28691373759</v>
      </c>
      <c r="I5" s="15">
        <f ca="1" t="shared" si="0"/>
        <v>6501.0056226997</v>
      </c>
      <c r="K5" s="17"/>
      <c r="L5" s="17">
        <f ca="1">OFFSET(L6,MATCH($D$3,$A$7:$A$115,1),0)+(OFFSET(L6,1+MATCH($D$3,$A$7:$A$115,1),0)-OFFSET(L6,MATCH($D$3,$A$7:$A$115,1),0))*($D$3-OFFSET($A$6,MATCH($D$3,$A$7:$A$115,1),0))/(OFFSET($A$6,1+MATCH($D$3,$A$7:$A$115,1),0)-OFFSET($A$6,MATCH($D$3,$A$7:$A$115,1),0))</f>
        <v>1007.02307386641</v>
      </c>
      <c r="M5" s="17">
        <f ca="1" t="shared" ref="M5:T5" si="1">OFFSET(M6,MATCH($D$3,$A$7:$A$115,1),0)+(OFFSET(M6,1+MATCH($D$3,$A$7:$A$115,1),0)-OFFSET(M6,MATCH($D$3,$A$7:$A$115,1),0))*($D$3-OFFSET($A$6,MATCH($D$3,$A$7:$A$115,1),0))/(OFFSET($A$6,1+MATCH($D$3,$A$7:$A$115,1),0)-OFFSET($A$6,MATCH($D$3,$A$7:$A$115,1),0))</f>
        <v>1078.87086735017</v>
      </c>
      <c r="N5" s="17">
        <f ca="1" t="shared" si="1"/>
        <v>1156.1615269158</v>
      </c>
      <c r="O5" s="17">
        <f ca="1" t="shared" si="1"/>
        <v>1297.13164341583</v>
      </c>
      <c r="P5" s="17">
        <f ca="1" t="shared" si="1"/>
        <v>1790.62189734684</v>
      </c>
      <c r="Q5" s="17">
        <f ca="1" t="shared" si="1"/>
        <v>2648.4584381808</v>
      </c>
      <c r="R5" s="17">
        <f ca="1" t="shared" si="1"/>
        <v>4295.39461753832</v>
      </c>
      <c r="S5" s="17">
        <f ca="1" t="shared" si="1"/>
        <v>7997.94832466603</v>
      </c>
      <c r="T5" s="17">
        <f ca="1" t="shared" si="1"/>
        <v>3333.88813649486</v>
      </c>
      <c r="W5" s="18">
        <f ca="1" t="shared" ref="W5:AD5" si="2">OFFSET(W6,MATCH($D$3,$A$7:$A$115,1),0)+(OFFSET(W6,1+MATCH($D$3,$A$7:$A$115,1),0)-OFFSET(W6,MATCH($D$3,$A$7:$A$115,1),0))*($D$3-OFFSET($A$6,MATCH($D$3,$A$7:$A$115,1),0))/(OFFSET($A$6,1+MATCH($D$3,$A$7:$A$115,1),0)-OFFSET($A$6,MATCH($D$3,$A$7:$A$115,1),0))</f>
        <v>6966.05429030837</v>
      </c>
      <c r="X5" s="18">
        <f ca="1" t="shared" si="2"/>
        <v>6966.05429030837</v>
      </c>
      <c r="Y5" s="18">
        <f ca="1" t="shared" si="2"/>
        <v>7128.22448864292</v>
      </c>
      <c r="Z5" s="18">
        <f ca="1" t="shared" si="2"/>
        <v>7463.95595030746</v>
      </c>
      <c r="AA5" s="18">
        <f ca="1" t="shared" si="2"/>
        <v>7998.02242199263</v>
      </c>
      <c r="AB5" s="18">
        <f ca="1" t="shared" si="2"/>
        <v>7998.02242199263</v>
      </c>
      <c r="AC5" s="18">
        <f ca="1" t="shared" si="2"/>
        <v>11560.4269457337</v>
      </c>
      <c r="AD5" s="18">
        <f ca="1" t="shared" si="2"/>
        <v>18321.9589677032</v>
      </c>
      <c r="AF5" s="19"/>
      <c r="AG5" s="19">
        <f ca="1">OFFSET(AG6,MATCH($D$3,$A$7:$A$115,1),0)+(OFFSET(AG6,1+MATCH($D$3,$A$7:$A$115,1),0)-OFFSET(AG6,MATCH($D$3,$A$7:$A$115,1),0))*($D$3-OFFSET($A$6,MATCH($D$3,$A$7:$A$115,1),0))/(OFFSET($A$6,1+MATCH($D$3,$A$7:$A$115,1),0)-OFFSET($A$6,MATCH($D$3,$A$7:$A$115,1),0))</f>
        <v>314.731352948542</v>
      </c>
      <c r="AH5" s="19"/>
      <c r="AI5" s="20"/>
      <c r="AJ5" s="21"/>
      <c r="AK5" s="21">
        <f ca="1">OFFSET(AK6,MATCH($D$3,$A$7:$A$115,1),0)+(OFFSET(AK6,1+MATCH($D$3,$A$7:$A$115,1),0)-OFFSET(AK6,MATCH($D$3,$A$7:$A$115,1),0))*($D$3-OFFSET($A$6,MATCH($D$3,$A$7:$A$115,1),0))/(OFFSET($A$6,1+MATCH($D$3,$A$7:$A$115,1),0)-OFFSET($A$6,MATCH($D$3,$A$7:$A$115,1),0))</f>
        <v>729.541940411883</v>
      </c>
      <c r="AL5" s="21"/>
      <c r="AN5" s="22"/>
      <c r="AO5" s="24">
        <f ca="1" t="shared" ref="AO5:AT5" si="3">OFFSET(AO6,MATCH($D$3,$A$7:$A$115,1),0)+(OFFSET(AO6,1+MATCH($D$3,$A$7:$A$115,1),0)-OFFSET(AO6,MATCH($D$3,$A$7:$A$115,1),0))*($D$3-OFFSET($A$6,MATCH($D$3,$A$7:$A$115,1),0))/(OFFSET($A$6,1+MATCH($D$3,$A$7:$A$115,1),0)-OFFSET($A$6,MATCH($D$3,$A$7:$A$115,1),0))</f>
        <v>41972.7290154068</v>
      </c>
      <c r="AP5" s="24">
        <f ca="1" t="shared" si="3"/>
        <v>56620.195002106</v>
      </c>
      <c r="AQ5" s="24">
        <f ca="1" t="shared" si="3"/>
        <v>71280.0622723161</v>
      </c>
      <c r="AR5" s="24">
        <f ca="1" t="shared" si="3"/>
        <v>103031.223461073</v>
      </c>
      <c r="AS5" s="24">
        <f ca="1" t="shared" si="3"/>
        <v>196322.000004992</v>
      </c>
      <c r="AT5" s="24">
        <f ca="1" t="shared" si="3"/>
        <v>357247.379518567</v>
      </c>
      <c r="AV5" s="17"/>
      <c r="AW5" s="17">
        <f ca="1" t="shared" ref="AW5:BB5" si="4">OFFSET(AW6,MATCH($D$3,$A$7:$A$115,1),0)+(OFFSET(AW6,1+MATCH($D$3,$A$7:$A$115,1),0)-OFFSET(AW6,MATCH($D$3,$A$7:$A$115,1),0))*($D$3-OFFSET($A$6,MATCH($D$3,$A$7:$A$115,1),0))/(OFFSET($A$6,1+MATCH($D$3,$A$7:$A$115,1),0)-OFFSET($A$6,MATCH($D$3,$A$7:$A$115,1),0))</f>
        <v>18748.2253205472</v>
      </c>
      <c r="AX5" s="17">
        <f ca="1" t="shared" si="4"/>
        <v>25880.5134996988</v>
      </c>
      <c r="AY5" s="17">
        <f ca="1" t="shared" si="4"/>
        <v>31839.3302266405</v>
      </c>
      <c r="AZ5" s="17">
        <f ca="1" t="shared" si="4"/>
        <v>46022.523161904</v>
      </c>
      <c r="BA5" s="17">
        <f ca="1" t="shared" si="4"/>
        <v>87693.7054692998</v>
      </c>
      <c r="BB5" s="17">
        <f ca="1" t="shared" si="4"/>
        <v>155944.239571013</v>
      </c>
    </row>
    <row r="6" ht="13.5" spans="1:54">
      <c r="A6" s="16"/>
      <c r="B6" s="16">
        <v>5</v>
      </c>
      <c r="C6" s="16">
        <v>50</v>
      </c>
      <c r="D6" s="16">
        <v>100</v>
      </c>
      <c r="E6" s="16">
        <v>200</v>
      </c>
      <c r="F6" s="16">
        <v>500</v>
      </c>
      <c r="G6" s="16">
        <v>1000</v>
      </c>
      <c r="H6" s="16">
        <v>2000</v>
      </c>
      <c r="I6" s="16">
        <v>5000</v>
      </c>
      <c r="K6" s="17" t="s">
        <v>1161</v>
      </c>
      <c r="L6" s="17">
        <v>5</v>
      </c>
      <c r="M6" s="17">
        <v>50</v>
      </c>
      <c r="N6" s="17">
        <v>100</v>
      </c>
      <c r="O6" s="17">
        <v>200</v>
      </c>
      <c r="P6" s="17">
        <v>500</v>
      </c>
      <c r="Q6" s="17">
        <v>1000</v>
      </c>
      <c r="R6" s="17">
        <v>2000</v>
      </c>
      <c r="S6" s="17">
        <v>5000</v>
      </c>
      <c r="T6" s="17" t="s">
        <v>1374</v>
      </c>
      <c r="V6" s="18"/>
      <c r="W6" s="18">
        <v>5</v>
      </c>
      <c r="X6" s="18">
        <v>50</v>
      </c>
      <c r="Y6" s="18">
        <v>100</v>
      </c>
      <c r="Z6" s="18">
        <v>200</v>
      </c>
      <c r="AA6" s="18">
        <v>500</v>
      </c>
      <c r="AB6" s="18">
        <v>1000</v>
      </c>
      <c r="AC6" s="18">
        <v>2000</v>
      </c>
      <c r="AD6" s="18">
        <v>5000</v>
      </c>
      <c r="AF6" s="19" t="s">
        <v>1161</v>
      </c>
      <c r="AG6" s="19">
        <v>50</v>
      </c>
      <c r="AH6" s="19"/>
      <c r="AI6" s="20"/>
      <c r="AJ6" s="21" t="s">
        <v>1161</v>
      </c>
      <c r="AK6" s="21"/>
      <c r="AL6" s="21"/>
      <c r="AN6" s="22"/>
      <c r="AO6" s="22">
        <v>5</v>
      </c>
      <c r="AP6" s="22">
        <v>50</v>
      </c>
      <c r="AQ6" s="22">
        <v>100</v>
      </c>
      <c r="AR6" s="22">
        <v>200</v>
      </c>
      <c r="AS6" s="22">
        <v>500</v>
      </c>
      <c r="AT6" s="22">
        <v>1000</v>
      </c>
      <c r="AV6" s="17"/>
      <c r="AW6" s="17">
        <v>5</v>
      </c>
      <c r="AX6" s="17">
        <v>50</v>
      </c>
      <c r="AY6" s="17">
        <v>100</v>
      </c>
      <c r="AZ6" s="17">
        <v>200</v>
      </c>
      <c r="BA6" s="17">
        <v>500</v>
      </c>
      <c r="BB6" s="17">
        <v>1000</v>
      </c>
    </row>
    <row r="7" ht="13.5" spans="1:54">
      <c r="A7" s="16">
        <v>0.01</v>
      </c>
      <c r="B7" s="16">
        <v>665.126677288511</v>
      </c>
      <c r="C7" s="16">
        <v>729.541940411883</v>
      </c>
      <c r="D7" s="16">
        <v>818.575195297313</v>
      </c>
      <c r="E7" s="16">
        <v>983.658621198663</v>
      </c>
      <c r="F7" s="16">
        <v>1455.18581407202</v>
      </c>
      <c r="G7" s="16">
        <v>2254.36686493443</v>
      </c>
      <c r="H7" s="16">
        <v>3916.88340881564</v>
      </c>
      <c r="I7" s="16">
        <v>8184.38644011591</v>
      </c>
      <c r="K7" s="17">
        <v>0.01</v>
      </c>
      <c r="L7" s="17">
        <v>1182.92629239562</v>
      </c>
      <c r="M7" s="17">
        <v>1296.89175792158</v>
      </c>
      <c r="N7" s="17">
        <v>1422.02622031498</v>
      </c>
      <c r="O7" s="17">
        <v>1632.86310508038</v>
      </c>
      <c r="P7" s="17">
        <v>2254.36686493443</v>
      </c>
      <c r="Q7" s="17">
        <v>3257.92563866647</v>
      </c>
      <c r="R7" s="17">
        <v>5046.00159076804</v>
      </c>
      <c r="S7" s="17">
        <v>9839.0247147336</v>
      </c>
      <c r="T7" s="17">
        <v>3333.88813649486</v>
      </c>
      <c r="V7" s="18">
        <v>0.01</v>
      </c>
      <c r="W7" s="18">
        <v>7997.93725534239</v>
      </c>
      <c r="X7" s="18">
        <v>7997.93725534239</v>
      </c>
      <c r="Y7" s="18">
        <v>7997.54020705976</v>
      </c>
      <c r="Z7" s="18">
        <v>7997.54020705976</v>
      </c>
      <c r="AA7" s="18">
        <v>7998.02242199263</v>
      </c>
      <c r="AB7" s="18">
        <v>9396.58926100185</v>
      </c>
      <c r="AC7" s="18">
        <v>14892.7919697426</v>
      </c>
      <c r="AD7" s="18">
        <v>22027.4165122695</v>
      </c>
      <c r="AF7" s="19">
        <v>0.01</v>
      </c>
      <c r="AG7" s="19">
        <v>353.134386155689</v>
      </c>
      <c r="AH7" s="19"/>
      <c r="AI7" s="20"/>
      <c r="AJ7" s="21">
        <v>0.01</v>
      </c>
      <c r="AK7" s="21">
        <v>897.393251050671</v>
      </c>
      <c r="AL7" s="21"/>
      <c r="AN7" s="22">
        <v>0.01</v>
      </c>
      <c r="AO7" s="22">
        <v>54071.7312406357</v>
      </c>
      <c r="AP7" s="22">
        <v>72940.2841023251</v>
      </c>
      <c r="AQ7" s="22">
        <v>93965.8852146751</v>
      </c>
      <c r="AR7" s="22">
        <v>132729.972228792</v>
      </c>
      <c r="AS7" s="22">
        <v>258803.08067482</v>
      </c>
      <c r="AT7" s="22">
        <v>460223.494828283</v>
      </c>
      <c r="AV7" s="17">
        <v>0.01</v>
      </c>
      <c r="AW7" s="17">
        <v>23603.3278150272</v>
      </c>
      <c r="AX7" s="17">
        <v>30406.9819811425</v>
      </c>
      <c r="AY7" s="17">
        <v>39171.5891024038</v>
      </c>
      <c r="AZ7" s="17">
        <v>56620.195002106</v>
      </c>
      <c r="BA7" s="17">
        <v>107886.640577645</v>
      </c>
      <c r="BB7" s="17">
        <v>196321.91794281</v>
      </c>
    </row>
    <row r="8" ht="13.5" spans="1:54">
      <c r="A8" s="16">
        <v>0.02</v>
      </c>
      <c r="B8" s="16">
        <v>650.261616567733</v>
      </c>
      <c r="C8" s="16">
        <v>712.818747101008</v>
      </c>
      <c r="D8" s="16">
        <v>800.026495757836</v>
      </c>
      <c r="E8" s="16">
        <v>961.40018175129</v>
      </c>
      <c r="F8" s="16">
        <v>1422.19210096302</v>
      </c>
      <c r="G8" s="16">
        <v>2203.04331120932</v>
      </c>
      <c r="H8" s="16">
        <v>3827.98368182751</v>
      </c>
      <c r="I8" s="16">
        <v>7997.94832466603</v>
      </c>
      <c r="K8" s="17">
        <v>0.02</v>
      </c>
      <c r="L8" s="17">
        <v>1156.29305860422</v>
      </c>
      <c r="M8" s="17">
        <v>1267.78101401006</v>
      </c>
      <c r="N8" s="17">
        <v>1358.34235189611</v>
      </c>
      <c r="O8" s="17">
        <v>1595.76570600142</v>
      </c>
      <c r="P8" s="17">
        <v>2203.04331120932</v>
      </c>
      <c r="Q8" s="17">
        <v>3183.68978417123</v>
      </c>
      <c r="R8" s="17">
        <v>4931.44008691736</v>
      </c>
      <c r="S8" s="17">
        <v>9839.0247147336</v>
      </c>
      <c r="T8" s="17">
        <v>3333.88813649486</v>
      </c>
      <c r="V8" s="18">
        <v>0.02</v>
      </c>
      <c r="W8" s="18">
        <v>7997.93725534239</v>
      </c>
      <c r="X8" s="18">
        <v>7997.93725534239</v>
      </c>
      <c r="Y8" s="18">
        <v>7997.54020705976</v>
      </c>
      <c r="Z8" s="18">
        <v>7997.54020705976</v>
      </c>
      <c r="AA8" s="18">
        <v>7998.02242199263</v>
      </c>
      <c r="AB8" s="18">
        <v>9183.04661782417</v>
      </c>
      <c r="AC8" s="18">
        <v>14553.6899183445</v>
      </c>
      <c r="AD8" s="18">
        <v>21526.364076998</v>
      </c>
      <c r="AF8" s="19">
        <v>0.02</v>
      </c>
      <c r="AG8" s="19">
        <v>353.134386155689</v>
      </c>
      <c r="AH8" s="19"/>
      <c r="AI8" s="20"/>
      <c r="AJ8" s="21">
        <v>0.02</v>
      </c>
      <c r="AK8" s="21">
        <v>876.953792559601</v>
      </c>
      <c r="AL8" s="21"/>
      <c r="AN8" s="22">
        <v>0.02</v>
      </c>
      <c r="AO8" s="22">
        <v>52840.9038521883</v>
      </c>
      <c r="AP8" s="22">
        <v>71280.0622723161</v>
      </c>
      <c r="AQ8" s="22">
        <v>91826.6638090613</v>
      </c>
      <c r="AR8" s="22">
        <v>129708.709533473</v>
      </c>
      <c r="AS8" s="22">
        <v>247154.808156675</v>
      </c>
      <c r="AT8" s="22">
        <v>449747.41842053</v>
      </c>
      <c r="AV8" s="17">
        <v>0.02</v>
      </c>
      <c r="AW8" s="17">
        <v>23066.1972229655</v>
      </c>
      <c r="AX8" s="17">
        <v>29714.8353451957</v>
      </c>
      <c r="AY8" s="17">
        <v>38279.4717698452</v>
      </c>
      <c r="AZ8" s="17">
        <v>55331.2365972018</v>
      </c>
      <c r="BA8" s="17">
        <v>105431.400854221</v>
      </c>
      <c r="BB8" s="17">
        <v>191852.904782143</v>
      </c>
    </row>
    <row r="9" ht="13.5" spans="1:54">
      <c r="A9" s="16">
        <v>0.03</v>
      </c>
      <c r="B9" s="16">
        <v>635.396555846955</v>
      </c>
      <c r="C9" s="16">
        <v>696.714931320165</v>
      </c>
      <c r="D9" s="16">
        <v>781.477796218358</v>
      </c>
      <c r="E9" s="16">
        <v>939.760032288566</v>
      </c>
      <c r="F9" s="16">
        <v>1390.11487988482</v>
      </c>
      <c r="G9" s="16">
        <v>2152.63624951502</v>
      </c>
      <c r="H9" s="16">
        <v>3740.91693890098</v>
      </c>
      <c r="I9" s="16">
        <v>7815.39433662136</v>
      </c>
      <c r="K9" s="17">
        <v>0.03</v>
      </c>
      <c r="L9" s="17">
        <v>1156.29305860422</v>
      </c>
      <c r="M9" s="17">
        <v>1238.67027009854</v>
      </c>
      <c r="N9" s="17">
        <v>1327.42785266365</v>
      </c>
      <c r="O9" s="17">
        <v>1559.28659690712</v>
      </c>
      <c r="P9" s="17">
        <v>2152.63624951502</v>
      </c>
      <c r="Q9" s="17">
        <v>3111.28691373759</v>
      </c>
      <c r="R9" s="17">
        <v>4818.71156712828</v>
      </c>
      <c r="S9" s="17">
        <v>9396.23419054013</v>
      </c>
      <c r="T9" s="17">
        <v>3333.88813649486</v>
      </c>
      <c r="V9" s="18">
        <v>0.03</v>
      </c>
      <c r="W9" s="18">
        <v>7997.93725534239</v>
      </c>
      <c r="X9" s="18">
        <v>7997.93725534239</v>
      </c>
      <c r="Y9" s="18">
        <v>7997.54020705976</v>
      </c>
      <c r="Z9" s="18">
        <v>7997.54020705976</v>
      </c>
      <c r="AA9" s="18">
        <v>7998.02242199263</v>
      </c>
      <c r="AB9" s="18">
        <v>9183.04661782417</v>
      </c>
      <c r="AC9" s="18">
        <v>14221.9198031929</v>
      </c>
      <c r="AD9" s="18">
        <v>21036.187198461</v>
      </c>
      <c r="AF9" s="19">
        <v>0.03</v>
      </c>
      <c r="AG9" s="19">
        <v>345.096066150721</v>
      </c>
      <c r="AH9" s="19"/>
      <c r="AI9" s="20"/>
      <c r="AJ9" s="21">
        <v>0.03</v>
      </c>
      <c r="AK9" s="21">
        <v>857.133711598563</v>
      </c>
      <c r="AL9" s="21"/>
      <c r="AN9" s="22">
        <v>0.03</v>
      </c>
      <c r="AO9" s="22">
        <v>51637.9793516402</v>
      </c>
      <c r="AP9" s="22">
        <v>69657.819373059</v>
      </c>
      <c r="AQ9" s="22">
        <v>87693.9360790856</v>
      </c>
      <c r="AR9" s="22">
        <v>126756.428977682</v>
      </c>
      <c r="AS9" s="22">
        <v>241528.785015651</v>
      </c>
      <c r="AT9" s="22">
        <v>439509.877522029</v>
      </c>
      <c r="AV9" s="17">
        <v>0.03</v>
      </c>
      <c r="AW9" s="17">
        <v>22540.6928341952</v>
      </c>
      <c r="AX9" s="17">
        <v>29714.8353451957</v>
      </c>
      <c r="AY9" s="17">
        <v>37408.2816032112</v>
      </c>
      <c r="AZ9" s="17">
        <v>54071.7312406357</v>
      </c>
      <c r="BA9" s="17">
        <v>103031.652274428</v>
      </c>
      <c r="BB9" s="17">
        <v>187486.025135296</v>
      </c>
    </row>
    <row r="10" ht="13.5" spans="1:54">
      <c r="A10" s="16">
        <v>0.04</v>
      </c>
      <c r="B10" s="16">
        <v>635.396555846955</v>
      </c>
      <c r="C10" s="16">
        <v>680.611115539322</v>
      </c>
      <c r="D10" s="16">
        <v>763.54738666353</v>
      </c>
      <c r="E10" s="16">
        <v>918.119882825843</v>
      </c>
      <c r="F10" s="16">
        <v>1358.03765880663</v>
      </c>
      <c r="G10" s="16">
        <v>2104.06217188232</v>
      </c>
      <c r="H10" s="16">
        <v>3655.68318003607</v>
      </c>
      <c r="I10" s="16">
        <v>7637.50130146293</v>
      </c>
      <c r="K10" s="17">
        <v>0.04</v>
      </c>
      <c r="L10" s="17">
        <v>1129.65982481283</v>
      </c>
      <c r="M10" s="17">
        <v>1210.79828124708</v>
      </c>
      <c r="N10" s="17">
        <v>1297.13164341583</v>
      </c>
      <c r="O10" s="17">
        <v>1524.04406778211</v>
      </c>
      <c r="P10" s="17">
        <v>2104.06217188232</v>
      </c>
      <c r="Q10" s="17">
        <v>3040.71702736557</v>
      </c>
      <c r="R10" s="17">
        <v>4709.64901546242</v>
      </c>
      <c r="S10" s="17">
        <v>9182.60718325381</v>
      </c>
      <c r="T10" s="17">
        <v>3333.88813649486</v>
      </c>
      <c r="V10" s="18">
        <v>0.04</v>
      </c>
      <c r="W10" s="18">
        <v>7997.93725534239</v>
      </c>
      <c r="X10" s="18">
        <v>7997.93725534239</v>
      </c>
      <c r="Y10" s="18">
        <v>7997.54020705976</v>
      </c>
      <c r="Z10" s="18">
        <v>7997.54020705976</v>
      </c>
      <c r="AA10" s="18">
        <v>7998.02242199263</v>
      </c>
      <c r="AB10" s="18">
        <v>8974.08643480051</v>
      </c>
      <c r="AC10" s="18">
        <v>13582.2083656907</v>
      </c>
      <c r="AD10" s="18">
        <v>20557.6627021396</v>
      </c>
      <c r="AF10" s="19">
        <v>0.04</v>
      </c>
      <c r="AG10" s="19">
        <v>345.096066150721</v>
      </c>
      <c r="AH10" s="19"/>
      <c r="AI10" s="20"/>
      <c r="AJ10" s="21">
        <v>0.04</v>
      </c>
      <c r="AK10" s="21">
        <v>837.313630637525</v>
      </c>
      <c r="AL10" s="21"/>
      <c r="AN10" s="22">
        <v>0.04</v>
      </c>
      <c r="AO10" s="22">
        <v>50462.1826587721</v>
      </c>
      <c r="AP10" s="22">
        <v>66522.6198854836</v>
      </c>
      <c r="AQ10" s="22">
        <v>85697.3294338461</v>
      </c>
      <c r="AR10" s="22">
        <v>123870.805320761</v>
      </c>
      <c r="AS10" s="22">
        <v>236031.267680928</v>
      </c>
      <c r="AT10" s="22">
        <v>419728.900460401</v>
      </c>
      <c r="AV10" s="17">
        <v>0.04</v>
      </c>
      <c r="AW10" s="17">
        <v>22027.5897289356</v>
      </c>
      <c r="AX10" s="17">
        <v>29714.8353451957</v>
      </c>
      <c r="AY10" s="17">
        <v>36556.4684420628</v>
      </c>
      <c r="AZ10" s="17">
        <v>52840.9038521883</v>
      </c>
      <c r="BA10" s="17">
        <v>100685.447780594</v>
      </c>
      <c r="BB10" s="17">
        <v>183218.591278222</v>
      </c>
    </row>
    <row r="11" ht="13.5" spans="1:54">
      <c r="A11" s="16">
        <v>0.05</v>
      </c>
      <c r="B11" s="16">
        <v>620.531495126177</v>
      </c>
      <c r="C11" s="16">
        <v>680.611115539322</v>
      </c>
      <c r="D11" s="16">
        <v>746.235267093351</v>
      </c>
      <c r="E11" s="16">
        <v>897.098023347768</v>
      </c>
      <c r="F11" s="16">
        <v>1326.87692975924</v>
      </c>
      <c r="G11" s="16">
        <v>2055.48809424963</v>
      </c>
      <c r="H11" s="16">
        <v>3572.28240523277</v>
      </c>
      <c r="I11" s="16">
        <v>7464.26921919075</v>
      </c>
      <c r="K11" s="17">
        <v>0.05</v>
      </c>
      <c r="L11" s="17">
        <v>1104.2653460815</v>
      </c>
      <c r="M11" s="17">
        <v>1182.92629239562</v>
      </c>
      <c r="N11" s="17">
        <v>1267.45372415267</v>
      </c>
      <c r="O11" s="17">
        <v>1455.41387948604</v>
      </c>
      <c r="P11" s="17">
        <v>2055.48809424963</v>
      </c>
      <c r="Q11" s="17">
        <v>2971.06363302435</v>
      </c>
      <c r="R11" s="17">
        <v>4602.41944785817</v>
      </c>
      <c r="S11" s="17">
        <v>8973.64112885373</v>
      </c>
      <c r="T11" s="17">
        <v>3333.88813649486</v>
      </c>
      <c r="V11" s="18">
        <v>0.05</v>
      </c>
      <c r="W11" s="18">
        <v>7997.93725534239</v>
      </c>
      <c r="X11" s="18">
        <v>7997.93725534239</v>
      </c>
      <c r="Y11" s="18">
        <v>7997.54020705976</v>
      </c>
      <c r="Z11" s="18">
        <v>7997.54020705976</v>
      </c>
      <c r="AA11" s="18">
        <v>7998.02242199263</v>
      </c>
      <c r="AB11" s="18">
        <v>8769.70871193088</v>
      </c>
      <c r="AC11" s="18">
        <v>12970.9081811434</v>
      </c>
      <c r="AD11" s="18">
        <v>20089.2369370718</v>
      </c>
      <c r="AF11" s="19">
        <v>0.05</v>
      </c>
      <c r="AG11" s="19">
        <v>337.240720647913</v>
      </c>
      <c r="AH11" s="19"/>
      <c r="AI11" s="20"/>
      <c r="AJ11" s="21">
        <v>0.05</v>
      </c>
      <c r="AK11" s="21">
        <v>818.11292720652</v>
      </c>
      <c r="AL11" s="21"/>
      <c r="AN11" s="22">
        <v>0.05</v>
      </c>
      <c r="AO11" s="22">
        <v>48191.1976158559</v>
      </c>
      <c r="AP11" s="22">
        <v>65008.1131367266</v>
      </c>
      <c r="AQ11" s="22">
        <v>83747.227601772</v>
      </c>
      <c r="AR11" s="22">
        <v>121051.063482492</v>
      </c>
      <c r="AS11" s="22">
        <v>230658.362037164</v>
      </c>
      <c r="AT11" s="22">
        <v>410174.713401083</v>
      </c>
      <c r="AV11" s="17">
        <v>0.05</v>
      </c>
      <c r="AW11" s="17">
        <v>21526.1128269674</v>
      </c>
      <c r="AX11" s="17">
        <v>29038.1903136374</v>
      </c>
      <c r="AY11" s="17">
        <v>35724.8073666195</v>
      </c>
      <c r="AZ11" s="17">
        <v>51637.9793516402</v>
      </c>
      <c r="BA11" s="17">
        <v>98393.760901554</v>
      </c>
      <c r="BB11" s="17">
        <v>179047.915486873</v>
      </c>
    </row>
    <row r="12" ht="13.5" spans="1:54">
      <c r="A12" s="16">
        <v>0.06</v>
      </c>
      <c r="B12" s="16">
        <v>620.531495126177</v>
      </c>
      <c r="C12" s="16">
        <v>665.126677288511</v>
      </c>
      <c r="D12" s="16">
        <v>729.541437507821</v>
      </c>
      <c r="E12" s="16">
        <v>876.694453854343</v>
      </c>
      <c r="F12" s="16">
        <v>1296.63269274266</v>
      </c>
      <c r="G12" s="16">
        <v>2008.74700067855</v>
      </c>
      <c r="H12" s="16">
        <v>3490.71461449108</v>
      </c>
      <c r="I12" s="16">
        <v>7127.90378589992</v>
      </c>
      <c r="K12" s="17">
        <v>0.06</v>
      </c>
      <c r="L12" s="17">
        <v>1104.2653460815</v>
      </c>
      <c r="M12" s="17">
        <v>1156.29305860422</v>
      </c>
      <c r="N12" s="17">
        <v>1239.0123848588</v>
      </c>
      <c r="O12" s="17">
        <v>1422.02622031498</v>
      </c>
      <c r="P12" s="17">
        <v>2008.74700067855</v>
      </c>
      <c r="Q12" s="17">
        <v>2904.15971477554</v>
      </c>
      <c r="R12" s="17">
        <v>4602.41944785817</v>
      </c>
      <c r="S12" s="17">
        <v>8769.33602733991</v>
      </c>
      <c r="T12" s="17">
        <v>3333.88813649486</v>
      </c>
      <c r="V12" s="18">
        <v>0.06</v>
      </c>
      <c r="W12" s="18">
        <v>7997.93725534239</v>
      </c>
      <c r="X12" s="18">
        <v>7997.93725534239</v>
      </c>
      <c r="Y12" s="18">
        <v>7997.54020705976</v>
      </c>
      <c r="Z12" s="18">
        <v>7997.54020705976</v>
      </c>
      <c r="AA12" s="18">
        <v>7998.02242199263</v>
      </c>
      <c r="AB12" s="18">
        <v>8374.7006466537</v>
      </c>
      <c r="AC12" s="18">
        <v>12675.797747224</v>
      </c>
      <c r="AD12" s="18">
        <v>20089.2369370718</v>
      </c>
      <c r="AF12" s="19">
        <v>0.06</v>
      </c>
      <c r="AG12" s="19">
        <v>329.564184639102</v>
      </c>
      <c r="AH12" s="19"/>
      <c r="AI12" s="20"/>
      <c r="AJ12" s="21">
        <v>0.06</v>
      </c>
      <c r="AK12" s="21">
        <v>799.531601305547</v>
      </c>
      <c r="AL12" s="21"/>
      <c r="AN12" s="22">
        <v>0.06</v>
      </c>
      <c r="AO12" s="22">
        <v>47094.4591053691</v>
      </c>
      <c r="AP12" s="22">
        <v>63528.4849978437</v>
      </c>
      <c r="AQ12" s="22">
        <v>81840.5302619858</v>
      </c>
      <c r="AR12" s="22">
        <v>115603.024620152</v>
      </c>
      <c r="AS12" s="22">
        <v>220276.650534156</v>
      </c>
      <c r="AT12" s="22">
        <v>400838.231989645</v>
      </c>
      <c r="AV12" s="17">
        <v>0.06</v>
      </c>
      <c r="AW12" s="17">
        <v>21036.2621282907</v>
      </c>
      <c r="AX12" s="17">
        <v>28377.0468864676</v>
      </c>
      <c r="AY12" s="17">
        <v>34911.7482164423</v>
      </c>
      <c r="AZ12" s="17">
        <v>50462.1826587721</v>
      </c>
      <c r="BA12" s="17">
        <v>96154.6445796375</v>
      </c>
      <c r="BB12" s="17">
        <v>174971.981968213</v>
      </c>
    </row>
    <row r="13" ht="13.5" spans="1:54">
      <c r="A13" s="16">
        <v>0.07</v>
      </c>
      <c r="B13" s="16">
        <v>606.905189465463</v>
      </c>
      <c r="C13" s="16">
        <v>650.261616567733</v>
      </c>
      <c r="D13" s="16">
        <v>712.847607922291</v>
      </c>
      <c r="E13" s="16">
        <v>856.909174345567</v>
      </c>
      <c r="F13" s="16">
        <v>1267.30494775688</v>
      </c>
      <c r="G13" s="16">
        <v>1962.92239913827</v>
      </c>
      <c r="H13" s="16">
        <v>3333.99447722333</v>
      </c>
      <c r="I13" s="16">
        <v>6965.54726036232</v>
      </c>
      <c r="K13" s="17">
        <v>0.07</v>
      </c>
      <c r="L13" s="17">
        <v>1078.87086735017</v>
      </c>
      <c r="M13" s="17">
        <v>1129.65982481283</v>
      </c>
      <c r="N13" s="17">
        <v>1210.57104556494</v>
      </c>
      <c r="O13" s="17">
        <v>1389.87514111322</v>
      </c>
      <c r="P13" s="17">
        <v>1962.92239913827</v>
      </c>
      <c r="Q13" s="17">
        <v>2838.17228855755</v>
      </c>
      <c r="R13" s="17">
        <v>4602.41944785817</v>
      </c>
      <c r="S13" s="17">
        <v>8569.69187871233</v>
      </c>
      <c r="T13" s="17">
        <v>3333.88813649486</v>
      </c>
      <c r="V13" s="18">
        <v>0.07</v>
      </c>
      <c r="W13" s="18">
        <v>7997.93725534239</v>
      </c>
      <c r="X13" s="18">
        <v>7997.93725534239</v>
      </c>
      <c r="Y13" s="18">
        <v>7997.54020705976</v>
      </c>
      <c r="Z13" s="18">
        <v>7997.54020705976</v>
      </c>
      <c r="AA13" s="18">
        <v>7998.02242199263</v>
      </c>
      <c r="AB13" s="18">
        <v>7998.02242199263</v>
      </c>
      <c r="AC13" s="18">
        <v>12387.1027575203</v>
      </c>
      <c r="AD13" s="18">
        <v>19632.4635542196</v>
      </c>
      <c r="AF13" s="19">
        <v>0.07</v>
      </c>
      <c r="AG13" s="19">
        <v>329.564184639102</v>
      </c>
      <c r="AH13" s="19"/>
      <c r="AI13" s="20"/>
      <c r="AJ13" s="21">
        <v>0.07</v>
      </c>
      <c r="AK13" s="21">
        <v>781.569652934607</v>
      </c>
      <c r="AL13" s="21"/>
      <c r="AN13" s="22">
        <v>0.07</v>
      </c>
      <c r="AO13" s="22">
        <v>46022.523161904</v>
      </c>
      <c r="AP13" s="22">
        <v>62082.1853083961</v>
      </c>
      <c r="AQ13" s="22">
        <v>78157.3490592768</v>
      </c>
      <c r="AR13" s="22">
        <v>112971.627275203</v>
      </c>
      <c r="AS13" s="22">
        <v>215262.977030735</v>
      </c>
      <c r="AT13" s="22">
        <v>391713.40884698</v>
      </c>
      <c r="AV13" s="17">
        <v>0.07</v>
      </c>
      <c r="AW13" s="17">
        <v>20557.2625526858</v>
      </c>
      <c r="AX13" s="17">
        <v>27731.4050636864</v>
      </c>
      <c r="AY13" s="17">
        <v>34116.515911312</v>
      </c>
      <c r="AZ13" s="17">
        <v>49313.5137735838</v>
      </c>
      <c r="BA13" s="17">
        <v>93965.1782283374</v>
      </c>
      <c r="BB13" s="17">
        <v>170989.446860218</v>
      </c>
    </row>
    <row r="14" ht="13.5" spans="1:54">
      <c r="A14" s="16">
        <v>0.08</v>
      </c>
      <c r="B14" s="16">
        <v>606.905189465463</v>
      </c>
      <c r="C14" s="16">
        <v>635.396555846955</v>
      </c>
      <c r="D14" s="16">
        <v>696.772068321411</v>
      </c>
      <c r="E14" s="16">
        <v>837.74218482144</v>
      </c>
      <c r="F14" s="16">
        <v>1238.89369480191</v>
      </c>
      <c r="G14" s="16">
        <v>1918.93078165961</v>
      </c>
      <c r="H14" s="16">
        <v>3257.92563866647</v>
      </c>
      <c r="I14" s="16">
        <v>6965.54726036232</v>
      </c>
      <c r="K14" s="17">
        <v>0.08</v>
      </c>
      <c r="L14" s="17">
        <v>1054.09576614887</v>
      </c>
      <c r="M14" s="17">
        <v>1129.65982481283</v>
      </c>
      <c r="N14" s="17">
        <v>1182.74799625572</v>
      </c>
      <c r="O14" s="17">
        <v>1358.34235189611</v>
      </c>
      <c r="P14" s="17">
        <v>1874.93916418094</v>
      </c>
      <c r="Q14" s="17">
        <v>2773.10135437035</v>
      </c>
      <c r="R14" s="17">
        <v>4497.02286431554</v>
      </c>
      <c r="S14" s="17">
        <v>8374.708682971</v>
      </c>
      <c r="T14" s="17">
        <v>3333.88813649486</v>
      </c>
      <c r="V14" s="18">
        <v>0.08</v>
      </c>
      <c r="W14" s="18">
        <v>7997.93725534239</v>
      </c>
      <c r="X14" s="18">
        <v>7997.93725534239</v>
      </c>
      <c r="Y14" s="18">
        <v>7997.54020705976</v>
      </c>
      <c r="Z14" s="18">
        <v>7997.54020705976</v>
      </c>
      <c r="AA14" s="18">
        <v>7998.02242199263</v>
      </c>
      <c r="AB14" s="18">
        <v>7998.02242199263</v>
      </c>
      <c r="AC14" s="18">
        <v>12104.8232120322</v>
      </c>
      <c r="AD14" s="18">
        <v>19185.0120771399</v>
      </c>
      <c r="AF14" s="19">
        <v>0.08</v>
      </c>
      <c r="AG14" s="19">
        <v>322.062387923284</v>
      </c>
      <c r="AH14" s="19"/>
      <c r="AI14" s="20"/>
      <c r="AJ14" s="21">
        <v>0.08</v>
      </c>
      <c r="AK14" s="21">
        <v>763.607704563667</v>
      </c>
      <c r="AL14" s="21"/>
      <c r="AN14" s="22">
        <v>0.08</v>
      </c>
      <c r="AO14" s="22">
        <v>44974.614705241</v>
      </c>
      <c r="AP14" s="22">
        <v>59288.0211173679</v>
      </c>
      <c r="AQ14" s="22">
        <v>76377.7648754763</v>
      </c>
      <c r="AR14" s="22">
        <v>110399.91110715</v>
      </c>
      <c r="AS14" s="22">
        <v>210363.20640108</v>
      </c>
      <c r="AT14" s="22">
        <v>374083.954885706</v>
      </c>
      <c r="AV14" s="17">
        <v>0.08</v>
      </c>
      <c r="AW14" s="17">
        <v>20089.1141001529</v>
      </c>
      <c r="AX14" s="17">
        <v>27099.7146848548</v>
      </c>
      <c r="AY14" s="17">
        <v>33339.8855314478</v>
      </c>
      <c r="AZ14" s="17">
        <v>48191.1976158559</v>
      </c>
      <c r="BA14" s="17">
        <v>91826.3353764892</v>
      </c>
      <c r="BB14" s="17">
        <v>167096.950507828</v>
      </c>
    </row>
    <row r="15" ht="13.5" spans="1:54">
      <c r="A15" s="16">
        <v>0.09</v>
      </c>
      <c r="B15" s="16">
        <v>606.905189465463</v>
      </c>
      <c r="C15" s="16">
        <v>635.396555846955</v>
      </c>
      <c r="D15" s="16">
        <v>680.69652872053</v>
      </c>
      <c r="E15" s="16">
        <v>818.575195297313</v>
      </c>
      <c r="F15" s="16">
        <v>1238.89369480191</v>
      </c>
      <c r="G15" s="16">
        <v>1874.93916418094</v>
      </c>
      <c r="H15" s="16">
        <v>3183.68978417123</v>
      </c>
      <c r="I15" s="16">
        <v>6807.07486222992</v>
      </c>
      <c r="K15" s="17">
        <v>0.09</v>
      </c>
      <c r="L15" s="17">
        <v>1030.55942000764</v>
      </c>
      <c r="M15" s="17">
        <v>1104.2653460815</v>
      </c>
      <c r="N15" s="17">
        <v>1156.1615269158</v>
      </c>
      <c r="O15" s="17">
        <v>1327.42785266365</v>
      </c>
      <c r="P15" s="17">
        <v>1831.86403873308</v>
      </c>
      <c r="Q15" s="17">
        <v>2709.86340424477</v>
      </c>
      <c r="R15" s="17">
        <v>4395.29224889613</v>
      </c>
      <c r="S15" s="17">
        <v>8184.38644011591</v>
      </c>
      <c r="T15" s="17">
        <v>3333.88813649486</v>
      </c>
      <c r="V15" s="18">
        <v>0.09</v>
      </c>
      <c r="W15" s="18">
        <v>7997.93725534239</v>
      </c>
      <c r="X15" s="18">
        <v>7997.93725534239</v>
      </c>
      <c r="Y15" s="18">
        <v>7997.54020705976</v>
      </c>
      <c r="Z15" s="18">
        <v>7997.54020705976</v>
      </c>
      <c r="AA15" s="18">
        <v>7998.02242199263</v>
      </c>
      <c r="AB15" s="18">
        <v>7998.02242199263</v>
      </c>
      <c r="AC15" s="18">
        <v>11829.8756027905</v>
      </c>
      <c r="AD15" s="18">
        <v>18748.4361567948</v>
      </c>
      <c r="AF15" s="19">
        <v>0.09</v>
      </c>
      <c r="AG15" s="19">
        <v>314.731352948542</v>
      </c>
      <c r="AH15" s="19"/>
      <c r="AI15" s="20"/>
      <c r="AJ15" s="21">
        <v>0.09</v>
      </c>
      <c r="AK15" s="21">
        <v>746.265133722759</v>
      </c>
      <c r="AL15" s="21"/>
      <c r="AN15" s="22">
        <v>0.09</v>
      </c>
      <c r="AO15" s="22">
        <v>42950.8802523215</v>
      </c>
      <c r="AP15" s="22">
        <v>57938.6064553485</v>
      </c>
      <c r="AQ15" s="22">
        <v>74639.2599433053</v>
      </c>
      <c r="AR15" s="22">
        <v>107887.101035773</v>
      </c>
      <c r="AS15" s="22">
        <v>205574.418058685</v>
      </c>
      <c r="AT15" s="22">
        <v>365568.573170906</v>
      </c>
      <c r="AV15" s="17">
        <v>0.09</v>
      </c>
      <c r="AW15" s="17">
        <v>19631.816770692</v>
      </c>
      <c r="AX15" s="17">
        <v>26482.7508301922</v>
      </c>
      <c r="AY15" s="17">
        <v>32581.0819966305</v>
      </c>
      <c r="AZ15" s="17">
        <v>47094.4591053691</v>
      </c>
      <c r="BA15" s="17">
        <v>89736.1689664219</v>
      </c>
      <c r="BB15" s="17">
        <v>159576.698621767</v>
      </c>
    </row>
    <row r="16" ht="13.5" spans="1:54">
      <c r="A16" s="16">
        <v>0.1</v>
      </c>
      <c r="B16" s="16">
        <v>606.905189465463</v>
      </c>
      <c r="C16" s="16">
        <v>620.531495126177</v>
      </c>
      <c r="D16" s="16">
        <v>665.239279104299</v>
      </c>
      <c r="E16" s="16">
        <v>800.026495757836</v>
      </c>
      <c r="F16" s="16">
        <v>1210.48244184694</v>
      </c>
      <c r="G16" s="16">
        <v>1831.86403873308</v>
      </c>
      <c r="H16" s="16">
        <v>3111.28691373759</v>
      </c>
      <c r="I16" s="16">
        <v>6501.0056226997</v>
      </c>
      <c r="K16" s="17">
        <v>0.1</v>
      </c>
      <c r="L16" s="17">
        <v>1007.02307386641</v>
      </c>
      <c r="M16" s="17">
        <v>1078.87086735017</v>
      </c>
      <c r="N16" s="17">
        <v>1156.1615269158</v>
      </c>
      <c r="O16" s="17">
        <v>1297.13164341583</v>
      </c>
      <c r="P16" s="17">
        <v>1790.62189734684</v>
      </c>
      <c r="Q16" s="17">
        <v>2648.4584381808</v>
      </c>
      <c r="R16" s="17">
        <v>4295.39461753832</v>
      </c>
      <c r="S16" s="17">
        <v>7997.94832466603</v>
      </c>
      <c r="T16" s="17">
        <v>3333.88813649486</v>
      </c>
      <c r="V16" s="18">
        <v>0.1</v>
      </c>
      <c r="W16" s="18">
        <v>6966.05429030837</v>
      </c>
      <c r="X16" s="18">
        <v>6966.05429030837</v>
      </c>
      <c r="Y16" s="18">
        <v>7128.22448864292</v>
      </c>
      <c r="Z16" s="18">
        <v>7463.95595030746</v>
      </c>
      <c r="AA16" s="18">
        <v>7998.02242199263</v>
      </c>
      <c r="AB16" s="18">
        <v>7998.02242199263</v>
      </c>
      <c r="AC16" s="18">
        <v>11560.4269457337</v>
      </c>
      <c r="AD16" s="18">
        <v>18321.9589677032</v>
      </c>
      <c r="AF16" s="19">
        <v>0.1</v>
      </c>
      <c r="AG16" s="19">
        <v>314.731352948542</v>
      </c>
      <c r="AH16" s="19"/>
      <c r="AI16" s="20"/>
      <c r="AJ16" s="21">
        <v>0.1</v>
      </c>
      <c r="AK16" s="21">
        <v>729.541940411883</v>
      </c>
      <c r="AL16" s="21"/>
      <c r="AN16" s="22">
        <v>0.1</v>
      </c>
      <c r="AO16" s="22">
        <v>41972.7290154068</v>
      </c>
      <c r="AP16" s="22">
        <v>56620.195002106</v>
      </c>
      <c r="AQ16" s="22">
        <v>71280.0622723161</v>
      </c>
      <c r="AR16" s="22">
        <v>103031.223461073</v>
      </c>
      <c r="AS16" s="22">
        <v>196322.000004992</v>
      </c>
      <c r="AT16" s="22">
        <v>357247.379518567</v>
      </c>
      <c r="AV16" s="17">
        <v>0.1</v>
      </c>
      <c r="AW16" s="17">
        <v>18748.2253205472</v>
      </c>
      <c r="AX16" s="17">
        <v>25880.5134996988</v>
      </c>
      <c r="AY16" s="17">
        <v>31839.3302266405</v>
      </c>
      <c r="AZ16" s="17">
        <v>46022.523161904</v>
      </c>
      <c r="BA16" s="17">
        <v>87693.7054692998</v>
      </c>
      <c r="BB16" s="17">
        <v>155944.239571013</v>
      </c>
    </row>
    <row r="17" ht="13.5" spans="1:54">
      <c r="A17" s="16">
        <v>0.2</v>
      </c>
      <c r="B17" s="16">
        <v>504.707897010113</v>
      </c>
      <c r="C17" s="16">
        <v>540.631793751994</v>
      </c>
      <c r="D17" s="16">
        <v>579.296971238053</v>
      </c>
      <c r="E17" s="16">
        <v>649.782029488068</v>
      </c>
      <c r="F17" s="16">
        <v>897.042167311453</v>
      </c>
      <c r="G17" s="16">
        <v>1390.11487988482</v>
      </c>
      <c r="H17" s="16">
        <v>2360.67994050787</v>
      </c>
      <c r="I17" s="16">
        <v>5046.01149670959</v>
      </c>
      <c r="K17" s="17">
        <v>0.2</v>
      </c>
      <c r="L17" s="17">
        <v>763.607704563667</v>
      </c>
      <c r="M17" s="17">
        <v>818.11292720652</v>
      </c>
      <c r="N17" s="17">
        <v>876.694453854343</v>
      </c>
      <c r="O17" s="17">
        <v>1030.03037004736</v>
      </c>
      <c r="P17" s="17">
        <v>1358.03765880663</v>
      </c>
      <c r="Q17" s="17">
        <v>1962.92239913827</v>
      </c>
      <c r="R17" s="17">
        <v>3257.92563866647</v>
      </c>
      <c r="S17" s="17">
        <v>6208.14241634718</v>
      </c>
      <c r="T17" s="17">
        <v>3333.88813649486</v>
      </c>
      <c r="V17" s="18">
        <v>0.2</v>
      </c>
      <c r="W17" s="18">
        <v>6966.05429030837</v>
      </c>
      <c r="X17" s="18">
        <v>6966.05429030837</v>
      </c>
      <c r="Y17" s="18">
        <v>6965.61422268016</v>
      </c>
      <c r="Z17" s="18">
        <v>6965.61422268016</v>
      </c>
      <c r="AA17" s="18">
        <v>6966.05239530561</v>
      </c>
      <c r="AB17" s="18">
        <v>6966.05239530561</v>
      </c>
      <c r="AC17" s="18">
        <v>7998.02242199263</v>
      </c>
      <c r="AD17" s="18">
        <v>14892.2744689064</v>
      </c>
      <c r="AF17" s="19">
        <v>0.2</v>
      </c>
      <c r="AG17" s="19">
        <v>255.823248070189</v>
      </c>
      <c r="AH17" s="19"/>
      <c r="AI17" s="20"/>
      <c r="AJ17" s="21">
        <v>0.2</v>
      </c>
      <c r="AK17" s="21">
        <v>620.531495126177</v>
      </c>
      <c r="AL17" s="21"/>
      <c r="AN17" s="22">
        <v>0.2</v>
      </c>
      <c r="AO17" s="22">
        <v>31839.3302266405</v>
      </c>
      <c r="AP17" s="22">
        <v>41017.8301850748</v>
      </c>
      <c r="AQ17" s="22">
        <v>52840.9038521883</v>
      </c>
      <c r="AR17" s="22">
        <v>74639.2599433053</v>
      </c>
      <c r="AS17" s="22">
        <v>145535.921237418</v>
      </c>
      <c r="AT17" s="22">
        <v>258802.766953633</v>
      </c>
      <c r="AV17" s="17">
        <v>0.2</v>
      </c>
      <c r="AW17" s="17">
        <v>14553.4911730175</v>
      </c>
      <c r="AX17" s="17">
        <v>19631.816770692</v>
      </c>
      <c r="AY17" s="17">
        <v>25291.4525329355</v>
      </c>
      <c r="AZ17" s="17">
        <v>34911.7482164423</v>
      </c>
      <c r="BA17" s="17">
        <v>66522.3738811611</v>
      </c>
      <c r="BB17" s="17">
        <v>118295.944969871</v>
      </c>
    </row>
    <row r="18" ht="13.5" spans="1:54">
      <c r="A18" s="16">
        <v>0.3</v>
      </c>
      <c r="B18" s="16">
        <v>409.943134915152</v>
      </c>
      <c r="C18" s="16">
        <v>439.673256356709</v>
      </c>
      <c r="D18" s="16">
        <v>471.096223924434</v>
      </c>
      <c r="E18" s="16">
        <v>540.9629921898</v>
      </c>
      <c r="F18" s="16">
        <v>746.737474259348</v>
      </c>
      <c r="G18" s="16">
        <v>1054.67879661</v>
      </c>
      <c r="H18" s="16">
        <v>1790.62189734684</v>
      </c>
      <c r="I18" s="16">
        <v>3917.28407275677</v>
      </c>
      <c r="K18" s="17">
        <v>0.3</v>
      </c>
      <c r="L18" s="17">
        <v>620.531495126177</v>
      </c>
      <c r="M18" s="17">
        <v>650.261616567733</v>
      </c>
      <c r="N18" s="17">
        <v>680.69652872053</v>
      </c>
      <c r="O18" s="17">
        <v>781.477796218358</v>
      </c>
      <c r="P18" s="17">
        <v>1078.50758941095</v>
      </c>
      <c r="Q18" s="17">
        <v>1523.92271638243</v>
      </c>
      <c r="R18" s="17">
        <v>2529.31447417608</v>
      </c>
      <c r="S18" s="17">
        <v>5046.01149670959</v>
      </c>
      <c r="T18" s="17">
        <v>3333.88813649486</v>
      </c>
      <c r="V18" s="18">
        <v>0.3</v>
      </c>
      <c r="W18" s="18">
        <v>6966.05429030837</v>
      </c>
      <c r="X18" s="18">
        <v>6966.05429030837</v>
      </c>
      <c r="Y18" s="18">
        <v>6965.61422268016</v>
      </c>
      <c r="Z18" s="18">
        <v>6965.61422268016</v>
      </c>
      <c r="AA18" s="18">
        <v>6966.05239530561</v>
      </c>
      <c r="AB18" s="18">
        <v>6966.05239530561</v>
      </c>
      <c r="AC18" s="18">
        <v>6966.05239530561</v>
      </c>
      <c r="AD18" s="18">
        <v>11829.2515971611</v>
      </c>
      <c r="AF18" s="19">
        <v>0.3</v>
      </c>
      <c r="AG18" s="19">
        <v>203.207629041025</v>
      </c>
      <c r="AH18" s="19"/>
      <c r="AI18" s="20"/>
      <c r="AJ18" s="21">
        <v>0.3</v>
      </c>
      <c r="AK18" s="21">
        <v>528.244243151345</v>
      </c>
      <c r="AL18" s="21"/>
      <c r="AN18" s="22">
        <v>0.3</v>
      </c>
      <c r="AO18" s="22">
        <v>29714.8353451957</v>
      </c>
      <c r="AP18" s="22">
        <v>31114.6302214778</v>
      </c>
      <c r="AQ18" s="22">
        <v>40083.8585206673</v>
      </c>
      <c r="AR18" s="22">
        <v>55331.2365972018</v>
      </c>
      <c r="AS18" s="22">
        <v>105431.400854221</v>
      </c>
      <c r="AT18" s="22">
        <v>187486.025135296</v>
      </c>
      <c r="AV18" s="17">
        <v>0.3</v>
      </c>
      <c r="AW18" s="17">
        <v>11297.3791712118</v>
      </c>
      <c r="AX18" s="17">
        <v>14892.2012289063</v>
      </c>
      <c r="AY18" s="17">
        <v>19185.3705643031</v>
      </c>
      <c r="AZ18" s="17">
        <v>27731.4050636864</v>
      </c>
      <c r="BA18" s="17">
        <v>50462.0686800058</v>
      </c>
      <c r="BB18" s="17">
        <v>89736.1892367472</v>
      </c>
    </row>
    <row r="19" ht="13.5" spans="1:54">
      <c r="A19" s="16">
        <v>0.4</v>
      </c>
      <c r="B19" s="16">
        <v>333.140321191131</v>
      </c>
      <c r="C19" s="16">
        <v>357.296044862396</v>
      </c>
      <c r="D19" s="16">
        <v>374.024696334502</v>
      </c>
      <c r="E19" s="16">
        <v>419.778155198547</v>
      </c>
      <c r="F19" s="16">
        <v>566.18854419066</v>
      </c>
      <c r="G19" s="16">
        <v>837.470185309094</v>
      </c>
      <c r="H19" s="16">
        <v>1326.87692975924</v>
      </c>
      <c r="I19" s="16">
        <v>2837.49665410955</v>
      </c>
      <c r="K19" s="17">
        <v>0.4</v>
      </c>
      <c r="L19" s="17">
        <v>540.631793751994</v>
      </c>
      <c r="M19" s="17">
        <v>579.652578144037</v>
      </c>
      <c r="N19" s="17">
        <v>620.722400209553</v>
      </c>
      <c r="O19" s="17">
        <v>665.239279104299</v>
      </c>
      <c r="P19" s="17">
        <v>818.223852662178</v>
      </c>
      <c r="Q19" s="17">
        <v>1210.48244184694</v>
      </c>
      <c r="R19" s="17">
        <v>1918.93078165961</v>
      </c>
      <c r="S19" s="17">
        <v>4101.39171176353</v>
      </c>
      <c r="T19" s="17">
        <v>3257.75923935282</v>
      </c>
      <c r="V19" s="18">
        <v>0.4</v>
      </c>
      <c r="W19" s="18">
        <v>5045.98394720785</v>
      </c>
      <c r="X19" s="18">
        <v>5045.98394720785</v>
      </c>
      <c r="Y19" s="18">
        <v>5046.44211032889</v>
      </c>
      <c r="Z19" s="18">
        <v>5046.44211032889</v>
      </c>
      <c r="AA19" s="18">
        <v>5046.00159076804</v>
      </c>
      <c r="AB19" s="18">
        <v>5046.00159076804</v>
      </c>
      <c r="AC19" s="18">
        <v>5284.28951877748</v>
      </c>
      <c r="AD19" s="18">
        <v>8569.69187871233</v>
      </c>
      <c r="AF19" s="19">
        <v>0.4</v>
      </c>
      <c r="AG19" s="19">
        <v>147.210913838897</v>
      </c>
      <c r="AH19" s="19"/>
      <c r="AI19" s="20"/>
      <c r="AJ19" s="21">
        <v>0.4</v>
      </c>
      <c r="AK19" s="21">
        <v>419.853175395671</v>
      </c>
      <c r="AL19" s="21"/>
      <c r="AN19" s="22">
        <v>0.4</v>
      </c>
      <c r="AO19" s="22">
        <v>22540.6928341952</v>
      </c>
      <c r="AP19" s="22">
        <v>29038.1903136374</v>
      </c>
      <c r="AQ19" s="22">
        <v>29714.8353451957</v>
      </c>
      <c r="AR19" s="22">
        <v>41017.8301850748</v>
      </c>
      <c r="AS19" s="22">
        <v>78157.0169956066</v>
      </c>
      <c r="AT19" s="22">
        <v>138985.372759694</v>
      </c>
      <c r="AV19" s="17">
        <v>0.4</v>
      </c>
      <c r="AW19" s="17">
        <v>9615.45509505891</v>
      </c>
      <c r="AX19" s="17">
        <v>11560.131365597</v>
      </c>
      <c r="AY19" s="17">
        <v>14553.4911730175</v>
      </c>
      <c r="AZ19" s="17">
        <v>20557.2625526858</v>
      </c>
      <c r="BA19" s="17">
        <v>37408.0205232323</v>
      </c>
      <c r="BB19" s="17">
        <v>66522.3166349223</v>
      </c>
    </row>
    <row r="20" ht="13.5" spans="1:54">
      <c r="A20" s="16">
        <v>0.5</v>
      </c>
      <c r="B20" s="16">
        <v>258.81501758724</v>
      </c>
      <c r="C20" s="16">
        <v>271.202568187889</v>
      </c>
      <c r="D20" s="16">
        <v>290.555548406853</v>
      </c>
      <c r="E20" s="16">
        <v>325.79807753186</v>
      </c>
      <c r="F20" s="16">
        <v>419.549819261777</v>
      </c>
      <c r="G20" s="16">
        <v>592.76681308402</v>
      </c>
      <c r="H20" s="16">
        <v>961.196609467839</v>
      </c>
      <c r="I20" s="16">
        <v>2056.01022018213</v>
      </c>
      <c r="K20" s="17">
        <v>0.5</v>
      </c>
      <c r="L20" s="17">
        <v>429.76321587619</v>
      </c>
      <c r="M20" s="17">
        <v>449.583296837227</v>
      </c>
      <c r="N20" s="17">
        <v>481.607153663472</v>
      </c>
      <c r="O20" s="17">
        <v>528.597192496815</v>
      </c>
      <c r="P20" s="17">
        <v>696.330412565044</v>
      </c>
      <c r="Q20" s="17">
        <v>918.12148401998</v>
      </c>
      <c r="R20" s="17">
        <v>1455.18581407202</v>
      </c>
      <c r="S20" s="17">
        <v>3041.02493014234</v>
      </c>
      <c r="T20" s="17">
        <v>3111.71604891708</v>
      </c>
      <c r="V20" s="18">
        <v>0.5</v>
      </c>
      <c r="W20" s="18">
        <v>5045.98394720785</v>
      </c>
      <c r="X20" s="18">
        <v>5045.98394720785</v>
      </c>
      <c r="Y20" s="18">
        <v>5046.44211032889</v>
      </c>
      <c r="Z20" s="18">
        <v>5046.44211032889</v>
      </c>
      <c r="AA20" s="18">
        <v>5046.00159076804</v>
      </c>
      <c r="AB20" s="18">
        <v>5046.00159076804</v>
      </c>
      <c r="AC20" s="18">
        <v>5046.00159076804</v>
      </c>
      <c r="AD20" s="18">
        <v>6965.54726036232</v>
      </c>
      <c r="AF20" s="19">
        <v>0.5</v>
      </c>
      <c r="AG20" s="19">
        <v>106.644879700398</v>
      </c>
      <c r="AH20" s="19"/>
      <c r="AI20" s="20"/>
      <c r="AJ20" s="21">
        <v>0.5</v>
      </c>
      <c r="AK20" s="21">
        <v>333.140321191131</v>
      </c>
      <c r="AL20" s="21"/>
      <c r="AN20" s="22">
        <v>0.5</v>
      </c>
      <c r="AO20" s="22">
        <v>16329.1999557208</v>
      </c>
      <c r="AP20" s="22">
        <v>21526.1128269674</v>
      </c>
      <c r="AQ20" s="22">
        <v>27099.7146848548</v>
      </c>
      <c r="AR20" s="22">
        <v>31839.3302266405</v>
      </c>
      <c r="AS20" s="22">
        <v>57938.7701375358</v>
      </c>
      <c r="AT20" s="22">
        <v>103031.016239749</v>
      </c>
      <c r="AV20" s="17">
        <v>0.5</v>
      </c>
      <c r="AW20" s="17">
        <v>7637.45037508555</v>
      </c>
      <c r="AX20" s="17">
        <v>9396.88247318098</v>
      </c>
      <c r="AY20" s="17">
        <v>10788.9265472688</v>
      </c>
      <c r="AZ20" s="17">
        <v>14892.2012289063</v>
      </c>
      <c r="BA20" s="17">
        <v>28377.5670440593</v>
      </c>
      <c r="BB20" s="17">
        <v>48191.3666971435</v>
      </c>
    </row>
    <row r="21" ht="13.5" spans="1:54">
      <c r="A21" s="16">
        <v>0.6</v>
      </c>
      <c r="B21" s="16">
        <v>196.257887053966</v>
      </c>
      <c r="C21" s="16">
        <v>205.548550004452</v>
      </c>
      <c r="D21" s="16">
        <v>220.070490156839</v>
      </c>
      <c r="E21" s="16">
        <v>241.710639619562</v>
      </c>
      <c r="F21" s="16">
        <v>318.735695873169</v>
      </c>
      <c r="G21" s="16">
        <v>429.631231600637</v>
      </c>
      <c r="H21" s="16">
        <v>680.75004804135</v>
      </c>
      <c r="I21" s="16">
        <v>1455.52412333731</v>
      </c>
      <c r="K21" s="17">
        <v>0.6</v>
      </c>
      <c r="L21" s="17">
        <v>341.192229081553</v>
      </c>
      <c r="M21" s="17">
        <v>357.296044862396</v>
      </c>
      <c r="N21" s="17">
        <v>374.024696334502</v>
      </c>
      <c r="O21" s="17">
        <v>409.885515444159</v>
      </c>
      <c r="P21" s="17">
        <v>528.612370927634</v>
      </c>
      <c r="Q21" s="17">
        <v>729.324125674043</v>
      </c>
      <c r="R21" s="17">
        <v>1129.83114313606</v>
      </c>
      <c r="S21" s="17">
        <v>2254.10071784763</v>
      </c>
      <c r="T21" s="17">
        <v>2306.92485055843</v>
      </c>
      <c r="V21" s="18">
        <v>0.6</v>
      </c>
      <c r="W21" s="18">
        <v>5045.98394720785</v>
      </c>
      <c r="X21" s="18">
        <v>5045.98394720785</v>
      </c>
      <c r="Y21" s="18">
        <v>5046.44211032889</v>
      </c>
      <c r="Z21" s="18">
        <v>5046.44211032889</v>
      </c>
      <c r="AA21" s="18">
        <v>5046.00159076804</v>
      </c>
      <c r="AB21" s="18">
        <v>5046.00159076804</v>
      </c>
      <c r="AC21" s="18">
        <v>5046.00159076804</v>
      </c>
      <c r="AD21" s="18">
        <v>5407.23534539373</v>
      </c>
      <c r="AF21" s="19">
        <v>0.6</v>
      </c>
      <c r="AG21" s="19">
        <v>82.7827803706478</v>
      </c>
      <c r="AH21" s="19"/>
      <c r="AI21" s="20"/>
      <c r="AJ21" s="21">
        <v>0.6</v>
      </c>
      <c r="AK21" s="21">
        <v>252.621242286916</v>
      </c>
      <c r="AL21" s="21"/>
      <c r="AN21" s="22">
        <v>0.6</v>
      </c>
      <c r="AO21" s="22">
        <v>13898.5483876031</v>
      </c>
      <c r="AP21" s="22">
        <v>15957.9365306161</v>
      </c>
      <c r="AQ21" s="22">
        <v>20089.1141001529</v>
      </c>
      <c r="AR21" s="22">
        <v>29038.1903136374</v>
      </c>
      <c r="AS21" s="22">
        <v>42950.3201843936</v>
      </c>
      <c r="AT21" s="22">
        <v>76378.2007186194</v>
      </c>
      <c r="AV21" s="17">
        <v>0.6</v>
      </c>
      <c r="AW21" s="17">
        <v>6652.323416196</v>
      </c>
      <c r="AX21" s="17">
        <v>7815.71882555337</v>
      </c>
      <c r="AY21" s="17">
        <v>8769.06749544649</v>
      </c>
      <c r="AZ21" s="17">
        <v>11040.0525383626</v>
      </c>
      <c r="BA21" s="17">
        <v>20089.9160664613</v>
      </c>
      <c r="BB21" s="17">
        <v>34117.0997202469</v>
      </c>
    </row>
    <row r="22" ht="13.5" spans="1:54">
      <c r="A22" s="16">
        <v>0.7</v>
      </c>
      <c r="B22" s="16">
        <v>155.998347601858</v>
      </c>
      <c r="C22" s="16">
        <v>163.430877962247</v>
      </c>
      <c r="D22" s="16">
        <v>171.225581369548</v>
      </c>
      <c r="E22" s="16">
        <v>191.629150862973</v>
      </c>
      <c r="F22" s="16">
        <v>247.249317470339</v>
      </c>
      <c r="G22" s="16">
        <v>333.399568366058</v>
      </c>
      <c r="H22" s="16">
        <v>516.697974527162</v>
      </c>
      <c r="I22" s="16">
        <v>1078.76376503234</v>
      </c>
      <c r="K22" s="17">
        <v>0.7</v>
      </c>
      <c r="L22" s="17">
        <v>277.396343488213</v>
      </c>
      <c r="M22" s="17">
        <v>283.590118788537</v>
      </c>
      <c r="N22" s="17">
        <v>297.356738237995</v>
      </c>
      <c r="O22" s="17">
        <v>325.79807753186</v>
      </c>
      <c r="P22" s="17">
        <v>401.219978645666</v>
      </c>
      <c r="Q22" s="17">
        <v>553.357655759383</v>
      </c>
      <c r="R22" s="17">
        <v>837.470185309094</v>
      </c>
      <c r="S22" s="17">
        <v>1709.54605563777</v>
      </c>
      <c r="T22" s="17">
        <v>1790.33590566605</v>
      </c>
      <c r="V22" s="18">
        <v>0.7</v>
      </c>
      <c r="W22" s="18">
        <v>5045.98394720785</v>
      </c>
      <c r="X22" s="18">
        <v>5045.98394720785</v>
      </c>
      <c r="Y22" s="18">
        <v>5046.44211032889</v>
      </c>
      <c r="Z22" s="18">
        <v>5046.44211032889</v>
      </c>
      <c r="AA22" s="18">
        <v>5046.00159076804</v>
      </c>
      <c r="AB22" s="18">
        <v>5046.00159076804</v>
      </c>
      <c r="AC22" s="18">
        <v>5046.00159076804</v>
      </c>
      <c r="AD22" s="18">
        <v>5283.72009390819</v>
      </c>
      <c r="AF22" s="19">
        <v>0.7</v>
      </c>
      <c r="AG22" s="19">
        <v>68.8557175834542</v>
      </c>
      <c r="AH22" s="19"/>
      <c r="AI22" s="20"/>
      <c r="AJ22" s="21">
        <v>0.7</v>
      </c>
      <c r="AK22" s="21">
        <v>200.593529764192</v>
      </c>
      <c r="AL22" s="21"/>
      <c r="AN22" s="22">
        <v>0.7</v>
      </c>
      <c r="AO22" s="22">
        <v>11040.0525383626</v>
      </c>
      <c r="AP22" s="22">
        <v>13898.5483876031</v>
      </c>
      <c r="AQ22" s="22">
        <v>15957.9365306161</v>
      </c>
      <c r="AR22" s="22">
        <v>22540.6928341952</v>
      </c>
      <c r="AS22" s="22">
        <v>34116.519530015</v>
      </c>
      <c r="AT22" s="22">
        <v>57938.3979569001</v>
      </c>
      <c r="AV22" s="17">
        <v>0.7</v>
      </c>
      <c r="AW22" s="17">
        <v>5406.76950357955</v>
      </c>
      <c r="AX22" s="17">
        <v>6965.45582484382</v>
      </c>
      <c r="AY22" s="17">
        <v>8183.88192978039</v>
      </c>
      <c r="AZ22" s="17">
        <v>9839.45327847282</v>
      </c>
      <c r="BA22" s="17">
        <v>15239.7954074229</v>
      </c>
      <c r="BB22" s="17">
        <v>27100.1241621579</v>
      </c>
    </row>
    <row r="23" ht="13.5" spans="1:54">
      <c r="A23" s="16">
        <v>0.8</v>
      </c>
      <c r="B23" s="16">
        <v>132.462001460626</v>
      </c>
      <c r="C23" s="16">
        <v>139.275154290982</v>
      </c>
      <c r="D23" s="16">
        <v>145.257402014279</v>
      </c>
      <c r="E23" s="16">
        <v>159.478071661212</v>
      </c>
      <c r="F23" s="16">
        <v>206.00717608409</v>
      </c>
      <c r="G23" s="16">
        <v>277.493554486921</v>
      </c>
      <c r="H23" s="16">
        <v>419.549819261777</v>
      </c>
      <c r="I23" s="16">
        <v>876.789139961641</v>
      </c>
      <c r="K23" s="17">
        <v>0.8</v>
      </c>
      <c r="L23" s="17">
        <v>225.368630965489</v>
      </c>
      <c r="M23" s="17">
        <v>235.898048976041</v>
      </c>
      <c r="N23" s="17">
        <v>247.275249481406</v>
      </c>
      <c r="O23" s="17">
        <v>270.770268898077</v>
      </c>
      <c r="P23" s="17">
        <v>333.399568366058</v>
      </c>
      <c r="Q23" s="17">
        <v>439.712643939498</v>
      </c>
      <c r="R23" s="17">
        <v>650.505811024768</v>
      </c>
      <c r="S23" s="17">
        <v>1358.42093820717</v>
      </c>
      <c r="T23" s="17">
        <v>1389.49395744881</v>
      </c>
      <c r="V23" s="18">
        <v>0.8</v>
      </c>
      <c r="W23" s="18">
        <v>5045.98394720785</v>
      </c>
      <c r="X23" s="18">
        <v>5045.98394720785</v>
      </c>
      <c r="Y23" s="18">
        <v>5046.44211032889</v>
      </c>
      <c r="Z23" s="18">
        <v>5046.44211032889</v>
      </c>
      <c r="AA23" s="18">
        <v>5046.00159076804</v>
      </c>
      <c r="AB23" s="18">
        <v>5046.00159076804</v>
      </c>
      <c r="AC23" s="18">
        <v>5046.00159076804</v>
      </c>
      <c r="AD23" s="18">
        <v>5046.01149670959</v>
      </c>
      <c r="AF23" s="19">
        <v>0.8</v>
      </c>
      <c r="AG23" s="19">
        <v>61.3677228921258</v>
      </c>
      <c r="AH23" s="19"/>
      <c r="AI23" s="20"/>
      <c r="AJ23" s="21">
        <v>0.8</v>
      </c>
      <c r="AK23" s="21">
        <v>163.430877962247</v>
      </c>
      <c r="AL23" s="21"/>
      <c r="AN23" s="22">
        <v>0.8</v>
      </c>
      <c r="AO23" s="22">
        <v>10068.8770234227</v>
      </c>
      <c r="AP23" s="22">
        <v>11297.3791712118</v>
      </c>
      <c r="AQ23" s="22">
        <v>13898.5483876031</v>
      </c>
      <c r="AR23" s="22">
        <v>17904.9380418125</v>
      </c>
      <c r="AS23" s="22">
        <v>29714.2221353599</v>
      </c>
      <c r="AT23" s="22">
        <v>46022.3733904776</v>
      </c>
      <c r="AV23" s="17">
        <v>0.8</v>
      </c>
      <c r="AW23" s="17">
        <v>4295.30446892367</v>
      </c>
      <c r="AX23" s="17">
        <v>5533.10757934587</v>
      </c>
      <c r="AY23" s="17">
        <v>6965.45582484382</v>
      </c>
      <c r="AZ23" s="17">
        <v>8183.88192978039</v>
      </c>
      <c r="BA23" s="17">
        <v>13581.8758003691</v>
      </c>
      <c r="BB23" s="17">
        <v>22027.7169527341</v>
      </c>
    </row>
    <row r="24" ht="13.5" spans="1:54">
      <c r="A24" s="16">
        <v>0.9</v>
      </c>
      <c r="B24" s="16">
        <v>118.21631826988</v>
      </c>
      <c r="C24" s="16">
        <v>121.313205920042</v>
      </c>
      <c r="D24" s="16">
        <v>126.708702474802</v>
      </c>
      <c r="E24" s="16">
        <v>139.074502167787</v>
      </c>
      <c r="F24" s="16">
        <v>174.846447036703</v>
      </c>
      <c r="G24" s="16">
        <v>241.750365285506</v>
      </c>
      <c r="H24" s="16">
        <v>365.476789444251</v>
      </c>
      <c r="I24" s="16">
        <v>764.149445210672</v>
      </c>
      <c r="K24" s="17">
        <v>0.9</v>
      </c>
      <c r="L24" s="17">
        <v>196.257887053966</v>
      </c>
      <c r="M24" s="17">
        <v>205.548550004452</v>
      </c>
      <c r="N24" s="17">
        <v>210.177850402451</v>
      </c>
      <c r="O24" s="17">
        <v>230.581419895876</v>
      </c>
      <c r="P24" s="17">
        <v>283.90899870256</v>
      </c>
      <c r="Q24" s="17">
        <v>365.476789444251</v>
      </c>
      <c r="R24" s="17">
        <v>553.357655759383</v>
      </c>
      <c r="S24" s="17">
        <v>1130.03424678106</v>
      </c>
      <c r="T24" s="17">
        <v>1155.66948765542</v>
      </c>
      <c r="V24" s="18">
        <v>0.9</v>
      </c>
      <c r="W24" s="18">
        <v>5045.98394720785</v>
      </c>
      <c r="X24" s="18">
        <v>5045.98394720785</v>
      </c>
      <c r="Y24" s="18">
        <v>5046.44211032889</v>
      </c>
      <c r="Z24" s="18">
        <v>5046.44211032889</v>
      </c>
      <c r="AA24" s="18">
        <v>5046.00159076804</v>
      </c>
      <c r="AB24" s="18">
        <v>5046.00159076804</v>
      </c>
      <c r="AC24" s="18">
        <v>5046.00159076804</v>
      </c>
      <c r="AD24" s="18">
        <v>5046.01149670959</v>
      </c>
      <c r="AF24" s="19">
        <v>0.9</v>
      </c>
      <c r="AG24" s="19">
        <v>55.9680284642085</v>
      </c>
      <c r="AH24" s="19"/>
      <c r="AI24" s="20"/>
      <c r="AJ24" s="21">
        <v>0.9</v>
      </c>
      <c r="AK24" s="21">
        <v>145.468929591307</v>
      </c>
      <c r="AL24" s="21"/>
      <c r="AN24" s="22">
        <v>0.9</v>
      </c>
      <c r="AO24" s="22">
        <v>10068.8770234227</v>
      </c>
      <c r="AP24" s="22">
        <v>10068.8770234227</v>
      </c>
      <c r="AQ24" s="22">
        <v>11560.131365597</v>
      </c>
      <c r="AR24" s="22">
        <v>15239.4371672089</v>
      </c>
      <c r="AS24" s="22">
        <v>27731.1438972104</v>
      </c>
      <c r="AT24" s="22">
        <v>39171.3647923473</v>
      </c>
      <c r="AV24" s="17">
        <v>0.9</v>
      </c>
      <c r="AW24" s="17">
        <v>3572.15462419987</v>
      </c>
      <c r="AX24" s="17">
        <v>4602.23623581609</v>
      </c>
      <c r="AY24" s="17">
        <v>5661.77089577047</v>
      </c>
      <c r="AZ24" s="17">
        <v>7997.86267711832</v>
      </c>
      <c r="BA24" s="17">
        <v>11297.0036231786</v>
      </c>
      <c r="BB24" s="17">
        <v>18748.6936142802</v>
      </c>
    </row>
    <row r="25" ht="13.5" spans="1:54">
      <c r="A25" s="16">
        <v>1</v>
      </c>
      <c r="B25" s="16">
        <v>107.686900259329</v>
      </c>
      <c r="C25" s="16">
        <v>113.261298029621</v>
      </c>
      <c r="D25" s="16">
        <v>118.052642689712</v>
      </c>
      <c r="E25" s="16">
        <v>126.708702474802</v>
      </c>
      <c r="F25" s="16">
        <v>159.266082513009</v>
      </c>
      <c r="G25" s="16">
        <v>220.671048576979</v>
      </c>
      <c r="H25" s="16">
        <v>333.399568366058</v>
      </c>
      <c r="I25" s="16">
        <v>681.029118739267</v>
      </c>
      <c r="K25" s="17">
        <v>1</v>
      </c>
      <c r="L25" s="17">
        <v>175.199051032863</v>
      </c>
      <c r="M25" s="17">
        <v>178.915316213058</v>
      </c>
      <c r="N25" s="17">
        <v>187.301120970428</v>
      </c>
      <c r="O25" s="17">
        <v>205.849820509906</v>
      </c>
      <c r="P25" s="17">
        <v>247.249317470339</v>
      </c>
      <c r="Q25" s="17">
        <v>326.067632119614</v>
      </c>
      <c r="R25" s="17">
        <v>481.871277356552</v>
      </c>
      <c r="S25" s="17">
        <v>983.991056345322</v>
      </c>
      <c r="T25" s="17">
        <v>1006.51899529552</v>
      </c>
      <c r="V25" s="18">
        <v>1</v>
      </c>
      <c r="W25" s="18">
        <v>5045.98394720785</v>
      </c>
      <c r="X25" s="18">
        <v>5045.98394720785</v>
      </c>
      <c r="Y25" s="18">
        <v>5046.44211032889</v>
      </c>
      <c r="Z25" s="18">
        <v>5046.44211032889</v>
      </c>
      <c r="AA25" s="18">
        <v>5046.00159076804</v>
      </c>
      <c r="AB25" s="18">
        <v>5046.00159076804</v>
      </c>
      <c r="AC25" s="18">
        <v>5046.00159076804</v>
      </c>
      <c r="AD25" s="18">
        <v>5046.01149670959</v>
      </c>
      <c r="AF25" s="19">
        <v>1</v>
      </c>
      <c r="AG25" s="19">
        <v>52.232403271351</v>
      </c>
      <c r="AH25" s="19"/>
      <c r="AI25" s="20"/>
      <c r="AJ25" s="21">
        <v>1</v>
      </c>
      <c r="AK25" s="21">
        <v>132.462001460626</v>
      </c>
      <c r="AL25" s="21"/>
      <c r="AN25" s="22">
        <v>1</v>
      </c>
      <c r="AO25" s="22">
        <v>10068.8770234227</v>
      </c>
      <c r="AP25" s="22">
        <v>10068.8770234227</v>
      </c>
      <c r="AQ25" s="22">
        <v>10543.226117711</v>
      </c>
      <c r="AR25" s="22">
        <v>13582.3156580776</v>
      </c>
      <c r="AS25" s="22">
        <v>23065.993716939</v>
      </c>
      <c r="AT25" s="22">
        <v>32581.0654268646</v>
      </c>
      <c r="AV25" s="17">
        <v>1</v>
      </c>
      <c r="AW25" s="17">
        <v>3183.8394342678</v>
      </c>
      <c r="AX25" s="17">
        <v>4008.52478773631</v>
      </c>
      <c r="AY25" s="17">
        <v>4931.64532907184</v>
      </c>
      <c r="AZ25" s="17">
        <v>6807.33946008106</v>
      </c>
      <c r="BA25" s="17">
        <v>10068.4102326313</v>
      </c>
      <c r="BB25" s="17">
        <v>16709.3829929261</v>
      </c>
    </row>
    <row r="26" ht="13.5" spans="1:54">
      <c r="A26" s="16">
        <v>1.1</v>
      </c>
      <c r="B26" s="16">
        <v>100.873747428972</v>
      </c>
      <c r="C26" s="16">
        <v>105.209390139199</v>
      </c>
      <c r="D26" s="16">
        <v>110.633162873921</v>
      </c>
      <c r="E26" s="16">
        <v>121.144092612958</v>
      </c>
      <c r="F26" s="16">
        <v>149.184670174148</v>
      </c>
      <c r="G26" s="16">
        <v>206.00717608409</v>
      </c>
      <c r="H26" s="16">
        <v>311.403759626725</v>
      </c>
      <c r="I26" s="16">
        <v>635.196415357838</v>
      </c>
      <c r="K26" s="17">
        <v>1.1</v>
      </c>
      <c r="L26" s="17">
        <v>159.714612782052</v>
      </c>
      <c r="M26" s="17">
        <v>167.147143142442</v>
      </c>
      <c r="N26" s="17">
        <v>174.935321277443</v>
      </c>
      <c r="O26" s="17">
        <v>187.301120970428</v>
      </c>
      <c r="P26" s="17">
        <v>225.253508731006</v>
      </c>
      <c r="Q26" s="17">
        <v>296.739887133837</v>
      </c>
      <c r="R26" s="17">
        <v>439.712643939498</v>
      </c>
      <c r="S26" s="17">
        <v>876.789139961641</v>
      </c>
      <c r="T26" s="17">
        <v>917.960890456823</v>
      </c>
      <c r="V26" s="18">
        <v>1.1</v>
      </c>
      <c r="W26" s="18">
        <v>5045.98394720785</v>
      </c>
      <c r="X26" s="18">
        <v>5045.98394720785</v>
      </c>
      <c r="Y26" s="18">
        <v>5046.44211032889</v>
      </c>
      <c r="Z26" s="18">
        <v>5046.44211032889</v>
      </c>
      <c r="AA26" s="18">
        <v>5046.00159076804</v>
      </c>
      <c r="AB26" s="18">
        <v>5046.00159076804</v>
      </c>
      <c r="AC26" s="18">
        <v>5046.00159076804</v>
      </c>
      <c r="AD26" s="18">
        <v>5046.01149670959</v>
      </c>
      <c r="AF26" s="19">
        <v>1.1</v>
      </c>
      <c r="AG26" s="19">
        <v>49.881557874222</v>
      </c>
      <c r="AH26" s="19"/>
      <c r="AI26" s="20"/>
      <c r="AJ26" s="21">
        <v>1.1</v>
      </c>
      <c r="AK26" s="21">
        <v>123.790716040172</v>
      </c>
      <c r="AL26" s="21"/>
      <c r="AN26" s="22">
        <v>1.1</v>
      </c>
      <c r="AO26" s="22">
        <v>10068.8770234227</v>
      </c>
      <c r="AP26" s="22">
        <v>10068.8770234227</v>
      </c>
      <c r="AQ26" s="22">
        <v>10068.8770234227</v>
      </c>
      <c r="AR26" s="22">
        <v>12105.012759853</v>
      </c>
      <c r="AS26" s="22">
        <v>20089.9160664613</v>
      </c>
      <c r="AT26" s="22">
        <v>29714.6077297653</v>
      </c>
      <c r="AV26" s="17">
        <v>1.1</v>
      </c>
      <c r="AW26" s="17">
        <v>2904.03547505527</v>
      </c>
      <c r="AX26" s="17">
        <v>3655.8632878978</v>
      </c>
      <c r="AY26" s="17">
        <v>4497.60040619368</v>
      </c>
      <c r="AZ26" s="17">
        <v>6208.20245046531</v>
      </c>
      <c r="BA26" s="17">
        <v>10068.4102326313</v>
      </c>
      <c r="BB26" s="17">
        <v>15594.6494440542</v>
      </c>
    </row>
    <row r="27" ht="13.5" spans="1:54">
      <c r="A27" s="16">
        <v>1.2</v>
      </c>
      <c r="B27" s="16">
        <v>95.9187271887126</v>
      </c>
      <c r="C27" s="16">
        <v>100.873747428972</v>
      </c>
      <c r="D27" s="16">
        <v>105.686842996727</v>
      </c>
      <c r="E27" s="16">
        <v>115.579482751115</v>
      </c>
      <c r="F27" s="16">
        <v>141.852733927704</v>
      </c>
      <c r="G27" s="16">
        <v>192.259795622008</v>
      </c>
      <c r="H27" s="16">
        <v>296.739887133837</v>
      </c>
      <c r="I27" s="16">
        <v>606.453872559315</v>
      </c>
      <c r="K27" s="17">
        <v>1.2</v>
      </c>
      <c r="L27" s="17">
        <v>149.185194771501</v>
      </c>
      <c r="M27" s="17">
        <v>155.998347601858</v>
      </c>
      <c r="N27" s="17">
        <v>163.187811569108</v>
      </c>
      <c r="O27" s="17">
        <v>174.935321277443</v>
      </c>
      <c r="P27" s="17">
        <v>215.172096392146</v>
      </c>
      <c r="Q27" s="17">
        <v>277.493554486921</v>
      </c>
      <c r="R27" s="17">
        <v>410.384898953722</v>
      </c>
      <c r="S27" s="17">
        <v>818.527228883553</v>
      </c>
      <c r="T27" s="17">
        <v>856.591677454571</v>
      </c>
      <c r="V27" s="18">
        <v>1.2</v>
      </c>
      <c r="W27" s="18">
        <v>5045.98394720785</v>
      </c>
      <c r="X27" s="18">
        <v>5045.98394720785</v>
      </c>
      <c r="Y27" s="18">
        <v>5046.44211032889</v>
      </c>
      <c r="Z27" s="18">
        <v>5046.44211032889</v>
      </c>
      <c r="AA27" s="18">
        <v>5046.00159076804</v>
      </c>
      <c r="AB27" s="18">
        <v>5046.00159076804</v>
      </c>
      <c r="AC27" s="18">
        <v>5046.00159076804</v>
      </c>
      <c r="AD27" s="18">
        <v>5046.01149670959</v>
      </c>
      <c r="AF27" s="19">
        <v>1.2</v>
      </c>
      <c r="AG27" s="19">
        <v>47.6365179490812</v>
      </c>
      <c r="AH27" s="19"/>
      <c r="AI27" s="20"/>
      <c r="AJ27" s="21">
        <v>1.2</v>
      </c>
      <c r="AK27" s="21">
        <v>118.21631826988</v>
      </c>
      <c r="AL27" s="21"/>
      <c r="AN27" s="22">
        <v>1.2</v>
      </c>
      <c r="AO27" s="22">
        <v>10068.8770234227</v>
      </c>
      <c r="AP27" s="22">
        <v>10068.8770234227</v>
      </c>
      <c r="AQ27" s="22">
        <v>10068.8770234227</v>
      </c>
      <c r="AR27" s="22">
        <v>11040.0525383626</v>
      </c>
      <c r="AS27" s="22">
        <v>17904.3438305036</v>
      </c>
      <c r="AT27" s="22">
        <v>29714.6077297653</v>
      </c>
      <c r="AV27" s="17">
        <v>1.2</v>
      </c>
      <c r="AW27" s="17">
        <v>2710.26542019894</v>
      </c>
      <c r="AX27" s="17">
        <v>3411.71301877883</v>
      </c>
      <c r="AY27" s="17">
        <v>4197.64436127609</v>
      </c>
      <c r="AZ27" s="17">
        <v>5793.53453307277</v>
      </c>
      <c r="BA27" s="17">
        <v>9396.67533605635</v>
      </c>
      <c r="BB27" s="17">
        <v>14892.4815365369</v>
      </c>
    </row>
    <row r="28" ht="13.5" spans="1:54">
      <c r="A28" s="16">
        <v>1.3</v>
      </c>
      <c r="B28" s="16">
        <v>94.0605945986154</v>
      </c>
      <c r="C28" s="16">
        <v>95.9187271887126</v>
      </c>
      <c r="D28" s="16">
        <v>100.740523119533</v>
      </c>
      <c r="E28" s="16">
        <v>110.633162873921</v>
      </c>
      <c r="F28" s="16">
        <v>135.437289712065</v>
      </c>
      <c r="G28" s="16">
        <v>183.094875313952</v>
      </c>
      <c r="H28" s="16">
        <v>283.90899870256</v>
      </c>
      <c r="I28" s="16">
        <v>579.264980722874</v>
      </c>
      <c r="K28" s="17">
        <v>1.3</v>
      </c>
      <c r="L28" s="17">
        <v>145.468929591307</v>
      </c>
      <c r="M28" s="17">
        <v>149.185194771501</v>
      </c>
      <c r="N28" s="17">
        <v>155.768331753317</v>
      </c>
      <c r="O28" s="17">
        <v>166.897551477003</v>
      </c>
      <c r="P28" s="17">
        <v>200.508223899257</v>
      </c>
      <c r="Q28" s="17">
        <v>264.662666055644</v>
      </c>
      <c r="R28" s="17">
        <v>382.890138029556</v>
      </c>
      <c r="S28" s="17">
        <v>781.239605793577</v>
      </c>
      <c r="T28" s="17">
        <v>799.883417338565</v>
      </c>
      <c r="V28" s="18">
        <v>1.3</v>
      </c>
      <c r="W28" s="18">
        <v>5045.98394720785</v>
      </c>
      <c r="X28" s="18">
        <v>5045.98394720785</v>
      </c>
      <c r="Y28" s="18">
        <v>5046.44211032889</v>
      </c>
      <c r="Z28" s="18">
        <v>5046.44211032889</v>
      </c>
      <c r="AA28" s="18">
        <v>5046.00159076804</v>
      </c>
      <c r="AB28" s="18">
        <v>5046.00159076804</v>
      </c>
      <c r="AC28" s="18">
        <v>5046.00159076804</v>
      </c>
      <c r="AD28" s="18">
        <v>5046.01149670959</v>
      </c>
      <c r="AF28" s="19">
        <v>1.3</v>
      </c>
      <c r="AG28" s="19">
        <v>45.4925214652496</v>
      </c>
      <c r="AH28" s="19"/>
      <c r="AI28" s="20"/>
      <c r="AJ28" s="21">
        <v>1.3</v>
      </c>
      <c r="AK28" s="21">
        <v>113.261298029621</v>
      </c>
      <c r="AL28" s="21"/>
      <c r="AN28" s="22">
        <v>1.3</v>
      </c>
      <c r="AO28" s="22">
        <v>10068.8770234227</v>
      </c>
      <c r="AP28" s="22">
        <v>10068.8770234227</v>
      </c>
      <c r="AQ28" s="22">
        <v>10068.8770234227</v>
      </c>
      <c r="AR28" s="22">
        <v>10302.9512496891</v>
      </c>
      <c r="AS28" s="22">
        <v>15957.2861592718</v>
      </c>
      <c r="AT28" s="22">
        <v>28377.4650159286</v>
      </c>
      <c r="AV28" s="17">
        <v>1.3</v>
      </c>
      <c r="AW28" s="17">
        <v>2648.25900264492</v>
      </c>
      <c r="AX28" s="17">
        <v>3258.24713533263</v>
      </c>
      <c r="AY28" s="17">
        <v>3917.06532184413</v>
      </c>
      <c r="AZ28" s="17">
        <v>5406.76950357955</v>
      </c>
      <c r="BA28" s="17">
        <v>8973.19029256344</v>
      </c>
      <c r="BB28" s="17">
        <v>13898.6955698211</v>
      </c>
    </row>
    <row r="29" ht="13.5" spans="1:54">
      <c r="A29" s="16">
        <v>1.4</v>
      </c>
      <c r="B29" s="16">
        <v>89.7249518883884</v>
      </c>
      <c r="C29" s="16">
        <v>94.0605945986154</v>
      </c>
      <c r="D29" s="16">
        <v>98.2673631809362</v>
      </c>
      <c r="E29" s="16">
        <v>108.160002935324</v>
      </c>
      <c r="F29" s="16">
        <v>132.687813619649</v>
      </c>
      <c r="G29" s="16">
        <v>179.42890719073</v>
      </c>
      <c r="H29" s="16">
        <v>277.493554486921</v>
      </c>
      <c r="I29" s="16">
        <v>566.058947545174</v>
      </c>
      <c r="K29" s="17">
        <v>1.4</v>
      </c>
      <c r="L29" s="17">
        <v>139.275154290982</v>
      </c>
      <c r="M29" s="17">
        <v>142.372041941145</v>
      </c>
      <c r="N29" s="17">
        <v>148.967141922175</v>
      </c>
      <c r="O29" s="17">
        <v>159.478071661212</v>
      </c>
      <c r="P29" s="17">
        <v>195.92576374523</v>
      </c>
      <c r="Q29" s="17">
        <v>252.748269655172</v>
      </c>
      <c r="R29" s="17">
        <v>373.725217721501</v>
      </c>
      <c r="S29" s="17">
        <v>746.282459146725</v>
      </c>
      <c r="T29" s="17">
        <v>764.149445210672</v>
      </c>
      <c r="V29" s="18">
        <v>1.4</v>
      </c>
      <c r="W29" s="18">
        <v>5045.98394720785</v>
      </c>
      <c r="X29" s="18">
        <v>5045.98394720785</v>
      </c>
      <c r="Y29" s="18">
        <v>5046.44211032889</v>
      </c>
      <c r="Z29" s="18">
        <v>5046.44211032889</v>
      </c>
      <c r="AA29" s="18">
        <v>5046.00159076804</v>
      </c>
      <c r="AB29" s="18">
        <v>5046.00159076804</v>
      </c>
      <c r="AC29" s="18">
        <v>5046.00159076804</v>
      </c>
      <c r="AD29" s="18">
        <v>5046.01149670959</v>
      </c>
      <c r="AF29" s="19">
        <v>1.4</v>
      </c>
      <c r="AG29" s="19">
        <v>44.4569852509731</v>
      </c>
      <c r="AH29" s="19"/>
      <c r="AI29" s="20"/>
      <c r="AJ29" s="21">
        <v>1.4</v>
      </c>
      <c r="AK29" s="21">
        <v>110.164410379458</v>
      </c>
      <c r="AL29" s="21"/>
      <c r="AN29" s="22">
        <v>1.4</v>
      </c>
      <c r="AO29" s="22">
        <v>10068.8770234227</v>
      </c>
      <c r="AP29" s="22">
        <v>10068.8770234227</v>
      </c>
      <c r="AQ29" s="22">
        <v>10068.8770234227</v>
      </c>
      <c r="AR29" s="22">
        <v>10068.8770234227</v>
      </c>
      <c r="AS29" s="22">
        <v>15239.7954074229</v>
      </c>
      <c r="AT29" s="22">
        <v>25880.5693754174</v>
      </c>
      <c r="AV29" s="17">
        <v>1.4</v>
      </c>
      <c r="AW29" s="17">
        <v>2528.89664885342</v>
      </c>
      <c r="AX29" s="17">
        <v>3111.75697386124</v>
      </c>
      <c r="AY29" s="17">
        <v>3827.93109661022</v>
      </c>
      <c r="AZ29" s="17">
        <v>5164.16939489943</v>
      </c>
      <c r="BA29" s="17">
        <v>8570.14935461846</v>
      </c>
      <c r="BB29" s="17">
        <v>13582.2160631793</v>
      </c>
    </row>
    <row r="30" ht="13.5" spans="1:54">
      <c r="A30" s="16">
        <v>1.5</v>
      </c>
      <c r="B30" s="16">
        <v>89.7249518883884</v>
      </c>
      <c r="C30" s="16">
        <v>91.5830844784857</v>
      </c>
      <c r="D30" s="16">
        <v>96.4124932269885</v>
      </c>
      <c r="E30" s="16">
        <v>105.686842996727</v>
      </c>
      <c r="F30" s="16">
        <v>129.938337527232</v>
      </c>
      <c r="G30" s="16">
        <v>174.846447036703</v>
      </c>
      <c r="H30" s="16">
        <v>264.662666055644</v>
      </c>
      <c r="I30" s="16">
        <v>540.423706670815</v>
      </c>
      <c r="K30" s="17">
        <v>1.5</v>
      </c>
      <c r="L30" s="17">
        <v>135.558889110788</v>
      </c>
      <c r="M30" s="17">
        <v>139.275154290982</v>
      </c>
      <c r="N30" s="17">
        <v>145.257402014279</v>
      </c>
      <c r="O30" s="17">
        <v>152.67688183007</v>
      </c>
      <c r="P30" s="17">
        <v>187.67733546798</v>
      </c>
      <c r="Q30" s="17">
        <v>241.750365285506</v>
      </c>
      <c r="R30" s="17">
        <v>357.228361167001</v>
      </c>
      <c r="S30" s="17">
        <v>712.878963461955</v>
      </c>
      <c r="T30" s="17">
        <v>746.282459146725</v>
      </c>
      <c r="V30" s="18">
        <v>1.5</v>
      </c>
      <c r="W30" s="18">
        <v>5045.98394720785</v>
      </c>
      <c r="X30" s="18">
        <v>5045.98394720785</v>
      </c>
      <c r="Y30" s="18">
        <v>5046.44211032889</v>
      </c>
      <c r="Z30" s="18">
        <v>5046.44211032889</v>
      </c>
      <c r="AA30" s="18">
        <v>5046.00159076804</v>
      </c>
      <c r="AB30" s="18">
        <v>5046.00159076804</v>
      </c>
      <c r="AC30" s="18">
        <v>5046.00159076804</v>
      </c>
      <c r="AD30" s="18">
        <v>5046.01149670959</v>
      </c>
      <c r="AF30" s="19">
        <v>1.5</v>
      </c>
      <c r="AG30" s="19">
        <v>43.4450207187344</v>
      </c>
      <c r="AH30" s="19"/>
      <c r="AI30" s="20"/>
      <c r="AJ30" s="21">
        <v>1.5</v>
      </c>
      <c r="AK30" s="21">
        <v>105.209390139199</v>
      </c>
      <c r="AL30" s="21"/>
      <c r="AN30" s="22">
        <v>1.5</v>
      </c>
      <c r="AO30" s="22">
        <v>10068.8770234227</v>
      </c>
      <c r="AP30" s="22">
        <v>10068.8770234227</v>
      </c>
      <c r="AQ30" s="22">
        <v>10068.8770234227</v>
      </c>
      <c r="AR30" s="22">
        <v>10068.8770234227</v>
      </c>
      <c r="AS30" s="22">
        <v>14553.4575783137</v>
      </c>
      <c r="AT30" s="22">
        <v>24153.0347436213</v>
      </c>
      <c r="AV30" s="17">
        <v>1.5</v>
      </c>
      <c r="AW30" s="17">
        <v>2471.54071261595</v>
      </c>
      <c r="AX30" s="17">
        <v>3040.44959367412</v>
      </c>
      <c r="AY30" s="17">
        <v>3655.8632878978</v>
      </c>
      <c r="AZ30" s="17">
        <v>4931.64532907184</v>
      </c>
      <c r="BA30" s="17">
        <v>8374.47005865967</v>
      </c>
      <c r="BB30" s="17">
        <v>13273.1277976693</v>
      </c>
    </row>
    <row r="31" ht="13.5" spans="1:54">
      <c r="A31" s="16">
        <v>1.6</v>
      </c>
      <c r="B31" s="16">
        <v>85.3893091781614</v>
      </c>
      <c r="C31" s="16">
        <v>89.7249518883884</v>
      </c>
      <c r="D31" s="16">
        <v>93.9393332883915</v>
      </c>
      <c r="E31" s="16">
        <v>100.740523119533</v>
      </c>
      <c r="F31" s="16">
        <v>127.188861434816</v>
      </c>
      <c r="G31" s="16">
        <v>171.180478913481</v>
      </c>
      <c r="H31" s="16">
        <v>259.163713870811</v>
      </c>
      <c r="I31" s="16">
        <v>528.771324455198</v>
      </c>
      <c r="K31" s="17">
        <v>1.6</v>
      </c>
      <c r="L31" s="17">
        <v>129.984491340496</v>
      </c>
      <c r="M31" s="17">
        <v>135.558889110788</v>
      </c>
      <c r="N31" s="17">
        <v>139.074502167787</v>
      </c>
      <c r="O31" s="17">
        <v>148.967141922175</v>
      </c>
      <c r="P31" s="17">
        <v>183.094875313952</v>
      </c>
      <c r="Q31" s="17">
        <v>236.251413100672</v>
      </c>
      <c r="R31" s="17">
        <v>348.979932889752</v>
      </c>
      <c r="S31" s="17">
        <v>696.56562836009</v>
      </c>
      <c r="T31" s="17">
        <v>729.192298563819</v>
      </c>
      <c r="V31" s="18">
        <v>1.6</v>
      </c>
      <c r="W31" s="18">
        <v>4102.05259143844</v>
      </c>
      <c r="X31" s="18">
        <v>4102.05259143844</v>
      </c>
      <c r="Y31" s="18">
        <v>4101.69501378483</v>
      </c>
      <c r="Z31" s="18">
        <v>4101.69501378483</v>
      </c>
      <c r="AA31" s="18">
        <v>4197.32997024213</v>
      </c>
      <c r="AB31" s="18">
        <v>4295.39461753832</v>
      </c>
      <c r="AC31" s="18">
        <v>4602.41944785817</v>
      </c>
      <c r="AD31" s="18">
        <v>5046.01149670959</v>
      </c>
      <c r="AF31" s="19">
        <v>1.6</v>
      </c>
      <c r="AG31" s="19">
        <v>42.4560913115436</v>
      </c>
      <c r="AH31" s="19"/>
      <c r="AI31" s="20"/>
      <c r="AJ31" s="21">
        <v>1.6</v>
      </c>
      <c r="AK31" s="21">
        <v>105.209390139199</v>
      </c>
      <c r="AL31" s="21"/>
      <c r="AN31" s="22">
        <v>1.6</v>
      </c>
      <c r="AO31" s="22">
        <v>10068.8770234227</v>
      </c>
      <c r="AP31" s="22">
        <v>10068.8770234227</v>
      </c>
      <c r="AQ31" s="22">
        <v>10068.8770234227</v>
      </c>
      <c r="AR31" s="22">
        <v>10068.8770234227</v>
      </c>
      <c r="AS31" s="22">
        <v>14222.4577742043</v>
      </c>
      <c r="AT31" s="22">
        <v>22541.0722458854</v>
      </c>
      <c r="AV31" s="17">
        <v>1.6</v>
      </c>
      <c r="AW31" s="17">
        <v>2359.92916101871</v>
      </c>
      <c r="AX31" s="17">
        <v>2971.46745414527</v>
      </c>
      <c r="AY31" s="17">
        <v>3572.15462419987</v>
      </c>
      <c r="AZ31" s="17">
        <v>4819.25869725517</v>
      </c>
      <c r="BA31" s="17">
        <v>8374.47005865967</v>
      </c>
      <c r="BB31" s="17">
        <v>12675.7811280207</v>
      </c>
    </row>
    <row r="32" ht="13.5" spans="1:54">
      <c r="A32" s="16">
        <v>1.7</v>
      </c>
      <c r="B32" s="16">
        <v>85.3893091781614</v>
      </c>
      <c r="C32" s="16">
        <v>89.7249518883884</v>
      </c>
      <c r="D32" s="16">
        <v>92.0844633344437</v>
      </c>
      <c r="E32" s="16">
        <v>100.740523119533</v>
      </c>
      <c r="F32" s="16">
        <v>123.522893311593</v>
      </c>
      <c r="G32" s="16">
        <v>167.514510790258</v>
      </c>
      <c r="H32" s="16">
        <v>252.748269655172</v>
      </c>
      <c r="I32" s="16">
        <v>516.342116758539</v>
      </c>
      <c r="K32" s="17">
        <v>1.7</v>
      </c>
      <c r="L32" s="17">
        <v>126.887603690334</v>
      </c>
      <c r="M32" s="17">
        <v>132.462001460626</v>
      </c>
      <c r="N32" s="17">
        <v>135.983052244541</v>
      </c>
      <c r="O32" s="17">
        <v>145.257402014279</v>
      </c>
      <c r="P32" s="17">
        <v>179.42890719073</v>
      </c>
      <c r="Q32" s="17">
        <v>230.752460915839</v>
      </c>
      <c r="R32" s="17">
        <v>340.731504612502</v>
      </c>
      <c r="S32" s="17">
        <v>681.029118739267</v>
      </c>
      <c r="T32" s="17">
        <v>712.878963461955</v>
      </c>
      <c r="V32" s="18">
        <v>1.7</v>
      </c>
      <c r="W32" s="18">
        <v>3740.95549142953</v>
      </c>
      <c r="X32" s="18">
        <v>3740.95549142953</v>
      </c>
      <c r="Y32" s="18">
        <v>3740.61366274967</v>
      </c>
      <c r="Z32" s="18">
        <v>3740.61366274967</v>
      </c>
      <c r="AA32" s="18">
        <v>3827.98368182751</v>
      </c>
      <c r="AB32" s="18">
        <v>3916.88340881564</v>
      </c>
      <c r="AC32" s="18">
        <v>4197.32997024213</v>
      </c>
      <c r="AD32" s="18">
        <v>4819.17845624557</v>
      </c>
      <c r="AF32" s="19">
        <v>1.7</v>
      </c>
      <c r="AG32" s="19">
        <v>41.489672685939</v>
      </c>
      <c r="AH32" s="19"/>
      <c r="AI32" s="20"/>
      <c r="AJ32" s="21">
        <v>1.7</v>
      </c>
      <c r="AK32" s="21">
        <v>102.731880019069</v>
      </c>
      <c r="AL32" s="21"/>
      <c r="AN32" s="22">
        <v>1.7</v>
      </c>
      <c r="AO32" s="22">
        <v>10068.8770234227</v>
      </c>
      <c r="AP32" s="22">
        <v>10068.8770234227</v>
      </c>
      <c r="AQ32" s="22">
        <v>10068.8770234227</v>
      </c>
      <c r="AR32" s="22">
        <v>10068.8770234227</v>
      </c>
      <c r="AS32" s="22">
        <v>13898.2726719442</v>
      </c>
      <c r="AT32" s="22">
        <v>22027.7169527341</v>
      </c>
      <c r="AV32" s="17">
        <v>1.7</v>
      </c>
      <c r="AW32" s="17">
        <v>2306.44862587836</v>
      </c>
      <c r="AX32" s="17">
        <v>2904.03547505527</v>
      </c>
      <c r="AY32" s="17">
        <v>3490.77120116021</v>
      </c>
      <c r="AZ32" s="17">
        <v>4709.19730609678</v>
      </c>
      <c r="BA32" s="17">
        <v>8374.47005865967</v>
      </c>
      <c r="BB32" s="17">
        <v>12386.85079287</v>
      </c>
    </row>
    <row r="33" ht="13.5" spans="1:54">
      <c r="A33" s="16">
        <v>1.8</v>
      </c>
      <c r="B33" s="16">
        <v>83.5311765880641</v>
      </c>
      <c r="C33" s="16">
        <v>87.8668192982911</v>
      </c>
      <c r="D33" s="16">
        <v>89.6113033958467</v>
      </c>
      <c r="E33" s="16">
        <v>98.2673631809362</v>
      </c>
      <c r="F33" s="16">
        <v>120.773417219177</v>
      </c>
      <c r="G33" s="16">
        <v>162.932050636231</v>
      </c>
      <c r="H33" s="16">
        <v>252.748269655172</v>
      </c>
      <c r="I33" s="16">
        <v>504.689734542921</v>
      </c>
      <c r="K33" s="17">
        <v>1.8</v>
      </c>
      <c r="L33" s="17">
        <v>123.790716040172</v>
      </c>
      <c r="M33" s="17">
        <v>129.984491340496</v>
      </c>
      <c r="N33" s="17">
        <v>135.983052244541</v>
      </c>
      <c r="O33" s="17">
        <v>145.257402014279</v>
      </c>
      <c r="P33" s="17">
        <v>174.846447036703</v>
      </c>
      <c r="Q33" s="17">
        <v>225.253508731006</v>
      </c>
      <c r="R33" s="17">
        <v>333.399568366058</v>
      </c>
      <c r="S33" s="17">
        <v>665.492609118443</v>
      </c>
      <c r="T33" s="17">
        <v>696.56562836009</v>
      </c>
      <c r="V33" s="18">
        <v>1.8</v>
      </c>
      <c r="W33" s="18">
        <v>3111.66792091659</v>
      </c>
      <c r="X33" s="18">
        <v>3111.66792091659</v>
      </c>
      <c r="Y33" s="18">
        <v>3111.19445837673</v>
      </c>
      <c r="Z33" s="18">
        <v>3111.19445837673</v>
      </c>
      <c r="AA33" s="18">
        <v>3183.68978417123</v>
      </c>
      <c r="AB33" s="18">
        <v>3257.92563866647</v>
      </c>
      <c r="AC33" s="18">
        <v>3490.71461449108</v>
      </c>
      <c r="AD33" s="18">
        <v>4008.17265403859</v>
      </c>
      <c r="AF33" s="19">
        <v>1.8</v>
      </c>
      <c r="AG33" s="19">
        <v>41.489672685939</v>
      </c>
      <c r="AH33" s="19"/>
      <c r="AI33" s="20"/>
      <c r="AJ33" s="21">
        <v>1.8</v>
      </c>
      <c r="AK33" s="21">
        <v>100.873747428972</v>
      </c>
      <c r="AL33" s="21"/>
      <c r="AN33" s="22">
        <v>1.8</v>
      </c>
      <c r="AO33" s="22">
        <v>10068.8770234227</v>
      </c>
      <c r="AP33" s="22">
        <v>10068.8770234227</v>
      </c>
      <c r="AQ33" s="22">
        <v>10068.8770234227</v>
      </c>
      <c r="AR33" s="22">
        <v>10068.8770234227</v>
      </c>
      <c r="AS33" s="22">
        <v>13898.2726719442</v>
      </c>
      <c r="AT33" s="22">
        <v>21526.4564177983</v>
      </c>
      <c r="AV33" s="17">
        <v>1.8</v>
      </c>
      <c r="AW33" s="17">
        <v>2202.58787647537</v>
      </c>
      <c r="AX33" s="17">
        <v>2837.37857618469</v>
      </c>
      <c r="AY33" s="17">
        <v>3411.71301877883</v>
      </c>
      <c r="AZ33" s="17">
        <v>4602.23623581609</v>
      </c>
      <c r="BA33" s="17">
        <v>8183.65840687895</v>
      </c>
      <c r="BB33" s="17">
        <v>12386.85079287</v>
      </c>
    </row>
    <row r="34" ht="13.5" spans="1:54">
      <c r="A34" s="16">
        <v>1.9</v>
      </c>
      <c r="B34" s="16">
        <v>81.6730439979669</v>
      </c>
      <c r="C34" s="16">
        <v>85.3893091781614</v>
      </c>
      <c r="D34" s="16">
        <v>89.6113033958467</v>
      </c>
      <c r="E34" s="16">
        <v>96.4124932269885</v>
      </c>
      <c r="F34" s="16">
        <v>120.773417219177</v>
      </c>
      <c r="G34" s="16">
        <v>159.266082513009</v>
      </c>
      <c r="H34" s="16">
        <v>247.249317470339</v>
      </c>
      <c r="I34" s="16">
        <v>504.689734542921</v>
      </c>
      <c r="K34" s="17">
        <v>1.9</v>
      </c>
      <c r="L34" s="17">
        <v>123.790716040172</v>
      </c>
      <c r="M34" s="17">
        <v>126.887603690334</v>
      </c>
      <c r="N34" s="17">
        <v>132.891602321294</v>
      </c>
      <c r="O34" s="17">
        <v>139.074502167787</v>
      </c>
      <c r="P34" s="17">
        <v>171.180478913481</v>
      </c>
      <c r="Q34" s="17">
        <v>220.671048576979</v>
      </c>
      <c r="R34" s="17">
        <v>326.067632119614</v>
      </c>
      <c r="S34" s="17">
        <v>649.95609949762</v>
      </c>
      <c r="T34" s="17">
        <v>681.029118739267</v>
      </c>
      <c r="V34" s="18">
        <v>1.9</v>
      </c>
      <c r="W34" s="18">
        <v>2528.83366515608</v>
      </c>
      <c r="X34" s="18">
        <v>2528.83366515608</v>
      </c>
      <c r="Y34" s="18">
        <v>2529.38358282179</v>
      </c>
      <c r="Z34" s="18">
        <v>2588.12113136347</v>
      </c>
      <c r="AA34" s="18">
        <v>2587.96996414764</v>
      </c>
      <c r="AB34" s="18">
        <v>2709.86340424477</v>
      </c>
      <c r="AC34" s="18">
        <v>2838.17228855755</v>
      </c>
      <c r="AD34" s="18">
        <v>3257.75923935282</v>
      </c>
      <c r="AF34" s="19">
        <v>1.9</v>
      </c>
      <c r="AG34" s="19">
        <v>40.5452524339733</v>
      </c>
      <c r="AH34" s="19"/>
      <c r="AI34" s="20"/>
      <c r="AJ34" s="21">
        <v>1.9</v>
      </c>
      <c r="AK34" s="21">
        <v>100.873747428972</v>
      </c>
      <c r="AL34" s="21"/>
      <c r="AN34" s="22">
        <v>1.9</v>
      </c>
      <c r="AO34" s="22">
        <v>10068.8770234227</v>
      </c>
      <c r="AP34" s="22">
        <v>10068.8770234227</v>
      </c>
      <c r="AQ34" s="22">
        <v>10068.8770234227</v>
      </c>
      <c r="AR34" s="22">
        <v>10068.8770234227</v>
      </c>
      <c r="AS34" s="22">
        <v>13581.8758003691</v>
      </c>
      <c r="AT34" s="22">
        <v>20557.5318985256</v>
      </c>
      <c r="AV34" s="17">
        <v>1.9</v>
      </c>
      <c r="AW34" s="17">
        <v>2152.98274243215</v>
      </c>
      <c r="AX34" s="17">
        <v>2773.04691797239</v>
      </c>
      <c r="AY34" s="17">
        <v>3411.71301877883</v>
      </c>
      <c r="AZ34" s="17">
        <v>4497.60040619368</v>
      </c>
      <c r="BA34" s="17">
        <v>7997.71439927632</v>
      </c>
      <c r="BB34" s="17">
        <v>12105.3116988511</v>
      </c>
    </row>
    <row r="35" ht="13.5" spans="1:54">
      <c r="A35" s="16">
        <v>2</v>
      </c>
      <c r="B35" s="16">
        <v>81.6730439979669</v>
      </c>
      <c r="C35" s="16">
        <v>85.3893091781614</v>
      </c>
      <c r="D35" s="16">
        <v>89.6113033958467</v>
      </c>
      <c r="E35" s="16">
        <v>96.4124932269885</v>
      </c>
      <c r="F35" s="16">
        <v>118.02394112676</v>
      </c>
      <c r="G35" s="16">
        <v>159.266082513009</v>
      </c>
      <c r="H35" s="16">
        <v>241.750365285506</v>
      </c>
      <c r="I35" s="16">
        <v>493.037352327304</v>
      </c>
      <c r="K35" s="17">
        <v>2</v>
      </c>
      <c r="L35" s="17">
        <v>121.313205920042</v>
      </c>
      <c r="M35" s="17">
        <v>123.790716040172</v>
      </c>
      <c r="N35" s="17">
        <v>129.800152398048</v>
      </c>
      <c r="O35" s="17">
        <v>139.074502167787</v>
      </c>
      <c r="P35" s="17">
        <v>167.514510790258</v>
      </c>
      <c r="Q35" s="17">
        <v>220.671048576979</v>
      </c>
      <c r="R35" s="17">
        <v>326.067632119614</v>
      </c>
      <c r="S35" s="17">
        <v>649.95609949762</v>
      </c>
      <c r="T35" s="17">
        <v>665.492609118443</v>
      </c>
      <c r="V35" s="18">
        <v>2</v>
      </c>
      <c r="W35" s="18">
        <v>2152.8715044264</v>
      </c>
      <c r="X35" s="18">
        <v>2152.8715044264</v>
      </c>
      <c r="Y35" s="18">
        <v>2152.8449821704</v>
      </c>
      <c r="Z35" s="18">
        <v>2202.92647092699</v>
      </c>
      <c r="AA35" s="18">
        <v>2203.04331120932</v>
      </c>
      <c r="AB35" s="18">
        <v>2306.60691069034</v>
      </c>
      <c r="AC35" s="18">
        <v>2415.6694623562</v>
      </c>
      <c r="AD35" s="18">
        <v>2773.02013918313</v>
      </c>
      <c r="AF35" s="19">
        <v>2</v>
      </c>
      <c r="AG35" s="19">
        <v>39.6223298115278</v>
      </c>
      <c r="AH35" s="19"/>
      <c r="AI35" s="20"/>
      <c r="AJ35" s="21">
        <v>2</v>
      </c>
      <c r="AK35" s="21">
        <v>98.3962373088423</v>
      </c>
      <c r="AL35" s="21"/>
      <c r="AN35" s="22">
        <v>2</v>
      </c>
      <c r="AO35" s="22">
        <v>8183.88192978039</v>
      </c>
      <c r="AP35" s="22">
        <v>8374.55166375901</v>
      </c>
      <c r="AQ35" s="22">
        <v>9182.96033261959</v>
      </c>
      <c r="AR35" s="22">
        <v>10068.8770234227</v>
      </c>
      <c r="AS35" s="22">
        <v>13273.2671594788</v>
      </c>
      <c r="AT35" s="22">
        <v>20089.1959831768</v>
      </c>
      <c r="AV35" s="17">
        <v>2</v>
      </c>
      <c r="AW35" s="17">
        <v>2103.37760838893</v>
      </c>
      <c r="AX35" s="17">
        <v>2710.26542019894</v>
      </c>
      <c r="AY35" s="17">
        <v>3334.2049968363</v>
      </c>
      <c r="AZ35" s="17">
        <v>4497.60040619368</v>
      </c>
      <c r="BA35" s="17">
        <v>7815.66450701615</v>
      </c>
      <c r="BB35" s="17">
        <v>11829.81998394</v>
      </c>
    </row>
    <row r="36" ht="13.5" spans="1:54">
      <c r="A36" s="16">
        <v>2.1</v>
      </c>
      <c r="B36" s="16">
        <v>79.8149114078696</v>
      </c>
      <c r="C36" s="16">
        <v>83.5311765880641</v>
      </c>
      <c r="D36" s="16">
        <v>87.756433441899</v>
      </c>
      <c r="E36" s="16">
        <v>93.9393332883915</v>
      </c>
      <c r="F36" s="16">
        <v>118.02394112676</v>
      </c>
      <c r="G36" s="16">
        <v>155.600114389787</v>
      </c>
      <c r="H36" s="16">
        <v>236.251413100672</v>
      </c>
      <c r="I36" s="16">
        <v>482.161795592727</v>
      </c>
      <c r="K36" s="17">
        <v>2.1</v>
      </c>
      <c r="L36" s="17">
        <v>121.313205920042</v>
      </c>
      <c r="M36" s="17">
        <v>123.790716040172</v>
      </c>
      <c r="N36" s="17">
        <v>126.708702474802</v>
      </c>
      <c r="O36" s="17">
        <v>135.983052244541</v>
      </c>
      <c r="P36" s="17">
        <v>162.932050636231</v>
      </c>
      <c r="Q36" s="17">
        <v>215.172096392146</v>
      </c>
      <c r="R36" s="17">
        <v>318.735695873169</v>
      </c>
      <c r="S36" s="17">
        <v>635.196415357838</v>
      </c>
      <c r="T36" s="17">
        <v>649.95609949762</v>
      </c>
      <c r="V36" s="18">
        <v>2.1</v>
      </c>
      <c r="W36" s="18">
        <v>1963.34198023647</v>
      </c>
      <c r="X36" s="18">
        <v>1963.34198023647</v>
      </c>
      <c r="Y36" s="18">
        <v>1963.02995688308</v>
      </c>
      <c r="Z36" s="18">
        <v>1963.02995688308</v>
      </c>
      <c r="AA36" s="18">
        <v>2008.74700067855</v>
      </c>
      <c r="AB36" s="18">
        <v>2055.48809424963</v>
      </c>
      <c r="AC36" s="18">
        <v>2203.04331120932</v>
      </c>
      <c r="AD36" s="18">
        <v>2529.09693813621</v>
      </c>
      <c r="AF36" s="19">
        <v>2.1</v>
      </c>
      <c r="AG36" s="19">
        <v>39.6223298115278</v>
      </c>
      <c r="AH36" s="19"/>
      <c r="AI36" s="20"/>
      <c r="AJ36" s="21">
        <v>2.1</v>
      </c>
      <c r="AK36" s="21">
        <v>95.9187271887126</v>
      </c>
      <c r="AL36" s="21"/>
      <c r="AN36" s="22">
        <v>2.1</v>
      </c>
      <c r="AO36" s="22">
        <v>7997.86267711832</v>
      </c>
      <c r="AP36" s="22">
        <v>8183.88192978039</v>
      </c>
      <c r="AQ36" s="22">
        <v>8973.68867337477</v>
      </c>
      <c r="AR36" s="22">
        <v>10068.8770234227</v>
      </c>
      <c r="AS36" s="22">
        <v>12970.4996916023</v>
      </c>
      <c r="AT36" s="22">
        <v>19632.2828950316</v>
      </c>
      <c r="AV36" s="17">
        <v>2.1</v>
      </c>
      <c r="AW36" s="17">
        <v>2103.37760838893</v>
      </c>
      <c r="AX36" s="17">
        <v>2648.25900264492</v>
      </c>
      <c r="AY36" s="17">
        <v>3334.2049968363</v>
      </c>
      <c r="AZ36" s="17">
        <v>4395.28981722954</v>
      </c>
      <c r="BA36" s="17">
        <v>7815.66450701615</v>
      </c>
      <c r="BB36" s="17">
        <v>11560.3756481367</v>
      </c>
    </row>
    <row r="37" ht="13.5" spans="1:54">
      <c r="A37" s="16">
        <v>2.2</v>
      </c>
      <c r="B37" s="16">
        <v>79.8149114078696</v>
      </c>
      <c r="C37" s="16">
        <v>83.5311765880641</v>
      </c>
      <c r="D37" s="16">
        <v>85.9015634879512</v>
      </c>
      <c r="E37" s="16">
        <v>93.9393332883915</v>
      </c>
      <c r="F37" s="16">
        <v>115.274465034344</v>
      </c>
      <c r="G37" s="16">
        <v>155.600114389787</v>
      </c>
      <c r="H37" s="16">
        <v>236.251413100672</v>
      </c>
      <c r="I37" s="16">
        <v>482.161795592727</v>
      </c>
      <c r="K37" s="17">
        <v>2.2</v>
      </c>
      <c r="L37" s="17">
        <v>118.21631826988</v>
      </c>
      <c r="M37" s="17">
        <v>121.313205920042</v>
      </c>
      <c r="N37" s="17">
        <v>123.617252551555</v>
      </c>
      <c r="O37" s="17">
        <v>135.983052244541</v>
      </c>
      <c r="P37" s="17">
        <v>162.932050636231</v>
      </c>
      <c r="Q37" s="17">
        <v>210.589636238118</v>
      </c>
      <c r="R37" s="17">
        <v>311.403759626725</v>
      </c>
      <c r="S37" s="17">
        <v>620.436731218055</v>
      </c>
      <c r="T37" s="17">
        <v>649.95609949762</v>
      </c>
      <c r="V37" s="18">
        <v>2.2</v>
      </c>
      <c r="W37" s="18">
        <v>1749.65673237529</v>
      </c>
      <c r="X37" s="18">
        <v>1749.65673237529</v>
      </c>
      <c r="Y37" s="18">
        <v>1749.71991217908</v>
      </c>
      <c r="Z37" s="18">
        <v>1749.71991217908</v>
      </c>
      <c r="AA37" s="18">
        <v>1790.62189734684</v>
      </c>
      <c r="AB37" s="18">
        <v>1831.86403873308</v>
      </c>
      <c r="AC37" s="18">
        <v>1962.92239913827</v>
      </c>
      <c r="AD37" s="18">
        <v>2254.10071784763</v>
      </c>
      <c r="AF37" s="19">
        <v>2.2</v>
      </c>
      <c r="AG37" s="19">
        <v>39.6223298115278</v>
      </c>
      <c r="AH37" s="19"/>
      <c r="AI37" s="20"/>
      <c r="AJ37" s="21">
        <v>2.2</v>
      </c>
      <c r="AK37" s="21">
        <v>94.0605945986154</v>
      </c>
      <c r="AL37" s="21"/>
      <c r="AN37" s="22">
        <v>2.2</v>
      </c>
      <c r="AO37" s="22">
        <v>7997.86267711832</v>
      </c>
      <c r="AP37" s="22">
        <v>8183.88192978039</v>
      </c>
      <c r="AQ37" s="22">
        <v>8769.06749544649</v>
      </c>
      <c r="AR37" s="22">
        <v>10068.8770234227</v>
      </c>
      <c r="AS37" s="22">
        <v>12675.5204544107</v>
      </c>
      <c r="AT37" s="22">
        <v>19185.448772066</v>
      </c>
      <c r="AV37" s="17">
        <v>2.2</v>
      </c>
      <c r="AW37" s="17">
        <v>2103.37760838893</v>
      </c>
      <c r="AX37" s="17">
        <v>2648.25900264492</v>
      </c>
      <c r="AY37" s="17">
        <v>3258.24713533263</v>
      </c>
      <c r="AZ37" s="17">
        <v>4395.28981722954</v>
      </c>
      <c r="BA37" s="17">
        <v>7637.50873009844</v>
      </c>
      <c r="BB37" s="17">
        <v>11560.3756481367</v>
      </c>
    </row>
    <row r="38" ht="13.5" spans="1:54">
      <c r="A38" s="16">
        <v>2.3</v>
      </c>
      <c r="B38" s="16">
        <v>79.8149114078696</v>
      </c>
      <c r="C38" s="16">
        <v>81.6730439979669</v>
      </c>
      <c r="D38" s="16">
        <v>85.9015634879512</v>
      </c>
      <c r="E38" s="16">
        <v>93.9393332883915</v>
      </c>
      <c r="F38" s="16">
        <v>115.274465034344</v>
      </c>
      <c r="G38" s="16">
        <v>152.85063829737</v>
      </c>
      <c r="H38" s="16">
        <v>230.752460915839</v>
      </c>
      <c r="I38" s="16">
        <v>471.286238858151</v>
      </c>
      <c r="K38" s="17">
        <v>2.3</v>
      </c>
      <c r="L38" s="17">
        <v>115.73880814975</v>
      </c>
      <c r="M38" s="17">
        <v>121.313205920042</v>
      </c>
      <c r="N38" s="17">
        <v>123.617252551555</v>
      </c>
      <c r="O38" s="17">
        <v>132.891602321294</v>
      </c>
      <c r="P38" s="17">
        <v>159.266082513009</v>
      </c>
      <c r="Q38" s="17">
        <v>210.589636238118</v>
      </c>
      <c r="R38" s="17">
        <v>311.403759626725</v>
      </c>
      <c r="S38" s="17">
        <v>620.436731218055</v>
      </c>
      <c r="T38" s="17">
        <v>635.196415357838</v>
      </c>
      <c r="V38" s="18">
        <v>2.3</v>
      </c>
      <c r="W38" s="18">
        <v>1559.50783065533</v>
      </c>
      <c r="X38" s="18">
        <v>1559.50783065533</v>
      </c>
      <c r="Y38" s="18">
        <v>1559.28659690712</v>
      </c>
      <c r="Z38" s="18">
        <v>1559.28659690712</v>
      </c>
      <c r="AA38" s="18">
        <v>1595.40909478526</v>
      </c>
      <c r="AB38" s="18">
        <v>1632.98526804829</v>
      </c>
      <c r="AC38" s="18">
        <v>1749.37975596059</v>
      </c>
      <c r="AD38" s="18">
        <v>2056.01022018213</v>
      </c>
      <c r="AF38" s="19">
        <v>2.3</v>
      </c>
      <c r="AG38" s="19">
        <v>38.720415472812</v>
      </c>
      <c r="AH38" s="19"/>
      <c r="AI38" s="20"/>
      <c r="AJ38" s="21">
        <v>2.3</v>
      </c>
      <c r="AK38" s="21">
        <v>94.0605945986154</v>
      </c>
      <c r="AL38" s="21"/>
      <c r="AN38" s="22">
        <v>2.3</v>
      </c>
      <c r="AO38" s="22">
        <v>7997.86267711832</v>
      </c>
      <c r="AP38" s="22">
        <v>8183.88192978039</v>
      </c>
      <c r="AQ38" s="22">
        <v>8569.87187905418</v>
      </c>
      <c r="AR38" s="22">
        <v>10068.8770234227</v>
      </c>
      <c r="AS38" s="22">
        <v>12387.3559190684</v>
      </c>
      <c r="AT38" s="22">
        <v>18748.6936142802</v>
      </c>
      <c r="AV38" s="17">
        <v>2.3</v>
      </c>
      <c r="AW38" s="17">
        <v>2056.09771500399</v>
      </c>
      <c r="AX38" s="17">
        <v>2587.80274552974</v>
      </c>
      <c r="AY38" s="17">
        <v>3183.8394342678</v>
      </c>
      <c r="AZ38" s="17">
        <v>4295.30446892367</v>
      </c>
      <c r="BA38" s="17">
        <v>7464.22059735881</v>
      </c>
      <c r="BB38" s="17">
        <v>11560.3756481367</v>
      </c>
    </row>
    <row r="39" ht="13.5" spans="1:54">
      <c r="A39" s="16">
        <v>2.4</v>
      </c>
      <c r="B39" s="16">
        <v>77.9567788177723</v>
      </c>
      <c r="C39" s="16">
        <v>81.6730439979669</v>
      </c>
      <c r="D39" s="16">
        <v>85.9015634879512</v>
      </c>
      <c r="E39" s="16">
        <v>92.0844633344437</v>
      </c>
      <c r="F39" s="16">
        <v>112.524988941927</v>
      </c>
      <c r="G39" s="16">
        <v>149.184670174148</v>
      </c>
      <c r="H39" s="16">
        <v>230.752460915839</v>
      </c>
      <c r="I39" s="16">
        <v>471.286238858151</v>
      </c>
      <c r="K39" s="17">
        <v>2.4</v>
      </c>
      <c r="L39" s="17">
        <v>115.73880814975</v>
      </c>
      <c r="M39" s="17">
        <v>118.21631826988</v>
      </c>
      <c r="N39" s="17">
        <v>123.617252551555</v>
      </c>
      <c r="O39" s="17">
        <v>132.891602321294</v>
      </c>
      <c r="P39" s="17">
        <v>159.266082513009</v>
      </c>
      <c r="Q39" s="17">
        <v>206.00717608409</v>
      </c>
      <c r="R39" s="17">
        <v>304.071823380281</v>
      </c>
      <c r="S39" s="17">
        <v>606.453872559315</v>
      </c>
      <c r="T39" s="17">
        <v>635.196415357838</v>
      </c>
      <c r="V39" s="18">
        <v>2.4</v>
      </c>
      <c r="W39" s="18">
        <v>1296.89175792158</v>
      </c>
      <c r="X39" s="18">
        <v>1296.89175792158</v>
      </c>
      <c r="Y39" s="18">
        <v>1297.13164341583</v>
      </c>
      <c r="Z39" s="18">
        <v>1327.42785266365</v>
      </c>
      <c r="AA39" s="18">
        <v>1326.87692975924</v>
      </c>
      <c r="AB39" s="18">
        <v>1390.11487988482</v>
      </c>
      <c r="AC39" s="18">
        <v>1455.18581407202</v>
      </c>
      <c r="AD39" s="18">
        <v>1875.00988309954</v>
      </c>
      <c r="AF39" s="19">
        <v>2.4</v>
      </c>
      <c r="AG39" s="19">
        <v>38.720415472812</v>
      </c>
      <c r="AH39" s="19"/>
      <c r="AI39" s="20"/>
      <c r="AJ39" s="21">
        <v>2.4</v>
      </c>
      <c r="AK39" s="21">
        <v>94.0605945986154</v>
      </c>
      <c r="AL39" s="21"/>
      <c r="AN39" s="22">
        <v>2.4</v>
      </c>
      <c r="AO39" s="22">
        <v>7997.86267711832</v>
      </c>
      <c r="AP39" s="22">
        <v>8183.88192978039</v>
      </c>
      <c r="AQ39" s="22">
        <v>8374.55166375901</v>
      </c>
      <c r="AR39" s="22">
        <v>9839.45327847282</v>
      </c>
      <c r="AS39" s="22">
        <v>12105.0325567398</v>
      </c>
      <c r="AT39" s="22">
        <v>18322.017421674</v>
      </c>
      <c r="AV39" s="17">
        <v>2.4</v>
      </c>
      <c r="AW39" s="17">
        <v>2056.09771500399</v>
      </c>
      <c r="AX39" s="17">
        <v>2528.89664885342</v>
      </c>
      <c r="AY39" s="17">
        <v>3183.8394342678</v>
      </c>
      <c r="AZ39" s="17">
        <v>4295.30446892367</v>
      </c>
      <c r="BA39" s="17">
        <v>7464.22059735881</v>
      </c>
      <c r="BB39" s="17">
        <v>11296.9786914413</v>
      </c>
    </row>
    <row r="40" ht="13.5" spans="1:54">
      <c r="A40" s="16">
        <v>2.5</v>
      </c>
      <c r="B40" s="16">
        <v>77.9567788177723</v>
      </c>
      <c r="C40" s="16">
        <v>79.8149114078696</v>
      </c>
      <c r="D40" s="16">
        <v>85.9015634879512</v>
      </c>
      <c r="E40" s="16">
        <v>92.0844633344437</v>
      </c>
      <c r="F40" s="16">
        <v>112.524988941927</v>
      </c>
      <c r="G40" s="16">
        <v>149.184670174148</v>
      </c>
      <c r="H40" s="16">
        <v>225.253508731006</v>
      </c>
      <c r="I40" s="16">
        <v>460.410682123575</v>
      </c>
      <c r="K40" s="17">
        <v>2.5</v>
      </c>
      <c r="L40" s="17">
        <v>115.73880814975</v>
      </c>
      <c r="M40" s="17">
        <v>118.21631826988</v>
      </c>
      <c r="N40" s="17">
        <v>121.144092612958</v>
      </c>
      <c r="O40" s="17">
        <v>129.800152398048</v>
      </c>
      <c r="P40" s="17">
        <v>155.600114389787</v>
      </c>
      <c r="Q40" s="17">
        <v>206.00717608409</v>
      </c>
      <c r="R40" s="17">
        <v>304.071823380281</v>
      </c>
      <c r="S40" s="17">
        <v>606.453872559315</v>
      </c>
      <c r="T40" s="17">
        <v>620.436731218055</v>
      </c>
      <c r="V40" s="18">
        <v>2.5</v>
      </c>
      <c r="W40" s="18">
        <v>763.607704563667</v>
      </c>
      <c r="X40" s="18">
        <v>763.607704563667</v>
      </c>
      <c r="Y40" s="18">
        <v>781.477796218358</v>
      </c>
      <c r="Z40" s="18">
        <v>800.026495757836</v>
      </c>
      <c r="AA40" s="18">
        <v>856.71651795601</v>
      </c>
      <c r="AB40" s="18">
        <v>961.196609467839</v>
      </c>
      <c r="AC40" s="18">
        <v>1129.83114313606</v>
      </c>
      <c r="AD40" s="18">
        <v>1709.54605563777</v>
      </c>
      <c r="AF40" s="19">
        <v>2.5</v>
      </c>
      <c r="AG40" s="19">
        <v>37.8390312109052</v>
      </c>
      <c r="AH40" s="19"/>
      <c r="AI40" s="20"/>
      <c r="AJ40" s="21">
        <v>2.5</v>
      </c>
      <c r="AK40" s="21">
        <v>94.0605945986154</v>
      </c>
      <c r="AL40" s="21"/>
      <c r="AN40" s="22">
        <v>2.5</v>
      </c>
      <c r="AO40" s="22">
        <v>7997.86267711832</v>
      </c>
      <c r="AP40" s="22">
        <v>8183.88192978039</v>
      </c>
      <c r="AQ40" s="22">
        <v>8183.88192978039</v>
      </c>
      <c r="AR40" s="22">
        <v>9839.45327847282</v>
      </c>
      <c r="AS40" s="22">
        <v>11829.5238962605</v>
      </c>
      <c r="AT40" s="22">
        <v>17904.7482632355</v>
      </c>
      <c r="AV40" s="17">
        <v>2.5</v>
      </c>
      <c r="AW40" s="17">
        <v>2056.09771500399</v>
      </c>
      <c r="AX40" s="17">
        <v>2471.54071261595</v>
      </c>
      <c r="AY40" s="17">
        <v>3111.75697386124</v>
      </c>
      <c r="AZ40" s="17">
        <v>4197.64436127609</v>
      </c>
      <c r="BA40" s="17">
        <v>7464.22059735881</v>
      </c>
      <c r="BB40" s="17">
        <v>11296.9786914413</v>
      </c>
    </row>
    <row r="41" ht="13.5" spans="1:54">
      <c r="A41" s="16">
        <v>2.6</v>
      </c>
      <c r="B41" s="16">
        <v>76.098646227675</v>
      </c>
      <c r="C41" s="16">
        <v>79.8149114078696</v>
      </c>
      <c r="D41" s="16">
        <v>84.0466935340035</v>
      </c>
      <c r="E41" s="16">
        <v>89.6113033958467</v>
      </c>
      <c r="F41" s="16">
        <v>112.524988941927</v>
      </c>
      <c r="G41" s="16">
        <v>149.184670174148</v>
      </c>
      <c r="H41" s="16">
        <v>225.253508731006</v>
      </c>
      <c r="I41" s="16">
        <v>460.410682123575</v>
      </c>
      <c r="K41" s="17">
        <v>2.6</v>
      </c>
      <c r="L41" s="17">
        <v>113.261298029621</v>
      </c>
      <c r="M41" s="17">
        <v>115.73880814975</v>
      </c>
      <c r="N41" s="17">
        <v>121.144092612958</v>
      </c>
      <c r="O41" s="17">
        <v>129.800152398048</v>
      </c>
      <c r="P41" s="17">
        <v>155.600114389787</v>
      </c>
      <c r="Q41" s="17">
        <v>200.508223899257</v>
      </c>
      <c r="R41" s="17">
        <v>296.739887133837</v>
      </c>
      <c r="S41" s="17">
        <v>593.247839381615</v>
      </c>
      <c r="T41" s="17">
        <v>620.436731218055</v>
      </c>
      <c r="V41" s="18">
        <v>2.6</v>
      </c>
      <c r="W41" s="18">
        <v>566.026272483323</v>
      </c>
      <c r="X41" s="18">
        <v>566.026272483323</v>
      </c>
      <c r="Y41" s="18">
        <v>579.296971238053</v>
      </c>
      <c r="Z41" s="18">
        <v>592.899350900337</v>
      </c>
      <c r="AA41" s="18">
        <v>650.505811024768</v>
      </c>
      <c r="AB41" s="18">
        <v>746.737474259348</v>
      </c>
      <c r="AC41" s="18">
        <v>961.196609467839</v>
      </c>
      <c r="AD41" s="18">
        <v>1559.61873779683</v>
      </c>
      <c r="AF41" s="19">
        <v>2.6</v>
      </c>
      <c r="AG41" s="19">
        <v>37.8390312109052</v>
      </c>
      <c r="AH41" s="19"/>
      <c r="AI41" s="20"/>
      <c r="AJ41" s="21">
        <v>2.6</v>
      </c>
      <c r="AK41" s="21">
        <v>91.5830844784857</v>
      </c>
      <c r="AL41" s="21"/>
      <c r="AN41" s="22">
        <v>2.6</v>
      </c>
      <c r="AO41" s="22">
        <v>7997.86267711832</v>
      </c>
      <c r="AP41" s="22">
        <v>7997.86267711832</v>
      </c>
      <c r="AQ41" s="22">
        <v>8183.88192978039</v>
      </c>
      <c r="AR41" s="22">
        <v>9615.45509505891</v>
      </c>
      <c r="AS41" s="22">
        <v>11559.8564087949</v>
      </c>
      <c r="AT41" s="22">
        <v>17496.8861389647</v>
      </c>
      <c r="AV41" s="17">
        <v>2.6</v>
      </c>
      <c r="AW41" s="17">
        <v>2056.09771500399</v>
      </c>
      <c r="AX41" s="17">
        <v>2471.54071261595</v>
      </c>
      <c r="AY41" s="17">
        <v>3111.75697386124</v>
      </c>
      <c r="AZ41" s="17">
        <v>4197.64436127609</v>
      </c>
      <c r="BA41" s="17">
        <v>7293.85305112603</v>
      </c>
      <c r="BB41" s="17">
        <v>11040.3010448656</v>
      </c>
    </row>
    <row r="42" ht="13.5" spans="1:54">
      <c r="A42" s="16">
        <v>2.7</v>
      </c>
      <c r="B42" s="16">
        <v>76.098646227675</v>
      </c>
      <c r="C42" s="16">
        <v>79.8149114078696</v>
      </c>
      <c r="D42" s="16">
        <v>84.0466935340035</v>
      </c>
      <c r="E42" s="16">
        <v>89.6113033958467</v>
      </c>
      <c r="F42" s="16">
        <v>110.692004880316</v>
      </c>
      <c r="G42" s="16">
        <v>145.518702050926</v>
      </c>
      <c r="H42" s="16">
        <v>225.253508731006</v>
      </c>
      <c r="I42" s="16">
        <v>460.410682123575</v>
      </c>
      <c r="K42" s="17">
        <v>2.7</v>
      </c>
      <c r="L42" s="17">
        <v>110.164410379458</v>
      </c>
      <c r="M42" s="17">
        <v>115.73880814975</v>
      </c>
      <c r="N42" s="17">
        <v>121.144092612958</v>
      </c>
      <c r="O42" s="17">
        <v>126.708702474802</v>
      </c>
      <c r="P42" s="17">
        <v>152.85063829737</v>
      </c>
      <c r="Q42" s="17">
        <v>200.508223899257</v>
      </c>
      <c r="R42" s="17">
        <v>296.739887133837</v>
      </c>
      <c r="S42" s="17">
        <v>593.247839381615</v>
      </c>
      <c r="T42" s="17">
        <v>606.453872559315</v>
      </c>
      <c r="V42" s="18">
        <v>2.7</v>
      </c>
      <c r="W42" s="18">
        <v>492.939723939497</v>
      </c>
      <c r="X42" s="18">
        <v>492.939723939497</v>
      </c>
      <c r="Y42" s="18">
        <v>504.483883095494</v>
      </c>
      <c r="Z42" s="18">
        <v>528.597192496815</v>
      </c>
      <c r="AA42" s="18">
        <v>579.019432621937</v>
      </c>
      <c r="AB42" s="18">
        <v>680.75004804135</v>
      </c>
      <c r="AC42" s="18">
        <v>897.042167311453</v>
      </c>
      <c r="AD42" s="18">
        <v>1488.92761902208</v>
      </c>
      <c r="AF42" s="19">
        <v>2.7</v>
      </c>
      <c r="AG42" s="19">
        <v>36.9777097042052</v>
      </c>
      <c r="AH42" s="19"/>
      <c r="AI42" s="20"/>
      <c r="AJ42" s="21">
        <v>2.7</v>
      </c>
      <c r="AK42" s="21">
        <v>91.5830844784857</v>
      </c>
      <c r="AL42" s="21"/>
      <c r="AN42" s="22">
        <v>2.7</v>
      </c>
      <c r="AO42" s="22">
        <v>7997.86267711832</v>
      </c>
      <c r="AP42" s="22">
        <v>7997.86267711832</v>
      </c>
      <c r="AQ42" s="22">
        <v>8183.88192978039</v>
      </c>
      <c r="AR42" s="22">
        <v>9615.45509505891</v>
      </c>
      <c r="AS42" s="22">
        <v>11297.0036231786</v>
      </c>
      <c r="AT42" s="22">
        <v>17496.8861389647</v>
      </c>
      <c r="AV42" s="17">
        <v>2.7</v>
      </c>
      <c r="AW42" s="17">
        <v>2056.09771500399</v>
      </c>
      <c r="AX42" s="17">
        <v>2414.9598565979</v>
      </c>
      <c r="AY42" s="17">
        <v>3040.44959367412</v>
      </c>
      <c r="AZ42" s="17">
        <v>4197.64436127609</v>
      </c>
      <c r="BA42" s="17">
        <v>7293.85305112603</v>
      </c>
      <c r="BB42" s="17">
        <v>11040.3010448656</v>
      </c>
    </row>
    <row r="43" ht="13.5" spans="1:54">
      <c r="A43" s="16">
        <v>2.8</v>
      </c>
      <c r="B43" s="16">
        <v>74.8598911676102</v>
      </c>
      <c r="C43" s="16">
        <v>79.8149114078696</v>
      </c>
      <c r="D43" s="16">
        <v>81.5735335954064</v>
      </c>
      <c r="E43" s="16">
        <v>89.6113033958467</v>
      </c>
      <c r="F43" s="16">
        <v>110.692004880316</v>
      </c>
      <c r="G43" s="16">
        <v>145.518702050926</v>
      </c>
      <c r="H43" s="16">
        <v>220.671048576979</v>
      </c>
      <c r="I43" s="16">
        <v>449.535125388998</v>
      </c>
      <c r="K43" s="17">
        <v>2.8</v>
      </c>
      <c r="L43" s="17">
        <v>110.164410379458</v>
      </c>
      <c r="M43" s="17">
        <v>115.73880814975</v>
      </c>
      <c r="N43" s="17">
        <v>118.052642689712</v>
      </c>
      <c r="O43" s="17">
        <v>126.708702474802</v>
      </c>
      <c r="P43" s="17">
        <v>152.85063829737</v>
      </c>
      <c r="Q43" s="17">
        <v>200.508223899257</v>
      </c>
      <c r="R43" s="17">
        <v>296.739887133837</v>
      </c>
      <c r="S43" s="17">
        <v>579.264980722874</v>
      </c>
      <c r="T43" s="17">
        <v>606.453872559315</v>
      </c>
      <c r="V43" s="18">
        <v>2.8</v>
      </c>
      <c r="W43" s="18">
        <v>460.112714847779</v>
      </c>
      <c r="X43" s="18">
        <v>470.64213285833</v>
      </c>
      <c r="Y43" s="18">
        <v>471.096223924434</v>
      </c>
      <c r="Z43" s="18">
        <v>493.354663371807</v>
      </c>
      <c r="AA43" s="18">
        <v>553.357655759383</v>
      </c>
      <c r="AB43" s="18">
        <v>650.505811024768</v>
      </c>
      <c r="AC43" s="18">
        <v>837.470185309094</v>
      </c>
      <c r="AD43" s="18">
        <v>1422.12062765254</v>
      </c>
      <c r="AF43" s="19">
        <v>2.8</v>
      </c>
      <c r="AG43" s="19">
        <v>36.9777097042052</v>
      </c>
      <c r="AH43" s="19"/>
      <c r="AI43" s="20"/>
      <c r="AJ43" s="21">
        <v>2.8</v>
      </c>
      <c r="AK43" s="21">
        <v>89.7249518883884</v>
      </c>
      <c r="AL43" s="21"/>
      <c r="AN43" s="22">
        <v>2.8</v>
      </c>
      <c r="AO43" s="22">
        <v>7997.86267711832</v>
      </c>
      <c r="AP43" s="22">
        <v>7997.86267711832</v>
      </c>
      <c r="AQ43" s="22">
        <v>8183.88192978039</v>
      </c>
      <c r="AR43" s="22">
        <v>9396.88247318098</v>
      </c>
      <c r="AS43" s="22">
        <v>11297.0036231786</v>
      </c>
      <c r="AT43" s="22">
        <v>17099.1029798735</v>
      </c>
      <c r="AV43" s="17">
        <v>2.8</v>
      </c>
      <c r="AW43" s="17">
        <v>2008.81782161905</v>
      </c>
      <c r="AX43" s="17">
        <v>2414.9598565979</v>
      </c>
      <c r="AY43" s="17">
        <v>3040.44959367412</v>
      </c>
      <c r="AZ43" s="17">
        <v>4101.53441406735</v>
      </c>
      <c r="BA43" s="17">
        <v>7293.85305112603</v>
      </c>
      <c r="BB43" s="17">
        <v>10788.9988463857</v>
      </c>
    </row>
    <row r="44" ht="13.5" spans="1:54">
      <c r="A44" s="16">
        <v>2.9</v>
      </c>
      <c r="B44" s="16">
        <v>74.8598911676102</v>
      </c>
      <c r="C44" s="16">
        <v>77.9567788177723</v>
      </c>
      <c r="D44" s="16">
        <v>81.5735335954064</v>
      </c>
      <c r="E44" s="16">
        <v>89.6113033958467</v>
      </c>
      <c r="F44" s="16">
        <v>110.692004880316</v>
      </c>
      <c r="G44" s="16">
        <v>145.518702050926</v>
      </c>
      <c r="H44" s="16">
        <v>220.671048576979</v>
      </c>
      <c r="I44" s="16">
        <v>449.535125388998</v>
      </c>
      <c r="K44" s="17">
        <v>2.9</v>
      </c>
      <c r="L44" s="17">
        <v>110.164410379458</v>
      </c>
      <c r="M44" s="17">
        <v>113.261298029621</v>
      </c>
      <c r="N44" s="17">
        <v>118.052642689712</v>
      </c>
      <c r="O44" s="17">
        <v>123.617252551555</v>
      </c>
      <c r="P44" s="17">
        <v>149.184670174148</v>
      </c>
      <c r="Q44" s="17">
        <v>195.92576374523</v>
      </c>
      <c r="R44" s="17">
        <v>290.324442918198</v>
      </c>
      <c r="S44" s="17">
        <v>579.264980722874</v>
      </c>
      <c r="T44" s="17">
        <v>593.247839381615</v>
      </c>
      <c r="V44" s="18">
        <v>2.9</v>
      </c>
      <c r="W44" s="18">
        <v>439.673256356709</v>
      </c>
      <c r="X44" s="18">
        <v>449.583296837227</v>
      </c>
      <c r="Y44" s="18">
        <v>449.456074461711</v>
      </c>
      <c r="Z44" s="18">
        <v>471.096223924434</v>
      </c>
      <c r="AA44" s="18">
        <v>516.697974527162</v>
      </c>
      <c r="AB44" s="18">
        <v>606.514193546103</v>
      </c>
      <c r="AC44" s="18">
        <v>799.894012046068</v>
      </c>
      <c r="AD44" s="18">
        <v>1358.42093820717</v>
      </c>
      <c r="AF44" s="19">
        <v>2.9</v>
      </c>
      <c r="AG44" s="19">
        <v>36.9777097042052</v>
      </c>
      <c r="AH44" s="19"/>
      <c r="AI44" s="20"/>
      <c r="AJ44" s="21">
        <v>2.9</v>
      </c>
      <c r="AK44" s="21">
        <v>89.7249518883884</v>
      </c>
      <c r="AL44" s="21"/>
      <c r="AN44" s="22">
        <v>2.9</v>
      </c>
      <c r="AO44" s="22">
        <v>7997.86267711832</v>
      </c>
      <c r="AP44" s="22">
        <v>7997.86267711832</v>
      </c>
      <c r="AQ44" s="22">
        <v>8183.88192978039</v>
      </c>
      <c r="AR44" s="22">
        <v>8973.68867337477</v>
      </c>
      <c r="AS44" s="22">
        <v>11039.992010576</v>
      </c>
      <c r="AT44" s="22">
        <v>17099.1029798735</v>
      </c>
      <c r="AV44" s="17">
        <v>2.9</v>
      </c>
      <c r="AW44" s="17">
        <v>1963.08808867295</v>
      </c>
      <c r="AX44" s="17">
        <v>2359.92916101871</v>
      </c>
      <c r="AY44" s="17">
        <v>2971.46745414527</v>
      </c>
      <c r="AZ44" s="17">
        <v>4101.53441406735</v>
      </c>
      <c r="BA44" s="17">
        <v>7128.35314907133</v>
      </c>
      <c r="BB44" s="17">
        <v>10788.9988463857</v>
      </c>
    </row>
    <row r="45" ht="13.5" spans="1:54">
      <c r="A45" s="16">
        <v>3</v>
      </c>
      <c r="B45" s="16">
        <v>74.8598911676102</v>
      </c>
      <c r="C45" s="16">
        <v>77.9567788177723</v>
      </c>
      <c r="D45" s="16">
        <v>81.5735335954064</v>
      </c>
      <c r="E45" s="16">
        <v>87.756433441899</v>
      </c>
      <c r="F45" s="16">
        <v>107.9425287879</v>
      </c>
      <c r="G45" s="16">
        <v>145.518702050926</v>
      </c>
      <c r="H45" s="16">
        <v>220.671048576979</v>
      </c>
      <c r="I45" s="16">
        <v>449.535125388998</v>
      </c>
      <c r="K45" s="17">
        <v>3</v>
      </c>
      <c r="L45" s="17">
        <v>110.164410379458</v>
      </c>
      <c r="M45" s="17">
        <v>113.261298029621</v>
      </c>
      <c r="N45" s="17">
        <v>115.579482751115</v>
      </c>
      <c r="O45" s="17">
        <v>123.617252551555</v>
      </c>
      <c r="P45" s="17">
        <v>149.184670174148</v>
      </c>
      <c r="Q45" s="17">
        <v>195.92576374523</v>
      </c>
      <c r="R45" s="17">
        <v>290.324442918198</v>
      </c>
      <c r="S45" s="17">
        <v>579.264980722874</v>
      </c>
      <c r="T45" s="17">
        <v>593.247839381615</v>
      </c>
      <c r="V45" s="18">
        <v>3</v>
      </c>
      <c r="W45" s="18">
        <v>419.853175395671</v>
      </c>
      <c r="X45" s="18">
        <v>429.76321587619</v>
      </c>
      <c r="Y45" s="18">
        <v>439.563434707323</v>
      </c>
      <c r="Z45" s="18">
        <v>449.456074461711</v>
      </c>
      <c r="AA45" s="18">
        <v>492.869181726218</v>
      </c>
      <c r="AB45" s="18">
        <v>579.019432621937</v>
      </c>
      <c r="AC45" s="18">
        <v>764.150822844652</v>
      </c>
      <c r="AD45" s="18">
        <v>1327.34791896552</v>
      </c>
      <c r="AF45" s="19">
        <v>3</v>
      </c>
      <c r="AG45" s="19">
        <v>36.9777097042052</v>
      </c>
      <c r="AH45" s="19"/>
      <c r="AI45" s="20"/>
      <c r="AJ45" s="21">
        <v>3</v>
      </c>
      <c r="AK45" s="21">
        <v>89.7249518883884</v>
      </c>
      <c r="AL45" s="21"/>
      <c r="AN45" s="22">
        <v>3</v>
      </c>
      <c r="AO45" s="22">
        <v>7997.86267711832</v>
      </c>
      <c r="AP45" s="22">
        <v>7997.86267711832</v>
      </c>
      <c r="AQ45" s="22">
        <v>8183.88192978039</v>
      </c>
      <c r="AR45" s="22">
        <v>8569.87187905418</v>
      </c>
      <c r="AS45" s="22">
        <v>11039.992010576</v>
      </c>
      <c r="AT45" s="22">
        <v>16709.3829929261</v>
      </c>
      <c r="AV45" s="17">
        <v>3</v>
      </c>
      <c r="AW45" s="17">
        <v>1963.08808867295</v>
      </c>
      <c r="AX45" s="17">
        <v>2359.92916101871</v>
      </c>
      <c r="AY45" s="17">
        <v>2971.46745414527</v>
      </c>
      <c r="AZ45" s="17">
        <v>4101.53441406735</v>
      </c>
      <c r="BA45" s="17">
        <v>7128.35314907133</v>
      </c>
      <c r="BB45" s="17">
        <v>10788.9988463857</v>
      </c>
    </row>
    <row r="46" ht="13.5" spans="1:54">
      <c r="A46" s="16">
        <v>3.1</v>
      </c>
      <c r="B46" s="16">
        <v>74.8598911676102</v>
      </c>
      <c r="C46" s="16">
        <v>77.9567788177723</v>
      </c>
      <c r="D46" s="16">
        <v>79.7186636414587</v>
      </c>
      <c r="E46" s="16">
        <v>87.756433441899</v>
      </c>
      <c r="F46" s="16">
        <v>107.9425287879</v>
      </c>
      <c r="G46" s="16">
        <v>141.852733927704</v>
      </c>
      <c r="H46" s="16">
        <v>220.671048576979</v>
      </c>
      <c r="I46" s="16">
        <v>439.436394135463</v>
      </c>
      <c r="K46" s="17">
        <v>3.1</v>
      </c>
      <c r="L46" s="17">
        <v>107.686900259329</v>
      </c>
      <c r="M46" s="17">
        <v>113.261298029621</v>
      </c>
      <c r="N46" s="17">
        <v>115.579482751115</v>
      </c>
      <c r="O46" s="17">
        <v>123.617252551555</v>
      </c>
      <c r="P46" s="17">
        <v>149.184670174148</v>
      </c>
      <c r="Q46" s="17">
        <v>192.259795622008</v>
      </c>
      <c r="R46" s="17">
        <v>283.90899870256</v>
      </c>
      <c r="S46" s="17">
        <v>566.058947545174</v>
      </c>
      <c r="T46" s="17">
        <v>593.247839381615</v>
      </c>
      <c r="V46" s="18">
        <v>3.1</v>
      </c>
      <c r="W46" s="18">
        <v>400.652471964666</v>
      </c>
      <c r="X46" s="18">
        <v>409.943134915152</v>
      </c>
      <c r="Y46" s="18">
        <v>419.778155198547</v>
      </c>
      <c r="Z46" s="18">
        <v>429.670794952935</v>
      </c>
      <c r="AA46" s="18">
        <v>481.871277356552</v>
      </c>
      <c r="AB46" s="18">
        <v>553.357655759383</v>
      </c>
      <c r="AC46" s="18">
        <v>712.827269119543</v>
      </c>
      <c r="AD46" s="18">
        <v>1297.05172520491</v>
      </c>
      <c r="AF46" s="19">
        <v>3.1</v>
      </c>
      <c r="AG46" s="19">
        <v>36.1359942686482</v>
      </c>
      <c r="AH46" s="19"/>
      <c r="AI46" s="20"/>
      <c r="AJ46" s="21">
        <v>3.1</v>
      </c>
      <c r="AK46" s="21">
        <v>89.7249518883884</v>
      </c>
      <c r="AL46" s="21"/>
      <c r="AN46" s="22">
        <v>3.1</v>
      </c>
      <c r="AO46" s="22">
        <v>7637.45037508555</v>
      </c>
      <c r="AP46" s="22">
        <v>7997.86267711832</v>
      </c>
      <c r="AQ46" s="22">
        <v>8183.88192978039</v>
      </c>
      <c r="AR46" s="22">
        <v>8374.55166375901</v>
      </c>
      <c r="AS46" s="22">
        <v>10788.8215709871</v>
      </c>
      <c r="AT46" s="22">
        <v>16709.3829929261</v>
      </c>
      <c r="AV46" s="17">
        <v>3.1</v>
      </c>
      <c r="AW46" s="17">
        <v>1918.90851616571</v>
      </c>
      <c r="AX46" s="17">
        <v>2306.44862587836</v>
      </c>
      <c r="AY46" s="17">
        <v>2904.03547505527</v>
      </c>
      <c r="AZ46" s="17">
        <v>4008.52478773631</v>
      </c>
      <c r="BA46" s="17">
        <v>7128.35314907133</v>
      </c>
      <c r="BB46" s="17">
        <v>10543.0720960017</v>
      </c>
    </row>
    <row r="47" ht="13.5" spans="1:54">
      <c r="A47" s="16">
        <v>3.2</v>
      </c>
      <c r="B47" s="16">
        <v>74.8598911676102</v>
      </c>
      <c r="C47" s="16">
        <v>76.098646227675</v>
      </c>
      <c r="D47" s="16">
        <v>79.7186636414587</v>
      </c>
      <c r="E47" s="16">
        <v>87.756433441899</v>
      </c>
      <c r="F47" s="16">
        <v>107.9425287879</v>
      </c>
      <c r="G47" s="16">
        <v>141.852733927704</v>
      </c>
      <c r="H47" s="16">
        <v>215.172096392146</v>
      </c>
      <c r="I47" s="16">
        <v>439.436394135463</v>
      </c>
      <c r="K47" s="17">
        <v>3.2</v>
      </c>
      <c r="L47" s="17">
        <v>107.686900259329</v>
      </c>
      <c r="M47" s="17">
        <v>110.164410379458</v>
      </c>
      <c r="N47" s="17">
        <v>115.579482751115</v>
      </c>
      <c r="O47" s="17">
        <v>123.617252551555</v>
      </c>
      <c r="P47" s="17">
        <v>149.184670174148</v>
      </c>
      <c r="Q47" s="17">
        <v>192.259795622008</v>
      </c>
      <c r="R47" s="17">
        <v>283.90899870256</v>
      </c>
      <c r="S47" s="17">
        <v>566.058947545174</v>
      </c>
      <c r="T47" s="17">
        <v>579.264980722874</v>
      </c>
      <c r="V47" s="18">
        <v>3.2</v>
      </c>
      <c r="W47" s="18">
        <v>382.690523593725</v>
      </c>
      <c r="X47" s="18">
        <v>391.981186544212</v>
      </c>
      <c r="Y47" s="18">
        <v>400.61116567442</v>
      </c>
      <c r="Z47" s="18">
        <v>409.885515444159</v>
      </c>
      <c r="AA47" s="18">
        <v>459.87546861722</v>
      </c>
      <c r="AB47" s="18">
        <v>528.612370927634</v>
      </c>
      <c r="AC47" s="18">
        <v>680.75004804135</v>
      </c>
      <c r="AD47" s="18">
        <v>1267.53235692535</v>
      </c>
      <c r="AF47" s="19">
        <v>3.2</v>
      </c>
      <c r="AG47" s="19">
        <v>36.1359942686482</v>
      </c>
      <c r="AH47" s="19"/>
      <c r="AI47" s="20"/>
      <c r="AJ47" s="21">
        <v>3.2</v>
      </c>
      <c r="AK47" s="21">
        <v>89.7249518883884</v>
      </c>
      <c r="AL47" s="21"/>
      <c r="AN47" s="22">
        <v>3.2</v>
      </c>
      <c r="AO47" s="22">
        <v>7463.83240593429</v>
      </c>
      <c r="AP47" s="22">
        <v>7997.86267711832</v>
      </c>
      <c r="AQ47" s="22">
        <v>8183.88192978039</v>
      </c>
      <c r="AR47" s="22">
        <v>8183.88192978039</v>
      </c>
      <c r="AS47" s="22">
        <v>10788.8215709871</v>
      </c>
      <c r="AT47" s="22">
        <v>16709.3829929261</v>
      </c>
      <c r="AV47" s="17">
        <v>3.2</v>
      </c>
      <c r="AW47" s="17">
        <v>1918.90851616571</v>
      </c>
      <c r="AX47" s="17">
        <v>2306.44862587836</v>
      </c>
      <c r="AY47" s="17">
        <v>2904.03547505527</v>
      </c>
      <c r="AZ47" s="17">
        <v>4008.52478773631</v>
      </c>
      <c r="BA47" s="17">
        <v>6965.77383352348</v>
      </c>
      <c r="BB47" s="17">
        <v>10543.0720960017</v>
      </c>
    </row>
    <row r="48" ht="13.5" spans="1:54">
      <c r="A48" s="16">
        <v>3.3</v>
      </c>
      <c r="B48" s="16">
        <v>74.8598911676102</v>
      </c>
      <c r="C48" s="16">
        <v>76.098646227675</v>
      </c>
      <c r="D48" s="16">
        <v>79.7186636414587</v>
      </c>
      <c r="E48" s="16">
        <v>87.756433441899</v>
      </c>
      <c r="F48" s="16">
        <v>107.9425287879</v>
      </c>
      <c r="G48" s="16">
        <v>141.852733927704</v>
      </c>
      <c r="H48" s="16">
        <v>215.172096392146</v>
      </c>
      <c r="I48" s="16">
        <v>439.436394135463</v>
      </c>
      <c r="K48" s="17">
        <v>3.3</v>
      </c>
      <c r="L48" s="17">
        <v>105.209390139199</v>
      </c>
      <c r="M48" s="17">
        <v>110.164410379458</v>
      </c>
      <c r="N48" s="17">
        <v>115.579482751115</v>
      </c>
      <c r="O48" s="17">
        <v>123.617252551555</v>
      </c>
      <c r="P48" s="17">
        <v>145.518702050926</v>
      </c>
      <c r="Q48" s="17">
        <v>192.259795622008</v>
      </c>
      <c r="R48" s="17">
        <v>283.90899870256</v>
      </c>
      <c r="S48" s="17">
        <v>566.058947545174</v>
      </c>
      <c r="T48" s="17">
        <v>579.264980722874</v>
      </c>
      <c r="V48" s="18">
        <v>3.3</v>
      </c>
      <c r="W48" s="18">
        <v>365.347952752817</v>
      </c>
      <c r="X48" s="18">
        <v>374.019238173271</v>
      </c>
      <c r="Y48" s="18">
        <v>382.680756119592</v>
      </c>
      <c r="Z48" s="18">
        <v>391.95510588933</v>
      </c>
      <c r="AA48" s="18">
        <v>439.712643939498</v>
      </c>
      <c r="AB48" s="18">
        <v>504.78357812669</v>
      </c>
      <c r="AC48" s="18">
        <v>665.169683517656</v>
      </c>
      <c r="AD48" s="18">
        <v>1238.78981412683</v>
      </c>
      <c r="AF48" s="19">
        <v>3.3</v>
      </c>
      <c r="AG48" s="19">
        <v>36.1359942686482</v>
      </c>
      <c r="AH48" s="19"/>
      <c r="AI48" s="20"/>
      <c r="AJ48" s="21">
        <v>3.3</v>
      </c>
      <c r="AK48" s="21">
        <v>87.8668192982911</v>
      </c>
      <c r="AL48" s="21"/>
      <c r="AN48" s="22">
        <v>3.3</v>
      </c>
      <c r="AO48" s="22">
        <v>7294.08983788015</v>
      </c>
      <c r="AP48" s="22">
        <v>7997.86267711832</v>
      </c>
      <c r="AQ48" s="22">
        <v>8183.88192978039</v>
      </c>
      <c r="AR48" s="22">
        <v>8183.88192978039</v>
      </c>
      <c r="AS48" s="22">
        <v>10543.4923044119</v>
      </c>
      <c r="AT48" s="22">
        <v>16709.3829929261</v>
      </c>
      <c r="AV48" s="17">
        <v>3.3</v>
      </c>
      <c r="AW48" s="17">
        <v>1874.72894365847</v>
      </c>
      <c r="AX48" s="17">
        <v>2253.74317095744</v>
      </c>
      <c r="AY48" s="17">
        <v>2837.37857618469</v>
      </c>
      <c r="AZ48" s="17">
        <v>3917.06532184413</v>
      </c>
      <c r="BA48" s="17">
        <v>6965.77383352348</v>
      </c>
      <c r="BB48" s="17">
        <v>10543.0720960017</v>
      </c>
    </row>
    <row r="49" ht="13.5" spans="1:54">
      <c r="A49" s="16">
        <v>3.4</v>
      </c>
      <c r="B49" s="16">
        <v>74.8598911676102</v>
      </c>
      <c r="C49" s="16">
        <v>76.098646227675</v>
      </c>
      <c r="D49" s="16">
        <v>79.7186636414587</v>
      </c>
      <c r="E49" s="16">
        <v>85.9015634879512</v>
      </c>
      <c r="F49" s="16">
        <v>105.193052695483</v>
      </c>
      <c r="G49" s="16">
        <v>141.852733927704</v>
      </c>
      <c r="H49" s="16">
        <v>215.172096392146</v>
      </c>
      <c r="I49" s="16">
        <v>439.436394135463</v>
      </c>
      <c r="K49" s="17">
        <v>3.4</v>
      </c>
      <c r="L49" s="17">
        <v>105.209390139199</v>
      </c>
      <c r="M49" s="17">
        <v>110.164410379458</v>
      </c>
      <c r="N49" s="17">
        <v>113.106322812518</v>
      </c>
      <c r="O49" s="17">
        <v>121.144092612958</v>
      </c>
      <c r="P49" s="17">
        <v>145.518702050926</v>
      </c>
      <c r="Q49" s="17">
        <v>192.259795622008</v>
      </c>
      <c r="R49" s="17">
        <v>283.90899870256</v>
      </c>
      <c r="S49" s="17">
        <v>553.629739848515</v>
      </c>
      <c r="T49" s="17">
        <v>579.264980722874</v>
      </c>
      <c r="V49" s="18">
        <v>3.4</v>
      </c>
      <c r="W49" s="18">
        <v>349.244136971974</v>
      </c>
      <c r="X49" s="18">
        <v>357.296044862396</v>
      </c>
      <c r="Y49" s="18">
        <v>365.368636549412</v>
      </c>
      <c r="Z49" s="18">
        <v>374.024696334502</v>
      </c>
      <c r="AA49" s="18">
        <v>419.549819261777</v>
      </c>
      <c r="AB49" s="18">
        <v>481.871277356552</v>
      </c>
      <c r="AC49" s="18">
        <v>634.925446501074</v>
      </c>
      <c r="AD49" s="18">
        <v>1238.78981412683</v>
      </c>
      <c r="AF49" s="19">
        <v>3.4</v>
      </c>
      <c r="AG49" s="19">
        <v>36.1359942686482</v>
      </c>
      <c r="AH49" s="19"/>
      <c r="AI49" s="20"/>
      <c r="AJ49" s="21">
        <v>3.4</v>
      </c>
      <c r="AK49" s="21">
        <v>87.8668192982911</v>
      </c>
      <c r="AL49" s="21"/>
      <c r="AN49" s="22">
        <v>3.4</v>
      </c>
      <c r="AO49" s="22">
        <v>7294.08983788015</v>
      </c>
      <c r="AP49" s="22">
        <v>7815.71882555337</v>
      </c>
      <c r="AQ49" s="22">
        <v>8183.88192978039</v>
      </c>
      <c r="AR49" s="22">
        <v>8183.88192978039</v>
      </c>
      <c r="AS49" s="22">
        <v>10303.0306820147</v>
      </c>
      <c r="AT49" s="22">
        <v>16329.0700401464</v>
      </c>
      <c r="AV49" s="17">
        <v>3.4</v>
      </c>
      <c r="AW49" s="17">
        <v>1874.72894365847</v>
      </c>
      <c r="AX49" s="17">
        <v>2253.74317095744</v>
      </c>
      <c r="AY49" s="17">
        <v>2837.37857618469</v>
      </c>
      <c r="AZ49" s="17">
        <v>3917.06532184413</v>
      </c>
      <c r="BA49" s="17">
        <v>6965.77383352348</v>
      </c>
      <c r="BB49" s="17">
        <v>10303.1927247254</v>
      </c>
    </row>
    <row r="50" ht="13.5" spans="1:54">
      <c r="A50" s="16">
        <v>3.5</v>
      </c>
      <c r="B50" s="16">
        <v>74.8598911676102</v>
      </c>
      <c r="C50" s="16">
        <v>74.8598911676102</v>
      </c>
      <c r="D50" s="16">
        <v>79.7186636414587</v>
      </c>
      <c r="E50" s="16">
        <v>85.9015634879512</v>
      </c>
      <c r="F50" s="16">
        <v>105.193052695483</v>
      </c>
      <c r="G50" s="16">
        <v>139.103257835287</v>
      </c>
      <c r="H50" s="16">
        <v>215.172096392146</v>
      </c>
      <c r="I50" s="16">
        <v>429.337662881928</v>
      </c>
      <c r="K50" s="17">
        <v>3.5</v>
      </c>
      <c r="L50" s="17">
        <v>105.209390139199</v>
      </c>
      <c r="M50" s="17">
        <v>110.164410379458</v>
      </c>
      <c r="N50" s="17">
        <v>113.106322812518</v>
      </c>
      <c r="O50" s="17">
        <v>121.144092612958</v>
      </c>
      <c r="P50" s="17">
        <v>145.518702050926</v>
      </c>
      <c r="Q50" s="17">
        <v>187.67733546798</v>
      </c>
      <c r="R50" s="17">
        <v>277.493554486921</v>
      </c>
      <c r="S50" s="17">
        <v>553.629739848515</v>
      </c>
      <c r="T50" s="17">
        <v>579.264980722874</v>
      </c>
      <c r="V50" s="18">
        <v>3.5</v>
      </c>
      <c r="W50" s="18">
        <v>333.140321191131</v>
      </c>
      <c r="X50" s="18">
        <v>341.192229081553</v>
      </c>
      <c r="Y50" s="18">
        <v>349.293096948532</v>
      </c>
      <c r="Z50" s="18">
        <v>357.330866748972</v>
      </c>
      <c r="AA50" s="18">
        <v>392.055058337611</v>
      </c>
      <c r="AB50" s="18">
        <v>459.87546861722</v>
      </c>
      <c r="AC50" s="18">
        <v>621.178066038991</v>
      </c>
      <c r="AD50" s="18">
        <v>1210.82409680934</v>
      </c>
      <c r="AF50" s="19">
        <v>3.5</v>
      </c>
      <c r="AG50" s="19">
        <v>35.3134386155689</v>
      </c>
      <c r="AH50" s="19"/>
      <c r="AI50" s="20"/>
      <c r="AJ50" s="21">
        <v>3.5</v>
      </c>
      <c r="AK50" s="21">
        <v>87.8668192982911</v>
      </c>
      <c r="AL50" s="21"/>
      <c r="AN50" s="22">
        <v>3.5</v>
      </c>
      <c r="AO50" s="22">
        <v>7128.22267092313</v>
      </c>
      <c r="AP50" s="22">
        <v>7815.71882555337</v>
      </c>
      <c r="AQ50" s="22">
        <v>8183.88192978039</v>
      </c>
      <c r="AR50" s="22">
        <v>8183.88192978039</v>
      </c>
      <c r="AS50" s="22">
        <v>10303.0306820147</v>
      </c>
      <c r="AT50" s="22">
        <v>16329.0700401464</v>
      </c>
      <c r="AV50" s="17">
        <v>3.5</v>
      </c>
      <c r="AW50" s="17">
        <v>1832.09953159008</v>
      </c>
      <c r="AX50" s="17">
        <v>2202.58787647537</v>
      </c>
      <c r="AY50" s="17">
        <v>2773.04691797239</v>
      </c>
      <c r="AZ50" s="17">
        <v>3917.06532184413</v>
      </c>
      <c r="BA50" s="17">
        <v>6965.77383352348</v>
      </c>
      <c r="BB50" s="17">
        <v>10303.1927247254</v>
      </c>
    </row>
    <row r="51" ht="13.5" spans="1:54">
      <c r="A51" s="16">
        <v>3.6</v>
      </c>
      <c r="B51" s="16">
        <v>73.0017585775129</v>
      </c>
      <c r="C51" s="16">
        <v>74.8598911676102</v>
      </c>
      <c r="D51" s="16">
        <v>79.7186636414587</v>
      </c>
      <c r="E51" s="16">
        <v>85.9015634879512</v>
      </c>
      <c r="F51" s="16">
        <v>105.193052695483</v>
      </c>
      <c r="G51" s="16">
        <v>139.103257835287</v>
      </c>
      <c r="H51" s="16">
        <v>210.589636238118</v>
      </c>
      <c r="I51" s="16">
        <v>429.337662881928</v>
      </c>
      <c r="K51" s="17">
        <v>3.6</v>
      </c>
      <c r="L51" s="17">
        <v>105.209390139199</v>
      </c>
      <c r="M51" s="17">
        <v>107.686900259329</v>
      </c>
      <c r="N51" s="17">
        <v>113.106322812518</v>
      </c>
      <c r="O51" s="17">
        <v>121.144092612958</v>
      </c>
      <c r="P51" s="17">
        <v>145.518702050926</v>
      </c>
      <c r="Q51" s="17">
        <v>187.67733546798</v>
      </c>
      <c r="R51" s="17">
        <v>277.493554486921</v>
      </c>
      <c r="S51" s="17">
        <v>553.629739848515</v>
      </c>
      <c r="T51" s="17">
        <v>566.058947545174</v>
      </c>
      <c r="V51" s="18">
        <v>3.6</v>
      </c>
      <c r="W51" s="18">
        <v>318.275260470353</v>
      </c>
      <c r="X51" s="18">
        <v>325.707790830742</v>
      </c>
      <c r="Y51" s="18">
        <v>333.217557347652</v>
      </c>
      <c r="Z51" s="18">
        <v>341.255327148092</v>
      </c>
      <c r="AA51" s="18">
        <v>373.725217721501</v>
      </c>
      <c r="AB51" s="18">
        <v>439.712643939498</v>
      </c>
      <c r="AC51" s="18">
        <v>606.514193546103</v>
      </c>
      <c r="AD51" s="18">
        <v>1182.85837949186</v>
      </c>
      <c r="AF51" s="19">
        <v>3.6</v>
      </c>
      <c r="AG51" s="19">
        <v>35.3134386155689</v>
      </c>
      <c r="AH51" s="19"/>
      <c r="AI51" s="20"/>
      <c r="AJ51" s="21">
        <v>3.6</v>
      </c>
      <c r="AK51" s="21">
        <v>85.3893091781614</v>
      </c>
      <c r="AL51" s="21"/>
      <c r="AN51" s="22">
        <v>3.6</v>
      </c>
      <c r="AO51" s="22">
        <v>6965.45582484382</v>
      </c>
      <c r="AP51" s="22">
        <v>7637.45037508555</v>
      </c>
      <c r="AQ51" s="22">
        <v>8183.88192978039</v>
      </c>
      <c r="AR51" s="22">
        <v>8183.88192978039</v>
      </c>
      <c r="AS51" s="22">
        <v>10303.0306820147</v>
      </c>
      <c r="AT51" s="22">
        <v>15957.4921905225</v>
      </c>
      <c r="AV51" s="17">
        <v>3.6</v>
      </c>
      <c r="AW51" s="17">
        <v>1832.09953159008</v>
      </c>
      <c r="AX51" s="17">
        <v>2202.58787647537</v>
      </c>
      <c r="AY51" s="17">
        <v>2773.04691797239</v>
      </c>
      <c r="AZ51" s="17">
        <v>3827.93109661022</v>
      </c>
      <c r="BA51" s="17">
        <v>6965.77383352348</v>
      </c>
      <c r="BB51" s="17">
        <v>10303.1927247254</v>
      </c>
    </row>
    <row r="52" ht="13.5" spans="1:54">
      <c r="A52" s="16">
        <v>3.7</v>
      </c>
      <c r="B52" s="16">
        <v>73.0017585775129</v>
      </c>
      <c r="C52" s="16">
        <v>74.8598911676102</v>
      </c>
      <c r="D52" s="16">
        <v>77.8637936875109</v>
      </c>
      <c r="E52" s="16">
        <v>85.9015634879512</v>
      </c>
      <c r="F52" s="16">
        <v>105.193052695483</v>
      </c>
      <c r="G52" s="16">
        <v>139.103257835287</v>
      </c>
      <c r="H52" s="16">
        <v>210.589636238118</v>
      </c>
      <c r="I52" s="16">
        <v>429.337662881928</v>
      </c>
      <c r="K52" s="17">
        <v>3.7</v>
      </c>
      <c r="L52" s="17">
        <v>105.209390139199</v>
      </c>
      <c r="M52" s="17">
        <v>107.686900259329</v>
      </c>
      <c r="N52" s="17">
        <v>110.633162873921</v>
      </c>
      <c r="O52" s="17">
        <v>121.144092612958</v>
      </c>
      <c r="P52" s="17">
        <v>145.518702050926</v>
      </c>
      <c r="Q52" s="17">
        <v>187.67733546798</v>
      </c>
      <c r="R52" s="17">
        <v>277.493554486921</v>
      </c>
      <c r="S52" s="17">
        <v>553.629739848515</v>
      </c>
      <c r="T52" s="17">
        <v>566.058947545174</v>
      </c>
      <c r="V52" s="18">
        <v>3.7</v>
      </c>
      <c r="W52" s="18">
        <v>304.029577279607</v>
      </c>
      <c r="X52" s="18">
        <v>310.842730109964</v>
      </c>
      <c r="Y52" s="18">
        <v>318.37859771607</v>
      </c>
      <c r="Z52" s="18">
        <v>325.79807753186</v>
      </c>
      <c r="AA52" s="18">
        <v>357.228361167001</v>
      </c>
      <c r="AB52" s="18">
        <v>429.631231600637</v>
      </c>
      <c r="AC52" s="18">
        <v>592.76681308402</v>
      </c>
      <c r="AD52" s="18">
        <v>1182.85837949186</v>
      </c>
      <c r="AF52" s="19">
        <v>3.7</v>
      </c>
      <c r="AG52" s="19">
        <v>35.3134386155689</v>
      </c>
      <c r="AH52" s="19"/>
      <c r="AI52" s="20"/>
      <c r="AJ52" s="21">
        <v>3.7</v>
      </c>
      <c r="AK52" s="21">
        <v>85.3893091781614</v>
      </c>
      <c r="AL52" s="21"/>
      <c r="AN52" s="22">
        <v>3.7</v>
      </c>
      <c r="AO52" s="22">
        <v>6965.45582484382</v>
      </c>
      <c r="AP52" s="22">
        <v>7637.45037508555</v>
      </c>
      <c r="AQ52" s="22">
        <v>8183.88192978039</v>
      </c>
      <c r="AR52" s="22">
        <v>8183.88192978039</v>
      </c>
      <c r="AS52" s="22">
        <v>10068.4102326313</v>
      </c>
      <c r="AT52" s="22">
        <v>15957.4921905225</v>
      </c>
      <c r="AV52" s="17">
        <v>3.7</v>
      </c>
      <c r="AW52" s="17">
        <v>1790.24519974111</v>
      </c>
      <c r="AX52" s="17">
        <v>2152.98274243215</v>
      </c>
      <c r="AY52" s="17">
        <v>2773.04691797239</v>
      </c>
      <c r="AZ52" s="17">
        <v>3827.93109661022</v>
      </c>
      <c r="BA52" s="17">
        <v>6807.08863331809</v>
      </c>
      <c r="BB52" s="17">
        <v>10303.1927247254</v>
      </c>
    </row>
    <row r="53" ht="13.5" spans="1:54">
      <c r="A53" s="16">
        <v>3.8</v>
      </c>
      <c r="B53" s="16">
        <v>73.0017585775129</v>
      </c>
      <c r="C53" s="16">
        <v>74.8598911676102</v>
      </c>
      <c r="D53" s="16">
        <v>77.8637936875109</v>
      </c>
      <c r="E53" s="16">
        <v>85.9015634879512</v>
      </c>
      <c r="F53" s="16">
        <v>105.193052695483</v>
      </c>
      <c r="G53" s="16">
        <v>139.103257835287</v>
      </c>
      <c r="H53" s="16">
        <v>210.589636238118</v>
      </c>
      <c r="I53" s="16">
        <v>429.337662881928</v>
      </c>
      <c r="K53" s="17">
        <v>3.8</v>
      </c>
      <c r="L53" s="17">
        <v>102.731880019069</v>
      </c>
      <c r="M53" s="17">
        <v>107.686900259329</v>
      </c>
      <c r="N53" s="17">
        <v>110.633162873921</v>
      </c>
      <c r="O53" s="17">
        <v>118.052642689712</v>
      </c>
      <c r="P53" s="17">
        <v>141.852733927704</v>
      </c>
      <c r="Q53" s="17">
        <v>183.094875313952</v>
      </c>
      <c r="R53" s="17">
        <v>277.493554486921</v>
      </c>
      <c r="S53" s="17">
        <v>540.423706670815</v>
      </c>
      <c r="T53" s="17">
        <v>566.058947545174</v>
      </c>
      <c r="V53" s="18">
        <v>3.8</v>
      </c>
      <c r="W53" s="18">
        <v>290.403271618894</v>
      </c>
      <c r="X53" s="18">
        <v>297.216424449251</v>
      </c>
      <c r="Y53" s="18">
        <v>297.356738237995</v>
      </c>
      <c r="Z53" s="18">
        <v>310.959117900278</v>
      </c>
      <c r="AA53" s="18">
        <v>348.979932889752</v>
      </c>
      <c r="AB53" s="18">
        <v>419.549819261777</v>
      </c>
      <c r="AC53" s="18">
        <v>592.76681308402</v>
      </c>
      <c r="AD53" s="18">
        <v>1155.66948765542</v>
      </c>
      <c r="AF53" s="19">
        <v>3.8</v>
      </c>
      <c r="AG53" s="19">
        <v>35.3134386155689</v>
      </c>
      <c r="AH53" s="19"/>
      <c r="AI53" s="20"/>
      <c r="AJ53" s="21">
        <v>3.8</v>
      </c>
      <c r="AK53" s="21">
        <v>85.3893091781614</v>
      </c>
      <c r="AL53" s="21"/>
      <c r="AN53" s="22">
        <v>3.8</v>
      </c>
      <c r="AO53" s="22">
        <v>6807.33946008106</v>
      </c>
      <c r="AP53" s="22">
        <v>7463.83240593429</v>
      </c>
      <c r="AQ53" s="22">
        <v>8183.88192978039</v>
      </c>
      <c r="AR53" s="22">
        <v>8183.88192978039</v>
      </c>
      <c r="AS53" s="22">
        <v>10068.4102326313</v>
      </c>
      <c r="AT53" s="22">
        <v>15957.4921905225</v>
      </c>
      <c r="AV53" s="17">
        <v>3.8</v>
      </c>
      <c r="AW53" s="17">
        <v>1790.24519974111</v>
      </c>
      <c r="AX53" s="17">
        <v>2152.98274243215</v>
      </c>
      <c r="AY53" s="17">
        <v>2710.26542019894</v>
      </c>
      <c r="AZ53" s="17">
        <v>3827.93109661022</v>
      </c>
      <c r="BA53" s="17">
        <v>6807.08863331809</v>
      </c>
      <c r="BB53" s="17">
        <v>10068.688801545</v>
      </c>
    </row>
    <row r="54" ht="13.5" spans="1:54">
      <c r="A54" s="16">
        <v>3.9</v>
      </c>
      <c r="B54" s="16">
        <v>73.0017585775129</v>
      </c>
      <c r="C54" s="16">
        <v>74.8598911676102</v>
      </c>
      <c r="D54" s="16">
        <v>77.8637936875109</v>
      </c>
      <c r="E54" s="16">
        <v>85.9015634879512</v>
      </c>
      <c r="F54" s="16">
        <v>105.193052695483</v>
      </c>
      <c r="G54" s="16">
        <v>139.103257835287</v>
      </c>
      <c r="H54" s="16">
        <v>210.589636238118</v>
      </c>
      <c r="I54" s="16">
        <v>429.337662881928</v>
      </c>
      <c r="K54" s="17">
        <v>3.9</v>
      </c>
      <c r="L54" s="17">
        <v>102.731880019069</v>
      </c>
      <c r="M54" s="17">
        <v>105.209390139199</v>
      </c>
      <c r="N54" s="17">
        <v>110.633162873921</v>
      </c>
      <c r="O54" s="17">
        <v>118.052642689712</v>
      </c>
      <c r="P54" s="17">
        <v>141.852733927704</v>
      </c>
      <c r="Q54" s="17">
        <v>183.094875313952</v>
      </c>
      <c r="R54" s="17">
        <v>271.078110271282</v>
      </c>
      <c r="S54" s="17">
        <v>540.423706670815</v>
      </c>
      <c r="T54" s="17">
        <v>566.058947545174</v>
      </c>
      <c r="V54" s="18">
        <v>3.9</v>
      </c>
      <c r="W54" s="18">
        <v>277.396343488213</v>
      </c>
      <c r="X54" s="18">
        <v>283.590118788537</v>
      </c>
      <c r="Y54" s="18">
        <v>290.555548406853</v>
      </c>
      <c r="Z54" s="18">
        <v>297.356738237995</v>
      </c>
      <c r="AA54" s="18">
        <v>340.731504612502</v>
      </c>
      <c r="AB54" s="18">
        <v>410.384898953722</v>
      </c>
      <c r="AC54" s="18">
        <v>579.019432621937</v>
      </c>
      <c r="AD54" s="18">
        <v>1155.66948765542</v>
      </c>
      <c r="AF54" s="19">
        <v>3.9</v>
      </c>
      <c r="AG54" s="19">
        <v>35.3134386155689</v>
      </c>
      <c r="AH54" s="19"/>
      <c r="AI54" s="20"/>
      <c r="AJ54" s="21">
        <v>3.9</v>
      </c>
      <c r="AK54" s="21">
        <v>85.3893091781614</v>
      </c>
      <c r="AL54" s="21"/>
      <c r="AN54" s="22">
        <v>3.9</v>
      </c>
      <c r="AO54" s="22">
        <v>6652.323416196</v>
      </c>
      <c r="AP54" s="22">
        <v>7463.83240593429</v>
      </c>
      <c r="AQ54" s="22">
        <v>7997.86267711832</v>
      </c>
      <c r="AR54" s="22">
        <v>8183.88192978039</v>
      </c>
      <c r="AS54" s="22">
        <v>10068.4102326313</v>
      </c>
      <c r="AT54" s="22">
        <v>15957.4921905225</v>
      </c>
      <c r="AV54" s="17">
        <v>3.9</v>
      </c>
      <c r="AW54" s="17">
        <v>1790.24519974111</v>
      </c>
      <c r="AX54" s="17">
        <v>2152.98274243215</v>
      </c>
      <c r="AY54" s="17">
        <v>2710.26542019894</v>
      </c>
      <c r="AZ54" s="17">
        <v>3741.12211203459</v>
      </c>
      <c r="BA54" s="17">
        <v>6807.08863331809</v>
      </c>
      <c r="BB54" s="17">
        <v>10068.688801545</v>
      </c>
    </row>
    <row r="55" ht="13.5" spans="1:54">
      <c r="A55" s="16">
        <v>4</v>
      </c>
      <c r="B55" s="16">
        <v>73.0017585775129</v>
      </c>
      <c r="C55" s="16">
        <v>74.8598911676102</v>
      </c>
      <c r="D55" s="16">
        <v>77.8637936875109</v>
      </c>
      <c r="E55" s="16">
        <v>85.9015634879512</v>
      </c>
      <c r="F55" s="16">
        <v>103.360068633872</v>
      </c>
      <c r="G55" s="16">
        <v>139.103257835287</v>
      </c>
      <c r="H55" s="16">
        <v>210.589636238118</v>
      </c>
      <c r="I55" s="16">
        <v>429.337662881928</v>
      </c>
      <c r="K55" s="17">
        <v>4</v>
      </c>
      <c r="L55" s="17">
        <v>102.731880019069</v>
      </c>
      <c r="M55" s="17">
        <v>105.209390139199</v>
      </c>
      <c r="N55" s="17">
        <v>110.633162873921</v>
      </c>
      <c r="O55" s="17">
        <v>118.052642689712</v>
      </c>
      <c r="P55" s="17">
        <v>141.852733927704</v>
      </c>
      <c r="Q55" s="17">
        <v>183.094875313952</v>
      </c>
      <c r="R55" s="17">
        <v>271.078110271282</v>
      </c>
      <c r="S55" s="17">
        <v>540.423706670815</v>
      </c>
      <c r="T55" s="17">
        <v>553.629739848515</v>
      </c>
      <c r="V55" s="18">
        <v>4</v>
      </c>
      <c r="W55" s="18">
        <v>271.202568187889</v>
      </c>
      <c r="X55" s="18">
        <v>271.202568187889</v>
      </c>
      <c r="Y55" s="18">
        <v>277.571458729219</v>
      </c>
      <c r="Z55" s="18">
        <v>290.555548406853</v>
      </c>
      <c r="AA55" s="18">
        <v>326.067632119614</v>
      </c>
      <c r="AB55" s="18">
        <v>401.219978645666</v>
      </c>
      <c r="AC55" s="18">
        <v>566.18854419066</v>
      </c>
      <c r="AD55" s="18">
        <v>1130.03424678106</v>
      </c>
      <c r="AF55" s="19">
        <v>4</v>
      </c>
      <c r="AG55" s="19">
        <v>34.5096066150721</v>
      </c>
      <c r="AH55" s="19"/>
      <c r="AI55" s="20"/>
      <c r="AJ55" s="21">
        <v>4</v>
      </c>
      <c r="AK55" s="21">
        <v>85.3893091781614</v>
      </c>
      <c r="AL55" s="21"/>
      <c r="AN55" s="22">
        <v>4</v>
      </c>
      <c r="AO55" s="22">
        <v>6652.323416196</v>
      </c>
      <c r="AP55" s="22">
        <v>7294.08983788015</v>
      </c>
      <c r="AQ55" s="22">
        <v>7997.86267711832</v>
      </c>
      <c r="AR55" s="22">
        <v>8183.88192978039</v>
      </c>
      <c r="AS55" s="22">
        <v>10068.4102326313</v>
      </c>
      <c r="AT55" s="22">
        <v>15957.4921905225</v>
      </c>
      <c r="AV55" s="17">
        <v>4</v>
      </c>
      <c r="AW55" s="17">
        <v>1749.941028331</v>
      </c>
      <c r="AX55" s="17">
        <v>2152.98274243215</v>
      </c>
      <c r="AY55" s="17">
        <v>2710.26542019894</v>
      </c>
      <c r="AZ55" s="17">
        <v>3741.12211203459</v>
      </c>
      <c r="BA55" s="17">
        <v>6807.08863331809</v>
      </c>
      <c r="BB55" s="17">
        <v>10068.688801545</v>
      </c>
    </row>
    <row r="56" ht="13.5" spans="1:54">
      <c r="A56" s="16">
        <v>4.1</v>
      </c>
      <c r="B56" s="16">
        <v>71.1436259874156</v>
      </c>
      <c r="C56" s="16">
        <v>74.8598911676102</v>
      </c>
      <c r="D56" s="16">
        <v>77.8637936875109</v>
      </c>
      <c r="E56" s="16">
        <v>84.0466935340035</v>
      </c>
      <c r="F56" s="16">
        <v>103.360068633872</v>
      </c>
      <c r="G56" s="16">
        <v>135.437289712065</v>
      </c>
      <c r="H56" s="16">
        <v>210.589636238118</v>
      </c>
      <c r="I56" s="16">
        <v>420.015757109434</v>
      </c>
      <c r="K56" s="17">
        <v>4.1</v>
      </c>
      <c r="L56" s="17">
        <v>100.873747428972</v>
      </c>
      <c r="M56" s="17">
        <v>105.209390139199</v>
      </c>
      <c r="N56" s="17">
        <v>110.633162873921</v>
      </c>
      <c r="O56" s="17">
        <v>118.052642689712</v>
      </c>
      <c r="P56" s="17">
        <v>139.103257835287</v>
      </c>
      <c r="Q56" s="17">
        <v>183.094875313952</v>
      </c>
      <c r="R56" s="17">
        <v>271.078110271282</v>
      </c>
      <c r="S56" s="17">
        <v>540.423706670815</v>
      </c>
      <c r="T56" s="17">
        <v>553.629739848515</v>
      </c>
      <c r="V56" s="18">
        <v>4.1</v>
      </c>
      <c r="W56" s="18">
        <v>258.81501758724</v>
      </c>
      <c r="X56" s="18">
        <v>265.008792887565</v>
      </c>
      <c r="Y56" s="18">
        <v>270.770268898077</v>
      </c>
      <c r="Z56" s="18">
        <v>283.754358575711</v>
      </c>
      <c r="AA56" s="18">
        <v>318.735695873169</v>
      </c>
      <c r="AB56" s="18">
        <v>392.055058337611</v>
      </c>
      <c r="AC56" s="18">
        <v>566.18854419066</v>
      </c>
      <c r="AD56" s="18">
        <v>1130.03424678106</v>
      </c>
      <c r="AF56" s="19">
        <v>4.1</v>
      </c>
      <c r="AG56" s="19">
        <v>34.5096066150721</v>
      </c>
      <c r="AH56" s="19"/>
      <c r="AI56" s="20"/>
      <c r="AJ56" s="21">
        <v>4.1</v>
      </c>
      <c r="AK56" s="21">
        <v>85.3893091781614</v>
      </c>
      <c r="AL56" s="21"/>
      <c r="AN56" s="22">
        <v>4.1</v>
      </c>
      <c r="AO56" s="22">
        <v>6501.18277340807</v>
      </c>
      <c r="AP56" s="22">
        <v>7294.08983788015</v>
      </c>
      <c r="AQ56" s="22">
        <v>7997.86267711832</v>
      </c>
      <c r="AR56" s="22">
        <v>8183.88192978039</v>
      </c>
      <c r="AS56" s="22">
        <v>10068.4102326313</v>
      </c>
      <c r="AT56" s="22">
        <v>15594.6494440542</v>
      </c>
      <c r="AV56" s="17">
        <v>4.1</v>
      </c>
      <c r="AW56" s="17">
        <v>1749.941028331</v>
      </c>
      <c r="AX56" s="17">
        <v>2103.37760838893</v>
      </c>
      <c r="AY56" s="17">
        <v>2648.25900264492</v>
      </c>
      <c r="AZ56" s="17">
        <v>3741.12211203459</v>
      </c>
      <c r="BA56" s="17">
        <v>6807.08863331809</v>
      </c>
      <c r="BB56" s="17">
        <v>10068.688801545</v>
      </c>
    </row>
    <row r="57" ht="13.5" spans="1:54">
      <c r="A57" s="16">
        <v>4.2</v>
      </c>
      <c r="B57" s="16">
        <v>71.1436259874156</v>
      </c>
      <c r="C57" s="16">
        <v>74.8598911676102</v>
      </c>
      <c r="D57" s="16">
        <v>76.6272137182124</v>
      </c>
      <c r="E57" s="16">
        <v>84.0466935340035</v>
      </c>
      <c r="F57" s="16">
        <v>103.360068633872</v>
      </c>
      <c r="G57" s="16">
        <v>135.437289712065</v>
      </c>
      <c r="H57" s="16">
        <v>206.00717608409</v>
      </c>
      <c r="I57" s="16">
        <v>420.015757109434</v>
      </c>
      <c r="K57" s="17">
        <v>4.2</v>
      </c>
      <c r="L57" s="17">
        <v>100.873747428972</v>
      </c>
      <c r="M57" s="17">
        <v>105.209390139199</v>
      </c>
      <c r="N57" s="17">
        <v>110.633162873921</v>
      </c>
      <c r="O57" s="17">
        <v>115.579482751115</v>
      </c>
      <c r="P57" s="17">
        <v>139.103257835287</v>
      </c>
      <c r="Q57" s="17">
        <v>183.094875313952</v>
      </c>
      <c r="R57" s="17">
        <v>271.078110271282</v>
      </c>
      <c r="S57" s="17">
        <v>540.423706670815</v>
      </c>
      <c r="T57" s="17">
        <v>553.629739848515</v>
      </c>
      <c r="V57" s="18">
        <v>4.2</v>
      </c>
      <c r="W57" s="18">
        <v>252.621242286916</v>
      </c>
      <c r="X57" s="18">
        <v>258.81501758724</v>
      </c>
      <c r="Y57" s="18">
        <v>264.587369051585</v>
      </c>
      <c r="Z57" s="18">
        <v>277.571458729219</v>
      </c>
      <c r="AA57" s="18">
        <v>318.735695873169</v>
      </c>
      <c r="AB57" s="18">
        <v>382.890138029556</v>
      </c>
      <c r="AC57" s="18">
        <v>553.357655759383</v>
      </c>
      <c r="AD57" s="18">
        <v>1103.62218042566</v>
      </c>
      <c r="AF57" s="19">
        <v>4.2</v>
      </c>
      <c r="AG57" s="19">
        <v>34.5096066150721</v>
      </c>
      <c r="AH57" s="19"/>
      <c r="AI57" s="20"/>
      <c r="AJ57" s="21">
        <v>4.2</v>
      </c>
      <c r="AK57" s="21">
        <v>85.3893091781614</v>
      </c>
      <c r="AL57" s="21"/>
      <c r="AN57" s="22">
        <v>4.2</v>
      </c>
      <c r="AO57" s="22">
        <v>6501.18277340807</v>
      </c>
      <c r="AP57" s="22">
        <v>7128.22267092313</v>
      </c>
      <c r="AQ57" s="22">
        <v>7815.71882555337</v>
      </c>
      <c r="AR57" s="22">
        <v>8183.88192978039</v>
      </c>
      <c r="AS57" s="22">
        <v>10068.4102326313</v>
      </c>
      <c r="AT57" s="22">
        <v>15594.6494440542</v>
      </c>
      <c r="AV57" s="17">
        <v>4.2</v>
      </c>
      <c r="AW57" s="17">
        <v>1709.63685692088</v>
      </c>
      <c r="AX57" s="17">
        <v>2103.37760838893</v>
      </c>
      <c r="AY57" s="17">
        <v>2648.25900264492</v>
      </c>
      <c r="AZ57" s="17">
        <v>3741.12211203459</v>
      </c>
      <c r="BA57" s="17">
        <v>6652.29754845516</v>
      </c>
      <c r="BB57" s="17">
        <v>10068.688801545</v>
      </c>
    </row>
    <row r="58" ht="13.5" spans="1:54">
      <c r="A58" s="16">
        <v>4.3</v>
      </c>
      <c r="B58" s="16">
        <v>71.1436259874156</v>
      </c>
      <c r="C58" s="16">
        <v>74.8598911676102</v>
      </c>
      <c r="D58" s="16">
        <v>76.6272137182124</v>
      </c>
      <c r="E58" s="16">
        <v>84.0466935340035</v>
      </c>
      <c r="F58" s="16">
        <v>103.360068633872</v>
      </c>
      <c r="G58" s="16">
        <v>135.437289712065</v>
      </c>
      <c r="H58" s="16">
        <v>206.00717608409</v>
      </c>
      <c r="I58" s="16">
        <v>420.015757109434</v>
      </c>
      <c r="K58" s="17">
        <v>4.3</v>
      </c>
      <c r="L58" s="17">
        <v>100.873747428972</v>
      </c>
      <c r="M58" s="17">
        <v>105.209390139199</v>
      </c>
      <c r="N58" s="17">
        <v>108.160002935324</v>
      </c>
      <c r="O58" s="17">
        <v>115.579482751115</v>
      </c>
      <c r="P58" s="17">
        <v>139.103257835287</v>
      </c>
      <c r="Q58" s="17">
        <v>179.42890719073</v>
      </c>
      <c r="R58" s="17">
        <v>271.078110271282</v>
      </c>
      <c r="S58" s="17">
        <v>528.771324455198</v>
      </c>
      <c r="T58" s="17">
        <v>553.629739848515</v>
      </c>
      <c r="V58" s="18">
        <v>4.3</v>
      </c>
      <c r="W58" s="18">
        <v>247.046844516624</v>
      </c>
      <c r="X58" s="18">
        <v>252.621242286916</v>
      </c>
      <c r="Y58" s="18">
        <v>259.022759189741</v>
      </c>
      <c r="Z58" s="18">
        <v>270.770268898077</v>
      </c>
      <c r="AA58" s="18">
        <v>311.403759626725</v>
      </c>
      <c r="AB58" s="18">
        <v>382.890138029556</v>
      </c>
      <c r="AC58" s="18">
        <v>553.357655759383</v>
      </c>
      <c r="AD58" s="18">
        <v>1103.62218042566</v>
      </c>
      <c r="AF58" s="19">
        <v>4.3</v>
      </c>
      <c r="AG58" s="19">
        <v>34.5096066150721</v>
      </c>
      <c r="AH58" s="19"/>
      <c r="AJ58" s="21">
        <v>4.3</v>
      </c>
      <c r="AK58" s="21">
        <v>85.3893091781614</v>
      </c>
      <c r="AN58" s="22">
        <v>4.3</v>
      </c>
      <c r="AO58" s="22">
        <v>6208.20245046531</v>
      </c>
      <c r="AP58" s="22">
        <v>6807.33946008106</v>
      </c>
      <c r="AQ58" s="22">
        <v>7637.45037508555</v>
      </c>
      <c r="AR58" s="22">
        <v>8183.88192978039</v>
      </c>
      <c r="AS58" s="22">
        <v>10068.4102326313</v>
      </c>
      <c r="AT58" s="22">
        <v>15239.1979387177</v>
      </c>
      <c r="AV58" s="17">
        <v>4.3</v>
      </c>
      <c r="AW58" s="17">
        <v>1709.63685692088</v>
      </c>
      <c r="AX58" s="17">
        <v>2103.37760838893</v>
      </c>
      <c r="AY58" s="17">
        <v>2648.25900264492</v>
      </c>
      <c r="AZ58" s="17">
        <v>3655.8632878978</v>
      </c>
      <c r="BA58" s="17">
        <v>6652.29754845516</v>
      </c>
      <c r="BB58" s="17">
        <v>10068.688801545</v>
      </c>
    </row>
    <row r="59" ht="13.5" spans="1:54">
      <c r="A59" s="16">
        <v>4.4</v>
      </c>
      <c r="B59" s="16">
        <v>71.1436259874156</v>
      </c>
      <c r="C59" s="16">
        <v>74.8598911676102</v>
      </c>
      <c r="D59" s="16">
        <v>76.6272137182124</v>
      </c>
      <c r="E59" s="16">
        <v>84.0466935340035</v>
      </c>
      <c r="F59" s="16">
        <v>103.360068633872</v>
      </c>
      <c r="G59" s="16">
        <v>135.437289712065</v>
      </c>
      <c r="H59" s="16">
        <v>206.00717608409</v>
      </c>
      <c r="I59" s="16">
        <v>420.015757109434</v>
      </c>
      <c r="K59" s="17">
        <v>4.4</v>
      </c>
      <c r="L59" s="17">
        <v>100.873747428972</v>
      </c>
      <c r="M59" s="17">
        <v>105.209390139199</v>
      </c>
      <c r="N59" s="17">
        <v>108.160002935324</v>
      </c>
      <c r="O59" s="17">
        <v>115.579482751115</v>
      </c>
      <c r="P59" s="17">
        <v>139.103257835287</v>
      </c>
      <c r="Q59" s="17">
        <v>179.42890719073</v>
      </c>
      <c r="R59" s="17">
        <v>264.662666055644</v>
      </c>
      <c r="S59" s="17">
        <v>528.771324455198</v>
      </c>
      <c r="T59" s="17">
        <v>553.629739848515</v>
      </c>
      <c r="V59" s="18">
        <v>4.4</v>
      </c>
      <c r="W59" s="18">
        <v>241.472446746332</v>
      </c>
      <c r="X59" s="18">
        <v>247.046844516624</v>
      </c>
      <c r="Y59" s="18">
        <v>252.839859343249</v>
      </c>
      <c r="Z59" s="18">
        <v>264.587369051585</v>
      </c>
      <c r="AA59" s="18">
        <v>304.071823380281</v>
      </c>
      <c r="AB59" s="18">
        <v>373.725217721501</v>
      </c>
      <c r="AC59" s="18">
        <v>540.526767328105</v>
      </c>
      <c r="AD59" s="18">
        <v>1078.76376503234</v>
      </c>
      <c r="AF59" s="19">
        <v>4.4</v>
      </c>
      <c r="AG59" s="19">
        <v>34.5096066150721</v>
      </c>
      <c r="AH59" s="19"/>
      <c r="AJ59" s="21">
        <v>4.4</v>
      </c>
      <c r="AK59" s="21">
        <v>83.5311765880641</v>
      </c>
      <c r="AN59" s="22">
        <v>4.4</v>
      </c>
      <c r="AO59" s="22">
        <v>6067.1378505299</v>
      </c>
      <c r="AP59" s="22">
        <v>6652.323416196</v>
      </c>
      <c r="AQ59" s="22">
        <v>7294.08983788015</v>
      </c>
      <c r="AR59" s="22">
        <v>8183.88192978039</v>
      </c>
      <c r="AS59" s="22">
        <v>10068.4102326313</v>
      </c>
      <c r="AT59" s="22">
        <v>15239.1979387177</v>
      </c>
      <c r="AV59" s="17">
        <v>4.4</v>
      </c>
      <c r="AW59" s="17">
        <v>1709.63685692088</v>
      </c>
      <c r="AX59" s="17">
        <v>2103.37760838893</v>
      </c>
      <c r="AY59" s="17">
        <v>2587.80274552974</v>
      </c>
      <c r="AZ59" s="17">
        <v>3655.8632878978</v>
      </c>
      <c r="BA59" s="17">
        <v>6652.29754845516</v>
      </c>
      <c r="BB59" s="17">
        <v>10068.688801545</v>
      </c>
    </row>
    <row r="60" ht="13.5" spans="1:54">
      <c r="A60" s="16">
        <v>4.5</v>
      </c>
      <c r="B60" s="16">
        <v>71.1436259874156</v>
      </c>
      <c r="C60" s="16">
        <v>74.8598911676102</v>
      </c>
      <c r="D60" s="16">
        <v>76.6272137182124</v>
      </c>
      <c r="E60" s="16">
        <v>84.0466935340035</v>
      </c>
      <c r="F60" s="16">
        <v>103.360068633872</v>
      </c>
      <c r="G60" s="16">
        <v>135.437289712065</v>
      </c>
      <c r="H60" s="16">
        <v>206.00717608409</v>
      </c>
      <c r="I60" s="16">
        <v>420.015757109434</v>
      </c>
      <c r="K60" s="17">
        <v>4.5</v>
      </c>
      <c r="L60" s="17">
        <v>100.873747428972</v>
      </c>
      <c r="M60" s="17">
        <v>102.731880019069</v>
      </c>
      <c r="N60" s="17">
        <v>108.160002935324</v>
      </c>
      <c r="O60" s="17">
        <v>115.579482751115</v>
      </c>
      <c r="P60" s="17">
        <v>139.103257835287</v>
      </c>
      <c r="Q60" s="17">
        <v>179.42890719073</v>
      </c>
      <c r="R60" s="17">
        <v>264.662666055644</v>
      </c>
      <c r="S60" s="17">
        <v>528.771324455198</v>
      </c>
      <c r="T60" s="17">
        <v>553.629739848515</v>
      </c>
      <c r="V60" s="18">
        <v>4.5</v>
      </c>
      <c r="W60" s="18">
        <v>235.898048976041</v>
      </c>
      <c r="X60" s="18">
        <v>241.472446746332</v>
      </c>
      <c r="Y60" s="18">
        <v>247.275249481406</v>
      </c>
      <c r="Z60" s="18">
        <v>264.587369051585</v>
      </c>
      <c r="AA60" s="18">
        <v>304.071823380281</v>
      </c>
      <c r="AB60" s="18">
        <v>373.725217721501</v>
      </c>
      <c r="AC60" s="18">
        <v>540.526767328105</v>
      </c>
      <c r="AD60" s="18">
        <v>1078.76376503234</v>
      </c>
      <c r="AF60" s="19">
        <v>4.5</v>
      </c>
      <c r="AG60" s="19">
        <v>34.5096066150721</v>
      </c>
      <c r="AH60" s="19"/>
      <c r="AJ60" s="21">
        <v>4.5</v>
      </c>
      <c r="AK60" s="21">
        <v>83.5311765880641</v>
      </c>
      <c r="AN60" s="22">
        <v>4.5</v>
      </c>
      <c r="AO60" s="22">
        <v>5793.53453307277</v>
      </c>
      <c r="AP60" s="22">
        <v>6353.14245149784</v>
      </c>
      <c r="AQ60" s="22">
        <v>6965.45582484382</v>
      </c>
      <c r="AR60" s="22">
        <v>8183.88192978039</v>
      </c>
      <c r="AS60" s="22">
        <v>10068.4102326313</v>
      </c>
      <c r="AT60" s="22">
        <v>15239.1979387177</v>
      </c>
      <c r="AV60" s="17">
        <v>4.5</v>
      </c>
      <c r="AW60" s="17">
        <v>1670.88284594962</v>
      </c>
      <c r="AX60" s="17">
        <v>2103.37760838893</v>
      </c>
      <c r="AY60" s="17">
        <v>2587.80274552974</v>
      </c>
      <c r="AZ60" s="17">
        <v>3655.8632878978</v>
      </c>
      <c r="BA60" s="17">
        <v>6652.29754845516</v>
      </c>
      <c r="BB60" s="17">
        <v>10068.688801545</v>
      </c>
    </row>
    <row r="61" ht="13.5" spans="1:54">
      <c r="A61" s="16">
        <v>4.6</v>
      </c>
      <c r="B61" s="16">
        <v>71.1436259874156</v>
      </c>
      <c r="C61" s="16">
        <v>74.8598911676102</v>
      </c>
      <c r="D61" s="16">
        <v>76.6272137182124</v>
      </c>
      <c r="E61" s="16">
        <v>84.0466935340035</v>
      </c>
      <c r="F61" s="16">
        <v>103.360068633872</v>
      </c>
      <c r="G61" s="16">
        <v>135.437289712065</v>
      </c>
      <c r="H61" s="16">
        <v>206.00717608409</v>
      </c>
      <c r="I61" s="16">
        <v>420.015757109434</v>
      </c>
      <c r="K61" s="17">
        <v>4.6</v>
      </c>
      <c r="L61" s="17">
        <v>100.873747428972</v>
      </c>
      <c r="M61" s="17">
        <v>102.731880019069</v>
      </c>
      <c r="N61" s="17">
        <v>108.160002935324</v>
      </c>
      <c r="O61" s="17">
        <v>115.579482751115</v>
      </c>
      <c r="P61" s="17">
        <v>139.103257835287</v>
      </c>
      <c r="Q61" s="17">
        <v>179.42890719073</v>
      </c>
      <c r="R61" s="17">
        <v>264.662666055644</v>
      </c>
      <c r="S61" s="17">
        <v>528.771324455198</v>
      </c>
      <c r="T61" s="17">
        <v>553.629739848515</v>
      </c>
      <c r="V61" s="18">
        <v>4.6</v>
      </c>
      <c r="W61" s="18">
        <v>235.898048976041</v>
      </c>
      <c r="X61" s="18">
        <v>241.472446746332</v>
      </c>
      <c r="Y61" s="18">
        <v>247.275249481406</v>
      </c>
      <c r="Z61" s="18">
        <v>259.022759189741</v>
      </c>
      <c r="AA61" s="18">
        <v>296.739887133837</v>
      </c>
      <c r="AB61" s="18">
        <v>365.476789444251</v>
      </c>
      <c r="AC61" s="18">
        <v>528.612370927634</v>
      </c>
      <c r="AD61" s="18">
        <v>1054.68217512007</v>
      </c>
      <c r="AF61" s="19">
        <v>4.6</v>
      </c>
      <c r="AG61" s="19">
        <v>34.5096066150721</v>
      </c>
      <c r="AH61" s="19"/>
      <c r="AJ61" s="21">
        <v>4.6</v>
      </c>
      <c r="AK61" s="21">
        <v>83.5311765880641</v>
      </c>
      <c r="AN61" s="22">
        <v>4.6</v>
      </c>
      <c r="AO61" s="22">
        <v>5661.77089577047</v>
      </c>
      <c r="AP61" s="22">
        <v>6208.20245046531</v>
      </c>
      <c r="AQ61" s="22">
        <v>6807.33946008106</v>
      </c>
      <c r="AR61" s="22">
        <v>8183.88192978039</v>
      </c>
      <c r="AS61" s="22">
        <v>10068.4102326313</v>
      </c>
      <c r="AT61" s="22">
        <v>14892.4815365369</v>
      </c>
      <c r="AV61" s="17">
        <v>4.6</v>
      </c>
      <c r="AW61" s="17">
        <v>1670.88284594962</v>
      </c>
      <c r="AX61" s="17">
        <v>2103.37760838893</v>
      </c>
      <c r="AY61" s="17">
        <v>2587.80274552974</v>
      </c>
      <c r="AZ61" s="17">
        <v>3655.8632878978</v>
      </c>
      <c r="BA61" s="17">
        <v>6652.29754845516</v>
      </c>
      <c r="BB61" s="17">
        <v>10068.688801545</v>
      </c>
    </row>
    <row r="62" ht="13.5" spans="1:54">
      <c r="A62" s="16">
        <v>4.7</v>
      </c>
      <c r="B62" s="16">
        <v>69.9048709273508</v>
      </c>
      <c r="C62" s="16">
        <v>74.8598911676102</v>
      </c>
      <c r="D62" s="16">
        <v>76.6272137182124</v>
      </c>
      <c r="E62" s="16">
        <v>84.0466935340035</v>
      </c>
      <c r="F62" s="16">
        <v>103.360068633872</v>
      </c>
      <c r="G62" s="16">
        <v>135.437289712065</v>
      </c>
      <c r="H62" s="16">
        <v>206.00717608409</v>
      </c>
      <c r="I62" s="16">
        <v>420.015757109434</v>
      </c>
      <c r="K62" s="17">
        <v>4.7</v>
      </c>
      <c r="L62" s="17">
        <v>100.873747428972</v>
      </c>
      <c r="M62" s="17">
        <v>102.731880019069</v>
      </c>
      <c r="N62" s="17">
        <v>105.686842996727</v>
      </c>
      <c r="O62" s="17">
        <v>115.579482751115</v>
      </c>
      <c r="P62" s="17">
        <v>139.103257835287</v>
      </c>
      <c r="Q62" s="17">
        <v>179.42890719073</v>
      </c>
      <c r="R62" s="17">
        <v>264.662666055644</v>
      </c>
      <c r="S62" s="17">
        <v>528.771324455198</v>
      </c>
      <c r="T62" s="17">
        <v>540.423706670815</v>
      </c>
      <c r="V62" s="18">
        <v>4.7</v>
      </c>
      <c r="W62" s="18">
        <v>230.943028735781</v>
      </c>
      <c r="X62" s="18">
        <v>235.898048976041</v>
      </c>
      <c r="Y62" s="18">
        <v>241.710639619562</v>
      </c>
      <c r="Z62" s="18">
        <v>252.839859343249</v>
      </c>
      <c r="AA62" s="18">
        <v>296.739887133837</v>
      </c>
      <c r="AB62" s="18">
        <v>365.476789444251</v>
      </c>
      <c r="AC62" s="18">
        <v>528.612370927634</v>
      </c>
      <c r="AD62" s="18">
        <v>1054.68217512007</v>
      </c>
      <c r="AF62" s="19">
        <v>4.7</v>
      </c>
      <c r="AG62" s="19">
        <v>34.5096066150721</v>
      </c>
      <c r="AH62" s="19"/>
      <c r="AJ62" s="21">
        <v>4.7</v>
      </c>
      <c r="AK62" s="21">
        <v>83.5311765880641</v>
      </c>
      <c r="AN62" s="22">
        <v>4.7</v>
      </c>
      <c r="AO62" s="22">
        <v>5406.76950357955</v>
      </c>
      <c r="AP62" s="22">
        <v>5929.1735714722</v>
      </c>
      <c r="AQ62" s="22">
        <v>6652.323416196</v>
      </c>
      <c r="AR62" s="22">
        <v>7997.86267711832</v>
      </c>
      <c r="AS62" s="22">
        <v>10068.4102326313</v>
      </c>
      <c r="AT62" s="22">
        <v>14892.4815365369</v>
      </c>
      <c r="AV62" s="17">
        <v>4.7</v>
      </c>
      <c r="AW62" s="17">
        <v>1670.88284594962</v>
      </c>
      <c r="AX62" s="17">
        <v>2103.37760838893</v>
      </c>
      <c r="AY62" s="17">
        <v>2587.80274552974</v>
      </c>
      <c r="AZ62" s="17">
        <v>3655.8632878978</v>
      </c>
      <c r="BA62" s="17">
        <v>6652.29754845516</v>
      </c>
      <c r="BB62" s="17">
        <v>10068.688801545</v>
      </c>
    </row>
    <row r="63" ht="13.5" spans="1:54">
      <c r="A63" s="16">
        <v>4.8</v>
      </c>
      <c r="B63" s="16">
        <v>69.9048709273508</v>
      </c>
      <c r="C63" s="16">
        <v>74.8598911676102</v>
      </c>
      <c r="D63" s="16">
        <v>76.6272137182124</v>
      </c>
      <c r="E63" s="16">
        <v>84.0466935340035</v>
      </c>
      <c r="F63" s="16">
        <v>100.610592541455</v>
      </c>
      <c r="G63" s="16">
        <v>135.437289712065</v>
      </c>
      <c r="H63" s="16">
        <v>206.00717608409</v>
      </c>
      <c r="I63" s="16">
        <v>420.015757109434</v>
      </c>
      <c r="K63" s="17">
        <v>4.8</v>
      </c>
      <c r="L63" s="17">
        <v>100.873747428972</v>
      </c>
      <c r="M63" s="17">
        <v>102.731880019069</v>
      </c>
      <c r="N63" s="17">
        <v>105.686842996727</v>
      </c>
      <c r="O63" s="17">
        <v>115.579482751115</v>
      </c>
      <c r="P63" s="17">
        <v>135.437289712065</v>
      </c>
      <c r="Q63" s="17">
        <v>179.42890719073</v>
      </c>
      <c r="R63" s="17">
        <v>264.662666055644</v>
      </c>
      <c r="S63" s="17">
        <v>528.771324455198</v>
      </c>
      <c r="T63" s="17">
        <v>540.423706670815</v>
      </c>
      <c r="V63" s="18">
        <v>4.8</v>
      </c>
      <c r="W63" s="18">
        <v>225.368630965489</v>
      </c>
      <c r="X63" s="18">
        <v>230.943028735781</v>
      </c>
      <c r="Y63" s="18">
        <v>236.146029757719</v>
      </c>
      <c r="Z63" s="18">
        <v>252.839859343249</v>
      </c>
      <c r="AA63" s="18">
        <v>290.324442918198</v>
      </c>
      <c r="AB63" s="18">
        <v>365.476789444251</v>
      </c>
      <c r="AC63" s="18">
        <v>516.697974527162</v>
      </c>
      <c r="AD63" s="18">
        <v>1030.60058520779</v>
      </c>
      <c r="AF63" s="19">
        <v>4.8</v>
      </c>
      <c r="AG63" s="19">
        <v>34.5096066150721</v>
      </c>
      <c r="AH63" s="19"/>
      <c r="AJ63" s="21">
        <v>4.8</v>
      </c>
      <c r="AK63" s="21">
        <v>83.5311765880641</v>
      </c>
      <c r="AN63" s="22">
        <v>4.8</v>
      </c>
      <c r="AO63" s="22">
        <v>5284.30682891035</v>
      </c>
      <c r="AP63" s="22">
        <v>5793.53453307277</v>
      </c>
      <c r="AQ63" s="22">
        <v>6501.18277340807</v>
      </c>
      <c r="AR63" s="22">
        <v>7997.86267711832</v>
      </c>
      <c r="AS63" s="22">
        <v>10068.4102326313</v>
      </c>
      <c r="AT63" s="22">
        <v>14892.4815365369</v>
      </c>
      <c r="AV63" s="17">
        <v>4.8</v>
      </c>
      <c r="AW63" s="17">
        <v>1632.90391519778</v>
      </c>
      <c r="AX63" s="17">
        <v>2103.37760838893</v>
      </c>
      <c r="AY63" s="17">
        <v>2587.80274552974</v>
      </c>
      <c r="AZ63" s="17">
        <v>3572.15462419987</v>
      </c>
      <c r="BA63" s="17">
        <v>6500.42705009908</v>
      </c>
      <c r="BB63" s="17">
        <v>10068.688801545</v>
      </c>
    </row>
    <row r="64" ht="13.5" spans="1:54">
      <c r="A64" s="16">
        <v>4.9</v>
      </c>
      <c r="B64" s="16">
        <v>69.9048709273508</v>
      </c>
      <c r="C64" s="16">
        <v>74.8598911676102</v>
      </c>
      <c r="D64" s="16">
        <v>76.6272137182124</v>
      </c>
      <c r="E64" s="16">
        <v>81.5735335954064</v>
      </c>
      <c r="F64" s="16">
        <v>100.610592541455</v>
      </c>
      <c r="G64" s="16">
        <v>135.437289712065</v>
      </c>
      <c r="H64" s="16">
        <v>206.00717608409</v>
      </c>
      <c r="I64" s="16">
        <v>420.015757109434</v>
      </c>
      <c r="K64" s="17">
        <v>4.9</v>
      </c>
      <c r="L64" s="17">
        <v>100.873747428972</v>
      </c>
      <c r="M64" s="17">
        <v>102.731880019069</v>
      </c>
      <c r="N64" s="17">
        <v>105.686842996727</v>
      </c>
      <c r="O64" s="17">
        <v>115.579482751115</v>
      </c>
      <c r="P64" s="17">
        <v>135.437289712065</v>
      </c>
      <c r="Q64" s="17">
        <v>179.42890719073</v>
      </c>
      <c r="R64" s="17">
        <v>264.662666055644</v>
      </c>
      <c r="S64" s="17">
        <v>528.771324455198</v>
      </c>
      <c r="T64" s="17">
        <v>540.423706670815</v>
      </c>
      <c r="V64" s="18">
        <v>4.9</v>
      </c>
      <c r="W64" s="18">
        <v>220.41361072523</v>
      </c>
      <c r="X64" s="18">
        <v>225.368630965489</v>
      </c>
      <c r="Y64" s="18">
        <v>236.146029757719</v>
      </c>
      <c r="Z64" s="18">
        <v>247.275249481406</v>
      </c>
      <c r="AA64" s="18">
        <v>290.324442918198</v>
      </c>
      <c r="AB64" s="18">
        <v>357.228361167001</v>
      </c>
      <c r="AC64" s="18">
        <v>516.697974527162</v>
      </c>
      <c r="AD64" s="18">
        <v>1030.60058520779</v>
      </c>
      <c r="AF64" s="19">
        <v>4.9</v>
      </c>
      <c r="AG64" s="19">
        <v>34.5096066150721</v>
      </c>
      <c r="AH64" s="19"/>
      <c r="AJ64" s="21">
        <v>4.9</v>
      </c>
      <c r="AK64" s="21">
        <v>83.5311765880641</v>
      </c>
      <c r="AN64" s="22">
        <v>4.9</v>
      </c>
      <c r="AO64" s="22">
        <v>5164.16939489943</v>
      </c>
      <c r="AP64" s="22">
        <v>5661.77089577047</v>
      </c>
      <c r="AQ64" s="22">
        <v>6353.14245149784</v>
      </c>
      <c r="AR64" s="22">
        <v>7815.71882555337</v>
      </c>
      <c r="AS64" s="22">
        <v>10068.4102326313</v>
      </c>
      <c r="AT64" s="22">
        <v>14553.8283064999</v>
      </c>
      <c r="AV64" s="17">
        <v>4.9</v>
      </c>
      <c r="AW64" s="17">
        <v>1632.90391519778</v>
      </c>
      <c r="AX64" s="17">
        <v>2103.37760838893</v>
      </c>
      <c r="AY64" s="17">
        <v>2528.89664885342</v>
      </c>
      <c r="AZ64" s="17">
        <v>3572.15462419987</v>
      </c>
      <c r="BA64" s="17">
        <v>6500.42705009908</v>
      </c>
      <c r="BB64" s="17">
        <v>10068.688801545</v>
      </c>
    </row>
    <row r="65" ht="13.5" spans="1:54">
      <c r="A65" s="16">
        <v>5</v>
      </c>
      <c r="B65" s="16">
        <v>69.9048709273508</v>
      </c>
      <c r="C65" s="16">
        <v>73.0017585775129</v>
      </c>
      <c r="D65" s="16">
        <v>74.7723437642647</v>
      </c>
      <c r="E65" s="16">
        <v>81.5735335954064</v>
      </c>
      <c r="F65" s="16">
        <v>100.610592541455</v>
      </c>
      <c r="G65" s="16">
        <v>135.437289712065</v>
      </c>
      <c r="H65" s="16">
        <v>206.00717608409</v>
      </c>
      <c r="I65" s="16">
        <v>420.015757109434</v>
      </c>
      <c r="K65" s="17">
        <v>5</v>
      </c>
      <c r="L65" s="17">
        <v>98.3962373088423</v>
      </c>
      <c r="M65" s="17">
        <v>100.873747428972</v>
      </c>
      <c r="N65" s="17">
        <v>105.686842996727</v>
      </c>
      <c r="O65" s="17">
        <v>113.106322812518</v>
      </c>
      <c r="P65" s="17">
        <v>135.437289712065</v>
      </c>
      <c r="Q65" s="17">
        <v>179.42890719073</v>
      </c>
      <c r="R65" s="17">
        <v>264.662666055644</v>
      </c>
      <c r="S65" s="17">
        <v>528.771324455198</v>
      </c>
      <c r="T65" s="17">
        <v>540.423706670815</v>
      </c>
      <c r="V65" s="18">
        <v>5</v>
      </c>
      <c r="W65" s="18">
        <v>220.41361072523</v>
      </c>
      <c r="X65" s="18">
        <v>225.368630965489</v>
      </c>
      <c r="Y65" s="18">
        <v>230.581419895876</v>
      </c>
      <c r="Z65" s="18">
        <v>241.710639619562</v>
      </c>
      <c r="AA65" s="18">
        <v>283.90899870256</v>
      </c>
      <c r="AB65" s="18">
        <v>357.228361167001</v>
      </c>
      <c r="AC65" s="18">
        <v>504.78357812669</v>
      </c>
      <c r="AD65" s="18">
        <v>1006.51899529552</v>
      </c>
      <c r="AF65" s="19">
        <v>5</v>
      </c>
      <c r="AG65" s="19">
        <v>34.5096066150721</v>
      </c>
      <c r="AH65" s="19"/>
      <c r="AJ65" s="21">
        <v>5</v>
      </c>
      <c r="AK65" s="21">
        <v>83.5311765880641</v>
      </c>
      <c r="AN65" s="22">
        <v>5</v>
      </c>
      <c r="AO65" s="22">
        <v>5046.35720154679</v>
      </c>
      <c r="AP65" s="22">
        <v>5533.10757934587</v>
      </c>
      <c r="AQ65" s="22">
        <v>6208.20245046531</v>
      </c>
      <c r="AR65" s="22">
        <v>7637.45037508555</v>
      </c>
      <c r="AS65" s="22">
        <v>10068.4102326313</v>
      </c>
      <c r="AT65" s="22">
        <v>14553.8283064999</v>
      </c>
      <c r="AV65" s="17">
        <v>5</v>
      </c>
      <c r="AW65" s="17">
        <v>1632.90391519778</v>
      </c>
      <c r="AX65" s="17">
        <v>2103.37760838893</v>
      </c>
      <c r="AY65" s="17">
        <v>2528.89664885342</v>
      </c>
      <c r="AZ65" s="17">
        <v>3572.15462419987</v>
      </c>
      <c r="BA65" s="17">
        <v>6500.42705009908</v>
      </c>
      <c r="BB65" s="17">
        <v>10068.688801545</v>
      </c>
    </row>
    <row r="66" ht="13.5" spans="1:54">
      <c r="A66" s="16">
        <v>5.1</v>
      </c>
      <c r="B66" s="16">
        <v>69.9048709273508</v>
      </c>
      <c r="C66" s="16">
        <v>73.0017585775129</v>
      </c>
      <c r="D66" s="16">
        <v>74.7723437642647</v>
      </c>
      <c r="E66" s="16">
        <v>81.5735335954064</v>
      </c>
      <c r="F66" s="16">
        <v>100.610592541455</v>
      </c>
      <c r="G66" s="16">
        <v>135.437289712065</v>
      </c>
      <c r="H66" s="16">
        <v>206.00717608409</v>
      </c>
      <c r="I66" s="16">
        <v>420.015757109434</v>
      </c>
      <c r="K66" s="17">
        <v>5.1</v>
      </c>
      <c r="L66" s="17">
        <v>98.3962373088423</v>
      </c>
      <c r="M66" s="17">
        <v>100.873747428972</v>
      </c>
      <c r="N66" s="17">
        <v>105.686842996727</v>
      </c>
      <c r="O66" s="17">
        <v>113.106322812518</v>
      </c>
      <c r="P66" s="17">
        <v>135.437289712065</v>
      </c>
      <c r="Q66" s="17">
        <v>174.846447036703</v>
      </c>
      <c r="R66" s="17">
        <v>264.662666055644</v>
      </c>
      <c r="S66" s="17">
        <v>516.342116758539</v>
      </c>
      <c r="T66" s="17">
        <v>540.423706670815</v>
      </c>
      <c r="V66" s="18">
        <v>5.1</v>
      </c>
      <c r="W66" s="18">
        <v>215.458590484971</v>
      </c>
      <c r="X66" s="18">
        <v>220.41361072523</v>
      </c>
      <c r="Y66" s="18">
        <v>225.635100018682</v>
      </c>
      <c r="Z66" s="18">
        <v>241.710639619562</v>
      </c>
      <c r="AA66" s="18">
        <v>283.90899870256</v>
      </c>
      <c r="AB66" s="18">
        <v>348.979932889752</v>
      </c>
      <c r="AC66" s="18">
        <v>504.78357812669</v>
      </c>
      <c r="AD66" s="18">
        <v>1006.51899529552</v>
      </c>
      <c r="AF66" s="19">
        <v>5.1</v>
      </c>
      <c r="AG66" s="19">
        <v>34.5096066150721</v>
      </c>
      <c r="AH66" s="19"/>
      <c r="AJ66" s="21">
        <v>5.1</v>
      </c>
      <c r="AK66" s="21">
        <v>81.6730439979669</v>
      </c>
      <c r="AN66" s="22">
        <v>5.1</v>
      </c>
      <c r="AO66" s="22">
        <v>4931.64532907184</v>
      </c>
      <c r="AP66" s="22">
        <v>5533.10757934587</v>
      </c>
      <c r="AQ66" s="22">
        <v>6067.1378505299</v>
      </c>
      <c r="AR66" s="22">
        <v>7637.45037508555</v>
      </c>
      <c r="AS66" s="22">
        <v>10068.4102326313</v>
      </c>
      <c r="AT66" s="22">
        <v>14553.8283064999</v>
      </c>
      <c r="AV66" s="17">
        <v>5.1</v>
      </c>
      <c r="AW66" s="17">
        <v>1632.90391519778</v>
      </c>
      <c r="AX66" s="17">
        <v>2103.37760838893</v>
      </c>
      <c r="AY66" s="17">
        <v>2528.89664885342</v>
      </c>
      <c r="AZ66" s="17">
        <v>3572.15462419987</v>
      </c>
      <c r="BA66" s="17">
        <v>6500.42705009908</v>
      </c>
      <c r="BB66" s="17">
        <v>10068.688801545</v>
      </c>
    </row>
    <row r="67" ht="13.5" spans="1:54">
      <c r="A67" s="16">
        <v>5.2</v>
      </c>
      <c r="B67" s="16">
        <v>69.9048709273508</v>
      </c>
      <c r="C67" s="16">
        <v>73.0017585775129</v>
      </c>
      <c r="D67" s="16">
        <v>74.7723437642647</v>
      </c>
      <c r="E67" s="16">
        <v>81.5735335954064</v>
      </c>
      <c r="F67" s="16">
        <v>100.610592541455</v>
      </c>
      <c r="G67" s="16">
        <v>135.437289712065</v>
      </c>
      <c r="H67" s="16">
        <v>206.00717608409</v>
      </c>
      <c r="I67" s="16">
        <v>409.917025855899</v>
      </c>
      <c r="K67" s="17">
        <v>5.2</v>
      </c>
      <c r="L67" s="17">
        <v>98.3962373088423</v>
      </c>
      <c r="M67" s="17">
        <v>100.873747428972</v>
      </c>
      <c r="N67" s="17">
        <v>105.686842996727</v>
      </c>
      <c r="O67" s="17">
        <v>113.106322812518</v>
      </c>
      <c r="P67" s="17">
        <v>135.437289712065</v>
      </c>
      <c r="Q67" s="17">
        <v>174.846447036703</v>
      </c>
      <c r="R67" s="17">
        <v>259.163713870811</v>
      </c>
      <c r="S67" s="17">
        <v>516.342116758539</v>
      </c>
      <c r="T67" s="17">
        <v>540.423706670815</v>
      </c>
      <c r="V67" s="18">
        <v>5.2</v>
      </c>
      <c r="W67" s="18">
        <v>215.458590484971</v>
      </c>
      <c r="X67" s="18">
        <v>220.41361072523</v>
      </c>
      <c r="Y67" s="18">
        <v>225.635100018682</v>
      </c>
      <c r="Z67" s="18">
        <v>236.146029757719</v>
      </c>
      <c r="AA67" s="18">
        <v>277.493554486921</v>
      </c>
      <c r="AB67" s="18">
        <v>348.979932889752</v>
      </c>
      <c r="AC67" s="18">
        <v>504.78357812669</v>
      </c>
      <c r="AD67" s="18">
        <v>1006.51899529552</v>
      </c>
      <c r="AF67" s="19">
        <v>5.2</v>
      </c>
      <c r="AG67" s="19">
        <v>34.5096066150721</v>
      </c>
      <c r="AH67" s="19"/>
      <c r="AJ67" s="21">
        <v>5.2</v>
      </c>
      <c r="AK67" s="21">
        <v>81.6730439979669</v>
      </c>
      <c r="AN67" s="22">
        <v>5.2</v>
      </c>
      <c r="AO67" s="22">
        <v>4819.25869725517</v>
      </c>
      <c r="AP67" s="22">
        <v>5406.76950357955</v>
      </c>
      <c r="AQ67" s="22">
        <v>5929.1735714722</v>
      </c>
      <c r="AR67" s="22">
        <v>7463.83240593429</v>
      </c>
      <c r="AS67" s="22">
        <v>10068.4102326313</v>
      </c>
      <c r="AT67" s="22">
        <v>14222.5663175946</v>
      </c>
      <c r="AV67" s="17">
        <v>5.2</v>
      </c>
      <c r="AW67" s="17">
        <v>1595.70006466536</v>
      </c>
      <c r="AX67" s="17">
        <v>2103.37760838893</v>
      </c>
      <c r="AY67" s="17">
        <v>2528.89664885342</v>
      </c>
      <c r="AZ67" s="17">
        <v>3572.15462419987</v>
      </c>
      <c r="BA67" s="17">
        <v>6500.42705009908</v>
      </c>
      <c r="BB67" s="17">
        <v>10068.688801545</v>
      </c>
    </row>
    <row r="68" ht="13.5" spans="1:54">
      <c r="A68" s="16">
        <v>5.3</v>
      </c>
      <c r="B68" s="16">
        <v>69.9048709273508</v>
      </c>
      <c r="C68" s="16">
        <v>73.0017585775129</v>
      </c>
      <c r="D68" s="16">
        <v>74.7723437642647</v>
      </c>
      <c r="E68" s="16">
        <v>81.5735335954064</v>
      </c>
      <c r="F68" s="16">
        <v>100.610592541455</v>
      </c>
      <c r="G68" s="16">
        <v>135.437289712065</v>
      </c>
      <c r="H68" s="16">
        <v>206.00717608409</v>
      </c>
      <c r="I68" s="16">
        <v>409.917025855899</v>
      </c>
      <c r="K68" s="17">
        <v>5.3</v>
      </c>
      <c r="L68" s="17">
        <v>98.3962373088423</v>
      </c>
      <c r="M68" s="17">
        <v>100.873747428972</v>
      </c>
      <c r="N68" s="17">
        <v>105.686842996727</v>
      </c>
      <c r="O68" s="17">
        <v>113.106322812518</v>
      </c>
      <c r="P68" s="17">
        <v>135.437289712065</v>
      </c>
      <c r="Q68" s="17">
        <v>174.846447036703</v>
      </c>
      <c r="R68" s="17">
        <v>259.163713870811</v>
      </c>
      <c r="S68" s="17">
        <v>516.342116758539</v>
      </c>
      <c r="T68" s="17">
        <v>540.423706670815</v>
      </c>
      <c r="V68" s="18">
        <v>5.3</v>
      </c>
      <c r="W68" s="18">
        <v>210.503570244711</v>
      </c>
      <c r="X68" s="18">
        <v>215.458590484971</v>
      </c>
      <c r="Y68" s="18">
        <v>220.070490156839</v>
      </c>
      <c r="Z68" s="18">
        <v>236.146029757719</v>
      </c>
      <c r="AA68" s="18">
        <v>277.493554486921</v>
      </c>
      <c r="AB68" s="18">
        <v>348.979932889752</v>
      </c>
      <c r="AC68" s="18">
        <v>492.869181726218</v>
      </c>
      <c r="AD68" s="18">
        <v>983.991056345322</v>
      </c>
      <c r="AF68" s="19">
        <v>5.3</v>
      </c>
      <c r="AG68" s="19">
        <v>34.5096066150721</v>
      </c>
      <c r="AH68" s="19"/>
      <c r="AJ68" s="21">
        <v>5.3</v>
      </c>
      <c r="AK68" s="21">
        <v>81.6730439979669</v>
      </c>
      <c r="AN68" s="22">
        <v>5.3</v>
      </c>
      <c r="AO68" s="22">
        <v>4819.25869725517</v>
      </c>
      <c r="AP68" s="22">
        <v>5284.30682891035</v>
      </c>
      <c r="AQ68" s="22">
        <v>5929.1735714722</v>
      </c>
      <c r="AR68" s="22">
        <v>7463.83240593429</v>
      </c>
      <c r="AS68" s="22">
        <v>10068.4102326313</v>
      </c>
      <c r="AT68" s="22">
        <v>14222.5663175946</v>
      </c>
      <c r="AV68" s="17">
        <v>5.3</v>
      </c>
      <c r="AW68" s="17">
        <v>1595.70006466536</v>
      </c>
      <c r="AX68" s="17">
        <v>2103.37760838893</v>
      </c>
      <c r="AY68" s="17">
        <v>2528.89664885342</v>
      </c>
      <c r="AZ68" s="17">
        <v>3572.15462419987</v>
      </c>
      <c r="BA68" s="17">
        <v>6500.42705009908</v>
      </c>
      <c r="BB68" s="17">
        <v>10068.688801545</v>
      </c>
    </row>
    <row r="69" ht="13.5" spans="1:54">
      <c r="A69" s="16">
        <v>5.4</v>
      </c>
      <c r="B69" s="16">
        <v>69.9048709273508</v>
      </c>
      <c r="C69" s="16">
        <v>73.0017585775129</v>
      </c>
      <c r="D69" s="16">
        <v>74.7723437642647</v>
      </c>
      <c r="E69" s="16">
        <v>81.5735335954064</v>
      </c>
      <c r="F69" s="16">
        <v>100.610592541455</v>
      </c>
      <c r="G69" s="16">
        <v>132.687813619649</v>
      </c>
      <c r="H69" s="16">
        <v>200.508223899257</v>
      </c>
      <c r="I69" s="16">
        <v>409.917025855899</v>
      </c>
      <c r="K69" s="17">
        <v>5.4</v>
      </c>
      <c r="L69" s="17">
        <v>98.3962373088423</v>
      </c>
      <c r="M69" s="17">
        <v>100.873747428972</v>
      </c>
      <c r="N69" s="17">
        <v>105.686842996727</v>
      </c>
      <c r="O69" s="17">
        <v>113.106322812518</v>
      </c>
      <c r="P69" s="17">
        <v>135.437289712065</v>
      </c>
      <c r="Q69" s="17">
        <v>174.846447036703</v>
      </c>
      <c r="R69" s="17">
        <v>259.163713870811</v>
      </c>
      <c r="S69" s="17">
        <v>516.342116758539</v>
      </c>
      <c r="T69" s="17">
        <v>540.423706670815</v>
      </c>
      <c r="V69" s="18">
        <v>5.4</v>
      </c>
      <c r="W69" s="18">
        <v>210.503570244711</v>
      </c>
      <c r="X69" s="18">
        <v>215.458590484971</v>
      </c>
      <c r="Y69" s="18">
        <v>220.070490156839</v>
      </c>
      <c r="Z69" s="18">
        <v>230.581419895876</v>
      </c>
      <c r="AA69" s="18">
        <v>271.078110271282</v>
      </c>
      <c r="AB69" s="18">
        <v>340.731504612502</v>
      </c>
      <c r="AC69" s="18">
        <v>492.869181726218</v>
      </c>
      <c r="AD69" s="18">
        <v>983.991056345322</v>
      </c>
      <c r="AF69" s="19">
        <v>5.4</v>
      </c>
      <c r="AG69" s="19">
        <v>34.5096066150721</v>
      </c>
      <c r="AH69" s="19"/>
      <c r="AJ69" s="21">
        <v>5.4</v>
      </c>
      <c r="AK69" s="21">
        <v>81.6730439979669</v>
      </c>
      <c r="AN69" s="22">
        <v>5.4</v>
      </c>
      <c r="AO69" s="22">
        <v>4709.19730609678</v>
      </c>
      <c r="AP69" s="22">
        <v>5164.16939489943</v>
      </c>
      <c r="AQ69" s="22">
        <v>5793.53453307277</v>
      </c>
      <c r="AR69" s="22">
        <v>7294.08983788015</v>
      </c>
      <c r="AS69" s="22">
        <v>10068.4102326313</v>
      </c>
      <c r="AT69" s="22">
        <v>14222.5663175946</v>
      </c>
      <c r="AV69" s="17">
        <v>5.4</v>
      </c>
      <c r="AW69" s="17">
        <v>1595.70006466536</v>
      </c>
      <c r="AX69" s="17">
        <v>2103.37760838893</v>
      </c>
      <c r="AY69" s="17">
        <v>2471.54071261595</v>
      </c>
      <c r="AZ69" s="17">
        <v>3572.15462419987</v>
      </c>
      <c r="BA69" s="17">
        <v>6500.42705009908</v>
      </c>
      <c r="BB69" s="17">
        <v>10068.688801545</v>
      </c>
    </row>
    <row r="70" ht="13.5" spans="1:54">
      <c r="A70" s="16">
        <v>5.5</v>
      </c>
      <c r="B70" s="16">
        <v>69.9048709273508</v>
      </c>
      <c r="C70" s="16">
        <v>73.0017585775129</v>
      </c>
      <c r="D70" s="16">
        <v>74.7723437642647</v>
      </c>
      <c r="E70" s="16">
        <v>81.5735335954064</v>
      </c>
      <c r="F70" s="16">
        <v>100.610592541455</v>
      </c>
      <c r="G70" s="16">
        <v>132.687813619649</v>
      </c>
      <c r="H70" s="16">
        <v>200.508223899257</v>
      </c>
      <c r="I70" s="16">
        <v>409.917025855899</v>
      </c>
      <c r="K70" s="17">
        <v>5.5</v>
      </c>
      <c r="L70" s="17">
        <v>95.9187271887126</v>
      </c>
      <c r="M70" s="17">
        <v>100.873747428972</v>
      </c>
      <c r="N70" s="17">
        <v>105.686842996727</v>
      </c>
      <c r="O70" s="17">
        <v>113.106322812518</v>
      </c>
      <c r="P70" s="17">
        <v>135.437289712065</v>
      </c>
      <c r="Q70" s="17">
        <v>174.846447036703</v>
      </c>
      <c r="R70" s="17">
        <v>259.163713870811</v>
      </c>
      <c r="S70" s="17">
        <v>516.342116758539</v>
      </c>
      <c r="T70" s="17">
        <v>540.423706670815</v>
      </c>
      <c r="V70" s="18">
        <v>5.5</v>
      </c>
      <c r="W70" s="18">
        <v>205.548550004452</v>
      </c>
      <c r="X70" s="18">
        <v>210.503570244711</v>
      </c>
      <c r="Y70" s="18">
        <v>215.124170279645</v>
      </c>
      <c r="Z70" s="18">
        <v>230.581419895876</v>
      </c>
      <c r="AA70" s="18">
        <v>271.078110271282</v>
      </c>
      <c r="AB70" s="18">
        <v>340.731504612502</v>
      </c>
      <c r="AC70" s="18">
        <v>492.869181726218</v>
      </c>
      <c r="AD70" s="18">
        <v>961.463117395128</v>
      </c>
      <c r="AF70" s="19">
        <v>5.5</v>
      </c>
      <c r="AG70" s="19">
        <v>34.5096066150721</v>
      </c>
      <c r="AH70" s="19"/>
      <c r="AJ70" s="21">
        <v>5.5</v>
      </c>
      <c r="AK70" s="21">
        <v>81.6730439979669</v>
      </c>
      <c r="AN70" s="22">
        <v>5.5</v>
      </c>
      <c r="AO70" s="22">
        <v>4602.23623581609</v>
      </c>
      <c r="AP70" s="22">
        <v>5046.35720154679</v>
      </c>
      <c r="AQ70" s="22">
        <v>5793.53453307277</v>
      </c>
      <c r="AR70" s="22">
        <v>7294.08983788015</v>
      </c>
      <c r="AS70" s="22">
        <v>10068.4102326313</v>
      </c>
      <c r="AT70" s="22">
        <v>13898.6955698211</v>
      </c>
      <c r="AV70" s="17">
        <v>5.5</v>
      </c>
      <c r="AW70" s="17">
        <v>1595.70006466536</v>
      </c>
      <c r="AX70" s="17">
        <v>2103.37760838893</v>
      </c>
      <c r="AY70" s="17">
        <v>2471.54071261595</v>
      </c>
      <c r="AZ70" s="17">
        <v>3490.77120116021</v>
      </c>
      <c r="BA70" s="17">
        <v>6500.42705009908</v>
      </c>
      <c r="BB70" s="17">
        <v>10068.688801545</v>
      </c>
    </row>
    <row r="71" ht="13.5" spans="1:54">
      <c r="A71" s="16">
        <v>5.6</v>
      </c>
      <c r="B71" s="16">
        <v>69.9048709273508</v>
      </c>
      <c r="C71" s="16">
        <v>73.0017585775129</v>
      </c>
      <c r="D71" s="16">
        <v>74.7723437642647</v>
      </c>
      <c r="E71" s="16">
        <v>81.5735335954064</v>
      </c>
      <c r="F71" s="16">
        <v>100.610592541455</v>
      </c>
      <c r="G71" s="16">
        <v>132.687813619649</v>
      </c>
      <c r="H71" s="16">
        <v>200.508223899257</v>
      </c>
      <c r="I71" s="16">
        <v>409.917025855899</v>
      </c>
      <c r="K71" s="17">
        <v>5.6</v>
      </c>
      <c r="L71" s="17">
        <v>95.9187271887126</v>
      </c>
      <c r="M71" s="17">
        <v>100.873747428972</v>
      </c>
      <c r="N71" s="17">
        <v>103.21368305813</v>
      </c>
      <c r="O71" s="17">
        <v>110.633162873921</v>
      </c>
      <c r="P71" s="17">
        <v>135.437289712065</v>
      </c>
      <c r="Q71" s="17">
        <v>174.846447036703</v>
      </c>
      <c r="R71" s="17">
        <v>259.163713870811</v>
      </c>
      <c r="S71" s="17">
        <v>516.342116758539</v>
      </c>
      <c r="T71" s="17">
        <v>528.771324455198</v>
      </c>
      <c r="V71" s="18">
        <v>5.6</v>
      </c>
      <c r="W71" s="18">
        <v>205.548550004452</v>
      </c>
      <c r="X71" s="18">
        <v>210.503570244711</v>
      </c>
      <c r="Y71" s="18">
        <v>215.124170279645</v>
      </c>
      <c r="Z71" s="18">
        <v>225.635100018682</v>
      </c>
      <c r="AA71" s="18">
        <v>271.078110271282</v>
      </c>
      <c r="AB71" s="18">
        <v>340.731504612502</v>
      </c>
      <c r="AC71" s="18">
        <v>481.871277356552</v>
      </c>
      <c r="AD71" s="18">
        <v>961.463117395128</v>
      </c>
      <c r="AF71" s="19">
        <v>5.6</v>
      </c>
      <c r="AG71" s="19">
        <v>34.5096066150721</v>
      </c>
      <c r="AH71" s="19"/>
      <c r="AJ71" s="21">
        <v>5.6</v>
      </c>
      <c r="AK71" s="21">
        <v>81.6730439979669</v>
      </c>
      <c r="AN71" s="22">
        <v>5.6</v>
      </c>
      <c r="AO71" s="22">
        <v>4497.60040619368</v>
      </c>
      <c r="AP71" s="22">
        <v>4931.64532907184</v>
      </c>
      <c r="AQ71" s="22">
        <v>5661.77089577047</v>
      </c>
      <c r="AR71" s="22">
        <v>7294.08983788015</v>
      </c>
      <c r="AS71" s="22">
        <v>10068.4102326313</v>
      </c>
      <c r="AT71" s="22">
        <v>13898.6955698211</v>
      </c>
      <c r="AV71" s="17">
        <v>5.6</v>
      </c>
      <c r="AW71" s="17">
        <v>1559.27129435238</v>
      </c>
      <c r="AX71" s="17">
        <v>2056.09771500399</v>
      </c>
      <c r="AY71" s="17">
        <v>2471.54071261595</v>
      </c>
      <c r="AZ71" s="17">
        <v>3490.77120116021</v>
      </c>
      <c r="BA71" s="17">
        <v>6352.45066708547</v>
      </c>
      <c r="BB71" s="17">
        <v>10068.688801545</v>
      </c>
    </row>
    <row r="72" ht="13.5" spans="1:54">
      <c r="A72" s="16">
        <v>5.7</v>
      </c>
      <c r="B72" s="16">
        <v>69.9048709273508</v>
      </c>
      <c r="C72" s="16">
        <v>73.0017585775129</v>
      </c>
      <c r="D72" s="16">
        <v>74.7723437642647</v>
      </c>
      <c r="E72" s="16">
        <v>81.5735335954064</v>
      </c>
      <c r="F72" s="16">
        <v>100.610592541455</v>
      </c>
      <c r="G72" s="16">
        <v>132.687813619649</v>
      </c>
      <c r="H72" s="16">
        <v>200.508223899257</v>
      </c>
      <c r="I72" s="16">
        <v>409.917025855899</v>
      </c>
      <c r="K72" s="17">
        <v>5.7</v>
      </c>
      <c r="L72" s="17">
        <v>95.9187271887126</v>
      </c>
      <c r="M72" s="17">
        <v>100.873747428972</v>
      </c>
      <c r="N72" s="17">
        <v>103.21368305813</v>
      </c>
      <c r="O72" s="17">
        <v>110.633162873921</v>
      </c>
      <c r="P72" s="17">
        <v>135.437289712065</v>
      </c>
      <c r="Q72" s="17">
        <v>174.846447036703</v>
      </c>
      <c r="R72" s="17">
        <v>259.163713870811</v>
      </c>
      <c r="S72" s="17">
        <v>516.342116758539</v>
      </c>
      <c r="T72" s="17">
        <v>528.771324455198</v>
      </c>
      <c r="V72" s="18">
        <v>5.7</v>
      </c>
      <c r="W72" s="18">
        <v>200.593529764192</v>
      </c>
      <c r="X72" s="18">
        <v>205.548550004452</v>
      </c>
      <c r="Y72" s="18">
        <v>210.177850402451</v>
      </c>
      <c r="Z72" s="18">
        <v>225.635100018682</v>
      </c>
      <c r="AA72" s="18">
        <v>264.662666055644</v>
      </c>
      <c r="AB72" s="18">
        <v>333.399568366058</v>
      </c>
      <c r="AC72" s="18">
        <v>481.871277356552</v>
      </c>
      <c r="AD72" s="18">
        <v>939.712003925976</v>
      </c>
      <c r="AF72" s="19">
        <v>5.7</v>
      </c>
      <c r="AG72" s="19">
        <v>34.5096066150721</v>
      </c>
      <c r="AH72" s="19"/>
      <c r="AJ72" s="21">
        <v>5.7</v>
      </c>
      <c r="AK72" s="21">
        <v>81.6730439979669</v>
      </c>
      <c r="AN72" s="22">
        <v>5.7</v>
      </c>
      <c r="AO72" s="22">
        <v>4395.28981722954</v>
      </c>
      <c r="AP72" s="22">
        <v>4931.64532907184</v>
      </c>
      <c r="AQ72" s="22">
        <v>5533.10757934587</v>
      </c>
      <c r="AR72" s="22">
        <v>7128.22267092313</v>
      </c>
      <c r="AS72" s="22">
        <v>10068.4102326313</v>
      </c>
      <c r="AT72" s="22">
        <v>13898.6955698211</v>
      </c>
      <c r="AV72" s="17">
        <v>5.7</v>
      </c>
      <c r="AW72" s="17">
        <v>1559.27129435238</v>
      </c>
      <c r="AX72" s="17">
        <v>2056.09771500399</v>
      </c>
      <c r="AY72" s="17">
        <v>2471.54071261595</v>
      </c>
      <c r="AZ72" s="17">
        <v>3490.77120116021</v>
      </c>
      <c r="BA72" s="17">
        <v>6352.45066708547</v>
      </c>
      <c r="BB72" s="17">
        <v>10068.688801545</v>
      </c>
    </row>
    <row r="73" ht="13.5" spans="1:54">
      <c r="A73" s="16">
        <v>5.8</v>
      </c>
      <c r="B73" s="16">
        <v>69.9048709273508</v>
      </c>
      <c r="C73" s="16">
        <v>73.0017585775129</v>
      </c>
      <c r="D73" s="16">
        <v>74.7723437642647</v>
      </c>
      <c r="E73" s="16">
        <v>81.5735335954064</v>
      </c>
      <c r="F73" s="16">
        <v>100.610592541455</v>
      </c>
      <c r="G73" s="16">
        <v>132.687813619649</v>
      </c>
      <c r="H73" s="16">
        <v>200.508223899257</v>
      </c>
      <c r="I73" s="16">
        <v>409.917025855899</v>
      </c>
      <c r="K73" s="17">
        <v>5.8</v>
      </c>
      <c r="L73" s="17">
        <v>95.9187271887126</v>
      </c>
      <c r="M73" s="17">
        <v>100.873747428972</v>
      </c>
      <c r="N73" s="17">
        <v>103.21368305813</v>
      </c>
      <c r="O73" s="17">
        <v>110.633162873921</v>
      </c>
      <c r="P73" s="17">
        <v>132.687813619649</v>
      </c>
      <c r="Q73" s="17">
        <v>174.846447036703</v>
      </c>
      <c r="R73" s="17">
        <v>259.163713870811</v>
      </c>
      <c r="S73" s="17">
        <v>516.342116758539</v>
      </c>
      <c r="T73" s="17">
        <v>528.771324455198</v>
      </c>
      <c r="V73" s="18">
        <v>5.8</v>
      </c>
      <c r="W73" s="18">
        <v>200.593529764192</v>
      </c>
      <c r="X73" s="18">
        <v>205.548550004452</v>
      </c>
      <c r="Y73" s="18">
        <v>210.177850402451</v>
      </c>
      <c r="Z73" s="18">
        <v>225.635100018682</v>
      </c>
      <c r="AA73" s="18">
        <v>264.662666055644</v>
      </c>
      <c r="AB73" s="18">
        <v>333.399568366058</v>
      </c>
      <c r="AC73" s="18">
        <v>481.871277356552</v>
      </c>
      <c r="AD73" s="18">
        <v>939.712003925976</v>
      </c>
      <c r="AF73" s="19">
        <v>5.8</v>
      </c>
      <c r="AG73" s="19">
        <v>34.5096066150721</v>
      </c>
      <c r="AH73" s="19"/>
      <c r="AJ73" s="21">
        <v>5.8</v>
      </c>
      <c r="AK73" s="21">
        <v>81.6730439979669</v>
      </c>
      <c r="AN73" s="22">
        <v>5.8</v>
      </c>
      <c r="AO73" s="22">
        <v>4295.30446892367</v>
      </c>
      <c r="AP73" s="22">
        <v>4819.25869725517</v>
      </c>
      <c r="AQ73" s="22">
        <v>5533.10757934587</v>
      </c>
      <c r="AR73" s="22">
        <v>7128.22267092313</v>
      </c>
      <c r="AS73" s="22">
        <v>10068.4102326313</v>
      </c>
      <c r="AT73" s="22">
        <v>13898.6955698211</v>
      </c>
      <c r="AV73" s="17">
        <v>5.8</v>
      </c>
      <c r="AW73" s="17">
        <v>1559.27129435238</v>
      </c>
      <c r="AX73" s="17">
        <v>2056.09771500399</v>
      </c>
      <c r="AY73" s="17">
        <v>2471.54071261595</v>
      </c>
      <c r="AZ73" s="17">
        <v>3490.77120116021</v>
      </c>
      <c r="BA73" s="17">
        <v>6352.45066708547</v>
      </c>
      <c r="BB73" s="17">
        <v>10068.688801545</v>
      </c>
    </row>
    <row r="74" ht="13.5" spans="1:54">
      <c r="A74" s="16">
        <v>5.9</v>
      </c>
      <c r="B74" s="16">
        <v>69.9048709273508</v>
      </c>
      <c r="C74" s="16">
        <v>71.1436259874156</v>
      </c>
      <c r="D74" s="16">
        <v>74.7723437642647</v>
      </c>
      <c r="E74" s="16">
        <v>79.7186636414587</v>
      </c>
      <c r="F74" s="16">
        <v>100.610592541455</v>
      </c>
      <c r="G74" s="16">
        <v>132.687813619649</v>
      </c>
      <c r="H74" s="16">
        <v>200.508223899257</v>
      </c>
      <c r="I74" s="16">
        <v>409.917025855899</v>
      </c>
      <c r="K74" s="17">
        <v>5.9</v>
      </c>
      <c r="L74" s="17">
        <v>95.9187271887126</v>
      </c>
      <c r="M74" s="17">
        <v>100.873747428972</v>
      </c>
      <c r="N74" s="17">
        <v>103.21368305813</v>
      </c>
      <c r="O74" s="17">
        <v>110.633162873921</v>
      </c>
      <c r="P74" s="17">
        <v>132.687813619649</v>
      </c>
      <c r="Q74" s="17">
        <v>174.846447036703</v>
      </c>
      <c r="R74" s="17">
        <v>259.163713870811</v>
      </c>
      <c r="S74" s="17">
        <v>516.342116758539</v>
      </c>
      <c r="T74" s="17">
        <v>528.771324455198</v>
      </c>
      <c r="V74" s="18">
        <v>5.9</v>
      </c>
      <c r="W74" s="18">
        <v>196.257887053966</v>
      </c>
      <c r="X74" s="18">
        <v>200.593529764192</v>
      </c>
      <c r="Y74" s="18">
        <v>210.177850402451</v>
      </c>
      <c r="Z74" s="18">
        <v>220.070490156839</v>
      </c>
      <c r="AA74" s="18">
        <v>259.163713870811</v>
      </c>
      <c r="AB74" s="18">
        <v>333.399568366058</v>
      </c>
      <c r="AC74" s="18">
        <v>470.873372986886</v>
      </c>
      <c r="AD74" s="18">
        <v>939.712003925976</v>
      </c>
      <c r="AF74" s="19">
        <v>5.9</v>
      </c>
      <c r="AG74" s="19">
        <v>34.5096066150721</v>
      </c>
      <c r="AH74" s="19"/>
      <c r="AJ74" s="21">
        <v>5.9</v>
      </c>
      <c r="AK74" s="21">
        <v>79.8149114078696</v>
      </c>
      <c r="AN74" s="22">
        <v>5.9</v>
      </c>
      <c r="AO74" s="22">
        <v>4197.64436127609</v>
      </c>
      <c r="AP74" s="22">
        <v>4709.19730609678</v>
      </c>
      <c r="AQ74" s="22">
        <v>5406.76950357955</v>
      </c>
      <c r="AR74" s="22">
        <v>6965.45582484382</v>
      </c>
      <c r="AS74" s="22">
        <v>10068.4102326313</v>
      </c>
      <c r="AT74" s="22">
        <v>13898.6955698211</v>
      </c>
      <c r="AV74" s="17">
        <v>5.9</v>
      </c>
      <c r="AW74" s="17">
        <v>1559.27129435238</v>
      </c>
      <c r="AX74" s="17">
        <v>2056.09771500399</v>
      </c>
      <c r="AY74" s="17">
        <v>2471.54071261595</v>
      </c>
      <c r="AZ74" s="17">
        <v>3490.77120116021</v>
      </c>
      <c r="BA74" s="17">
        <v>6352.45066708547</v>
      </c>
      <c r="BB74" s="17">
        <v>10068.688801545</v>
      </c>
    </row>
    <row r="75" ht="13.5" spans="1:54">
      <c r="A75" s="16">
        <v>6</v>
      </c>
      <c r="B75" s="16">
        <v>69.9048709273508</v>
      </c>
      <c r="C75" s="16">
        <v>71.1436259874156</v>
      </c>
      <c r="D75" s="16">
        <v>74.7723437642647</v>
      </c>
      <c r="E75" s="16">
        <v>79.7186636414587</v>
      </c>
      <c r="F75" s="16">
        <v>100.610592541455</v>
      </c>
      <c r="G75" s="16">
        <v>132.687813619649</v>
      </c>
      <c r="H75" s="16">
        <v>200.508223899257</v>
      </c>
      <c r="I75" s="16">
        <v>409.917025855899</v>
      </c>
      <c r="K75" s="17">
        <v>6</v>
      </c>
      <c r="L75" s="17">
        <v>94.0605945986154</v>
      </c>
      <c r="M75" s="17">
        <v>100.873747428972</v>
      </c>
      <c r="N75" s="17">
        <v>103.21368305813</v>
      </c>
      <c r="O75" s="17">
        <v>110.633162873921</v>
      </c>
      <c r="P75" s="17">
        <v>132.687813619649</v>
      </c>
      <c r="Q75" s="17">
        <v>171.180478913481</v>
      </c>
      <c r="R75" s="17">
        <v>259.163713870811</v>
      </c>
      <c r="S75" s="17">
        <v>504.689734542921</v>
      </c>
      <c r="T75" s="17">
        <v>528.771324455198</v>
      </c>
      <c r="V75" s="18">
        <v>6</v>
      </c>
      <c r="W75" s="18">
        <v>196.257887053966</v>
      </c>
      <c r="X75" s="18">
        <v>200.593529764192</v>
      </c>
      <c r="Y75" s="18">
        <v>205.849820509906</v>
      </c>
      <c r="Z75" s="18">
        <v>220.070490156839</v>
      </c>
      <c r="AA75" s="18">
        <v>259.163713870811</v>
      </c>
      <c r="AB75" s="18">
        <v>326.067632119614</v>
      </c>
      <c r="AC75" s="18">
        <v>470.873372986886</v>
      </c>
      <c r="AD75" s="18">
        <v>917.960890456823</v>
      </c>
      <c r="AF75" s="19">
        <v>6</v>
      </c>
      <c r="AG75" s="19">
        <v>34.5096066150721</v>
      </c>
      <c r="AH75" s="19"/>
      <c r="AJ75" s="21">
        <v>6</v>
      </c>
      <c r="AK75" s="21">
        <v>79.8149114078696</v>
      </c>
      <c r="AN75" s="22">
        <v>6</v>
      </c>
      <c r="AO75" s="22">
        <v>4101.53441406735</v>
      </c>
      <c r="AP75" s="22">
        <v>4709.19730609678</v>
      </c>
      <c r="AQ75" s="22">
        <v>5406.76950357955</v>
      </c>
      <c r="AR75" s="22">
        <v>6965.45582484382</v>
      </c>
      <c r="AS75" s="22">
        <v>10068.4102326313</v>
      </c>
      <c r="AT75" s="22">
        <v>13898.6955698211</v>
      </c>
      <c r="AV75" s="17">
        <v>6</v>
      </c>
      <c r="AW75" s="17">
        <v>1523.61760425881</v>
      </c>
      <c r="AX75" s="17">
        <v>2056.09771500399</v>
      </c>
      <c r="AY75" s="17">
        <v>2414.9598565979</v>
      </c>
      <c r="AZ75" s="17">
        <v>3490.77120116021</v>
      </c>
      <c r="BA75" s="17">
        <v>6352.45066708547</v>
      </c>
      <c r="BB75" s="17">
        <v>10068.688801545</v>
      </c>
    </row>
    <row r="76" ht="13.5" spans="1:54">
      <c r="A76" s="16">
        <v>6.1</v>
      </c>
      <c r="B76" s="16">
        <v>69.9048709273508</v>
      </c>
      <c r="C76" s="16">
        <v>71.1436259874156</v>
      </c>
      <c r="D76" s="16">
        <v>74.7723437642647</v>
      </c>
      <c r="E76" s="16">
        <v>79.7186636414587</v>
      </c>
      <c r="F76" s="16">
        <v>100.610592541455</v>
      </c>
      <c r="G76" s="16">
        <v>132.687813619649</v>
      </c>
      <c r="H76" s="16">
        <v>200.508223899257</v>
      </c>
      <c r="I76" s="16">
        <v>409.917025855899</v>
      </c>
      <c r="K76" s="17">
        <v>6.1</v>
      </c>
      <c r="L76" s="17">
        <v>94.0605945986154</v>
      </c>
      <c r="M76" s="17">
        <v>98.3962373088423</v>
      </c>
      <c r="N76" s="17">
        <v>103.21368305813</v>
      </c>
      <c r="O76" s="17">
        <v>110.633162873921</v>
      </c>
      <c r="P76" s="17">
        <v>132.687813619649</v>
      </c>
      <c r="Q76" s="17">
        <v>171.180478913481</v>
      </c>
      <c r="R76" s="17">
        <v>259.163713870811</v>
      </c>
      <c r="S76" s="17">
        <v>504.689734542921</v>
      </c>
      <c r="T76" s="17">
        <v>528.771324455198</v>
      </c>
      <c r="V76" s="18">
        <v>6.1</v>
      </c>
      <c r="W76" s="18">
        <v>191.922244343738</v>
      </c>
      <c r="X76" s="18">
        <v>196.257887053966</v>
      </c>
      <c r="Y76" s="18">
        <v>205.849820509906</v>
      </c>
      <c r="Z76" s="18">
        <v>215.124170279645</v>
      </c>
      <c r="AA76" s="18">
        <v>259.163713870811</v>
      </c>
      <c r="AB76" s="18">
        <v>326.067632119614</v>
      </c>
      <c r="AC76" s="18">
        <v>470.873372986886</v>
      </c>
      <c r="AD76" s="18">
        <v>917.960890456823</v>
      </c>
      <c r="AF76" s="19">
        <v>6.1</v>
      </c>
      <c r="AG76" s="19">
        <v>34.5096066150721</v>
      </c>
      <c r="AH76" s="19"/>
      <c r="AJ76" s="21">
        <v>6.1</v>
      </c>
      <c r="AK76" s="21">
        <v>79.8149114078696</v>
      </c>
      <c r="AN76" s="22">
        <v>6.1</v>
      </c>
      <c r="AO76" s="22">
        <v>4101.53441406735</v>
      </c>
      <c r="AP76" s="22">
        <v>4602.23623581609</v>
      </c>
      <c r="AQ76" s="22">
        <v>5284.30682891035</v>
      </c>
      <c r="AR76" s="22">
        <v>6965.45582484382</v>
      </c>
      <c r="AS76" s="22">
        <v>10068.4102326313</v>
      </c>
      <c r="AT76" s="22">
        <v>13898.6955698211</v>
      </c>
      <c r="AV76" s="17">
        <v>6.1</v>
      </c>
      <c r="AW76" s="17">
        <v>1523.61760425881</v>
      </c>
      <c r="AX76" s="17">
        <v>2056.09771500399</v>
      </c>
      <c r="AY76" s="17">
        <v>2414.9598565979</v>
      </c>
      <c r="AZ76" s="17">
        <v>3490.77120116021</v>
      </c>
      <c r="BA76" s="17">
        <v>6352.45066708547</v>
      </c>
      <c r="BB76" s="17">
        <v>10068.688801545</v>
      </c>
    </row>
    <row r="77" ht="13.5" spans="1:54">
      <c r="A77" s="16">
        <v>6.2</v>
      </c>
      <c r="B77" s="16">
        <v>69.9048709273508</v>
      </c>
      <c r="C77" s="16">
        <v>71.1436259874156</v>
      </c>
      <c r="D77" s="16">
        <v>74.7723437642647</v>
      </c>
      <c r="E77" s="16">
        <v>79.7186636414587</v>
      </c>
      <c r="F77" s="16">
        <v>100.610592541455</v>
      </c>
      <c r="G77" s="16">
        <v>132.687813619649</v>
      </c>
      <c r="H77" s="16">
        <v>200.508223899257</v>
      </c>
      <c r="I77" s="16">
        <v>409.917025855899</v>
      </c>
      <c r="K77" s="17">
        <v>6.2</v>
      </c>
      <c r="L77" s="17">
        <v>94.0605945986154</v>
      </c>
      <c r="M77" s="17">
        <v>98.3962373088423</v>
      </c>
      <c r="N77" s="17">
        <v>100.740523119533</v>
      </c>
      <c r="O77" s="17">
        <v>110.633162873921</v>
      </c>
      <c r="P77" s="17">
        <v>132.687813619649</v>
      </c>
      <c r="Q77" s="17">
        <v>171.180478913481</v>
      </c>
      <c r="R77" s="17">
        <v>252.748269655172</v>
      </c>
      <c r="S77" s="17">
        <v>504.689734542921</v>
      </c>
      <c r="T77" s="17">
        <v>528.771324455198</v>
      </c>
      <c r="V77" s="18">
        <v>6.2</v>
      </c>
      <c r="W77" s="18">
        <v>191.922244343738</v>
      </c>
      <c r="X77" s="18">
        <v>196.257887053966</v>
      </c>
      <c r="Y77" s="18">
        <v>200.903500632712</v>
      </c>
      <c r="Z77" s="18">
        <v>215.124170279645</v>
      </c>
      <c r="AA77" s="18">
        <v>252.748269655172</v>
      </c>
      <c r="AB77" s="18">
        <v>326.067632119614</v>
      </c>
      <c r="AC77" s="18">
        <v>459.87546861722</v>
      </c>
      <c r="AD77" s="18">
        <v>917.960890456823</v>
      </c>
      <c r="AF77" s="19">
        <v>6.2</v>
      </c>
      <c r="AG77" s="19">
        <v>34.5096066150721</v>
      </c>
      <c r="AH77" s="19"/>
      <c r="AJ77" s="21">
        <v>6.2</v>
      </c>
      <c r="AK77" s="21">
        <v>79.8149114078696</v>
      </c>
      <c r="AN77" s="22">
        <v>6.2</v>
      </c>
      <c r="AO77" s="22">
        <v>4008.52478773631</v>
      </c>
      <c r="AP77" s="22">
        <v>4602.23623581609</v>
      </c>
      <c r="AQ77" s="22">
        <v>5284.30682891035</v>
      </c>
      <c r="AR77" s="22">
        <v>6807.33946008106</v>
      </c>
      <c r="AS77" s="22">
        <v>10068.4102326313</v>
      </c>
      <c r="AT77" s="22">
        <v>13898.6955698211</v>
      </c>
      <c r="AV77" s="17">
        <v>6.2</v>
      </c>
      <c r="AW77" s="17">
        <v>1523.61760425881</v>
      </c>
      <c r="AX77" s="17">
        <v>2008.81782161905</v>
      </c>
      <c r="AY77" s="17">
        <v>2414.9598565979</v>
      </c>
      <c r="AZ77" s="17">
        <v>3411.71301877883</v>
      </c>
      <c r="BA77" s="17">
        <v>6352.45066708547</v>
      </c>
      <c r="BB77" s="17">
        <v>10068.688801545</v>
      </c>
    </row>
    <row r="78" ht="13.5" spans="1:54">
      <c r="A78" s="16">
        <v>6.3</v>
      </c>
      <c r="B78" s="16">
        <v>69.9048709273508</v>
      </c>
      <c r="C78" s="16">
        <v>71.1436259874156</v>
      </c>
      <c r="D78" s="16">
        <v>74.7723437642647</v>
      </c>
      <c r="E78" s="16">
        <v>79.7186636414587</v>
      </c>
      <c r="F78" s="16">
        <v>100.610592541455</v>
      </c>
      <c r="G78" s="16">
        <v>132.687813619649</v>
      </c>
      <c r="H78" s="16">
        <v>200.508223899257</v>
      </c>
      <c r="I78" s="16">
        <v>409.917025855899</v>
      </c>
      <c r="K78" s="17">
        <v>6.3</v>
      </c>
      <c r="L78" s="17">
        <v>94.0605945986154</v>
      </c>
      <c r="M78" s="17">
        <v>98.3962373088423</v>
      </c>
      <c r="N78" s="17">
        <v>100.740523119533</v>
      </c>
      <c r="O78" s="17">
        <v>110.633162873921</v>
      </c>
      <c r="P78" s="17">
        <v>132.687813619649</v>
      </c>
      <c r="Q78" s="17">
        <v>171.180478913481</v>
      </c>
      <c r="R78" s="17">
        <v>252.748269655172</v>
      </c>
      <c r="S78" s="17">
        <v>504.689734542921</v>
      </c>
      <c r="T78" s="17">
        <v>528.771324455198</v>
      </c>
      <c r="V78" s="18">
        <v>6.3</v>
      </c>
      <c r="W78" s="18">
        <v>187.586601633512</v>
      </c>
      <c r="X78" s="18">
        <v>196.257887053966</v>
      </c>
      <c r="Y78" s="18">
        <v>200.903500632712</v>
      </c>
      <c r="Z78" s="18">
        <v>215.124170279645</v>
      </c>
      <c r="AA78" s="18">
        <v>252.748269655172</v>
      </c>
      <c r="AB78" s="18">
        <v>326.067632119614</v>
      </c>
      <c r="AC78" s="18">
        <v>459.87546861722</v>
      </c>
      <c r="AD78" s="18">
        <v>896.986602468711</v>
      </c>
      <c r="AF78" s="19">
        <v>6.3</v>
      </c>
      <c r="AG78" s="19">
        <v>33.7240720647914</v>
      </c>
      <c r="AH78" s="19"/>
      <c r="AJ78" s="21">
        <v>6.3</v>
      </c>
      <c r="AK78" s="21">
        <v>79.8149114078696</v>
      </c>
      <c r="AN78" s="22">
        <v>6.3</v>
      </c>
      <c r="AO78" s="22">
        <v>3917.06532184413</v>
      </c>
      <c r="AP78" s="22">
        <v>4497.60040619368</v>
      </c>
      <c r="AQ78" s="22">
        <v>5284.30682891035</v>
      </c>
      <c r="AR78" s="22">
        <v>6807.33946008106</v>
      </c>
      <c r="AS78" s="22">
        <v>10068.4102326313</v>
      </c>
      <c r="AT78" s="22">
        <v>13898.6955698211</v>
      </c>
      <c r="AV78" s="17">
        <v>6.3</v>
      </c>
      <c r="AW78" s="17">
        <v>1523.61760425881</v>
      </c>
      <c r="AX78" s="17">
        <v>2008.81782161905</v>
      </c>
      <c r="AY78" s="17">
        <v>2414.9598565979</v>
      </c>
      <c r="AZ78" s="17">
        <v>3411.71301877883</v>
      </c>
      <c r="BA78" s="17">
        <v>6352.45066708547</v>
      </c>
      <c r="BB78" s="17">
        <v>10068.688801545</v>
      </c>
    </row>
    <row r="79" ht="13.5" spans="1:54">
      <c r="A79" s="16">
        <v>6.4</v>
      </c>
      <c r="B79" s="16">
        <v>69.9048709273508</v>
      </c>
      <c r="C79" s="16">
        <v>71.1436259874156</v>
      </c>
      <c r="D79" s="16">
        <v>74.7723437642647</v>
      </c>
      <c r="E79" s="16">
        <v>79.7186636414587</v>
      </c>
      <c r="F79" s="16">
        <v>100.610592541455</v>
      </c>
      <c r="G79" s="16">
        <v>132.687813619649</v>
      </c>
      <c r="H79" s="16">
        <v>200.508223899257</v>
      </c>
      <c r="I79" s="16">
        <v>409.917025855899</v>
      </c>
      <c r="K79" s="17">
        <v>6.4</v>
      </c>
      <c r="L79" s="17">
        <v>94.0605945986154</v>
      </c>
      <c r="M79" s="17">
        <v>98.3962373088423</v>
      </c>
      <c r="N79" s="17">
        <v>100.740523119533</v>
      </c>
      <c r="O79" s="17">
        <v>110.633162873921</v>
      </c>
      <c r="P79" s="17">
        <v>132.687813619649</v>
      </c>
      <c r="Q79" s="17">
        <v>171.180478913481</v>
      </c>
      <c r="R79" s="17">
        <v>252.748269655172</v>
      </c>
      <c r="S79" s="17">
        <v>504.689734542921</v>
      </c>
      <c r="T79" s="17">
        <v>528.771324455198</v>
      </c>
      <c r="V79" s="18">
        <v>6.4</v>
      </c>
      <c r="W79" s="18">
        <v>187.586601633512</v>
      </c>
      <c r="X79" s="18">
        <v>191.922244343738</v>
      </c>
      <c r="Y79" s="18">
        <v>200.903500632712</v>
      </c>
      <c r="Z79" s="18">
        <v>210.177850402451</v>
      </c>
      <c r="AA79" s="18">
        <v>252.748269655172</v>
      </c>
      <c r="AB79" s="18">
        <v>318.735695873169</v>
      </c>
      <c r="AC79" s="18">
        <v>459.87546861722</v>
      </c>
      <c r="AD79" s="18">
        <v>896.986602468711</v>
      </c>
      <c r="AF79" s="19">
        <v>6.4</v>
      </c>
      <c r="AG79" s="19">
        <v>33.7240720647914</v>
      </c>
      <c r="AH79" s="19"/>
      <c r="AJ79" s="21">
        <v>6.4</v>
      </c>
      <c r="AK79" s="21">
        <v>79.8149114078696</v>
      </c>
      <c r="AN79" s="22">
        <v>6.4</v>
      </c>
      <c r="AO79" s="22">
        <v>3917.06532184413</v>
      </c>
      <c r="AP79" s="22">
        <v>4497.60040619368</v>
      </c>
      <c r="AQ79" s="22">
        <v>5164.16939489943</v>
      </c>
      <c r="AR79" s="22">
        <v>6807.33946008106</v>
      </c>
      <c r="AS79" s="22">
        <v>10068.4102326313</v>
      </c>
      <c r="AT79" s="22">
        <v>13898.6955698211</v>
      </c>
      <c r="AV79" s="17">
        <v>6.4</v>
      </c>
      <c r="AW79" s="17">
        <v>1523.61760425881</v>
      </c>
      <c r="AX79" s="17">
        <v>2008.81782161905</v>
      </c>
      <c r="AY79" s="17">
        <v>2414.9598565979</v>
      </c>
      <c r="AZ79" s="17">
        <v>3411.71301877883</v>
      </c>
      <c r="BA79" s="17">
        <v>6352.45066708547</v>
      </c>
      <c r="BB79" s="17">
        <v>10068.688801545</v>
      </c>
    </row>
    <row r="80" ht="13.5" spans="1:54">
      <c r="A80" s="16">
        <v>6.5</v>
      </c>
      <c r="B80" s="16">
        <v>69.9048709273508</v>
      </c>
      <c r="C80" s="16">
        <v>71.1436259874156</v>
      </c>
      <c r="D80" s="16">
        <v>74.7723437642647</v>
      </c>
      <c r="E80" s="16">
        <v>79.7186636414587</v>
      </c>
      <c r="F80" s="16">
        <v>100.610592541455</v>
      </c>
      <c r="G80" s="16">
        <v>132.687813619649</v>
      </c>
      <c r="H80" s="16">
        <v>200.508223899257</v>
      </c>
      <c r="I80" s="16">
        <v>409.917025855899</v>
      </c>
      <c r="K80" s="17">
        <v>6.5</v>
      </c>
      <c r="L80" s="17">
        <v>94.0605945986154</v>
      </c>
      <c r="M80" s="17">
        <v>98.3962373088423</v>
      </c>
      <c r="N80" s="17">
        <v>100.740523119533</v>
      </c>
      <c r="O80" s="17">
        <v>110.633162873921</v>
      </c>
      <c r="P80" s="17">
        <v>129.938337527232</v>
      </c>
      <c r="Q80" s="17">
        <v>171.180478913481</v>
      </c>
      <c r="R80" s="17">
        <v>252.748269655172</v>
      </c>
      <c r="S80" s="17">
        <v>504.689734542921</v>
      </c>
      <c r="T80" s="17">
        <v>528.771324455198</v>
      </c>
      <c r="V80" s="18">
        <v>6.5</v>
      </c>
      <c r="W80" s="18">
        <v>183.250958923285</v>
      </c>
      <c r="X80" s="18">
        <v>191.922244343738</v>
      </c>
      <c r="Y80" s="18">
        <v>196.575470740167</v>
      </c>
      <c r="Z80" s="18">
        <v>210.177850402451</v>
      </c>
      <c r="AA80" s="18">
        <v>247.249317470339</v>
      </c>
      <c r="AB80" s="18">
        <v>318.735695873169</v>
      </c>
      <c r="AC80" s="18">
        <v>459.87546861722</v>
      </c>
      <c r="AD80" s="18">
        <v>876.789139961641</v>
      </c>
      <c r="AF80" s="19">
        <v>6.5</v>
      </c>
      <c r="AG80" s="19">
        <v>33.7240720647914</v>
      </c>
      <c r="AH80" s="19"/>
      <c r="AJ80" s="21">
        <v>6.5</v>
      </c>
      <c r="AK80" s="21">
        <v>79.8149114078696</v>
      </c>
      <c r="AN80" s="22">
        <v>6.5</v>
      </c>
      <c r="AO80" s="22">
        <v>3827.93109661022</v>
      </c>
      <c r="AP80" s="22">
        <v>4395.28981722954</v>
      </c>
      <c r="AQ80" s="22">
        <v>5164.16939489943</v>
      </c>
      <c r="AR80" s="22">
        <v>6652.323416196</v>
      </c>
      <c r="AS80" s="22">
        <v>10068.4102326313</v>
      </c>
      <c r="AT80" s="22">
        <v>13582.2160631793</v>
      </c>
      <c r="AV80" s="17">
        <v>6.5</v>
      </c>
      <c r="AW80" s="17">
        <v>1489.5140746041</v>
      </c>
      <c r="AX80" s="17">
        <v>2008.81782161905</v>
      </c>
      <c r="AY80" s="17">
        <v>2414.9598565979</v>
      </c>
      <c r="AZ80" s="17">
        <v>3411.71301877883</v>
      </c>
      <c r="BA80" s="17">
        <v>6208.36839941432</v>
      </c>
      <c r="BB80" s="17">
        <v>10068.688801545</v>
      </c>
    </row>
    <row r="81" ht="13.5" spans="1:54">
      <c r="A81" s="16">
        <v>6.6</v>
      </c>
      <c r="B81" s="16">
        <v>69.9048709273508</v>
      </c>
      <c r="C81" s="16">
        <v>71.1436259874156</v>
      </c>
      <c r="D81" s="16">
        <v>74.7723437642647</v>
      </c>
      <c r="E81" s="16">
        <v>79.7186636414587</v>
      </c>
      <c r="F81" s="16">
        <v>100.610592541455</v>
      </c>
      <c r="G81" s="16">
        <v>132.687813619649</v>
      </c>
      <c r="H81" s="16">
        <v>200.508223899257</v>
      </c>
      <c r="I81" s="16">
        <v>409.917025855899</v>
      </c>
      <c r="K81" s="17">
        <v>6.6</v>
      </c>
      <c r="L81" s="17">
        <v>94.0605945986154</v>
      </c>
      <c r="M81" s="17">
        <v>98.3962373088423</v>
      </c>
      <c r="N81" s="17">
        <v>100.740523119533</v>
      </c>
      <c r="O81" s="17">
        <v>108.160002935324</v>
      </c>
      <c r="P81" s="17">
        <v>129.938337527232</v>
      </c>
      <c r="Q81" s="17">
        <v>171.180478913481</v>
      </c>
      <c r="R81" s="17">
        <v>252.748269655172</v>
      </c>
      <c r="S81" s="17">
        <v>504.689734542921</v>
      </c>
      <c r="T81" s="17">
        <v>516.342116758539</v>
      </c>
      <c r="V81" s="18">
        <v>6.6</v>
      </c>
      <c r="W81" s="18">
        <v>183.250958923285</v>
      </c>
      <c r="X81" s="18">
        <v>187.586601633512</v>
      </c>
      <c r="Y81" s="18">
        <v>196.575470740167</v>
      </c>
      <c r="Z81" s="18">
        <v>210.177850402451</v>
      </c>
      <c r="AA81" s="18">
        <v>247.249317470339</v>
      </c>
      <c r="AB81" s="18">
        <v>318.735695873169</v>
      </c>
      <c r="AC81" s="18">
        <v>449.794056278359</v>
      </c>
      <c r="AD81" s="18">
        <v>876.789139961641</v>
      </c>
      <c r="AF81" s="19">
        <v>6.6</v>
      </c>
      <c r="AG81" s="19">
        <v>33.7240720647914</v>
      </c>
      <c r="AH81" s="19"/>
      <c r="AJ81" s="21">
        <v>6.6</v>
      </c>
      <c r="AK81" s="21">
        <v>79.8149114078696</v>
      </c>
      <c r="AN81" s="22">
        <v>6.6</v>
      </c>
      <c r="AO81" s="22">
        <v>3827.93109661022</v>
      </c>
      <c r="AP81" s="22">
        <v>4395.28981722954</v>
      </c>
      <c r="AQ81" s="22">
        <v>5046.35720154679</v>
      </c>
      <c r="AR81" s="22">
        <v>6652.323416196</v>
      </c>
      <c r="AS81" s="22">
        <v>9839.63095626158</v>
      </c>
      <c r="AT81" s="22">
        <v>13582.2160631793</v>
      </c>
      <c r="AV81" s="17">
        <v>6.6</v>
      </c>
      <c r="AW81" s="17">
        <v>1489.5140746041</v>
      </c>
      <c r="AX81" s="17">
        <v>2008.81782161905</v>
      </c>
      <c r="AY81" s="17">
        <v>2359.92916101871</v>
      </c>
      <c r="AZ81" s="17">
        <v>3411.71301877883</v>
      </c>
      <c r="BA81" s="17">
        <v>6208.36839941432</v>
      </c>
      <c r="BB81" s="17">
        <v>10068.688801545</v>
      </c>
    </row>
    <row r="82" ht="13.5" spans="1:54">
      <c r="A82" s="16">
        <v>6.7</v>
      </c>
      <c r="B82" s="16">
        <v>69.9048709273508</v>
      </c>
      <c r="C82" s="16">
        <v>71.1436259874156</v>
      </c>
      <c r="D82" s="16">
        <v>74.7723437642647</v>
      </c>
      <c r="E82" s="16">
        <v>79.7186636414587</v>
      </c>
      <c r="F82" s="16">
        <v>100.610592541455</v>
      </c>
      <c r="G82" s="16">
        <v>132.687813619649</v>
      </c>
      <c r="H82" s="16">
        <v>200.508223899257</v>
      </c>
      <c r="I82" s="16">
        <v>400.595120083405</v>
      </c>
      <c r="K82" s="17">
        <v>6.7</v>
      </c>
      <c r="L82" s="17">
        <v>94.0605945986154</v>
      </c>
      <c r="M82" s="17">
        <v>95.9187271887126</v>
      </c>
      <c r="N82" s="17">
        <v>100.740523119533</v>
      </c>
      <c r="O82" s="17">
        <v>108.160002935324</v>
      </c>
      <c r="P82" s="17">
        <v>129.938337527232</v>
      </c>
      <c r="Q82" s="17">
        <v>171.180478913481</v>
      </c>
      <c r="R82" s="17">
        <v>252.748269655172</v>
      </c>
      <c r="S82" s="17">
        <v>504.689734542921</v>
      </c>
      <c r="T82" s="17">
        <v>516.342116758539</v>
      </c>
      <c r="V82" s="18">
        <v>6.7</v>
      </c>
      <c r="W82" s="18">
        <v>183.250958923285</v>
      </c>
      <c r="X82" s="18">
        <v>187.586601633512</v>
      </c>
      <c r="Y82" s="18">
        <v>196.575470740167</v>
      </c>
      <c r="Z82" s="18">
        <v>205.849820509906</v>
      </c>
      <c r="AA82" s="18">
        <v>247.249317470339</v>
      </c>
      <c r="AB82" s="18">
        <v>311.403759626725</v>
      </c>
      <c r="AC82" s="18">
        <v>449.794056278359</v>
      </c>
      <c r="AD82" s="18">
        <v>876.789139961641</v>
      </c>
      <c r="AF82" s="19">
        <v>6.7</v>
      </c>
      <c r="AG82" s="19">
        <v>33.7240720647914</v>
      </c>
      <c r="AH82" s="19"/>
      <c r="AJ82" s="21">
        <v>6.7</v>
      </c>
      <c r="AK82" s="21">
        <v>79.8149114078696</v>
      </c>
      <c r="AN82" s="22">
        <v>6.7</v>
      </c>
      <c r="AO82" s="22">
        <v>3741.12211203459</v>
      </c>
      <c r="AP82" s="22">
        <v>4295.30446892367</v>
      </c>
      <c r="AQ82" s="22">
        <v>5046.35720154679</v>
      </c>
      <c r="AR82" s="22">
        <v>6652.323416196</v>
      </c>
      <c r="AS82" s="22">
        <v>9839.63095626158</v>
      </c>
      <c r="AT82" s="22">
        <v>13582.2160631793</v>
      </c>
      <c r="AV82" s="17">
        <v>6.7</v>
      </c>
      <c r="AW82" s="17">
        <v>1489.5140746041</v>
      </c>
      <c r="AX82" s="17">
        <v>1963.08808867295</v>
      </c>
      <c r="AY82" s="17">
        <v>2359.92916101871</v>
      </c>
      <c r="AZ82" s="17">
        <v>3411.71301877883</v>
      </c>
      <c r="BA82" s="17">
        <v>6208.36839941432</v>
      </c>
      <c r="BB82" s="17">
        <v>10068.688801545</v>
      </c>
    </row>
    <row r="83" ht="13.5" spans="1:54">
      <c r="A83" s="16">
        <v>6.8</v>
      </c>
      <c r="B83" s="16">
        <v>69.9048709273508</v>
      </c>
      <c r="C83" s="16">
        <v>71.1436259874156</v>
      </c>
      <c r="D83" s="16">
        <v>74.7723437642647</v>
      </c>
      <c r="E83" s="16">
        <v>79.7186636414587</v>
      </c>
      <c r="F83" s="16">
        <v>100.610592541455</v>
      </c>
      <c r="G83" s="16">
        <v>132.687813619649</v>
      </c>
      <c r="H83" s="16">
        <v>200.508223899257</v>
      </c>
      <c r="I83" s="16">
        <v>400.595120083405</v>
      </c>
      <c r="K83" s="17">
        <v>6.8</v>
      </c>
      <c r="L83" s="17">
        <v>94.0605945986154</v>
      </c>
      <c r="M83" s="17">
        <v>95.9187271887126</v>
      </c>
      <c r="N83" s="17">
        <v>100.740523119533</v>
      </c>
      <c r="O83" s="17">
        <v>108.160002935324</v>
      </c>
      <c r="P83" s="17">
        <v>129.938337527232</v>
      </c>
      <c r="Q83" s="17">
        <v>171.180478913481</v>
      </c>
      <c r="R83" s="17">
        <v>252.748269655172</v>
      </c>
      <c r="S83" s="17">
        <v>504.689734542921</v>
      </c>
      <c r="T83" s="17">
        <v>516.342116758539</v>
      </c>
      <c r="V83" s="18">
        <v>6.8</v>
      </c>
      <c r="W83" s="18">
        <v>178.915316213058</v>
      </c>
      <c r="X83" s="18">
        <v>187.586601633512</v>
      </c>
      <c r="Y83" s="18">
        <v>191.629150862973</v>
      </c>
      <c r="Z83" s="18">
        <v>205.849820509906</v>
      </c>
      <c r="AA83" s="18">
        <v>241.750365285506</v>
      </c>
      <c r="AB83" s="18">
        <v>311.403759626725</v>
      </c>
      <c r="AC83" s="18">
        <v>449.794056278359</v>
      </c>
      <c r="AD83" s="18">
        <v>856.591677454571</v>
      </c>
      <c r="AF83" s="19">
        <v>6.8</v>
      </c>
      <c r="AG83" s="19">
        <v>33.7240720647914</v>
      </c>
      <c r="AH83" s="19"/>
      <c r="AJ83" s="21">
        <v>6.8</v>
      </c>
      <c r="AK83" s="21">
        <v>79.8149114078696</v>
      </c>
      <c r="AN83" s="22">
        <v>6.8</v>
      </c>
      <c r="AO83" s="22">
        <v>3655.8632878978</v>
      </c>
      <c r="AP83" s="22">
        <v>4295.30446892367</v>
      </c>
      <c r="AQ83" s="22">
        <v>5046.35720154679</v>
      </c>
      <c r="AR83" s="22">
        <v>6501.18277340807</v>
      </c>
      <c r="AS83" s="22">
        <v>9839.63095626158</v>
      </c>
      <c r="AT83" s="22">
        <v>13582.2160631793</v>
      </c>
      <c r="AV83" s="17">
        <v>6.8</v>
      </c>
      <c r="AW83" s="17">
        <v>1489.5140746041</v>
      </c>
      <c r="AX83" s="17">
        <v>1963.08808867295</v>
      </c>
      <c r="AY83" s="17">
        <v>2359.92916101871</v>
      </c>
      <c r="AZ83" s="17">
        <v>3411.71301877883</v>
      </c>
      <c r="BA83" s="17">
        <v>6208.36839941432</v>
      </c>
      <c r="BB83" s="17">
        <v>10068.688801545</v>
      </c>
    </row>
    <row r="84" ht="13.5" spans="1:54">
      <c r="A84" s="16">
        <v>6.9</v>
      </c>
      <c r="B84" s="16">
        <v>69.9048709273508</v>
      </c>
      <c r="C84" s="16">
        <v>71.1436259874156</v>
      </c>
      <c r="D84" s="16">
        <v>74.7723437642647</v>
      </c>
      <c r="E84" s="16">
        <v>79.7186636414587</v>
      </c>
      <c r="F84" s="16">
        <v>98.7776084798444</v>
      </c>
      <c r="G84" s="16">
        <v>129.938337527232</v>
      </c>
      <c r="H84" s="16">
        <v>200.508223899257</v>
      </c>
      <c r="I84" s="16">
        <v>400.595120083405</v>
      </c>
      <c r="K84" s="17">
        <v>6.9</v>
      </c>
      <c r="L84" s="17">
        <v>94.0605945986154</v>
      </c>
      <c r="M84" s="17">
        <v>95.9187271887126</v>
      </c>
      <c r="N84" s="17">
        <v>100.740523119533</v>
      </c>
      <c r="O84" s="17">
        <v>108.160002935324</v>
      </c>
      <c r="P84" s="17">
        <v>129.938337527232</v>
      </c>
      <c r="Q84" s="17">
        <v>171.180478913481</v>
      </c>
      <c r="R84" s="17">
        <v>252.748269655172</v>
      </c>
      <c r="S84" s="17">
        <v>504.689734542921</v>
      </c>
      <c r="T84" s="17">
        <v>516.342116758539</v>
      </c>
      <c r="V84" s="18">
        <v>6.9</v>
      </c>
      <c r="W84" s="18">
        <v>178.915316213058</v>
      </c>
      <c r="X84" s="18">
        <v>183.250958923285</v>
      </c>
      <c r="Y84" s="18">
        <v>191.629150862973</v>
      </c>
      <c r="Z84" s="18">
        <v>205.849820509906</v>
      </c>
      <c r="AA84" s="18">
        <v>241.750365285506</v>
      </c>
      <c r="AB84" s="18">
        <v>311.403759626725</v>
      </c>
      <c r="AC84" s="18">
        <v>439.712643939498</v>
      </c>
      <c r="AD84" s="18">
        <v>856.591677454571</v>
      </c>
      <c r="AF84" s="19">
        <v>6.9</v>
      </c>
      <c r="AG84" s="19">
        <v>33.7240720647914</v>
      </c>
      <c r="AH84" s="19"/>
      <c r="AJ84" s="21">
        <v>6.9</v>
      </c>
      <c r="AK84" s="21">
        <v>79.8149114078696</v>
      </c>
      <c r="AN84" s="22">
        <v>6.9</v>
      </c>
      <c r="AO84" s="22">
        <v>3655.8632878978</v>
      </c>
      <c r="AP84" s="22">
        <v>4295.30446892367</v>
      </c>
      <c r="AQ84" s="22">
        <v>4931.64532907184</v>
      </c>
      <c r="AR84" s="22">
        <v>6501.18277340807</v>
      </c>
      <c r="AS84" s="22">
        <v>9839.63095626158</v>
      </c>
      <c r="AT84" s="22">
        <v>13582.2160631793</v>
      </c>
      <c r="AV84" s="17">
        <v>6.9</v>
      </c>
      <c r="AW84" s="17">
        <v>1489.5140746041</v>
      </c>
      <c r="AX84" s="17">
        <v>1963.08808867295</v>
      </c>
      <c r="AY84" s="17">
        <v>2359.92916101871</v>
      </c>
      <c r="AZ84" s="17">
        <v>3334.2049968363</v>
      </c>
      <c r="BA84" s="17">
        <v>6208.36839941432</v>
      </c>
      <c r="BB84" s="17">
        <v>10068.688801545</v>
      </c>
    </row>
    <row r="85" ht="13.5" spans="1:54">
      <c r="A85" s="16">
        <v>7</v>
      </c>
      <c r="B85" s="16">
        <v>69.9048709273508</v>
      </c>
      <c r="C85" s="16">
        <v>69.9048709273508</v>
      </c>
      <c r="D85" s="16">
        <v>74.7723437642647</v>
      </c>
      <c r="E85" s="16">
        <v>79.7186636414587</v>
      </c>
      <c r="F85" s="16">
        <v>98.7776084798444</v>
      </c>
      <c r="G85" s="16">
        <v>129.938337527232</v>
      </c>
      <c r="H85" s="16">
        <v>200.508223899257</v>
      </c>
      <c r="I85" s="16">
        <v>400.595120083405</v>
      </c>
      <c r="K85" s="17">
        <v>7</v>
      </c>
      <c r="L85" s="17">
        <v>94.0605945986154</v>
      </c>
      <c r="M85" s="17">
        <v>95.9187271887126</v>
      </c>
      <c r="N85" s="17">
        <v>100.740523119533</v>
      </c>
      <c r="O85" s="17">
        <v>108.160002935324</v>
      </c>
      <c r="P85" s="17">
        <v>129.938337527232</v>
      </c>
      <c r="Q85" s="17">
        <v>171.180478913481</v>
      </c>
      <c r="R85" s="17">
        <v>252.748269655172</v>
      </c>
      <c r="S85" s="17">
        <v>504.689734542921</v>
      </c>
      <c r="T85" s="17">
        <v>516.342116758539</v>
      </c>
      <c r="V85" s="18">
        <v>7</v>
      </c>
      <c r="W85" s="18">
        <v>175.199051032863</v>
      </c>
      <c r="X85" s="18">
        <v>183.250958923285</v>
      </c>
      <c r="Y85" s="18">
        <v>187.301120970428</v>
      </c>
      <c r="Z85" s="18">
        <v>200.903500632712</v>
      </c>
      <c r="AA85" s="18">
        <v>241.750365285506</v>
      </c>
      <c r="AB85" s="18">
        <v>311.403759626725</v>
      </c>
      <c r="AC85" s="18">
        <v>439.712643939498</v>
      </c>
      <c r="AD85" s="18">
        <v>856.591677454571</v>
      </c>
      <c r="AF85" s="19">
        <v>7</v>
      </c>
      <c r="AG85" s="19">
        <v>33.7240720647914</v>
      </c>
      <c r="AH85" s="19"/>
      <c r="AJ85" s="21">
        <v>7</v>
      </c>
      <c r="AK85" s="21">
        <v>79.8149114078696</v>
      </c>
      <c r="AN85" s="22">
        <v>7</v>
      </c>
      <c r="AO85" s="22">
        <v>3572.15462419987</v>
      </c>
      <c r="AP85" s="22">
        <v>4197.64436127609</v>
      </c>
      <c r="AQ85" s="22">
        <v>4931.64532907184</v>
      </c>
      <c r="AR85" s="22">
        <v>6501.18277340807</v>
      </c>
      <c r="AS85" s="22">
        <v>9615.71932406993</v>
      </c>
      <c r="AT85" s="22">
        <v>13273.1277976693</v>
      </c>
      <c r="AV85" s="17">
        <v>7</v>
      </c>
      <c r="AW85" s="17">
        <v>1489.5140746041</v>
      </c>
      <c r="AX85" s="17">
        <v>1963.08808867295</v>
      </c>
      <c r="AY85" s="17">
        <v>2359.92916101871</v>
      </c>
      <c r="AZ85" s="17">
        <v>3334.2049968363</v>
      </c>
      <c r="BA85" s="17">
        <v>6208.36839941432</v>
      </c>
      <c r="BB85" s="17">
        <v>10068.688801545</v>
      </c>
    </row>
    <row r="86" ht="13.5" spans="1:54">
      <c r="A86" s="16">
        <v>7.1</v>
      </c>
      <c r="B86" s="16">
        <v>69.9048709273508</v>
      </c>
      <c r="C86" s="16">
        <v>69.9048709273508</v>
      </c>
      <c r="D86" s="16">
        <v>74.7723437642647</v>
      </c>
      <c r="E86" s="16">
        <v>79.7186636414587</v>
      </c>
      <c r="F86" s="16">
        <v>98.7776084798444</v>
      </c>
      <c r="G86" s="16">
        <v>129.938337527232</v>
      </c>
      <c r="H86" s="16">
        <v>195.92576374523</v>
      </c>
      <c r="I86" s="16">
        <v>400.595120083405</v>
      </c>
      <c r="K86" s="17">
        <v>7.1</v>
      </c>
      <c r="L86" s="17">
        <v>94.0605945986154</v>
      </c>
      <c r="M86" s="17">
        <v>95.9187271887126</v>
      </c>
      <c r="N86" s="17">
        <v>100.740523119533</v>
      </c>
      <c r="O86" s="17">
        <v>108.160002935324</v>
      </c>
      <c r="P86" s="17">
        <v>129.938337527232</v>
      </c>
      <c r="Q86" s="17">
        <v>171.180478913481</v>
      </c>
      <c r="R86" s="17">
        <v>252.748269655172</v>
      </c>
      <c r="S86" s="17">
        <v>504.689734542921</v>
      </c>
      <c r="T86" s="17">
        <v>516.342116758539</v>
      </c>
      <c r="V86" s="18">
        <v>7.1</v>
      </c>
      <c r="W86" s="18">
        <v>175.199051032863</v>
      </c>
      <c r="X86" s="18">
        <v>178.915316213058</v>
      </c>
      <c r="Y86" s="18">
        <v>187.301120970428</v>
      </c>
      <c r="Z86" s="18">
        <v>200.903500632712</v>
      </c>
      <c r="AA86" s="18">
        <v>241.750365285506</v>
      </c>
      <c r="AB86" s="18">
        <v>304.071823380281</v>
      </c>
      <c r="AC86" s="18">
        <v>439.712643939498</v>
      </c>
      <c r="AD86" s="18">
        <v>837.171040428541</v>
      </c>
      <c r="AF86" s="19">
        <v>7.1</v>
      </c>
      <c r="AG86" s="19">
        <v>33.7240720647914</v>
      </c>
      <c r="AH86" s="19"/>
      <c r="AJ86" s="21">
        <v>7.1</v>
      </c>
      <c r="AK86" s="21">
        <v>79.8149114078696</v>
      </c>
      <c r="AN86" s="22">
        <v>7.1</v>
      </c>
      <c r="AO86" s="22">
        <v>3572.15462419987</v>
      </c>
      <c r="AP86" s="22">
        <v>4197.64436127609</v>
      </c>
      <c r="AQ86" s="22">
        <v>4931.64532907184</v>
      </c>
      <c r="AR86" s="22">
        <v>6501.18277340807</v>
      </c>
      <c r="AS86" s="22">
        <v>9615.71932406993</v>
      </c>
      <c r="AT86" s="22">
        <v>13273.1277976693</v>
      </c>
      <c r="AV86" s="17">
        <v>7.1</v>
      </c>
      <c r="AW86" s="17">
        <v>1455.41054494939</v>
      </c>
      <c r="AX86" s="17">
        <v>1963.08808867295</v>
      </c>
      <c r="AY86" s="17">
        <v>2359.92916101871</v>
      </c>
      <c r="AZ86" s="17">
        <v>3334.2049968363</v>
      </c>
      <c r="BA86" s="17">
        <v>6208.36839941432</v>
      </c>
      <c r="BB86" s="17">
        <v>10068.688801545</v>
      </c>
    </row>
    <row r="87" ht="13.5" spans="1:54">
      <c r="A87" s="16">
        <v>7.2</v>
      </c>
      <c r="B87" s="16">
        <v>68.0467383372535</v>
      </c>
      <c r="C87" s="16">
        <v>69.9048709273508</v>
      </c>
      <c r="D87" s="16">
        <v>74.7723437642647</v>
      </c>
      <c r="E87" s="16">
        <v>79.7186636414587</v>
      </c>
      <c r="F87" s="16">
        <v>98.7776084798444</v>
      </c>
      <c r="G87" s="16">
        <v>129.938337527232</v>
      </c>
      <c r="H87" s="16">
        <v>195.92576374523</v>
      </c>
      <c r="I87" s="16">
        <v>400.595120083405</v>
      </c>
      <c r="K87" s="17">
        <v>7.2</v>
      </c>
      <c r="L87" s="17">
        <v>94.0605945986154</v>
      </c>
      <c r="M87" s="17">
        <v>95.9187271887126</v>
      </c>
      <c r="N87" s="17">
        <v>100.740523119533</v>
      </c>
      <c r="O87" s="17">
        <v>108.160002935324</v>
      </c>
      <c r="P87" s="17">
        <v>129.938337527232</v>
      </c>
      <c r="Q87" s="17">
        <v>167.514510790258</v>
      </c>
      <c r="R87" s="17">
        <v>252.748269655172</v>
      </c>
      <c r="S87" s="17">
        <v>493.037352327304</v>
      </c>
      <c r="T87" s="17">
        <v>516.342116758539</v>
      </c>
      <c r="V87" s="18">
        <v>7.2</v>
      </c>
      <c r="W87" s="18">
        <v>175.199051032863</v>
      </c>
      <c r="X87" s="18">
        <v>178.915316213058</v>
      </c>
      <c r="Y87" s="18">
        <v>187.301120970428</v>
      </c>
      <c r="Z87" s="18">
        <v>200.903500632712</v>
      </c>
      <c r="AA87" s="18">
        <v>236.251413100672</v>
      </c>
      <c r="AB87" s="18">
        <v>304.071823380281</v>
      </c>
      <c r="AC87" s="18">
        <v>439.712643939498</v>
      </c>
      <c r="AD87" s="18">
        <v>837.171040428541</v>
      </c>
      <c r="AF87" s="19">
        <v>7.2</v>
      </c>
      <c r="AG87" s="19">
        <v>33.7240720647914</v>
      </c>
      <c r="AH87" s="19"/>
      <c r="AJ87" s="21">
        <v>7.2</v>
      </c>
      <c r="AK87" s="21">
        <v>79.8149114078696</v>
      </c>
      <c r="AN87" s="22">
        <v>7.2</v>
      </c>
      <c r="AO87" s="22">
        <v>3490.77120116021</v>
      </c>
      <c r="AP87" s="22">
        <v>4101.53441406735</v>
      </c>
      <c r="AQ87" s="22">
        <v>4819.25869725517</v>
      </c>
      <c r="AR87" s="22">
        <v>6353.14245149784</v>
      </c>
      <c r="AS87" s="22">
        <v>9615.71932406993</v>
      </c>
      <c r="AT87" s="22">
        <v>13273.1277976693</v>
      </c>
      <c r="AV87" s="17">
        <v>7.2</v>
      </c>
      <c r="AW87" s="17">
        <v>1455.41054494939</v>
      </c>
      <c r="AX87" s="17">
        <v>1963.08808867295</v>
      </c>
      <c r="AY87" s="17">
        <v>2359.92916101871</v>
      </c>
      <c r="AZ87" s="17">
        <v>3334.2049968363</v>
      </c>
      <c r="BA87" s="17">
        <v>6208.36839941432</v>
      </c>
      <c r="BB87" s="17">
        <v>10068.688801545</v>
      </c>
    </row>
    <row r="88" ht="13.5" spans="1:54">
      <c r="A88" s="16">
        <v>7.3</v>
      </c>
      <c r="B88" s="16">
        <v>68.0467383372535</v>
      </c>
      <c r="C88" s="16">
        <v>69.9048709273508</v>
      </c>
      <c r="D88" s="16">
        <v>74.7723437642647</v>
      </c>
      <c r="E88" s="16">
        <v>79.7186636414587</v>
      </c>
      <c r="F88" s="16">
        <v>98.7776084798444</v>
      </c>
      <c r="G88" s="16">
        <v>129.938337527232</v>
      </c>
      <c r="H88" s="16">
        <v>195.92576374523</v>
      </c>
      <c r="I88" s="16">
        <v>400.595120083405</v>
      </c>
      <c r="K88" s="17">
        <v>7.3</v>
      </c>
      <c r="L88" s="17">
        <v>91.5830844784857</v>
      </c>
      <c r="M88" s="17">
        <v>95.9187271887126</v>
      </c>
      <c r="N88" s="17">
        <v>100.740523119533</v>
      </c>
      <c r="O88" s="17">
        <v>108.160002935324</v>
      </c>
      <c r="P88" s="17">
        <v>129.938337527232</v>
      </c>
      <c r="Q88" s="17">
        <v>167.514510790258</v>
      </c>
      <c r="R88" s="17">
        <v>252.748269655172</v>
      </c>
      <c r="S88" s="17">
        <v>493.037352327304</v>
      </c>
      <c r="T88" s="17">
        <v>516.342116758539</v>
      </c>
      <c r="V88" s="18">
        <v>7.3</v>
      </c>
      <c r="W88" s="18">
        <v>170.863408322636</v>
      </c>
      <c r="X88" s="18">
        <v>178.915316213058</v>
      </c>
      <c r="Y88" s="18">
        <v>182.973091077884</v>
      </c>
      <c r="Z88" s="18">
        <v>196.575470740167</v>
      </c>
      <c r="AA88" s="18">
        <v>236.251413100672</v>
      </c>
      <c r="AB88" s="18">
        <v>304.071823380281</v>
      </c>
      <c r="AC88" s="18">
        <v>429.631231600637</v>
      </c>
      <c r="AD88" s="18">
        <v>837.171040428541</v>
      </c>
      <c r="AF88" s="19">
        <v>7.3</v>
      </c>
      <c r="AG88" s="19">
        <v>33.7240720647914</v>
      </c>
      <c r="AH88" s="19"/>
      <c r="AJ88" s="21">
        <v>7.3</v>
      </c>
      <c r="AK88" s="21">
        <v>79.8149114078696</v>
      </c>
      <c r="AN88" s="22">
        <v>7.3</v>
      </c>
      <c r="AO88" s="22">
        <v>3490.77120116021</v>
      </c>
      <c r="AP88" s="22">
        <v>4101.53441406735</v>
      </c>
      <c r="AQ88" s="22">
        <v>4819.25869725517</v>
      </c>
      <c r="AR88" s="22">
        <v>6353.14245149784</v>
      </c>
      <c r="AS88" s="22">
        <v>9615.71932406993</v>
      </c>
      <c r="AT88" s="22">
        <v>13273.1277976693</v>
      </c>
      <c r="AV88" s="17">
        <v>7.3</v>
      </c>
      <c r="AW88" s="17">
        <v>1455.41054494939</v>
      </c>
      <c r="AX88" s="17">
        <v>1918.90851616571</v>
      </c>
      <c r="AY88" s="17">
        <v>2359.92916101871</v>
      </c>
      <c r="AZ88" s="17">
        <v>3334.2049968363</v>
      </c>
      <c r="BA88" s="17">
        <v>6208.36839941432</v>
      </c>
      <c r="BB88" s="17">
        <v>10068.688801545</v>
      </c>
    </row>
    <row r="89" ht="13.5" spans="1:54">
      <c r="A89" s="16">
        <v>7.4</v>
      </c>
      <c r="B89" s="16">
        <v>68.0467383372535</v>
      </c>
      <c r="C89" s="16">
        <v>69.9048709273508</v>
      </c>
      <c r="D89" s="16">
        <v>74.7723437642647</v>
      </c>
      <c r="E89" s="16">
        <v>79.7186636414587</v>
      </c>
      <c r="F89" s="16">
        <v>98.7776084798444</v>
      </c>
      <c r="G89" s="16">
        <v>129.938337527232</v>
      </c>
      <c r="H89" s="16">
        <v>195.92576374523</v>
      </c>
      <c r="I89" s="16">
        <v>400.595120083405</v>
      </c>
      <c r="K89" s="17">
        <v>7.4</v>
      </c>
      <c r="L89" s="17">
        <v>91.5830844784857</v>
      </c>
      <c r="M89" s="17">
        <v>94.0605945986154</v>
      </c>
      <c r="N89" s="17">
        <v>100.740523119533</v>
      </c>
      <c r="O89" s="17">
        <v>105.686842996727</v>
      </c>
      <c r="P89" s="17">
        <v>129.938337527232</v>
      </c>
      <c r="Q89" s="17">
        <v>167.514510790258</v>
      </c>
      <c r="R89" s="17">
        <v>252.748269655172</v>
      </c>
      <c r="S89" s="17">
        <v>493.037352327304</v>
      </c>
      <c r="T89" s="17">
        <v>516.342116758539</v>
      </c>
      <c r="V89" s="18">
        <v>7.4</v>
      </c>
      <c r="W89" s="18">
        <v>170.863408322636</v>
      </c>
      <c r="X89" s="18">
        <v>175.199051032863</v>
      </c>
      <c r="Y89" s="18">
        <v>182.973091077884</v>
      </c>
      <c r="Z89" s="18">
        <v>196.575470740167</v>
      </c>
      <c r="AA89" s="18">
        <v>236.251413100672</v>
      </c>
      <c r="AB89" s="18">
        <v>304.071823380281</v>
      </c>
      <c r="AC89" s="18">
        <v>429.631231600637</v>
      </c>
      <c r="AD89" s="18">
        <v>837.171040428541</v>
      </c>
      <c r="AF89" s="19">
        <v>7.4</v>
      </c>
      <c r="AG89" s="19">
        <v>33.7240720647914</v>
      </c>
      <c r="AH89" s="19"/>
      <c r="AJ89" s="21">
        <v>7.4</v>
      </c>
      <c r="AK89" s="21">
        <v>79.8149114078696</v>
      </c>
      <c r="AN89" s="22">
        <v>7.4</v>
      </c>
      <c r="AO89" s="22">
        <v>3411.71301877883</v>
      </c>
      <c r="AP89" s="22">
        <v>4101.53441406735</v>
      </c>
      <c r="AQ89" s="22">
        <v>4819.25869725517</v>
      </c>
      <c r="AR89" s="22">
        <v>6353.14245149784</v>
      </c>
      <c r="AS89" s="22">
        <v>9396.67533605635</v>
      </c>
      <c r="AT89" s="22">
        <v>13273.1277976693</v>
      </c>
      <c r="AV89" s="17">
        <v>7.4</v>
      </c>
      <c r="AW89" s="17">
        <v>1455.41054494939</v>
      </c>
      <c r="AX89" s="17">
        <v>1918.90851616571</v>
      </c>
      <c r="AY89" s="17">
        <v>2306.44862587836</v>
      </c>
      <c r="AZ89" s="17">
        <v>3334.2049968363</v>
      </c>
      <c r="BA89" s="17">
        <v>6208.36839941432</v>
      </c>
      <c r="BB89" s="17">
        <v>10068.688801545</v>
      </c>
    </row>
    <row r="90" ht="13.5" spans="1:54">
      <c r="A90" s="16">
        <v>7.5</v>
      </c>
      <c r="B90" s="16">
        <v>68.0467383372535</v>
      </c>
      <c r="C90" s="16">
        <v>69.9048709273508</v>
      </c>
      <c r="D90" s="16">
        <v>74.7723437642647</v>
      </c>
      <c r="E90" s="16">
        <v>79.7186636414587</v>
      </c>
      <c r="F90" s="16">
        <v>98.7776084798444</v>
      </c>
      <c r="G90" s="16">
        <v>129.938337527232</v>
      </c>
      <c r="H90" s="16">
        <v>195.92576374523</v>
      </c>
      <c r="I90" s="16">
        <v>400.595120083405</v>
      </c>
      <c r="K90" s="17">
        <v>7.5</v>
      </c>
      <c r="L90" s="17">
        <v>91.5830844784857</v>
      </c>
      <c r="M90" s="17">
        <v>94.0605945986154</v>
      </c>
      <c r="N90" s="17">
        <v>100.740523119533</v>
      </c>
      <c r="O90" s="17">
        <v>105.686842996727</v>
      </c>
      <c r="P90" s="17">
        <v>129.938337527232</v>
      </c>
      <c r="Q90" s="17">
        <v>167.514510790258</v>
      </c>
      <c r="R90" s="17">
        <v>247.249317470339</v>
      </c>
      <c r="S90" s="17">
        <v>493.037352327304</v>
      </c>
      <c r="T90" s="17">
        <v>516.342116758539</v>
      </c>
      <c r="V90" s="18">
        <v>7.5</v>
      </c>
      <c r="W90" s="18">
        <v>170.863408322636</v>
      </c>
      <c r="X90" s="18">
        <v>175.199051032863</v>
      </c>
      <c r="Y90" s="18">
        <v>182.973091077884</v>
      </c>
      <c r="Z90" s="18">
        <v>196.575470740167</v>
      </c>
      <c r="AA90" s="18">
        <v>230.752460915839</v>
      </c>
      <c r="AB90" s="18">
        <v>296.739887133837</v>
      </c>
      <c r="AC90" s="18">
        <v>429.631231600637</v>
      </c>
      <c r="AD90" s="18">
        <v>818.527228883553</v>
      </c>
      <c r="AF90" s="19">
        <v>7.5</v>
      </c>
      <c r="AG90" s="19">
        <v>33.7240720647914</v>
      </c>
      <c r="AH90" s="19"/>
      <c r="AJ90" s="21">
        <v>7.5</v>
      </c>
      <c r="AK90" s="21">
        <v>79.8149114078696</v>
      </c>
      <c r="AN90" s="22">
        <v>7.5</v>
      </c>
      <c r="AO90" s="22">
        <v>3411.71301877883</v>
      </c>
      <c r="AP90" s="22">
        <v>4008.52478773631</v>
      </c>
      <c r="AQ90" s="22">
        <v>4819.25869725517</v>
      </c>
      <c r="AR90" s="22">
        <v>6353.14245149784</v>
      </c>
      <c r="AS90" s="22">
        <v>9396.67533605635</v>
      </c>
      <c r="AT90" s="22">
        <v>13273.1277976693</v>
      </c>
      <c r="AV90" s="17">
        <v>7.5</v>
      </c>
      <c r="AW90" s="17">
        <v>1455.41054494939</v>
      </c>
      <c r="AX90" s="17">
        <v>1918.90851616571</v>
      </c>
      <c r="AY90" s="17">
        <v>2306.44862587836</v>
      </c>
      <c r="AZ90" s="17">
        <v>3334.2049968363</v>
      </c>
      <c r="BA90" s="17">
        <v>6067.20671825001</v>
      </c>
      <c r="BB90" s="17">
        <v>10068.688801545</v>
      </c>
    </row>
    <row r="91" ht="13.5" spans="1:54">
      <c r="A91" s="16">
        <v>7.6</v>
      </c>
      <c r="B91" s="16">
        <v>68.0467383372535</v>
      </c>
      <c r="C91" s="16">
        <v>69.9048709273508</v>
      </c>
      <c r="D91" s="16">
        <v>74.7723437642647</v>
      </c>
      <c r="E91" s="16">
        <v>79.7186636414587</v>
      </c>
      <c r="F91" s="16">
        <v>98.7776084798444</v>
      </c>
      <c r="G91" s="16">
        <v>129.938337527232</v>
      </c>
      <c r="H91" s="16">
        <v>195.92576374523</v>
      </c>
      <c r="I91" s="16">
        <v>400.595120083405</v>
      </c>
      <c r="K91" s="17">
        <v>7.6</v>
      </c>
      <c r="L91" s="17">
        <v>91.5830844784857</v>
      </c>
      <c r="M91" s="17">
        <v>94.0605945986154</v>
      </c>
      <c r="N91" s="17">
        <v>98.2673631809362</v>
      </c>
      <c r="O91" s="17">
        <v>105.686842996727</v>
      </c>
      <c r="P91" s="17">
        <v>129.938337527232</v>
      </c>
      <c r="Q91" s="17">
        <v>167.514510790258</v>
      </c>
      <c r="R91" s="17">
        <v>247.249317470339</v>
      </c>
      <c r="S91" s="17">
        <v>493.037352327304</v>
      </c>
      <c r="T91" s="17">
        <v>516.342116758539</v>
      </c>
      <c r="V91" s="18">
        <v>7.6</v>
      </c>
      <c r="W91" s="18">
        <v>170.863408322636</v>
      </c>
      <c r="X91" s="18">
        <v>175.199051032863</v>
      </c>
      <c r="Y91" s="18">
        <v>179.263351169988</v>
      </c>
      <c r="Z91" s="18">
        <v>191.629150862973</v>
      </c>
      <c r="AA91" s="18">
        <v>230.752460915839</v>
      </c>
      <c r="AB91" s="18">
        <v>296.739887133837</v>
      </c>
      <c r="AC91" s="18">
        <v>429.631231600637</v>
      </c>
      <c r="AD91" s="18">
        <v>818.527228883553</v>
      </c>
      <c r="AF91" s="19">
        <v>7.6</v>
      </c>
      <c r="AG91" s="19">
        <v>33.7240720647914</v>
      </c>
      <c r="AH91" s="19"/>
      <c r="AJ91" s="21">
        <v>7.6</v>
      </c>
      <c r="AK91" s="21">
        <v>77.9567788177723</v>
      </c>
      <c r="AN91" s="22">
        <v>7.6</v>
      </c>
      <c r="AO91" s="22">
        <v>3334.2049968363</v>
      </c>
      <c r="AP91" s="22">
        <v>4008.52478773631</v>
      </c>
      <c r="AQ91" s="22">
        <v>4709.19730609678</v>
      </c>
      <c r="AR91" s="22">
        <v>6208.20245046531</v>
      </c>
      <c r="AS91" s="22">
        <v>9396.67533605635</v>
      </c>
      <c r="AT91" s="22">
        <v>13273.1277976693</v>
      </c>
      <c r="AV91" s="17">
        <v>7.6</v>
      </c>
      <c r="AW91" s="17">
        <v>1422.0820955141</v>
      </c>
      <c r="AX91" s="17">
        <v>1918.90851616571</v>
      </c>
      <c r="AY91" s="17">
        <v>2306.44862587836</v>
      </c>
      <c r="AZ91" s="17">
        <v>3334.2049968363</v>
      </c>
      <c r="BA91" s="17">
        <v>6067.20671825001</v>
      </c>
      <c r="BB91" s="17">
        <v>10068.688801545</v>
      </c>
    </row>
    <row r="92" ht="13.5" spans="1:54">
      <c r="A92" s="16">
        <v>7.7</v>
      </c>
      <c r="B92" s="16">
        <v>68.0467383372535</v>
      </c>
      <c r="C92" s="16">
        <v>69.9048709273508</v>
      </c>
      <c r="D92" s="16">
        <v>72.9174738103169</v>
      </c>
      <c r="E92" s="16">
        <v>79.7186636414587</v>
      </c>
      <c r="F92" s="16">
        <v>98.7776084798444</v>
      </c>
      <c r="G92" s="16">
        <v>129.938337527232</v>
      </c>
      <c r="H92" s="16">
        <v>195.92576374523</v>
      </c>
      <c r="I92" s="16">
        <v>400.595120083405</v>
      </c>
      <c r="K92" s="17">
        <v>7.7</v>
      </c>
      <c r="L92" s="17">
        <v>91.5830844784857</v>
      </c>
      <c r="M92" s="17">
        <v>94.0605945986154</v>
      </c>
      <c r="N92" s="17">
        <v>98.2673631809362</v>
      </c>
      <c r="O92" s="17">
        <v>105.686842996727</v>
      </c>
      <c r="P92" s="17">
        <v>129.938337527232</v>
      </c>
      <c r="Q92" s="17">
        <v>167.514510790258</v>
      </c>
      <c r="R92" s="17">
        <v>247.249317470339</v>
      </c>
      <c r="S92" s="17">
        <v>493.037352327304</v>
      </c>
      <c r="T92" s="17">
        <v>516.342116758539</v>
      </c>
      <c r="V92" s="18">
        <v>7.7</v>
      </c>
      <c r="W92" s="18">
        <v>167.147143142442</v>
      </c>
      <c r="X92" s="18">
        <v>175.199051032863</v>
      </c>
      <c r="Y92" s="18">
        <v>179.263351169988</v>
      </c>
      <c r="Z92" s="18">
        <v>191.629150862973</v>
      </c>
      <c r="AA92" s="18">
        <v>230.752460915839</v>
      </c>
      <c r="AB92" s="18">
        <v>296.739887133837</v>
      </c>
      <c r="AC92" s="18">
        <v>419.549819261777</v>
      </c>
      <c r="AD92" s="18">
        <v>818.527228883553</v>
      </c>
      <c r="AF92" s="19">
        <v>7.7</v>
      </c>
      <c r="AG92" s="19">
        <v>33.7240720647914</v>
      </c>
      <c r="AH92" s="19"/>
      <c r="AJ92" s="21">
        <v>7.7</v>
      </c>
      <c r="AK92" s="21">
        <v>77.9567788177723</v>
      </c>
      <c r="AN92" s="22">
        <v>7.7</v>
      </c>
      <c r="AO92" s="22">
        <v>3334.2049968363</v>
      </c>
      <c r="AP92" s="22">
        <v>4008.52478773631</v>
      </c>
      <c r="AQ92" s="22">
        <v>4709.19730609678</v>
      </c>
      <c r="AR92" s="22">
        <v>6208.20245046531</v>
      </c>
      <c r="AS92" s="22">
        <v>9396.67533605635</v>
      </c>
      <c r="AT92" s="22">
        <v>12970.7588422791</v>
      </c>
      <c r="AV92" s="17">
        <v>7.7</v>
      </c>
      <c r="AW92" s="17">
        <v>1422.0820955141</v>
      </c>
      <c r="AX92" s="17">
        <v>1918.90851616571</v>
      </c>
      <c r="AY92" s="17">
        <v>2306.44862587836</v>
      </c>
      <c r="AZ92" s="17">
        <v>3334.2049968363</v>
      </c>
      <c r="BA92" s="17">
        <v>6067.20671825001</v>
      </c>
      <c r="BB92" s="17">
        <v>10068.688801545</v>
      </c>
    </row>
    <row r="93" ht="13.5" spans="1:54">
      <c r="A93" s="16">
        <v>7.8</v>
      </c>
      <c r="B93" s="16">
        <v>68.0467383372535</v>
      </c>
      <c r="C93" s="16">
        <v>69.9048709273508</v>
      </c>
      <c r="D93" s="16">
        <v>72.9174738103169</v>
      </c>
      <c r="E93" s="16">
        <v>79.7186636414587</v>
      </c>
      <c r="F93" s="16">
        <v>98.7776084798444</v>
      </c>
      <c r="G93" s="16">
        <v>129.938337527232</v>
      </c>
      <c r="H93" s="16">
        <v>195.92576374523</v>
      </c>
      <c r="I93" s="16">
        <v>400.595120083405</v>
      </c>
      <c r="K93" s="17">
        <v>7.8</v>
      </c>
      <c r="L93" s="17">
        <v>91.5830844784857</v>
      </c>
      <c r="M93" s="17">
        <v>94.0605945986154</v>
      </c>
      <c r="N93" s="17">
        <v>98.2673631809362</v>
      </c>
      <c r="O93" s="17">
        <v>105.686842996727</v>
      </c>
      <c r="P93" s="17">
        <v>127.188861434816</v>
      </c>
      <c r="Q93" s="17">
        <v>167.514510790258</v>
      </c>
      <c r="R93" s="17">
        <v>247.249317470339</v>
      </c>
      <c r="S93" s="17">
        <v>493.037352327304</v>
      </c>
      <c r="T93" s="17">
        <v>516.342116758539</v>
      </c>
      <c r="V93" s="18">
        <v>7.8</v>
      </c>
      <c r="W93" s="18">
        <v>167.147143142442</v>
      </c>
      <c r="X93" s="18">
        <v>170.863408322636</v>
      </c>
      <c r="Y93" s="18">
        <v>179.263351169988</v>
      </c>
      <c r="Z93" s="18">
        <v>191.629150862973</v>
      </c>
      <c r="AA93" s="18">
        <v>230.752460915839</v>
      </c>
      <c r="AB93" s="18">
        <v>296.739887133837</v>
      </c>
      <c r="AC93" s="18">
        <v>419.549819261777</v>
      </c>
      <c r="AD93" s="18">
        <v>799.883417338565</v>
      </c>
      <c r="AF93" s="19">
        <v>7.8</v>
      </c>
      <c r="AG93" s="19">
        <v>33.7240720647914</v>
      </c>
      <c r="AH93" s="19"/>
      <c r="AJ93" s="21">
        <v>7.8</v>
      </c>
      <c r="AK93" s="21">
        <v>77.9567788177723</v>
      </c>
      <c r="AN93" s="22">
        <v>7.8</v>
      </c>
      <c r="AO93" s="22">
        <v>3258.24713533263</v>
      </c>
      <c r="AP93" s="22">
        <v>3917.06532184413</v>
      </c>
      <c r="AQ93" s="22">
        <v>4709.19730609678</v>
      </c>
      <c r="AR93" s="22">
        <v>6208.20245046531</v>
      </c>
      <c r="AS93" s="22">
        <v>9182.49899222086</v>
      </c>
      <c r="AT93" s="22">
        <v>12970.7588422791</v>
      </c>
      <c r="AV93" s="17">
        <v>7.8</v>
      </c>
      <c r="AW93" s="17">
        <v>1422.0820955141</v>
      </c>
      <c r="AX93" s="17">
        <v>1918.90851616571</v>
      </c>
      <c r="AY93" s="17">
        <v>2306.44862587836</v>
      </c>
      <c r="AZ93" s="17">
        <v>3258.24713533263</v>
      </c>
      <c r="BA93" s="17">
        <v>6067.20671825001</v>
      </c>
      <c r="BB93" s="17">
        <v>10068.688801545</v>
      </c>
    </row>
    <row r="94" ht="13.5" spans="1:54">
      <c r="A94" s="16">
        <v>7.9</v>
      </c>
      <c r="B94" s="16">
        <v>68.0467383372535</v>
      </c>
      <c r="C94" s="16">
        <v>69.9048709273508</v>
      </c>
      <c r="D94" s="16">
        <v>72.9174738103169</v>
      </c>
      <c r="E94" s="16">
        <v>79.7186636414587</v>
      </c>
      <c r="F94" s="16">
        <v>98.7776084798444</v>
      </c>
      <c r="G94" s="16">
        <v>129.938337527232</v>
      </c>
      <c r="H94" s="16">
        <v>195.92576374523</v>
      </c>
      <c r="I94" s="16">
        <v>400.595120083405</v>
      </c>
      <c r="K94" s="17">
        <v>7.9</v>
      </c>
      <c r="L94" s="17">
        <v>91.5830844784857</v>
      </c>
      <c r="M94" s="17">
        <v>94.0605945986154</v>
      </c>
      <c r="N94" s="17">
        <v>98.2673631809362</v>
      </c>
      <c r="O94" s="17">
        <v>105.686842996727</v>
      </c>
      <c r="P94" s="17">
        <v>127.188861434816</v>
      </c>
      <c r="Q94" s="17">
        <v>167.514510790258</v>
      </c>
      <c r="R94" s="17">
        <v>247.249317470339</v>
      </c>
      <c r="S94" s="17">
        <v>493.037352327304</v>
      </c>
      <c r="T94" s="17">
        <v>504.689734542921</v>
      </c>
      <c r="V94" s="18">
        <v>7.9</v>
      </c>
      <c r="W94" s="18">
        <v>163.430877962247</v>
      </c>
      <c r="X94" s="18">
        <v>170.863408322636</v>
      </c>
      <c r="Y94" s="18">
        <v>174.935321277443</v>
      </c>
      <c r="Z94" s="18">
        <v>187.301120970428</v>
      </c>
      <c r="AA94" s="18">
        <v>225.253508731006</v>
      </c>
      <c r="AB94" s="18">
        <v>290.324442918198</v>
      </c>
      <c r="AC94" s="18">
        <v>419.549819261777</v>
      </c>
      <c r="AD94" s="18">
        <v>799.883417338565</v>
      </c>
      <c r="AF94" s="19">
        <v>7.9</v>
      </c>
      <c r="AG94" s="19">
        <v>33.7240720647914</v>
      </c>
      <c r="AH94" s="19"/>
      <c r="AJ94" s="21">
        <v>7.9</v>
      </c>
      <c r="AK94" s="21">
        <v>77.9567788177723</v>
      </c>
      <c r="AN94" s="22">
        <v>7.9</v>
      </c>
      <c r="AO94" s="22">
        <v>3258.24713533263</v>
      </c>
      <c r="AP94" s="22">
        <v>3917.06532184413</v>
      </c>
      <c r="AQ94" s="22">
        <v>4709.19730609678</v>
      </c>
      <c r="AR94" s="22">
        <v>6208.20245046531</v>
      </c>
      <c r="AS94" s="22">
        <v>9182.49899222086</v>
      </c>
      <c r="AT94" s="22">
        <v>12970.7588422791</v>
      </c>
      <c r="AV94" s="17">
        <v>7.9</v>
      </c>
      <c r="AW94" s="17">
        <v>1422.0820955141</v>
      </c>
      <c r="AX94" s="17">
        <v>1918.90851616571</v>
      </c>
      <c r="AY94" s="17">
        <v>2306.44862587836</v>
      </c>
      <c r="AZ94" s="17">
        <v>3258.24713533263</v>
      </c>
      <c r="BA94" s="17">
        <v>6067.20671825001</v>
      </c>
      <c r="BB94" s="17">
        <v>10068.688801545</v>
      </c>
    </row>
    <row r="95" ht="13.5" spans="1:54">
      <c r="A95" s="16">
        <v>8</v>
      </c>
      <c r="B95" s="16">
        <v>68.0467383372535</v>
      </c>
      <c r="C95" s="16">
        <v>69.9048709273508</v>
      </c>
      <c r="D95" s="16">
        <v>72.9174738103169</v>
      </c>
      <c r="E95" s="16">
        <v>79.7186636414587</v>
      </c>
      <c r="F95" s="16">
        <v>98.7776084798444</v>
      </c>
      <c r="G95" s="16">
        <v>129.938337527232</v>
      </c>
      <c r="H95" s="16">
        <v>195.92576374523</v>
      </c>
      <c r="I95" s="16">
        <v>392.050039791952</v>
      </c>
      <c r="K95" s="17">
        <v>8</v>
      </c>
      <c r="L95" s="17">
        <v>91.5830844784857</v>
      </c>
      <c r="M95" s="17">
        <v>94.0605945986154</v>
      </c>
      <c r="N95" s="17">
        <v>98.2673631809362</v>
      </c>
      <c r="O95" s="17">
        <v>105.686842996727</v>
      </c>
      <c r="P95" s="17">
        <v>127.188861434816</v>
      </c>
      <c r="Q95" s="17">
        <v>167.514510790258</v>
      </c>
      <c r="R95" s="17">
        <v>247.249317470339</v>
      </c>
      <c r="S95" s="17">
        <v>493.037352327304</v>
      </c>
      <c r="T95" s="17">
        <v>504.689734542921</v>
      </c>
      <c r="V95" s="18">
        <v>8</v>
      </c>
      <c r="W95" s="18">
        <v>163.430877962247</v>
      </c>
      <c r="X95" s="18">
        <v>170.863408322636</v>
      </c>
      <c r="Y95" s="18">
        <v>174.935321277443</v>
      </c>
      <c r="Z95" s="18">
        <v>187.301120970428</v>
      </c>
      <c r="AA95" s="18">
        <v>225.253508731006</v>
      </c>
      <c r="AB95" s="18">
        <v>290.324442918198</v>
      </c>
      <c r="AC95" s="18">
        <v>419.549819261777</v>
      </c>
      <c r="AD95" s="18">
        <v>799.883417338565</v>
      </c>
      <c r="AF95" s="19">
        <v>8</v>
      </c>
      <c r="AG95" s="19">
        <v>33.7240720647914</v>
      </c>
      <c r="AH95" s="19"/>
      <c r="AJ95" s="21">
        <v>8</v>
      </c>
      <c r="AK95" s="21">
        <v>77.9567788177723</v>
      </c>
      <c r="AN95" s="22">
        <v>8</v>
      </c>
      <c r="AO95" s="22">
        <v>3183.8394342678</v>
      </c>
      <c r="AP95" s="22">
        <v>3917.06532184413</v>
      </c>
      <c r="AQ95" s="22">
        <v>4602.23623581609</v>
      </c>
      <c r="AR95" s="22">
        <v>6067.1378505299</v>
      </c>
      <c r="AS95" s="22">
        <v>9182.49899222086</v>
      </c>
      <c r="AT95" s="22">
        <v>12970.7588422791</v>
      </c>
      <c r="AV95" s="17">
        <v>8</v>
      </c>
      <c r="AW95" s="17">
        <v>1422.0820955141</v>
      </c>
      <c r="AX95" s="17">
        <v>1874.72894365847</v>
      </c>
      <c r="AY95" s="17">
        <v>2306.44862587836</v>
      </c>
      <c r="AZ95" s="17">
        <v>3258.24713533263</v>
      </c>
      <c r="BA95" s="17">
        <v>6067.20671825001</v>
      </c>
      <c r="BB95" s="17">
        <v>10068.688801545</v>
      </c>
    </row>
    <row r="96" ht="13.5" spans="1:54">
      <c r="A96" s="16">
        <v>8.1</v>
      </c>
      <c r="B96" s="16">
        <v>68.0467383372535</v>
      </c>
      <c r="C96" s="16">
        <v>69.9048709273508</v>
      </c>
      <c r="D96" s="16">
        <v>72.9174738103169</v>
      </c>
      <c r="E96" s="16">
        <v>77.8637936875109</v>
      </c>
      <c r="F96" s="16">
        <v>98.7776084798444</v>
      </c>
      <c r="G96" s="16">
        <v>129.938337527232</v>
      </c>
      <c r="H96" s="16">
        <v>195.92576374523</v>
      </c>
      <c r="I96" s="16">
        <v>392.050039791952</v>
      </c>
      <c r="K96" s="17">
        <v>8.1</v>
      </c>
      <c r="L96" s="17">
        <v>89.7249518883884</v>
      </c>
      <c r="M96" s="17">
        <v>94.0605945986154</v>
      </c>
      <c r="N96" s="17">
        <v>98.2673631809362</v>
      </c>
      <c r="O96" s="17">
        <v>105.686842996727</v>
      </c>
      <c r="P96" s="17">
        <v>127.188861434816</v>
      </c>
      <c r="Q96" s="17">
        <v>167.514510790258</v>
      </c>
      <c r="R96" s="17">
        <v>247.249317470339</v>
      </c>
      <c r="S96" s="17">
        <v>493.037352327304</v>
      </c>
      <c r="T96" s="17">
        <v>504.689734542921</v>
      </c>
      <c r="V96" s="18">
        <v>8.1</v>
      </c>
      <c r="W96" s="18">
        <v>163.430877962247</v>
      </c>
      <c r="X96" s="18">
        <v>167.147143142442</v>
      </c>
      <c r="Y96" s="18">
        <v>174.935321277443</v>
      </c>
      <c r="Z96" s="18">
        <v>187.301120970428</v>
      </c>
      <c r="AA96" s="18">
        <v>225.253508731006</v>
      </c>
      <c r="AB96" s="18">
        <v>290.324442918198</v>
      </c>
      <c r="AC96" s="18">
        <v>410.384898953722</v>
      </c>
      <c r="AD96" s="18">
        <v>799.883417338565</v>
      </c>
      <c r="AF96" s="19">
        <v>8.1</v>
      </c>
      <c r="AG96" s="19">
        <v>33.7240720647914</v>
      </c>
      <c r="AH96" s="19"/>
      <c r="AJ96" s="21">
        <v>8.1</v>
      </c>
      <c r="AK96" s="21">
        <v>77.9567788177723</v>
      </c>
      <c r="AN96" s="22">
        <v>8.1</v>
      </c>
      <c r="AO96" s="22">
        <v>3183.8394342678</v>
      </c>
      <c r="AP96" s="22">
        <v>3827.93109661022</v>
      </c>
      <c r="AQ96" s="22">
        <v>4602.23623581609</v>
      </c>
      <c r="AR96" s="22">
        <v>6067.1378505299</v>
      </c>
      <c r="AS96" s="22">
        <v>9182.49899222086</v>
      </c>
      <c r="AT96" s="22">
        <v>12970.7588422791</v>
      </c>
      <c r="AV96" s="17">
        <v>8.1</v>
      </c>
      <c r="AW96" s="17">
        <v>1422.0820955141</v>
      </c>
      <c r="AX96" s="17">
        <v>1874.72894365847</v>
      </c>
      <c r="AY96" s="17">
        <v>2306.44862587836</v>
      </c>
      <c r="AZ96" s="17">
        <v>3258.24713533263</v>
      </c>
      <c r="BA96" s="17">
        <v>6067.20671825001</v>
      </c>
      <c r="BB96" s="17">
        <v>10068.688801545</v>
      </c>
    </row>
    <row r="97" ht="13.5" spans="1:54">
      <c r="A97" s="16">
        <v>8.2</v>
      </c>
      <c r="B97" s="16">
        <v>68.0467383372535</v>
      </c>
      <c r="C97" s="16">
        <v>69.9048709273508</v>
      </c>
      <c r="D97" s="16">
        <v>72.9174738103169</v>
      </c>
      <c r="E97" s="16">
        <v>77.8637936875109</v>
      </c>
      <c r="F97" s="16">
        <v>98.7776084798444</v>
      </c>
      <c r="G97" s="16">
        <v>129.938337527232</v>
      </c>
      <c r="H97" s="16">
        <v>195.92576374523</v>
      </c>
      <c r="I97" s="16">
        <v>392.050039791952</v>
      </c>
      <c r="K97" s="17">
        <v>8.2</v>
      </c>
      <c r="L97" s="17">
        <v>89.7249518883884</v>
      </c>
      <c r="M97" s="17">
        <v>94.0605945986154</v>
      </c>
      <c r="N97" s="17">
        <v>98.2673631809362</v>
      </c>
      <c r="O97" s="17">
        <v>105.686842996727</v>
      </c>
      <c r="P97" s="17">
        <v>127.188861434816</v>
      </c>
      <c r="Q97" s="17">
        <v>167.514510790258</v>
      </c>
      <c r="R97" s="17">
        <v>247.249317470339</v>
      </c>
      <c r="S97" s="17">
        <v>493.037352327304</v>
      </c>
      <c r="T97" s="17">
        <v>504.689734542921</v>
      </c>
      <c r="V97" s="18">
        <v>8.2</v>
      </c>
      <c r="W97" s="18">
        <v>163.430877962247</v>
      </c>
      <c r="X97" s="18">
        <v>167.147143142442</v>
      </c>
      <c r="Y97" s="18">
        <v>174.935321277443</v>
      </c>
      <c r="Z97" s="18">
        <v>182.973091077884</v>
      </c>
      <c r="AA97" s="18">
        <v>225.253508731006</v>
      </c>
      <c r="AB97" s="18">
        <v>290.324442918198</v>
      </c>
      <c r="AC97" s="18">
        <v>410.384898953722</v>
      </c>
      <c r="AD97" s="18">
        <v>781.239605793577</v>
      </c>
      <c r="AF97" s="19">
        <v>8.2</v>
      </c>
      <c r="AG97" s="19">
        <v>33.7240720647914</v>
      </c>
      <c r="AH97" s="19"/>
      <c r="AJ97" s="21">
        <v>8.2</v>
      </c>
      <c r="AK97" s="21">
        <v>77.9567788177723</v>
      </c>
      <c r="AN97" s="22">
        <v>8.2</v>
      </c>
      <c r="AO97" s="22">
        <v>3111.75697386124</v>
      </c>
      <c r="AP97" s="22">
        <v>3827.93109661022</v>
      </c>
      <c r="AQ97" s="22">
        <v>4602.23623581609</v>
      </c>
      <c r="AR97" s="22">
        <v>6067.1378505299</v>
      </c>
      <c r="AS97" s="22">
        <v>8973.19029256344</v>
      </c>
      <c r="AT97" s="22">
        <v>12970.7588422791</v>
      </c>
      <c r="AV97" s="17">
        <v>8.2</v>
      </c>
      <c r="AW97" s="17">
        <v>1422.0820955141</v>
      </c>
      <c r="AX97" s="17">
        <v>1874.72894365847</v>
      </c>
      <c r="AY97" s="17">
        <v>2306.44862587836</v>
      </c>
      <c r="AZ97" s="17">
        <v>3258.24713533263</v>
      </c>
      <c r="BA97" s="17">
        <v>6067.20671825001</v>
      </c>
      <c r="BB97" s="17">
        <v>9839.56032646043</v>
      </c>
    </row>
    <row r="98" ht="13.5" spans="1:54">
      <c r="A98" s="16">
        <v>8.3</v>
      </c>
      <c r="B98" s="16">
        <v>68.0467383372535</v>
      </c>
      <c r="C98" s="16">
        <v>69.9048709273508</v>
      </c>
      <c r="D98" s="16">
        <v>72.9174738103169</v>
      </c>
      <c r="E98" s="16">
        <v>77.8637936875109</v>
      </c>
      <c r="F98" s="16">
        <v>98.7776084798444</v>
      </c>
      <c r="G98" s="16">
        <v>129.938337527232</v>
      </c>
      <c r="H98" s="16">
        <v>195.92576374523</v>
      </c>
      <c r="I98" s="16">
        <v>392.050039791952</v>
      </c>
      <c r="K98" s="17">
        <v>8.3</v>
      </c>
      <c r="L98" s="17">
        <v>89.7249518883884</v>
      </c>
      <c r="M98" s="17">
        <v>94.0605945986154</v>
      </c>
      <c r="N98" s="17">
        <v>98.2673631809362</v>
      </c>
      <c r="O98" s="17">
        <v>105.686842996727</v>
      </c>
      <c r="P98" s="17">
        <v>127.188861434816</v>
      </c>
      <c r="Q98" s="17">
        <v>162.932050636231</v>
      </c>
      <c r="R98" s="17">
        <v>247.249317470339</v>
      </c>
      <c r="S98" s="17">
        <v>493.037352327304</v>
      </c>
      <c r="T98" s="17">
        <v>504.689734542921</v>
      </c>
      <c r="V98" s="18">
        <v>8.3</v>
      </c>
      <c r="W98" s="18">
        <v>159.714612782052</v>
      </c>
      <c r="X98" s="18">
        <v>167.147143142442</v>
      </c>
      <c r="Y98" s="18">
        <v>171.225581369548</v>
      </c>
      <c r="Z98" s="18">
        <v>182.973091077884</v>
      </c>
      <c r="AA98" s="18">
        <v>220.671048576979</v>
      </c>
      <c r="AB98" s="18">
        <v>283.90899870256</v>
      </c>
      <c r="AC98" s="18">
        <v>410.384898953722</v>
      </c>
      <c r="AD98" s="18">
        <v>781.239605793577</v>
      </c>
      <c r="AF98" s="19">
        <v>8.3</v>
      </c>
      <c r="AG98" s="19">
        <v>33.7240720647914</v>
      </c>
      <c r="AH98" s="19"/>
      <c r="AJ98" s="21">
        <v>8.3</v>
      </c>
      <c r="AK98" s="21">
        <v>77.9567788177723</v>
      </c>
      <c r="AN98" s="22">
        <v>8.3</v>
      </c>
      <c r="AO98" s="22">
        <v>3111.75697386124</v>
      </c>
      <c r="AP98" s="22">
        <v>3827.93109661022</v>
      </c>
      <c r="AQ98" s="22">
        <v>4602.23623581609</v>
      </c>
      <c r="AR98" s="22">
        <v>6067.1378505299</v>
      </c>
      <c r="AS98" s="22">
        <v>8973.19029256344</v>
      </c>
      <c r="AT98" s="22">
        <v>12970.7588422791</v>
      </c>
      <c r="AV98" s="17">
        <v>8.3</v>
      </c>
      <c r="AW98" s="17">
        <v>1389.52872629824</v>
      </c>
      <c r="AX98" s="17">
        <v>1874.72894365847</v>
      </c>
      <c r="AY98" s="17">
        <v>2253.74317095744</v>
      </c>
      <c r="AZ98" s="17">
        <v>3258.24713533263</v>
      </c>
      <c r="BA98" s="17">
        <v>6067.20671825001</v>
      </c>
      <c r="BB98" s="17">
        <v>9839.56032646043</v>
      </c>
    </row>
    <row r="99" ht="13.5" spans="1:54">
      <c r="A99" s="16">
        <v>8.4</v>
      </c>
      <c r="B99" s="16">
        <v>66.8079832771887</v>
      </c>
      <c r="C99" s="16">
        <v>69.9048709273508</v>
      </c>
      <c r="D99" s="16">
        <v>72.9174738103169</v>
      </c>
      <c r="E99" s="16">
        <v>77.8637936875109</v>
      </c>
      <c r="F99" s="16">
        <v>96.0281323874279</v>
      </c>
      <c r="G99" s="16">
        <v>129.938337527232</v>
      </c>
      <c r="H99" s="16">
        <v>195.92576374523</v>
      </c>
      <c r="I99" s="16">
        <v>392.050039791952</v>
      </c>
      <c r="K99" s="17">
        <v>8.4</v>
      </c>
      <c r="L99" s="17">
        <v>89.7249518883884</v>
      </c>
      <c r="M99" s="17">
        <v>94.0605945986154</v>
      </c>
      <c r="N99" s="17">
        <v>96.4124932269885</v>
      </c>
      <c r="O99" s="17">
        <v>105.686842996727</v>
      </c>
      <c r="P99" s="17">
        <v>127.188861434816</v>
      </c>
      <c r="Q99" s="17">
        <v>162.932050636231</v>
      </c>
      <c r="R99" s="17">
        <v>247.249317470339</v>
      </c>
      <c r="S99" s="17">
        <v>493.037352327304</v>
      </c>
      <c r="T99" s="17">
        <v>504.689734542921</v>
      </c>
      <c r="V99" s="18">
        <v>8.4</v>
      </c>
      <c r="W99" s="18">
        <v>159.714612782052</v>
      </c>
      <c r="X99" s="18">
        <v>163.430877962247</v>
      </c>
      <c r="Y99" s="18">
        <v>171.225581369548</v>
      </c>
      <c r="Z99" s="18">
        <v>182.973091077884</v>
      </c>
      <c r="AA99" s="18">
        <v>220.671048576979</v>
      </c>
      <c r="AB99" s="18">
        <v>283.90899870256</v>
      </c>
      <c r="AC99" s="18">
        <v>410.384898953722</v>
      </c>
      <c r="AD99" s="18">
        <v>781.239605793577</v>
      </c>
      <c r="AF99" s="19">
        <v>8.4</v>
      </c>
      <c r="AG99" s="19">
        <v>33.7240720647914</v>
      </c>
      <c r="AH99" s="19"/>
      <c r="AJ99" s="21">
        <v>8.4</v>
      </c>
      <c r="AK99" s="21">
        <v>77.9567788177723</v>
      </c>
      <c r="AN99" s="22">
        <v>8.4</v>
      </c>
      <c r="AO99" s="22">
        <v>3111.75697386124</v>
      </c>
      <c r="AP99" s="22">
        <v>3827.93109661022</v>
      </c>
      <c r="AQ99" s="22">
        <v>4497.60040619368</v>
      </c>
      <c r="AR99" s="22">
        <v>6067.1378505299</v>
      </c>
      <c r="AS99" s="22">
        <v>8973.19029256344</v>
      </c>
      <c r="AT99" s="22">
        <v>12970.7588422791</v>
      </c>
      <c r="AV99" s="17">
        <v>8.4</v>
      </c>
      <c r="AW99" s="17">
        <v>1389.52872629824</v>
      </c>
      <c r="AX99" s="17">
        <v>1874.72894365847</v>
      </c>
      <c r="AY99" s="17">
        <v>2253.74317095744</v>
      </c>
      <c r="AZ99" s="17">
        <v>3258.24713533263</v>
      </c>
      <c r="BA99" s="17">
        <v>6067.20671825001</v>
      </c>
      <c r="BB99" s="17">
        <v>9839.56032646043</v>
      </c>
    </row>
    <row r="100" ht="13.5" spans="1:54">
      <c r="A100" s="16">
        <v>8.5</v>
      </c>
      <c r="B100" s="16">
        <v>66.8079832771887</v>
      </c>
      <c r="C100" s="16">
        <v>69.9048709273508</v>
      </c>
      <c r="D100" s="16">
        <v>72.9174738103169</v>
      </c>
      <c r="E100" s="16">
        <v>77.8637936875109</v>
      </c>
      <c r="F100" s="16">
        <v>96.0281323874279</v>
      </c>
      <c r="G100" s="16">
        <v>129.938337527232</v>
      </c>
      <c r="H100" s="16">
        <v>195.92576374523</v>
      </c>
      <c r="I100" s="16">
        <v>392.050039791952</v>
      </c>
      <c r="K100" s="17">
        <v>8.5</v>
      </c>
      <c r="L100" s="17">
        <v>89.7249518883884</v>
      </c>
      <c r="M100" s="17">
        <v>94.0605945986154</v>
      </c>
      <c r="N100" s="17">
        <v>96.4124932269885</v>
      </c>
      <c r="O100" s="17">
        <v>105.686842996727</v>
      </c>
      <c r="P100" s="17">
        <v>127.188861434816</v>
      </c>
      <c r="Q100" s="17">
        <v>162.932050636231</v>
      </c>
      <c r="R100" s="17">
        <v>247.249317470339</v>
      </c>
      <c r="S100" s="17">
        <v>493.037352327304</v>
      </c>
      <c r="T100" s="17">
        <v>504.689734542921</v>
      </c>
      <c r="V100" s="18">
        <v>8.5</v>
      </c>
      <c r="W100" s="18">
        <v>159.714612782052</v>
      </c>
      <c r="X100" s="18">
        <v>163.430877962247</v>
      </c>
      <c r="Y100" s="18">
        <v>171.225581369548</v>
      </c>
      <c r="Z100" s="18">
        <v>182.973091077884</v>
      </c>
      <c r="AA100" s="18">
        <v>220.671048576979</v>
      </c>
      <c r="AB100" s="18">
        <v>283.90899870256</v>
      </c>
      <c r="AC100" s="18">
        <v>401.219978645666</v>
      </c>
      <c r="AD100" s="18">
        <v>781.239605793577</v>
      </c>
      <c r="AF100" s="19">
        <v>8.5</v>
      </c>
      <c r="AG100" s="19">
        <v>33.7240720647914</v>
      </c>
      <c r="AH100" s="19"/>
      <c r="AJ100" s="21">
        <v>8.5</v>
      </c>
      <c r="AK100" s="21">
        <v>77.9567788177723</v>
      </c>
      <c r="AN100" s="22">
        <v>8.5</v>
      </c>
      <c r="AO100" s="22">
        <v>3040.44959367412</v>
      </c>
      <c r="AP100" s="22">
        <v>3741.12211203459</v>
      </c>
      <c r="AQ100" s="22">
        <v>4497.60040619368</v>
      </c>
      <c r="AR100" s="22">
        <v>5929.1735714722</v>
      </c>
      <c r="AS100" s="22">
        <v>8973.19029256344</v>
      </c>
      <c r="AT100" s="22">
        <v>12675.7811280207</v>
      </c>
      <c r="AV100" s="17">
        <v>8.5</v>
      </c>
      <c r="AW100" s="17">
        <v>1389.52872629824</v>
      </c>
      <c r="AX100" s="17">
        <v>1874.72894365847</v>
      </c>
      <c r="AY100" s="17">
        <v>2253.74317095744</v>
      </c>
      <c r="AZ100" s="17">
        <v>3258.24713533263</v>
      </c>
      <c r="BA100" s="17">
        <v>6067.20671825001</v>
      </c>
      <c r="BB100" s="17">
        <v>9839.56032646043</v>
      </c>
    </row>
    <row r="101" ht="13.5" spans="1:54">
      <c r="A101" s="16">
        <v>8.6</v>
      </c>
      <c r="B101" s="16">
        <v>66.8079832771887</v>
      </c>
      <c r="C101" s="16">
        <v>69.9048709273508</v>
      </c>
      <c r="D101" s="16">
        <v>72.9174738103169</v>
      </c>
      <c r="E101" s="16">
        <v>77.8637936875109</v>
      </c>
      <c r="F101" s="16">
        <v>96.0281323874279</v>
      </c>
      <c r="G101" s="16">
        <v>129.938337527232</v>
      </c>
      <c r="H101" s="16">
        <v>195.92576374523</v>
      </c>
      <c r="I101" s="16">
        <v>392.050039791952</v>
      </c>
      <c r="K101" s="17">
        <v>8.6</v>
      </c>
      <c r="L101" s="17">
        <v>89.7249518883884</v>
      </c>
      <c r="M101" s="17">
        <v>94.0605945986154</v>
      </c>
      <c r="N101" s="17">
        <v>96.4124932269885</v>
      </c>
      <c r="O101" s="17">
        <v>105.686842996727</v>
      </c>
      <c r="P101" s="17">
        <v>127.188861434816</v>
      </c>
      <c r="Q101" s="17">
        <v>162.932050636231</v>
      </c>
      <c r="R101" s="17">
        <v>247.249317470339</v>
      </c>
      <c r="S101" s="17">
        <v>482.161795592727</v>
      </c>
      <c r="T101" s="17">
        <v>504.689734542921</v>
      </c>
      <c r="V101" s="18">
        <v>8.6</v>
      </c>
      <c r="W101" s="18">
        <v>155.998347601858</v>
      </c>
      <c r="X101" s="18">
        <v>163.430877962247</v>
      </c>
      <c r="Y101" s="18">
        <v>171.225581369548</v>
      </c>
      <c r="Z101" s="18">
        <v>179.263351169988</v>
      </c>
      <c r="AA101" s="18">
        <v>220.671048576979</v>
      </c>
      <c r="AB101" s="18">
        <v>283.90899870256</v>
      </c>
      <c r="AC101" s="18">
        <v>401.219978645666</v>
      </c>
      <c r="AD101" s="18">
        <v>781.239605793577</v>
      </c>
      <c r="AF101" s="19">
        <v>8.6</v>
      </c>
      <c r="AG101" s="19">
        <v>33.7240720647914</v>
      </c>
      <c r="AH101" s="19"/>
      <c r="AJ101" s="21">
        <v>8.6</v>
      </c>
      <c r="AK101" s="21">
        <v>77.9567788177723</v>
      </c>
      <c r="AN101" s="22">
        <v>8.6</v>
      </c>
      <c r="AO101" s="22">
        <v>3040.44959367412</v>
      </c>
      <c r="AP101" s="22">
        <v>3741.12211203459</v>
      </c>
      <c r="AQ101" s="22">
        <v>4497.60040619368</v>
      </c>
      <c r="AR101" s="22">
        <v>5929.1735714722</v>
      </c>
      <c r="AS101" s="22">
        <v>8973.19029256344</v>
      </c>
      <c r="AT101" s="22">
        <v>12675.7811280207</v>
      </c>
      <c r="AV101" s="17">
        <v>8.6</v>
      </c>
      <c r="AW101" s="17">
        <v>1389.52872629824</v>
      </c>
      <c r="AX101" s="17">
        <v>1874.72894365847</v>
      </c>
      <c r="AY101" s="17">
        <v>2253.74317095744</v>
      </c>
      <c r="AZ101" s="17">
        <v>3258.24713533263</v>
      </c>
      <c r="BA101" s="17">
        <v>6067.20671825001</v>
      </c>
      <c r="BB101" s="17">
        <v>9839.56032646043</v>
      </c>
    </row>
    <row r="102" ht="13.5" spans="1:54">
      <c r="A102" s="16">
        <v>8.7</v>
      </c>
      <c r="B102" s="16">
        <v>66.8079832771887</v>
      </c>
      <c r="C102" s="16">
        <v>69.9048709273508</v>
      </c>
      <c r="D102" s="16">
        <v>72.9174738103169</v>
      </c>
      <c r="E102" s="16">
        <v>77.8637936875109</v>
      </c>
      <c r="F102" s="16">
        <v>96.0281323874279</v>
      </c>
      <c r="G102" s="16">
        <v>129.938337527232</v>
      </c>
      <c r="H102" s="16">
        <v>195.92576374523</v>
      </c>
      <c r="I102" s="16">
        <v>392.050039791952</v>
      </c>
      <c r="K102" s="17">
        <v>8.7</v>
      </c>
      <c r="L102" s="17">
        <v>89.7249518883884</v>
      </c>
      <c r="M102" s="17">
        <v>94.0605945986154</v>
      </c>
      <c r="N102" s="17">
        <v>96.4124932269885</v>
      </c>
      <c r="O102" s="17">
        <v>103.21368305813</v>
      </c>
      <c r="P102" s="17">
        <v>127.188861434816</v>
      </c>
      <c r="Q102" s="17">
        <v>162.932050636231</v>
      </c>
      <c r="R102" s="17">
        <v>247.249317470339</v>
      </c>
      <c r="S102" s="17">
        <v>482.161795592727</v>
      </c>
      <c r="T102" s="17">
        <v>504.689734542921</v>
      </c>
      <c r="V102" s="18">
        <v>8.7</v>
      </c>
      <c r="W102" s="18">
        <v>155.998347601858</v>
      </c>
      <c r="X102" s="18">
        <v>163.430877962247</v>
      </c>
      <c r="Y102" s="18">
        <v>166.897551477003</v>
      </c>
      <c r="Z102" s="18">
        <v>179.263351169988</v>
      </c>
      <c r="AA102" s="18">
        <v>215.172096392146</v>
      </c>
      <c r="AB102" s="18">
        <v>277.493554486921</v>
      </c>
      <c r="AC102" s="18">
        <v>401.219978645666</v>
      </c>
      <c r="AD102" s="18">
        <v>764.149445210672</v>
      </c>
      <c r="AF102" s="19">
        <v>8.7</v>
      </c>
      <c r="AG102" s="19">
        <v>33.7240720647914</v>
      </c>
      <c r="AH102" s="19"/>
      <c r="AJ102" s="21">
        <v>8.7</v>
      </c>
      <c r="AK102" s="21">
        <v>76.098646227675</v>
      </c>
      <c r="AN102" s="22">
        <v>8.7</v>
      </c>
      <c r="AO102" s="22">
        <v>3040.44959367412</v>
      </c>
      <c r="AP102" s="22">
        <v>3741.12211203459</v>
      </c>
      <c r="AQ102" s="22">
        <v>4497.60040619368</v>
      </c>
      <c r="AR102" s="22">
        <v>5929.1735714722</v>
      </c>
      <c r="AS102" s="22">
        <v>8769.72276591972</v>
      </c>
      <c r="AT102" s="22">
        <v>12675.7811280207</v>
      </c>
      <c r="AV102" s="17">
        <v>8.7</v>
      </c>
      <c r="AW102" s="17">
        <v>1389.52872629824</v>
      </c>
      <c r="AX102" s="17">
        <v>1832.09953159008</v>
      </c>
      <c r="AY102" s="17">
        <v>2253.74317095744</v>
      </c>
      <c r="AZ102" s="17">
        <v>3258.24713533263</v>
      </c>
      <c r="BA102" s="17">
        <v>5928.96562359256</v>
      </c>
      <c r="BB102" s="17">
        <v>9839.56032646043</v>
      </c>
    </row>
    <row r="103" ht="13.5" spans="1:54">
      <c r="A103" s="16">
        <v>8.8</v>
      </c>
      <c r="B103" s="16">
        <v>66.8079832771887</v>
      </c>
      <c r="C103" s="16">
        <v>69.9048709273508</v>
      </c>
      <c r="D103" s="16">
        <v>72.9174738103169</v>
      </c>
      <c r="E103" s="16">
        <v>77.8637936875109</v>
      </c>
      <c r="F103" s="16">
        <v>96.0281323874279</v>
      </c>
      <c r="G103" s="16">
        <v>129.938337527232</v>
      </c>
      <c r="H103" s="16">
        <v>195.92576374523</v>
      </c>
      <c r="I103" s="16">
        <v>392.050039791952</v>
      </c>
      <c r="K103" s="17">
        <v>8.8</v>
      </c>
      <c r="L103" s="17">
        <v>89.7249518883884</v>
      </c>
      <c r="M103" s="17">
        <v>94.0605945986154</v>
      </c>
      <c r="N103" s="17">
        <v>96.4124932269885</v>
      </c>
      <c r="O103" s="17">
        <v>103.21368305813</v>
      </c>
      <c r="P103" s="17">
        <v>123.522893311593</v>
      </c>
      <c r="Q103" s="17">
        <v>162.932050636231</v>
      </c>
      <c r="R103" s="17">
        <v>247.249317470339</v>
      </c>
      <c r="S103" s="17">
        <v>482.161795592727</v>
      </c>
      <c r="T103" s="17">
        <v>504.689734542921</v>
      </c>
      <c r="V103" s="18">
        <v>8.8</v>
      </c>
      <c r="W103" s="18">
        <v>155.998347601858</v>
      </c>
      <c r="X103" s="18">
        <v>159.714612782052</v>
      </c>
      <c r="Y103" s="18">
        <v>166.897551477003</v>
      </c>
      <c r="Z103" s="18">
        <v>179.263351169988</v>
      </c>
      <c r="AA103" s="18">
        <v>215.172096392146</v>
      </c>
      <c r="AB103" s="18">
        <v>277.493554486921</v>
      </c>
      <c r="AC103" s="18">
        <v>401.219978645666</v>
      </c>
      <c r="AD103" s="18">
        <v>764.149445210672</v>
      </c>
      <c r="AF103" s="19">
        <v>8.8</v>
      </c>
      <c r="AG103" s="19">
        <v>32.9564184639102</v>
      </c>
      <c r="AH103" s="19"/>
      <c r="AJ103" s="21">
        <v>8.8</v>
      </c>
      <c r="AK103" s="21">
        <v>76.098646227675</v>
      </c>
      <c r="AN103" s="22">
        <v>8.8</v>
      </c>
      <c r="AO103" s="22">
        <v>2971.46745414527</v>
      </c>
      <c r="AP103" s="22">
        <v>3655.8632878978</v>
      </c>
      <c r="AQ103" s="22">
        <v>4497.60040619368</v>
      </c>
      <c r="AR103" s="22">
        <v>5929.1735714722</v>
      </c>
      <c r="AS103" s="22">
        <v>8769.72276591972</v>
      </c>
      <c r="AT103" s="22">
        <v>12675.7811280207</v>
      </c>
      <c r="AV103" s="17">
        <v>8.8</v>
      </c>
      <c r="AW103" s="17">
        <v>1389.52872629824</v>
      </c>
      <c r="AX103" s="17">
        <v>1832.09953159008</v>
      </c>
      <c r="AY103" s="17">
        <v>2253.74317095744</v>
      </c>
      <c r="AZ103" s="17">
        <v>3183.8394342678</v>
      </c>
      <c r="BA103" s="17">
        <v>5928.96562359256</v>
      </c>
      <c r="BB103" s="17">
        <v>9839.56032646043</v>
      </c>
    </row>
    <row r="104" ht="13.5" spans="1:54">
      <c r="A104" s="16">
        <v>8.9</v>
      </c>
      <c r="B104" s="16">
        <v>66.8079832771887</v>
      </c>
      <c r="C104" s="16">
        <v>69.9048709273508</v>
      </c>
      <c r="D104" s="16">
        <v>72.9174738103169</v>
      </c>
      <c r="E104" s="16">
        <v>77.8637936875109</v>
      </c>
      <c r="F104" s="16">
        <v>96.0281323874279</v>
      </c>
      <c r="G104" s="16">
        <v>129.938337527232</v>
      </c>
      <c r="H104" s="16">
        <v>195.92576374523</v>
      </c>
      <c r="I104" s="16">
        <v>392.050039791952</v>
      </c>
      <c r="K104" s="17">
        <v>8.9</v>
      </c>
      <c r="L104" s="17">
        <v>89.7249518883884</v>
      </c>
      <c r="M104" s="17">
        <v>94.0605945986154</v>
      </c>
      <c r="N104" s="17">
        <v>96.4124932269885</v>
      </c>
      <c r="O104" s="17">
        <v>103.21368305813</v>
      </c>
      <c r="P104" s="17">
        <v>123.522893311593</v>
      </c>
      <c r="Q104" s="17">
        <v>162.932050636231</v>
      </c>
      <c r="R104" s="17">
        <v>247.249317470339</v>
      </c>
      <c r="S104" s="17">
        <v>482.161795592727</v>
      </c>
      <c r="T104" s="17">
        <v>504.689734542921</v>
      </c>
      <c r="V104" s="18">
        <v>8.9</v>
      </c>
      <c r="W104" s="18">
        <v>155.998347601858</v>
      </c>
      <c r="X104" s="18">
        <v>159.714612782052</v>
      </c>
      <c r="Y104" s="18">
        <v>166.897551477003</v>
      </c>
      <c r="Z104" s="18">
        <v>179.263351169988</v>
      </c>
      <c r="AA104" s="18">
        <v>215.172096392146</v>
      </c>
      <c r="AB104" s="18">
        <v>277.493554486921</v>
      </c>
      <c r="AC104" s="18">
        <v>401.219978645666</v>
      </c>
      <c r="AD104" s="18">
        <v>764.149445210672</v>
      </c>
      <c r="AF104" s="19">
        <v>8.9</v>
      </c>
      <c r="AG104" s="19">
        <v>32.9564184639102</v>
      </c>
      <c r="AH104" s="19"/>
      <c r="AJ104" s="21">
        <v>8.9</v>
      </c>
      <c r="AK104" s="21">
        <v>76.098646227675</v>
      </c>
      <c r="AN104" s="22">
        <v>8.9</v>
      </c>
      <c r="AO104" s="22">
        <v>2971.46745414527</v>
      </c>
      <c r="AP104" s="22">
        <v>3655.8632878978</v>
      </c>
      <c r="AQ104" s="22">
        <v>4395.28981722954</v>
      </c>
      <c r="AR104" s="22">
        <v>5793.53453307277</v>
      </c>
      <c r="AS104" s="22">
        <v>8769.72276591972</v>
      </c>
      <c r="AT104" s="22">
        <v>12675.7811280207</v>
      </c>
      <c r="AV104" s="17">
        <v>8.9</v>
      </c>
      <c r="AW104" s="17">
        <v>1389.52872629824</v>
      </c>
      <c r="AX104" s="17">
        <v>1832.09953159008</v>
      </c>
      <c r="AY104" s="17">
        <v>2253.74317095744</v>
      </c>
      <c r="AZ104" s="17">
        <v>3183.8394342678</v>
      </c>
      <c r="BA104" s="17">
        <v>5928.96562359256</v>
      </c>
      <c r="BB104" s="17">
        <v>9839.56032646043</v>
      </c>
    </row>
    <row r="105" ht="13.5" spans="1:54">
      <c r="A105" s="16">
        <v>9</v>
      </c>
      <c r="B105" s="16">
        <v>66.8079832771887</v>
      </c>
      <c r="C105" s="16">
        <v>69.9048709273508</v>
      </c>
      <c r="D105" s="16">
        <v>71.0626038563692</v>
      </c>
      <c r="E105" s="16">
        <v>77.8637936875109</v>
      </c>
      <c r="F105" s="16">
        <v>96.0281323874279</v>
      </c>
      <c r="G105" s="16">
        <v>129.938337527232</v>
      </c>
      <c r="H105" s="16">
        <v>195.92576374523</v>
      </c>
      <c r="I105" s="16">
        <v>392.050039791952</v>
      </c>
      <c r="K105" s="17">
        <v>9</v>
      </c>
      <c r="L105" s="17">
        <v>89.7249518883884</v>
      </c>
      <c r="M105" s="17">
        <v>91.5830844784857</v>
      </c>
      <c r="N105" s="17">
        <v>96.4124932269885</v>
      </c>
      <c r="O105" s="17">
        <v>103.21368305813</v>
      </c>
      <c r="P105" s="17">
        <v>123.522893311593</v>
      </c>
      <c r="Q105" s="17">
        <v>162.932050636231</v>
      </c>
      <c r="R105" s="17">
        <v>241.750365285506</v>
      </c>
      <c r="S105" s="17">
        <v>482.161795592727</v>
      </c>
      <c r="T105" s="17">
        <v>504.689734542921</v>
      </c>
      <c r="V105" s="18">
        <v>9</v>
      </c>
      <c r="W105" s="18">
        <v>152.282082421663</v>
      </c>
      <c r="X105" s="18">
        <v>159.714612782052</v>
      </c>
      <c r="Y105" s="18">
        <v>163.187811569108</v>
      </c>
      <c r="Z105" s="18">
        <v>174.935321277443</v>
      </c>
      <c r="AA105" s="18">
        <v>215.172096392146</v>
      </c>
      <c r="AB105" s="18">
        <v>277.493554486921</v>
      </c>
      <c r="AC105" s="18">
        <v>392.055058337611</v>
      </c>
      <c r="AD105" s="18">
        <v>764.149445210672</v>
      </c>
      <c r="AF105" s="19">
        <v>9</v>
      </c>
      <c r="AG105" s="19">
        <v>32.9564184639102</v>
      </c>
      <c r="AH105" s="19"/>
      <c r="AJ105" s="21">
        <v>9</v>
      </c>
      <c r="AK105" s="21">
        <v>76.098646227675</v>
      </c>
      <c r="AN105" s="22">
        <v>9</v>
      </c>
      <c r="AO105" s="22">
        <v>2971.46745414527</v>
      </c>
      <c r="AP105" s="22">
        <v>3655.8632878978</v>
      </c>
      <c r="AQ105" s="22">
        <v>4395.28981722954</v>
      </c>
      <c r="AR105" s="22">
        <v>5793.53453307277</v>
      </c>
      <c r="AS105" s="22">
        <v>8769.72276591972</v>
      </c>
      <c r="AT105" s="22">
        <v>12675.7811280207</v>
      </c>
      <c r="AV105" s="17">
        <v>9</v>
      </c>
      <c r="AW105" s="17">
        <v>1358.52551752122</v>
      </c>
      <c r="AX105" s="17">
        <v>1832.09953159008</v>
      </c>
      <c r="AY105" s="17">
        <v>2253.74317095744</v>
      </c>
      <c r="AZ105" s="17">
        <v>3183.8394342678</v>
      </c>
      <c r="BA105" s="17">
        <v>5928.96562359256</v>
      </c>
      <c r="BB105" s="17">
        <v>9839.56032646043</v>
      </c>
    </row>
    <row r="106" ht="13.5" spans="1:54">
      <c r="A106" s="16">
        <v>9.1</v>
      </c>
      <c r="B106" s="16">
        <v>66.8079832771887</v>
      </c>
      <c r="C106" s="16">
        <v>69.9048709273508</v>
      </c>
      <c r="D106" s="16">
        <v>71.0626038563692</v>
      </c>
      <c r="E106" s="16">
        <v>77.8637936875109</v>
      </c>
      <c r="F106" s="16">
        <v>96.0281323874279</v>
      </c>
      <c r="G106" s="16">
        <v>129.938337527232</v>
      </c>
      <c r="H106" s="16">
        <v>195.92576374523</v>
      </c>
      <c r="I106" s="16">
        <v>392.050039791952</v>
      </c>
      <c r="K106" s="17">
        <v>9.1</v>
      </c>
      <c r="L106" s="17">
        <v>89.7249518883884</v>
      </c>
      <c r="M106" s="17">
        <v>91.5830844784857</v>
      </c>
      <c r="N106" s="17">
        <v>96.4124932269885</v>
      </c>
      <c r="O106" s="17">
        <v>103.21368305813</v>
      </c>
      <c r="P106" s="17">
        <v>123.522893311593</v>
      </c>
      <c r="Q106" s="17">
        <v>162.932050636231</v>
      </c>
      <c r="R106" s="17">
        <v>241.750365285506</v>
      </c>
      <c r="S106" s="17">
        <v>482.161795592727</v>
      </c>
      <c r="T106" s="17">
        <v>504.689734542921</v>
      </c>
      <c r="V106" s="18">
        <v>9.1</v>
      </c>
      <c r="W106" s="18">
        <v>152.282082421663</v>
      </c>
      <c r="X106" s="18">
        <v>159.714612782052</v>
      </c>
      <c r="Y106" s="18">
        <v>163.187811569108</v>
      </c>
      <c r="Z106" s="18">
        <v>174.935321277443</v>
      </c>
      <c r="AA106" s="18">
        <v>215.172096392146</v>
      </c>
      <c r="AB106" s="18">
        <v>277.493554486921</v>
      </c>
      <c r="AC106" s="18">
        <v>392.055058337611</v>
      </c>
      <c r="AD106" s="18">
        <v>746.282459146725</v>
      </c>
      <c r="AF106" s="19">
        <v>9.1</v>
      </c>
      <c r="AG106" s="19">
        <v>32.9564184639102</v>
      </c>
      <c r="AH106" s="19"/>
      <c r="AJ106" s="21">
        <v>9.1</v>
      </c>
      <c r="AK106" s="21">
        <v>76.098646227675</v>
      </c>
      <c r="AN106" s="22">
        <v>9.1</v>
      </c>
      <c r="AO106" s="22">
        <v>2971.46745414527</v>
      </c>
      <c r="AP106" s="22">
        <v>3572.15462419987</v>
      </c>
      <c r="AQ106" s="22">
        <v>4395.28981722954</v>
      </c>
      <c r="AR106" s="22">
        <v>5793.53453307277</v>
      </c>
      <c r="AS106" s="22">
        <v>8570.14935461846</v>
      </c>
      <c r="AT106" s="22">
        <v>12675.7811280207</v>
      </c>
      <c r="AV106" s="17">
        <v>9.1</v>
      </c>
      <c r="AW106" s="17">
        <v>1358.52551752122</v>
      </c>
      <c r="AX106" s="17">
        <v>1832.09953159008</v>
      </c>
      <c r="AY106" s="17">
        <v>2253.74317095744</v>
      </c>
      <c r="AZ106" s="17">
        <v>3183.8394342678</v>
      </c>
      <c r="BA106" s="17">
        <v>5928.96562359256</v>
      </c>
      <c r="BB106" s="17">
        <v>9839.56032646043</v>
      </c>
    </row>
    <row r="107" ht="13.5" spans="1:54">
      <c r="A107" s="16">
        <v>9.2</v>
      </c>
      <c r="B107" s="16">
        <v>66.8079832771887</v>
      </c>
      <c r="C107" s="16">
        <v>69.9048709273508</v>
      </c>
      <c r="D107" s="16">
        <v>71.0626038563692</v>
      </c>
      <c r="E107" s="16">
        <v>77.8637936875109</v>
      </c>
      <c r="F107" s="16">
        <v>96.0281323874279</v>
      </c>
      <c r="G107" s="16">
        <v>129.938337527232</v>
      </c>
      <c r="H107" s="16">
        <v>192.259795622008</v>
      </c>
      <c r="I107" s="16">
        <v>392.050039791952</v>
      </c>
      <c r="K107" s="17">
        <v>9.2</v>
      </c>
      <c r="L107" s="17">
        <v>89.7249518883884</v>
      </c>
      <c r="M107" s="17">
        <v>91.5830844784857</v>
      </c>
      <c r="N107" s="17">
        <v>96.4124932269885</v>
      </c>
      <c r="O107" s="17">
        <v>103.21368305813</v>
      </c>
      <c r="P107" s="17">
        <v>123.522893311593</v>
      </c>
      <c r="Q107" s="17">
        <v>162.932050636231</v>
      </c>
      <c r="R107" s="17">
        <v>241.750365285506</v>
      </c>
      <c r="S107" s="17">
        <v>482.161795592727</v>
      </c>
      <c r="T107" s="17">
        <v>504.689734542921</v>
      </c>
      <c r="V107" s="18">
        <v>9.2</v>
      </c>
      <c r="W107" s="18">
        <v>152.282082421663</v>
      </c>
      <c r="X107" s="18">
        <v>155.998347601858</v>
      </c>
      <c r="Y107" s="18">
        <v>163.187811569108</v>
      </c>
      <c r="Z107" s="18">
        <v>174.935321277443</v>
      </c>
      <c r="AA107" s="18">
        <v>210.589636238118</v>
      </c>
      <c r="AB107" s="18">
        <v>271.078110271282</v>
      </c>
      <c r="AC107" s="18">
        <v>392.055058337611</v>
      </c>
      <c r="AD107" s="18">
        <v>746.282459146725</v>
      </c>
      <c r="AF107" s="19">
        <v>9.2</v>
      </c>
      <c r="AG107" s="19">
        <v>32.9564184639102</v>
      </c>
      <c r="AH107" s="19"/>
      <c r="AJ107" s="21">
        <v>9.2</v>
      </c>
      <c r="AK107" s="21">
        <v>76.098646227675</v>
      </c>
      <c r="AN107" s="22">
        <v>9.2</v>
      </c>
      <c r="AO107" s="22">
        <v>2904.03547505527</v>
      </c>
      <c r="AP107" s="22">
        <v>3572.15462419987</v>
      </c>
      <c r="AQ107" s="22">
        <v>4395.28981722954</v>
      </c>
      <c r="AR107" s="22">
        <v>5793.53453307277</v>
      </c>
      <c r="AS107" s="22">
        <v>8570.14935461846</v>
      </c>
      <c r="AT107" s="22">
        <v>12675.7811280207</v>
      </c>
      <c r="AV107" s="17">
        <v>9.2</v>
      </c>
      <c r="AW107" s="17">
        <v>1358.52551752122</v>
      </c>
      <c r="AX107" s="17">
        <v>1832.09953159008</v>
      </c>
      <c r="AY107" s="17">
        <v>2253.74317095744</v>
      </c>
      <c r="AZ107" s="17">
        <v>3183.8394342678</v>
      </c>
      <c r="BA107" s="17">
        <v>5928.96562359256</v>
      </c>
      <c r="BB107" s="17">
        <v>9839.56032646043</v>
      </c>
    </row>
    <row r="108" ht="13.5" spans="1:54">
      <c r="A108" s="16">
        <v>9.3</v>
      </c>
      <c r="B108" s="16">
        <v>66.8079832771887</v>
      </c>
      <c r="C108" s="16">
        <v>69.9048709273508</v>
      </c>
      <c r="D108" s="16">
        <v>71.0626038563692</v>
      </c>
      <c r="E108" s="16">
        <v>77.8637936875109</v>
      </c>
      <c r="F108" s="16">
        <v>96.0281323874279</v>
      </c>
      <c r="G108" s="16">
        <v>127.188861434816</v>
      </c>
      <c r="H108" s="16">
        <v>192.259795622008</v>
      </c>
      <c r="I108" s="16">
        <v>392.050039791952</v>
      </c>
      <c r="K108" s="17">
        <v>9.3</v>
      </c>
      <c r="L108" s="17">
        <v>89.7249518883884</v>
      </c>
      <c r="M108" s="17">
        <v>91.5830844784857</v>
      </c>
      <c r="N108" s="17">
        <v>93.9393332883915</v>
      </c>
      <c r="O108" s="17">
        <v>103.21368305813</v>
      </c>
      <c r="P108" s="17">
        <v>123.522893311593</v>
      </c>
      <c r="Q108" s="17">
        <v>162.932050636231</v>
      </c>
      <c r="R108" s="17">
        <v>241.750365285506</v>
      </c>
      <c r="S108" s="17">
        <v>482.161795592727</v>
      </c>
      <c r="T108" s="17">
        <v>504.689734542921</v>
      </c>
      <c r="V108" s="18">
        <v>9.3</v>
      </c>
      <c r="W108" s="18">
        <v>149.185194771501</v>
      </c>
      <c r="X108" s="18">
        <v>155.998347601858</v>
      </c>
      <c r="Y108" s="18">
        <v>163.187811569108</v>
      </c>
      <c r="Z108" s="18">
        <v>174.935321277443</v>
      </c>
      <c r="AA108" s="18">
        <v>210.589636238118</v>
      </c>
      <c r="AB108" s="18">
        <v>271.078110271282</v>
      </c>
      <c r="AC108" s="18">
        <v>392.055058337611</v>
      </c>
      <c r="AD108" s="18">
        <v>746.282459146725</v>
      </c>
      <c r="AF108" s="19">
        <v>9.3</v>
      </c>
      <c r="AG108" s="19">
        <v>32.9564184639102</v>
      </c>
      <c r="AH108" s="19"/>
      <c r="AJ108" s="21">
        <v>9.3</v>
      </c>
      <c r="AK108" s="21">
        <v>76.098646227675</v>
      </c>
      <c r="AN108" s="22">
        <v>9.3</v>
      </c>
      <c r="AO108" s="22">
        <v>2904.03547505527</v>
      </c>
      <c r="AP108" s="22">
        <v>3572.15462419987</v>
      </c>
      <c r="AQ108" s="22">
        <v>4295.30446892367</v>
      </c>
      <c r="AR108" s="22">
        <v>5793.53453307277</v>
      </c>
      <c r="AS108" s="22">
        <v>8570.14935461846</v>
      </c>
      <c r="AT108" s="22">
        <v>12675.7811280207</v>
      </c>
      <c r="AV108" s="17">
        <v>9.3</v>
      </c>
      <c r="AW108" s="17">
        <v>1358.52551752122</v>
      </c>
      <c r="AX108" s="17">
        <v>1832.09953159008</v>
      </c>
      <c r="AY108" s="17">
        <v>2202.58787647537</v>
      </c>
      <c r="AZ108" s="17">
        <v>3183.8394342678</v>
      </c>
      <c r="BA108" s="17">
        <v>5928.96562359256</v>
      </c>
      <c r="BB108" s="17">
        <v>9839.56032646043</v>
      </c>
    </row>
    <row r="109" ht="13.5" spans="1:54">
      <c r="A109" s="16">
        <v>9.4</v>
      </c>
      <c r="B109" s="16">
        <v>66.8079832771887</v>
      </c>
      <c r="C109" s="16">
        <v>69.9048709273508</v>
      </c>
      <c r="D109" s="16">
        <v>71.0626038563692</v>
      </c>
      <c r="E109" s="16">
        <v>77.8637936875109</v>
      </c>
      <c r="F109" s="16">
        <v>96.0281323874279</v>
      </c>
      <c r="G109" s="16">
        <v>127.188861434816</v>
      </c>
      <c r="H109" s="16">
        <v>192.259795622008</v>
      </c>
      <c r="I109" s="16">
        <v>392.050039791952</v>
      </c>
      <c r="K109" s="17">
        <v>9.4</v>
      </c>
      <c r="L109" s="17">
        <v>89.7249518883884</v>
      </c>
      <c r="M109" s="17">
        <v>91.5830844784857</v>
      </c>
      <c r="N109" s="17">
        <v>93.9393332883915</v>
      </c>
      <c r="O109" s="17">
        <v>103.21368305813</v>
      </c>
      <c r="P109" s="17">
        <v>123.522893311593</v>
      </c>
      <c r="Q109" s="17">
        <v>162.932050636231</v>
      </c>
      <c r="R109" s="17">
        <v>241.750365285506</v>
      </c>
      <c r="S109" s="17">
        <v>482.161795592727</v>
      </c>
      <c r="T109" s="17">
        <v>504.689734542921</v>
      </c>
      <c r="V109" s="18">
        <v>9.4</v>
      </c>
      <c r="W109" s="18">
        <v>149.185194771501</v>
      </c>
      <c r="X109" s="18">
        <v>155.998347601858</v>
      </c>
      <c r="Y109" s="18">
        <v>159.478071661212</v>
      </c>
      <c r="Z109" s="18">
        <v>174.935321277443</v>
      </c>
      <c r="AA109" s="18">
        <v>210.589636238118</v>
      </c>
      <c r="AB109" s="18">
        <v>271.078110271282</v>
      </c>
      <c r="AC109" s="18">
        <v>392.055058337611</v>
      </c>
      <c r="AD109" s="18">
        <v>746.282459146725</v>
      </c>
      <c r="AF109" s="19">
        <v>9.4</v>
      </c>
      <c r="AG109" s="19">
        <v>32.9564184639102</v>
      </c>
      <c r="AH109" s="19"/>
      <c r="AJ109" s="21">
        <v>9.4</v>
      </c>
      <c r="AK109" s="21">
        <v>76.098646227675</v>
      </c>
      <c r="AN109" s="22">
        <v>9.4</v>
      </c>
      <c r="AO109" s="22">
        <v>2904.03547505527</v>
      </c>
      <c r="AP109" s="22">
        <v>3490.77120116021</v>
      </c>
      <c r="AQ109" s="22">
        <v>4295.30446892367</v>
      </c>
      <c r="AR109" s="22">
        <v>5793.53453307277</v>
      </c>
      <c r="AS109" s="22">
        <v>8570.14935461846</v>
      </c>
      <c r="AT109" s="22">
        <v>12386.85079287</v>
      </c>
      <c r="AV109" s="17">
        <v>9.4</v>
      </c>
      <c r="AW109" s="17">
        <v>1358.52551752122</v>
      </c>
      <c r="AX109" s="17">
        <v>1832.09953159008</v>
      </c>
      <c r="AY109" s="17">
        <v>2202.58787647537</v>
      </c>
      <c r="AZ109" s="17">
        <v>3183.8394342678</v>
      </c>
      <c r="BA109" s="17">
        <v>5928.96562359256</v>
      </c>
      <c r="BB109" s="17">
        <v>9839.56032646043</v>
      </c>
    </row>
    <row r="110" ht="13.5" spans="1:54">
      <c r="A110" s="16">
        <v>9.5</v>
      </c>
      <c r="B110" s="16">
        <v>66.8079832771887</v>
      </c>
      <c r="C110" s="16">
        <v>69.9048709273508</v>
      </c>
      <c r="D110" s="16">
        <v>71.0626038563692</v>
      </c>
      <c r="E110" s="16">
        <v>77.8637936875109</v>
      </c>
      <c r="F110" s="16">
        <v>96.0281323874279</v>
      </c>
      <c r="G110" s="16">
        <v>127.188861434816</v>
      </c>
      <c r="H110" s="16">
        <v>192.259795622008</v>
      </c>
      <c r="I110" s="16">
        <v>392.050039791952</v>
      </c>
      <c r="K110" s="17">
        <v>9.5</v>
      </c>
      <c r="L110" s="17">
        <v>89.7249518883884</v>
      </c>
      <c r="M110" s="17">
        <v>91.5830844784857</v>
      </c>
      <c r="N110" s="17">
        <v>93.9393332883915</v>
      </c>
      <c r="O110" s="17">
        <v>103.21368305813</v>
      </c>
      <c r="P110" s="17">
        <v>123.522893311593</v>
      </c>
      <c r="Q110" s="17">
        <v>162.932050636231</v>
      </c>
      <c r="R110" s="17">
        <v>241.750365285506</v>
      </c>
      <c r="S110" s="17">
        <v>482.161795592727</v>
      </c>
      <c r="T110" s="17">
        <v>493.037352327304</v>
      </c>
      <c r="V110" s="18">
        <v>9.5</v>
      </c>
      <c r="W110" s="18">
        <v>149.185194771501</v>
      </c>
      <c r="X110" s="18">
        <v>155.998347601858</v>
      </c>
      <c r="Y110" s="18">
        <v>159.478071661212</v>
      </c>
      <c r="Z110" s="18">
        <v>171.225581369548</v>
      </c>
      <c r="AA110" s="18">
        <v>210.589636238118</v>
      </c>
      <c r="AB110" s="18">
        <v>271.078110271282</v>
      </c>
      <c r="AC110" s="18">
        <v>382.890138029556</v>
      </c>
      <c r="AD110" s="18">
        <v>729.192298563819</v>
      </c>
      <c r="AF110" s="19">
        <v>9.5</v>
      </c>
      <c r="AG110" s="19">
        <v>32.9564184639102</v>
      </c>
      <c r="AH110" s="19"/>
      <c r="AJ110" s="21">
        <v>9.5</v>
      </c>
      <c r="AK110" s="21">
        <v>76.098646227675</v>
      </c>
      <c r="AN110" s="22">
        <v>9.5</v>
      </c>
      <c r="AO110" s="22">
        <v>2904.03547505527</v>
      </c>
      <c r="AP110" s="22">
        <v>3490.77120116021</v>
      </c>
      <c r="AQ110" s="22">
        <v>4295.30446892367</v>
      </c>
      <c r="AR110" s="22">
        <v>5661.77089577047</v>
      </c>
      <c r="AS110" s="22">
        <v>8570.14935461846</v>
      </c>
      <c r="AT110" s="22">
        <v>12386.85079287</v>
      </c>
      <c r="AV110" s="17">
        <v>9.5</v>
      </c>
      <c r="AW110" s="17">
        <v>1358.52551752122</v>
      </c>
      <c r="AX110" s="17">
        <v>1832.09953159008</v>
      </c>
      <c r="AY110" s="17">
        <v>2202.58787647537</v>
      </c>
      <c r="AZ110" s="17">
        <v>3183.8394342678</v>
      </c>
      <c r="BA110" s="17">
        <v>5928.96562359256</v>
      </c>
      <c r="BB110" s="17">
        <v>9839.56032646043</v>
      </c>
    </row>
    <row r="111" ht="13.5" spans="1:54">
      <c r="A111" s="16">
        <v>9.6</v>
      </c>
      <c r="B111" s="16">
        <v>66.8079832771887</v>
      </c>
      <c r="C111" s="16">
        <v>69.9048709273508</v>
      </c>
      <c r="D111" s="16">
        <v>71.0626038563692</v>
      </c>
      <c r="E111" s="16">
        <v>76.6272137182124</v>
      </c>
      <c r="F111" s="16">
        <v>96.0281323874279</v>
      </c>
      <c r="G111" s="16">
        <v>127.188861434816</v>
      </c>
      <c r="H111" s="16">
        <v>192.259795622008</v>
      </c>
      <c r="I111" s="16">
        <v>392.050039791952</v>
      </c>
      <c r="K111" s="17">
        <v>9.6</v>
      </c>
      <c r="L111" s="17">
        <v>89.7249518883884</v>
      </c>
      <c r="M111" s="17">
        <v>91.5830844784857</v>
      </c>
      <c r="N111" s="17">
        <v>93.9393332883915</v>
      </c>
      <c r="O111" s="17">
        <v>103.21368305813</v>
      </c>
      <c r="P111" s="17">
        <v>123.522893311593</v>
      </c>
      <c r="Q111" s="17">
        <v>162.932050636231</v>
      </c>
      <c r="R111" s="17">
        <v>241.750365285506</v>
      </c>
      <c r="S111" s="17">
        <v>482.161795592727</v>
      </c>
      <c r="T111" s="17">
        <v>493.037352327304</v>
      </c>
      <c r="V111" s="18">
        <v>9.6</v>
      </c>
      <c r="W111" s="18">
        <v>149.185194771501</v>
      </c>
      <c r="X111" s="18">
        <v>152.282082421663</v>
      </c>
      <c r="Y111" s="18">
        <v>159.478071661212</v>
      </c>
      <c r="Z111" s="18">
        <v>171.225581369548</v>
      </c>
      <c r="AA111" s="18">
        <v>210.589636238118</v>
      </c>
      <c r="AB111" s="18">
        <v>271.078110271282</v>
      </c>
      <c r="AC111" s="18">
        <v>382.890138029556</v>
      </c>
      <c r="AD111" s="18">
        <v>729.192298563819</v>
      </c>
      <c r="AF111" s="19">
        <v>9.6</v>
      </c>
      <c r="AG111" s="19">
        <v>32.9564184639102</v>
      </c>
      <c r="AH111" s="19"/>
      <c r="AJ111" s="21">
        <v>9.6</v>
      </c>
      <c r="AK111" s="21">
        <v>76.098646227675</v>
      </c>
      <c r="AN111" s="22">
        <v>9.6</v>
      </c>
      <c r="AO111" s="22">
        <v>2837.37857618469</v>
      </c>
      <c r="AP111" s="22">
        <v>3490.77120116021</v>
      </c>
      <c r="AQ111" s="22">
        <v>4295.30446892367</v>
      </c>
      <c r="AR111" s="22">
        <v>5661.77089577047</v>
      </c>
      <c r="AS111" s="22">
        <v>8374.47005865967</v>
      </c>
      <c r="AT111" s="22">
        <v>12386.85079287</v>
      </c>
      <c r="AV111" s="17">
        <v>9.6</v>
      </c>
      <c r="AW111" s="17">
        <v>1358.52551752122</v>
      </c>
      <c r="AX111" s="17">
        <v>1790.24519974111</v>
      </c>
      <c r="AY111" s="17">
        <v>2202.58787647537</v>
      </c>
      <c r="AZ111" s="17">
        <v>3183.8394342678</v>
      </c>
      <c r="BA111" s="17">
        <v>5928.96562359256</v>
      </c>
      <c r="BB111" s="17">
        <v>9839.56032646043</v>
      </c>
    </row>
    <row r="112" ht="13.5" spans="1:54">
      <c r="A112" s="16">
        <v>9.7</v>
      </c>
      <c r="B112" s="16">
        <v>66.8079832771887</v>
      </c>
      <c r="C112" s="16">
        <v>69.9048709273508</v>
      </c>
      <c r="D112" s="16">
        <v>71.0626038563692</v>
      </c>
      <c r="E112" s="16">
        <v>76.6272137182124</v>
      </c>
      <c r="F112" s="16">
        <v>96.0281323874279</v>
      </c>
      <c r="G112" s="16">
        <v>127.188861434816</v>
      </c>
      <c r="H112" s="16">
        <v>192.259795622008</v>
      </c>
      <c r="I112" s="16">
        <v>382.728134019458</v>
      </c>
      <c r="K112" s="17">
        <v>9.7</v>
      </c>
      <c r="L112" s="17">
        <v>89.7249518883884</v>
      </c>
      <c r="M112" s="17">
        <v>91.5830844784857</v>
      </c>
      <c r="N112" s="17">
        <v>93.9393332883915</v>
      </c>
      <c r="O112" s="17">
        <v>100.740523119533</v>
      </c>
      <c r="P112" s="17">
        <v>123.522893311593</v>
      </c>
      <c r="Q112" s="17">
        <v>162.932050636231</v>
      </c>
      <c r="R112" s="17">
        <v>241.750365285506</v>
      </c>
      <c r="S112" s="17">
        <v>482.161795592727</v>
      </c>
      <c r="T112" s="17">
        <v>493.037352327304</v>
      </c>
      <c r="V112" s="18">
        <v>9.7</v>
      </c>
      <c r="W112" s="18">
        <v>149.185194771501</v>
      </c>
      <c r="X112" s="18">
        <v>152.282082421663</v>
      </c>
      <c r="Y112" s="18">
        <v>159.478071661212</v>
      </c>
      <c r="Z112" s="18">
        <v>171.225581369548</v>
      </c>
      <c r="AA112" s="18">
        <v>206.00717608409</v>
      </c>
      <c r="AB112" s="18">
        <v>264.662666055644</v>
      </c>
      <c r="AC112" s="18">
        <v>382.890138029556</v>
      </c>
      <c r="AD112" s="18">
        <v>729.192298563819</v>
      </c>
      <c r="AF112" s="19">
        <v>9.7</v>
      </c>
      <c r="AG112" s="19">
        <v>32.9564184639102</v>
      </c>
      <c r="AH112" s="19"/>
      <c r="AJ112" s="21">
        <v>9.7</v>
      </c>
      <c r="AK112" s="21">
        <v>76.098646227675</v>
      </c>
      <c r="AN112" s="22">
        <v>9.7</v>
      </c>
      <c r="AO112" s="22">
        <v>2837.37857618469</v>
      </c>
      <c r="AP112" s="22">
        <v>3490.77120116021</v>
      </c>
      <c r="AQ112" s="22">
        <v>4295.30446892367</v>
      </c>
      <c r="AR112" s="22">
        <v>5661.77089577047</v>
      </c>
      <c r="AS112" s="22">
        <v>8374.47005865967</v>
      </c>
      <c r="AT112" s="22">
        <v>12386.85079287</v>
      </c>
      <c r="AV112" s="17">
        <v>9.7</v>
      </c>
      <c r="AW112" s="17">
        <v>1358.52551752122</v>
      </c>
      <c r="AX112" s="17">
        <v>1790.24519974111</v>
      </c>
      <c r="AY112" s="17">
        <v>2202.58787647537</v>
      </c>
      <c r="AZ112" s="17">
        <v>3183.8394342678</v>
      </c>
      <c r="BA112" s="17">
        <v>5928.96562359256</v>
      </c>
      <c r="BB112" s="17">
        <v>9839.56032646043</v>
      </c>
    </row>
    <row r="113" ht="13.5" spans="1:54">
      <c r="A113" s="16">
        <v>9.8</v>
      </c>
      <c r="B113" s="16">
        <v>64.9498506870914</v>
      </c>
      <c r="C113" s="16">
        <v>69.9048709273508</v>
      </c>
      <c r="D113" s="16">
        <v>71.0626038563692</v>
      </c>
      <c r="E113" s="16">
        <v>76.6272137182124</v>
      </c>
      <c r="F113" s="16">
        <v>96.0281323874279</v>
      </c>
      <c r="G113" s="16">
        <v>127.188861434816</v>
      </c>
      <c r="H113" s="16">
        <v>192.259795622008</v>
      </c>
      <c r="I113" s="16">
        <v>382.728134019458</v>
      </c>
      <c r="K113" s="17">
        <v>9.8</v>
      </c>
      <c r="L113" s="17">
        <v>87.8668192982911</v>
      </c>
      <c r="M113" s="17">
        <v>91.5830844784857</v>
      </c>
      <c r="N113" s="17">
        <v>93.9393332883915</v>
      </c>
      <c r="O113" s="17">
        <v>100.740523119533</v>
      </c>
      <c r="P113" s="17">
        <v>123.522893311593</v>
      </c>
      <c r="Q113" s="17">
        <v>159.266082513009</v>
      </c>
      <c r="R113" s="17">
        <v>241.750365285506</v>
      </c>
      <c r="S113" s="17">
        <v>482.161795592727</v>
      </c>
      <c r="T113" s="17">
        <v>493.037352327304</v>
      </c>
      <c r="V113" s="18">
        <v>9.8</v>
      </c>
      <c r="W113" s="18">
        <v>149.185194771501</v>
      </c>
      <c r="X113" s="18">
        <v>152.282082421663</v>
      </c>
      <c r="Y113" s="18">
        <v>159.478071661212</v>
      </c>
      <c r="Z113" s="18">
        <v>171.225581369548</v>
      </c>
      <c r="AA113" s="18">
        <v>206.00717608409</v>
      </c>
      <c r="AB113" s="18">
        <v>264.662666055644</v>
      </c>
      <c r="AC113" s="18">
        <v>382.890138029556</v>
      </c>
      <c r="AD113" s="18">
        <v>729.192298563819</v>
      </c>
      <c r="AF113" s="19">
        <v>9.8</v>
      </c>
      <c r="AG113" s="19">
        <v>32.9564184639102</v>
      </c>
      <c r="AH113" s="19"/>
      <c r="AJ113" s="21">
        <v>9.8</v>
      </c>
      <c r="AK113" s="21">
        <v>76.098646227675</v>
      </c>
      <c r="AN113" s="22">
        <v>9.8</v>
      </c>
      <c r="AO113" s="22">
        <v>2837.37857618469</v>
      </c>
      <c r="AP113" s="22">
        <v>3490.77120116021</v>
      </c>
      <c r="AQ113" s="22">
        <v>4197.64436127609</v>
      </c>
      <c r="AR113" s="22">
        <v>5661.77089577047</v>
      </c>
      <c r="AS113" s="22">
        <v>8374.47005865967</v>
      </c>
      <c r="AT113" s="22">
        <v>12386.85079287</v>
      </c>
      <c r="AV113" s="17">
        <v>9.8</v>
      </c>
      <c r="AW113" s="17">
        <v>1358.52551752122</v>
      </c>
      <c r="AX113" s="17">
        <v>1790.24519974111</v>
      </c>
      <c r="AY113" s="17">
        <v>2202.58787647537</v>
      </c>
      <c r="AZ113" s="17">
        <v>3183.8394342678</v>
      </c>
      <c r="BA113" s="17">
        <v>5928.96562359256</v>
      </c>
      <c r="BB113" s="17">
        <v>9615.13536845969</v>
      </c>
    </row>
    <row r="114" ht="13.5" spans="1:54">
      <c r="A114" s="16">
        <v>9.9</v>
      </c>
      <c r="B114" s="16">
        <v>64.9498506870914</v>
      </c>
      <c r="C114" s="16">
        <v>69.9048709273508</v>
      </c>
      <c r="D114" s="16">
        <v>71.0626038563692</v>
      </c>
      <c r="E114" s="16">
        <v>76.6272137182124</v>
      </c>
      <c r="F114" s="16">
        <v>96.0281323874279</v>
      </c>
      <c r="G114" s="16">
        <v>127.188861434816</v>
      </c>
      <c r="H114" s="16">
        <v>192.259795622008</v>
      </c>
      <c r="I114" s="16">
        <v>382.728134019458</v>
      </c>
      <c r="K114" s="17">
        <v>9.9</v>
      </c>
      <c r="L114" s="17">
        <v>87.8668192982911</v>
      </c>
      <c r="M114" s="17">
        <v>89.7249518883884</v>
      </c>
      <c r="N114" s="17">
        <v>93.9393332883915</v>
      </c>
      <c r="O114" s="17">
        <v>100.740523119533</v>
      </c>
      <c r="P114" s="17">
        <v>123.522893311593</v>
      </c>
      <c r="Q114" s="17">
        <v>159.266082513009</v>
      </c>
      <c r="R114" s="17">
        <v>241.750365285506</v>
      </c>
      <c r="S114" s="17">
        <v>482.161795592727</v>
      </c>
      <c r="T114" s="17">
        <v>493.037352327304</v>
      </c>
      <c r="V114" s="18">
        <v>9.9</v>
      </c>
      <c r="W114" s="18">
        <v>145.468929591307</v>
      </c>
      <c r="X114" s="18">
        <v>152.282082421663</v>
      </c>
      <c r="Y114" s="18">
        <v>155.768331753317</v>
      </c>
      <c r="Z114" s="18">
        <v>171.225581369548</v>
      </c>
      <c r="AA114" s="18">
        <v>206.00717608409</v>
      </c>
      <c r="AB114" s="18">
        <v>264.662666055644</v>
      </c>
      <c r="AC114" s="18">
        <v>382.890138029556</v>
      </c>
      <c r="AD114" s="18">
        <v>729.192298563819</v>
      </c>
      <c r="AF114" s="19">
        <v>9.9</v>
      </c>
      <c r="AG114" s="19">
        <v>32.9564184639102</v>
      </c>
      <c r="AH114" s="19"/>
      <c r="AJ114" s="21">
        <v>9.9</v>
      </c>
      <c r="AK114" s="21">
        <v>76.098646227675</v>
      </c>
      <c r="AN114" s="22">
        <v>9.9</v>
      </c>
      <c r="AO114" s="22">
        <v>2837.37857618469</v>
      </c>
      <c r="AP114" s="22">
        <v>3411.71301877883</v>
      </c>
      <c r="AQ114" s="22">
        <v>4197.64436127609</v>
      </c>
      <c r="AR114" s="22">
        <v>5661.77089577047</v>
      </c>
      <c r="AS114" s="22">
        <v>8374.47005865967</v>
      </c>
      <c r="AT114" s="22">
        <v>12386.85079287</v>
      </c>
      <c r="AV114" s="17">
        <v>9.9</v>
      </c>
      <c r="AW114" s="17">
        <v>1327.52230874421</v>
      </c>
      <c r="AX114" s="17">
        <v>1790.24519974111</v>
      </c>
      <c r="AY114" s="17">
        <v>2202.58787647537</v>
      </c>
      <c r="AZ114" s="17">
        <v>3183.8394342678</v>
      </c>
      <c r="BA114" s="17">
        <v>5928.96562359256</v>
      </c>
      <c r="BB114" s="17">
        <v>9615.13536845969</v>
      </c>
    </row>
    <row r="115" ht="13.5" spans="1:54">
      <c r="A115" s="16">
        <v>10</v>
      </c>
      <c r="B115" s="16">
        <v>64.9498506870914</v>
      </c>
      <c r="C115" s="16">
        <v>69.9048709273508</v>
      </c>
      <c r="D115" s="16">
        <v>71.0626038563692</v>
      </c>
      <c r="E115" s="16">
        <v>76.6272137182124</v>
      </c>
      <c r="F115" s="16">
        <v>96.0281323874279</v>
      </c>
      <c r="G115" s="16">
        <v>127.188861434816</v>
      </c>
      <c r="H115" s="16">
        <v>192.259795622008</v>
      </c>
      <c r="I115" s="16">
        <v>382.728134019458</v>
      </c>
      <c r="K115" s="17">
        <v>10</v>
      </c>
      <c r="L115" s="17">
        <v>87.8668192982911</v>
      </c>
      <c r="M115" s="17">
        <v>89.7249518883884</v>
      </c>
      <c r="N115" s="17">
        <v>93.9393332883915</v>
      </c>
      <c r="O115" s="17">
        <v>100.740523119533</v>
      </c>
      <c r="P115" s="17">
        <v>123.522893311593</v>
      </c>
      <c r="Q115" s="17">
        <v>159.266082513009</v>
      </c>
      <c r="R115" s="17">
        <v>241.750365285506</v>
      </c>
      <c r="S115" s="17">
        <v>482.161795592727</v>
      </c>
      <c r="T115" s="17">
        <v>493.037352327304</v>
      </c>
      <c r="V115" s="18">
        <v>10</v>
      </c>
      <c r="W115" s="18">
        <v>145.468929591307</v>
      </c>
      <c r="X115" s="18">
        <v>149.185194771501</v>
      </c>
      <c r="Y115" s="18">
        <v>155.768331753317</v>
      </c>
      <c r="Z115" s="18">
        <v>166.897551477003</v>
      </c>
      <c r="AA115" s="18">
        <v>206.00717608409</v>
      </c>
      <c r="AB115" s="18">
        <v>264.662666055644</v>
      </c>
      <c r="AC115" s="18">
        <v>373.725217721501</v>
      </c>
      <c r="AD115" s="18">
        <v>712.878963461955</v>
      </c>
      <c r="AF115" s="19">
        <v>10</v>
      </c>
      <c r="AG115" s="19">
        <v>32.9564184639102</v>
      </c>
      <c r="AH115" s="19"/>
      <c r="AJ115" s="21">
        <v>10</v>
      </c>
      <c r="AK115" s="21">
        <v>74.8598911676102</v>
      </c>
      <c r="AN115" s="22">
        <v>10</v>
      </c>
      <c r="AO115" s="22">
        <v>2773.04691797239</v>
      </c>
      <c r="AP115" s="22">
        <v>3411.71301877883</v>
      </c>
      <c r="AQ115" s="22">
        <v>4197.64436127609</v>
      </c>
      <c r="AR115" s="22">
        <v>5533.10757934587</v>
      </c>
      <c r="AS115" s="22">
        <v>8374.47005865967</v>
      </c>
      <c r="AT115" s="22">
        <v>12386.85079287</v>
      </c>
      <c r="AV115" s="17">
        <v>10</v>
      </c>
      <c r="AW115" s="17">
        <v>1327.52230874421</v>
      </c>
      <c r="AX115" s="17">
        <v>1790.24519974111</v>
      </c>
      <c r="AY115" s="17">
        <v>2202.58787647537</v>
      </c>
      <c r="AZ115" s="17">
        <v>3111.75697386124</v>
      </c>
      <c r="BA115" s="17">
        <v>5928.96562359256</v>
      </c>
      <c r="BB115" s="17">
        <v>9615.13536845969</v>
      </c>
    </row>
  </sheetData>
  <pageMargins left="0.7" right="0.7" top="0.75" bottom="0.75" header="0.3" footer="0.3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40"/>
  <sheetViews>
    <sheetView zoomScale="85" zoomScaleNormal="85" workbookViewId="0">
      <selection activeCell="A22" sqref="A22:A40"/>
    </sheetView>
  </sheetViews>
  <sheetFormatPr defaultColWidth="9" defaultRowHeight="13.5"/>
  <cols>
    <col min="1" max="1" width="32.2833333333333" customWidth="1"/>
    <col min="2" max="2" width="21" customWidth="1"/>
    <col min="9" max="9" width="34.2833333333333" customWidth="1"/>
    <col min="10" max="10" width="16.2833333333333" customWidth="1"/>
    <col min="11" max="11" width="12.2833333333333" customWidth="1"/>
    <col min="12" max="12" width="7.85833333333333" customWidth="1"/>
    <col min="13" max="13" width="11.2833333333333" customWidth="1"/>
    <col min="14" max="14" width="11.5666666666667" customWidth="1"/>
  </cols>
  <sheetData>
    <row r="1" spans="10:14">
      <c r="J1" t="s">
        <v>1375</v>
      </c>
      <c r="K1" t="s">
        <v>1376</v>
      </c>
      <c r="L1" t="s">
        <v>1377</v>
      </c>
      <c r="M1" t="s">
        <v>1378</v>
      </c>
      <c r="N1" t="s">
        <v>1379</v>
      </c>
    </row>
    <row r="2" spans="1:10">
      <c r="A2" t="s">
        <v>1196</v>
      </c>
      <c r="I2" t="s">
        <v>1380</v>
      </c>
      <c r="J2" t="s">
        <v>1318</v>
      </c>
    </row>
    <row r="3" spans="1:10">
      <c r="A3" t="s">
        <v>1270</v>
      </c>
      <c r="I3" t="s">
        <v>1381</v>
      </c>
      <c r="J3" t="s">
        <v>1318</v>
      </c>
    </row>
    <row r="4" spans="9:10">
      <c r="I4" t="s">
        <v>1382</v>
      </c>
      <c r="J4" t="s">
        <v>1318</v>
      </c>
    </row>
    <row r="5" spans="1:10">
      <c r="A5" t="s">
        <v>1194</v>
      </c>
      <c r="I5" t="s">
        <v>1383</v>
      </c>
      <c r="J5" t="s">
        <v>1384</v>
      </c>
    </row>
    <row r="6" spans="1:10">
      <c r="A6" t="s">
        <v>1385</v>
      </c>
      <c r="I6" t="s">
        <v>1386</v>
      </c>
      <c r="J6" t="s">
        <v>1384</v>
      </c>
    </row>
    <row r="7" spans="9:9">
      <c r="I7" t="s">
        <v>1360</v>
      </c>
    </row>
    <row r="8" spans="2:3">
      <c r="B8" s="10"/>
      <c r="C8" s="10"/>
    </row>
    <row r="9" spans="1:3">
      <c r="A9" t="s">
        <v>1387</v>
      </c>
      <c r="B9" s="10">
        <v>0.55</v>
      </c>
      <c r="C9" s="10">
        <v>0.067</v>
      </c>
    </row>
    <row r="10" spans="1:3">
      <c r="A10" t="s">
        <v>1388</v>
      </c>
      <c r="B10" s="10">
        <v>0.561</v>
      </c>
      <c r="C10" s="10">
        <v>0.069</v>
      </c>
    </row>
    <row r="11" spans="1:3">
      <c r="A11" t="s">
        <v>1389</v>
      </c>
      <c r="B11" s="10">
        <v>0.44</v>
      </c>
      <c r="C11" s="10">
        <v>0.055</v>
      </c>
    </row>
    <row r="12" spans="1:3">
      <c r="A12" t="s">
        <v>1185</v>
      </c>
      <c r="B12" s="10">
        <v>0.445</v>
      </c>
      <c r="C12" s="10">
        <v>0.047</v>
      </c>
    </row>
    <row r="13" spans="1:10">
      <c r="A13" t="s">
        <v>1390</v>
      </c>
      <c r="B13" s="10">
        <v>0.25</v>
      </c>
      <c r="C13" s="10">
        <v>0.046</v>
      </c>
      <c r="I13" t="s">
        <v>1356</v>
      </c>
      <c r="J13">
        <v>1000</v>
      </c>
    </row>
    <row r="14" spans="1:10">
      <c r="A14" s="11" t="s">
        <v>1391</v>
      </c>
      <c r="B14" s="12">
        <v>0.267</v>
      </c>
      <c r="C14" s="12">
        <v>0.583</v>
      </c>
      <c r="I14" t="s">
        <v>1392</v>
      </c>
      <c r="J14">
        <v>1000</v>
      </c>
    </row>
    <row r="15" spans="1:10">
      <c r="A15" s="11" t="s">
        <v>1187</v>
      </c>
      <c r="B15" s="12">
        <v>0.332</v>
      </c>
      <c r="C15" s="12">
        <v>0.605</v>
      </c>
      <c r="I15" t="s">
        <v>1393</v>
      </c>
      <c r="J15">
        <v>430</v>
      </c>
    </row>
    <row r="16" spans="1:3">
      <c r="A16" t="s">
        <v>1394</v>
      </c>
      <c r="B16" s="10">
        <v>1.57</v>
      </c>
      <c r="C16" s="10">
        <v>0.085</v>
      </c>
    </row>
    <row r="17" spans="1:3">
      <c r="A17" t="s">
        <v>1395</v>
      </c>
      <c r="B17" s="10">
        <v>0.79</v>
      </c>
      <c r="C17" s="10">
        <v>0.071</v>
      </c>
    </row>
    <row r="18" spans="1:3">
      <c r="A18" s="11" t="s">
        <v>1396</v>
      </c>
      <c r="B18" s="12">
        <v>0.179</v>
      </c>
      <c r="C18" s="12">
        <v>0.581</v>
      </c>
    </row>
    <row r="19" spans="1:3">
      <c r="A19" s="11" t="s">
        <v>1397</v>
      </c>
      <c r="B19" s="12">
        <v>0.181</v>
      </c>
      <c r="C19" s="12">
        <v>0.574</v>
      </c>
    </row>
    <row r="20" spans="1:3">
      <c r="A20" s="11" t="s">
        <v>1398</v>
      </c>
      <c r="B20" s="12">
        <v>0.179</v>
      </c>
      <c r="C20" s="12">
        <v>0.578</v>
      </c>
    </row>
    <row r="21" spans="1:3">
      <c r="A21" s="11" t="s">
        <v>1399</v>
      </c>
      <c r="B21" s="12">
        <v>0.179</v>
      </c>
      <c r="C21" s="12">
        <v>0.568</v>
      </c>
    </row>
    <row r="22" spans="1:3">
      <c r="A22" t="s">
        <v>231</v>
      </c>
      <c r="B22" s="10">
        <v>0.3193</v>
      </c>
      <c r="C22" s="10">
        <v>0.7411</v>
      </c>
    </row>
    <row r="23" spans="1:3">
      <c r="A23" t="s">
        <v>233</v>
      </c>
      <c r="B23" s="10">
        <v>0.7276</v>
      </c>
      <c r="C23" s="10">
        <v>0.7702</v>
      </c>
    </row>
    <row r="24" spans="1:3">
      <c r="A24" t="s">
        <v>235</v>
      </c>
      <c r="B24" s="10">
        <v>1.4339</v>
      </c>
      <c r="C24" s="10">
        <v>1.4015</v>
      </c>
    </row>
    <row r="25" spans="1:3">
      <c r="A25" t="s">
        <v>239</v>
      </c>
      <c r="B25" s="10">
        <v>1.4724</v>
      </c>
      <c r="C25" s="10">
        <v>1.3996</v>
      </c>
    </row>
    <row r="26" spans="1:3">
      <c r="A26" t="s">
        <v>241</v>
      </c>
      <c r="B26" s="10">
        <v>0.8348</v>
      </c>
      <c r="C26" s="10">
        <v>1.0956</v>
      </c>
    </row>
    <row r="27" spans="1:3">
      <c r="A27" t="s">
        <v>243</v>
      </c>
      <c r="B27" s="10">
        <v>0.3502</v>
      </c>
      <c r="C27" s="10">
        <v>0.7447</v>
      </c>
    </row>
    <row r="28" spans="1:3">
      <c r="A28" t="s">
        <v>247</v>
      </c>
      <c r="B28" s="10">
        <v>0.3583</v>
      </c>
      <c r="C28" s="10">
        <v>1.5736</v>
      </c>
    </row>
    <row r="29" spans="1:3">
      <c r="A29" t="s">
        <v>249</v>
      </c>
      <c r="B29" s="10">
        <v>5.8839</v>
      </c>
      <c r="C29" s="10">
        <v>0.7856</v>
      </c>
    </row>
    <row r="30" spans="1:3">
      <c r="A30" t="s">
        <v>253</v>
      </c>
      <c r="B30" s="10">
        <v>11.703</v>
      </c>
      <c r="C30" s="10">
        <v>0.7927</v>
      </c>
    </row>
    <row r="31" spans="1:3">
      <c r="A31" t="s">
        <v>267</v>
      </c>
      <c r="B31" s="10">
        <v>1.182</v>
      </c>
      <c r="C31" s="10">
        <v>0.7817</v>
      </c>
    </row>
    <row r="32" spans="1:3">
      <c r="A32" t="s">
        <v>269</v>
      </c>
      <c r="B32" s="10">
        <v>0.8528</v>
      </c>
      <c r="C32" s="10">
        <v>0.7664</v>
      </c>
    </row>
    <row r="33" spans="1:3">
      <c r="A33" t="s">
        <v>271</v>
      </c>
      <c r="B33" s="10">
        <v>1.1587</v>
      </c>
      <c r="C33" s="10">
        <v>0.7817</v>
      </c>
    </row>
    <row r="34" spans="1:3">
      <c r="A34" t="s">
        <v>273</v>
      </c>
      <c r="B34" s="10">
        <v>0.4543</v>
      </c>
      <c r="C34" s="10">
        <v>1.5818</v>
      </c>
    </row>
    <row r="35" spans="1:3">
      <c r="A35" t="s">
        <v>275</v>
      </c>
      <c r="B35" s="10">
        <v>0.3624</v>
      </c>
      <c r="C35" s="10">
        <v>0.7411</v>
      </c>
    </row>
    <row r="36" spans="1:3">
      <c r="A36" t="s">
        <v>277</v>
      </c>
      <c r="B36" s="10">
        <v>0.8528</v>
      </c>
      <c r="C36" s="10">
        <v>0.7664</v>
      </c>
    </row>
    <row r="37" spans="1:3">
      <c r="A37" t="s">
        <v>281</v>
      </c>
      <c r="B37" s="10">
        <v>14.394</v>
      </c>
      <c r="C37" s="10">
        <v>0.8188</v>
      </c>
    </row>
    <row r="38" spans="1:3">
      <c r="A38" t="s">
        <v>289</v>
      </c>
      <c r="B38" s="10">
        <v>1.5898</v>
      </c>
      <c r="C38" s="10">
        <v>1.6494</v>
      </c>
    </row>
    <row r="39" spans="1:3">
      <c r="A39" t="s">
        <v>291</v>
      </c>
      <c r="B39" s="10">
        <v>1.5898</v>
      </c>
      <c r="C39" s="10">
        <v>1.6494</v>
      </c>
    </row>
    <row r="40" spans="1:3">
      <c r="A40" t="s">
        <v>293</v>
      </c>
      <c r="B40" s="10">
        <v>1.0765</v>
      </c>
      <c r="C40" s="10">
        <v>1.6353</v>
      </c>
    </row>
  </sheetData>
  <pageMargins left="0.7" right="0.7" top="0.75" bottom="0.75" header="0.3" footer="0.3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M42"/>
  <sheetViews>
    <sheetView zoomScale="70" zoomScaleNormal="70" workbookViewId="0">
      <selection activeCell="AC46" sqref="AC46"/>
    </sheetView>
  </sheetViews>
  <sheetFormatPr defaultColWidth="9" defaultRowHeight="13.5"/>
  <cols>
    <col min="1" max="1" width="12.2833333333333" customWidth="1"/>
  </cols>
  <sheetData>
    <row r="1" spans="1:2">
      <c r="A1" t="s">
        <v>1191</v>
      </c>
      <c r="B1">
        <f>'Simplified SLD'!M9</f>
        <v>0.1</v>
      </c>
    </row>
    <row r="2" spans="1:2">
      <c r="A2" t="s">
        <v>1400</v>
      </c>
      <c r="B2">
        <f>'Simplified SLD'!F41</f>
        <v>57.3</v>
      </c>
    </row>
    <row r="3" spans="1:2">
      <c r="A3" t="s">
        <v>1358</v>
      </c>
      <c r="B3">
        <f>INDEX(C15:J41,MATCH(B1,B15:B41,0),MATCH(B2,C14:J14))</f>
        <v>4999.19891357421</v>
      </c>
    </row>
    <row r="4" spans="1:2">
      <c r="A4" t="s">
        <v>1353</v>
      </c>
      <c r="B4">
        <f>INDEX(M15:T41,MATCH(B1,L15:L41,0),MATCH(B2,M14:T14))</f>
        <v>1090.04974365234</v>
      </c>
    </row>
    <row r="5" spans="1:2">
      <c r="A5" t="s">
        <v>1363</v>
      </c>
      <c r="B5">
        <f>INDEX(W15:AD41,MATCH(B1,V15:V41,0),MATCH(B2,W14:AD14))</f>
        <v>626.869201660156</v>
      </c>
    </row>
    <row r="6" spans="1:2">
      <c r="A6" t="s">
        <v>1401</v>
      </c>
      <c r="B6">
        <f>INDEX(AG15:AH41,MATCH(B1,AF15:AF41,0),MATCH(B2,AG14:AH14))</f>
        <v>89.6072387695312</v>
      </c>
    </row>
    <row r="7" spans="1:2">
      <c r="A7" t="s">
        <v>1402</v>
      </c>
      <c r="B7">
        <f>INDEX(AK15:AL41,MATCH(B1,AJ15:AJ41,0),MATCH(B2,AK14:AL14))</f>
        <v>59.3948364257812</v>
      </c>
    </row>
    <row r="12" spans="2:36">
      <c r="B12" t="s">
        <v>1358</v>
      </c>
      <c r="L12" t="s">
        <v>1353</v>
      </c>
      <c r="V12" t="s">
        <v>1363</v>
      </c>
      <c r="AF12" t="s">
        <v>1401</v>
      </c>
      <c r="AJ12" t="s">
        <v>1402</v>
      </c>
    </row>
    <row r="14" spans="3:39">
      <c r="C14" s="10">
        <v>5</v>
      </c>
      <c r="D14" s="10">
        <v>50</v>
      </c>
      <c r="E14" s="10">
        <v>100</v>
      </c>
      <c r="F14" s="10">
        <v>200</v>
      </c>
      <c r="G14" s="10">
        <v>500</v>
      </c>
      <c r="H14" s="10">
        <v>1000</v>
      </c>
      <c r="I14" s="10">
        <v>2000</v>
      </c>
      <c r="J14" s="10">
        <v>5000</v>
      </c>
      <c r="M14" s="10">
        <v>5</v>
      </c>
      <c r="N14" s="10">
        <v>50</v>
      </c>
      <c r="O14" s="10">
        <v>100</v>
      </c>
      <c r="P14" s="10">
        <v>200</v>
      </c>
      <c r="Q14" s="10">
        <v>500</v>
      </c>
      <c r="R14" s="10">
        <v>1000</v>
      </c>
      <c r="S14" s="10">
        <v>2000</v>
      </c>
      <c r="T14" s="10">
        <v>5000</v>
      </c>
      <c r="W14" s="10">
        <v>5</v>
      </c>
      <c r="X14" s="10">
        <v>50</v>
      </c>
      <c r="Y14" s="10">
        <v>100</v>
      </c>
      <c r="Z14" s="10">
        <v>200</v>
      </c>
      <c r="AA14" s="10">
        <v>500</v>
      </c>
      <c r="AB14" s="10">
        <v>1000</v>
      </c>
      <c r="AC14" s="10">
        <v>2000</v>
      </c>
      <c r="AD14" s="10">
        <v>5000</v>
      </c>
      <c r="AG14" s="10">
        <v>5</v>
      </c>
      <c r="AH14" s="10">
        <v>50</v>
      </c>
      <c r="AI14" s="10"/>
      <c r="AK14" s="10">
        <v>5</v>
      </c>
      <c r="AL14" s="10">
        <v>50</v>
      </c>
      <c r="AM14" s="10"/>
    </row>
    <row r="15" spans="2:38">
      <c r="B15" s="10">
        <v>0.1</v>
      </c>
      <c r="C15" s="10">
        <v>4998.89373779296</v>
      </c>
      <c r="D15">
        <v>4999.19891357421</v>
      </c>
      <c r="E15">
        <v>4999.58038330078</v>
      </c>
      <c r="F15">
        <v>5000.64849853515</v>
      </c>
      <c r="G15">
        <v>5010.41412353515</v>
      </c>
      <c r="H15">
        <v>5087.54730224609</v>
      </c>
      <c r="I15">
        <v>7556.80084228515</v>
      </c>
      <c r="J15">
        <v>9999.96185302734</v>
      </c>
      <c r="L15" s="10">
        <v>0.1</v>
      </c>
      <c r="M15">
        <v>1010.16998291015</v>
      </c>
      <c r="N15">
        <v>1090.04974365234</v>
      </c>
      <c r="O15">
        <v>1147.42279052734</v>
      </c>
      <c r="P15">
        <v>1292.38128662109</v>
      </c>
      <c r="Q15">
        <v>1796.07391357421</v>
      </c>
      <c r="R15">
        <v>2621.26922607421</v>
      </c>
      <c r="S15">
        <v>4273.56719970703</v>
      </c>
      <c r="T15">
        <v>8082.46612548828</v>
      </c>
      <c r="V15" s="10">
        <v>0.1</v>
      </c>
      <c r="W15">
        <v>599.708557128906</v>
      </c>
      <c r="X15">
        <v>626.869201660156</v>
      </c>
      <c r="Y15">
        <v>670.051574707031</v>
      </c>
      <c r="Z15">
        <v>797.462463378906</v>
      </c>
      <c r="AA15">
        <v>1203.11737060546</v>
      </c>
      <c r="AB15">
        <v>1833.00018310546</v>
      </c>
      <c r="AC15">
        <v>3122.67303466796</v>
      </c>
      <c r="AD15">
        <v>6565.97137451171</v>
      </c>
      <c r="AF15" s="10">
        <v>0.1</v>
      </c>
      <c r="AG15">
        <v>87.3184204101562</v>
      </c>
      <c r="AH15">
        <v>89.6072387695312</v>
      </c>
      <c r="AJ15" s="10">
        <v>0.1</v>
      </c>
      <c r="AK15">
        <v>57.0297241210937</v>
      </c>
      <c r="AL15">
        <v>59.3948364257812</v>
      </c>
    </row>
    <row r="16" spans="2:38">
      <c r="B16" s="10">
        <v>0.2</v>
      </c>
      <c r="C16" s="10">
        <v>4200.24871826171</v>
      </c>
      <c r="D16">
        <v>4224.66278076171</v>
      </c>
      <c r="E16">
        <v>4241.6763305664</v>
      </c>
      <c r="F16">
        <v>4394.72198486328</v>
      </c>
      <c r="G16">
        <v>4988.36517333984</v>
      </c>
      <c r="H16">
        <v>5006.06536865234</v>
      </c>
      <c r="I16">
        <v>5892.98248291015</v>
      </c>
      <c r="J16">
        <v>9999.96185302734</v>
      </c>
      <c r="L16" s="10">
        <v>0.2</v>
      </c>
      <c r="M16">
        <v>754.890441894531</v>
      </c>
      <c r="N16">
        <v>817.680358886718</v>
      </c>
      <c r="O16">
        <v>886.344909667968</v>
      </c>
      <c r="P16">
        <v>1021.15631103515</v>
      </c>
      <c r="Q16">
        <v>1353.34014892578</v>
      </c>
      <c r="R16">
        <v>1982.23114013671</v>
      </c>
      <c r="S16">
        <v>3241.15753173828</v>
      </c>
      <c r="T16">
        <v>6187.62969970703</v>
      </c>
      <c r="V16" s="10">
        <v>0.2</v>
      </c>
      <c r="W16">
        <v>500.450134277343</v>
      </c>
      <c r="X16">
        <v>540.122985839843</v>
      </c>
      <c r="Y16">
        <v>584.754943847656</v>
      </c>
      <c r="Z16">
        <v>654.182434082031</v>
      </c>
      <c r="AA16">
        <v>905.876159667968</v>
      </c>
      <c r="AB16">
        <v>1391.18194580078</v>
      </c>
      <c r="AC16">
        <v>2338.29498291015</v>
      </c>
      <c r="AD16">
        <v>5047.11151123046</v>
      </c>
      <c r="AF16" s="10">
        <v>0.2</v>
      </c>
      <c r="AG16">
        <v>84.3429565429687</v>
      </c>
      <c r="AH16">
        <v>86.0977172851562</v>
      </c>
      <c r="AJ16" s="10">
        <v>0.2</v>
      </c>
      <c r="AK16">
        <v>55.9616088867187</v>
      </c>
      <c r="AL16">
        <v>58.2504272460937</v>
      </c>
    </row>
    <row r="17" spans="2:38">
      <c r="B17" s="10">
        <v>0.3</v>
      </c>
      <c r="C17" s="10">
        <v>4125.32806396484</v>
      </c>
      <c r="D17">
        <v>4127.38800048828</v>
      </c>
      <c r="E17">
        <v>4131.27899169921</v>
      </c>
      <c r="F17">
        <v>4188.65203857421</v>
      </c>
      <c r="G17">
        <v>4231.75811767578</v>
      </c>
      <c r="H17">
        <v>4416.08428955078</v>
      </c>
      <c r="I17">
        <v>5036.3540649414</v>
      </c>
      <c r="J17">
        <v>8508.56781005859</v>
      </c>
      <c r="L17" s="10">
        <v>0.3</v>
      </c>
      <c r="M17">
        <v>626.869201660156</v>
      </c>
      <c r="N17">
        <v>654.106140136718</v>
      </c>
      <c r="O17">
        <v>684.852600097656</v>
      </c>
      <c r="P17">
        <v>779.380798339843</v>
      </c>
      <c r="Q17">
        <v>1086.61651611328</v>
      </c>
      <c r="R17">
        <v>1529.42657470703</v>
      </c>
      <c r="S17">
        <v>2510.33782958984</v>
      </c>
      <c r="T17">
        <v>5063.36212158203</v>
      </c>
      <c r="V17" s="10">
        <v>0.3</v>
      </c>
      <c r="W17">
        <v>414.466857910156</v>
      </c>
      <c r="X17">
        <v>441.169738769531</v>
      </c>
      <c r="Y17">
        <v>469.703674316406</v>
      </c>
      <c r="Z17">
        <v>534.934997558593</v>
      </c>
      <c r="AA17">
        <v>738.945007324218</v>
      </c>
      <c r="AB17">
        <v>1061.97357177734</v>
      </c>
      <c r="AC17">
        <v>1771.5835571289</v>
      </c>
      <c r="AD17">
        <v>3912.6968383789</v>
      </c>
      <c r="AF17" s="10">
        <v>0.3</v>
      </c>
      <c r="AG17">
        <v>77.4765014648437</v>
      </c>
      <c r="AH17">
        <v>80.2230834960937</v>
      </c>
      <c r="AJ17" s="10">
        <v>0.3</v>
      </c>
      <c r="AK17">
        <v>55.5038452148437</v>
      </c>
      <c r="AL17">
        <v>57.2586059570312</v>
      </c>
    </row>
    <row r="18" spans="2:38">
      <c r="B18" s="10">
        <v>0.4</v>
      </c>
      <c r="C18" s="10">
        <v>4103.88946533203</v>
      </c>
      <c r="D18">
        <v>4105.41534423828</v>
      </c>
      <c r="E18">
        <v>4107.78045654296</v>
      </c>
      <c r="F18">
        <v>4137.61138916015</v>
      </c>
      <c r="G18">
        <v>4204.75006103515</v>
      </c>
      <c r="H18">
        <v>4336.73858642578</v>
      </c>
      <c r="I18">
        <v>4639.93072509765</v>
      </c>
      <c r="J18">
        <v>6904.25872802734</v>
      </c>
      <c r="L18" s="10">
        <v>0.4</v>
      </c>
      <c r="M18">
        <v>546.379089355468</v>
      </c>
      <c r="N18">
        <v>579.948425292968</v>
      </c>
      <c r="O18">
        <v>614.051818847656</v>
      </c>
      <c r="P18">
        <v>662.651062011718</v>
      </c>
      <c r="Q18">
        <v>823.326110839843</v>
      </c>
      <c r="R18">
        <v>1205.63507080078</v>
      </c>
      <c r="S18">
        <v>1910.89630126953</v>
      </c>
      <c r="T18">
        <v>4127.69317626953</v>
      </c>
      <c r="V18" s="10">
        <v>0.4</v>
      </c>
      <c r="W18">
        <v>334.587097167968</v>
      </c>
      <c r="X18">
        <v>354.728698730468</v>
      </c>
      <c r="Y18">
        <v>376.853942871093</v>
      </c>
      <c r="Z18">
        <v>421.180725097656</v>
      </c>
      <c r="AA18">
        <v>567.359924316406</v>
      </c>
      <c r="AB18">
        <v>836.601257324218</v>
      </c>
      <c r="AC18">
        <v>1315.19317626953</v>
      </c>
      <c r="AD18">
        <v>2855.72052001953</v>
      </c>
      <c r="AF18" s="10">
        <v>0.4</v>
      </c>
      <c r="AG18">
        <v>69.9996948242187</v>
      </c>
      <c r="AH18">
        <v>72.5936889648437</v>
      </c>
      <c r="AJ18" s="10">
        <v>0.4</v>
      </c>
      <c r="AK18">
        <v>54.5120239257812</v>
      </c>
      <c r="AL18">
        <v>55.5801391601562</v>
      </c>
    </row>
    <row r="19" spans="2:38">
      <c r="B19" s="10">
        <v>0.5</v>
      </c>
      <c r="C19" s="10">
        <v>4087.63885498046</v>
      </c>
      <c r="D19">
        <v>4089.0884399414</v>
      </c>
      <c r="E19">
        <v>4090.46173095703</v>
      </c>
      <c r="F19">
        <v>4110.22186279296</v>
      </c>
      <c r="G19">
        <v>4185.21881103515</v>
      </c>
      <c r="H19">
        <v>4300.8804321289</v>
      </c>
      <c r="I19">
        <v>4590.7974243164</v>
      </c>
      <c r="J19">
        <v>5313.98773193359</v>
      </c>
      <c r="L19" s="10">
        <v>0.5</v>
      </c>
      <c r="M19">
        <v>429.954528808593</v>
      </c>
      <c r="N19">
        <v>452.461242675781</v>
      </c>
      <c r="O19">
        <v>476.417541503906</v>
      </c>
      <c r="P19">
        <v>530.204772949218</v>
      </c>
      <c r="Q19">
        <v>700.645446777343</v>
      </c>
      <c r="R19">
        <v>924.949645996093</v>
      </c>
      <c r="S19">
        <v>1446.11358642578</v>
      </c>
      <c r="T19">
        <v>3020.3628540039</v>
      </c>
      <c r="V19" s="10">
        <v>0.5</v>
      </c>
      <c r="W19">
        <v>256.385803222656</v>
      </c>
      <c r="X19">
        <v>272.789001464843</v>
      </c>
      <c r="Y19">
        <v>289.802551269531</v>
      </c>
      <c r="Z19">
        <v>323.295593261718</v>
      </c>
      <c r="AA19">
        <v>420.951843261718</v>
      </c>
      <c r="AB19">
        <v>595.359802246093</v>
      </c>
      <c r="AC19">
        <v>963.401794433593</v>
      </c>
      <c r="AD19">
        <v>2059.0591430664</v>
      </c>
      <c r="AF19" s="10">
        <v>0.5</v>
      </c>
      <c r="AG19">
        <v>63.0569458007812</v>
      </c>
      <c r="AH19">
        <v>65.0405883789062</v>
      </c>
      <c r="AJ19" s="10">
        <v>0.5</v>
      </c>
      <c r="AK19">
        <v>51.3076782226562</v>
      </c>
      <c r="AL19">
        <v>54.0542602539062</v>
      </c>
    </row>
    <row r="20" spans="2:38">
      <c r="B20" s="10">
        <v>0.6</v>
      </c>
      <c r="C20" s="10">
        <v>4071.08306884765</v>
      </c>
      <c r="D20">
        <v>4072.53265380859</v>
      </c>
      <c r="E20">
        <v>4073.29559326171</v>
      </c>
      <c r="F20">
        <v>4083.5952758789</v>
      </c>
      <c r="G20">
        <v>4167.90008544921</v>
      </c>
      <c r="H20">
        <v>4273.49090576171</v>
      </c>
      <c r="I20">
        <v>4564.70489501953</v>
      </c>
      <c r="J20">
        <v>5046.95892333984</v>
      </c>
      <c r="L20" s="10">
        <v>0.6</v>
      </c>
      <c r="M20">
        <v>341.529846191406</v>
      </c>
      <c r="N20">
        <v>357.246398925781</v>
      </c>
      <c r="O20">
        <v>374.717712402343</v>
      </c>
      <c r="P20">
        <v>408.439636230468</v>
      </c>
      <c r="Q20">
        <v>522.346496582031</v>
      </c>
      <c r="R20">
        <v>728.263854980468</v>
      </c>
      <c r="S20">
        <v>1134.68170166015</v>
      </c>
      <c r="T20">
        <v>2230.94940185546</v>
      </c>
      <c r="V20" s="10">
        <v>0.6</v>
      </c>
      <c r="W20">
        <v>195.655822753906</v>
      </c>
      <c r="X20">
        <v>206.489562988281</v>
      </c>
      <c r="Y20">
        <v>218.467712402343</v>
      </c>
      <c r="Z20">
        <v>243.415832519531</v>
      </c>
      <c r="AA20">
        <v>316.581726074218</v>
      </c>
      <c r="AB20">
        <v>433.387756347656</v>
      </c>
      <c r="AC20">
        <v>679.283142089843</v>
      </c>
      <c r="AD20">
        <v>1448.47869873046</v>
      </c>
      <c r="AF20" s="10">
        <v>0.6</v>
      </c>
      <c r="AG20">
        <v>57.2586059570312</v>
      </c>
      <c r="AH20">
        <v>60.0814819335937</v>
      </c>
      <c r="AJ20" s="10">
        <v>0.6</v>
      </c>
      <c r="AK20">
        <v>49.8580932617187</v>
      </c>
      <c r="AL20">
        <v>50.6973266601562</v>
      </c>
    </row>
    <row r="21" spans="2:38">
      <c r="B21" s="10">
        <v>0.7</v>
      </c>
      <c r="C21" s="10">
        <v>3327.3696899414</v>
      </c>
      <c r="D21">
        <v>3336.14349365234</v>
      </c>
      <c r="E21">
        <v>3345.90911865234</v>
      </c>
      <c r="F21">
        <v>3365.36407470703</v>
      </c>
      <c r="G21">
        <v>3423.8052368164</v>
      </c>
      <c r="H21">
        <v>3521.30889892578</v>
      </c>
      <c r="I21">
        <v>3725.9292602539</v>
      </c>
      <c r="J21">
        <v>4989.43328857421</v>
      </c>
      <c r="L21" s="10">
        <v>0.7</v>
      </c>
      <c r="M21">
        <v>274.543762207031</v>
      </c>
      <c r="N21">
        <v>286.216735839843</v>
      </c>
      <c r="O21">
        <v>299.415588378906</v>
      </c>
      <c r="P21">
        <v>326.499938964843</v>
      </c>
      <c r="Q21">
        <v>403.556823730468</v>
      </c>
      <c r="R21">
        <v>546.913146972656</v>
      </c>
      <c r="S21">
        <v>838.661193847656</v>
      </c>
      <c r="T21">
        <v>1721.30584716796</v>
      </c>
      <c r="V21" s="10">
        <v>0.7</v>
      </c>
      <c r="W21">
        <v>154.838562011718</v>
      </c>
      <c r="X21">
        <v>162.620544433593</v>
      </c>
      <c r="Y21">
        <v>172.157287597656</v>
      </c>
      <c r="Z21">
        <v>190.773010253906</v>
      </c>
      <c r="AA21">
        <v>245.857238769531</v>
      </c>
      <c r="AB21">
        <v>336.494445800781</v>
      </c>
      <c r="AC21">
        <v>513.954162597656</v>
      </c>
      <c r="AD21">
        <v>1084.25140380859</v>
      </c>
      <c r="AF21" s="10">
        <v>0.7</v>
      </c>
      <c r="AG21">
        <v>53.9016723632812</v>
      </c>
      <c r="AH21">
        <v>55.6564331054687</v>
      </c>
      <c r="AJ21" s="10">
        <v>0.7</v>
      </c>
      <c r="AK21">
        <v>46.7300415039062</v>
      </c>
      <c r="AL21">
        <v>49.5529174804687</v>
      </c>
    </row>
    <row r="22" spans="2:38">
      <c r="B22" s="10">
        <v>0.8</v>
      </c>
      <c r="C22" s="10">
        <v>1260.94818115234</v>
      </c>
      <c r="D22">
        <v>1288.26141357421</v>
      </c>
      <c r="E22">
        <v>1318.7026977539</v>
      </c>
      <c r="F22">
        <v>1375.84686279296</v>
      </c>
      <c r="G22">
        <v>1557.88421630859</v>
      </c>
      <c r="H22">
        <v>1821.78497314453</v>
      </c>
      <c r="I22">
        <v>2308.23516845703</v>
      </c>
      <c r="J22">
        <v>3885.2310180664</v>
      </c>
      <c r="L22" s="10">
        <v>0.8</v>
      </c>
      <c r="M22">
        <v>225.944519042968</v>
      </c>
      <c r="N22">
        <v>235.710144042968</v>
      </c>
      <c r="O22">
        <v>246.772766113281</v>
      </c>
      <c r="P22">
        <v>267.906188964843</v>
      </c>
      <c r="Q22">
        <v>330.696105957031</v>
      </c>
      <c r="R22">
        <v>435.447692871093</v>
      </c>
      <c r="S22">
        <v>656.929016113281</v>
      </c>
      <c r="T22">
        <v>1346.01593017578</v>
      </c>
      <c r="V22" s="10">
        <v>0.8</v>
      </c>
      <c r="W22">
        <v>131.416320800781</v>
      </c>
      <c r="X22">
        <v>137.672424316406</v>
      </c>
      <c r="Y22">
        <v>144.691467285156</v>
      </c>
      <c r="Z22">
        <v>158.348083496093</v>
      </c>
      <c r="AA22">
        <v>203.208923339843</v>
      </c>
      <c r="AB22">
        <v>277.748107910156</v>
      </c>
      <c r="AC22">
        <v>422.477722167968</v>
      </c>
      <c r="AD22">
        <v>878.562927246093</v>
      </c>
      <c r="AF22" s="10">
        <v>0.8</v>
      </c>
      <c r="AG22">
        <v>50.5447387695312</v>
      </c>
      <c r="AH22">
        <v>52.9861450195312</v>
      </c>
      <c r="AJ22" s="10">
        <v>0.8</v>
      </c>
      <c r="AK22">
        <v>45.2041625976562</v>
      </c>
      <c r="AL22">
        <v>47.4929809570312</v>
      </c>
    </row>
    <row r="23" spans="2:38">
      <c r="B23" s="10">
        <v>0.9</v>
      </c>
      <c r="C23" s="10">
        <v>1092.94891357421</v>
      </c>
      <c r="D23">
        <v>1103.8589477539</v>
      </c>
      <c r="E23">
        <v>1124.0005493164</v>
      </c>
      <c r="F23">
        <v>1154.67071533203</v>
      </c>
      <c r="G23">
        <v>1253.01361083984</v>
      </c>
      <c r="H23">
        <v>1412.16278076171</v>
      </c>
      <c r="I23">
        <v>1724.12872314453</v>
      </c>
      <c r="J23">
        <v>3144.56939697265</v>
      </c>
      <c r="L23" s="10">
        <v>0.9</v>
      </c>
      <c r="M23">
        <v>195.655822753906</v>
      </c>
      <c r="N23">
        <v>203.361511230468</v>
      </c>
      <c r="O23">
        <v>211.830139160156</v>
      </c>
      <c r="P23">
        <v>228.614807128906</v>
      </c>
      <c r="Q23">
        <v>281.105041503906</v>
      </c>
      <c r="R23">
        <v>368.156433105468</v>
      </c>
      <c r="S23">
        <v>548.896789550781</v>
      </c>
      <c r="T23">
        <v>1117.82073974609</v>
      </c>
      <c r="V23" s="10">
        <v>0.9</v>
      </c>
      <c r="W23">
        <v>117.301940917968</v>
      </c>
      <c r="X23">
        <v>122.413635253906</v>
      </c>
      <c r="Y23">
        <v>128.135681152343</v>
      </c>
      <c r="Z23">
        <v>139.503479003906</v>
      </c>
      <c r="AA23">
        <v>176.811218261718</v>
      </c>
      <c r="AB23">
        <v>241.661071777343</v>
      </c>
      <c r="AC23">
        <v>369.071960449218</v>
      </c>
      <c r="AD23">
        <v>759.010314941406</v>
      </c>
      <c r="AF23" s="10">
        <v>0.9</v>
      </c>
      <c r="AG23">
        <v>49.0951538085937</v>
      </c>
      <c r="AH23">
        <v>50.6210327148437</v>
      </c>
      <c r="AJ23" s="10">
        <v>0.9</v>
      </c>
      <c r="AK23">
        <v>44.6701049804687</v>
      </c>
      <c r="AL23">
        <v>45.9671020507812</v>
      </c>
    </row>
    <row r="24" spans="2:38">
      <c r="B24" s="10">
        <v>1</v>
      </c>
      <c r="C24" s="10">
        <v>766.868591308593</v>
      </c>
      <c r="D24">
        <v>781.288146972656</v>
      </c>
      <c r="E24">
        <v>797.309875488281</v>
      </c>
      <c r="F24">
        <v>829.277038574218</v>
      </c>
      <c r="G24">
        <v>923.271179199218</v>
      </c>
      <c r="H24">
        <v>1077.15606689453</v>
      </c>
      <c r="I24">
        <v>1431.54144287109</v>
      </c>
      <c r="J24">
        <v>2656.36444091796</v>
      </c>
      <c r="L24" s="10">
        <v>1</v>
      </c>
      <c r="M24">
        <v>174.293518066406</v>
      </c>
      <c r="N24">
        <v>180.854797363281</v>
      </c>
      <c r="O24">
        <v>189.170837402343</v>
      </c>
      <c r="P24">
        <v>204.200744628906</v>
      </c>
      <c r="Q24">
        <v>249.443054199218</v>
      </c>
      <c r="R24">
        <v>325.584411621093</v>
      </c>
      <c r="S24">
        <v>481.529235839843</v>
      </c>
      <c r="T24">
        <v>975.074768066406</v>
      </c>
      <c r="V24" s="10">
        <v>1</v>
      </c>
      <c r="W24">
        <v>107.917785644531</v>
      </c>
      <c r="X24">
        <v>112.495422363281</v>
      </c>
      <c r="Y24">
        <v>117.759704589843</v>
      </c>
      <c r="Z24">
        <v>127.983093261718</v>
      </c>
      <c r="AA24">
        <v>160.484313964843</v>
      </c>
      <c r="AB24">
        <v>218.849182128906</v>
      </c>
      <c r="AC24">
        <v>335.502624511718</v>
      </c>
      <c r="AD24">
        <v>686.225891113281</v>
      </c>
      <c r="AF24" s="10">
        <v>1</v>
      </c>
      <c r="AG24">
        <v>46.7300415039062</v>
      </c>
      <c r="AH24">
        <v>49.9343872070312</v>
      </c>
      <c r="AJ24" s="10">
        <v>1</v>
      </c>
      <c r="AK24">
        <v>43.7545776367187</v>
      </c>
      <c r="AL24">
        <v>45.1278686523437</v>
      </c>
    </row>
    <row r="25" spans="2:38">
      <c r="B25" s="10">
        <v>1.2</v>
      </c>
      <c r="C25" s="10">
        <v>599.555969238281</v>
      </c>
      <c r="D25">
        <v>611.000061035156</v>
      </c>
      <c r="E25">
        <v>624.198913574218</v>
      </c>
      <c r="F25">
        <v>650.367736816406</v>
      </c>
      <c r="G25">
        <v>734.748840332031</v>
      </c>
      <c r="H25">
        <v>873.756408691406</v>
      </c>
      <c r="I25">
        <v>1153.75518798828</v>
      </c>
      <c r="J25">
        <v>2104.60662841796</v>
      </c>
      <c r="L25" s="10">
        <v>1.2</v>
      </c>
      <c r="M25">
        <v>150.032043457031</v>
      </c>
      <c r="N25">
        <v>156.135559082031</v>
      </c>
      <c r="O25">
        <v>162.010192871093</v>
      </c>
      <c r="P25">
        <v>174.827575683593</v>
      </c>
      <c r="Q25">
        <v>213.050842285156</v>
      </c>
      <c r="R25">
        <v>277.442932128906</v>
      </c>
      <c r="S25">
        <v>407.829284667968</v>
      </c>
      <c r="T25">
        <v>821.876525878906</v>
      </c>
      <c r="V25" s="10">
        <v>1.2</v>
      </c>
      <c r="W25">
        <v>96.6262817382812</v>
      </c>
      <c r="X25">
        <v>100.822448730468</v>
      </c>
      <c r="Y25">
        <v>105.323791503906</v>
      </c>
      <c r="Z25">
        <v>114.860534667968</v>
      </c>
      <c r="AA25">
        <v>142.784118652343</v>
      </c>
      <c r="AB25">
        <v>193.519592285156</v>
      </c>
      <c r="AC25">
        <v>296.669006347656</v>
      </c>
      <c r="AD25">
        <v>605.278015136718</v>
      </c>
      <c r="AF25" s="10">
        <v>1.2</v>
      </c>
      <c r="AG25">
        <v>44.8226928710937</v>
      </c>
      <c r="AH25">
        <v>46.8063354492187</v>
      </c>
      <c r="AJ25" s="10">
        <v>1.2</v>
      </c>
      <c r="AK25">
        <v>41.1605834960937</v>
      </c>
      <c r="AL25">
        <v>44.2123413085937</v>
      </c>
    </row>
    <row r="26" spans="2:38">
      <c r="B26" s="10">
        <v>1.5</v>
      </c>
      <c r="C26" s="10">
        <v>418.815612792968</v>
      </c>
      <c r="D26">
        <v>425.834655761718</v>
      </c>
      <c r="E26">
        <v>433.692932128906</v>
      </c>
      <c r="F26">
        <v>449.409484863281</v>
      </c>
      <c r="G26">
        <v>496.330261230468</v>
      </c>
      <c r="H26">
        <v>583.457946777343</v>
      </c>
      <c r="I26">
        <v>805.091857910156</v>
      </c>
      <c r="J26">
        <v>1580.39093017578</v>
      </c>
      <c r="L26" s="10">
        <v>1.5</v>
      </c>
      <c r="M26">
        <v>134.773254394531</v>
      </c>
      <c r="N26">
        <v>138.587951660156</v>
      </c>
      <c r="O26">
        <v>144.157409667968</v>
      </c>
      <c r="P26">
        <v>154.075622558593</v>
      </c>
      <c r="Q26">
        <v>187.263488769531</v>
      </c>
      <c r="R26">
        <v>243.873596191406</v>
      </c>
      <c r="S26">
        <v>359.153747558593</v>
      </c>
      <c r="T26">
        <v>719.032287597656</v>
      </c>
      <c r="V26" s="10">
        <v>1.5</v>
      </c>
      <c r="W26">
        <v>88.9205932617187</v>
      </c>
      <c r="X26">
        <v>92.1249389648437</v>
      </c>
      <c r="Y26">
        <v>95.6344604492187</v>
      </c>
      <c r="Z26">
        <v>104.484558105468</v>
      </c>
      <c r="AA26">
        <v>129.432678222656</v>
      </c>
      <c r="AB26">
        <v>174.064636230468</v>
      </c>
      <c r="AC26">
        <v>266.990661621093</v>
      </c>
      <c r="AD26">
        <v>543.556213378906</v>
      </c>
      <c r="AF26" s="10">
        <v>1.5</v>
      </c>
      <c r="AG26">
        <v>42.6864624023437</v>
      </c>
      <c r="AH26">
        <v>44.8226928710937</v>
      </c>
      <c r="AJ26" s="10">
        <v>1.5</v>
      </c>
      <c r="AK26">
        <v>39.7872924804687</v>
      </c>
      <c r="AL26">
        <v>41.3894653320312</v>
      </c>
    </row>
    <row r="27" spans="2:38">
      <c r="B27" s="10">
        <v>2</v>
      </c>
      <c r="C27" s="10">
        <v>281.944274902343</v>
      </c>
      <c r="D27">
        <v>287.666320800781</v>
      </c>
      <c r="E27">
        <v>294.151306152343</v>
      </c>
      <c r="F27">
        <v>306.816101074218</v>
      </c>
      <c r="G27">
        <v>347.480773925781</v>
      </c>
      <c r="H27">
        <v>425.071716308593</v>
      </c>
      <c r="I27">
        <v>611.305236816406</v>
      </c>
      <c r="J27">
        <v>1217.30804443359</v>
      </c>
      <c r="L27" s="10">
        <v>2</v>
      </c>
      <c r="M27">
        <v>121.269226074218</v>
      </c>
      <c r="N27">
        <v>124.473571777343</v>
      </c>
      <c r="O27">
        <v>129.432678222656</v>
      </c>
      <c r="P27">
        <v>138.511657714843</v>
      </c>
      <c r="Q27">
        <v>167.427062988281</v>
      </c>
      <c r="R27">
        <v>218.238830566406</v>
      </c>
      <c r="S27">
        <v>322.608947753906</v>
      </c>
      <c r="T27">
        <v>643.272399902343</v>
      </c>
      <c r="V27" s="10">
        <v>2</v>
      </c>
      <c r="W27">
        <v>81.2911987304687</v>
      </c>
      <c r="X27">
        <v>85.3347778320312</v>
      </c>
      <c r="Y27">
        <v>88.9205932617187</v>
      </c>
      <c r="Z27">
        <v>95.4818725585937</v>
      </c>
      <c r="AA27">
        <v>119.209289550781</v>
      </c>
      <c r="AB27">
        <v>158.271789550781</v>
      </c>
      <c r="AC27">
        <v>242.118835449218</v>
      </c>
      <c r="AD27">
        <v>492.134094238281</v>
      </c>
      <c r="AF27" s="10">
        <v>2</v>
      </c>
      <c r="AG27">
        <v>40.0924682617187</v>
      </c>
      <c r="AH27">
        <v>42.3049926757812</v>
      </c>
      <c r="AJ27" s="10">
        <v>2</v>
      </c>
      <c r="AK27">
        <v>37.3458862304687</v>
      </c>
      <c r="AL27">
        <v>39.7872924804687</v>
      </c>
    </row>
    <row r="28" spans="2:38">
      <c r="B28" s="10">
        <v>2.2</v>
      </c>
      <c r="C28" s="10">
        <v>259.361267089843</v>
      </c>
      <c r="D28">
        <v>265.083312988281</v>
      </c>
      <c r="E28">
        <v>271.568298339843</v>
      </c>
      <c r="F28">
        <v>284.004211425781</v>
      </c>
      <c r="G28">
        <v>324.821472167968</v>
      </c>
      <c r="H28">
        <v>398.368835449218</v>
      </c>
      <c r="I28">
        <v>573.768615722656</v>
      </c>
      <c r="J28">
        <v>1144.82879638671</v>
      </c>
      <c r="L28" s="10">
        <v>2.2</v>
      </c>
      <c r="M28">
        <v>117.759704589843</v>
      </c>
      <c r="N28">
        <v>121.726989746093</v>
      </c>
      <c r="O28">
        <v>125.160217285156</v>
      </c>
      <c r="P28">
        <v>135.154724121093</v>
      </c>
      <c r="Q28">
        <v>162.162780761718</v>
      </c>
      <c r="R28">
        <v>211.906433105468</v>
      </c>
      <c r="S28">
        <v>313.377380371093</v>
      </c>
      <c r="T28">
        <v>623.741149902343</v>
      </c>
      <c r="V28" s="10">
        <v>2.2</v>
      </c>
      <c r="W28">
        <v>79.7653198242187</v>
      </c>
      <c r="X28">
        <v>83.1985473632812</v>
      </c>
      <c r="Y28">
        <v>86.4791870117187</v>
      </c>
      <c r="Z28">
        <v>93.6508178710937</v>
      </c>
      <c r="AA28">
        <v>116.004943847656</v>
      </c>
      <c r="AB28">
        <v>154.151916503906</v>
      </c>
      <c r="AC28">
        <v>235.404968261718</v>
      </c>
      <c r="AD28">
        <v>478.553771972656</v>
      </c>
      <c r="AF28" s="10">
        <v>2.2</v>
      </c>
      <c r="AG28">
        <v>39.7872924804687</v>
      </c>
      <c r="AH28">
        <v>41.3131713867187</v>
      </c>
      <c r="AJ28" s="10">
        <v>2.2</v>
      </c>
      <c r="AK28">
        <v>36.5829467773437</v>
      </c>
      <c r="AL28">
        <v>39.3295288085937</v>
      </c>
    </row>
    <row r="29" spans="2:38">
      <c r="B29" s="10">
        <v>2.5</v>
      </c>
      <c r="C29" s="10">
        <v>235.481262207031</v>
      </c>
      <c r="D29">
        <v>241.127014160156</v>
      </c>
      <c r="E29">
        <v>247.611999511718</v>
      </c>
      <c r="F29">
        <v>260.047912597656</v>
      </c>
      <c r="G29">
        <v>300.636291503906</v>
      </c>
      <c r="H29">
        <v>373.802185058593</v>
      </c>
      <c r="I29">
        <v>535.316467285156</v>
      </c>
      <c r="J29">
        <v>1069.45037841796</v>
      </c>
      <c r="L29" s="10">
        <v>2.5</v>
      </c>
      <c r="M29">
        <v>114.250183105468</v>
      </c>
      <c r="N29">
        <v>117.607116699218</v>
      </c>
      <c r="O29">
        <v>121.879577636718</v>
      </c>
      <c r="P29">
        <v>130.119323730468</v>
      </c>
      <c r="Q29">
        <v>156.669616699218</v>
      </c>
      <c r="R29">
        <v>204.505920410156</v>
      </c>
      <c r="S29">
        <v>302.085876464843</v>
      </c>
      <c r="T29">
        <v>601.387023925781</v>
      </c>
      <c r="V29" s="10">
        <v>2.5</v>
      </c>
      <c r="W29">
        <v>77.4765014648437</v>
      </c>
      <c r="X29">
        <v>80.4519653320312</v>
      </c>
      <c r="Y29">
        <v>84.8007202148437</v>
      </c>
      <c r="Z29">
        <v>90.9805297851562</v>
      </c>
      <c r="AA29">
        <v>112.800598144531</v>
      </c>
      <c r="AB29">
        <v>149.192810058593</v>
      </c>
      <c r="AC29">
        <v>227.928161621093</v>
      </c>
      <c r="AD29">
        <v>463.371276855468</v>
      </c>
      <c r="AF29" s="10">
        <v>2.5</v>
      </c>
      <c r="AG29">
        <v>39.0243530273437</v>
      </c>
      <c r="AH29">
        <v>40.3213500976562</v>
      </c>
      <c r="AJ29" s="10">
        <v>2.5</v>
      </c>
      <c r="AK29">
        <v>35.6674194335937</v>
      </c>
      <c r="AL29">
        <v>38.4140014648437</v>
      </c>
    </row>
    <row r="30" spans="2:38">
      <c r="B30" s="10">
        <v>3</v>
      </c>
      <c r="C30" s="10">
        <v>210.227966308593</v>
      </c>
      <c r="D30">
        <v>215.568542480468</v>
      </c>
      <c r="E30">
        <v>221.595764160156</v>
      </c>
      <c r="F30">
        <v>234.413146972656</v>
      </c>
      <c r="G30">
        <v>275.535583496093</v>
      </c>
      <c r="H30">
        <v>346.412658691406</v>
      </c>
      <c r="I30">
        <v>496.253967285156</v>
      </c>
      <c r="J30">
        <v>984.992980957031</v>
      </c>
      <c r="L30" s="10">
        <v>3</v>
      </c>
      <c r="M30">
        <v>109.291076660156</v>
      </c>
      <c r="N30">
        <v>112.800598144531</v>
      </c>
      <c r="O30">
        <v>116.691589355468</v>
      </c>
      <c r="P30">
        <v>124.473571777343</v>
      </c>
      <c r="Q30">
        <v>149.497985839843</v>
      </c>
      <c r="R30">
        <v>195.426940917968</v>
      </c>
      <c r="S30">
        <v>288.887023925781</v>
      </c>
      <c r="T30">
        <v>574.378967285156</v>
      </c>
      <c r="V30" s="10">
        <v>3</v>
      </c>
      <c r="W30">
        <v>74.8825073242187</v>
      </c>
      <c r="X30">
        <v>78.0105590820312</v>
      </c>
      <c r="Y30">
        <v>81.0623168945312</v>
      </c>
      <c r="Z30">
        <v>88.5391235351562</v>
      </c>
      <c r="AA30">
        <v>109.062194824218</v>
      </c>
      <c r="AB30">
        <v>144.233703613281</v>
      </c>
      <c r="AC30">
        <v>219.154357910156</v>
      </c>
      <c r="AD30">
        <v>445.594787597656</v>
      </c>
      <c r="AF30" s="10">
        <v>3</v>
      </c>
      <c r="AG30">
        <v>37.5747680664062</v>
      </c>
      <c r="AH30">
        <v>39.8635864257812</v>
      </c>
      <c r="AJ30" s="10">
        <v>3</v>
      </c>
      <c r="AK30">
        <v>35.0570678710937</v>
      </c>
      <c r="AL30">
        <v>37.2695922851562</v>
      </c>
    </row>
    <row r="31" spans="2:38">
      <c r="B31" s="10">
        <v>3.2</v>
      </c>
      <c r="C31" s="10">
        <v>203.132629394531</v>
      </c>
      <c r="D31">
        <v>208.549499511718</v>
      </c>
      <c r="E31">
        <v>214.576721191406</v>
      </c>
      <c r="F31">
        <v>227.012634277343</v>
      </c>
      <c r="G31">
        <v>267.982482910156</v>
      </c>
      <c r="H31">
        <v>338.630676269531</v>
      </c>
      <c r="I31">
        <v>485.191345214843</v>
      </c>
      <c r="J31">
        <v>958.137512207031</v>
      </c>
      <c r="L31" s="10">
        <v>3.2</v>
      </c>
      <c r="M31">
        <v>107.307434082031</v>
      </c>
      <c r="N31">
        <v>111.045837402343</v>
      </c>
      <c r="O31">
        <v>115.394592285156</v>
      </c>
      <c r="P31">
        <v>123.100280761718</v>
      </c>
      <c r="Q31">
        <v>147.666931152343</v>
      </c>
      <c r="R31">
        <v>192.604064941406</v>
      </c>
      <c r="S31">
        <v>284.538269042968</v>
      </c>
      <c r="T31">
        <v>565.986633300781</v>
      </c>
      <c r="V31" s="10">
        <v>3.2</v>
      </c>
      <c r="W31">
        <v>74.4247436523437</v>
      </c>
      <c r="X31">
        <v>76.8661499023437</v>
      </c>
      <c r="Y31">
        <v>80.2993774414062</v>
      </c>
      <c r="Z31">
        <v>87.2421264648437</v>
      </c>
      <c r="AA31">
        <v>107.536315917968</v>
      </c>
      <c r="AB31">
        <v>142.478942871093</v>
      </c>
      <c r="AC31">
        <v>216.484069824218</v>
      </c>
      <c r="AD31">
        <v>440.025329589843</v>
      </c>
      <c r="AF31" s="10">
        <v>3.2</v>
      </c>
      <c r="AG31">
        <v>37.1932983398437</v>
      </c>
      <c r="AH31">
        <v>39.7109985351562</v>
      </c>
      <c r="AJ31" s="10">
        <v>3.2</v>
      </c>
      <c r="AK31">
        <v>34.9044799804687</v>
      </c>
      <c r="AL31">
        <v>36.9644165039062</v>
      </c>
    </row>
    <row r="32" spans="2:38">
      <c r="B32" s="10">
        <v>3.5</v>
      </c>
      <c r="C32" s="10">
        <v>193.672180175781</v>
      </c>
      <c r="D32">
        <v>199.317932128906</v>
      </c>
      <c r="E32">
        <v>205.574035644531</v>
      </c>
      <c r="F32">
        <v>218.009948730468</v>
      </c>
      <c r="G32">
        <v>258.064270019531</v>
      </c>
      <c r="H32">
        <v>328.102111816406</v>
      </c>
      <c r="I32">
        <v>470.008850097656</v>
      </c>
      <c r="J32">
        <v>920.600891113281</v>
      </c>
      <c r="L32" s="10">
        <v>3.5</v>
      </c>
      <c r="M32">
        <v>105.400085449218</v>
      </c>
      <c r="N32">
        <v>109.367370605468</v>
      </c>
      <c r="O32">
        <v>113.182067871093</v>
      </c>
      <c r="P32">
        <v>121.192932128906</v>
      </c>
      <c r="Q32">
        <v>145.225524902343</v>
      </c>
      <c r="R32">
        <v>188.713073730468</v>
      </c>
      <c r="S32">
        <v>279.045104980468</v>
      </c>
      <c r="T32">
        <v>555.000305175781</v>
      </c>
      <c r="V32" s="10">
        <v>3.5</v>
      </c>
      <c r="W32">
        <v>73.8906860351562</v>
      </c>
      <c r="X32">
        <v>75.4928588867187</v>
      </c>
      <c r="Y32">
        <v>79.4601440429687</v>
      </c>
      <c r="Z32">
        <v>86.0977172851562</v>
      </c>
      <c r="AA32">
        <v>105.934143066406</v>
      </c>
      <c r="AB32">
        <v>140.113830566406</v>
      </c>
      <c r="AC32">
        <v>213.203430175781</v>
      </c>
      <c r="AD32">
        <v>433.387756347656</v>
      </c>
      <c r="AF32" s="10">
        <v>3.5</v>
      </c>
      <c r="AG32">
        <v>36.6592407226562</v>
      </c>
      <c r="AH32">
        <v>39.4058227539062</v>
      </c>
      <c r="AJ32" s="10">
        <v>3.5</v>
      </c>
      <c r="AK32">
        <v>34.7518920898437</v>
      </c>
      <c r="AL32">
        <v>36.5066528320312</v>
      </c>
    </row>
    <row r="33" spans="2:38">
      <c r="B33" s="10">
        <v>4</v>
      </c>
      <c r="C33" s="10">
        <v>180.091857910156</v>
      </c>
      <c r="D33">
        <v>185.813903808593</v>
      </c>
      <c r="E33">
        <v>192.832946777343</v>
      </c>
      <c r="F33">
        <v>205.497741699218</v>
      </c>
      <c r="G33">
        <v>244.636535644531</v>
      </c>
      <c r="H33">
        <v>312.538146972656</v>
      </c>
      <c r="I33">
        <v>448.112487792968</v>
      </c>
      <c r="J33">
        <v>865.135192871093</v>
      </c>
      <c r="L33" s="10">
        <v>4</v>
      </c>
      <c r="M33">
        <v>102.195739746093</v>
      </c>
      <c r="N33">
        <v>105.934143066406</v>
      </c>
      <c r="O33">
        <v>110.130310058593</v>
      </c>
      <c r="P33">
        <v>117.912292480468</v>
      </c>
      <c r="Q33">
        <v>141.105651855468</v>
      </c>
      <c r="R33">
        <v>183.296203613281</v>
      </c>
      <c r="S33">
        <v>271.873474121093</v>
      </c>
      <c r="T33">
        <v>540.428161621093</v>
      </c>
      <c r="V33" s="10">
        <v>4</v>
      </c>
      <c r="W33">
        <v>72.1359252929687</v>
      </c>
      <c r="X33">
        <v>74.6536254882812</v>
      </c>
      <c r="Y33">
        <v>77.7816772460937</v>
      </c>
      <c r="Z33">
        <v>84.8770141601562</v>
      </c>
      <c r="AA33">
        <v>104.179382324218</v>
      </c>
      <c r="AB33">
        <v>137.596130371093</v>
      </c>
      <c r="AC33">
        <v>208.778381347656</v>
      </c>
      <c r="AD33">
        <v>424.766540527343</v>
      </c>
      <c r="AF33" s="10">
        <v>4</v>
      </c>
      <c r="AG33">
        <v>36.0488891601562</v>
      </c>
      <c r="AH33">
        <v>38.7954711914062</v>
      </c>
      <c r="AJ33" s="10">
        <v>4</v>
      </c>
      <c r="AK33">
        <v>34.6755981445312</v>
      </c>
      <c r="AL33">
        <v>36.0488891601562</v>
      </c>
    </row>
    <row r="34" spans="2:38">
      <c r="B34" s="10">
        <v>4.2</v>
      </c>
      <c r="C34" s="10">
        <v>175.895690917968</v>
      </c>
      <c r="D34">
        <v>181.388854980468</v>
      </c>
      <c r="E34">
        <v>188.102722167968</v>
      </c>
      <c r="F34">
        <v>201.072692871093</v>
      </c>
      <c r="G34">
        <v>239.753723144531</v>
      </c>
      <c r="H34">
        <v>306.816101074218</v>
      </c>
      <c r="I34">
        <v>439.949035644531</v>
      </c>
      <c r="J34">
        <v>846.061706542968</v>
      </c>
      <c r="L34" s="10">
        <v>4.2</v>
      </c>
      <c r="M34">
        <v>101.356506347656</v>
      </c>
      <c r="N34">
        <v>105.094909667968</v>
      </c>
      <c r="O34">
        <v>109.291076660156</v>
      </c>
      <c r="P34">
        <v>116.615295410156</v>
      </c>
      <c r="Q34">
        <v>139.808654785156</v>
      </c>
      <c r="R34">
        <v>181.617736816406</v>
      </c>
      <c r="S34">
        <v>269.355773925781</v>
      </c>
      <c r="T34">
        <v>535.621643066406</v>
      </c>
      <c r="V34" s="10">
        <v>4.2</v>
      </c>
      <c r="W34">
        <v>71.4492797851562</v>
      </c>
      <c r="X34">
        <v>74.4247436523437</v>
      </c>
      <c r="Y34">
        <v>77.0950317382812</v>
      </c>
      <c r="Z34">
        <v>84.2666625976562</v>
      </c>
      <c r="AA34">
        <v>103.340148925781</v>
      </c>
      <c r="AB34">
        <v>136.833190917968</v>
      </c>
      <c r="AC34">
        <v>207.328796386718</v>
      </c>
      <c r="AD34">
        <v>421.638488769531</v>
      </c>
      <c r="AF34" s="10">
        <v>4.2</v>
      </c>
      <c r="AG34">
        <v>35.8200073242187</v>
      </c>
      <c r="AH34">
        <v>38.5665893554687</v>
      </c>
      <c r="AJ34" s="10">
        <v>4.2</v>
      </c>
      <c r="AK34">
        <v>34.5993041992187</v>
      </c>
      <c r="AL34">
        <v>35.8963012695312</v>
      </c>
    </row>
    <row r="35" spans="2:38">
      <c r="B35" s="10">
        <v>4.5</v>
      </c>
      <c r="C35" s="10">
        <v>170.555114746093</v>
      </c>
      <c r="D35">
        <v>175.666809082031</v>
      </c>
      <c r="E35">
        <v>181.770324707031</v>
      </c>
      <c r="F35">
        <v>195.121765136718</v>
      </c>
      <c r="G35">
        <v>233.268737792968</v>
      </c>
      <c r="H35">
        <v>299.263000488281</v>
      </c>
      <c r="I35">
        <v>429.191589355468</v>
      </c>
      <c r="J35">
        <v>823.860168457031</v>
      </c>
      <c r="L35" s="10">
        <v>4.5</v>
      </c>
      <c r="M35">
        <v>100.517272949218</v>
      </c>
      <c r="N35">
        <v>103.950500488281</v>
      </c>
      <c r="O35">
        <v>107.612609863281</v>
      </c>
      <c r="P35">
        <v>115.547180175781</v>
      </c>
      <c r="Q35">
        <v>138.435363769531</v>
      </c>
      <c r="R35">
        <v>179.634094238281</v>
      </c>
      <c r="S35">
        <v>266.456604003906</v>
      </c>
      <c r="T35">
        <v>529.975891113281</v>
      </c>
      <c r="V35" s="10">
        <v>4.5</v>
      </c>
      <c r="W35">
        <v>70.6863403320312</v>
      </c>
      <c r="X35">
        <v>74.1195678710937</v>
      </c>
      <c r="Y35">
        <v>76.3320922851562</v>
      </c>
      <c r="Z35">
        <v>83.4274291992187</v>
      </c>
      <c r="AA35">
        <v>102.348327636718</v>
      </c>
      <c r="AB35">
        <v>135.841369628906</v>
      </c>
      <c r="AC35">
        <v>205.726623535156</v>
      </c>
      <c r="AD35">
        <v>418.434143066406</v>
      </c>
      <c r="AF35" s="10">
        <v>4.5</v>
      </c>
      <c r="AG35">
        <v>35.5911254882812</v>
      </c>
      <c r="AH35">
        <v>38.3377075195312</v>
      </c>
      <c r="AJ35" s="10">
        <v>4.5</v>
      </c>
      <c r="AK35">
        <v>34.5230102539062</v>
      </c>
      <c r="AL35">
        <v>35.7437133789062</v>
      </c>
    </row>
    <row r="36" spans="2:38">
      <c r="B36" s="10">
        <v>5</v>
      </c>
      <c r="C36" s="10">
        <v>161.933898925781</v>
      </c>
      <c r="D36">
        <v>167.579650878906</v>
      </c>
      <c r="E36">
        <v>173.606872558593</v>
      </c>
      <c r="F36">
        <v>185.813903808593</v>
      </c>
      <c r="G36">
        <v>224.037170410156</v>
      </c>
      <c r="H36">
        <v>288.505554199218</v>
      </c>
      <c r="I36">
        <v>412.864685058593</v>
      </c>
      <c r="J36">
        <v>791.740417480468</v>
      </c>
      <c r="L36" s="10">
        <v>5</v>
      </c>
      <c r="M36">
        <v>99.1439819335937</v>
      </c>
      <c r="N36">
        <v>101.661682128906</v>
      </c>
      <c r="O36">
        <v>105.781555175781</v>
      </c>
      <c r="P36">
        <v>113.868713378906</v>
      </c>
      <c r="Q36">
        <v>136.604309082031</v>
      </c>
      <c r="R36">
        <v>177.116394042968</v>
      </c>
      <c r="S36">
        <v>262.870788574218</v>
      </c>
      <c r="T36">
        <v>522.956848144531</v>
      </c>
      <c r="V36" s="10">
        <v>5</v>
      </c>
      <c r="W36">
        <v>70.1522827148437</v>
      </c>
      <c r="X36">
        <v>73.6618041992187</v>
      </c>
      <c r="Y36">
        <v>75.4165649414062</v>
      </c>
      <c r="Z36">
        <v>82.3593139648437</v>
      </c>
      <c r="AA36">
        <v>101.509094238281</v>
      </c>
      <c r="AB36">
        <v>134.925842285156</v>
      </c>
      <c r="AC36">
        <v>204.124450683593</v>
      </c>
      <c r="AD36">
        <v>415.611267089843</v>
      </c>
      <c r="AF36" s="10">
        <v>5</v>
      </c>
      <c r="AG36">
        <v>35.3622436523437</v>
      </c>
      <c r="AH36">
        <v>38.0325317382812</v>
      </c>
      <c r="AJ36" s="10">
        <v>5</v>
      </c>
      <c r="AK36">
        <v>34.5230102539062</v>
      </c>
      <c r="AL36">
        <v>35.5911254882812</v>
      </c>
    </row>
    <row r="37" spans="2:38">
      <c r="B37" s="10">
        <v>6</v>
      </c>
      <c r="C37" s="10">
        <v>149.345397949218</v>
      </c>
      <c r="D37">
        <v>154.762268066406</v>
      </c>
      <c r="E37">
        <v>160.179138183593</v>
      </c>
      <c r="F37">
        <v>172.233581542968</v>
      </c>
      <c r="G37">
        <v>208.854675292968</v>
      </c>
      <c r="H37">
        <v>269.813537597656</v>
      </c>
      <c r="I37">
        <v>385.551452636718</v>
      </c>
      <c r="J37">
        <v>737.266540527343</v>
      </c>
      <c r="L37" s="10">
        <v>6</v>
      </c>
      <c r="M37">
        <v>95.0241088867187</v>
      </c>
      <c r="N37">
        <v>99.6017456054687</v>
      </c>
      <c r="O37">
        <v>102.577209472656</v>
      </c>
      <c r="P37">
        <v>110.359191894531</v>
      </c>
      <c r="Q37">
        <v>133.094787597656</v>
      </c>
      <c r="R37">
        <v>172.843933105468</v>
      </c>
      <c r="S37">
        <v>256.690979003906</v>
      </c>
      <c r="T37">
        <v>510.368347167968</v>
      </c>
      <c r="V37" s="10">
        <v>6</v>
      </c>
      <c r="W37">
        <v>69.4656372070312</v>
      </c>
      <c r="X37">
        <v>71.9070434570312</v>
      </c>
      <c r="Y37">
        <v>74.7299194335937</v>
      </c>
      <c r="Z37">
        <v>80.6808471679687</v>
      </c>
      <c r="AA37">
        <v>100.288391113281</v>
      </c>
      <c r="AB37">
        <v>132.865905761718</v>
      </c>
      <c r="AC37">
        <v>201.225280761718</v>
      </c>
      <c r="AD37">
        <v>409.049987792968</v>
      </c>
      <c r="AF37" s="10">
        <v>6</v>
      </c>
      <c r="AG37">
        <v>35.1333618164062</v>
      </c>
      <c r="AH37">
        <v>37.6510620117187</v>
      </c>
      <c r="AJ37" s="10">
        <v>6</v>
      </c>
      <c r="AK37">
        <v>34.2178344726562</v>
      </c>
      <c r="AL37">
        <v>35.2859497070312</v>
      </c>
    </row>
    <row r="38" spans="2:38">
      <c r="B38" s="10">
        <v>7</v>
      </c>
      <c r="C38" s="10">
        <v>141.258239746093</v>
      </c>
      <c r="D38">
        <v>145.988464355468</v>
      </c>
      <c r="E38">
        <v>150.108337402343</v>
      </c>
      <c r="F38">
        <v>161.399841308593</v>
      </c>
      <c r="G38">
        <v>196.647644042968</v>
      </c>
      <c r="H38">
        <v>254.173278808593</v>
      </c>
      <c r="I38">
        <v>363.502502441406</v>
      </c>
      <c r="J38">
        <v>693.855285644531</v>
      </c>
      <c r="L38" s="10">
        <v>7</v>
      </c>
      <c r="M38">
        <v>93.3456420898437</v>
      </c>
      <c r="N38">
        <v>96.1685180664062</v>
      </c>
      <c r="O38">
        <v>100.364685058593</v>
      </c>
      <c r="P38">
        <v>107.612609863281</v>
      </c>
      <c r="Q38">
        <v>129.890441894531</v>
      </c>
      <c r="R38">
        <v>169.334411621093</v>
      </c>
      <c r="S38">
        <v>251.808166503906</v>
      </c>
      <c r="T38">
        <v>500.144958496093</v>
      </c>
      <c r="V38" s="10">
        <v>7</v>
      </c>
      <c r="W38">
        <v>68.9315795898437</v>
      </c>
      <c r="X38">
        <v>70.4574584960937</v>
      </c>
      <c r="Y38">
        <v>74.1195678710937</v>
      </c>
      <c r="Z38">
        <v>79.8416137695312</v>
      </c>
      <c r="AA38">
        <v>99.2202758789062</v>
      </c>
      <c r="AB38">
        <v>131.034851074218</v>
      </c>
      <c r="AC38">
        <v>198.707580566406</v>
      </c>
      <c r="AD38">
        <v>402.565002441406</v>
      </c>
      <c r="AF38" s="10">
        <v>7</v>
      </c>
      <c r="AG38">
        <v>35.0570678710937</v>
      </c>
      <c r="AH38">
        <v>37.2695922851562</v>
      </c>
      <c r="AJ38" s="10">
        <v>7</v>
      </c>
      <c r="AK38">
        <v>33.9889526367187</v>
      </c>
      <c r="AL38">
        <v>35.2096557617187</v>
      </c>
    </row>
    <row r="39" spans="2:38">
      <c r="B39" s="10">
        <v>8</v>
      </c>
      <c r="C39" s="10">
        <v>135.536193847656</v>
      </c>
      <c r="D39">
        <v>139.045715332031</v>
      </c>
      <c r="E39">
        <v>144.386291503906</v>
      </c>
      <c r="F39">
        <v>153.617858886718</v>
      </c>
      <c r="G39">
        <v>186.119079589843</v>
      </c>
      <c r="H39">
        <v>241.508483886718</v>
      </c>
      <c r="I39">
        <v>346.336364746093</v>
      </c>
      <c r="J39">
        <v>665.168762207031</v>
      </c>
      <c r="L39" s="10">
        <v>8</v>
      </c>
      <c r="M39">
        <v>90.8279418945312</v>
      </c>
      <c r="N39">
        <v>94.1085815429687</v>
      </c>
      <c r="O39">
        <v>98.2284545898437</v>
      </c>
      <c r="P39">
        <v>105.323791503906</v>
      </c>
      <c r="Q39">
        <v>127.372741699218</v>
      </c>
      <c r="R39">
        <v>165.901184082031</v>
      </c>
      <c r="S39">
        <v>247.611999511718</v>
      </c>
      <c r="T39">
        <v>491.600036621093</v>
      </c>
      <c r="V39" s="10">
        <v>8</v>
      </c>
      <c r="W39">
        <v>67.7108764648437</v>
      </c>
      <c r="X39">
        <v>69.8471069335937</v>
      </c>
      <c r="Y39">
        <v>73.2803344726562</v>
      </c>
      <c r="Z39">
        <v>79.0786743164062</v>
      </c>
      <c r="AA39">
        <v>97.6943969726562</v>
      </c>
      <c r="AB39">
        <v>129.585266113281</v>
      </c>
      <c r="AC39">
        <v>196.342468261718</v>
      </c>
      <c r="AD39">
        <v>396.080017089843</v>
      </c>
      <c r="AF39" s="10">
        <v>8</v>
      </c>
      <c r="AG39">
        <v>34.9044799804687</v>
      </c>
      <c r="AH39">
        <v>36.9644165039062</v>
      </c>
      <c r="AJ39" s="10">
        <v>8</v>
      </c>
      <c r="AK39">
        <v>33.7600708007812</v>
      </c>
      <c r="AL39">
        <v>35.0570678710937</v>
      </c>
    </row>
    <row r="40" spans="2:38">
      <c r="B40" s="10">
        <v>9</v>
      </c>
      <c r="C40" s="10">
        <v>129.814147949218</v>
      </c>
      <c r="D40">
        <v>134.468078613281</v>
      </c>
      <c r="E40">
        <v>138.359069824218</v>
      </c>
      <c r="F40">
        <v>147.514343261718</v>
      </c>
      <c r="G40">
        <v>178.031921386718</v>
      </c>
      <c r="H40">
        <v>230.751037597656</v>
      </c>
      <c r="I40">
        <v>333.824157714843</v>
      </c>
      <c r="J40">
        <v>644.569396972656</v>
      </c>
      <c r="L40" s="10">
        <v>9</v>
      </c>
      <c r="M40">
        <v>89.5309448242187</v>
      </c>
      <c r="N40">
        <v>92.7352905273437</v>
      </c>
      <c r="O40">
        <v>95.6344604492187</v>
      </c>
      <c r="P40">
        <v>103.340148925781</v>
      </c>
      <c r="Q40">
        <v>124.778747558593</v>
      </c>
      <c r="R40">
        <v>163.154602050781</v>
      </c>
      <c r="S40">
        <v>243.949890136718</v>
      </c>
      <c r="T40">
        <v>484.352111816406</v>
      </c>
      <c r="V40" s="10">
        <v>9</v>
      </c>
      <c r="W40">
        <v>66.5664672851562</v>
      </c>
      <c r="X40">
        <v>69.3893432617187</v>
      </c>
      <c r="Y40">
        <v>72.0596313476562</v>
      </c>
      <c r="Z40">
        <v>77.7816772460937</v>
      </c>
      <c r="AA40">
        <v>96.3973999023437</v>
      </c>
      <c r="AB40">
        <v>128.440856933593</v>
      </c>
      <c r="AC40">
        <v>194.358825683593</v>
      </c>
      <c r="AD40">
        <v>390.510559082031</v>
      </c>
      <c r="AF40" s="10">
        <v>9</v>
      </c>
      <c r="AG40">
        <v>34.8281860351562</v>
      </c>
      <c r="AH40">
        <v>36.6592407226562</v>
      </c>
      <c r="AJ40" s="10">
        <v>9</v>
      </c>
      <c r="AK40">
        <v>33.5311889648437</v>
      </c>
      <c r="AL40">
        <v>34.9807739257812</v>
      </c>
    </row>
    <row r="41" spans="2:38">
      <c r="B41" s="10">
        <v>10</v>
      </c>
      <c r="C41" s="10">
        <v>125.007629394531</v>
      </c>
      <c r="D41">
        <v>129.508972167968</v>
      </c>
      <c r="E41">
        <v>134.468078613281</v>
      </c>
      <c r="F41">
        <v>143.165588378906</v>
      </c>
      <c r="G41">
        <v>171.928405761718</v>
      </c>
      <c r="H41">
        <v>222.282409667968</v>
      </c>
      <c r="I41">
        <v>323.600769042968</v>
      </c>
      <c r="J41">
        <v>628.166198730468</v>
      </c>
      <c r="L41" s="10">
        <v>10</v>
      </c>
      <c r="M41">
        <v>88.0813598632812</v>
      </c>
      <c r="N41">
        <v>90.5990600585937</v>
      </c>
      <c r="O41">
        <v>94.1848754882812</v>
      </c>
      <c r="P41">
        <v>101.432800292968</v>
      </c>
      <c r="Q41">
        <v>123.176574707031</v>
      </c>
      <c r="R41">
        <v>160.789489746093</v>
      </c>
      <c r="S41">
        <v>240.669250488281</v>
      </c>
      <c r="T41">
        <v>478.172302246093</v>
      </c>
      <c r="V41" s="10">
        <v>10</v>
      </c>
      <c r="W41">
        <v>65.6509399414062</v>
      </c>
      <c r="X41">
        <v>69.0078735351562</v>
      </c>
      <c r="Y41">
        <v>70.9915161132812</v>
      </c>
      <c r="Z41">
        <v>76.7135620117187</v>
      </c>
      <c r="AA41">
        <v>95.2529907226562</v>
      </c>
      <c r="AB41">
        <v>127.067565917968</v>
      </c>
      <c r="AC41">
        <v>192.375183105468</v>
      </c>
      <c r="AD41">
        <v>385.780334472656</v>
      </c>
      <c r="AF41" s="10">
        <v>10</v>
      </c>
      <c r="AG41">
        <v>34.7518920898437</v>
      </c>
      <c r="AH41">
        <v>36.4303588867187</v>
      </c>
      <c r="AJ41" s="10">
        <v>10</v>
      </c>
      <c r="AK41">
        <v>33.3786010742187</v>
      </c>
      <c r="AL41">
        <v>34.9044799804687</v>
      </c>
    </row>
    <row r="42" spans="1:33">
      <c r="A42" s="10" t="s">
        <v>1367</v>
      </c>
      <c r="B42" s="10" t="s">
        <v>1367</v>
      </c>
      <c r="C42" t="s">
        <v>1367</v>
      </c>
      <c r="D42" t="s">
        <v>1367</v>
      </c>
      <c r="E42" t="s">
        <v>1367</v>
      </c>
      <c r="F42" t="s">
        <v>1367</v>
      </c>
      <c r="G42" t="s">
        <v>1367</v>
      </c>
      <c r="H42" t="s">
        <v>1367</v>
      </c>
      <c r="I42" t="s">
        <v>1367</v>
      </c>
      <c r="L42" t="s">
        <v>1367</v>
      </c>
      <c r="M42" t="s">
        <v>1367</v>
      </c>
      <c r="N42" t="s">
        <v>1367</v>
      </c>
      <c r="O42" t="s">
        <v>1367</v>
      </c>
      <c r="P42" t="s">
        <v>1367</v>
      </c>
      <c r="Q42" t="s">
        <v>1367</v>
      </c>
      <c r="R42" t="s">
        <v>1367</v>
      </c>
      <c r="S42" t="s">
        <v>1367</v>
      </c>
      <c r="V42" t="s">
        <v>1367</v>
      </c>
      <c r="W42" t="s">
        <v>1367</v>
      </c>
      <c r="X42" t="s">
        <v>1367</v>
      </c>
      <c r="Y42" t="s">
        <v>1367</v>
      </c>
      <c r="Z42" t="s">
        <v>1367</v>
      </c>
      <c r="AA42" t="s">
        <v>1367</v>
      </c>
      <c r="AB42" t="s">
        <v>1367</v>
      </c>
      <c r="AC42" t="s">
        <v>1367</v>
      </c>
      <c r="AF42" t="s">
        <v>1367</v>
      </c>
      <c r="AG42" t="s">
        <v>1367</v>
      </c>
    </row>
  </sheetData>
  <pageMargins left="0.7" right="0.7" top="0.75" bottom="0.75" header="0.3" footer="0.3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DX101"/>
  <sheetViews>
    <sheetView zoomScale="70" zoomScaleNormal="70" workbookViewId="0">
      <selection activeCell="M2" sqref="M2"/>
    </sheetView>
  </sheetViews>
  <sheetFormatPr defaultColWidth="9" defaultRowHeight="13.5"/>
  <sheetData>
    <row r="1" spans="2:128">
      <c r="B1">
        <v>25</v>
      </c>
      <c r="C1">
        <v>26</v>
      </c>
      <c r="D1">
        <v>27</v>
      </c>
      <c r="E1">
        <v>28</v>
      </c>
      <c r="F1">
        <v>29</v>
      </c>
      <c r="G1">
        <v>30</v>
      </c>
      <c r="H1">
        <v>31</v>
      </c>
      <c r="I1">
        <v>32</v>
      </c>
      <c r="J1">
        <v>33</v>
      </c>
      <c r="K1">
        <v>34</v>
      </c>
      <c r="L1">
        <v>35</v>
      </c>
      <c r="M1">
        <v>36</v>
      </c>
      <c r="N1">
        <v>37</v>
      </c>
      <c r="O1">
        <v>38</v>
      </c>
      <c r="P1">
        <v>39</v>
      </c>
      <c r="Q1">
        <v>40</v>
      </c>
      <c r="R1">
        <v>41</v>
      </c>
      <c r="S1">
        <v>42</v>
      </c>
      <c r="T1">
        <v>43</v>
      </c>
      <c r="U1">
        <v>44</v>
      </c>
      <c r="V1">
        <v>45</v>
      </c>
      <c r="W1">
        <v>46</v>
      </c>
      <c r="X1">
        <v>47</v>
      </c>
      <c r="Y1">
        <v>48</v>
      </c>
      <c r="Z1">
        <v>49</v>
      </c>
      <c r="AA1">
        <v>50</v>
      </c>
      <c r="AB1">
        <v>51</v>
      </c>
      <c r="AC1">
        <v>52</v>
      </c>
      <c r="AD1">
        <v>53</v>
      </c>
      <c r="AE1">
        <v>54</v>
      </c>
      <c r="AF1">
        <v>55</v>
      </c>
      <c r="AG1">
        <v>56</v>
      </c>
      <c r="AH1">
        <v>57</v>
      </c>
      <c r="AI1">
        <v>58</v>
      </c>
      <c r="AJ1">
        <v>59</v>
      </c>
      <c r="AK1">
        <v>60</v>
      </c>
      <c r="AL1">
        <v>61</v>
      </c>
      <c r="AM1">
        <v>62</v>
      </c>
      <c r="AN1">
        <v>63</v>
      </c>
      <c r="AO1">
        <v>64</v>
      </c>
      <c r="AP1">
        <v>65</v>
      </c>
      <c r="AQ1">
        <v>66</v>
      </c>
      <c r="AR1">
        <v>67</v>
      </c>
      <c r="AS1">
        <v>68</v>
      </c>
      <c r="AT1">
        <v>69</v>
      </c>
      <c r="AU1">
        <v>70</v>
      </c>
      <c r="AV1">
        <v>71</v>
      </c>
      <c r="AW1">
        <v>72</v>
      </c>
      <c r="AX1">
        <v>73</v>
      </c>
      <c r="AY1">
        <v>74</v>
      </c>
      <c r="AZ1">
        <v>75</v>
      </c>
      <c r="BA1">
        <v>76</v>
      </c>
      <c r="BB1">
        <v>77</v>
      </c>
      <c r="BC1">
        <v>78</v>
      </c>
      <c r="BD1">
        <v>79</v>
      </c>
      <c r="BE1">
        <v>80</v>
      </c>
      <c r="BF1">
        <v>81</v>
      </c>
      <c r="BG1">
        <v>82</v>
      </c>
      <c r="BH1">
        <v>83</v>
      </c>
      <c r="BI1">
        <v>84</v>
      </c>
      <c r="BJ1">
        <v>85</v>
      </c>
      <c r="BK1">
        <v>86</v>
      </c>
      <c r="BL1">
        <v>87</v>
      </c>
      <c r="BM1">
        <v>88</v>
      </c>
      <c r="BN1">
        <v>89</v>
      </c>
      <c r="BO1">
        <v>90</v>
      </c>
      <c r="BP1">
        <v>91</v>
      </c>
      <c r="BQ1">
        <v>92</v>
      </c>
      <c r="BR1">
        <v>93</v>
      </c>
      <c r="BS1">
        <v>94</v>
      </c>
      <c r="BT1">
        <v>95</v>
      </c>
      <c r="BU1">
        <v>96</v>
      </c>
      <c r="BV1">
        <v>97</v>
      </c>
      <c r="BW1">
        <v>98</v>
      </c>
      <c r="BX1">
        <v>99</v>
      </c>
      <c r="BY1">
        <v>100</v>
      </c>
      <c r="BZ1">
        <v>110</v>
      </c>
      <c r="CA1">
        <v>120</v>
      </c>
      <c r="CB1">
        <v>130</v>
      </c>
      <c r="CC1">
        <v>140</v>
      </c>
      <c r="CD1">
        <v>150</v>
      </c>
      <c r="CE1">
        <v>160</v>
      </c>
      <c r="CF1">
        <v>170</v>
      </c>
      <c r="CG1">
        <v>180</v>
      </c>
      <c r="CH1">
        <v>190</v>
      </c>
      <c r="CI1">
        <v>200</v>
      </c>
      <c r="CJ1">
        <v>210</v>
      </c>
      <c r="CK1">
        <v>220</v>
      </c>
      <c r="CL1">
        <v>230</v>
      </c>
      <c r="CM1">
        <v>240</v>
      </c>
      <c r="CN1">
        <v>250</v>
      </c>
      <c r="CO1">
        <v>300</v>
      </c>
      <c r="CP1">
        <v>350</v>
      </c>
      <c r="CQ1">
        <v>400</v>
      </c>
      <c r="CR1">
        <v>450</v>
      </c>
      <c r="CS1">
        <v>500</v>
      </c>
      <c r="CT1">
        <v>600</v>
      </c>
      <c r="CU1">
        <v>700</v>
      </c>
      <c r="CV1">
        <v>800</v>
      </c>
      <c r="CW1">
        <v>900</v>
      </c>
      <c r="CX1">
        <v>1000</v>
      </c>
      <c r="CY1">
        <v>1200</v>
      </c>
      <c r="CZ1">
        <v>1400</v>
      </c>
      <c r="DA1">
        <v>1600</v>
      </c>
      <c r="DB1">
        <v>1800</v>
      </c>
      <c r="DC1">
        <v>2000</v>
      </c>
      <c r="DD1">
        <v>2500</v>
      </c>
      <c r="DE1">
        <v>3000</v>
      </c>
      <c r="DF1">
        <v>3500</v>
      </c>
      <c r="DG1">
        <v>4000</v>
      </c>
      <c r="DH1">
        <v>4500</v>
      </c>
      <c r="DI1">
        <v>5000</v>
      </c>
      <c r="DJ1">
        <v>6000</v>
      </c>
      <c r="DK1">
        <v>7000</v>
      </c>
      <c r="DL1">
        <v>8000</v>
      </c>
      <c r="DM1">
        <v>9000</v>
      </c>
      <c r="DN1">
        <v>10000</v>
      </c>
      <c r="DO1">
        <v>11000</v>
      </c>
      <c r="DP1">
        <v>12000</v>
      </c>
      <c r="DQ1">
        <v>13000</v>
      </c>
      <c r="DR1">
        <v>14000</v>
      </c>
      <c r="DS1">
        <v>15000</v>
      </c>
      <c r="DT1">
        <v>16000</v>
      </c>
      <c r="DU1">
        <v>17000</v>
      </c>
      <c r="DV1">
        <v>18000</v>
      </c>
      <c r="DW1">
        <v>19000</v>
      </c>
      <c r="DX1">
        <v>20000</v>
      </c>
    </row>
    <row r="2" spans="1:128">
      <c r="A2">
        <v>0.1</v>
      </c>
      <c r="B2">
        <v>0</v>
      </c>
      <c r="C2">
        <v>0</v>
      </c>
      <c r="D2">
        <v>0</v>
      </c>
      <c r="E2">
        <v>0</v>
      </c>
      <c r="F2">
        <v>0</v>
      </c>
      <c r="G2">
        <v>1.831e-7</v>
      </c>
      <c r="H2">
        <v>5.668e-7</v>
      </c>
      <c r="I2">
        <v>8.421e-7</v>
      </c>
      <c r="J2">
        <v>1.215e-6</v>
      </c>
      <c r="K2">
        <v>1.567e-6</v>
      </c>
      <c r="L2">
        <v>2.245e-6</v>
      </c>
      <c r="M2">
        <v>2.845e-6</v>
      </c>
      <c r="N2">
        <v>3.208e-6</v>
      </c>
      <c r="O2">
        <v>3.846e-6</v>
      </c>
      <c r="P2">
        <v>4.518e-6</v>
      </c>
      <c r="Q2">
        <v>5.715e-6</v>
      </c>
      <c r="R2">
        <v>7.646e-6</v>
      </c>
      <c r="S2">
        <v>9.297e-6</v>
      </c>
      <c r="T2">
        <v>1.095e-5</v>
      </c>
      <c r="U2">
        <v>1.261e-5</v>
      </c>
      <c r="V2">
        <v>1.705e-5</v>
      </c>
      <c r="W2">
        <v>2.155e-5</v>
      </c>
      <c r="X2">
        <v>2.412e-5</v>
      </c>
      <c r="Y2">
        <v>2.709e-5</v>
      </c>
      <c r="Z2">
        <v>3.027e-5</v>
      </c>
      <c r="AA2">
        <v>3.433e-5</v>
      </c>
      <c r="AB2">
        <v>4.439e-5</v>
      </c>
      <c r="AC2">
        <v>4.807e-5</v>
      </c>
      <c r="AD2">
        <v>5.152e-5</v>
      </c>
      <c r="AE2">
        <v>5.557e-5</v>
      </c>
      <c r="AF2">
        <v>6.255e-5</v>
      </c>
      <c r="AG2">
        <v>7.482e-5</v>
      </c>
      <c r="AH2">
        <v>8.023e-5</v>
      </c>
      <c r="AI2">
        <v>8.563e-5</v>
      </c>
      <c r="AJ2">
        <v>9.104e-5</v>
      </c>
      <c r="AK2">
        <v>9.668e-5</v>
      </c>
      <c r="AL2">
        <v>0.00011</v>
      </c>
      <c r="AM2">
        <v>0.0001181</v>
      </c>
      <c r="AN2">
        <v>0.000123</v>
      </c>
      <c r="AO2">
        <v>0.0001279</v>
      </c>
      <c r="AP2">
        <v>0.0001386</v>
      </c>
      <c r="AQ2">
        <v>0.0001496</v>
      </c>
      <c r="AR2">
        <v>0.0001546</v>
      </c>
      <c r="AS2">
        <v>0.0001592</v>
      </c>
      <c r="AT2">
        <v>0.0001648</v>
      </c>
      <c r="AU2">
        <v>0.0001774</v>
      </c>
      <c r="AV2">
        <v>0.0001859</v>
      </c>
      <c r="AW2">
        <v>0.0001908</v>
      </c>
      <c r="AX2">
        <v>0.0001951</v>
      </c>
      <c r="AY2">
        <v>0.0002008</v>
      </c>
      <c r="AZ2">
        <v>0.0002113</v>
      </c>
      <c r="BA2">
        <v>0.0002185</v>
      </c>
      <c r="BB2">
        <v>0.0002222</v>
      </c>
      <c r="BC2">
        <v>0.000226</v>
      </c>
      <c r="BD2">
        <v>0.0002299</v>
      </c>
      <c r="BE2">
        <v>0.0002374</v>
      </c>
      <c r="BF2">
        <v>0.0002447</v>
      </c>
      <c r="BG2">
        <v>0.0002486</v>
      </c>
      <c r="BH2">
        <v>0.0002525</v>
      </c>
      <c r="BI2">
        <v>0.0002563</v>
      </c>
      <c r="BJ2">
        <v>0.0002614</v>
      </c>
      <c r="BK2">
        <v>0.0002696</v>
      </c>
      <c r="BL2">
        <v>0.0002764</v>
      </c>
      <c r="BM2">
        <v>0.0002804</v>
      </c>
      <c r="BN2">
        <v>0.0002853</v>
      </c>
      <c r="BO2">
        <v>0.0002923</v>
      </c>
      <c r="BP2">
        <v>0.0002985</v>
      </c>
      <c r="BQ2">
        <v>0.0003022</v>
      </c>
      <c r="BR2">
        <v>0.0003064</v>
      </c>
      <c r="BS2">
        <v>0.0003139</v>
      </c>
      <c r="BT2">
        <v>0.0003214</v>
      </c>
      <c r="BU2">
        <v>0.0003249</v>
      </c>
      <c r="BV2">
        <v>0.0003282</v>
      </c>
      <c r="BW2">
        <v>0.0003315</v>
      </c>
      <c r="BX2">
        <v>0.0003347</v>
      </c>
      <c r="BY2">
        <v>0.000339</v>
      </c>
      <c r="BZ2">
        <v>0.0003702</v>
      </c>
      <c r="CA2">
        <v>0.0004176</v>
      </c>
      <c r="CB2">
        <v>0.00048</v>
      </c>
      <c r="CC2">
        <v>0.0005389</v>
      </c>
      <c r="CD2">
        <v>0.0006112</v>
      </c>
      <c r="CE2">
        <v>0.0006584</v>
      </c>
      <c r="CF2">
        <v>0.0007019</v>
      </c>
      <c r="CG2">
        <v>0.0007523</v>
      </c>
      <c r="CH2">
        <v>0.0007966</v>
      </c>
      <c r="CI2">
        <v>0.0008466</v>
      </c>
      <c r="CJ2">
        <v>0.0009042</v>
      </c>
      <c r="CK2">
        <v>0.0009659</v>
      </c>
      <c r="CL2">
        <v>0.001</v>
      </c>
      <c r="CM2">
        <v>0.0011</v>
      </c>
      <c r="CN2">
        <v>0.0011</v>
      </c>
      <c r="CO2">
        <v>0.0015</v>
      </c>
      <c r="CP2">
        <v>0.0023</v>
      </c>
      <c r="CQ2">
        <v>0.0039</v>
      </c>
      <c r="CR2">
        <v>0.0069</v>
      </c>
      <c r="CS2">
        <v>0.0135</v>
      </c>
      <c r="CT2">
        <v>0.0387</v>
      </c>
      <c r="CU2">
        <v>0.0897</v>
      </c>
      <c r="CV2">
        <v>0.1194</v>
      </c>
      <c r="CW2">
        <v>0.151</v>
      </c>
      <c r="CX2">
        <v>0.1818</v>
      </c>
      <c r="CY2">
        <v>0.2634</v>
      </c>
      <c r="CZ2">
        <v>0.3084</v>
      </c>
      <c r="DA2">
        <v>0.3396</v>
      </c>
      <c r="DB2">
        <v>0.3639</v>
      </c>
      <c r="DC2">
        <v>0.3839</v>
      </c>
      <c r="DD2">
        <v>0.4205</v>
      </c>
      <c r="DE2">
        <v>0.4472</v>
      </c>
      <c r="DF2">
        <v>0.463</v>
      </c>
      <c r="DG2">
        <v>0.4707</v>
      </c>
      <c r="DH2">
        <v>0.5529</v>
      </c>
      <c r="DI2">
        <v>0.5713</v>
      </c>
      <c r="DJ2">
        <v>0.7212</v>
      </c>
      <c r="DK2">
        <v>0.7584</v>
      </c>
      <c r="DL2">
        <v>0.7854</v>
      </c>
      <c r="DM2">
        <v>0.8</v>
      </c>
      <c r="DN2">
        <v>0.8</v>
      </c>
      <c r="DO2">
        <v>0.8</v>
      </c>
      <c r="DP2">
        <v>0.8</v>
      </c>
      <c r="DQ2">
        <v>0.8</v>
      </c>
      <c r="DR2">
        <v>0.8</v>
      </c>
      <c r="DS2">
        <v>0.9301</v>
      </c>
      <c r="DT2">
        <v>0.96</v>
      </c>
      <c r="DU2">
        <v>0.96</v>
      </c>
      <c r="DV2">
        <v>0.96</v>
      </c>
      <c r="DW2">
        <v>0.96</v>
      </c>
      <c r="DX2">
        <v>0.9723</v>
      </c>
    </row>
    <row r="3" spans="1:128">
      <c r="A3">
        <v>0.2</v>
      </c>
      <c r="B3">
        <v>0</v>
      </c>
      <c r="C3">
        <v>0</v>
      </c>
      <c r="D3">
        <v>0</v>
      </c>
      <c r="E3">
        <v>0</v>
      </c>
      <c r="F3">
        <v>0</v>
      </c>
      <c r="G3">
        <v>1.831e-7</v>
      </c>
      <c r="H3">
        <v>5.668e-7</v>
      </c>
      <c r="I3">
        <v>8.421e-7</v>
      </c>
      <c r="J3">
        <v>1.215e-6</v>
      </c>
      <c r="K3">
        <v>1.567e-6</v>
      </c>
      <c r="L3">
        <v>2.245e-6</v>
      </c>
      <c r="M3">
        <v>2.845e-6</v>
      </c>
      <c r="N3">
        <v>3.208e-6</v>
      </c>
      <c r="O3">
        <v>3.846e-6</v>
      </c>
      <c r="P3">
        <v>4.518e-6</v>
      </c>
      <c r="Q3">
        <v>5.715e-6</v>
      </c>
      <c r="R3">
        <v>7.646e-6</v>
      </c>
      <c r="S3">
        <v>9.297e-6</v>
      </c>
      <c r="T3">
        <v>1.095e-5</v>
      </c>
      <c r="U3">
        <v>1.261e-5</v>
      </c>
      <c r="V3">
        <v>1.705e-5</v>
      </c>
      <c r="W3">
        <v>2.155e-5</v>
      </c>
      <c r="X3">
        <v>2.412e-5</v>
      </c>
      <c r="Y3">
        <v>2.709e-5</v>
      </c>
      <c r="Z3">
        <v>3.027e-5</v>
      </c>
      <c r="AA3">
        <v>3.433e-5</v>
      </c>
      <c r="AB3">
        <v>4.439e-5</v>
      </c>
      <c r="AC3">
        <v>4.807e-5</v>
      </c>
      <c r="AD3">
        <v>5.152e-5</v>
      </c>
      <c r="AE3">
        <v>5.557e-5</v>
      </c>
      <c r="AF3">
        <v>6.255e-5</v>
      </c>
      <c r="AG3">
        <v>7.482e-5</v>
      </c>
      <c r="AH3">
        <v>8.023e-5</v>
      </c>
      <c r="AI3">
        <v>8.563e-5</v>
      </c>
      <c r="AJ3">
        <v>9.104e-5</v>
      </c>
      <c r="AK3">
        <v>9.668e-5</v>
      </c>
      <c r="AL3">
        <v>0.00011</v>
      </c>
      <c r="AM3">
        <v>0.0001181</v>
      </c>
      <c r="AN3">
        <v>0.000123</v>
      </c>
      <c r="AO3">
        <v>0.0001279</v>
      </c>
      <c r="AP3">
        <v>0.0001389</v>
      </c>
      <c r="AQ3">
        <v>0.0001502</v>
      </c>
      <c r="AR3">
        <v>0.0001553</v>
      </c>
      <c r="AS3">
        <v>0.0001601</v>
      </c>
      <c r="AT3">
        <v>0.0001659</v>
      </c>
      <c r="AU3">
        <v>0.0001788</v>
      </c>
      <c r="AV3">
        <v>0.0001874</v>
      </c>
      <c r="AW3">
        <v>0.0001924</v>
      </c>
      <c r="AX3">
        <v>0.0001967</v>
      </c>
      <c r="AY3">
        <v>0.0002024</v>
      </c>
      <c r="AZ3">
        <v>0.000213</v>
      </c>
      <c r="BA3">
        <v>0.0002202</v>
      </c>
      <c r="BB3">
        <v>0.000224</v>
      </c>
      <c r="BC3">
        <v>0.0002278</v>
      </c>
      <c r="BD3">
        <v>0.0002317</v>
      </c>
      <c r="BE3">
        <v>0.0002392</v>
      </c>
      <c r="BF3">
        <v>0.0002466</v>
      </c>
      <c r="BG3">
        <v>0.0002507</v>
      </c>
      <c r="BH3">
        <v>0.0002548</v>
      </c>
      <c r="BI3">
        <v>0.0002591</v>
      </c>
      <c r="BJ3">
        <v>0.000265</v>
      </c>
      <c r="BK3">
        <v>0.0002745</v>
      </c>
      <c r="BL3">
        <v>0.0002825</v>
      </c>
      <c r="BM3">
        <v>0.0002872</v>
      </c>
      <c r="BN3">
        <v>0.0002931</v>
      </c>
      <c r="BO3">
        <v>0.0003017</v>
      </c>
      <c r="BP3">
        <v>0.0003093</v>
      </c>
      <c r="BQ3">
        <v>0.0003134</v>
      </c>
      <c r="BR3">
        <v>0.0003179</v>
      </c>
      <c r="BS3">
        <v>0.000326</v>
      </c>
      <c r="BT3">
        <v>0.0003341</v>
      </c>
      <c r="BU3">
        <v>0.0003379</v>
      </c>
      <c r="BV3">
        <v>0.0003414</v>
      </c>
      <c r="BW3">
        <v>0.0003449</v>
      </c>
      <c r="BX3">
        <v>0.0003483</v>
      </c>
      <c r="BY3">
        <v>0.0003531</v>
      </c>
      <c r="BZ3">
        <v>0.0003957</v>
      </c>
      <c r="CA3">
        <v>0.0004518</v>
      </c>
      <c r="CB3">
        <v>0.0005354</v>
      </c>
      <c r="CC3">
        <v>0.0006103</v>
      </c>
      <c r="CD3">
        <v>0.0006897</v>
      </c>
      <c r="CE3">
        <v>0.0007516</v>
      </c>
      <c r="CF3">
        <v>0.0008071</v>
      </c>
      <c r="CG3">
        <v>0.0008631</v>
      </c>
      <c r="CH3">
        <v>0.0009204</v>
      </c>
      <c r="CI3">
        <v>0.001</v>
      </c>
      <c r="CJ3">
        <v>0.0011</v>
      </c>
      <c r="CK3">
        <v>0.0012</v>
      </c>
      <c r="CL3">
        <v>0.0013</v>
      </c>
      <c r="CM3">
        <v>0.0013</v>
      </c>
      <c r="CN3">
        <v>0.0014</v>
      </c>
      <c r="CO3">
        <v>0.0026</v>
      </c>
      <c r="CP3">
        <v>0.005</v>
      </c>
      <c r="CQ3">
        <v>0.0109</v>
      </c>
      <c r="CR3">
        <v>0.0215</v>
      </c>
      <c r="CS3">
        <v>0.0374</v>
      </c>
      <c r="CT3">
        <v>0.0781</v>
      </c>
      <c r="CU3">
        <v>0.1577</v>
      </c>
      <c r="CV3">
        <v>0.1987</v>
      </c>
      <c r="CW3">
        <v>0.2371</v>
      </c>
      <c r="CX3">
        <v>0.268</v>
      </c>
      <c r="CY3">
        <v>0.3381</v>
      </c>
      <c r="CZ3">
        <v>0.3706</v>
      </c>
      <c r="DA3">
        <v>0.3949</v>
      </c>
      <c r="DB3">
        <v>0.4141</v>
      </c>
      <c r="DC3">
        <v>0.4312</v>
      </c>
      <c r="DD3">
        <v>0.4582</v>
      </c>
      <c r="DE3">
        <v>0.4699</v>
      </c>
      <c r="DF3">
        <v>0.4735</v>
      </c>
      <c r="DG3">
        <v>0.4768</v>
      </c>
      <c r="DH3">
        <v>0.5589</v>
      </c>
      <c r="DI3">
        <v>0.5779</v>
      </c>
      <c r="DJ3">
        <v>0.7273</v>
      </c>
      <c r="DK3">
        <v>0.7585</v>
      </c>
      <c r="DL3">
        <v>0.7854</v>
      </c>
      <c r="DM3">
        <v>0.8</v>
      </c>
      <c r="DN3">
        <v>0.8</v>
      </c>
      <c r="DO3">
        <v>0.8</v>
      </c>
      <c r="DP3">
        <v>0.8</v>
      </c>
      <c r="DQ3">
        <v>0.8</v>
      </c>
      <c r="DR3">
        <v>0.8</v>
      </c>
      <c r="DS3">
        <v>0.9301</v>
      </c>
      <c r="DT3">
        <v>0.96</v>
      </c>
      <c r="DU3">
        <v>0.96</v>
      </c>
      <c r="DV3">
        <v>0.96</v>
      </c>
      <c r="DW3">
        <v>0.96</v>
      </c>
      <c r="DX3">
        <v>0.9723</v>
      </c>
    </row>
    <row r="4" spans="1:128">
      <c r="A4">
        <v>0.3</v>
      </c>
      <c r="B4">
        <v>0</v>
      </c>
      <c r="C4">
        <v>0</v>
      </c>
      <c r="D4">
        <v>0</v>
      </c>
      <c r="E4">
        <v>0</v>
      </c>
      <c r="F4">
        <v>0</v>
      </c>
      <c r="G4">
        <v>1.831e-7</v>
      </c>
      <c r="H4">
        <v>5.668e-7</v>
      </c>
      <c r="I4">
        <v>8.421e-7</v>
      </c>
      <c r="J4">
        <v>1.215e-6</v>
      </c>
      <c r="K4">
        <v>1.567e-6</v>
      </c>
      <c r="L4">
        <v>2.245e-6</v>
      </c>
      <c r="M4">
        <v>2.845e-6</v>
      </c>
      <c r="N4">
        <v>3.208e-6</v>
      </c>
      <c r="O4">
        <v>3.846e-6</v>
      </c>
      <c r="P4">
        <v>4.518e-6</v>
      </c>
      <c r="Q4">
        <v>5.715e-6</v>
      </c>
      <c r="R4">
        <v>7.646e-6</v>
      </c>
      <c r="S4">
        <v>9.297e-6</v>
      </c>
      <c r="T4">
        <v>1.095e-5</v>
      </c>
      <c r="U4">
        <v>1.261e-5</v>
      </c>
      <c r="V4">
        <v>1.705e-5</v>
      </c>
      <c r="W4">
        <v>2.155e-5</v>
      </c>
      <c r="X4">
        <v>2.412e-5</v>
      </c>
      <c r="Y4">
        <v>2.709e-5</v>
      </c>
      <c r="Z4">
        <v>3.027e-5</v>
      </c>
      <c r="AA4">
        <v>3.433e-5</v>
      </c>
      <c r="AB4">
        <v>4.439e-5</v>
      </c>
      <c r="AC4">
        <v>4.807e-5</v>
      </c>
      <c r="AD4">
        <v>5.152e-5</v>
      </c>
      <c r="AE4">
        <v>5.557e-5</v>
      </c>
      <c r="AF4">
        <v>6.257e-5</v>
      </c>
      <c r="AG4">
        <v>7.493e-5</v>
      </c>
      <c r="AH4">
        <v>8.056e-5</v>
      </c>
      <c r="AI4">
        <v>8.614e-5</v>
      </c>
      <c r="AJ4">
        <v>9.172e-5</v>
      </c>
      <c r="AK4">
        <v>9.759e-5</v>
      </c>
      <c r="AL4">
        <v>0.0001115</v>
      </c>
      <c r="AM4">
        <v>0.0001198</v>
      </c>
      <c r="AN4">
        <v>0.0001248</v>
      </c>
      <c r="AO4">
        <v>0.0001299</v>
      </c>
      <c r="AP4">
        <v>0.0001411</v>
      </c>
      <c r="AQ4">
        <v>0.0001525</v>
      </c>
      <c r="AR4">
        <v>0.0001577</v>
      </c>
      <c r="AS4">
        <v>0.0001625</v>
      </c>
      <c r="AT4">
        <v>0.0001683</v>
      </c>
      <c r="AU4">
        <v>0.0001814</v>
      </c>
      <c r="AV4">
        <v>0.0001902</v>
      </c>
      <c r="AW4">
        <v>0.0001953</v>
      </c>
      <c r="AX4">
        <v>0.0001999</v>
      </c>
      <c r="AY4">
        <v>0.0002063</v>
      </c>
      <c r="AZ4">
        <v>0.0002193</v>
      </c>
      <c r="BA4">
        <v>0.0002282</v>
      </c>
      <c r="BB4">
        <v>0.0002329</v>
      </c>
      <c r="BC4">
        <v>0.0002377</v>
      </c>
      <c r="BD4">
        <v>0.0002426</v>
      </c>
      <c r="BE4">
        <v>0.0002521</v>
      </c>
      <c r="BF4">
        <v>0.0002613</v>
      </c>
      <c r="BG4">
        <v>0.0002662</v>
      </c>
      <c r="BH4">
        <v>0.0002711</v>
      </c>
      <c r="BI4">
        <v>0.000276</v>
      </c>
      <c r="BJ4">
        <v>0.0002824</v>
      </c>
      <c r="BK4">
        <v>0.0002928</v>
      </c>
      <c r="BL4">
        <v>0.0003017</v>
      </c>
      <c r="BM4">
        <v>0.0003074</v>
      </c>
      <c r="BN4">
        <v>0.0003146</v>
      </c>
      <c r="BO4">
        <v>0.0003254</v>
      </c>
      <c r="BP4">
        <v>0.0003348</v>
      </c>
      <c r="BQ4">
        <v>0.00034</v>
      </c>
      <c r="BR4">
        <v>0.0003459</v>
      </c>
      <c r="BS4">
        <v>0.0003565</v>
      </c>
      <c r="BT4">
        <v>0.0003671</v>
      </c>
      <c r="BU4">
        <v>0.0003722</v>
      </c>
      <c r="BV4">
        <v>0.000377</v>
      </c>
      <c r="BW4">
        <v>0.0003817</v>
      </c>
      <c r="BX4">
        <v>0.0003864</v>
      </c>
      <c r="BY4">
        <v>0.0003934</v>
      </c>
      <c r="BZ4">
        <v>0.000462</v>
      </c>
      <c r="CA4">
        <v>0.0005433</v>
      </c>
      <c r="CB4">
        <v>0.0006485</v>
      </c>
      <c r="CC4">
        <v>0.00075</v>
      </c>
      <c r="CD4">
        <v>0.0008588</v>
      </c>
      <c r="CE4">
        <v>0.0009548</v>
      </c>
      <c r="CF4">
        <v>0.0011</v>
      </c>
      <c r="CG4">
        <v>0.0012</v>
      </c>
      <c r="CH4">
        <v>0.0013</v>
      </c>
      <c r="CI4">
        <v>0.0014</v>
      </c>
      <c r="CJ4">
        <v>0.0016</v>
      </c>
      <c r="CK4">
        <v>0.0019</v>
      </c>
      <c r="CL4">
        <v>0.0023</v>
      </c>
      <c r="CM4">
        <v>0.0026</v>
      </c>
      <c r="CN4">
        <v>0.003</v>
      </c>
      <c r="CO4">
        <v>0.0068</v>
      </c>
      <c r="CP4">
        <v>0.0153</v>
      </c>
      <c r="CQ4">
        <v>0.0312</v>
      </c>
      <c r="CR4">
        <v>0.0524</v>
      </c>
      <c r="CS4">
        <v>0.078</v>
      </c>
      <c r="CT4">
        <v>0.1393</v>
      </c>
      <c r="CU4">
        <v>0.2397</v>
      </c>
      <c r="CV4">
        <v>0.2795</v>
      </c>
      <c r="CW4">
        <v>0.3087</v>
      </c>
      <c r="CX4">
        <v>0.3314</v>
      </c>
      <c r="CY4">
        <v>0.3948</v>
      </c>
      <c r="CZ4">
        <v>0.4212</v>
      </c>
      <c r="DA4">
        <v>0.4407</v>
      </c>
      <c r="DB4">
        <v>0.4537</v>
      </c>
      <c r="DC4">
        <v>0.4619</v>
      </c>
      <c r="DD4">
        <v>0.4719</v>
      </c>
      <c r="DE4">
        <v>0.476</v>
      </c>
      <c r="DF4">
        <v>0.48</v>
      </c>
      <c r="DG4">
        <v>0.4844</v>
      </c>
      <c r="DH4">
        <v>0.5672</v>
      </c>
      <c r="DI4">
        <v>0.5849</v>
      </c>
      <c r="DJ4">
        <v>0.7299</v>
      </c>
      <c r="DK4">
        <v>0.7585</v>
      </c>
      <c r="DL4">
        <v>0.7854</v>
      </c>
      <c r="DM4">
        <v>0.8</v>
      </c>
      <c r="DN4">
        <v>0.8</v>
      </c>
      <c r="DO4">
        <v>0.8</v>
      </c>
      <c r="DP4">
        <v>0.8</v>
      </c>
      <c r="DQ4">
        <v>0.8</v>
      </c>
      <c r="DR4">
        <v>0.8</v>
      </c>
      <c r="DS4">
        <v>0.9301</v>
      </c>
      <c r="DT4">
        <v>0.96</v>
      </c>
      <c r="DU4">
        <v>0.96</v>
      </c>
      <c r="DV4">
        <v>0.96</v>
      </c>
      <c r="DW4">
        <v>0.96</v>
      </c>
      <c r="DX4">
        <v>0.9723</v>
      </c>
    </row>
    <row r="5" spans="1:128">
      <c r="A5">
        <v>0.4</v>
      </c>
      <c r="B5">
        <v>0</v>
      </c>
      <c r="C5">
        <v>0</v>
      </c>
      <c r="D5">
        <v>0</v>
      </c>
      <c r="E5">
        <v>0</v>
      </c>
      <c r="F5">
        <v>0</v>
      </c>
      <c r="G5">
        <v>1.831e-7</v>
      </c>
      <c r="H5">
        <v>5.668e-7</v>
      </c>
      <c r="I5">
        <v>8.421e-7</v>
      </c>
      <c r="J5">
        <v>1.215e-6</v>
      </c>
      <c r="K5">
        <v>1.567e-6</v>
      </c>
      <c r="L5">
        <v>2.245e-6</v>
      </c>
      <c r="M5">
        <v>2.845e-6</v>
      </c>
      <c r="N5">
        <v>3.208e-6</v>
      </c>
      <c r="O5">
        <v>3.846e-6</v>
      </c>
      <c r="P5">
        <v>4.518e-6</v>
      </c>
      <c r="Q5">
        <v>5.715e-6</v>
      </c>
      <c r="R5">
        <v>7.646e-6</v>
      </c>
      <c r="S5">
        <v>9.297e-6</v>
      </c>
      <c r="T5">
        <v>1.095e-5</v>
      </c>
      <c r="U5">
        <v>1.261e-5</v>
      </c>
      <c r="V5">
        <v>1.705e-5</v>
      </c>
      <c r="W5">
        <v>2.155e-5</v>
      </c>
      <c r="X5">
        <v>2.424e-5</v>
      </c>
      <c r="Y5">
        <v>2.746e-5</v>
      </c>
      <c r="Z5">
        <v>3.083e-5</v>
      </c>
      <c r="AA5">
        <v>3.521e-5</v>
      </c>
      <c r="AB5">
        <v>4.596e-5</v>
      </c>
      <c r="AC5">
        <v>4.991e-5</v>
      </c>
      <c r="AD5">
        <v>5.36e-5</v>
      </c>
      <c r="AE5">
        <v>5.786e-5</v>
      </c>
      <c r="AF5">
        <v>6.513e-5</v>
      </c>
      <c r="AG5">
        <v>7.802e-5</v>
      </c>
      <c r="AH5">
        <v>8.366e-5</v>
      </c>
      <c r="AI5">
        <v>8.933e-5</v>
      </c>
      <c r="AJ5">
        <v>9.509e-5</v>
      </c>
      <c r="AK5">
        <v>0.0001012</v>
      </c>
      <c r="AL5">
        <v>0.0001159</v>
      </c>
      <c r="AM5">
        <v>0.0001252</v>
      </c>
      <c r="AN5">
        <v>0.0001314</v>
      </c>
      <c r="AO5">
        <v>0.0001377</v>
      </c>
      <c r="AP5">
        <v>0.0001514</v>
      </c>
      <c r="AQ5">
        <v>0.0001653</v>
      </c>
      <c r="AR5">
        <v>0.0001717</v>
      </c>
      <c r="AS5">
        <v>0.0001776</v>
      </c>
      <c r="AT5">
        <v>0.0001849</v>
      </c>
      <c r="AU5">
        <v>0.0002015</v>
      </c>
      <c r="AV5">
        <v>0.0002127</v>
      </c>
      <c r="AW5">
        <v>0.0002194</v>
      </c>
      <c r="AX5">
        <v>0.0002259</v>
      </c>
      <c r="AY5">
        <v>0.0002348</v>
      </c>
      <c r="AZ5">
        <v>0.0002521</v>
      </c>
      <c r="BA5">
        <v>0.0002639</v>
      </c>
      <c r="BB5">
        <v>0.0002704</v>
      </c>
      <c r="BC5">
        <v>0.0002771</v>
      </c>
      <c r="BD5">
        <v>0.0002838</v>
      </c>
      <c r="BE5">
        <v>0.0002977</v>
      </c>
      <c r="BF5">
        <v>0.0003113</v>
      </c>
      <c r="BG5">
        <v>0.0003186</v>
      </c>
      <c r="BH5">
        <v>0.0003259</v>
      </c>
      <c r="BI5">
        <v>0.0003333</v>
      </c>
      <c r="BJ5">
        <v>0.0003436</v>
      </c>
      <c r="BK5">
        <v>0.0003612</v>
      </c>
      <c r="BL5">
        <v>0.0003762</v>
      </c>
      <c r="BM5">
        <v>0.0003851</v>
      </c>
      <c r="BN5">
        <v>0.0003962</v>
      </c>
      <c r="BO5">
        <v>0.0004126</v>
      </c>
      <c r="BP5">
        <v>0.000427</v>
      </c>
      <c r="BQ5">
        <v>0.0004348</v>
      </c>
      <c r="BR5">
        <v>0.0004436</v>
      </c>
      <c r="BS5">
        <v>0.0004604</v>
      </c>
      <c r="BT5">
        <v>0.0004772</v>
      </c>
      <c r="BU5">
        <v>0.0004864</v>
      </c>
      <c r="BV5">
        <v>0.0004953</v>
      </c>
      <c r="BW5">
        <v>0.0005042</v>
      </c>
      <c r="BX5">
        <v>0.000513</v>
      </c>
      <c r="BY5">
        <v>0.0005255</v>
      </c>
      <c r="BZ5">
        <v>0.0006423</v>
      </c>
      <c r="CA5">
        <v>0.0007872</v>
      </c>
      <c r="CB5">
        <v>0.0009833</v>
      </c>
      <c r="CC5">
        <v>0.0012</v>
      </c>
      <c r="CD5">
        <v>0.0014</v>
      </c>
      <c r="CE5">
        <v>0.0017</v>
      </c>
      <c r="CF5">
        <v>0.0021</v>
      </c>
      <c r="CG5">
        <v>0.0025</v>
      </c>
      <c r="CH5">
        <v>0.0031</v>
      </c>
      <c r="CI5">
        <v>0.0037</v>
      </c>
      <c r="CJ5">
        <v>0.0045</v>
      </c>
      <c r="CK5">
        <v>0.0056</v>
      </c>
      <c r="CL5">
        <v>0.0069</v>
      </c>
      <c r="CM5">
        <v>0.0083</v>
      </c>
      <c r="CN5">
        <v>0.0099</v>
      </c>
      <c r="CO5">
        <v>0.0225</v>
      </c>
      <c r="CP5">
        <v>0.0433</v>
      </c>
      <c r="CQ5">
        <v>0.0743</v>
      </c>
      <c r="CR5">
        <v>0.1083</v>
      </c>
      <c r="CS5">
        <v>0.1448</v>
      </c>
      <c r="CT5">
        <v>0.2122</v>
      </c>
      <c r="CU5">
        <v>0.3132</v>
      </c>
      <c r="CV5">
        <v>0.3431</v>
      </c>
      <c r="CW5">
        <v>0.3652</v>
      </c>
      <c r="CX5">
        <v>0.3836</v>
      </c>
      <c r="CY5">
        <v>0.4409</v>
      </c>
      <c r="CZ5">
        <v>0.4568</v>
      </c>
      <c r="DA5">
        <v>0.465</v>
      </c>
      <c r="DB5">
        <v>0.4702</v>
      </c>
      <c r="DC5">
        <v>0.4728</v>
      </c>
      <c r="DD5">
        <v>0.4784</v>
      </c>
      <c r="DE5">
        <v>0.4839</v>
      </c>
      <c r="DF5">
        <v>0.4883</v>
      </c>
      <c r="DG5">
        <v>0.4902</v>
      </c>
      <c r="DH5">
        <v>0.57</v>
      </c>
      <c r="DI5">
        <v>0.5863</v>
      </c>
      <c r="DJ5">
        <v>0.73</v>
      </c>
      <c r="DK5">
        <v>0.7585</v>
      </c>
      <c r="DL5">
        <v>0.7854</v>
      </c>
      <c r="DM5">
        <v>0.8</v>
      </c>
      <c r="DN5">
        <v>0.8</v>
      </c>
      <c r="DO5">
        <v>0.8</v>
      </c>
      <c r="DP5">
        <v>0.8</v>
      </c>
      <c r="DQ5">
        <v>0.8</v>
      </c>
      <c r="DR5">
        <v>0.8</v>
      </c>
      <c r="DS5">
        <v>0.9301</v>
      </c>
      <c r="DT5">
        <v>0.96</v>
      </c>
      <c r="DU5">
        <v>0.96</v>
      </c>
      <c r="DV5">
        <v>0.96</v>
      </c>
      <c r="DW5">
        <v>0.96</v>
      </c>
      <c r="DX5">
        <v>0.9723</v>
      </c>
    </row>
    <row r="6" spans="1:128">
      <c r="A6">
        <v>0.5</v>
      </c>
      <c r="B6">
        <v>0</v>
      </c>
      <c r="C6">
        <v>0</v>
      </c>
      <c r="D6">
        <v>0</v>
      </c>
      <c r="E6">
        <v>0</v>
      </c>
      <c r="F6">
        <v>0</v>
      </c>
      <c r="G6">
        <v>1.831e-7</v>
      </c>
      <c r="H6">
        <v>5.668e-7</v>
      </c>
      <c r="I6">
        <v>8.421e-7</v>
      </c>
      <c r="J6">
        <v>1.215e-6</v>
      </c>
      <c r="K6">
        <v>1.567e-6</v>
      </c>
      <c r="L6">
        <v>2.245e-6</v>
      </c>
      <c r="M6">
        <v>2.845e-6</v>
      </c>
      <c r="N6">
        <v>3.208e-6</v>
      </c>
      <c r="O6">
        <v>3.846e-6</v>
      </c>
      <c r="P6">
        <v>4.518e-6</v>
      </c>
      <c r="Q6">
        <v>5.919e-6</v>
      </c>
      <c r="R6">
        <v>8.241e-6</v>
      </c>
      <c r="S6">
        <v>1.015e-5</v>
      </c>
      <c r="T6">
        <v>1.206e-5</v>
      </c>
      <c r="U6">
        <v>1.397e-5</v>
      </c>
      <c r="V6">
        <v>1.902e-5</v>
      </c>
      <c r="W6">
        <v>2.405e-5</v>
      </c>
      <c r="X6">
        <v>2.684e-5</v>
      </c>
      <c r="Y6">
        <v>3.012e-5</v>
      </c>
      <c r="Z6">
        <v>3.373e-5</v>
      </c>
      <c r="AA6">
        <v>3.865e-5</v>
      </c>
      <c r="AB6">
        <v>5.089e-5</v>
      </c>
      <c r="AC6">
        <v>5.534e-5</v>
      </c>
      <c r="AD6">
        <v>5.996e-5</v>
      </c>
      <c r="AE6">
        <v>6.543e-5</v>
      </c>
      <c r="AF6">
        <v>7.47e-5</v>
      </c>
      <c r="AG6">
        <v>9.107e-5</v>
      </c>
      <c r="AH6">
        <v>9.825e-5</v>
      </c>
      <c r="AI6">
        <v>0.0001055</v>
      </c>
      <c r="AJ6">
        <v>0.0001128</v>
      </c>
      <c r="AK6">
        <v>0.0001206</v>
      </c>
      <c r="AL6">
        <v>0.0001399</v>
      </c>
      <c r="AM6">
        <v>0.0001522</v>
      </c>
      <c r="AN6">
        <v>0.0001605</v>
      </c>
      <c r="AO6">
        <v>0.0001689</v>
      </c>
      <c r="AP6">
        <v>0.0001885</v>
      </c>
      <c r="AQ6">
        <v>0.0002085</v>
      </c>
      <c r="AR6">
        <v>0.0002177</v>
      </c>
      <c r="AS6">
        <v>0.0002265</v>
      </c>
      <c r="AT6">
        <v>0.0002373</v>
      </c>
      <c r="AU6">
        <v>0.0002618</v>
      </c>
      <c r="AV6">
        <v>0.000279</v>
      </c>
      <c r="AW6">
        <v>0.0002898</v>
      </c>
      <c r="AX6">
        <v>0.0003007</v>
      </c>
      <c r="AY6">
        <v>0.0003161</v>
      </c>
      <c r="AZ6">
        <v>0.0003476</v>
      </c>
      <c r="BA6">
        <v>0.0003693</v>
      </c>
      <c r="BB6">
        <v>0.0003813</v>
      </c>
      <c r="BC6">
        <v>0.0003933</v>
      </c>
      <c r="BD6">
        <v>0.0004052</v>
      </c>
      <c r="BE6">
        <v>0.0004292</v>
      </c>
      <c r="BF6">
        <v>0.0004527</v>
      </c>
      <c r="BG6">
        <v>0.0004664</v>
      </c>
      <c r="BH6">
        <v>0.00048</v>
      </c>
      <c r="BI6">
        <v>0.0004936</v>
      </c>
      <c r="BJ6">
        <v>0.0005116</v>
      </c>
      <c r="BK6">
        <v>0.0005403</v>
      </c>
      <c r="BL6">
        <v>0.0005651</v>
      </c>
      <c r="BM6">
        <v>0.0005815</v>
      </c>
      <c r="BN6">
        <v>0.0006027</v>
      </c>
      <c r="BO6">
        <v>0.0006356</v>
      </c>
      <c r="BP6">
        <v>0.0006647</v>
      </c>
      <c r="BQ6">
        <v>0.0006808</v>
      </c>
      <c r="BR6">
        <v>0.0006989</v>
      </c>
      <c r="BS6">
        <v>0.0007314</v>
      </c>
      <c r="BT6">
        <v>0.0007639</v>
      </c>
      <c r="BU6">
        <v>0.0007806</v>
      </c>
      <c r="BV6">
        <v>0.0007964</v>
      </c>
      <c r="BW6">
        <v>0.000813</v>
      </c>
      <c r="BX6">
        <v>0.0008297</v>
      </c>
      <c r="BY6">
        <v>0.0008569</v>
      </c>
      <c r="BZ6">
        <v>0.0012</v>
      </c>
      <c r="CA6">
        <v>0.0016</v>
      </c>
      <c r="CB6">
        <v>0.0022</v>
      </c>
      <c r="CC6">
        <v>0.003</v>
      </c>
      <c r="CD6">
        <v>0.004</v>
      </c>
      <c r="CE6">
        <v>0.0051</v>
      </c>
      <c r="CF6">
        <v>0.0066</v>
      </c>
      <c r="CG6">
        <v>0.0086</v>
      </c>
      <c r="CH6">
        <v>0.0106</v>
      </c>
      <c r="CI6">
        <v>0.0132</v>
      </c>
      <c r="CJ6">
        <v>0.0162</v>
      </c>
      <c r="CK6">
        <v>0.0197</v>
      </c>
      <c r="CL6">
        <v>0.0235</v>
      </c>
      <c r="CM6">
        <v>0.0274</v>
      </c>
      <c r="CN6">
        <v>0.0316</v>
      </c>
      <c r="CO6">
        <v>0.061</v>
      </c>
      <c r="CP6">
        <v>0.1002</v>
      </c>
      <c r="CQ6">
        <v>0.1454</v>
      </c>
      <c r="CR6">
        <v>0.1837</v>
      </c>
      <c r="CS6">
        <v>0.2176</v>
      </c>
      <c r="CT6">
        <v>0.2736</v>
      </c>
      <c r="CU6">
        <v>0.3693</v>
      </c>
      <c r="CV6">
        <v>0.3947</v>
      </c>
      <c r="CW6">
        <v>0.4122</v>
      </c>
      <c r="CX6">
        <v>0.4242</v>
      </c>
      <c r="CY6">
        <v>0.4649</v>
      </c>
      <c r="CZ6">
        <v>0.4711</v>
      </c>
      <c r="DA6">
        <v>0.4741</v>
      </c>
      <c r="DB6">
        <v>0.4771</v>
      </c>
      <c r="DC6">
        <v>0.4799</v>
      </c>
      <c r="DD6">
        <v>0.487</v>
      </c>
      <c r="DE6">
        <v>0.4897</v>
      </c>
      <c r="DF6">
        <v>0.4908</v>
      </c>
      <c r="DG6">
        <v>0.492</v>
      </c>
      <c r="DH6">
        <v>0.57</v>
      </c>
      <c r="DI6">
        <v>0.5863</v>
      </c>
      <c r="DJ6">
        <v>0.73</v>
      </c>
      <c r="DK6">
        <v>0.7585</v>
      </c>
      <c r="DL6">
        <v>0.7854</v>
      </c>
      <c r="DM6">
        <v>0.8</v>
      </c>
      <c r="DN6">
        <v>0.8</v>
      </c>
      <c r="DO6">
        <v>0.8</v>
      </c>
      <c r="DP6">
        <v>0.8</v>
      </c>
      <c r="DQ6">
        <v>0.8</v>
      </c>
      <c r="DR6">
        <v>0.8</v>
      </c>
      <c r="DS6">
        <v>0.9301</v>
      </c>
      <c r="DT6">
        <v>0.96</v>
      </c>
      <c r="DU6">
        <v>0.96</v>
      </c>
      <c r="DV6">
        <v>0.96</v>
      </c>
      <c r="DW6">
        <v>0.96</v>
      </c>
      <c r="DX6">
        <v>0.9723</v>
      </c>
    </row>
    <row r="7" spans="1:128">
      <c r="A7">
        <v>0.6</v>
      </c>
      <c r="B7">
        <v>0</v>
      </c>
      <c r="C7">
        <v>0</v>
      </c>
      <c r="D7">
        <v>0</v>
      </c>
      <c r="E7">
        <v>0</v>
      </c>
      <c r="F7">
        <v>0</v>
      </c>
      <c r="G7">
        <v>1.831e-7</v>
      </c>
      <c r="H7">
        <v>5.668e-7</v>
      </c>
      <c r="I7">
        <v>8.421e-7</v>
      </c>
      <c r="J7">
        <v>1.215e-6</v>
      </c>
      <c r="K7">
        <v>1.567e-6</v>
      </c>
      <c r="L7">
        <v>2.245e-6</v>
      </c>
      <c r="M7">
        <v>3.011e-6</v>
      </c>
      <c r="N7">
        <v>3.712e-6</v>
      </c>
      <c r="O7">
        <v>4.581e-6</v>
      </c>
      <c r="P7">
        <v>5.509e-6</v>
      </c>
      <c r="Q7">
        <v>7.239e-6</v>
      </c>
      <c r="R7">
        <v>9.883e-6</v>
      </c>
      <c r="S7">
        <v>1.206e-5</v>
      </c>
      <c r="T7">
        <v>1.427e-5</v>
      </c>
      <c r="U7">
        <v>1.647e-5</v>
      </c>
      <c r="V7">
        <v>2.248e-5</v>
      </c>
      <c r="W7">
        <v>2.869e-5</v>
      </c>
      <c r="X7">
        <v>3.225e-5</v>
      </c>
      <c r="Y7">
        <v>3.646e-5</v>
      </c>
      <c r="Z7">
        <v>4.122e-5</v>
      </c>
      <c r="AA7">
        <v>4.76e-5</v>
      </c>
      <c r="AB7">
        <v>6.455e-5</v>
      </c>
      <c r="AC7">
        <v>7.083e-5</v>
      </c>
      <c r="AD7">
        <v>7.705e-5</v>
      </c>
      <c r="AE7">
        <v>8.395e-5</v>
      </c>
      <c r="AF7">
        <v>9.58e-5</v>
      </c>
      <c r="AG7">
        <v>0.0001175</v>
      </c>
      <c r="AH7">
        <v>0.0001276</v>
      </c>
      <c r="AI7">
        <v>0.0001377</v>
      </c>
      <c r="AJ7">
        <v>0.0001478</v>
      </c>
      <c r="AK7">
        <v>0.0001585</v>
      </c>
      <c r="AL7">
        <v>0.000187</v>
      </c>
      <c r="AM7">
        <v>0.000205</v>
      </c>
      <c r="AN7">
        <v>0.0002171</v>
      </c>
      <c r="AO7">
        <v>0.0002295</v>
      </c>
      <c r="AP7">
        <v>0.0002615</v>
      </c>
      <c r="AQ7">
        <v>0.0002949</v>
      </c>
      <c r="AR7">
        <v>0.0003115</v>
      </c>
      <c r="AS7">
        <v>0.0003279</v>
      </c>
      <c r="AT7">
        <v>0.0003487</v>
      </c>
      <c r="AU7">
        <v>0.0003954</v>
      </c>
      <c r="AV7">
        <v>0.0004269</v>
      </c>
      <c r="AW7">
        <v>0.0004454</v>
      </c>
      <c r="AX7">
        <v>0.0004638</v>
      </c>
      <c r="AY7">
        <v>0.0004903</v>
      </c>
      <c r="AZ7">
        <v>0.0005455</v>
      </c>
      <c r="BA7">
        <v>0.0005843</v>
      </c>
      <c r="BB7">
        <v>0.0006068</v>
      </c>
      <c r="BC7">
        <v>0.0006302</v>
      </c>
      <c r="BD7">
        <v>0.000654</v>
      </c>
      <c r="BE7">
        <v>0.0007032</v>
      </c>
      <c r="BF7">
        <v>0.0007516</v>
      </c>
      <c r="BG7">
        <v>0.0007794</v>
      </c>
      <c r="BH7">
        <v>0.0008077</v>
      </c>
      <c r="BI7">
        <v>0.0008382</v>
      </c>
      <c r="BJ7">
        <v>0.0008784</v>
      </c>
      <c r="BK7">
        <v>0.0009427</v>
      </c>
      <c r="BL7">
        <v>0.0009975</v>
      </c>
      <c r="BM7">
        <v>0.001</v>
      </c>
      <c r="BN7">
        <v>0.0011</v>
      </c>
      <c r="BO7">
        <v>0.0012</v>
      </c>
      <c r="BP7">
        <v>0.0012</v>
      </c>
      <c r="BQ7">
        <v>0.0013</v>
      </c>
      <c r="BR7">
        <v>0.0013</v>
      </c>
      <c r="BS7">
        <v>0.0014</v>
      </c>
      <c r="BT7">
        <v>0.0015</v>
      </c>
      <c r="BU7">
        <v>0.0016</v>
      </c>
      <c r="BV7">
        <v>0.0016</v>
      </c>
      <c r="BW7">
        <v>0.0017</v>
      </c>
      <c r="BX7">
        <v>0.0017</v>
      </c>
      <c r="BY7">
        <v>0.0018</v>
      </c>
      <c r="BZ7">
        <v>0.0028</v>
      </c>
      <c r="CA7">
        <v>0.0042</v>
      </c>
      <c r="CB7">
        <v>0.0064</v>
      </c>
      <c r="CC7">
        <v>0.0091</v>
      </c>
      <c r="CD7">
        <v>0.0125</v>
      </c>
      <c r="CE7">
        <v>0.0162</v>
      </c>
      <c r="CF7">
        <v>0.0204</v>
      </c>
      <c r="CG7">
        <v>0.0256</v>
      </c>
      <c r="CH7">
        <v>0.0307</v>
      </c>
      <c r="CI7">
        <v>0.0371</v>
      </c>
      <c r="CJ7">
        <v>0.0442</v>
      </c>
      <c r="CK7">
        <v>0.0518</v>
      </c>
      <c r="CL7">
        <v>0.06</v>
      </c>
      <c r="CM7">
        <v>0.068</v>
      </c>
      <c r="CN7">
        <v>0.0763</v>
      </c>
      <c r="CO7">
        <v>0.1243</v>
      </c>
      <c r="CP7">
        <v>0.1724</v>
      </c>
      <c r="CQ7">
        <v>0.2158</v>
      </c>
      <c r="CR7">
        <v>0.2465</v>
      </c>
      <c r="CS7">
        <v>0.2739</v>
      </c>
      <c r="CT7">
        <v>0.3292</v>
      </c>
      <c r="CU7">
        <v>0.4139</v>
      </c>
      <c r="CV7">
        <v>0.4294</v>
      </c>
      <c r="CW7">
        <v>0.4374</v>
      </c>
      <c r="CX7">
        <v>0.4432</v>
      </c>
      <c r="CY7">
        <v>0.4737</v>
      </c>
      <c r="CZ7">
        <v>0.4776</v>
      </c>
      <c r="DA7">
        <v>0.4811</v>
      </c>
      <c r="DB7">
        <v>0.4845</v>
      </c>
      <c r="DC7">
        <v>0.4877</v>
      </c>
      <c r="DD7">
        <v>0.4908</v>
      </c>
      <c r="DE7">
        <v>0.4919</v>
      </c>
      <c r="DF7">
        <v>0.4929</v>
      </c>
      <c r="DG7">
        <v>0.4943</v>
      </c>
      <c r="DH7">
        <v>0.57</v>
      </c>
      <c r="DI7">
        <v>0.5863</v>
      </c>
      <c r="DJ7">
        <v>0.73</v>
      </c>
      <c r="DK7">
        <v>0.7585</v>
      </c>
      <c r="DL7">
        <v>0.7854</v>
      </c>
      <c r="DM7">
        <v>0.8</v>
      </c>
      <c r="DN7">
        <v>0.8</v>
      </c>
      <c r="DO7">
        <v>0.8</v>
      </c>
      <c r="DP7">
        <v>0.8</v>
      </c>
      <c r="DQ7">
        <v>0.8</v>
      </c>
      <c r="DR7">
        <v>0.8</v>
      </c>
      <c r="DS7">
        <v>0.9301</v>
      </c>
      <c r="DT7">
        <v>0.96</v>
      </c>
      <c r="DU7">
        <v>0.96</v>
      </c>
      <c r="DV7">
        <v>0.96</v>
      </c>
      <c r="DW7">
        <v>0.96</v>
      </c>
      <c r="DX7">
        <v>0.9723</v>
      </c>
    </row>
    <row r="8" spans="1:128">
      <c r="A8">
        <v>0.7</v>
      </c>
      <c r="B8">
        <v>0</v>
      </c>
      <c r="C8">
        <v>0</v>
      </c>
      <c r="D8">
        <v>0</v>
      </c>
      <c r="E8">
        <v>0</v>
      </c>
      <c r="F8">
        <v>0</v>
      </c>
      <c r="G8">
        <v>1.831e-7</v>
      </c>
      <c r="H8">
        <v>5.668e-7</v>
      </c>
      <c r="I8">
        <v>8.421e-7</v>
      </c>
      <c r="J8">
        <v>1.215e-6</v>
      </c>
      <c r="K8">
        <v>1.567e-6</v>
      </c>
      <c r="L8">
        <v>2.671e-6</v>
      </c>
      <c r="M8">
        <v>3.793e-6</v>
      </c>
      <c r="N8">
        <v>4.413e-6</v>
      </c>
      <c r="O8">
        <v>5.452e-6</v>
      </c>
      <c r="P8">
        <v>6.738e-6</v>
      </c>
      <c r="Q8">
        <v>8.904e-6</v>
      </c>
      <c r="R8">
        <v>1.222e-5</v>
      </c>
      <c r="S8">
        <v>1.483e-5</v>
      </c>
      <c r="T8">
        <v>1.76e-5</v>
      </c>
      <c r="U8">
        <v>2.04e-5</v>
      </c>
      <c r="V8">
        <v>2.777e-5</v>
      </c>
      <c r="W8">
        <v>3.575e-5</v>
      </c>
      <c r="X8">
        <v>4.085e-5</v>
      </c>
      <c r="Y8">
        <v>4.636e-5</v>
      </c>
      <c r="Z8">
        <v>5.202e-5</v>
      </c>
      <c r="AA8">
        <v>5.971e-5</v>
      </c>
      <c r="AB8">
        <v>8.191e-5</v>
      </c>
      <c r="AC8">
        <v>9.108e-5</v>
      </c>
      <c r="AD8">
        <v>0.0001003</v>
      </c>
      <c r="AE8">
        <v>0.0001106</v>
      </c>
      <c r="AF8">
        <v>0.0001284</v>
      </c>
      <c r="AG8">
        <v>0.0001609</v>
      </c>
      <c r="AH8">
        <v>0.0001756</v>
      </c>
      <c r="AI8">
        <v>0.0001906</v>
      </c>
      <c r="AJ8">
        <v>0.0002064</v>
      </c>
      <c r="AK8">
        <v>0.000224</v>
      </c>
      <c r="AL8">
        <v>0.0002708</v>
      </c>
      <c r="AM8">
        <v>0.0003008</v>
      </c>
      <c r="AN8">
        <v>0.0003211</v>
      </c>
      <c r="AO8">
        <v>0.0003419</v>
      </c>
      <c r="AP8">
        <v>0.0003914</v>
      </c>
      <c r="AQ8">
        <v>0.0004428</v>
      </c>
      <c r="AR8">
        <v>0.0004688</v>
      </c>
      <c r="AS8">
        <v>0.0004961</v>
      </c>
      <c r="AT8">
        <v>0.0005323</v>
      </c>
      <c r="AU8">
        <v>0.0006175</v>
      </c>
      <c r="AV8">
        <v>0.0006762</v>
      </c>
      <c r="AW8">
        <v>0.0007123</v>
      </c>
      <c r="AX8">
        <v>0.00075</v>
      </c>
      <c r="AY8">
        <v>0.0008067</v>
      </c>
      <c r="AZ8">
        <v>0.0009299</v>
      </c>
      <c r="BA8">
        <v>0.001</v>
      </c>
      <c r="BB8">
        <v>0.0011</v>
      </c>
      <c r="BC8">
        <v>0.0011</v>
      </c>
      <c r="BD8">
        <v>0.0012</v>
      </c>
      <c r="BE8">
        <v>0.0013</v>
      </c>
      <c r="BF8">
        <v>0.0014</v>
      </c>
      <c r="BG8">
        <v>0.0015</v>
      </c>
      <c r="BH8">
        <v>0.0016</v>
      </c>
      <c r="BI8">
        <v>0.0016</v>
      </c>
      <c r="BJ8">
        <v>0.0017</v>
      </c>
      <c r="BK8">
        <v>0.0019</v>
      </c>
      <c r="BL8">
        <v>0.002</v>
      </c>
      <c r="BM8">
        <v>0.0021</v>
      </c>
      <c r="BN8">
        <v>0.0023</v>
      </c>
      <c r="BO8">
        <v>0.0024</v>
      </c>
      <c r="BP8">
        <v>0.0026</v>
      </c>
      <c r="BQ8">
        <v>0.0027</v>
      </c>
      <c r="BR8">
        <v>0.0028</v>
      </c>
      <c r="BS8">
        <v>0.0031</v>
      </c>
      <c r="BT8">
        <v>0.0033</v>
      </c>
      <c r="BU8">
        <v>0.0035</v>
      </c>
      <c r="BV8">
        <v>0.0036</v>
      </c>
      <c r="BW8">
        <v>0.0038</v>
      </c>
      <c r="BX8">
        <v>0.0039</v>
      </c>
      <c r="BY8">
        <v>0.0041</v>
      </c>
      <c r="BZ8">
        <v>0.0069</v>
      </c>
      <c r="CA8">
        <v>0.0106</v>
      </c>
      <c r="CB8">
        <v>0.016</v>
      </c>
      <c r="CC8">
        <v>0.0223</v>
      </c>
      <c r="CD8">
        <v>0.0301</v>
      </c>
      <c r="CE8">
        <v>0.0381</v>
      </c>
      <c r="CF8">
        <v>0.0466</v>
      </c>
      <c r="CG8">
        <v>0.0568</v>
      </c>
      <c r="CH8">
        <v>0.0663</v>
      </c>
      <c r="CI8">
        <v>0.0772</v>
      </c>
      <c r="CJ8">
        <v>0.0887</v>
      </c>
      <c r="CK8">
        <v>0.1004</v>
      </c>
      <c r="CL8">
        <v>0.1123</v>
      </c>
      <c r="CM8">
        <v>0.1234</v>
      </c>
      <c r="CN8">
        <v>0.1344</v>
      </c>
      <c r="CO8">
        <v>0.1872</v>
      </c>
      <c r="CP8">
        <v>0.2295</v>
      </c>
      <c r="CQ8">
        <v>0.2667</v>
      </c>
      <c r="CR8">
        <v>0.2998</v>
      </c>
      <c r="CS8">
        <v>0.3295</v>
      </c>
      <c r="CT8">
        <v>0.3779</v>
      </c>
      <c r="CU8">
        <v>0.438</v>
      </c>
      <c r="CV8">
        <v>0.4454</v>
      </c>
      <c r="CW8">
        <v>0.4499</v>
      </c>
      <c r="CX8">
        <v>0.4541</v>
      </c>
      <c r="CY8">
        <v>0.4795</v>
      </c>
      <c r="CZ8">
        <v>0.4839</v>
      </c>
      <c r="DA8">
        <v>0.4878</v>
      </c>
      <c r="DB8">
        <v>0.4898</v>
      </c>
      <c r="DC8">
        <v>0.491</v>
      </c>
      <c r="DD8">
        <v>0.4924</v>
      </c>
      <c r="DE8">
        <v>0.4938</v>
      </c>
      <c r="DF8">
        <v>0.4992</v>
      </c>
      <c r="DG8">
        <v>0.5058</v>
      </c>
      <c r="DH8">
        <v>0.57</v>
      </c>
      <c r="DI8">
        <v>0.5863</v>
      </c>
      <c r="DJ8">
        <v>0.73</v>
      </c>
      <c r="DK8">
        <v>0.7585</v>
      </c>
      <c r="DL8">
        <v>0.7854</v>
      </c>
      <c r="DM8">
        <v>0.8</v>
      </c>
      <c r="DN8">
        <v>0.8</v>
      </c>
      <c r="DO8">
        <v>0.8</v>
      </c>
      <c r="DP8">
        <v>0.8</v>
      </c>
      <c r="DQ8">
        <v>0.8</v>
      </c>
      <c r="DR8">
        <v>0.8</v>
      </c>
      <c r="DS8">
        <v>0.9301</v>
      </c>
      <c r="DT8">
        <v>0.96</v>
      </c>
      <c r="DU8">
        <v>0.96</v>
      </c>
      <c r="DV8">
        <v>0.96</v>
      </c>
      <c r="DW8">
        <v>0.96</v>
      </c>
      <c r="DX8">
        <v>0.9723</v>
      </c>
    </row>
    <row r="9" spans="1:128">
      <c r="A9">
        <v>0.8</v>
      </c>
      <c r="B9">
        <v>0</v>
      </c>
      <c r="C9">
        <v>0</v>
      </c>
      <c r="D9">
        <v>0</v>
      </c>
      <c r="E9">
        <v>0</v>
      </c>
      <c r="F9">
        <v>0</v>
      </c>
      <c r="G9">
        <v>1.831e-7</v>
      </c>
      <c r="H9">
        <v>5.668e-7</v>
      </c>
      <c r="I9">
        <v>8.421e-7</v>
      </c>
      <c r="J9">
        <v>1.226e-6</v>
      </c>
      <c r="K9">
        <v>1.837e-6</v>
      </c>
      <c r="L9">
        <v>3.131e-6</v>
      </c>
      <c r="M9">
        <v>4.459e-6</v>
      </c>
      <c r="N9">
        <v>5.419e-6</v>
      </c>
      <c r="O9">
        <v>6.713e-6</v>
      </c>
      <c r="P9">
        <v>7.959e-6</v>
      </c>
      <c r="Q9">
        <v>1.083e-5</v>
      </c>
      <c r="R9">
        <v>1.504e-5</v>
      </c>
      <c r="S9">
        <v>1.809e-5</v>
      </c>
      <c r="T9">
        <v>2.116e-5</v>
      </c>
      <c r="U9">
        <v>2.43e-5</v>
      </c>
      <c r="V9">
        <v>3.343e-5</v>
      </c>
      <c r="W9">
        <v>4.331e-5</v>
      </c>
      <c r="X9">
        <v>4.944e-5</v>
      </c>
      <c r="Y9">
        <v>5.661e-5</v>
      </c>
      <c r="Z9">
        <v>6.511e-5</v>
      </c>
      <c r="AA9">
        <v>7.735e-5</v>
      </c>
      <c r="AB9">
        <v>0.0001111</v>
      </c>
      <c r="AC9">
        <v>0.0001256</v>
      </c>
      <c r="AD9">
        <v>0.0001395</v>
      </c>
      <c r="AE9">
        <v>0.0001547</v>
      </c>
      <c r="AF9">
        <v>0.0001799</v>
      </c>
      <c r="AG9">
        <v>0.0002251</v>
      </c>
      <c r="AH9">
        <v>0.0002459</v>
      </c>
      <c r="AI9">
        <v>0.0002671</v>
      </c>
      <c r="AJ9">
        <v>0.0002895</v>
      </c>
      <c r="AK9">
        <v>0.0003148</v>
      </c>
      <c r="AL9">
        <v>0.0003839</v>
      </c>
      <c r="AM9">
        <v>0.0004292</v>
      </c>
      <c r="AN9">
        <v>0.0004613</v>
      </c>
      <c r="AO9">
        <v>0.0004951</v>
      </c>
      <c r="AP9">
        <v>0.000587</v>
      </c>
      <c r="AQ9">
        <v>0.0006842</v>
      </c>
      <c r="AR9">
        <v>0.0007347</v>
      </c>
      <c r="AS9">
        <v>0.0007868</v>
      </c>
      <c r="AT9">
        <v>0.000857</v>
      </c>
      <c r="AU9">
        <v>0.001</v>
      </c>
      <c r="AV9">
        <v>0.0012</v>
      </c>
      <c r="AW9">
        <v>0.0012</v>
      </c>
      <c r="AX9">
        <v>0.0013</v>
      </c>
      <c r="AY9">
        <v>0.0014</v>
      </c>
      <c r="AZ9">
        <v>0.0017</v>
      </c>
      <c r="BA9">
        <v>0.0019</v>
      </c>
      <c r="BB9">
        <v>0.002</v>
      </c>
      <c r="BC9">
        <v>0.0021</v>
      </c>
      <c r="BD9">
        <v>0.0022</v>
      </c>
      <c r="BE9">
        <v>0.0024</v>
      </c>
      <c r="BF9">
        <v>0.0026</v>
      </c>
      <c r="BG9">
        <v>0.0028</v>
      </c>
      <c r="BH9">
        <v>0.0029</v>
      </c>
      <c r="BI9">
        <v>0.0031</v>
      </c>
      <c r="BJ9">
        <v>0.0033</v>
      </c>
      <c r="BK9">
        <v>0.0036</v>
      </c>
      <c r="BL9">
        <v>0.0039</v>
      </c>
      <c r="BM9">
        <v>0.0041</v>
      </c>
      <c r="BN9">
        <v>0.0044</v>
      </c>
      <c r="BO9">
        <v>0.0048</v>
      </c>
      <c r="BP9">
        <v>0.0052</v>
      </c>
      <c r="BQ9">
        <v>0.0054</v>
      </c>
      <c r="BR9">
        <v>0.0057</v>
      </c>
      <c r="BS9">
        <v>0.0063</v>
      </c>
      <c r="BT9">
        <v>0.0068</v>
      </c>
      <c r="BU9">
        <v>0.0071</v>
      </c>
      <c r="BV9">
        <v>0.0074</v>
      </c>
      <c r="BW9">
        <v>0.0077</v>
      </c>
      <c r="BX9">
        <v>0.008</v>
      </c>
      <c r="BY9">
        <v>0.0085</v>
      </c>
      <c r="BZ9">
        <v>0.0141</v>
      </c>
      <c r="CA9">
        <v>0.0212</v>
      </c>
      <c r="CB9">
        <v>0.0313</v>
      </c>
      <c r="CC9">
        <v>0.0426</v>
      </c>
      <c r="CD9">
        <v>0.0557</v>
      </c>
      <c r="CE9">
        <v>0.0682</v>
      </c>
      <c r="CF9">
        <v>0.081</v>
      </c>
      <c r="CG9">
        <v>0.0954</v>
      </c>
      <c r="CH9">
        <v>0.108</v>
      </c>
      <c r="CI9">
        <v>0.1221</v>
      </c>
      <c r="CJ9">
        <v>0.1363</v>
      </c>
      <c r="CK9">
        <v>0.1501</v>
      </c>
      <c r="CL9">
        <v>0.163</v>
      </c>
      <c r="CM9">
        <v>0.1743</v>
      </c>
      <c r="CN9">
        <v>0.1848</v>
      </c>
      <c r="CO9">
        <v>0.2317</v>
      </c>
      <c r="CP9">
        <v>0.2725</v>
      </c>
      <c r="CQ9">
        <v>0.3151</v>
      </c>
      <c r="CR9">
        <v>0.3475</v>
      </c>
      <c r="CS9">
        <v>0.3741</v>
      </c>
      <c r="CT9">
        <v>0.409</v>
      </c>
      <c r="CU9">
        <v>0.4483</v>
      </c>
      <c r="CV9">
        <v>0.4542</v>
      </c>
      <c r="CW9">
        <v>0.4595</v>
      </c>
      <c r="CX9">
        <v>0.4648</v>
      </c>
      <c r="CY9">
        <v>0.485</v>
      </c>
      <c r="CZ9">
        <v>0.489</v>
      </c>
      <c r="DA9">
        <v>0.4905</v>
      </c>
      <c r="DB9">
        <v>0.4913</v>
      </c>
      <c r="DC9">
        <v>0.4921</v>
      </c>
      <c r="DD9">
        <v>0.494</v>
      </c>
      <c r="DE9">
        <v>0.5021</v>
      </c>
      <c r="DF9">
        <v>0.5105</v>
      </c>
      <c r="DG9">
        <v>0.5193</v>
      </c>
      <c r="DH9">
        <v>0.57</v>
      </c>
      <c r="DI9">
        <v>0.5863</v>
      </c>
      <c r="DJ9">
        <v>0.73</v>
      </c>
      <c r="DK9">
        <v>0.7585</v>
      </c>
      <c r="DL9">
        <v>0.7854</v>
      </c>
      <c r="DM9">
        <v>0.8</v>
      </c>
      <c r="DN9">
        <v>0.8</v>
      </c>
      <c r="DO9">
        <v>0.8</v>
      </c>
      <c r="DP9">
        <v>0.8</v>
      </c>
      <c r="DQ9">
        <v>0.8</v>
      </c>
      <c r="DR9">
        <v>0.8</v>
      </c>
      <c r="DS9">
        <v>0.9301</v>
      </c>
      <c r="DT9">
        <v>0.96</v>
      </c>
      <c r="DU9">
        <v>0.96</v>
      </c>
      <c r="DV9">
        <v>0.96</v>
      </c>
      <c r="DW9">
        <v>0.96</v>
      </c>
      <c r="DX9">
        <v>0.9723</v>
      </c>
    </row>
    <row r="10" spans="1:128">
      <c r="A10">
        <v>0.9</v>
      </c>
      <c r="B10">
        <v>0</v>
      </c>
      <c r="C10">
        <v>0</v>
      </c>
      <c r="D10">
        <v>0</v>
      </c>
      <c r="E10">
        <v>0</v>
      </c>
      <c r="F10">
        <v>0</v>
      </c>
      <c r="G10">
        <v>1.831e-7</v>
      </c>
      <c r="H10">
        <v>5.668e-7</v>
      </c>
      <c r="I10">
        <v>8.421e-7</v>
      </c>
      <c r="J10">
        <v>1.426e-6</v>
      </c>
      <c r="K10">
        <v>2.071e-6</v>
      </c>
      <c r="L10">
        <v>3.674e-6</v>
      </c>
      <c r="M10">
        <v>5.157e-6</v>
      </c>
      <c r="N10">
        <v>6.317e-6</v>
      </c>
      <c r="O10">
        <v>7.702e-6</v>
      </c>
      <c r="P10">
        <v>9.357e-6</v>
      </c>
      <c r="Q10">
        <v>1.266e-5</v>
      </c>
      <c r="R10">
        <v>1.747e-5</v>
      </c>
      <c r="S10">
        <v>2.057e-5</v>
      </c>
      <c r="T10">
        <v>2.394e-5</v>
      </c>
      <c r="U10">
        <v>2.779e-5</v>
      </c>
      <c r="V10">
        <v>4.07e-5</v>
      </c>
      <c r="W10">
        <v>5.499e-5</v>
      </c>
      <c r="X10">
        <v>6.413e-5</v>
      </c>
      <c r="Y10">
        <v>7.474e-5</v>
      </c>
      <c r="Z10">
        <v>8.646e-5</v>
      </c>
      <c r="AA10">
        <v>0.0001024</v>
      </c>
      <c r="AB10">
        <v>0.0001487</v>
      </c>
      <c r="AC10">
        <v>0.0001678</v>
      </c>
      <c r="AD10">
        <v>0.0001865</v>
      </c>
      <c r="AE10">
        <v>0.0002062</v>
      </c>
      <c r="AF10">
        <v>0.000239</v>
      </c>
      <c r="AG10">
        <v>0.0002986</v>
      </c>
      <c r="AH10">
        <v>0.0003264</v>
      </c>
      <c r="AI10">
        <v>0.000358</v>
      </c>
      <c r="AJ10">
        <v>0.0003933</v>
      </c>
      <c r="AK10">
        <v>0.0004344</v>
      </c>
      <c r="AL10">
        <v>0.0005547</v>
      </c>
      <c r="AM10">
        <v>0.0006354</v>
      </c>
      <c r="AN10">
        <v>0.000694</v>
      </c>
      <c r="AO10">
        <v>0.0007563</v>
      </c>
      <c r="AP10">
        <v>0.0009152</v>
      </c>
      <c r="AQ10">
        <v>0.0011</v>
      </c>
      <c r="AR10">
        <v>0.0012</v>
      </c>
      <c r="AS10">
        <v>0.0013</v>
      </c>
      <c r="AT10">
        <v>0.0014</v>
      </c>
      <c r="AU10">
        <v>0.0017</v>
      </c>
      <c r="AV10">
        <v>0.0019</v>
      </c>
      <c r="AW10">
        <v>0.002</v>
      </c>
      <c r="AX10">
        <v>0.0021</v>
      </c>
      <c r="AY10">
        <v>0.0023</v>
      </c>
      <c r="AZ10">
        <v>0.0027</v>
      </c>
      <c r="BA10">
        <v>0.003</v>
      </c>
      <c r="BB10">
        <v>0.0032</v>
      </c>
      <c r="BC10">
        <v>0.0034</v>
      </c>
      <c r="BD10">
        <v>0.0036</v>
      </c>
      <c r="BE10">
        <v>0.004</v>
      </c>
      <c r="BF10">
        <v>0.0045</v>
      </c>
      <c r="BG10">
        <v>0.0047</v>
      </c>
      <c r="BH10">
        <v>0.005</v>
      </c>
      <c r="BI10">
        <v>0.0053</v>
      </c>
      <c r="BJ10">
        <v>0.0057</v>
      </c>
      <c r="BK10">
        <v>0.0063</v>
      </c>
      <c r="BL10">
        <v>0.0068</v>
      </c>
      <c r="BM10">
        <v>0.0071</v>
      </c>
      <c r="BN10">
        <v>0.0076</v>
      </c>
      <c r="BO10">
        <v>0.0083</v>
      </c>
      <c r="BP10">
        <v>0.009</v>
      </c>
      <c r="BQ10">
        <v>0.0094</v>
      </c>
      <c r="BR10">
        <v>0.0098</v>
      </c>
      <c r="BS10">
        <v>0.0108</v>
      </c>
      <c r="BT10">
        <v>0.0117</v>
      </c>
      <c r="BU10">
        <v>0.0122</v>
      </c>
      <c r="BV10">
        <v>0.0127</v>
      </c>
      <c r="BW10">
        <v>0.0132</v>
      </c>
      <c r="BX10">
        <v>0.0137</v>
      </c>
      <c r="BY10">
        <v>0.0145</v>
      </c>
      <c r="BZ10">
        <v>0.0237</v>
      </c>
      <c r="CA10">
        <v>0.0348</v>
      </c>
      <c r="CB10">
        <v>0.0497</v>
      </c>
      <c r="CC10">
        <v>0.0658</v>
      </c>
      <c r="CD10">
        <v>0.0834</v>
      </c>
      <c r="CE10">
        <v>0.0992</v>
      </c>
      <c r="CF10">
        <v>0.1149</v>
      </c>
      <c r="CG10">
        <v>0.1321</v>
      </c>
      <c r="CH10">
        <v>0.1463</v>
      </c>
      <c r="CI10">
        <v>0.1611</v>
      </c>
      <c r="CJ10">
        <v>0.1752</v>
      </c>
      <c r="CK10">
        <v>0.1884</v>
      </c>
      <c r="CL10">
        <v>0.2004</v>
      </c>
      <c r="CM10">
        <v>0.2108</v>
      </c>
      <c r="CN10">
        <v>0.2204</v>
      </c>
      <c r="CO10">
        <v>0.2659</v>
      </c>
      <c r="CP10">
        <v>0.3129</v>
      </c>
      <c r="CQ10">
        <v>0.3551</v>
      </c>
      <c r="CR10">
        <v>0.3843</v>
      </c>
      <c r="CS10">
        <v>0.4016</v>
      </c>
      <c r="CT10">
        <v>0.4213</v>
      </c>
      <c r="CU10">
        <v>0.4557</v>
      </c>
      <c r="CV10">
        <v>0.4627</v>
      </c>
      <c r="CW10">
        <v>0.4677</v>
      </c>
      <c r="CX10">
        <v>0.4717</v>
      </c>
      <c r="CY10">
        <v>0.4891</v>
      </c>
      <c r="CZ10">
        <v>0.4904</v>
      </c>
      <c r="DA10">
        <v>0.4912</v>
      </c>
      <c r="DB10">
        <v>0.4922</v>
      </c>
      <c r="DC10">
        <v>0.4931</v>
      </c>
      <c r="DD10">
        <v>0.5007</v>
      </c>
      <c r="DE10">
        <v>0.5117</v>
      </c>
      <c r="DF10">
        <v>0.5226</v>
      </c>
      <c r="DG10">
        <v>0.5313</v>
      </c>
      <c r="DH10">
        <v>0.57</v>
      </c>
      <c r="DI10">
        <v>0.5863</v>
      </c>
      <c r="DJ10">
        <v>0.73</v>
      </c>
      <c r="DK10">
        <v>0.7585</v>
      </c>
      <c r="DL10">
        <v>0.7854</v>
      </c>
      <c r="DM10">
        <v>0.8</v>
      </c>
      <c r="DN10">
        <v>0.8</v>
      </c>
      <c r="DO10">
        <v>0.8</v>
      </c>
      <c r="DP10">
        <v>0.8</v>
      </c>
      <c r="DQ10">
        <v>0.8</v>
      </c>
      <c r="DR10">
        <v>0.8</v>
      </c>
      <c r="DS10">
        <v>0.9301</v>
      </c>
      <c r="DT10">
        <v>0.96</v>
      </c>
      <c r="DU10">
        <v>0.96</v>
      </c>
      <c r="DV10">
        <v>0.96</v>
      </c>
      <c r="DW10">
        <v>0.96</v>
      </c>
      <c r="DX10">
        <v>0.9723</v>
      </c>
    </row>
    <row r="11" spans="1:128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1.831e-7</v>
      </c>
      <c r="H11">
        <v>5.668e-7</v>
      </c>
      <c r="I11">
        <v>9.138e-7</v>
      </c>
      <c r="J11">
        <v>1.531e-6</v>
      </c>
      <c r="K11">
        <v>2.236e-6</v>
      </c>
      <c r="L11">
        <v>4.017e-6</v>
      </c>
      <c r="M11">
        <v>5.906e-6</v>
      </c>
      <c r="N11">
        <v>7.123e-6</v>
      </c>
      <c r="O11">
        <v>8.818e-6</v>
      </c>
      <c r="P11">
        <v>1.068e-5</v>
      </c>
      <c r="Q11">
        <v>1.436e-5</v>
      </c>
      <c r="R11">
        <v>1.962e-5</v>
      </c>
      <c r="S11">
        <v>2.373e-5</v>
      </c>
      <c r="T11">
        <v>2.848e-5</v>
      </c>
      <c r="U11">
        <v>3.423e-5</v>
      </c>
      <c r="V11">
        <v>5.183e-5</v>
      </c>
      <c r="W11">
        <v>7.089e-5</v>
      </c>
      <c r="X11">
        <v>8.271e-5</v>
      </c>
      <c r="Y11">
        <v>9.585e-5</v>
      </c>
      <c r="Z11">
        <v>0.0001103</v>
      </c>
      <c r="AA11">
        <v>0.0001303</v>
      </c>
      <c r="AB11">
        <v>0.0001895</v>
      </c>
      <c r="AC11">
        <v>0.0002124</v>
      </c>
      <c r="AD11">
        <v>0.0002355</v>
      </c>
      <c r="AE11">
        <v>0.000261</v>
      </c>
      <c r="AF11">
        <v>0.0003078</v>
      </c>
      <c r="AG11">
        <v>0.0003983</v>
      </c>
      <c r="AH11">
        <v>0.0004459</v>
      </c>
      <c r="AI11">
        <v>0.0004983</v>
      </c>
      <c r="AJ11">
        <v>0.0005548</v>
      </c>
      <c r="AK11">
        <v>0.0006186</v>
      </c>
      <c r="AL11">
        <v>0.0008042</v>
      </c>
      <c r="AM11">
        <v>0.000926</v>
      </c>
      <c r="AN11">
        <v>0.001</v>
      </c>
      <c r="AO11">
        <v>0.0011</v>
      </c>
      <c r="AP11">
        <v>0.0013</v>
      </c>
      <c r="AQ11">
        <v>0.0016</v>
      </c>
      <c r="AR11">
        <v>0.0017</v>
      </c>
      <c r="AS11">
        <v>0.0018</v>
      </c>
      <c r="AT11">
        <v>0.002</v>
      </c>
      <c r="AU11">
        <v>0.0024</v>
      </c>
      <c r="AV11">
        <v>0.0027</v>
      </c>
      <c r="AW11">
        <v>0.0029</v>
      </c>
      <c r="AX11">
        <v>0.0031</v>
      </c>
      <c r="AY11">
        <v>0.0034</v>
      </c>
      <c r="AZ11">
        <v>0.0041</v>
      </c>
      <c r="BA11">
        <v>0.0046</v>
      </c>
      <c r="BB11">
        <v>0.0049</v>
      </c>
      <c r="BC11">
        <v>0.0052</v>
      </c>
      <c r="BD11">
        <v>0.0055</v>
      </c>
      <c r="BE11">
        <v>0.0062</v>
      </c>
      <c r="BF11">
        <v>0.0068</v>
      </c>
      <c r="BG11">
        <v>0.0072</v>
      </c>
      <c r="BH11">
        <v>0.0075</v>
      </c>
      <c r="BI11">
        <v>0.0079</v>
      </c>
      <c r="BJ11">
        <v>0.0085</v>
      </c>
      <c r="BK11">
        <v>0.0094</v>
      </c>
      <c r="BL11">
        <v>0.0101</v>
      </c>
      <c r="BM11">
        <v>0.0106</v>
      </c>
      <c r="BN11">
        <v>0.0113</v>
      </c>
      <c r="BO11">
        <v>0.0124</v>
      </c>
      <c r="BP11">
        <v>0.0134</v>
      </c>
      <c r="BQ11">
        <v>0.014</v>
      </c>
      <c r="BR11">
        <v>0.0147</v>
      </c>
      <c r="BS11">
        <v>0.016</v>
      </c>
      <c r="BT11">
        <v>0.0173</v>
      </c>
      <c r="BU11">
        <v>0.0181</v>
      </c>
      <c r="BV11">
        <v>0.0188</v>
      </c>
      <c r="BW11">
        <v>0.0195</v>
      </c>
      <c r="BX11">
        <v>0.0203</v>
      </c>
      <c r="BY11">
        <v>0.0214</v>
      </c>
      <c r="BZ11">
        <v>0.0342</v>
      </c>
      <c r="CA11">
        <v>0.0488</v>
      </c>
      <c r="CB11">
        <v>0.068</v>
      </c>
      <c r="CC11">
        <v>0.0876</v>
      </c>
      <c r="CD11">
        <v>0.1084</v>
      </c>
      <c r="CE11">
        <v>0.1264</v>
      </c>
      <c r="CF11">
        <v>0.1436</v>
      </c>
      <c r="CG11">
        <v>0.1615</v>
      </c>
      <c r="CH11">
        <v>0.1757</v>
      </c>
      <c r="CI11">
        <v>0.1901</v>
      </c>
      <c r="CJ11">
        <v>0.2037</v>
      </c>
      <c r="CK11">
        <v>0.2163</v>
      </c>
      <c r="CL11">
        <v>0.2276</v>
      </c>
      <c r="CM11">
        <v>0.2372</v>
      </c>
      <c r="CN11">
        <v>0.2464</v>
      </c>
      <c r="CO11">
        <v>0.2975</v>
      </c>
      <c r="CP11">
        <v>0.3464</v>
      </c>
      <c r="CQ11">
        <v>0.3851</v>
      </c>
      <c r="CR11">
        <v>0.4028</v>
      </c>
      <c r="CS11">
        <v>0.4124</v>
      </c>
      <c r="CT11">
        <v>0.4313</v>
      </c>
      <c r="CU11">
        <v>0.4628</v>
      </c>
      <c r="CV11">
        <v>0.4687</v>
      </c>
      <c r="CW11">
        <v>0.4733</v>
      </c>
      <c r="CX11">
        <v>0.4772</v>
      </c>
      <c r="CY11">
        <v>0.4902</v>
      </c>
      <c r="CZ11">
        <v>0.4907</v>
      </c>
      <c r="DA11">
        <v>0.4918</v>
      </c>
      <c r="DB11">
        <v>0.4929</v>
      </c>
      <c r="DC11">
        <v>0.4943</v>
      </c>
      <c r="DD11">
        <v>0.5076</v>
      </c>
      <c r="DE11">
        <v>0.5212</v>
      </c>
      <c r="DF11">
        <v>0.5314</v>
      </c>
      <c r="DG11">
        <v>0.5355</v>
      </c>
      <c r="DH11">
        <v>0.57</v>
      </c>
      <c r="DI11">
        <v>0.5863</v>
      </c>
      <c r="DJ11">
        <v>0.73</v>
      </c>
      <c r="DK11">
        <v>0.7585</v>
      </c>
      <c r="DL11">
        <v>0.7854</v>
      </c>
      <c r="DM11">
        <v>0.8</v>
      </c>
      <c r="DN11">
        <v>0.8</v>
      </c>
      <c r="DO11">
        <v>0.8</v>
      </c>
      <c r="DP11">
        <v>0.8</v>
      </c>
      <c r="DQ11">
        <v>0.8</v>
      </c>
      <c r="DR11">
        <v>0.8</v>
      </c>
      <c r="DS11">
        <v>0.9301</v>
      </c>
      <c r="DT11">
        <v>0.96</v>
      </c>
      <c r="DU11">
        <v>0.96</v>
      </c>
      <c r="DV11">
        <v>0.96</v>
      </c>
      <c r="DW11">
        <v>0.96</v>
      </c>
      <c r="DX11">
        <v>0.9723</v>
      </c>
    </row>
    <row r="12" spans="1:128">
      <c r="A12">
        <v>1.1</v>
      </c>
      <c r="B12">
        <v>0</v>
      </c>
      <c r="C12">
        <v>0</v>
      </c>
      <c r="D12">
        <v>0</v>
      </c>
      <c r="E12">
        <v>0</v>
      </c>
      <c r="F12">
        <v>0</v>
      </c>
      <c r="G12">
        <v>1.831e-7</v>
      </c>
      <c r="H12">
        <v>5.668e-7</v>
      </c>
      <c r="I12">
        <v>9.855e-7</v>
      </c>
      <c r="J12">
        <v>1.631e-6</v>
      </c>
      <c r="K12">
        <v>2.406e-6</v>
      </c>
      <c r="L12">
        <v>4.499e-6</v>
      </c>
      <c r="M12">
        <v>6.505e-6</v>
      </c>
      <c r="N12">
        <v>8.026e-6</v>
      </c>
      <c r="O12">
        <v>9.916e-6</v>
      </c>
      <c r="P12">
        <v>1.174e-5</v>
      </c>
      <c r="Q12">
        <v>1.596e-5</v>
      </c>
      <c r="R12">
        <v>2.301e-5</v>
      </c>
      <c r="S12">
        <v>2.865e-5</v>
      </c>
      <c r="T12">
        <v>3.518e-5</v>
      </c>
      <c r="U12">
        <v>4.267e-5</v>
      </c>
      <c r="V12">
        <v>6.435e-5</v>
      </c>
      <c r="W12">
        <v>8.779e-5</v>
      </c>
      <c r="X12">
        <v>0.0001021</v>
      </c>
      <c r="Y12">
        <v>0.0001177</v>
      </c>
      <c r="Z12">
        <v>0.0001346</v>
      </c>
      <c r="AA12">
        <v>0.0001593</v>
      </c>
      <c r="AB12">
        <v>0.00023</v>
      </c>
      <c r="AC12">
        <v>0.0002602</v>
      </c>
      <c r="AD12">
        <v>0.0002936</v>
      </c>
      <c r="AE12">
        <v>0.0003325</v>
      </c>
      <c r="AF12">
        <v>0.0004039</v>
      </c>
      <c r="AG12">
        <v>0.0005395</v>
      </c>
      <c r="AH12">
        <v>0.0006072</v>
      </c>
      <c r="AI12">
        <v>0.00068</v>
      </c>
      <c r="AJ12">
        <v>0.0007572</v>
      </c>
      <c r="AK12">
        <v>0.0008433</v>
      </c>
      <c r="AL12">
        <v>0.0011</v>
      </c>
      <c r="AM12">
        <v>0.0013</v>
      </c>
      <c r="AN12">
        <v>0.0014</v>
      </c>
      <c r="AO12">
        <v>0.0015</v>
      </c>
      <c r="AP12">
        <v>0.0018</v>
      </c>
      <c r="AQ12">
        <v>0.0021</v>
      </c>
      <c r="AR12">
        <v>0.0023</v>
      </c>
      <c r="AS12">
        <v>0.0025</v>
      </c>
      <c r="AT12">
        <v>0.0027</v>
      </c>
      <c r="AU12">
        <v>0.0033</v>
      </c>
      <c r="AV12">
        <v>0.0037</v>
      </c>
      <c r="AW12">
        <v>0.004</v>
      </c>
      <c r="AX12">
        <v>0.0043</v>
      </c>
      <c r="AY12">
        <v>0.0047</v>
      </c>
      <c r="AZ12">
        <v>0.0056</v>
      </c>
      <c r="BA12">
        <v>0.0063</v>
      </c>
      <c r="BB12">
        <v>0.0067</v>
      </c>
      <c r="BC12">
        <v>0.0071</v>
      </c>
      <c r="BD12">
        <v>0.0075</v>
      </c>
      <c r="BE12">
        <v>0.0083</v>
      </c>
      <c r="BF12">
        <v>0.0092</v>
      </c>
      <c r="BG12">
        <v>0.0097</v>
      </c>
      <c r="BH12">
        <v>0.0102</v>
      </c>
      <c r="BI12">
        <v>0.0108</v>
      </c>
      <c r="BJ12">
        <v>0.0115</v>
      </c>
      <c r="BK12">
        <v>0.0127</v>
      </c>
      <c r="BL12">
        <v>0.0137</v>
      </c>
      <c r="BM12">
        <v>0.0144</v>
      </c>
      <c r="BN12">
        <v>0.0153</v>
      </c>
      <c r="BO12">
        <v>0.0167</v>
      </c>
      <c r="BP12">
        <v>0.018</v>
      </c>
      <c r="BQ12">
        <v>0.0188</v>
      </c>
      <c r="BR12">
        <v>0.0197</v>
      </c>
      <c r="BS12">
        <v>0.0214</v>
      </c>
      <c r="BT12">
        <v>0.0231</v>
      </c>
      <c r="BU12">
        <v>0.0241</v>
      </c>
      <c r="BV12">
        <v>0.025</v>
      </c>
      <c r="BW12">
        <v>0.0259</v>
      </c>
      <c r="BX12">
        <v>0.0269</v>
      </c>
      <c r="BY12">
        <v>0.0284</v>
      </c>
      <c r="BZ12">
        <v>0.0442</v>
      </c>
      <c r="CA12">
        <v>0.0618</v>
      </c>
      <c r="CB12">
        <v>0.084</v>
      </c>
      <c r="CC12">
        <v>0.1063</v>
      </c>
      <c r="CD12">
        <v>0.1291</v>
      </c>
      <c r="CE12">
        <v>0.1482</v>
      </c>
      <c r="CF12">
        <v>0.166</v>
      </c>
      <c r="CG12">
        <v>0.184</v>
      </c>
      <c r="CH12">
        <v>0.1979</v>
      </c>
      <c r="CI12">
        <v>0.2122</v>
      </c>
      <c r="CJ12">
        <v>0.2253</v>
      </c>
      <c r="CK12">
        <v>0.2374</v>
      </c>
      <c r="CL12">
        <v>0.2484</v>
      </c>
      <c r="CM12">
        <v>0.2585</v>
      </c>
      <c r="CN12">
        <v>0.2689</v>
      </c>
      <c r="CO12">
        <v>0.3247</v>
      </c>
      <c r="CP12">
        <v>0.3719</v>
      </c>
      <c r="CQ12">
        <v>0.4004</v>
      </c>
      <c r="CR12">
        <v>0.4111</v>
      </c>
      <c r="CS12">
        <v>0.4203</v>
      </c>
      <c r="CT12">
        <v>0.4407</v>
      </c>
      <c r="CU12">
        <v>0.4678</v>
      </c>
      <c r="CV12">
        <v>0.4735</v>
      </c>
      <c r="CW12">
        <v>0.4777</v>
      </c>
      <c r="CX12">
        <v>0.4804</v>
      </c>
      <c r="CY12">
        <v>0.4903</v>
      </c>
      <c r="CZ12">
        <v>0.4911</v>
      </c>
      <c r="DA12">
        <v>0.4924</v>
      </c>
      <c r="DB12">
        <v>0.4936</v>
      </c>
      <c r="DC12">
        <v>0.4982</v>
      </c>
      <c r="DD12">
        <v>0.514</v>
      </c>
      <c r="DE12">
        <v>0.5297</v>
      </c>
      <c r="DF12">
        <v>0.5345</v>
      </c>
      <c r="DG12">
        <v>0.5392</v>
      </c>
      <c r="DH12">
        <v>0.57</v>
      </c>
      <c r="DI12">
        <v>0.5863</v>
      </c>
      <c r="DJ12">
        <v>0.73</v>
      </c>
      <c r="DK12">
        <v>0.7585</v>
      </c>
      <c r="DL12">
        <v>0.7854</v>
      </c>
      <c r="DM12">
        <v>0.8</v>
      </c>
      <c r="DN12">
        <v>0.8</v>
      </c>
      <c r="DO12">
        <v>0.8</v>
      </c>
      <c r="DP12">
        <v>0.8</v>
      </c>
      <c r="DQ12">
        <v>0.8</v>
      </c>
      <c r="DR12">
        <v>0.8</v>
      </c>
      <c r="DS12">
        <v>0.9301</v>
      </c>
      <c r="DT12">
        <v>0.96</v>
      </c>
      <c r="DU12">
        <v>0.96</v>
      </c>
      <c r="DV12">
        <v>0.96</v>
      </c>
      <c r="DW12">
        <v>0.96</v>
      </c>
      <c r="DX12">
        <v>0.9723</v>
      </c>
    </row>
    <row r="13" spans="1:128">
      <c r="A13">
        <v>1.2</v>
      </c>
      <c r="B13">
        <v>0</v>
      </c>
      <c r="C13">
        <v>0</v>
      </c>
      <c r="D13">
        <v>0</v>
      </c>
      <c r="E13">
        <v>0</v>
      </c>
      <c r="F13">
        <v>0</v>
      </c>
      <c r="G13">
        <v>1.831e-7</v>
      </c>
      <c r="H13">
        <v>6.007e-7</v>
      </c>
      <c r="I13">
        <v>1.085e-6</v>
      </c>
      <c r="J13">
        <v>1.742e-6</v>
      </c>
      <c r="K13">
        <v>2.705e-6</v>
      </c>
      <c r="L13">
        <v>4.92e-6</v>
      </c>
      <c r="M13">
        <v>7.171e-6</v>
      </c>
      <c r="N13">
        <v>8.822e-6</v>
      </c>
      <c r="O13">
        <v>1.065e-5</v>
      </c>
      <c r="P13">
        <v>1.273e-5</v>
      </c>
      <c r="Q13">
        <v>1.846e-5</v>
      </c>
      <c r="R13">
        <v>2.792e-5</v>
      </c>
      <c r="S13">
        <v>3.461e-5</v>
      </c>
      <c r="T13">
        <v>4.247e-5</v>
      </c>
      <c r="U13">
        <v>5.162e-5</v>
      </c>
      <c r="V13">
        <v>7.749e-5</v>
      </c>
      <c r="W13">
        <v>0.0001049</v>
      </c>
      <c r="X13">
        <v>0.0001212</v>
      </c>
      <c r="Y13">
        <v>0.0001394</v>
      </c>
      <c r="Z13">
        <v>0.0001594</v>
      </c>
      <c r="AA13">
        <v>0.0001895</v>
      </c>
      <c r="AB13">
        <v>0.0002811</v>
      </c>
      <c r="AC13">
        <v>0.0003257</v>
      </c>
      <c r="AD13">
        <v>0.0003737</v>
      </c>
      <c r="AE13">
        <v>0.0004275</v>
      </c>
      <c r="AF13">
        <v>0.000522</v>
      </c>
      <c r="AG13">
        <v>0.0006985</v>
      </c>
      <c r="AH13">
        <v>0.0007845</v>
      </c>
      <c r="AI13">
        <v>0.0008765</v>
      </c>
      <c r="AJ13">
        <v>0.0009743</v>
      </c>
      <c r="AK13">
        <v>0.0011</v>
      </c>
      <c r="AL13">
        <v>0.0014</v>
      </c>
      <c r="AM13">
        <v>0.0016</v>
      </c>
      <c r="AN13">
        <v>0.0017</v>
      </c>
      <c r="AO13">
        <v>0.0019</v>
      </c>
      <c r="AP13">
        <v>0.0023</v>
      </c>
      <c r="AQ13">
        <v>0.0027</v>
      </c>
      <c r="AR13">
        <v>0.0029</v>
      </c>
      <c r="AS13">
        <v>0.0032</v>
      </c>
      <c r="AT13">
        <v>0.0035</v>
      </c>
      <c r="AU13">
        <v>0.0043</v>
      </c>
      <c r="AV13">
        <v>0.0048</v>
      </c>
      <c r="AW13">
        <v>0.0051</v>
      </c>
      <c r="AX13">
        <v>0.0055</v>
      </c>
      <c r="AY13">
        <v>0.006</v>
      </c>
      <c r="AZ13">
        <v>0.0071</v>
      </c>
      <c r="BA13">
        <v>0.008</v>
      </c>
      <c r="BB13">
        <v>0.0084</v>
      </c>
      <c r="BC13">
        <v>0.0089</v>
      </c>
      <c r="BD13">
        <v>0.0094</v>
      </c>
      <c r="BE13">
        <v>0.0105</v>
      </c>
      <c r="BF13">
        <v>0.0116</v>
      </c>
      <c r="BG13">
        <v>0.0123</v>
      </c>
      <c r="BH13">
        <v>0.0129</v>
      </c>
      <c r="BI13">
        <v>0.0136</v>
      </c>
      <c r="BJ13">
        <v>0.0145</v>
      </c>
      <c r="BK13">
        <v>0.016</v>
      </c>
      <c r="BL13">
        <v>0.0172</v>
      </c>
      <c r="BM13">
        <v>0.018</v>
      </c>
      <c r="BN13">
        <v>0.0191</v>
      </c>
      <c r="BO13">
        <v>0.0209</v>
      </c>
      <c r="BP13">
        <v>0.0224</v>
      </c>
      <c r="BQ13">
        <v>0.0234</v>
      </c>
      <c r="BR13">
        <v>0.0244</v>
      </c>
      <c r="BS13">
        <v>0.0265</v>
      </c>
      <c r="BT13">
        <v>0.0285</v>
      </c>
      <c r="BU13">
        <v>0.0297</v>
      </c>
      <c r="BV13">
        <v>0.0307</v>
      </c>
      <c r="BW13">
        <v>0.0318</v>
      </c>
      <c r="BX13">
        <v>0.033</v>
      </c>
      <c r="BY13">
        <v>0.0347</v>
      </c>
      <c r="BZ13">
        <v>0.0531</v>
      </c>
      <c r="CA13">
        <v>0.073</v>
      </c>
      <c r="CB13">
        <v>0.0975</v>
      </c>
      <c r="CC13">
        <v>0.1216</v>
      </c>
      <c r="CD13">
        <v>0.1457</v>
      </c>
      <c r="CE13">
        <v>0.1657</v>
      </c>
      <c r="CF13">
        <v>0.1836</v>
      </c>
      <c r="CG13">
        <v>0.2017</v>
      </c>
      <c r="CH13">
        <v>0.2156</v>
      </c>
      <c r="CI13">
        <v>0.2296</v>
      </c>
      <c r="CJ13">
        <v>0.2426</v>
      </c>
      <c r="CK13">
        <v>0.2546</v>
      </c>
      <c r="CL13">
        <v>0.2664</v>
      </c>
      <c r="CM13">
        <v>0.2776</v>
      </c>
      <c r="CN13">
        <v>0.2889</v>
      </c>
      <c r="CO13">
        <v>0.3465</v>
      </c>
      <c r="CP13">
        <v>0.3886</v>
      </c>
      <c r="CQ13">
        <v>0.407</v>
      </c>
      <c r="CR13">
        <v>0.4173</v>
      </c>
      <c r="CS13">
        <v>0.4276</v>
      </c>
      <c r="CT13">
        <v>0.4494</v>
      </c>
      <c r="CU13">
        <v>0.4718</v>
      </c>
      <c r="CV13">
        <v>0.4771</v>
      </c>
      <c r="CW13">
        <v>0.4801</v>
      </c>
      <c r="CX13">
        <v>0.4821</v>
      </c>
      <c r="CY13">
        <v>0.4903</v>
      </c>
      <c r="CZ13">
        <v>0.4915</v>
      </c>
      <c r="DA13">
        <v>0.4928</v>
      </c>
      <c r="DB13">
        <v>0.4949</v>
      </c>
      <c r="DC13">
        <v>0.5019</v>
      </c>
      <c r="DD13">
        <v>0.5197</v>
      </c>
      <c r="DE13">
        <v>0.5322</v>
      </c>
      <c r="DF13">
        <v>0.5374</v>
      </c>
      <c r="DG13">
        <v>0.5427</v>
      </c>
      <c r="DH13">
        <v>0.57</v>
      </c>
      <c r="DI13">
        <v>0.5863</v>
      </c>
      <c r="DJ13">
        <v>0.73</v>
      </c>
      <c r="DK13">
        <v>0.7585</v>
      </c>
      <c r="DL13">
        <v>0.7854</v>
      </c>
      <c r="DM13">
        <v>0.8</v>
      </c>
      <c r="DN13">
        <v>0.8</v>
      </c>
      <c r="DO13">
        <v>0.8</v>
      </c>
      <c r="DP13">
        <v>0.8</v>
      </c>
      <c r="DQ13">
        <v>0.8</v>
      </c>
      <c r="DR13">
        <v>0.8</v>
      </c>
      <c r="DS13">
        <v>0.9301</v>
      </c>
      <c r="DT13">
        <v>0.96</v>
      </c>
      <c r="DU13">
        <v>0.96</v>
      </c>
      <c r="DV13">
        <v>0.96</v>
      </c>
      <c r="DW13">
        <v>0.96</v>
      </c>
      <c r="DX13">
        <v>0.9723</v>
      </c>
    </row>
    <row r="14" spans="1:128">
      <c r="A14">
        <v>1.3</v>
      </c>
      <c r="B14">
        <v>0</v>
      </c>
      <c r="C14">
        <v>0</v>
      </c>
      <c r="D14">
        <v>0</v>
      </c>
      <c r="E14">
        <v>0</v>
      </c>
      <c r="F14">
        <v>0</v>
      </c>
      <c r="G14">
        <v>1.831e-7</v>
      </c>
      <c r="H14">
        <v>6.007e-7</v>
      </c>
      <c r="I14">
        <v>1.157e-6</v>
      </c>
      <c r="J14">
        <v>1.942e-6</v>
      </c>
      <c r="K14">
        <v>2.905e-6</v>
      </c>
      <c r="L14">
        <v>5.364e-6</v>
      </c>
      <c r="M14">
        <v>7.936e-6</v>
      </c>
      <c r="N14">
        <v>9.521e-6</v>
      </c>
      <c r="O14">
        <v>1.14e-5</v>
      </c>
      <c r="P14">
        <v>1.409e-5</v>
      </c>
      <c r="Q14">
        <v>2.177e-5</v>
      </c>
      <c r="R14">
        <v>3.315e-5</v>
      </c>
      <c r="S14">
        <v>4.138e-5</v>
      </c>
      <c r="T14">
        <v>5.06e-5</v>
      </c>
      <c r="U14">
        <v>6.095e-5</v>
      </c>
      <c r="V14">
        <v>9.039e-5</v>
      </c>
      <c r="W14">
        <v>0.0001213</v>
      </c>
      <c r="X14">
        <v>0.00014</v>
      </c>
      <c r="Y14">
        <v>0.000161</v>
      </c>
      <c r="Z14">
        <v>0.0001844</v>
      </c>
      <c r="AA14">
        <v>0.0002221</v>
      </c>
      <c r="AB14">
        <v>0.0003462</v>
      </c>
      <c r="AC14">
        <v>0.0004046</v>
      </c>
      <c r="AD14">
        <v>0.0004658</v>
      </c>
      <c r="AE14">
        <v>0.0005329</v>
      </c>
      <c r="AF14">
        <v>0.0006485</v>
      </c>
      <c r="AG14">
        <v>0.0008631</v>
      </c>
      <c r="AH14">
        <v>0.0009671</v>
      </c>
      <c r="AI14">
        <v>0.0011</v>
      </c>
      <c r="AJ14">
        <v>0.0012</v>
      </c>
      <c r="AK14">
        <v>0.0013</v>
      </c>
      <c r="AL14">
        <v>0.0017</v>
      </c>
      <c r="AM14">
        <v>0.0019</v>
      </c>
      <c r="AN14">
        <v>0.0021</v>
      </c>
      <c r="AO14">
        <v>0.0023</v>
      </c>
      <c r="AP14">
        <v>0.0028</v>
      </c>
      <c r="AQ14">
        <v>0.0033</v>
      </c>
      <c r="AR14">
        <v>0.0036</v>
      </c>
      <c r="AS14">
        <v>0.0039</v>
      </c>
      <c r="AT14">
        <v>0.0042</v>
      </c>
      <c r="AU14">
        <v>0.0052</v>
      </c>
      <c r="AV14">
        <v>0.0058</v>
      </c>
      <c r="AW14">
        <v>0.0062</v>
      </c>
      <c r="AX14">
        <v>0.0066</v>
      </c>
      <c r="AY14">
        <v>0.0072</v>
      </c>
      <c r="AZ14">
        <v>0.0086</v>
      </c>
      <c r="BA14">
        <v>0.0096</v>
      </c>
      <c r="BB14">
        <v>0.0101</v>
      </c>
      <c r="BC14">
        <v>0.0107</v>
      </c>
      <c r="BD14">
        <v>0.0114</v>
      </c>
      <c r="BE14">
        <v>0.0127</v>
      </c>
      <c r="BF14">
        <v>0.0139</v>
      </c>
      <c r="BG14">
        <v>0.0147</v>
      </c>
      <c r="BH14">
        <v>0.0155</v>
      </c>
      <c r="BI14">
        <v>0.0163</v>
      </c>
      <c r="BJ14">
        <v>0.0173</v>
      </c>
      <c r="BK14">
        <v>0.019</v>
      </c>
      <c r="BL14">
        <v>0.0205</v>
      </c>
      <c r="BM14">
        <v>0.0214</v>
      </c>
      <c r="BN14">
        <v>0.0226</v>
      </c>
      <c r="BO14">
        <v>0.0246</v>
      </c>
      <c r="BP14">
        <v>0.0264</v>
      </c>
      <c r="BQ14">
        <v>0.0275</v>
      </c>
      <c r="BR14">
        <v>0.0287</v>
      </c>
      <c r="BS14">
        <v>0.0311</v>
      </c>
      <c r="BT14">
        <v>0.0334</v>
      </c>
      <c r="BU14">
        <v>0.0347</v>
      </c>
      <c r="BV14">
        <v>0.0359</v>
      </c>
      <c r="BW14">
        <v>0.0371</v>
      </c>
      <c r="BX14">
        <v>0.0384</v>
      </c>
      <c r="BY14">
        <v>0.0404</v>
      </c>
      <c r="BZ14">
        <v>0.0609</v>
      </c>
      <c r="CA14">
        <v>0.0826</v>
      </c>
      <c r="CB14">
        <v>0.1089</v>
      </c>
      <c r="CC14">
        <v>0.1343</v>
      </c>
      <c r="CD14">
        <v>0.1595</v>
      </c>
      <c r="CE14">
        <v>0.1798</v>
      </c>
      <c r="CF14">
        <v>0.198</v>
      </c>
      <c r="CG14">
        <v>0.2161</v>
      </c>
      <c r="CH14">
        <v>0.2301</v>
      </c>
      <c r="CI14">
        <v>0.2441</v>
      </c>
      <c r="CJ14">
        <v>0.257</v>
      </c>
      <c r="CK14">
        <v>0.2697</v>
      </c>
      <c r="CL14">
        <v>0.2824</v>
      </c>
      <c r="CM14">
        <v>0.2944</v>
      </c>
      <c r="CN14">
        <v>0.3063</v>
      </c>
      <c r="CO14">
        <v>0.3628</v>
      </c>
      <c r="CP14">
        <v>0.3978</v>
      </c>
      <c r="CQ14">
        <v>0.4117</v>
      </c>
      <c r="CR14">
        <v>0.423</v>
      </c>
      <c r="CS14">
        <v>0.4344</v>
      </c>
      <c r="CT14">
        <v>0.4569</v>
      </c>
      <c r="CU14">
        <v>0.4752</v>
      </c>
      <c r="CV14">
        <v>0.4793</v>
      </c>
      <c r="CW14">
        <v>0.4815</v>
      </c>
      <c r="CX14">
        <v>0.4837</v>
      </c>
      <c r="CY14">
        <v>0.4904</v>
      </c>
      <c r="CZ14">
        <v>0.4918</v>
      </c>
      <c r="DA14">
        <v>0.4933</v>
      </c>
      <c r="DB14">
        <v>0.4976</v>
      </c>
      <c r="DC14">
        <v>0.5052</v>
      </c>
      <c r="DD14">
        <v>0.5244</v>
      </c>
      <c r="DE14">
        <v>0.5342</v>
      </c>
      <c r="DF14">
        <v>0.5401</v>
      </c>
      <c r="DG14">
        <v>0.5461</v>
      </c>
      <c r="DH14">
        <v>0.57</v>
      </c>
      <c r="DI14">
        <v>0.5863</v>
      </c>
      <c r="DJ14">
        <v>0.73</v>
      </c>
      <c r="DK14">
        <v>0.7585</v>
      </c>
      <c r="DL14">
        <v>0.7854</v>
      </c>
      <c r="DM14">
        <v>0.8</v>
      </c>
      <c r="DN14">
        <v>0.8</v>
      </c>
      <c r="DO14">
        <v>0.8</v>
      </c>
      <c r="DP14">
        <v>0.8</v>
      </c>
      <c r="DQ14">
        <v>0.8</v>
      </c>
      <c r="DR14">
        <v>0.8</v>
      </c>
      <c r="DS14">
        <v>0.9301</v>
      </c>
      <c r="DT14">
        <v>0.96</v>
      </c>
      <c r="DU14">
        <v>0.96</v>
      </c>
      <c r="DV14">
        <v>0.96</v>
      </c>
      <c r="DW14">
        <v>0.96</v>
      </c>
      <c r="DX14">
        <v>0.9723</v>
      </c>
    </row>
    <row r="15" spans="1:128">
      <c r="A15">
        <v>1.4</v>
      </c>
      <c r="B15">
        <v>0</v>
      </c>
      <c r="C15">
        <v>0</v>
      </c>
      <c r="D15">
        <v>0</v>
      </c>
      <c r="E15">
        <v>0</v>
      </c>
      <c r="F15">
        <v>0</v>
      </c>
      <c r="G15">
        <v>1.831e-7</v>
      </c>
      <c r="H15">
        <v>6.346e-7</v>
      </c>
      <c r="I15">
        <v>1.185e-6</v>
      </c>
      <c r="J15">
        <v>2.135e-6</v>
      </c>
      <c r="K15">
        <v>3.145e-6</v>
      </c>
      <c r="L15">
        <v>5.923e-6</v>
      </c>
      <c r="M15">
        <v>8.452e-6</v>
      </c>
      <c r="N15">
        <v>9.941e-6</v>
      </c>
      <c r="O15">
        <v>1.271e-5</v>
      </c>
      <c r="P15">
        <v>1.607e-5</v>
      </c>
      <c r="Q15">
        <v>2.528e-5</v>
      </c>
      <c r="R15">
        <v>3.9e-5</v>
      </c>
      <c r="S15">
        <v>4.856e-5</v>
      </c>
      <c r="T15">
        <v>5.899e-5</v>
      </c>
      <c r="U15">
        <v>7.055e-5</v>
      </c>
      <c r="V15">
        <v>0.0001035</v>
      </c>
      <c r="W15">
        <v>0.0001384</v>
      </c>
      <c r="X15">
        <v>0.0001601</v>
      </c>
      <c r="Y15">
        <v>0.0001852</v>
      </c>
      <c r="Z15">
        <v>0.0002147</v>
      </c>
      <c r="AA15">
        <v>0.000263</v>
      </c>
      <c r="AB15">
        <v>0.0004203</v>
      </c>
      <c r="AC15">
        <v>0.0004914</v>
      </c>
      <c r="AD15">
        <v>0.0005644</v>
      </c>
      <c r="AE15">
        <v>0.0006435</v>
      </c>
      <c r="AF15">
        <v>0.000779</v>
      </c>
      <c r="AG15">
        <v>0.001</v>
      </c>
      <c r="AH15">
        <v>0.0011</v>
      </c>
      <c r="AI15">
        <v>0.0013</v>
      </c>
      <c r="AJ15">
        <v>0.0014</v>
      </c>
      <c r="AK15">
        <v>0.0016</v>
      </c>
      <c r="AL15">
        <v>0.002</v>
      </c>
      <c r="AM15">
        <v>0.0023</v>
      </c>
      <c r="AN15">
        <v>0.0025</v>
      </c>
      <c r="AO15">
        <v>0.0027</v>
      </c>
      <c r="AP15">
        <v>0.0033</v>
      </c>
      <c r="AQ15">
        <v>0.0039</v>
      </c>
      <c r="AR15">
        <v>0.0042</v>
      </c>
      <c r="AS15">
        <v>0.0045</v>
      </c>
      <c r="AT15">
        <v>0.005</v>
      </c>
      <c r="AU15">
        <v>0.006</v>
      </c>
      <c r="AV15">
        <v>0.0068</v>
      </c>
      <c r="AW15">
        <v>0.0072</v>
      </c>
      <c r="AX15">
        <v>0.0077</v>
      </c>
      <c r="AY15">
        <v>0.0084</v>
      </c>
      <c r="AZ15">
        <v>0.01</v>
      </c>
      <c r="BA15">
        <v>0.0111</v>
      </c>
      <c r="BB15">
        <v>0.0118</v>
      </c>
      <c r="BC15">
        <v>0.0125</v>
      </c>
      <c r="BD15">
        <v>0.0132</v>
      </c>
      <c r="BE15">
        <v>0.0147</v>
      </c>
      <c r="BF15">
        <v>0.0162</v>
      </c>
      <c r="BG15">
        <v>0.017</v>
      </c>
      <c r="BH15">
        <v>0.0179</v>
      </c>
      <c r="BI15">
        <v>0.0188</v>
      </c>
      <c r="BJ15">
        <v>0.0199</v>
      </c>
      <c r="BK15">
        <v>0.0218</v>
      </c>
      <c r="BL15">
        <v>0.0234</v>
      </c>
      <c r="BM15">
        <v>0.0245</v>
      </c>
      <c r="BN15">
        <v>0.0259</v>
      </c>
      <c r="BO15">
        <v>0.0281</v>
      </c>
      <c r="BP15">
        <v>0.0301</v>
      </c>
      <c r="BQ15">
        <v>0.0313</v>
      </c>
      <c r="BR15">
        <v>0.0327</v>
      </c>
      <c r="BS15">
        <v>0.0352</v>
      </c>
      <c r="BT15">
        <v>0.0378</v>
      </c>
      <c r="BU15">
        <v>0.0392</v>
      </c>
      <c r="BV15">
        <v>0.0406</v>
      </c>
      <c r="BW15">
        <v>0.042</v>
      </c>
      <c r="BX15">
        <v>0.0434</v>
      </c>
      <c r="BY15">
        <v>0.0455</v>
      </c>
      <c r="BZ15">
        <v>0.0677</v>
      </c>
      <c r="CA15">
        <v>0.0908</v>
      </c>
      <c r="CB15">
        <v>0.1185</v>
      </c>
      <c r="CC15">
        <v>0.145</v>
      </c>
      <c r="CD15">
        <v>0.171</v>
      </c>
      <c r="CE15">
        <v>0.1917</v>
      </c>
      <c r="CF15">
        <v>0.21</v>
      </c>
      <c r="CG15">
        <v>0.2282</v>
      </c>
      <c r="CH15">
        <v>0.2422</v>
      </c>
      <c r="CI15">
        <v>0.2562</v>
      </c>
      <c r="CJ15">
        <v>0.2696</v>
      </c>
      <c r="CK15">
        <v>0.2831</v>
      </c>
      <c r="CL15">
        <v>0.2964</v>
      </c>
      <c r="CM15">
        <v>0.3088</v>
      </c>
      <c r="CN15">
        <v>0.3209</v>
      </c>
      <c r="CO15">
        <v>0.3744</v>
      </c>
      <c r="CP15">
        <v>0.403</v>
      </c>
      <c r="CQ15">
        <v>0.4159</v>
      </c>
      <c r="CR15">
        <v>0.4282</v>
      </c>
      <c r="CS15">
        <v>0.4407</v>
      </c>
      <c r="CT15">
        <v>0.4635</v>
      </c>
      <c r="CU15">
        <v>0.4774</v>
      </c>
      <c r="CV15">
        <v>0.4805</v>
      </c>
      <c r="CW15">
        <v>0.4828</v>
      </c>
      <c r="CX15">
        <v>0.4853</v>
      </c>
      <c r="CY15">
        <v>0.4906</v>
      </c>
      <c r="CZ15">
        <v>0.4921</v>
      </c>
      <c r="DA15">
        <v>0.4936</v>
      </c>
      <c r="DB15">
        <v>0.5</v>
      </c>
      <c r="DC15">
        <v>0.5081</v>
      </c>
      <c r="DD15">
        <v>0.5284</v>
      </c>
      <c r="DE15">
        <v>0.5361</v>
      </c>
      <c r="DF15">
        <v>0.5427</v>
      </c>
      <c r="DG15">
        <v>0.5494</v>
      </c>
      <c r="DH15">
        <v>0.57</v>
      </c>
      <c r="DI15">
        <v>0.5863</v>
      </c>
      <c r="DJ15">
        <v>0.73</v>
      </c>
      <c r="DK15">
        <v>0.7585</v>
      </c>
      <c r="DL15">
        <v>0.7854</v>
      </c>
      <c r="DM15">
        <v>0.8</v>
      </c>
      <c r="DN15">
        <v>0.8</v>
      </c>
      <c r="DO15">
        <v>0.8</v>
      </c>
      <c r="DP15">
        <v>0.8</v>
      </c>
      <c r="DQ15">
        <v>0.8</v>
      </c>
      <c r="DR15">
        <v>0.8</v>
      </c>
      <c r="DS15">
        <v>0.9301</v>
      </c>
      <c r="DT15">
        <v>0.96</v>
      </c>
      <c r="DU15">
        <v>0.96</v>
      </c>
      <c r="DV15">
        <v>0.96</v>
      </c>
      <c r="DW15">
        <v>0.96</v>
      </c>
      <c r="DX15">
        <v>0.9723</v>
      </c>
    </row>
    <row r="16" spans="1:128">
      <c r="A16">
        <v>1.5</v>
      </c>
      <c r="B16">
        <v>0</v>
      </c>
      <c r="C16">
        <v>0</v>
      </c>
      <c r="D16">
        <v>0</v>
      </c>
      <c r="E16">
        <v>0</v>
      </c>
      <c r="F16">
        <v>0</v>
      </c>
      <c r="G16">
        <v>1.831e-7</v>
      </c>
      <c r="H16">
        <v>6.346e-7</v>
      </c>
      <c r="I16">
        <v>1.257e-6</v>
      </c>
      <c r="J16">
        <v>2.247e-6</v>
      </c>
      <c r="K16">
        <v>3.374e-6</v>
      </c>
      <c r="L16">
        <v>6.206e-6</v>
      </c>
      <c r="M16">
        <v>8.934e-6</v>
      </c>
      <c r="N16">
        <v>1.105e-5</v>
      </c>
      <c r="O16">
        <v>1.425e-5</v>
      </c>
      <c r="P16">
        <v>1.852e-5</v>
      </c>
      <c r="Q16">
        <v>2.949e-5</v>
      </c>
      <c r="R16">
        <v>4.499e-5</v>
      </c>
      <c r="S16">
        <v>5.514e-5</v>
      </c>
      <c r="T16">
        <v>6.706e-5</v>
      </c>
      <c r="U16">
        <v>8.033e-5</v>
      </c>
      <c r="V16">
        <v>0.0001167</v>
      </c>
      <c r="W16">
        <v>0.0001559</v>
      </c>
      <c r="X16">
        <v>0.0001823</v>
      </c>
      <c r="Y16">
        <v>0.0002138</v>
      </c>
      <c r="Z16">
        <v>0.00025</v>
      </c>
      <c r="AA16">
        <v>0.0003088</v>
      </c>
      <c r="AB16">
        <v>0.0004976</v>
      </c>
      <c r="AC16">
        <v>0.0005801</v>
      </c>
      <c r="AD16">
        <v>0.0006636</v>
      </c>
      <c r="AE16">
        <v>0.0007545</v>
      </c>
      <c r="AF16">
        <v>0.0009088</v>
      </c>
      <c r="AG16">
        <v>0.0012</v>
      </c>
      <c r="AH16">
        <v>0.0013</v>
      </c>
      <c r="AI16">
        <v>0.0015</v>
      </c>
      <c r="AJ16">
        <v>0.0016</v>
      </c>
      <c r="AK16">
        <v>0.0018</v>
      </c>
      <c r="AL16">
        <v>0.0023</v>
      </c>
      <c r="AM16">
        <v>0.0026</v>
      </c>
      <c r="AN16">
        <v>0.0029</v>
      </c>
      <c r="AO16">
        <v>0.0031</v>
      </c>
      <c r="AP16">
        <v>0.0038</v>
      </c>
      <c r="AQ16">
        <v>0.0045</v>
      </c>
      <c r="AR16">
        <v>0.0048</v>
      </c>
      <c r="AS16">
        <v>0.0052</v>
      </c>
      <c r="AT16">
        <v>0.0057</v>
      </c>
      <c r="AU16">
        <v>0.0069</v>
      </c>
      <c r="AV16">
        <v>0.0077</v>
      </c>
      <c r="AW16">
        <v>0.0082</v>
      </c>
      <c r="AX16">
        <v>0.0088</v>
      </c>
      <c r="AY16">
        <v>0.0096</v>
      </c>
      <c r="AZ16">
        <v>0.0114</v>
      </c>
      <c r="BA16">
        <v>0.0126</v>
      </c>
      <c r="BB16">
        <v>0.0134</v>
      </c>
      <c r="BC16">
        <v>0.0142</v>
      </c>
      <c r="BD16">
        <v>0.0149</v>
      </c>
      <c r="BE16">
        <v>0.0166</v>
      </c>
      <c r="BF16">
        <v>0.0182</v>
      </c>
      <c r="BG16">
        <v>0.0191</v>
      </c>
      <c r="BH16">
        <v>0.0201</v>
      </c>
      <c r="BI16">
        <v>0.021</v>
      </c>
      <c r="BJ16">
        <v>0.0223</v>
      </c>
      <c r="BK16">
        <v>0.0244</v>
      </c>
      <c r="BL16">
        <v>0.0262</v>
      </c>
      <c r="BM16">
        <v>0.0273</v>
      </c>
      <c r="BN16">
        <v>0.0288</v>
      </c>
      <c r="BO16">
        <v>0.0313</v>
      </c>
      <c r="BP16">
        <v>0.0335</v>
      </c>
      <c r="BQ16">
        <v>0.0348</v>
      </c>
      <c r="BR16">
        <v>0.0362</v>
      </c>
      <c r="BS16">
        <v>0.039</v>
      </c>
      <c r="BT16">
        <v>0.0418</v>
      </c>
      <c r="BU16">
        <v>0.0434</v>
      </c>
      <c r="BV16">
        <v>0.0448</v>
      </c>
      <c r="BW16">
        <v>0.0463</v>
      </c>
      <c r="BX16">
        <v>0.0478</v>
      </c>
      <c r="BY16">
        <v>0.0501</v>
      </c>
      <c r="BZ16">
        <v>0.0737</v>
      </c>
      <c r="CA16">
        <v>0.0979</v>
      </c>
      <c r="CB16">
        <v>0.1268</v>
      </c>
      <c r="CC16">
        <v>0.1542</v>
      </c>
      <c r="CD16">
        <v>0.1808</v>
      </c>
      <c r="CE16">
        <v>0.2017</v>
      </c>
      <c r="CF16">
        <v>0.2202</v>
      </c>
      <c r="CG16">
        <v>0.2385</v>
      </c>
      <c r="CH16">
        <v>0.2525</v>
      </c>
      <c r="CI16">
        <v>0.2666</v>
      </c>
      <c r="CJ16">
        <v>0.2806</v>
      </c>
      <c r="CK16">
        <v>0.2947</v>
      </c>
      <c r="CL16">
        <v>0.3082</v>
      </c>
      <c r="CM16">
        <v>0.3207</v>
      </c>
      <c r="CN16">
        <v>0.3328</v>
      </c>
      <c r="CO16">
        <v>0.3827</v>
      </c>
      <c r="CP16">
        <v>0.4063</v>
      </c>
      <c r="CQ16">
        <v>0.4198</v>
      </c>
      <c r="CR16">
        <v>0.4331</v>
      </c>
      <c r="CS16">
        <v>0.4466</v>
      </c>
      <c r="CT16">
        <v>0.4693</v>
      </c>
      <c r="CU16">
        <v>0.4788</v>
      </c>
      <c r="CV16">
        <v>0.4815</v>
      </c>
      <c r="CW16">
        <v>0.4841</v>
      </c>
      <c r="CX16">
        <v>0.4868</v>
      </c>
      <c r="CY16">
        <v>0.4908</v>
      </c>
      <c r="CZ16">
        <v>0.4924</v>
      </c>
      <c r="DA16">
        <v>0.4942</v>
      </c>
      <c r="DB16">
        <v>0.5022</v>
      </c>
      <c r="DC16">
        <v>0.5106</v>
      </c>
      <c r="DD16">
        <v>0.5306</v>
      </c>
      <c r="DE16">
        <v>0.5379</v>
      </c>
      <c r="DF16">
        <v>0.5452</v>
      </c>
      <c r="DG16">
        <v>0.5525</v>
      </c>
      <c r="DH16">
        <v>0.57</v>
      </c>
      <c r="DI16">
        <v>0.5863</v>
      </c>
      <c r="DJ16">
        <v>0.73</v>
      </c>
      <c r="DK16">
        <v>0.7585</v>
      </c>
      <c r="DL16">
        <v>0.7854</v>
      </c>
      <c r="DM16">
        <v>0.8</v>
      </c>
      <c r="DN16">
        <v>0.8</v>
      </c>
      <c r="DO16">
        <v>0.8</v>
      </c>
      <c r="DP16">
        <v>0.8</v>
      </c>
      <c r="DQ16">
        <v>0.8</v>
      </c>
      <c r="DR16">
        <v>0.8</v>
      </c>
      <c r="DS16">
        <v>0.9301</v>
      </c>
      <c r="DT16">
        <v>0.96</v>
      </c>
      <c r="DU16">
        <v>0.96</v>
      </c>
      <c r="DV16">
        <v>0.96</v>
      </c>
      <c r="DW16">
        <v>0.96</v>
      </c>
      <c r="DX16">
        <v>0.9723</v>
      </c>
    </row>
    <row r="17" spans="1:128">
      <c r="A17">
        <v>1.6</v>
      </c>
      <c r="B17">
        <v>0</v>
      </c>
      <c r="C17">
        <v>0</v>
      </c>
      <c r="D17">
        <v>0</v>
      </c>
      <c r="E17">
        <v>0</v>
      </c>
      <c r="F17">
        <v>0</v>
      </c>
      <c r="G17">
        <v>1.831e-7</v>
      </c>
      <c r="H17">
        <v>6.685e-7</v>
      </c>
      <c r="I17">
        <v>1.357e-6</v>
      </c>
      <c r="J17">
        <v>2.352e-6</v>
      </c>
      <c r="K17">
        <v>3.644e-6</v>
      </c>
      <c r="L17">
        <v>6.727e-6</v>
      </c>
      <c r="M17">
        <v>9.533e-6</v>
      </c>
      <c r="N17">
        <v>1.236e-5</v>
      </c>
      <c r="O17">
        <v>1.617e-5</v>
      </c>
      <c r="P17">
        <v>2.114e-5</v>
      </c>
      <c r="Q17">
        <v>3.346e-5</v>
      </c>
      <c r="R17">
        <v>5.117e-5</v>
      </c>
      <c r="S17">
        <v>6.262e-5</v>
      </c>
      <c r="T17">
        <v>7.527e-5</v>
      </c>
      <c r="U17">
        <v>8.945e-5</v>
      </c>
      <c r="V17">
        <v>0.0001301</v>
      </c>
      <c r="W17">
        <v>0.0001754</v>
      </c>
      <c r="X17">
        <v>0.0002072</v>
      </c>
      <c r="Y17">
        <v>0.0002447</v>
      </c>
      <c r="Z17">
        <v>0.0002881</v>
      </c>
      <c r="AA17">
        <v>0.0003576</v>
      </c>
      <c r="AB17">
        <v>0.0005745</v>
      </c>
      <c r="AC17">
        <v>0.0006675</v>
      </c>
      <c r="AD17">
        <v>0.0007612</v>
      </c>
      <c r="AE17">
        <v>0.0008626</v>
      </c>
      <c r="AF17">
        <v>0.001</v>
      </c>
      <c r="AG17">
        <v>0.0013</v>
      </c>
      <c r="AH17">
        <v>0.0015</v>
      </c>
      <c r="AI17">
        <v>0.0017</v>
      </c>
      <c r="AJ17">
        <v>0.0018</v>
      </c>
      <c r="AK17">
        <v>0.002</v>
      </c>
      <c r="AL17">
        <v>0.0026</v>
      </c>
      <c r="AM17">
        <v>0.0029</v>
      </c>
      <c r="AN17">
        <v>0.0032</v>
      </c>
      <c r="AO17">
        <v>0.0035</v>
      </c>
      <c r="AP17">
        <v>0.0042</v>
      </c>
      <c r="AQ17">
        <v>0.005</v>
      </c>
      <c r="AR17">
        <v>0.0054</v>
      </c>
      <c r="AS17">
        <v>0.0058</v>
      </c>
      <c r="AT17">
        <v>0.0064</v>
      </c>
      <c r="AU17">
        <v>0.0077</v>
      </c>
      <c r="AV17">
        <v>0.0086</v>
      </c>
      <c r="AW17">
        <v>0.0092</v>
      </c>
      <c r="AX17">
        <v>0.0098</v>
      </c>
      <c r="AY17">
        <v>0.0107</v>
      </c>
      <c r="AZ17">
        <v>0.0126</v>
      </c>
      <c r="BA17">
        <v>0.014</v>
      </c>
      <c r="BB17">
        <v>0.0148</v>
      </c>
      <c r="BC17">
        <v>0.0157</v>
      </c>
      <c r="BD17">
        <v>0.0165</v>
      </c>
      <c r="BE17">
        <v>0.0183</v>
      </c>
      <c r="BF17">
        <v>0.0201</v>
      </c>
      <c r="BG17">
        <v>0.021</v>
      </c>
      <c r="BH17">
        <v>0.0221</v>
      </c>
      <c r="BI17">
        <v>0.0231</v>
      </c>
      <c r="BJ17">
        <v>0.0245</v>
      </c>
      <c r="BK17">
        <v>0.0268</v>
      </c>
      <c r="BL17">
        <v>0.0287</v>
      </c>
      <c r="BM17">
        <v>0.0299</v>
      </c>
      <c r="BN17">
        <v>0.0316</v>
      </c>
      <c r="BO17">
        <v>0.0342</v>
      </c>
      <c r="BP17">
        <v>0.0365</v>
      </c>
      <c r="BQ17">
        <v>0.0379</v>
      </c>
      <c r="BR17">
        <v>0.0395</v>
      </c>
      <c r="BS17">
        <v>0.0425</v>
      </c>
      <c r="BT17">
        <v>0.0454</v>
      </c>
      <c r="BU17">
        <v>0.0471</v>
      </c>
      <c r="BV17">
        <v>0.0486</v>
      </c>
      <c r="BW17">
        <v>0.0502</v>
      </c>
      <c r="BX17">
        <v>0.0518</v>
      </c>
      <c r="BY17">
        <v>0.0542</v>
      </c>
      <c r="BZ17">
        <v>0.0789</v>
      </c>
      <c r="CA17">
        <v>0.1041</v>
      </c>
      <c r="CB17">
        <v>0.134</v>
      </c>
      <c r="CC17">
        <v>0.1621</v>
      </c>
      <c r="CD17">
        <v>0.1891</v>
      </c>
      <c r="CE17">
        <v>0.2101</v>
      </c>
      <c r="CF17">
        <v>0.2288</v>
      </c>
      <c r="CG17">
        <v>0.2471</v>
      </c>
      <c r="CH17">
        <v>0.2612</v>
      </c>
      <c r="CI17">
        <v>0.2757</v>
      </c>
      <c r="CJ17">
        <v>0.2901</v>
      </c>
      <c r="CK17">
        <v>0.3044</v>
      </c>
      <c r="CL17">
        <v>0.318</v>
      </c>
      <c r="CM17">
        <v>0.3304</v>
      </c>
      <c r="CN17">
        <v>0.342</v>
      </c>
      <c r="CO17">
        <v>0.3885</v>
      </c>
      <c r="CP17">
        <v>0.4089</v>
      </c>
      <c r="CQ17">
        <v>0.4233</v>
      </c>
      <c r="CR17">
        <v>0.4375</v>
      </c>
      <c r="CS17">
        <v>0.4521</v>
      </c>
      <c r="CT17">
        <v>0.4729</v>
      </c>
      <c r="CU17">
        <v>0.4797</v>
      </c>
      <c r="CV17">
        <v>0.4825</v>
      </c>
      <c r="CW17">
        <v>0.4852</v>
      </c>
      <c r="CX17">
        <v>0.4881</v>
      </c>
      <c r="CY17">
        <v>0.491</v>
      </c>
      <c r="CZ17">
        <v>0.4927</v>
      </c>
      <c r="DA17">
        <v>0.4955</v>
      </c>
      <c r="DB17">
        <v>0.5041</v>
      </c>
      <c r="DC17">
        <v>0.5127</v>
      </c>
      <c r="DD17">
        <v>0.5316</v>
      </c>
      <c r="DE17">
        <v>0.5395</v>
      </c>
      <c r="DF17">
        <v>0.5475</v>
      </c>
      <c r="DG17">
        <v>0.5555</v>
      </c>
      <c r="DH17">
        <v>0.57</v>
      </c>
      <c r="DI17">
        <v>0.5863</v>
      </c>
      <c r="DJ17">
        <v>0.73</v>
      </c>
      <c r="DK17">
        <v>0.7585</v>
      </c>
      <c r="DL17">
        <v>0.7854</v>
      </c>
      <c r="DM17">
        <v>0.8</v>
      </c>
      <c r="DN17">
        <v>0.8</v>
      </c>
      <c r="DO17">
        <v>0.8</v>
      </c>
      <c r="DP17">
        <v>0.8</v>
      </c>
      <c r="DQ17">
        <v>0.8</v>
      </c>
      <c r="DR17">
        <v>0.8</v>
      </c>
      <c r="DS17">
        <v>0.9301</v>
      </c>
      <c r="DT17">
        <v>0.96</v>
      </c>
      <c r="DU17">
        <v>0.96</v>
      </c>
      <c r="DV17">
        <v>0.96</v>
      </c>
      <c r="DW17">
        <v>0.96</v>
      </c>
      <c r="DX17">
        <v>0.9723</v>
      </c>
    </row>
    <row r="18" spans="1:128">
      <c r="A18">
        <v>1.7</v>
      </c>
      <c r="B18">
        <v>0</v>
      </c>
      <c r="C18">
        <v>0</v>
      </c>
      <c r="D18">
        <v>0</v>
      </c>
      <c r="E18">
        <v>0</v>
      </c>
      <c r="F18">
        <v>0</v>
      </c>
      <c r="G18">
        <v>1.831e-7</v>
      </c>
      <c r="H18">
        <v>7.344e-7</v>
      </c>
      <c r="I18">
        <v>1.428e-6</v>
      </c>
      <c r="J18">
        <v>2.552e-6</v>
      </c>
      <c r="K18">
        <v>3.879e-6</v>
      </c>
      <c r="L18">
        <v>7.087e-6</v>
      </c>
      <c r="M18">
        <v>1.06e-5</v>
      </c>
      <c r="N18">
        <v>1.368e-5</v>
      </c>
      <c r="O18">
        <v>1.846e-5</v>
      </c>
      <c r="P18">
        <v>2.406e-5</v>
      </c>
      <c r="Q18">
        <v>3.774e-5</v>
      </c>
      <c r="R18">
        <v>5.702e-5</v>
      </c>
      <c r="S18">
        <v>6.948e-5</v>
      </c>
      <c r="T18">
        <v>8.314e-5</v>
      </c>
      <c r="U18">
        <v>9.818e-5</v>
      </c>
      <c r="V18">
        <v>0.0001445</v>
      </c>
      <c r="W18">
        <v>0.0001972</v>
      </c>
      <c r="X18">
        <v>0.000234</v>
      </c>
      <c r="Y18">
        <v>0.000277</v>
      </c>
      <c r="Z18">
        <v>0.0003269</v>
      </c>
      <c r="AA18">
        <v>0.0004052</v>
      </c>
      <c r="AB18">
        <v>0.0006477</v>
      </c>
      <c r="AC18">
        <v>0.0007496</v>
      </c>
      <c r="AD18">
        <v>0.0008525</v>
      </c>
      <c r="AE18">
        <v>0.0009633</v>
      </c>
      <c r="AF18">
        <v>0.0011</v>
      </c>
      <c r="AG18">
        <v>0.0015</v>
      </c>
      <c r="AH18">
        <v>0.0017</v>
      </c>
      <c r="AI18">
        <v>0.0018</v>
      </c>
      <c r="AJ18">
        <v>0.002</v>
      </c>
      <c r="AK18">
        <v>0.0022</v>
      </c>
      <c r="AL18">
        <v>0.0028</v>
      </c>
      <c r="AM18">
        <v>0.0033</v>
      </c>
      <c r="AN18">
        <v>0.0035</v>
      </c>
      <c r="AO18">
        <v>0.0039</v>
      </c>
      <c r="AP18">
        <v>0.0047</v>
      </c>
      <c r="AQ18">
        <v>0.0055</v>
      </c>
      <c r="AR18">
        <v>0.0059</v>
      </c>
      <c r="AS18">
        <v>0.0064</v>
      </c>
      <c r="AT18">
        <v>0.007</v>
      </c>
      <c r="AU18">
        <v>0.0084</v>
      </c>
      <c r="AV18">
        <v>0.0094</v>
      </c>
      <c r="AW18">
        <v>0.01</v>
      </c>
      <c r="AX18">
        <v>0.0107</v>
      </c>
      <c r="AY18">
        <v>0.0117</v>
      </c>
      <c r="AZ18">
        <v>0.0138</v>
      </c>
      <c r="BA18">
        <v>0.0153</v>
      </c>
      <c r="BB18">
        <v>0.0161</v>
      </c>
      <c r="BC18">
        <v>0.0171</v>
      </c>
      <c r="BD18">
        <v>0.018</v>
      </c>
      <c r="BE18">
        <v>0.0198</v>
      </c>
      <c r="BF18">
        <v>0.0217</v>
      </c>
      <c r="BG18">
        <v>0.0227</v>
      </c>
      <c r="BH18">
        <v>0.0238</v>
      </c>
      <c r="BI18">
        <v>0.0249</v>
      </c>
      <c r="BJ18">
        <v>0.0264</v>
      </c>
      <c r="BK18">
        <v>0.0288</v>
      </c>
      <c r="BL18">
        <v>0.0309</v>
      </c>
      <c r="BM18">
        <v>0.0322</v>
      </c>
      <c r="BN18">
        <v>0.0339</v>
      </c>
      <c r="BO18">
        <v>0.0367</v>
      </c>
      <c r="BP18">
        <v>0.0392</v>
      </c>
      <c r="BQ18">
        <v>0.0406</v>
      </c>
      <c r="BR18">
        <v>0.0423</v>
      </c>
      <c r="BS18">
        <v>0.0454</v>
      </c>
      <c r="BT18">
        <v>0.0486</v>
      </c>
      <c r="BU18">
        <v>0.0503</v>
      </c>
      <c r="BV18">
        <v>0.0519</v>
      </c>
      <c r="BW18">
        <v>0.0535</v>
      </c>
      <c r="BX18">
        <v>0.0552</v>
      </c>
      <c r="BY18">
        <v>0.0577</v>
      </c>
      <c r="BZ18">
        <v>0.0833</v>
      </c>
      <c r="CA18">
        <v>0.1093</v>
      </c>
      <c r="CB18">
        <v>0.14</v>
      </c>
      <c r="CC18">
        <v>0.1688</v>
      </c>
      <c r="CD18">
        <v>0.196</v>
      </c>
      <c r="CE18">
        <v>0.2173</v>
      </c>
      <c r="CF18">
        <v>0.2361</v>
      </c>
      <c r="CG18">
        <v>0.2544</v>
      </c>
      <c r="CH18">
        <v>0.2686</v>
      </c>
      <c r="CI18">
        <v>0.2833</v>
      </c>
      <c r="CJ18">
        <v>0.298</v>
      </c>
      <c r="CK18">
        <v>0.3123</v>
      </c>
      <c r="CL18">
        <v>0.3259</v>
      </c>
      <c r="CM18">
        <v>0.3379</v>
      </c>
      <c r="CN18">
        <v>0.349</v>
      </c>
      <c r="CO18">
        <v>0.3924</v>
      </c>
      <c r="CP18">
        <v>0.4111</v>
      </c>
      <c r="CQ18">
        <v>0.4265</v>
      </c>
      <c r="CR18">
        <v>0.4416</v>
      </c>
      <c r="CS18">
        <v>0.4569</v>
      </c>
      <c r="CT18">
        <v>0.4753</v>
      </c>
      <c r="CU18">
        <v>0.4804</v>
      </c>
      <c r="CV18">
        <v>0.4833</v>
      </c>
      <c r="CW18">
        <v>0.4863</v>
      </c>
      <c r="CX18">
        <v>0.489</v>
      </c>
      <c r="CY18">
        <v>0.4912</v>
      </c>
      <c r="CZ18">
        <v>0.4929</v>
      </c>
      <c r="DA18">
        <v>0.4968</v>
      </c>
      <c r="DB18">
        <v>0.5057</v>
      </c>
      <c r="DC18">
        <v>0.5145</v>
      </c>
      <c r="DD18">
        <v>0.5325</v>
      </c>
      <c r="DE18">
        <v>0.5411</v>
      </c>
      <c r="DF18">
        <v>0.5496</v>
      </c>
      <c r="DG18">
        <v>0.5582</v>
      </c>
      <c r="DH18">
        <v>0.57</v>
      </c>
      <c r="DI18">
        <v>0.5863</v>
      </c>
      <c r="DJ18">
        <v>0.73</v>
      </c>
      <c r="DK18">
        <v>0.7585</v>
      </c>
      <c r="DL18">
        <v>0.7854</v>
      </c>
      <c r="DM18">
        <v>0.8</v>
      </c>
      <c r="DN18">
        <v>0.8</v>
      </c>
      <c r="DO18">
        <v>0.8</v>
      </c>
      <c r="DP18">
        <v>0.8</v>
      </c>
      <c r="DQ18">
        <v>0.8</v>
      </c>
      <c r="DR18">
        <v>0.8</v>
      </c>
      <c r="DS18">
        <v>0.9301</v>
      </c>
      <c r="DT18">
        <v>0.96</v>
      </c>
      <c r="DU18">
        <v>0.96</v>
      </c>
      <c r="DV18">
        <v>0.96</v>
      </c>
      <c r="DW18">
        <v>0.96</v>
      </c>
      <c r="DX18">
        <v>0.9723</v>
      </c>
    </row>
    <row r="19" spans="1:128">
      <c r="A19">
        <v>1.8</v>
      </c>
      <c r="B19">
        <v>0</v>
      </c>
      <c r="C19">
        <v>0</v>
      </c>
      <c r="D19">
        <v>0</v>
      </c>
      <c r="E19">
        <v>0</v>
      </c>
      <c r="F19">
        <v>0</v>
      </c>
      <c r="G19">
        <v>1.831e-7</v>
      </c>
      <c r="H19">
        <v>7.344e-7</v>
      </c>
      <c r="I19">
        <v>1.5e-6</v>
      </c>
      <c r="J19">
        <v>2.663e-6</v>
      </c>
      <c r="K19">
        <v>4.178e-6</v>
      </c>
      <c r="L19">
        <v>7.691e-6</v>
      </c>
      <c r="M19">
        <v>1.156e-5</v>
      </c>
      <c r="N19">
        <v>1.548e-5</v>
      </c>
      <c r="O19">
        <v>2.062e-5</v>
      </c>
      <c r="P19">
        <v>2.701e-5</v>
      </c>
      <c r="Q19">
        <v>4.182e-5</v>
      </c>
      <c r="R19">
        <v>6.283e-5</v>
      </c>
      <c r="S19">
        <v>7.6e-5</v>
      </c>
      <c r="T19">
        <v>9.069e-5</v>
      </c>
      <c r="U19">
        <v>0.0001072</v>
      </c>
      <c r="V19">
        <v>0.0001601</v>
      </c>
      <c r="W19">
        <v>0.0002205</v>
      </c>
      <c r="X19">
        <v>0.0002623</v>
      </c>
      <c r="Y19">
        <v>0.0003111</v>
      </c>
      <c r="Z19">
        <v>0.0003675</v>
      </c>
      <c r="AA19">
        <v>0.0004547</v>
      </c>
      <c r="AB19">
        <v>0.0007199</v>
      </c>
      <c r="AC19">
        <v>0.0008304</v>
      </c>
      <c r="AD19">
        <v>0.0009421</v>
      </c>
      <c r="AE19">
        <v>0.0011</v>
      </c>
      <c r="AF19">
        <v>0.0013</v>
      </c>
      <c r="AG19">
        <v>0.0016</v>
      </c>
      <c r="AH19">
        <v>0.0018</v>
      </c>
      <c r="AI19">
        <v>0.002</v>
      </c>
      <c r="AJ19">
        <v>0.0022</v>
      </c>
      <c r="AK19">
        <v>0.0024</v>
      </c>
      <c r="AL19">
        <v>0.0031</v>
      </c>
      <c r="AM19">
        <v>0.0036</v>
      </c>
      <c r="AN19">
        <v>0.0039</v>
      </c>
      <c r="AO19">
        <v>0.0042</v>
      </c>
      <c r="AP19">
        <v>0.0051</v>
      </c>
      <c r="AQ19">
        <v>0.006</v>
      </c>
      <c r="AR19">
        <v>0.0064</v>
      </c>
      <c r="AS19">
        <v>0.0069</v>
      </c>
      <c r="AT19">
        <v>0.0076</v>
      </c>
      <c r="AU19">
        <v>0.0091</v>
      </c>
      <c r="AV19">
        <v>0.0102</v>
      </c>
      <c r="AW19">
        <v>0.0109</v>
      </c>
      <c r="AX19">
        <v>0.0116</v>
      </c>
      <c r="AY19">
        <v>0.0126</v>
      </c>
      <c r="AZ19">
        <v>0.0149</v>
      </c>
      <c r="BA19">
        <v>0.0164</v>
      </c>
      <c r="BB19">
        <v>0.0174</v>
      </c>
      <c r="BC19">
        <v>0.0183</v>
      </c>
      <c r="BD19">
        <v>0.0193</v>
      </c>
      <c r="BE19">
        <v>0.0213</v>
      </c>
      <c r="BF19">
        <v>0.0232</v>
      </c>
      <c r="BG19">
        <v>0.0243</v>
      </c>
      <c r="BH19">
        <v>0.0255</v>
      </c>
      <c r="BI19">
        <v>0.0267</v>
      </c>
      <c r="BJ19">
        <v>0.0282</v>
      </c>
      <c r="BK19">
        <v>0.0308</v>
      </c>
      <c r="BL19">
        <v>0.0329</v>
      </c>
      <c r="BM19">
        <v>0.0343</v>
      </c>
      <c r="BN19">
        <v>0.0361</v>
      </c>
      <c r="BO19">
        <v>0.039</v>
      </c>
      <c r="BP19">
        <v>0.0416</v>
      </c>
      <c r="BQ19">
        <v>0.0431</v>
      </c>
      <c r="BR19">
        <v>0.0449</v>
      </c>
      <c r="BS19">
        <v>0.0481</v>
      </c>
      <c r="BT19">
        <v>0.0514</v>
      </c>
      <c r="BU19">
        <v>0.0531</v>
      </c>
      <c r="BV19">
        <v>0.0548</v>
      </c>
      <c r="BW19">
        <v>0.0565</v>
      </c>
      <c r="BX19">
        <v>0.0582</v>
      </c>
      <c r="BY19">
        <v>0.0608</v>
      </c>
      <c r="BZ19">
        <v>0.0873</v>
      </c>
      <c r="CA19">
        <v>0.1139</v>
      </c>
      <c r="CB19">
        <v>0.1453</v>
      </c>
      <c r="CC19">
        <v>0.1745</v>
      </c>
      <c r="CD19">
        <v>0.202</v>
      </c>
      <c r="CE19">
        <v>0.2234</v>
      </c>
      <c r="CF19">
        <v>0.2421</v>
      </c>
      <c r="CG19">
        <v>0.2605</v>
      </c>
      <c r="CH19">
        <v>0.2748</v>
      </c>
      <c r="CI19">
        <v>0.2898</v>
      </c>
      <c r="CJ19">
        <v>0.3046</v>
      </c>
      <c r="CK19">
        <v>0.3189</v>
      </c>
      <c r="CL19">
        <v>0.3322</v>
      </c>
      <c r="CM19">
        <v>0.3439</v>
      </c>
      <c r="CN19">
        <v>0.3546</v>
      </c>
      <c r="CO19">
        <v>0.3952</v>
      </c>
      <c r="CP19">
        <v>0.4132</v>
      </c>
      <c r="CQ19">
        <v>0.4294</v>
      </c>
      <c r="CR19">
        <v>0.4452</v>
      </c>
      <c r="CS19">
        <v>0.4612</v>
      </c>
      <c r="CT19">
        <v>0.4769</v>
      </c>
      <c r="CU19">
        <v>0.481</v>
      </c>
      <c r="CV19">
        <v>0.4841</v>
      </c>
      <c r="CW19">
        <v>0.4873</v>
      </c>
      <c r="CX19">
        <v>0.4895</v>
      </c>
      <c r="CY19">
        <v>0.4913</v>
      </c>
      <c r="CZ19">
        <v>0.4931</v>
      </c>
      <c r="DA19">
        <v>0.4981</v>
      </c>
      <c r="DB19">
        <v>0.5071</v>
      </c>
      <c r="DC19">
        <v>0.516</v>
      </c>
      <c r="DD19">
        <v>0.5334</v>
      </c>
      <c r="DE19">
        <v>0.5424</v>
      </c>
      <c r="DF19">
        <v>0.5515</v>
      </c>
      <c r="DG19">
        <v>0.5606</v>
      </c>
      <c r="DH19">
        <v>0.57</v>
      </c>
      <c r="DI19">
        <v>0.5863</v>
      </c>
      <c r="DJ19">
        <v>0.73</v>
      </c>
      <c r="DK19">
        <v>0.7585</v>
      </c>
      <c r="DL19">
        <v>0.7854</v>
      </c>
      <c r="DM19">
        <v>0.8</v>
      </c>
      <c r="DN19">
        <v>0.8</v>
      </c>
      <c r="DO19">
        <v>0.8</v>
      </c>
      <c r="DP19">
        <v>0.8</v>
      </c>
      <c r="DQ19">
        <v>0.8</v>
      </c>
      <c r="DR19">
        <v>0.8</v>
      </c>
      <c r="DS19">
        <v>0.9301</v>
      </c>
      <c r="DT19">
        <v>0.96</v>
      </c>
      <c r="DU19">
        <v>0.96</v>
      </c>
      <c r="DV19">
        <v>0.96</v>
      </c>
      <c r="DW19">
        <v>0.96</v>
      </c>
      <c r="DX19">
        <v>0.9723</v>
      </c>
    </row>
    <row r="20" spans="1:128">
      <c r="A20">
        <v>1.9</v>
      </c>
      <c r="B20">
        <v>0</v>
      </c>
      <c r="C20">
        <v>0</v>
      </c>
      <c r="D20">
        <v>0</v>
      </c>
      <c r="E20">
        <v>0</v>
      </c>
      <c r="F20">
        <v>0</v>
      </c>
      <c r="G20">
        <v>1.831e-7</v>
      </c>
      <c r="H20">
        <v>8.021e-7</v>
      </c>
      <c r="I20">
        <v>1.628e-6</v>
      </c>
      <c r="J20">
        <v>2.868e-6</v>
      </c>
      <c r="K20">
        <v>4.477e-6</v>
      </c>
      <c r="L20">
        <v>8.295e-6</v>
      </c>
      <c r="M20">
        <v>1.286e-5</v>
      </c>
      <c r="N20">
        <v>1.729e-5</v>
      </c>
      <c r="O20">
        <v>2.305e-5</v>
      </c>
      <c r="P20">
        <v>2.989e-5</v>
      </c>
      <c r="Q20">
        <v>4.593e-5</v>
      </c>
      <c r="R20">
        <v>6.827e-5</v>
      </c>
      <c r="S20">
        <v>8.246e-5</v>
      </c>
      <c r="T20">
        <v>9.832e-5</v>
      </c>
      <c r="U20">
        <v>0.0001161</v>
      </c>
      <c r="V20">
        <v>0.0001764</v>
      </c>
      <c r="W20">
        <v>0.0002452</v>
      </c>
      <c r="X20">
        <v>0.0002922</v>
      </c>
      <c r="Y20">
        <v>0.0003471</v>
      </c>
      <c r="Z20">
        <v>0.0004097</v>
      </c>
      <c r="AA20">
        <v>0.0005043</v>
      </c>
      <c r="AB20">
        <v>0.0007912</v>
      </c>
      <c r="AC20">
        <v>0.0009111</v>
      </c>
      <c r="AD20">
        <v>0.001</v>
      </c>
      <c r="AE20">
        <v>0.0012</v>
      </c>
      <c r="AF20">
        <v>0.0014</v>
      </c>
      <c r="AG20">
        <v>0.0018</v>
      </c>
      <c r="AH20">
        <v>0.002</v>
      </c>
      <c r="AI20">
        <v>0.0022</v>
      </c>
      <c r="AJ20">
        <v>0.0024</v>
      </c>
      <c r="AK20">
        <v>0.0026</v>
      </c>
      <c r="AL20">
        <v>0.0034</v>
      </c>
      <c r="AM20">
        <v>0.0039</v>
      </c>
      <c r="AN20">
        <v>0.0042</v>
      </c>
      <c r="AO20">
        <v>0.0046</v>
      </c>
      <c r="AP20">
        <v>0.0055</v>
      </c>
      <c r="AQ20">
        <v>0.0064</v>
      </c>
      <c r="AR20">
        <v>0.0069</v>
      </c>
      <c r="AS20">
        <v>0.0074</v>
      </c>
      <c r="AT20">
        <v>0.0081</v>
      </c>
      <c r="AU20">
        <v>0.0098</v>
      </c>
      <c r="AV20">
        <v>0.0109</v>
      </c>
      <c r="AW20">
        <v>0.0117</v>
      </c>
      <c r="AX20">
        <v>0.0124</v>
      </c>
      <c r="AY20">
        <v>0.0135</v>
      </c>
      <c r="AZ20">
        <v>0.0159</v>
      </c>
      <c r="BA20">
        <v>0.0176</v>
      </c>
      <c r="BB20">
        <v>0.0185</v>
      </c>
      <c r="BC20">
        <v>0.0195</v>
      </c>
      <c r="BD20">
        <v>0.0205</v>
      </c>
      <c r="BE20">
        <v>0.0226</v>
      </c>
      <c r="BF20">
        <v>0.0247</v>
      </c>
      <c r="BG20">
        <v>0.0259</v>
      </c>
      <c r="BH20">
        <v>0.0271</v>
      </c>
      <c r="BI20">
        <v>0.0283</v>
      </c>
      <c r="BJ20">
        <v>0.03</v>
      </c>
      <c r="BK20">
        <v>0.0326</v>
      </c>
      <c r="BL20">
        <v>0.0349</v>
      </c>
      <c r="BM20">
        <v>0.0363</v>
      </c>
      <c r="BN20">
        <v>0.0382</v>
      </c>
      <c r="BO20">
        <v>0.0412</v>
      </c>
      <c r="BP20">
        <v>0.0439</v>
      </c>
      <c r="BQ20">
        <v>0.0455</v>
      </c>
      <c r="BR20">
        <v>0.0473</v>
      </c>
      <c r="BS20">
        <v>0.0506</v>
      </c>
      <c r="BT20">
        <v>0.054</v>
      </c>
      <c r="BU20">
        <v>0.0558</v>
      </c>
      <c r="BV20">
        <v>0.0575</v>
      </c>
      <c r="BW20">
        <v>0.0593</v>
      </c>
      <c r="BX20">
        <v>0.061</v>
      </c>
      <c r="BY20">
        <v>0.0637</v>
      </c>
      <c r="BZ20">
        <v>0.0909</v>
      </c>
      <c r="CA20">
        <v>0.1181</v>
      </c>
      <c r="CB20">
        <v>0.15</v>
      </c>
      <c r="CC20">
        <v>0.1795</v>
      </c>
      <c r="CD20">
        <v>0.2071</v>
      </c>
      <c r="CE20">
        <v>0.2286</v>
      </c>
      <c r="CF20">
        <v>0.2473</v>
      </c>
      <c r="CG20">
        <v>0.2657</v>
      </c>
      <c r="CH20">
        <v>0.2801</v>
      </c>
      <c r="CI20">
        <v>0.2953</v>
      </c>
      <c r="CJ20">
        <v>0.3101</v>
      </c>
      <c r="CK20">
        <v>0.3243</v>
      </c>
      <c r="CL20">
        <v>0.3374</v>
      </c>
      <c r="CM20">
        <v>0.3487</v>
      </c>
      <c r="CN20">
        <v>0.3592</v>
      </c>
      <c r="CO20">
        <v>0.3975</v>
      </c>
      <c r="CP20">
        <v>0.4151</v>
      </c>
      <c r="CQ20">
        <v>0.4319</v>
      </c>
      <c r="CR20">
        <v>0.4483</v>
      </c>
      <c r="CS20">
        <v>0.4645</v>
      </c>
      <c r="CT20">
        <v>0.4778</v>
      </c>
      <c r="CU20">
        <v>0.4815</v>
      </c>
      <c r="CV20">
        <v>0.4848</v>
      </c>
      <c r="CW20">
        <v>0.488</v>
      </c>
      <c r="CX20">
        <v>0.4898</v>
      </c>
      <c r="CY20">
        <v>0.4915</v>
      </c>
      <c r="CZ20">
        <v>0.4933</v>
      </c>
      <c r="DA20">
        <v>0.4993</v>
      </c>
      <c r="DB20">
        <v>0.5084</v>
      </c>
      <c r="DC20">
        <v>0.5174</v>
      </c>
      <c r="DD20">
        <v>0.5342</v>
      </c>
      <c r="DE20">
        <v>0.5437</v>
      </c>
      <c r="DF20">
        <v>0.5532</v>
      </c>
      <c r="DG20">
        <v>0.5627</v>
      </c>
      <c r="DH20">
        <v>0.57</v>
      </c>
      <c r="DI20">
        <v>0.5863</v>
      </c>
      <c r="DJ20">
        <v>0.73</v>
      </c>
      <c r="DK20">
        <v>0.7585</v>
      </c>
      <c r="DL20">
        <v>0.7854</v>
      </c>
      <c r="DM20">
        <v>0.8</v>
      </c>
      <c r="DN20">
        <v>0.8</v>
      </c>
      <c r="DO20">
        <v>0.8</v>
      </c>
      <c r="DP20">
        <v>0.8</v>
      </c>
      <c r="DQ20">
        <v>0.8</v>
      </c>
      <c r="DR20">
        <v>0.8</v>
      </c>
      <c r="DS20">
        <v>0.9301</v>
      </c>
      <c r="DT20">
        <v>0.96</v>
      </c>
      <c r="DU20">
        <v>0.96</v>
      </c>
      <c r="DV20">
        <v>0.96</v>
      </c>
      <c r="DW20">
        <v>0.96</v>
      </c>
      <c r="DX20">
        <v>0.9723</v>
      </c>
    </row>
    <row r="21" spans="1:128">
      <c r="A21">
        <v>2</v>
      </c>
      <c r="B21">
        <v>0</v>
      </c>
      <c r="C21">
        <v>0</v>
      </c>
      <c r="D21">
        <v>0</v>
      </c>
      <c r="E21">
        <v>0</v>
      </c>
      <c r="F21">
        <v>0</v>
      </c>
      <c r="G21">
        <v>1.831e-7</v>
      </c>
      <c r="H21">
        <v>8.681e-7</v>
      </c>
      <c r="I21">
        <v>1.7e-6</v>
      </c>
      <c r="J21">
        <v>3.062e-6</v>
      </c>
      <c r="K21">
        <v>4.647e-6</v>
      </c>
      <c r="L21">
        <v>9.02e-6</v>
      </c>
      <c r="M21">
        <v>1.411e-5</v>
      </c>
      <c r="N21">
        <v>1.89e-5</v>
      </c>
      <c r="O21">
        <v>2.525e-5</v>
      </c>
      <c r="P21">
        <v>3.268e-5</v>
      </c>
      <c r="Q21">
        <v>4.992e-5</v>
      </c>
      <c r="R21">
        <v>7.404e-5</v>
      </c>
      <c r="S21">
        <v>8.889e-5</v>
      </c>
      <c r="T21">
        <v>0.0001057</v>
      </c>
      <c r="U21">
        <v>0.0001251</v>
      </c>
      <c r="V21">
        <v>0.0001919</v>
      </c>
      <c r="W21">
        <v>0.0002682</v>
      </c>
      <c r="X21">
        <v>0.0003202</v>
      </c>
      <c r="Y21">
        <v>0.0003804</v>
      </c>
      <c r="Z21">
        <v>0.0004479</v>
      </c>
      <c r="AA21">
        <v>0.0005496</v>
      </c>
      <c r="AB21">
        <v>0.0008557</v>
      </c>
      <c r="AC21">
        <v>0.0009821</v>
      </c>
      <c r="AD21">
        <v>0.0011</v>
      </c>
      <c r="AE21">
        <v>0.0012</v>
      </c>
      <c r="AF21">
        <v>0.0015</v>
      </c>
      <c r="AG21">
        <v>0.0019</v>
      </c>
      <c r="AH21">
        <v>0.0021</v>
      </c>
      <c r="AI21">
        <v>0.0023</v>
      </c>
      <c r="AJ21">
        <v>0.0026</v>
      </c>
      <c r="AK21">
        <v>0.0028</v>
      </c>
      <c r="AL21">
        <v>0.0036</v>
      </c>
      <c r="AM21">
        <v>0.0041</v>
      </c>
      <c r="AN21">
        <v>0.0045</v>
      </c>
      <c r="AO21">
        <v>0.0049</v>
      </c>
      <c r="AP21">
        <v>0.0058</v>
      </c>
      <c r="AQ21">
        <v>0.0068</v>
      </c>
      <c r="AR21">
        <v>0.0074</v>
      </c>
      <c r="AS21">
        <v>0.0079</v>
      </c>
      <c r="AT21">
        <v>0.0086</v>
      </c>
      <c r="AU21">
        <v>0.0104</v>
      </c>
      <c r="AV21">
        <v>0.0116</v>
      </c>
      <c r="AW21">
        <v>0.0124</v>
      </c>
      <c r="AX21">
        <v>0.0132</v>
      </c>
      <c r="AY21">
        <v>0.0143</v>
      </c>
      <c r="AZ21">
        <v>0.0168</v>
      </c>
      <c r="BA21">
        <v>0.0185</v>
      </c>
      <c r="BB21">
        <v>0.0195</v>
      </c>
      <c r="BC21">
        <v>0.0205</v>
      </c>
      <c r="BD21">
        <v>0.0216</v>
      </c>
      <c r="BE21">
        <v>0.0238</v>
      </c>
      <c r="BF21">
        <v>0.0259</v>
      </c>
      <c r="BG21">
        <v>0.0272</v>
      </c>
      <c r="BH21">
        <v>0.0284</v>
      </c>
      <c r="BI21">
        <v>0.0297</v>
      </c>
      <c r="BJ21">
        <v>0.0314</v>
      </c>
      <c r="BK21">
        <v>0.0341</v>
      </c>
      <c r="BL21">
        <v>0.0365</v>
      </c>
      <c r="BM21">
        <v>0.038</v>
      </c>
      <c r="BN21">
        <v>0.0399</v>
      </c>
      <c r="BO21">
        <v>0.043</v>
      </c>
      <c r="BP21">
        <v>0.0458</v>
      </c>
      <c r="BQ21">
        <v>0.0474</v>
      </c>
      <c r="BR21">
        <v>0.0493</v>
      </c>
      <c r="BS21">
        <v>0.0527</v>
      </c>
      <c r="BT21">
        <v>0.0562</v>
      </c>
      <c r="BU21">
        <v>0.058</v>
      </c>
      <c r="BV21">
        <v>0.0598</v>
      </c>
      <c r="BW21">
        <v>0.0616</v>
      </c>
      <c r="BX21">
        <v>0.0634</v>
      </c>
      <c r="BY21">
        <v>0.0661</v>
      </c>
      <c r="BZ21">
        <v>0.0938</v>
      </c>
      <c r="CA21">
        <v>0.1215</v>
      </c>
      <c r="CB21">
        <v>0.1538</v>
      </c>
      <c r="CC21">
        <v>0.1835</v>
      </c>
      <c r="CD21">
        <v>0.2113</v>
      </c>
      <c r="CE21">
        <v>0.2328</v>
      </c>
      <c r="CF21">
        <v>0.2515</v>
      </c>
      <c r="CG21">
        <v>0.2699</v>
      </c>
      <c r="CH21">
        <v>0.2844</v>
      </c>
      <c r="CI21">
        <v>0.2997</v>
      </c>
      <c r="CJ21">
        <v>0.3146</v>
      </c>
      <c r="CK21">
        <v>0.3286</v>
      </c>
      <c r="CL21">
        <v>0.3414</v>
      </c>
      <c r="CM21">
        <v>0.3525</v>
      </c>
      <c r="CN21">
        <v>0.3626</v>
      </c>
      <c r="CO21">
        <v>0.3991</v>
      </c>
      <c r="CP21">
        <v>0.4167</v>
      </c>
      <c r="CQ21">
        <v>0.4341</v>
      </c>
      <c r="CR21">
        <v>0.451</v>
      </c>
      <c r="CS21">
        <v>0.4669</v>
      </c>
      <c r="CT21">
        <v>0.4784</v>
      </c>
      <c r="CU21">
        <v>0.482</v>
      </c>
      <c r="CV21">
        <v>0.4854</v>
      </c>
      <c r="CW21">
        <v>0.4885</v>
      </c>
      <c r="CX21">
        <v>0.4901</v>
      </c>
      <c r="CY21">
        <v>0.4916</v>
      </c>
      <c r="CZ21">
        <v>0.4935</v>
      </c>
      <c r="DA21">
        <v>0.5003</v>
      </c>
      <c r="DB21">
        <v>0.5094</v>
      </c>
      <c r="DC21">
        <v>0.5185</v>
      </c>
      <c r="DD21">
        <v>0.5349</v>
      </c>
      <c r="DE21">
        <v>0.5447</v>
      </c>
      <c r="DF21">
        <v>0.5546</v>
      </c>
      <c r="DG21">
        <v>0.5645</v>
      </c>
      <c r="DH21">
        <v>0.57</v>
      </c>
      <c r="DI21">
        <v>0.5863</v>
      </c>
      <c r="DJ21">
        <v>0.73</v>
      </c>
      <c r="DK21">
        <v>0.7585</v>
      </c>
      <c r="DL21">
        <v>0.7854</v>
      </c>
      <c r="DM21">
        <v>0.8</v>
      </c>
      <c r="DN21">
        <v>0.8</v>
      </c>
      <c r="DO21">
        <v>0.8</v>
      </c>
      <c r="DP21">
        <v>0.8</v>
      </c>
      <c r="DQ21">
        <v>0.8</v>
      </c>
      <c r="DR21">
        <v>0.8</v>
      </c>
      <c r="DS21">
        <v>0.9301</v>
      </c>
      <c r="DT21">
        <v>0.96</v>
      </c>
      <c r="DU21">
        <v>0.96</v>
      </c>
      <c r="DV21">
        <v>0.96</v>
      </c>
      <c r="DW21">
        <v>0.96</v>
      </c>
      <c r="DX21">
        <v>0.9723</v>
      </c>
    </row>
    <row r="22" spans="1:128">
      <c r="A22">
        <v>2.1</v>
      </c>
      <c r="B22">
        <v>0</v>
      </c>
      <c r="C22">
        <v>0</v>
      </c>
      <c r="D22">
        <v>0</v>
      </c>
      <c r="E22">
        <v>0</v>
      </c>
      <c r="F22">
        <v>0</v>
      </c>
      <c r="G22">
        <v>1.831e-7</v>
      </c>
      <c r="H22">
        <v>8.681e-7</v>
      </c>
      <c r="I22">
        <v>1.843e-6</v>
      </c>
      <c r="J22">
        <v>3.267e-6</v>
      </c>
      <c r="K22">
        <v>4.912e-6</v>
      </c>
      <c r="L22">
        <v>9.707e-6</v>
      </c>
      <c r="M22">
        <v>1.552e-5</v>
      </c>
      <c r="N22">
        <v>2.081e-5</v>
      </c>
      <c r="O22">
        <v>2.762e-5</v>
      </c>
      <c r="P22">
        <v>3.555e-5</v>
      </c>
      <c r="Q22">
        <v>5.391e-5</v>
      </c>
      <c r="R22">
        <v>7.93e-5</v>
      </c>
      <c r="S22">
        <v>9.482e-5</v>
      </c>
      <c r="T22">
        <v>0.0001126</v>
      </c>
      <c r="U22">
        <v>0.0001346</v>
      </c>
      <c r="V22">
        <v>0.0002096</v>
      </c>
      <c r="W22">
        <v>0.0002941</v>
      </c>
      <c r="X22">
        <v>0.0003506</v>
      </c>
      <c r="Y22">
        <v>0.0004155</v>
      </c>
      <c r="Z22">
        <v>0.0004886</v>
      </c>
      <c r="AA22">
        <v>0.0005968</v>
      </c>
      <c r="AB22">
        <v>0.0009226</v>
      </c>
      <c r="AC22">
        <v>0.0011</v>
      </c>
      <c r="AD22">
        <v>0.0012</v>
      </c>
      <c r="AE22">
        <v>0.0013</v>
      </c>
      <c r="AF22">
        <v>0.0016</v>
      </c>
      <c r="AG22">
        <v>0.002</v>
      </c>
      <c r="AH22">
        <v>0.0022</v>
      </c>
      <c r="AI22">
        <v>0.0025</v>
      </c>
      <c r="AJ22">
        <v>0.0027</v>
      </c>
      <c r="AK22">
        <v>0.003</v>
      </c>
      <c r="AL22">
        <v>0.0038</v>
      </c>
      <c r="AM22">
        <v>0.0044</v>
      </c>
      <c r="AN22">
        <v>0.0048</v>
      </c>
      <c r="AO22">
        <v>0.0052</v>
      </c>
      <c r="AP22">
        <v>0.0062</v>
      </c>
      <c r="AQ22">
        <v>0.0073</v>
      </c>
      <c r="AR22">
        <v>0.0078</v>
      </c>
      <c r="AS22">
        <v>0.0084</v>
      </c>
      <c r="AT22">
        <v>0.0092</v>
      </c>
      <c r="AU22">
        <v>0.011</v>
      </c>
      <c r="AV22">
        <v>0.0123</v>
      </c>
      <c r="AW22">
        <v>0.0131</v>
      </c>
      <c r="AX22">
        <v>0.0139</v>
      </c>
      <c r="AY22">
        <v>0.0151</v>
      </c>
      <c r="AZ22">
        <v>0.0177</v>
      </c>
      <c r="BA22">
        <v>0.0195</v>
      </c>
      <c r="BB22">
        <v>0.0205</v>
      </c>
      <c r="BC22">
        <v>0.0216</v>
      </c>
      <c r="BD22">
        <v>0.0227</v>
      </c>
      <c r="BE22">
        <v>0.025</v>
      </c>
      <c r="BF22">
        <v>0.0272</v>
      </c>
      <c r="BG22">
        <v>0.0285</v>
      </c>
      <c r="BH22">
        <v>0.0298</v>
      </c>
      <c r="BI22">
        <v>0.0311</v>
      </c>
      <c r="BJ22">
        <v>0.0329</v>
      </c>
      <c r="BK22">
        <v>0.0357</v>
      </c>
      <c r="BL22">
        <v>0.0381</v>
      </c>
      <c r="BM22">
        <v>0.0397</v>
      </c>
      <c r="BN22">
        <v>0.0417</v>
      </c>
      <c r="BO22">
        <v>0.0449</v>
      </c>
      <c r="BP22">
        <v>0.0477</v>
      </c>
      <c r="BQ22">
        <v>0.0494</v>
      </c>
      <c r="BR22">
        <v>0.0513</v>
      </c>
      <c r="BS22">
        <v>0.0548</v>
      </c>
      <c r="BT22">
        <v>0.0583</v>
      </c>
      <c r="BU22">
        <v>0.0602</v>
      </c>
      <c r="BV22">
        <v>0.062</v>
      </c>
      <c r="BW22">
        <v>0.0639</v>
      </c>
      <c r="BX22">
        <v>0.0657</v>
      </c>
      <c r="BY22">
        <v>0.0685</v>
      </c>
      <c r="BZ22">
        <v>0.0967</v>
      </c>
      <c r="CA22">
        <v>0.1248</v>
      </c>
      <c r="CB22">
        <v>0.1574</v>
      </c>
      <c r="CC22">
        <v>0.1874</v>
      </c>
      <c r="CD22">
        <v>0.2152</v>
      </c>
      <c r="CE22">
        <v>0.2365</v>
      </c>
      <c r="CF22">
        <v>0.2552</v>
      </c>
      <c r="CG22">
        <v>0.2736</v>
      </c>
      <c r="CH22">
        <v>0.2883</v>
      </c>
      <c r="CI22">
        <v>0.3037</v>
      </c>
      <c r="CJ22">
        <v>0.3184</v>
      </c>
      <c r="CK22">
        <v>0.3323</v>
      </c>
      <c r="CL22">
        <v>0.345</v>
      </c>
      <c r="CM22">
        <v>0.3558</v>
      </c>
      <c r="CN22">
        <v>0.3657</v>
      </c>
      <c r="CO22">
        <v>0.4006</v>
      </c>
      <c r="CP22">
        <v>0.4182</v>
      </c>
      <c r="CQ22">
        <v>0.4361</v>
      </c>
      <c r="CR22">
        <v>0.4534</v>
      </c>
      <c r="CS22">
        <v>0.4687</v>
      </c>
      <c r="CT22">
        <v>0.4787</v>
      </c>
      <c r="CU22">
        <v>0.4824</v>
      </c>
      <c r="CV22">
        <v>0.4859</v>
      </c>
      <c r="CW22">
        <v>0.4888</v>
      </c>
      <c r="CX22">
        <v>0.4903</v>
      </c>
      <c r="CY22">
        <v>0.4918</v>
      </c>
      <c r="CZ22">
        <v>0.4936</v>
      </c>
      <c r="DA22">
        <v>0.5013</v>
      </c>
      <c r="DB22">
        <v>0.5104</v>
      </c>
      <c r="DC22">
        <v>0.5196</v>
      </c>
      <c r="DD22">
        <v>0.5355</v>
      </c>
      <c r="DE22">
        <v>0.5457</v>
      </c>
      <c r="DF22">
        <v>0.5559</v>
      </c>
      <c r="DG22">
        <v>0.5658</v>
      </c>
      <c r="DH22">
        <v>0.57</v>
      </c>
      <c r="DI22">
        <v>0.5863</v>
      </c>
      <c r="DJ22">
        <v>0.73</v>
      </c>
      <c r="DK22">
        <v>0.7585</v>
      </c>
      <c r="DL22">
        <v>0.7854</v>
      </c>
      <c r="DM22">
        <v>0.8</v>
      </c>
      <c r="DN22">
        <v>0.8</v>
      </c>
      <c r="DO22">
        <v>0.8</v>
      </c>
      <c r="DP22">
        <v>0.8</v>
      </c>
      <c r="DQ22">
        <v>0.8</v>
      </c>
      <c r="DR22">
        <v>0.8</v>
      </c>
      <c r="DS22">
        <v>0.9301</v>
      </c>
      <c r="DT22">
        <v>0.96</v>
      </c>
      <c r="DU22">
        <v>0.96</v>
      </c>
      <c r="DV22">
        <v>0.96</v>
      </c>
      <c r="DW22">
        <v>0.96</v>
      </c>
      <c r="DX22">
        <v>0.9723</v>
      </c>
    </row>
    <row r="23" spans="1:128">
      <c r="A23">
        <v>2.2</v>
      </c>
      <c r="B23">
        <v>0</v>
      </c>
      <c r="C23">
        <v>0</v>
      </c>
      <c r="D23">
        <v>0</v>
      </c>
      <c r="E23">
        <v>0</v>
      </c>
      <c r="F23">
        <v>0</v>
      </c>
      <c r="G23">
        <v>1.831e-7</v>
      </c>
      <c r="H23">
        <v>9.019e-7</v>
      </c>
      <c r="I23">
        <v>1.943e-6</v>
      </c>
      <c r="J23">
        <v>3.467e-6</v>
      </c>
      <c r="K23">
        <v>5.111e-6</v>
      </c>
      <c r="L23">
        <v>1.058e-5</v>
      </c>
      <c r="M23">
        <v>1.69e-5</v>
      </c>
      <c r="N23">
        <v>2.261e-5</v>
      </c>
      <c r="O23">
        <v>2.972e-5</v>
      </c>
      <c r="P23">
        <v>3.83e-5</v>
      </c>
      <c r="Q23">
        <v>5.764e-5</v>
      </c>
      <c r="R23">
        <v>8.42e-5</v>
      </c>
      <c r="S23">
        <v>0.0001006</v>
      </c>
      <c r="T23">
        <v>0.0001202</v>
      </c>
      <c r="U23">
        <v>0.0001449</v>
      </c>
      <c r="V23">
        <v>0.0002265</v>
      </c>
      <c r="W23">
        <v>0.0003181</v>
      </c>
      <c r="X23">
        <v>0.0003794</v>
      </c>
      <c r="Y23">
        <v>0.0004492</v>
      </c>
      <c r="Z23">
        <v>0.0005265</v>
      </c>
      <c r="AA23">
        <v>0.000641</v>
      </c>
      <c r="AB23">
        <v>0.0009845</v>
      </c>
      <c r="AC23">
        <v>0.0011</v>
      </c>
      <c r="AD23">
        <v>0.0013</v>
      </c>
      <c r="AE23">
        <v>0.0014</v>
      </c>
      <c r="AF23">
        <v>0.0017</v>
      </c>
      <c r="AG23">
        <v>0.0021</v>
      </c>
      <c r="AH23">
        <v>0.0024</v>
      </c>
      <c r="AI23">
        <v>0.0026</v>
      </c>
      <c r="AJ23">
        <v>0.0029</v>
      </c>
      <c r="AK23">
        <v>0.0032</v>
      </c>
      <c r="AL23">
        <v>0.0041</v>
      </c>
      <c r="AM23">
        <v>0.0046</v>
      </c>
      <c r="AN23">
        <v>0.005</v>
      </c>
      <c r="AO23">
        <v>0.0055</v>
      </c>
      <c r="AP23">
        <v>0.0065</v>
      </c>
      <c r="AQ23">
        <v>0.0076</v>
      </c>
      <c r="AR23">
        <v>0.0082</v>
      </c>
      <c r="AS23">
        <v>0.0088</v>
      </c>
      <c r="AT23">
        <v>0.0097</v>
      </c>
      <c r="AU23">
        <v>0.0116</v>
      </c>
      <c r="AV23">
        <v>0.0129</v>
      </c>
      <c r="AW23">
        <v>0.0137</v>
      </c>
      <c r="AX23">
        <v>0.0146</v>
      </c>
      <c r="AY23">
        <v>0.0159</v>
      </c>
      <c r="AZ23">
        <v>0.0185</v>
      </c>
      <c r="BA23">
        <v>0.0204</v>
      </c>
      <c r="BB23">
        <v>0.0214</v>
      </c>
      <c r="BC23">
        <v>0.0226</v>
      </c>
      <c r="BD23">
        <v>0.0237</v>
      </c>
      <c r="BE23">
        <v>0.026</v>
      </c>
      <c r="BF23">
        <v>0.0283</v>
      </c>
      <c r="BG23">
        <v>0.0297</v>
      </c>
      <c r="BH23">
        <v>0.031</v>
      </c>
      <c r="BI23">
        <v>0.0324</v>
      </c>
      <c r="BJ23">
        <v>0.0342</v>
      </c>
      <c r="BK23">
        <v>0.0371</v>
      </c>
      <c r="BL23">
        <v>0.0396</v>
      </c>
      <c r="BM23">
        <v>0.0411</v>
      </c>
      <c r="BN23">
        <v>0.0432</v>
      </c>
      <c r="BO23">
        <v>0.0465</v>
      </c>
      <c r="BP23">
        <v>0.0494</v>
      </c>
      <c r="BQ23">
        <v>0.0511</v>
      </c>
      <c r="BR23">
        <v>0.053</v>
      </c>
      <c r="BS23">
        <v>0.0566</v>
      </c>
      <c r="BT23">
        <v>0.0602</v>
      </c>
      <c r="BU23">
        <v>0.0621</v>
      </c>
      <c r="BV23">
        <v>0.064</v>
      </c>
      <c r="BW23">
        <v>0.0658</v>
      </c>
      <c r="BX23">
        <v>0.0677</v>
      </c>
      <c r="BY23">
        <v>0.0706</v>
      </c>
      <c r="BZ23">
        <v>0.0992</v>
      </c>
      <c r="CA23">
        <v>0.1275</v>
      </c>
      <c r="CB23">
        <v>0.1604</v>
      </c>
      <c r="CC23">
        <v>0.1905</v>
      </c>
      <c r="CD23">
        <v>0.2183</v>
      </c>
      <c r="CE23">
        <v>0.2396</v>
      </c>
      <c r="CF23">
        <v>0.2582</v>
      </c>
      <c r="CG23">
        <v>0.2767</v>
      </c>
      <c r="CH23">
        <v>0.2914</v>
      </c>
      <c r="CI23">
        <v>0.3069</v>
      </c>
      <c r="CJ23">
        <v>0.3215</v>
      </c>
      <c r="CK23">
        <v>0.3353</v>
      </c>
      <c r="CL23">
        <v>0.3478</v>
      </c>
      <c r="CM23">
        <v>0.3585</v>
      </c>
      <c r="CN23">
        <v>0.3681</v>
      </c>
      <c r="CO23">
        <v>0.4018</v>
      </c>
      <c r="CP23">
        <v>0.4195</v>
      </c>
      <c r="CQ23">
        <v>0.4377</v>
      </c>
      <c r="CR23">
        <v>0.4554</v>
      </c>
      <c r="CS23">
        <v>0.47</v>
      </c>
      <c r="CT23">
        <v>0.479</v>
      </c>
      <c r="CU23">
        <v>0.4827</v>
      </c>
      <c r="CV23">
        <v>0.4863</v>
      </c>
      <c r="CW23">
        <v>0.489</v>
      </c>
      <c r="CX23">
        <v>0.4904</v>
      </c>
      <c r="CY23">
        <v>0.4919</v>
      </c>
      <c r="CZ23">
        <v>0.4938</v>
      </c>
      <c r="DA23">
        <v>0.5021</v>
      </c>
      <c r="DB23">
        <v>0.5113</v>
      </c>
      <c r="DC23">
        <v>0.5205</v>
      </c>
      <c r="DD23">
        <v>0.5361</v>
      </c>
      <c r="DE23">
        <v>0.5465</v>
      </c>
      <c r="DF23">
        <v>0.5569</v>
      </c>
      <c r="DG23">
        <v>0.5665</v>
      </c>
      <c r="DH23">
        <v>0.57</v>
      </c>
      <c r="DI23">
        <v>0.5863</v>
      </c>
      <c r="DJ23">
        <v>0.73</v>
      </c>
      <c r="DK23">
        <v>0.7585</v>
      </c>
      <c r="DL23">
        <v>0.7854</v>
      </c>
      <c r="DM23">
        <v>0.8</v>
      </c>
      <c r="DN23">
        <v>0.8</v>
      </c>
      <c r="DO23">
        <v>0.8</v>
      </c>
      <c r="DP23">
        <v>0.8</v>
      </c>
      <c r="DQ23">
        <v>0.8</v>
      </c>
      <c r="DR23">
        <v>0.8</v>
      </c>
      <c r="DS23">
        <v>0.9301</v>
      </c>
      <c r="DT23">
        <v>0.96</v>
      </c>
      <c r="DU23">
        <v>0.96</v>
      </c>
      <c r="DV23">
        <v>0.96</v>
      </c>
      <c r="DW23">
        <v>0.96</v>
      </c>
      <c r="DX23">
        <v>0.9723</v>
      </c>
    </row>
    <row r="24" spans="1:128">
      <c r="A24">
        <v>2.3</v>
      </c>
      <c r="B24">
        <v>0</v>
      </c>
      <c r="C24">
        <v>0</v>
      </c>
      <c r="D24">
        <v>0</v>
      </c>
      <c r="E24">
        <v>0</v>
      </c>
      <c r="F24">
        <v>0</v>
      </c>
      <c r="G24">
        <v>1.831e-7</v>
      </c>
      <c r="H24">
        <v>9.358e-7</v>
      </c>
      <c r="I24">
        <v>2.043e-6</v>
      </c>
      <c r="J24">
        <v>3.572e-6</v>
      </c>
      <c r="K24">
        <v>5.346e-6</v>
      </c>
      <c r="L24">
        <v>1.124e-5</v>
      </c>
      <c r="M24">
        <v>1.83e-5</v>
      </c>
      <c r="N24">
        <v>2.442e-5</v>
      </c>
      <c r="O24">
        <v>3.201e-5</v>
      </c>
      <c r="P24">
        <v>4.116e-5</v>
      </c>
      <c r="Q24">
        <v>6.144e-5</v>
      </c>
      <c r="R24">
        <v>8.911e-5</v>
      </c>
      <c r="S24">
        <v>0.0001064</v>
      </c>
      <c r="T24">
        <v>0.0001279</v>
      </c>
      <c r="U24">
        <v>0.0001554</v>
      </c>
      <c r="V24">
        <v>0.0002436</v>
      </c>
      <c r="W24">
        <v>0.0003417</v>
      </c>
      <c r="X24">
        <v>0.0004067</v>
      </c>
      <c r="Y24">
        <v>0.0004802</v>
      </c>
      <c r="Z24">
        <v>0.0005619</v>
      </c>
      <c r="AA24">
        <v>0.0006824</v>
      </c>
      <c r="AB24">
        <v>0.001</v>
      </c>
      <c r="AC24">
        <v>0.0012</v>
      </c>
      <c r="AD24">
        <v>0.0013</v>
      </c>
      <c r="AE24">
        <v>0.0015</v>
      </c>
      <c r="AF24">
        <v>0.0018</v>
      </c>
      <c r="AG24">
        <v>0.0023</v>
      </c>
      <c r="AH24">
        <v>0.0025</v>
      </c>
      <c r="AI24">
        <v>0.0028</v>
      </c>
      <c r="AJ24">
        <v>0.0031</v>
      </c>
      <c r="AK24">
        <v>0.0034</v>
      </c>
      <c r="AL24">
        <v>0.0043</v>
      </c>
      <c r="AM24">
        <v>0.0049</v>
      </c>
      <c r="AN24">
        <v>0.0053</v>
      </c>
      <c r="AO24">
        <v>0.0057</v>
      </c>
      <c r="AP24">
        <v>0.0068</v>
      </c>
      <c r="AQ24">
        <v>0.008</v>
      </c>
      <c r="AR24">
        <v>0.0086</v>
      </c>
      <c r="AS24">
        <v>0.0093</v>
      </c>
      <c r="AT24">
        <v>0.0101</v>
      </c>
      <c r="AU24">
        <v>0.0121</v>
      </c>
      <c r="AV24">
        <v>0.0135</v>
      </c>
      <c r="AW24">
        <v>0.0143</v>
      </c>
      <c r="AX24">
        <v>0.0152</v>
      </c>
      <c r="AY24">
        <v>0.0165</v>
      </c>
      <c r="AZ24">
        <v>0.0192</v>
      </c>
      <c r="BA24">
        <v>0.0211</v>
      </c>
      <c r="BB24">
        <v>0.0223</v>
      </c>
      <c r="BC24">
        <v>0.0234</v>
      </c>
      <c r="BD24">
        <v>0.0246</v>
      </c>
      <c r="BE24">
        <v>0.027</v>
      </c>
      <c r="BF24">
        <v>0.0294</v>
      </c>
      <c r="BG24">
        <v>0.0307</v>
      </c>
      <c r="BH24">
        <v>0.0321</v>
      </c>
      <c r="BI24">
        <v>0.0335</v>
      </c>
      <c r="BJ24">
        <v>0.0354</v>
      </c>
      <c r="BK24">
        <v>0.0384</v>
      </c>
      <c r="BL24">
        <v>0.0409</v>
      </c>
      <c r="BM24">
        <v>0.0425</v>
      </c>
      <c r="BN24">
        <v>0.0446</v>
      </c>
      <c r="BO24">
        <v>0.0479</v>
      </c>
      <c r="BP24">
        <v>0.0509</v>
      </c>
      <c r="BQ24">
        <v>0.0526</v>
      </c>
      <c r="BR24">
        <v>0.0546</v>
      </c>
      <c r="BS24">
        <v>0.0582</v>
      </c>
      <c r="BT24">
        <v>0.0619</v>
      </c>
      <c r="BU24">
        <v>0.0638</v>
      </c>
      <c r="BV24">
        <v>0.0657</v>
      </c>
      <c r="BW24">
        <v>0.0676</v>
      </c>
      <c r="BX24">
        <v>0.0695</v>
      </c>
      <c r="BY24">
        <v>0.0724</v>
      </c>
      <c r="BZ24">
        <v>0.1013</v>
      </c>
      <c r="CA24">
        <v>0.1299</v>
      </c>
      <c r="CB24">
        <v>0.1631</v>
      </c>
      <c r="CC24">
        <v>0.1932</v>
      </c>
      <c r="CD24">
        <v>0.2209</v>
      </c>
      <c r="CE24">
        <v>0.2422</v>
      </c>
      <c r="CF24">
        <v>0.2608</v>
      </c>
      <c r="CG24">
        <v>0.2792</v>
      </c>
      <c r="CH24">
        <v>0.294</v>
      </c>
      <c r="CI24">
        <v>0.3095</v>
      </c>
      <c r="CJ24">
        <v>0.3241</v>
      </c>
      <c r="CK24">
        <v>0.3378</v>
      </c>
      <c r="CL24">
        <v>0.3501</v>
      </c>
      <c r="CM24">
        <v>0.3606</v>
      </c>
      <c r="CN24">
        <v>0.37</v>
      </c>
      <c r="CO24">
        <v>0.4028</v>
      </c>
      <c r="CP24">
        <v>0.4207</v>
      </c>
      <c r="CQ24">
        <v>0.4391</v>
      </c>
      <c r="CR24">
        <v>0.457</v>
      </c>
      <c r="CS24">
        <v>0.471</v>
      </c>
      <c r="CT24">
        <v>0.4793</v>
      </c>
      <c r="CU24">
        <v>0.483</v>
      </c>
      <c r="CV24">
        <v>0.4867</v>
      </c>
      <c r="CW24">
        <v>0.4892</v>
      </c>
      <c r="CX24">
        <v>0.4904</v>
      </c>
      <c r="CY24">
        <v>0.492</v>
      </c>
      <c r="CZ24">
        <v>0.494</v>
      </c>
      <c r="DA24">
        <v>0.5029</v>
      </c>
      <c r="DB24">
        <v>0.5121</v>
      </c>
      <c r="DC24">
        <v>0.5213</v>
      </c>
      <c r="DD24">
        <v>0.5366</v>
      </c>
      <c r="DE24">
        <v>0.5472</v>
      </c>
      <c r="DF24">
        <v>0.5578</v>
      </c>
      <c r="DG24">
        <v>0.5669</v>
      </c>
      <c r="DH24">
        <v>0.57</v>
      </c>
      <c r="DI24">
        <v>0.5863</v>
      </c>
      <c r="DJ24">
        <v>0.73</v>
      </c>
      <c r="DK24">
        <v>0.7585</v>
      </c>
      <c r="DL24">
        <v>0.7854</v>
      </c>
      <c r="DM24">
        <v>0.8</v>
      </c>
      <c r="DN24">
        <v>0.8</v>
      </c>
      <c r="DO24">
        <v>0.8</v>
      </c>
      <c r="DP24">
        <v>0.8</v>
      </c>
      <c r="DQ24">
        <v>0.8</v>
      </c>
      <c r="DR24">
        <v>0.8</v>
      </c>
      <c r="DS24">
        <v>0.9301</v>
      </c>
      <c r="DT24">
        <v>0.96</v>
      </c>
      <c r="DU24">
        <v>0.96</v>
      </c>
      <c r="DV24">
        <v>0.96</v>
      </c>
      <c r="DW24">
        <v>0.96</v>
      </c>
      <c r="DX24">
        <v>0.9723</v>
      </c>
    </row>
    <row r="25" spans="1:128">
      <c r="A25">
        <v>2.4</v>
      </c>
      <c r="B25">
        <v>0</v>
      </c>
      <c r="C25">
        <v>0</v>
      </c>
      <c r="D25">
        <v>0</v>
      </c>
      <c r="E25">
        <v>0</v>
      </c>
      <c r="F25">
        <v>0</v>
      </c>
      <c r="G25">
        <v>1.831e-7</v>
      </c>
      <c r="H25">
        <v>9.358e-7</v>
      </c>
      <c r="I25">
        <v>2.186e-6</v>
      </c>
      <c r="J25">
        <v>3.766e-6</v>
      </c>
      <c r="K25">
        <v>5.516e-6</v>
      </c>
      <c r="L25">
        <v>1.203e-5</v>
      </c>
      <c r="M25">
        <v>1.948e-5</v>
      </c>
      <c r="N25">
        <v>2.612e-5</v>
      </c>
      <c r="O25">
        <v>3.406e-5</v>
      </c>
      <c r="P25">
        <v>4.359e-5</v>
      </c>
      <c r="Q25">
        <v>6.449e-5</v>
      </c>
      <c r="R25">
        <v>9.325e-5</v>
      </c>
      <c r="S25">
        <v>0.0001117</v>
      </c>
      <c r="T25">
        <v>0.0001355</v>
      </c>
      <c r="U25">
        <v>0.0001655</v>
      </c>
      <c r="V25">
        <v>0.0002591</v>
      </c>
      <c r="W25">
        <v>0.0003631</v>
      </c>
      <c r="X25">
        <v>0.0004316</v>
      </c>
      <c r="Y25">
        <v>0.0005087</v>
      </c>
      <c r="Z25">
        <v>0.000594</v>
      </c>
      <c r="AA25">
        <v>0.000719</v>
      </c>
      <c r="AB25">
        <v>0.0011</v>
      </c>
      <c r="AC25">
        <v>0.0012</v>
      </c>
      <c r="AD25">
        <v>0.0014</v>
      </c>
      <c r="AE25">
        <v>0.0016</v>
      </c>
      <c r="AF25">
        <v>0.0018</v>
      </c>
      <c r="AG25">
        <v>0.0024</v>
      </c>
      <c r="AH25">
        <v>0.0026</v>
      </c>
      <c r="AI25">
        <v>0.0029</v>
      </c>
      <c r="AJ25">
        <v>0.0032</v>
      </c>
      <c r="AK25">
        <v>0.0035</v>
      </c>
      <c r="AL25">
        <v>0.0045</v>
      </c>
      <c r="AM25">
        <v>0.0051</v>
      </c>
      <c r="AN25">
        <v>0.0055</v>
      </c>
      <c r="AO25">
        <v>0.006</v>
      </c>
      <c r="AP25">
        <v>0.0071</v>
      </c>
      <c r="AQ25">
        <v>0.0083</v>
      </c>
      <c r="AR25">
        <v>0.009</v>
      </c>
      <c r="AS25">
        <v>0.0096</v>
      </c>
      <c r="AT25">
        <v>0.0105</v>
      </c>
      <c r="AU25">
        <v>0.0125</v>
      </c>
      <c r="AV25">
        <v>0.0139</v>
      </c>
      <c r="AW25">
        <v>0.0148</v>
      </c>
      <c r="AX25">
        <v>0.0157</v>
      </c>
      <c r="AY25">
        <v>0.0171</v>
      </c>
      <c r="AZ25">
        <v>0.0199</v>
      </c>
      <c r="BA25">
        <v>0.0218</v>
      </c>
      <c r="BB25">
        <v>0.023</v>
      </c>
      <c r="BC25">
        <v>0.0242</v>
      </c>
      <c r="BD25">
        <v>0.0254</v>
      </c>
      <c r="BE25">
        <v>0.0278</v>
      </c>
      <c r="BF25">
        <v>0.0303</v>
      </c>
      <c r="BG25">
        <v>0.0317</v>
      </c>
      <c r="BH25">
        <v>0.0331</v>
      </c>
      <c r="BI25">
        <v>0.0345</v>
      </c>
      <c r="BJ25">
        <v>0.0364</v>
      </c>
      <c r="BK25">
        <v>0.0394</v>
      </c>
      <c r="BL25">
        <v>0.042</v>
      </c>
      <c r="BM25">
        <v>0.0436</v>
      </c>
      <c r="BN25">
        <v>0.0458</v>
      </c>
      <c r="BO25">
        <v>0.0491</v>
      </c>
      <c r="BP25">
        <v>0.0522</v>
      </c>
      <c r="BQ25">
        <v>0.0539</v>
      </c>
      <c r="BR25">
        <v>0.0559</v>
      </c>
      <c r="BS25">
        <v>0.0596</v>
      </c>
      <c r="BT25">
        <v>0.0633</v>
      </c>
      <c r="BU25">
        <v>0.0653</v>
      </c>
      <c r="BV25">
        <v>0.0672</v>
      </c>
      <c r="BW25">
        <v>0.0691</v>
      </c>
      <c r="BX25">
        <v>0.071</v>
      </c>
      <c r="BY25">
        <v>0.0739</v>
      </c>
      <c r="BZ25">
        <v>0.1031</v>
      </c>
      <c r="CA25">
        <v>0.1319</v>
      </c>
      <c r="CB25">
        <v>0.1652</v>
      </c>
      <c r="CC25">
        <v>0.1954</v>
      </c>
      <c r="CD25">
        <v>0.2231</v>
      </c>
      <c r="CE25">
        <v>0.2442</v>
      </c>
      <c r="CF25">
        <v>0.2628</v>
      </c>
      <c r="CG25">
        <v>0.2812</v>
      </c>
      <c r="CH25">
        <v>0.2961</v>
      </c>
      <c r="CI25">
        <v>0.3116</v>
      </c>
      <c r="CJ25">
        <v>0.3261</v>
      </c>
      <c r="CK25">
        <v>0.3398</v>
      </c>
      <c r="CL25">
        <v>0.352</v>
      </c>
      <c r="CM25">
        <v>0.3623</v>
      </c>
      <c r="CN25">
        <v>0.3716</v>
      </c>
      <c r="CO25">
        <v>0.4036</v>
      </c>
      <c r="CP25">
        <v>0.4216</v>
      </c>
      <c r="CQ25">
        <v>0.4403</v>
      </c>
      <c r="CR25">
        <v>0.4583</v>
      </c>
      <c r="CS25">
        <v>0.4717</v>
      </c>
      <c r="CT25">
        <v>0.4794</v>
      </c>
      <c r="CU25">
        <v>0.4832</v>
      </c>
      <c r="CV25">
        <v>0.4869</v>
      </c>
      <c r="CW25">
        <v>0.4893</v>
      </c>
      <c r="CX25">
        <v>0.4904</v>
      </c>
      <c r="CY25">
        <v>0.4921</v>
      </c>
      <c r="CZ25">
        <v>0.4944</v>
      </c>
      <c r="DA25">
        <v>0.5035</v>
      </c>
      <c r="DB25">
        <v>0.5127</v>
      </c>
      <c r="DC25">
        <v>0.522</v>
      </c>
      <c r="DD25">
        <v>0.537</v>
      </c>
      <c r="DE25">
        <v>0.5477</v>
      </c>
      <c r="DF25">
        <v>0.5585</v>
      </c>
      <c r="DG25">
        <v>0.5672</v>
      </c>
      <c r="DH25">
        <v>0.57</v>
      </c>
      <c r="DI25">
        <v>0.5863</v>
      </c>
      <c r="DJ25">
        <v>0.73</v>
      </c>
      <c r="DK25">
        <v>0.7585</v>
      </c>
      <c r="DL25">
        <v>0.7854</v>
      </c>
      <c r="DM25">
        <v>0.8</v>
      </c>
      <c r="DN25">
        <v>0.8</v>
      </c>
      <c r="DO25">
        <v>0.8</v>
      </c>
      <c r="DP25">
        <v>0.8</v>
      </c>
      <c r="DQ25">
        <v>0.8</v>
      </c>
      <c r="DR25">
        <v>0.8</v>
      </c>
      <c r="DS25">
        <v>0.9301</v>
      </c>
      <c r="DT25">
        <v>0.96</v>
      </c>
      <c r="DU25">
        <v>0.96</v>
      </c>
      <c r="DV25">
        <v>0.96</v>
      </c>
      <c r="DW25">
        <v>0.96</v>
      </c>
      <c r="DX25">
        <v>0.9723</v>
      </c>
    </row>
    <row r="26" spans="1:128">
      <c r="A26">
        <v>2.5</v>
      </c>
      <c r="B26">
        <v>0</v>
      </c>
      <c r="C26">
        <v>0</v>
      </c>
      <c r="D26">
        <v>0</v>
      </c>
      <c r="E26">
        <v>0</v>
      </c>
      <c r="F26">
        <v>0</v>
      </c>
      <c r="G26">
        <v>1.831e-7</v>
      </c>
      <c r="H26">
        <v>1.004e-6</v>
      </c>
      <c r="I26">
        <v>2.242e-6</v>
      </c>
      <c r="J26">
        <v>4.054e-6</v>
      </c>
      <c r="K26">
        <v>5.721e-6</v>
      </c>
      <c r="L26">
        <v>1.285e-5</v>
      </c>
      <c r="M26">
        <v>2.083e-5</v>
      </c>
      <c r="N26">
        <v>2.773e-5</v>
      </c>
      <c r="O26">
        <v>3.615e-5</v>
      </c>
      <c r="P26">
        <v>4.59e-5</v>
      </c>
      <c r="Q26">
        <v>6.789e-5</v>
      </c>
      <c r="R26">
        <v>9.763e-5</v>
      </c>
      <c r="S26">
        <v>0.0001173</v>
      </c>
      <c r="T26">
        <v>0.0001432</v>
      </c>
      <c r="U26">
        <v>0.0001757</v>
      </c>
      <c r="V26">
        <v>0.0002753</v>
      </c>
      <c r="W26">
        <v>0.0003852</v>
      </c>
      <c r="X26">
        <v>0.000457</v>
      </c>
      <c r="Y26">
        <v>0.0005375</v>
      </c>
      <c r="Z26">
        <v>0.0006267</v>
      </c>
      <c r="AA26">
        <v>0.0007571</v>
      </c>
      <c r="AB26">
        <v>0.0011</v>
      </c>
      <c r="AC26">
        <v>0.0013</v>
      </c>
      <c r="AD26">
        <v>0.0015</v>
      </c>
      <c r="AE26">
        <v>0.0016</v>
      </c>
      <c r="AF26">
        <v>0.0019</v>
      </c>
      <c r="AG26">
        <v>0.0025</v>
      </c>
      <c r="AH26">
        <v>0.0027</v>
      </c>
      <c r="AI26">
        <v>0.003</v>
      </c>
      <c r="AJ26">
        <v>0.0033</v>
      </c>
      <c r="AK26">
        <v>0.0037</v>
      </c>
      <c r="AL26">
        <v>0.0046</v>
      </c>
      <c r="AM26">
        <v>0.0053</v>
      </c>
      <c r="AN26">
        <v>0.0057</v>
      </c>
      <c r="AO26">
        <v>0.0062</v>
      </c>
      <c r="AP26">
        <v>0.0074</v>
      </c>
      <c r="AQ26">
        <v>0.0087</v>
      </c>
      <c r="AR26">
        <v>0.0093</v>
      </c>
      <c r="AS26">
        <v>0.01</v>
      </c>
      <c r="AT26">
        <v>0.0109</v>
      </c>
      <c r="AU26">
        <v>0.013</v>
      </c>
      <c r="AV26">
        <v>0.0144</v>
      </c>
      <c r="AW26">
        <v>0.0153</v>
      </c>
      <c r="AX26">
        <v>0.0163</v>
      </c>
      <c r="AY26">
        <v>0.0177</v>
      </c>
      <c r="AZ26">
        <v>0.0205</v>
      </c>
      <c r="BA26">
        <v>0.0225</v>
      </c>
      <c r="BB26">
        <v>0.0237</v>
      </c>
      <c r="BC26">
        <v>0.0249</v>
      </c>
      <c r="BD26">
        <v>0.0262</v>
      </c>
      <c r="BE26">
        <v>0.0287</v>
      </c>
      <c r="BF26">
        <v>0.0312</v>
      </c>
      <c r="BG26">
        <v>0.0326</v>
      </c>
      <c r="BH26">
        <v>0.034</v>
      </c>
      <c r="BI26">
        <v>0.0355</v>
      </c>
      <c r="BJ26">
        <v>0.0374</v>
      </c>
      <c r="BK26">
        <v>0.0405</v>
      </c>
      <c r="BL26">
        <v>0.0431</v>
      </c>
      <c r="BM26">
        <v>0.0448</v>
      </c>
      <c r="BN26">
        <v>0.0469</v>
      </c>
      <c r="BO26">
        <v>0.0504</v>
      </c>
      <c r="BP26">
        <v>0.0534</v>
      </c>
      <c r="BQ26">
        <v>0.0552</v>
      </c>
      <c r="BR26">
        <v>0.0572</v>
      </c>
      <c r="BS26">
        <v>0.061</v>
      </c>
      <c r="BT26">
        <v>0.0647</v>
      </c>
      <c r="BU26">
        <v>0.0667</v>
      </c>
      <c r="BV26">
        <v>0.0686</v>
      </c>
      <c r="BW26">
        <v>0.0706</v>
      </c>
      <c r="BX26">
        <v>0.0725</v>
      </c>
      <c r="BY26">
        <v>0.0755</v>
      </c>
      <c r="BZ26">
        <v>0.1049</v>
      </c>
      <c r="CA26">
        <v>0.1339</v>
      </c>
      <c r="CB26">
        <v>0.1673</v>
      </c>
      <c r="CC26">
        <v>0.1974</v>
      </c>
      <c r="CD26">
        <v>0.225</v>
      </c>
      <c r="CE26">
        <v>0.2461</v>
      </c>
      <c r="CF26">
        <v>0.2646</v>
      </c>
      <c r="CG26">
        <v>0.283</v>
      </c>
      <c r="CH26">
        <v>0.298</v>
      </c>
      <c r="CI26">
        <v>0.3134</v>
      </c>
      <c r="CJ26">
        <v>0.328</v>
      </c>
      <c r="CK26">
        <v>0.3415</v>
      </c>
      <c r="CL26">
        <v>0.3537</v>
      </c>
      <c r="CM26">
        <v>0.3639</v>
      </c>
      <c r="CN26">
        <v>0.3731</v>
      </c>
      <c r="CO26">
        <v>0.4043</v>
      </c>
      <c r="CP26">
        <v>0.4225</v>
      </c>
      <c r="CQ26">
        <v>0.4412</v>
      </c>
      <c r="CR26">
        <v>0.4593</v>
      </c>
      <c r="CS26">
        <v>0.4723</v>
      </c>
      <c r="CT26">
        <v>0.4796</v>
      </c>
      <c r="CU26">
        <v>0.4834</v>
      </c>
      <c r="CV26">
        <v>0.4871</v>
      </c>
      <c r="CW26">
        <v>0.4894</v>
      </c>
      <c r="CX26">
        <v>0.4904</v>
      </c>
      <c r="CY26">
        <v>0.4922</v>
      </c>
      <c r="CZ26">
        <v>0.4949</v>
      </c>
      <c r="DA26">
        <v>0.5041</v>
      </c>
      <c r="DB26">
        <v>0.5134</v>
      </c>
      <c r="DC26">
        <v>0.5226</v>
      </c>
      <c r="DD26">
        <v>0.5374</v>
      </c>
      <c r="DE26">
        <v>0.5482</v>
      </c>
      <c r="DF26">
        <v>0.559</v>
      </c>
      <c r="DG26">
        <v>0.5674</v>
      </c>
      <c r="DH26">
        <v>0.57</v>
      </c>
      <c r="DI26">
        <v>0.5863</v>
      </c>
      <c r="DJ26">
        <v>0.73</v>
      </c>
      <c r="DK26">
        <v>0.7585</v>
      </c>
      <c r="DL26">
        <v>0.7854</v>
      </c>
      <c r="DM26">
        <v>0.8</v>
      </c>
      <c r="DN26">
        <v>0.8</v>
      </c>
      <c r="DO26">
        <v>0.8</v>
      </c>
      <c r="DP26">
        <v>0.8</v>
      </c>
      <c r="DQ26">
        <v>0.8</v>
      </c>
      <c r="DR26">
        <v>0.8</v>
      </c>
      <c r="DS26">
        <v>0.9301</v>
      </c>
      <c r="DT26">
        <v>0.96</v>
      </c>
      <c r="DU26">
        <v>0.96</v>
      </c>
      <c r="DV26">
        <v>0.96</v>
      </c>
      <c r="DW26">
        <v>0.96</v>
      </c>
      <c r="DX26">
        <v>0.9723</v>
      </c>
    </row>
    <row r="27" spans="1:128">
      <c r="A27">
        <v>2.6</v>
      </c>
      <c r="B27">
        <v>0</v>
      </c>
      <c r="C27">
        <v>0</v>
      </c>
      <c r="D27">
        <v>0</v>
      </c>
      <c r="E27">
        <v>0</v>
      </c>
      <c r="F27">
        <v>0</v>
      </c>
      <c r="G27">
        <v>1.831e-7</v>
      </c>
      <c r="H27">
        <v>1.135e-6</v>
      </c>
      <c r="I27">
        <v>2.386e-6</v>
      </c>
      <c r="J27">
        <v>4.06e-6</v>
      </c>
      <c r="K27">
        <v>5.891e-6</v>
      </c>
      <c r="L27">
        <v>1.358e-5</v>
      </c>
      <c r="M27">
        <v>2.2e-5</v>
      </c>
      <c r="N27">
        <v>2.913e-5</v>
      </c>
      <c r="O27">
        <v>3.792e-5</v>
      </c>
      <c r="P27">
        <v>4.814e-5</v>
      </c>
      <c r="Q27">
        <v>7.096e-5</v>
      </c>
      <c r="R27">
        <v>0.000102</v>
      </c>
      <c r="S27">
        <v>0.0001231</v>
      </c>
      <c r="T27">
        <v>0.0001505</v>
      </c>
      <c r="U27">
        <v>0.0001849</v>
      </c>
      <c r="V27">
        <v>0.0002896</v>
      </c>
      <c r="W27">
        <v>0.0004048</v>
      </c>
      <c r="X27">
        <v>0.0004796</v>
      </c>
      <c r="Y27">
        <v>0.000563</v>
      </c>
      <c r="Z27">
        <v>0.000655</v>
      </c>
      <c r="AA27">
        <v>0.0007898</v>
      </c>
      <c r="AB27">
        <v>0.0012</v>
      </c>
      <c r="AC27">
        <v>0.0014</v>
      </c>
      <c r="AD27">
        <v>0.0015</v>
      </c>
      <c r="AE27">
        <v>0.0017</v>
      </c>
      <c r="AF27">
        <v>0.002</v>
      </c>
      <c r="AG27">
        <v>0.0026</v>
      </c>
      <c r="AH27">
        <v>0.0028</v>
      </c>
      <c r="AI27">
        <v>0.0031</v>
      </c>
      <c r="AJ27">
        <v>0.0035</v>
      </c>
      <c r="AK27">
        <v>0.0038</v>
      </c>
      <c r="AL27">
        <v>0.0048</v>
      </c>
      <c r="AM27">
        <v>0.0055</v>
      </c>
      <c r="AN27">
        <v>0.0059</v>
      </c>
      <c r="AO27">
        <v>0.0064</v>
      </c>
      <c r="AP27">
        <v>0.0076</v>
      </c>
      <c r="AQ27">
        <v>0.0089</v>
      </c>
      <c r="AR27">
        <v>0.0096</v>
      </c>
      <c r="AS27">
        <v>0.0103</v>
      </c>
      <c r="AT27">
        <v>0.0112</v>
      </c>
      <c r="AU27">
        <v>0.0134</v>
      </c>
      <c r="AV27">
        <v>0.0149</v>
      </c>
      <c r="AW27">
        <v>0.0158</v>
      </c>
      <c r="AX27">
        <v>0.0167</v>
      </c>
      <c r="AY27">
        <v>0.0181</v>
      </c>
      <c r="AZ27">
        <v>0.0211</v>
      </c>
      <c r="BA27">
        <v>0.0231</v>
      </c>
      <c r="BB27">
        <v>0.0243</v>
      </c>
      <c r="BC27">
        <v>0.0256</v>
      </c>
      <c r="BD27">
        <v>0.0268</v>
      </c>
      <c r="BE27">
        <v>0.0294</v>
      </c>
      <c r="BF27">
        <v>0.0319</v>
      </c>
      <c r="BG27">
        <v>0.0334</v>
      </c>
      <c r="BH27">
        <v>0.0348</v>
      </c>
      <c r="BI27">
        <v>0.0363</v>
      </c>
      <c r="BJ27">
        <v>0.0383</v>
      </c>
      <c r="BK27">
        <v>0.0414</v>
      </c>
      <c r="BL27">
        <v>0.044</v>
      </c>
      <c r="BM27">
        <v>0.0457</v>
      </c>
      <c r="BN27">
        <v>0.0479</v>
      </c>
      <c r="BO27">
        <v>0.0514</v>
      </c>
      <c r="BP27">
        <v>0.0545</v>
      </c>
      <c r="BQ27">
        <v>0.0563</v>
      </c>
      <c r="BR27">
        <v>0.0583</v>
      </c>
      <c r="BS27">
        <v>0.0621</v>
      </c>
      <c r="BT27">
        <v>0.0659</v>
      </c>
      <c r="BU27">
        <v>0.0679</v>
      </c>
      <c r="BV27">
        <v>0.0698</v>
      </c>
      <c r="BW27">
        <v>0.0718</v>
      </c>
      <c r="BX27">
        <v>0.0738</v>
      </c>
      <c r="BY27">
        <v>0.0767</v>
      </c>
      <c r="BZ27">
        <v>0.1063</v>
      </c>
      <c r="CA27">
        <v>0.1355</v>
      </c>
      <c r="CB27">
        <v>0.1689</v>
      </c>
      <c r="CC27">
        <v>0.1991</v>
      </c>
      <c r="CD27">
        <v>0.2266</v>
      </c>
      <c r="CE27">
        <v>0.2476</v>
      </c>
      <c r="CF27">
        <v>0.266</v>
      </c>
      <c r="CG27">
        <v>0.2845</v>
      </c>
      <c r="CH27">
        <v>0.2995</v>
      </c>
      <c r="CI27">
        <v>0.3149</v>
      </c>
      <c r="CJ27">
        <v>0.3294</v>
      </c>
      <c r="CK27">
        <v>0.3429</v>
      </c>
      <c r="CL27">
        <v>0.355</v>
      </c>
      <c r="CM27">
        <v>0.3651</v>
      </c>
      <c r="CN27">
        <v>0.3743</v>
      </c>
      <c r="CO27">
        <v>0.405</v>
      </c>
      <c r="CP27">
        <v>0.4231</v>
      </c>
      <c r="CQ27">
        <v>0.442</v>
      </c>
      <c r="CR27">
        <v>0.4601</v>
      </c>
      <c r="CS27">
        <v>0.4727</v>
      </c>
      <c r="CT27">
        <v>0.4797</v>
      </c>
      <c r="CU27">
        <v>0.4836</v>
      </c>
      <c r="CV27">
        <v>0.4873</v>
      </c>
      <c r="CW27">
        <v>0.4895</v>
      </c>
      <c r="CX27">
        <v>0.4904</v>
      </c>
      <c r="CY27">
        <v>0.4923</v>
      </c>
      <c r="CZ27">
        <v>0.4953</v>
      </c>
      <c r="DA27">
        <v>0.5046</v>
      </c>
      <c r="DB27">
        <v>0.5139</v>
      </c>
      <c r="DC27">
        <v>0.5232</v>
      </c>
      <c r="DD27">
        <v>0.5377</v>
      </c>
      <c r="DE27">
        <v>0.5486</v>
      </c>
      <c r="DF27">
        <v>0.5594</v>
      </c>
      <c r="DG27">
        <v>0.5677</v>
      </c>
      <c r="DH27">
        <v>0.57</v>
      </c>
      <c r="DI27">
        <v>0.5863</v>
      </c>
      <c r="DJ27">
        <v>0.73</v>
      </c>
      <c r="DK27">
        <v>0.7585</v>
      </c>
      <c r="DL27">
        <v>0.7854</v>
      </c>
      <c r="DM27">
        <v>0.8</v>
      </c>
      <c r="DN27">
        <v>0.8</v>
      </c>
      <c r="DO27">
        <v>0.8</v>
      </c>
      <c r="DP27">
        <v>0.8</v>
      </c>
      <c r="DQ27">
        <v>0.8</v>
      </c>
      <c r="DR27">
        <v>0.8</v>
      </c>
      <c r="DS27">
        <v>0.9301</v>
      </c>
      <c r="DT27">
        <v>0.96</v>
      </c>
      <c r="DU27">
        <v>0.96</v>
      </c>
      <c r="DV27">
        <v>0.96</v>
      </c>
      <c r="DW27">
        <v>0.96</v>
      </c>
      <c r="DX27">
        <v>0.9723</v>
      </c>
    </row>
    <row r="28" spans="1:128">
      <c r="A28">
        <v>2.7</v>
      </c>
      <c r="B28">
        <v>0</v>
      </c>
      <c r="C28">
        <v>0</v>
      </c>
      <c r="D28">
        <v>0</v>
      </c>
      <c r="E28">
        <v>0</v>
      </c>
      <c r="F28">
        <v>0</v>
      </c>
      <c r="G28">
        <v>1.831e-7</v>
      </c>
      <c r="H28">
        <v>1.135e-6</v>
      </c>
      <c r="I28">
        <v>2.529e-6</v>
      </c>
      <c r="J28">
        <v>4.083e-6</v>
      </c>
      <c r="K28">
        <v>6.22e-6</v>
      </c>
      <c r="L28">
        <v>1.42e-5</v>
      </c>
      <c r="M28">
        <v>2.314e-5</v>
      </c>
      <c r="N28">
        <v>3.064e-5</v>
      </c>
      <c r="O28">
        <v>3.972e-5</v>
      </c>
      <c r="P28">
        <v>5.048e-5</v>
      </c>
      <c r="Q28">
        <v>7.391e-5</v>
      </c>
      <c r="R28">
        <v>0.0001065</v>
      </c>
      <c r="S28">
        <v>0.0001293</v>
      </c>
      <c r="T28">
        <v>0.0001586</v>
      </c>
      <c r="U28">
        <v>0.0001945</v>
      </c>
      <c r="V28">
        <v>0.0003039</v>
      </c>
      <c r="W28">
        <v>0.0004243</v>
      </c>
      <c r="X28">
        <v>0.0005019</v>
      </c>
      <c r="Y28">
        <v>0.0005881</v>
      </c>
      <c r="Z28">
        <v>0.0006829</v>
      </c>
      <c r="AA28">
        <v>0.0008222</v>
      </c>
      <c r="AB28">
        <v>0.0012</v>
      </c>
      <c r="AC28">
        <v>0.0014</v>
      </c>
      <c r="AD28">
        <v>0.0016</v>
      </c>
      <c r="AE28">
        <v>0.0018</v>
      </c>
      <c r="AF28">
        <v>0.0021</v>
      </c>
      <c r="AG28">
        <v>0.0027</v>
      </c>
      <c r="AH28">
        <v>0.0029</v>
      </c>
      <c r="AI28">
        <v>0.0033</v>
      </c>
      <c r="AJ28">
        <v>0.0036</v>
      </c>
      <c r="AK28">
        <v>0.0039</v>
      </c>
      <c r="AL28">
        <v>0.005</v>
      </c>
      <c r="AM28">
        <v>0.0056</v>
      </c>
      <c r="AN28">
        <v>0.0061</v>
      </c>
      <c r="AO28">
        <v>0.0066</v>
      </c>
      <c r="AP28">
        <v>0.0079</v>
      </c>
      <c r="AQ28">
        <v>0.0092</v>
      </c>
      <c r="AR28">
        <v>0.0099</v>
      </c>
      <c r="AS28">
        <v>0.0106</v>
      </c>
      <c r="AT28">
        <v>0.0116</v>
      </c>
      <c r="AU28">
        <v>0.0138</v>
      </c>
      <c r="AV28">
        <v>0.0153</v>
      </c>
      <c r="AW28">
        <v>0.0162</v>
      </c>
      <c r="AX28">
        <v>0.0172</v>
      </c>
      <c r="AY28">
        <v>0.0186</v>
      </c>
      <c r="AZ28">
        <v>0.0216</v>
      </c>
      <c r="BA28">
        <v>0.0237</v>
      </c>
      <c r="BB28">
        <v>0.0249</v>
      </c>
      <c r="BC28">
        <v>0.0262</v>
      </c>
      <c r="BD28">
        <v>0.0275</v>
      </c>
      <c r="BE28">
        <v>0.0301</v>
      </c>
      <c r="BF28">
        <v>0.0326</v>
      </c>
      <c r="BG28">
        <v>0.0341</v>
      </c>
      <c r="BH28">
        <v>0.0356</v>
      </c>
      <c r="BI28">
        <v>0.0371</v>
      </c>
      <c r="BJ28">
        <v>0.0391</v>
      </c>
      <c r="BK28">
        <v>0.0422</v>
      </c>
      <c r="BL28">
        <v>0.0449</v>
      </c>
      <c r="BM28">
        <v>0.0466</v>
      </c>
      <c r="BN28">
        <v>0.0488</v>
      </c>
      <c r="BO28">
        <v>0.0523</v>
      </c>
      <c r="BP28">
        <v>0.0555</v>
      </c>
      <c r="BQ28">
        <v>0.0573</v>
      </c>
      <c r="BR28">
        <v>0.0593</v>
      </c>
      <c r="BS28">
        <v>0.0631</v>
      </c>
      <c r="BT28">
        <v>0.0669</v>
      </c>
      <c r="BU28">
        <v>0.069</v>
      </c>
      <c r="BV28">
        <v>0.0709</v>
      </c>
      <c r="BW28">
        <v>0.0729</v>
      </c>
      <c r="BX28">
        <v>0.0749</v>
      </c>
      <c r="BY28">
        <v>0.0779</v>
      </c>
      <c r="BZ28">
        <v>0.1076</v>
      </c>
      <c r="CA28">
        <v>0.1368</v>
      </c>
      <c r="CB28">
        <v>0.1704</v>
      </c>
      <c r="CC28">
        <v>0.2004</v>
      </c>
      <c r="CD28">
        <v>0.2278</v>
      </c>
      <c r="CE28">
        <v>0.2488</v>
      </c>
      <c r="CF28">
        <v>0.2672</v>
      </c>
      <c r="CG28">
        <v>0.2857</v>
      </c>
      <c r="CH28">
        <v>0.3007</v>
      </c>
      <c r="CI28">
        <v>0.3161</v>
      </c>
      <c r="CJ28">
        <v>0.3306</v>
      </c>
      <c r="CK28">
        <v>0.3441</v>
      </c>
      <c r="CL28">
        <v>0.3561</v>
      </c>
      <c r="CM28">
        <v>0.3662</v>
      </c>
      <c r="CN28">
        <v>0.3753</v>
      </c>
      <c r="CO28">
        <v>0.4055</v>
      </c>
      <c r="CP28">
        <v>0.4237</v>
      </c>
      <c r="CQ28">
        <v>0.4426</v>
      </c>
      <c r="CR28">
        <v>0.4608</v>
      </c>
      <c r="CS28">
        <v>0.4731</v>
      </c>
      <c r="CT28">
        <v>0.4798</v>
      </c>
      <c r="CU28">
        <v>0.4837</v>
      </c>
      <c r="CV28">
        <v>0.4874</v>
      </c>
      <c r="CW28">
        <v>0.4896</v>
      </c>
      <c r="CX28">
        <v>0.4904</v>
      </c>
      <c r="CY28">
        <v>0.4924</v>
      </c>
      <c r="CZ28">
        <v>0.4958</v>
      </c>
      <c r="DA28">
        <v>0.5051</v>
      </c>
      <c r="DB28">
        <v>0.5144</v>
      </c>
      <c r="DC28">
        <v>0.5237</v>
      </c>
      <c r="DD28">
        <v>0.5379</v>
      </c>
      <c r="DE28">
        <v>0.5489</v>
      </c>
      <c r="DF28">
        <v>0.5598</v>
      </c>
      <c r="DG28">
        <v>0.5678</v>
      </c>
      <c r="DH28">
        <v>0.57</v>
      </c>
      <c r="DI28">
        <v>0.5863</v>
      </c>
      <c r="DJ28">
        <v>0.73</v>
      </c>
      <c r="DK28">
        <v>0.7585</v>
      </c>
      <c r="DL28">
        <v>0.7854</v>
      </c>
      <c r="DM28">
        <v>0.8</v>
      </c>
      <c r="DN28">
        <v>0.8</v>
      </c>
      <c r="DO28">
        <v>0.8</v>
      </c>
      <c r="DP28">
        <v>0.8</v>
      </c>
      <c r="DQ28">
        <v>0.8</v>
      </c>
      <c r="DR28">
        <v>0.8</v>
      </c>
      <c r="DS28">
        <v>0.9301</v>
      </c>
      <c r="DT28">
        <v>0.96</v>
      </c>
      <c r="DU28">
        <v>0.96</v>
      </c>
      <c r="DV28">
        <v>0.96</v>
      </c>
      <c r="DW28">
        <v>0.96</v>
      </c>
      <c r="DX28">
        <v>0.9723</v>
      </c>
    </row>
    <row r="29" spans="1:128">
      <c r="A29">
        <v>2.8</v>
      </c>
      <c r="B29">
        <v>0</v>
      </c>
      <c r="C29">
        <v>0</v>
      </c>
      <c r="D29">
        <v>0</v>
      </c>
      <c r="E29">
        <v>0</v>
      </c>
      <c r="F29">
        <v>0</v>
      </c>
      <c r="G29">
        <v>1.831e-7</v>
      </c>
      <c r="H29">
        <v>1.169e-6</v>
      </c>
      <c r="I29">
        <v>2.557e-6</v>
      </c>
      <c r="J29">
        <v>4.282e-6</v>
      </c>
      <c r="K29">
        <v>6.525e-6</v>
      </c>
      <c r="L29">
        <v>1.519e-5</v>
      </c>
      <c r="M29">
        <v>2.428e-5</v>
      </c>
      <c r="N29">
        <v>3.204e-5</v>
      </c>
      <c r="O29">
        <v>4.146e-5</v>
      </c>
      <c r="P29">
        <v>5.25e-5</v>
      </c>
      <c r="Q29">
        <v>7.659e-5</v>
      </c>
      <c r="R29">
        <v>0.0001104</v>
      </c>
      <c r="S29">
        <v>0.0001354</v>
      </c>
      <c r="T29">
        <v>0.0001672</v>
      </c>
      <c r="U29">
        <v>0.0002048</v>
      </c>
      <c r="V29">
        <v>0.0003183</v>
      </c>
      <c r="W29">
        <v>0.0004436</v>
      </c>
      <c r="X29">
        <v>0.0005243</v>
      </c>
      <c r="Y29">
        <v>0.0006134</v>
      </c>
      <c r="Z29">
        <v>0.0007112</v>
      </c>
      <c r="AA29">
        <v>0.0008553</v>
      </c>
      <c r="AB29">
        <v>0.0013</v>
      </c>
      <c r="AC29">
        <v>0.0015</v>
      </c>
      <c r="AD29">
        <v>0.0016</v>
      </c>
      <c r="AE29">
        <v>0.0018</v>
      </c>
      <c r="AF29">
        <v>0.0021</v>
      </c>
      <c r="AG29">
        <v>0.0027</v>
      </c>
      <c r="AH29">
        <v>0.003</v>
      </c>
      <c r="AI29">
        <v>0.0034</v>
      </c>
      <c r="AJ29">
        <v>0.0037</v>
      </c>
      <c r="AK29">
        <v>0.0041</v>
      </c>
      <c r="AL29">
        <v>0.0051</v>
      </c>
      <c r="AM29">
        <v>0.0058</v>
      </c>
      <c r="AN29">
        <v>0.0063</v>
      </c>
      <c r="AO29">
        <v>0.0068</v>
      </c>
      <c r="AP29">
        <v>0.0081</v>
      </c>
      <c r="AQ29">
        <v>0.0095</v>
      </c>
      <c r="AR29">
        <v>0.0102</v>
      </c>
      <c r="AS29">
        <v>0.0109</v>
      </c>
      <c r="AT29">
        <v>0.0119</v>
      </c>
      <c r="AU29">
        <v>0.0141</v>
      </c>
      <c r="AV29">
        <v>0.0157</v>
      </c>
      <c r="AW29">
        <v>0.0166</v>
      </c>
      <c r="AX29">
        <v>0.0176</v>
      </c>
      <c r="AY29">
        <v>0.0191</v>
      </c>
      <c r="AZ29">
        <v>0.0221</v>
      </c>
      <c r="BA29">
        <v>0.0242</v>
      </c>
      <c r="BB29">
        <v>0.0255</v>
      </c>
      <c r="BC29">
        <v>0.0268</v>
      </c>
      <c r="BD29">
        <v>0.0281</v>
      </c>
      <c r="BE29">
        <v>0.0307</v>
      </c>
      <c r="BF29">
        <v>0.0333</v>
      </c>
      <c r="BG29">
        <v>0.0348</v>
      </c>
      <c r="BH29">
        <v>0.0363</v>
      </c>
      <c r="BI29">
        <v>0.0379</v>
      </c>
      <c r="BJ29">
        <v>0.0399</v>
      </c>
      <c r="BK29">
        <v>0.0431</v>
      </c>
      <c r="BL29">
        <v>0.0458</v>
      </c>
      <c r="BM29">
        <v>0.0475</v>
      </c>
      <c r="BN29">
        <v>0.0497</v>
      </c>
      <c r="BO29">
        <v>0.0533</v>
      </c>
      <c r="BP29">
        <v>0.0564</v>
      </c>
      <c r="BQ29">
        <v>0.0582</v>
      </c>
      <c r="BR29">
        <v>0.0603</v>
      </c>
      <c r="BS29">
        <v>0.0642</v>
      </c>
      <c r="BT29">
        <v>0.068</v>
      </c>
      <c r="BU29">
        <v>0.0701</v>
      </c>
      <c r="BV29">
        <v>0.072</v>
      </c>
      <c r="BW29">
        <v>0.074</v>
      </c>
      <c r="BX29">
        <v>0.076</v>
      </c>
      <c r="BY29">
        <v>0.079</v>
      </c>
      <c r="BZ29">
        <v>0.1089</v>
      </c>
      <c r="CA29">
        <v>0.1382</v>
      </c>
      <c r="CB29">
        <v>0.1717</v>
      </c>
      <c r="CC29">
        <v>0.2017</v>
      </c>
      <c r="CD29">
        <v>0.229</v>
      </c>
      <c r="CE29">
        <v>0.2498</v>
      </c>
      <c r="CF29">
        <v>0.2682</v>
      </c>
      <c r="CG29">
        <v>0.2867</v>
      </c>
      <c r="CH29">
        <v>0.3018</v>
      </c>
      <c r="CI29">
        <v>0.3172</v>
      </c>
      <c r="CJ29">
        <v>0.3317</v>
      </c>
      <c r="CK29">
        <v>0.3452</v>
      </c>
      <c r="CL29">
        <v>0.3571</v>
      </c>
      <c r="CM29">
        <v>0.3672</v>
      </c>
      <c r="CN29">
        <v>0.3762</v>
      </c>
      <c r="CO29">
        <v>0.406</v>
      </c>
      <c r="CP29">
        <v>0.4242</v>
      </c>
      <c r="CQ29">
        <v>0.4431</v>
      </c>
      <c r="CR29">
        <v>0.4612</v>
      </c>
      <c r="CS29">
        <v>0.4734</v>
      </c>
      <c r="CT29">
        <v>0.4799</v>
      </c>
      <c r="CU29">
        <v>0.4838</v>
      </c>
      <c r="CV29">
        <v>0.4875</v>
      </c>
      <c r="CW29">
        <v>0.4896</v>
      </c>
      <c r="CX29">
        <v>0.4904</v>
      </c>
      <c r="CY29">
        <v>0.4924</v>
      </c>
      <c r="CZ29">
        <v>0.4963</v>
      </c>
      <c r="DA29">
        <v>0.5056</v>
      </c>
      <c r="DB29">
        <v>0.5149</v>
      </c>
      <c r="DC29">
        <v>0.5242</v>
      </c>
      <c r="DD29">
        <v>0.5382</v>
      </c>
      <c r="DE29">
        <v>0.5491</v>
      </c>
      <c r="DF29">
        <v>0.56</v>
      </c>
      <c r="DG29">
        <v>0.5679</v>
      </c>
      <c r="DH29">
        <v>0.57</v>
      </c>
      <c r="DI29">
        <v>0.5863</v>
      </c>
      <c r="DJ29">
        <v>0.73</v>
      </c>
      <c r="DK29">
        <v>0.7585</v>
      </c>
      <c r="DL29">
        <v>0.7854</v>
      </c>
      <c r="DM29">
        <v>0.8</v>
      </c>
      <c r="DN29">
        <v>0.8</v>
      </c>
      <c r="DO29">
        <v>0.8</v>
      </c>
      <c r="DP29">
        <v>0.8</v>
      </c>
      <c r="DQ29">
        <v>0.8</v>
      </c>
      <c r="DR29">
        <v>0.8</v>
      </c>
      <c r="DS29">
        <v>0.9301</v>
      </c>
      <c r="DT29">
        <v>0.96</v>
      </c>
      <c r="DU29">
        <v>0.96</v>
      </c>
      <c r="DV29">
        <v>0.96</v>
      </c>
      <c r="DW29">
        <v>0.96</v>
      </c>
      <c r="DX29">
        <v>0.9723</v>
      </c>
    </row>
    <row r="30" spans="1:128">
      <c r="A30">
        <v>2.9</v>
      </c>
      <c r="B30">
        <v>0</v>
      </c>
      <c r="C30">
        <v>0</v>
      </c>
      <c r="D30">
        <v>0</v>
      </c>
      <c r="E30">
        <v>0</v>
      </c>
      <c r="F30">
        <v>0</v>
      </c>
      <c r="G30">
        <v>2.746e-7</v>
      </c>
      <c r="H30">
        <v>1.203e-6</v>
      </c>
      <c r="I30">
        <v>2.657e-6</v>
      </c>
      <c r="J30">
        <v>4.388e-6</v>
      </c>
      <c r="K30">
        <v>6.794e-6</v>
      </c>
      <c r="L30">
        <v>1.583e-5</v>
      </c>
      <c r="M30">
        <v>2.566e-5</v>
      </c>
      <c r="N30">
        <v>3.364e-5</v>
      </c>
      <c r="O30">
        <v>4.309e-5</v>
      </c>
      <c r="P30">
        <v>5.441e-5</v>
      </c>
      <c r="Q30">
        <v>7.928e-5</v>
      </c>
      <c r="R30">
        <v>0.0001144</v>
      </c>
      <c r="S30">
        <v>0.0001404</v>
      </c>
      <c r="T30">
        <v>0.0001735</v>
      </c>
      <c r="U30">
        <v>0.0002133</v>
      </c>
      <c r="V30">
        <v>0.0003313</v>
      </c>
      <c r="W30">
        <v>0.0004602</v>
      </c>
      <c r="X30">
        <v>0.0005428</v>
      </c>
      <c r="Y30">
        <v>0.0006345</v>
      </c>
      <c r="Z30">
        <v>0.0007351</v>
      </c>
      <c r="AA30">
        <v>0.0008823</v>
      </c>
      <c r="AB30">
        <v>0.0013</v>
      </c>
      <c r="AC30">
        <v>0.0015</v>
      </c>
      <c r="AD30">
        <v>0.0017</v>
      </c>
      <c r="AE30">
        <v>0.0019</v>
      </c>
      <c r="AF30">
        <v>0.0022</v>
      </c>
      <c r="AG30">
        <v>0.0028</v>
      </c>
      <c r="AH30">
        <v>0.0031</v>
      </c>
      <c r="AI30">
        <v>0.0035</v>
      </c>
      <c r="AJ30">
        <v>0.0038</v>
      </c>
      <c r="AK30">
        <v>0.0042</v>
      </c>
      <c r="AL30">
        <v>0.0053</v>
      </c>
      <c r="AM30">
        <v>0.006</v>
      </c>
      <c r="AN30">
        <v>0.0065</v>
      </c>
      <c r="AO30">
        <v>0.007</v>
      </c>
      <c r="AP30">
        <v>0.0083</v>
      </c>
      <c r="AQ30">
        <v>0.0097</v>
      </c>
      <c r="AR30">
        <v>0.0104</v>
      </c>
      <c r="AS30">
        <v>0.0112</v>
      </c>
      <c r="AT30">
        <v>0.0122</v>
      </c>
      <c r="AU30">
        <v>0.0144</v>
      </c>
      <c r="AV30">
        <v>0.016</v>
      </c>
      <c r="AW30">
        <v>0.017</v>
      </c>
      <c r="AX30">
        <v>0.018</v>
      </c>
      <c r="AY30">
        <v>0.0195</v>
      </c>
      <c r="AZ30">
        <v>0.0226</v>
      </c>
      <c r="BA30">
        <v>0.0247</v>
      </c>
      <c r="BB30">
        <v>0.026</v>
      </c>
      <c r="BC30">
        <v>0.0273</v>
      </c>
      <c r="BD30">
        <v>0.0286</v>
      </c>
      <c r="BE30">
        <v>0.0313</v>
      </c>
      <c r="BF30">
        <v>0.0339</v>
      </c>
      <c r="BG30">
        <v>0.0354</v>
      </c>
      <c r="BH30">
        <v>0.037</v>
      </c>
      <c r="BI30">
        <v>0.0385</v>
      </c>
      <c r="BJ30">
        <v>0.0405</v>
      </c>
      <c r="BK30">
        <v>0.0438</v>
      </c>
      <c r="BL30">
        <v>0.0465</v>
      </c>
      <c r="BM30">
        <v>0.0482</v>
      </c>
      <c r="BN30">
        <v>0.0505</v>
      </c>
      <c r="BO30">
        <v>0.0541</v>
      </c>
      <c r="BP30">
        <v>0.0572</v>
      </c>
      <c r="BQ30">
        <v>0.0591</v>
      </c>
      <c r="BR30">
        <v>0.0612</v>
      </c>
      <c r="BS30">
        <v>0.065</v>
      </c>
      <c r="BT30">
        <v>0.0689</v>
      </c>
      <c r="BU30">
        <v>0.071</v>
      </c>
      <c r="BV30">
        <v>0.073</v>
      </c>
      <c r="BW30">
        <v>0.075</v>
      </c>
      <c r="BX30">
        <v>0.0769</v>
      </c>
      <c r="BY30">
        <v>0.08</v>
      </c>
      <c r="BZ30">
        <v>0.11</v>
      </c>
      <c r="CA30">
        <v>0.1393</v>
      </c>
      <c r="CB30">
        <v>0.1729</v>
      </c>
      <c r="CC30">
        <v>0.2028</v>
      </c>
      <c r="CD30">
        <v>0.23</v>
      </c>
      <c r="CE30">
        <v>0.2507</v>
      </c>
      <c r="CF30">
        <v>0.2691</v>
      </c>
      <c r="CG30">
        <v>0.2876</v>
      </c>
      <c r="CH30">
        <v>0.3027</v>
      </c>
      <c r="CI30">
        <v>0.3181</v>
      </c>
      <c r="CJ30">
        <v>0.3327</v>
      </c>
      <c r="CK30">
        <v>0.3461</v>
      </c>
      <c r="CL30">
        <v>0.358</v>
      </c>
      <c r="CM30">
        <v>0.368</v>
      </c>
      <c r="CN30">
        <v>0.377</v>
      </c>
      <c r="CO30">
        <v>0.4064</v>
      </c>
      <c r="CP30">
        <v>0.4247</v>
      </c>
      <c r="CQ30">
        <v>0.4436</v>
      </c>
      <c r="CR30">
        <v>0.4616</v>
      </c>
      <c r="CS30">
        <v>0.4736</v>
      </c>
      <c r="CT30">
        <v>0.48</v>
      </c>
      <c r="CU30">
        <v>0.4838</v>
      </c>
      <c r="CV30">
        <v>0.4876</v>
      </c>
      <c r="CW30">
        <v>0.4897</v>
      </c>
      <c r="CX30">
        <v>0.4904</v>
      </c>
      <c r="CY30">
        <v>0.4925</v>
      </c>
      <c r="CZ30">
        <v>0.4966</v>
      </c>
      <c r="DA30">
        <v>0.506</v>
      </c>
      <c r="DB30">
        <v>0.5153</v>
      </c>
      <c r="DC30">
        <v>0.5246</v>
      </c>
      <c r="DD30">
        <v>0.5384</v>
      </c>
      <c r="DE30">
        <v>0.5493</v>
      </c>
      <c r="DF30">
        <v>0.5602</v>
      </c>
      <c r="DG30">
        <v>0.568</v>
      </c>
      <c r="DH30">
        <v>0.57</v>
      </c>
      <c r="DI30">
        <v>0.5863</v>
      </c>
      <c r="DJ30">
        <v>0.73</v>
      </c>
      <c r="DK30">
        <v>0.7585</v>
      </c>
      <c r="DL30">
        <v>0.7854</v>
      </c>
      <c r="DM30">
        <v>0.8</v>
      </c>
      <c r="DN30">
        <v>0.8</v>
      </c>
      <c r="DO30">
        <v>0.8</v>
      </c>
      <c r="DP30">
        <v>0.8</v>
      </c>
      <c r="DQ30">
        <v>0.8</v>
      </c>
      <c r="DR30">
        <v>0.8</v>
      </c>
      <c r="DS30">
        <v>0.9301</v>
      </c>
      <c r="DT30">
        <v>0.96</v>
      </c>
      <c r="DU30">
        <v>0.96</v>
      </c>
      <c r="DV30">
        <v>0.96</v>
      </c>
      <c r="DW30">
        <v>0.96</v>
      </c>
      <c r="DX30">
        <v>0.9723</v>
      </c>
    </row>
    <row r="31" spans="1:128">
      <c r="A31">
        <v>3</v>
      </c>
      <c r="B31">
        <v>0</v>
      </c>
      <c r="C31">
        <v>0</v>
      </c>
      <c r="D31">
        <v>0</v>
      </c>
      <c r="E31">
        <v>0</v>
      </c>
      <c r="F31">
        <v>0</v>
      </c>
      <c r="G31">
        <v>2.746e-7</v>
      </c>
      <c r="H31">
        <v>1.237e-6</v>
      </c>
      <c r="I31">
        <v>2.757e-6</v>
      </c>
      <c r="J31">
        <v>4.399e-6</v>
      </c>
      <c r="K31">
        <v>7.064e-6</v>
      </c>
      <c r="L31">
        <v>1.642e-5</v>
      </c>
      <c r="M31">
        <v>2.644e-5</v>
      </c>
      <c r="N31">
        <v>3.475e-5</v>
      </c>
      <c r="O31">
        <v>4.466e-5</v>
      </c>
      <c r="P31">
        <v>5.635e-5</v>
      </c>
      <c r="Q31">
        <v>8.188e-5</v>
      </c>
      <c r="R31">
        <v>0.0001185</v>
      </c>
      <c r="S31">
        <v>0.0001462</v>
      </c>
      <c r="T31">
        <v>0.0001805</v>
      </c>
      <c r="U31">
        <v>0.000221</v>
      </c>
      <c r="V31">
        <v>0.000343</v>
      </c>
      <c r="W31">
        <v>0.0004767</v>
      </c>
      <c r="X31">
        <v>0.0005614</v>
      </c>
      <c r="Y31">
        <v>0.000655</v>
      </c>
      <c r="Z31">
        <v>0.0007582</v>
      </c>
      <c r="AA31">
        <v>0.000908</v>
      </c>
      <c r="AB31">
        <v>0.0014</v>
      </c>
      <c r="AC31">
        <v>0.0015</v>
      </c>
      <c r="AD31">
        <v>0.0017</v>
      </c>
      <c r="AE31">
        <v>0.0019</v>
      </c>
      <c r="AF31">
        <v>0.0023</v>
      </c>
      <c r="AG31">
        <v>0.0029</v>
      </c>
      <c r="AH31">
        <v>0.0032</v>
      </c>
      <c r="AI31">
        <v>0.0035</v>
      </c>
      <c r="AJ31">
        <v>0.0039</v>
      </c>
      <c r="AK31">
        <v>0.0043</v>
      </c>
      <c r="AL31">
        <v>0.0054</v>
      </c>
      <c r="AM31">
        <v>0.0061</v>
      </c>
      <c r="AN31">
        <v>0.0066</v>
      </c>
      <c r="AO31">
        <v>0.0072</v>
      </c>
      <c r="AP31">
        <v>0.0085</v>
      </c>
      <c r="AQ31">
        <v>0.0099</v>
      </c>
      <c r="AR31">
        <v>0.0107</v>
      </c>
      <c r="AS31">
        <v>0.0114</v>
      </c>
      <c r="AT31">
        <v>0.0124</v>
      </c>
      <c r="AU31">
        <v>0.0147</v>
      </c>
      <c r="AV31">
        <v>0.0163</v>
      </c>
      <c r="AW31">
        <v>0.0173</v>
      </c>
      <c r="AX31">
        <v>0.0183</v>
      </c>
      <c r="AY31">
        <v>0.0198</v>
      </c>
      <c r="AZ31">
        <v>0.023</v>
      </c>
      <c r="BA31">
        <v>0.0252</v>
      </c>
      <c r="BB31">
        <v>0.0264</v>
      </c>
      <c r="BC31">
        <v>0.0278</v>
      </c>
      <c r="BD31">
        <v>0.0291</v>
      </c>
      <c r="BE31">
        <v>0.0318</v>
      </c>
      <c r="BF31">
        <v>0.0345</v>
      </c>
      <c r="BG31">
        <v>0.036</v>
      </c>
      <c r="BH31">
        <v>0.0375</v>
      </c>
      <c r="BI31">
        <v>0.0391</v>
      </c>
      <c r="BJ31">
        <v>0.0412</v>
      </c>
      <c r="BK31">
        <v>0.0444</v>
      </c>
      <c r="BL31">
        <v>0.0472</v>
      </c>
      <c r="BM31">
        <v>0.0489</v>
      </c>
      <c r="BN31">
        <v>0.0512</v>
      </c>
      <c r="BO31">
        <v>0.0548</v>
      </c>
      <c r="BP31">
        <v>0.058</v>
      </c>
      <c r="BQ31">
        <v>0.0598</v>
      </c>
      <c r="BR31">
        <v>0.0619</v>
      </c>
      <c r="BS31">
        <v>0.0658</v>
      </c>
      <c r="BT31">
        <v>0.0697</v>
      </c>
      <c r="BU31">
        <v>0.0718</v>
      </c>
      <c r="BV31">
        <v>0.0738</v>
      </c>
      <c r="BW31">
        <v>0.0758</v>
      </c>
      <c r="BX31">
        <v>0.0778</v>
      </c>
      <c r="BY31">
        <v>0.0808</v>
      </c>
      <c r="BZ31">
        <v>0.1108</v>
      </c>
      <c r="CA31">
        <v>0.1402</v>
      </c>
      <c r="CB31">
        <v>0.1738</v>
      </c>
      <c r="CC31">
        <v>0.2036</v>
      </c>
      <c r="CD31">
        <v>0.2307</v>
      </c>
      <c r="CE31">
        <v>0.2513</v>
      </c>
      <c r="CF31">
        <v>0.2697</v>
      </c>
      <c r="CG31">
        <v>0.2882</v>
      </c>
      <c r="CH31">
        <v>0.3033</v>
      </c>
      <c r="CI31">
        <v>0.3188</v>
      </c>
      <c r="CJ31">
        <v>0.3333</v>
      </c>
      <c r="CK31">
        <v>0.3468</v>
      </c>
      <c r="CL31">
        <v>0.3586</v>
      </c>
      <c r="CM31">
        <v>0.3686</v>
      </c>
      <c r="CN31">
        <v>0.3776</v>
      </c>
      <c r="CO31">
        <v>0.4068</v>
      </c>
      <c r="CP31">
        <v>0.425</v>
      </c>
      <c r="CQ31">
        <v>0.4439</v>
      </c>
      <c r="CR31">
        <v>0.4619</v>
      </c>
      <c r="CS31">
        <v>0.4737</v>
      </c>
      <c r="CT31">
        <v>0.48</v>
      </c>
      <c r="CU31">
        <v>0.4839</v>
      </c>
      <c r="CV31">
        <v>0.4876</v>
      </c>
      <c r="CW31">
        <v>0.4897</v>
      </c>
      <c r="CX31">
        <v>0.4904</v>
      </c>
      <c r="CY31">
        <v>0.4926</v>
      </c>
      <c r="CZ31">
        <v>0.497</v>
      </c>
      <c r="DA31">
        <v>0.5063</v>
      </c>
      <c r="DB31">
        <v>0.5157</v>
      </c>
      <c r="DC31">
        <v>0.525</v>
      </c>
      <c r="DD31">
        <v>0.5385</v>
      </c>
      <c r="DE31">
        <v>0.5494</v>
      </c>
      <c r="DF31">
        <v>0.5602</v>
      </c>
      <c r="DG31">
        <v>0.5681</v>
      </c>
      <c r="DH31">
        <v>0.57</v>
      </c>
      <c r="DI31">
        <v>0.5863</v>
      </c>
      <c r="DJ31">
        <v>0.73</v>
      </c>
      <c r="DK31">
        <v>0.7585</v>
      </c>
      <c r="DL31">
        <v>0.7854</v>
      </c>
      <c r="DM31">
        <v>0.8</v>
      </c>
      <c r="DN31">
        <v>0.8</v>
      </c>
      <c r="DO31">
        <v>0.8</v>
      </c>
      <c r="DP31">
        <v>0.8</v>
      </c>
      <c r="DQ31">
        <v>0.8</v>
      </c>
      <c r="DR31">
        <v>0.8</v>
      </c>
      <c r="DS31">
        <v>0.9301</v>
      </c>
      <c r="DT31">
        <v>0.96</v>
      </c>
      <c r="DU31">
        <v>0.96</v>
      </c>
      <c r="DV31">
        <v>0.96</v>
      </c>
      <c r="DW31">
        <v>0.96</v>
      </c>
      <c r="DX31">
        <v>0.9723</v>
      </c>
    </row>
    <row r="32" spans="1:128">
      <c r="A32">
        <v>3.1</v>
      </c>
      <c r="B32">
        <v>0</v>
      </c>
      <c r="C32">
        <v>0</v>
      </c>
      <c r="D32">
        <v>0</v>
      </c>
      <c r="E32">
        <v>0</v>
      </c>
      <c r="F32">
        <v>0</v>
      </c>
      <c r="G32">
        <v>2.746e-7</v>
      </c>
      <c r="H32">
        <v>1.303e-6</v>
      </c>
      <c r="I32">
        <v>2.757e-6</v>
      </c>
      <c r="J32">
        <v>4.505e-6</v>
      </c>
      <c r="K32">
        <v>7.299e-6</v>
      </c>
      <c r="L32">
        <v>1.702e-5</v>
      </c>
      <c r="M32">
        <v>2.724e-5</v>
      </c>
      <c r="N32">
        <v>3.575e-5</v>
      </c>
      <c r="O32">
        <v>4.604e-5</v>
      </c>
      <c r="P32">
        <v>5.807e-5</v>
      </c>
      <c r="Q32">
        <v>8.411e-5</v>
      </c>
      <c r="R32">
        <v>0.0001219</v>
      </c>
      <c r="S32">
        <v>0.0001506</v>
      </c>
      <c r="T32">
        <v>0.0001866</v>
      </c>
      <c r="U32">
        <v>0.0002289</v>
      </c>
      <c r="V32">
        <v>0.000354</v>
      </c>
      <c r="W32">
        <v>0.0004909</v>
      </c>
      <c r="X32">
        <v>0.0005779</v>
      </c>
      <c r="Y32">
        <v>0.0006736</v>
      </c>
      <c r="Z32">
        <v>0.0007782</v>
      </c>
      <c r="AA32">
        <v>0.0009323</v>
      </c>
      <c r="AB32">
        <v>0.0014</v>
      </c>
      <c r="AC32">
        <v>0.0016</v>
      </c>
      <c r="AD32">
        <v>0.0018</v>
      </c>
      <c r="AE32">
        <v>0.002</v>
      </c>
      <c r="AF32">
        <v>0.0023</v>
      </c>
      <c r="AG32">
        <v>0.003</v>
      </c>
      <c r="AH32">
        <v>0.0033</v>
      </c>
      <c r="AI32">
        <v>0.0036</v>
      </c>
      <c r="AJ32">
        <v>0.004</v>
      </c>
      <c r="AK32">
        <v>0.0044</v>
      </c>
      <c r="AL32">
        <v>0.0055</v>
      </c>
      <c r="AM32">
        <v>0.0062</v>
      </c>
      <c r="AN32">
        <v>0.0068</v>
      </c>
      <c r="AO32">
        <v>0.0073</v>
      </c>
      <c r="AP32">
        <v>0.0087</v>
      </c>
      <c r="AQ32">
        <v>0.0101</v>
      </c>
      <c r="AR32">
        <v>0.0109</v>
      </c>
      <c r="AS32">
        <v>0.0116</v>
      </c>
      <c r="AT32">
        <v>0.0127</v>
      </c>
      <c r="AU32">
        <v>0.015</v>
      </c>
      <c r="AV32">
        <v>0.0166</v>
      </c>
      <c r="AW32">
        <v>0.0176</v>
      </c>
      <c r="AX32">
        <v>0.0187</v>
      </c>
      <c r="AY32">
        <v>0.0202</v>
      </c>
      <c r="AZ32">
        <v>0.0233</v>
      </c>
      <c r="BA32">
        <v>0.0256</v>
      </c>
      <c r="BB32">
        <v>0.0269</v>
      </c>
      <c r="BC32">
        <v>0.0282</v>
      </c>
      <c r="BD32">
        <v>0.0296</v>
      </c>
      <c r="BE32">
        <v>0.0323</v>
      </c>
      <c r="BF32">
        <v>0.035</v>
      </c>
      <c r="BG32">
        <v>0.0365</v>
      </c>
      <c r="BH32">
        <v>0.0381</v>
      </c>
      <c r="BI32">
        <v>0.0396</v>
      </c>
      <c r="BJ32">
        <v>0.0417</v>
      </c>
      <c r="BK32">
        <v>0.045</v>
      </c>
      <c r="BL32">
        <v>0.0478</v>
      </c>
      <c r="BM32">
        <v>0.0495</v>
      </c>
      <c r="BN32">
        <v>0.0518</v>
      </c>
      <c r="BO32">
        <v>0.0554</v>
      </c>
      <c r="BP32">
        <v>0.0586</v>
      </c>
      <c r="BQ32">
        <v>0.0605</v>
      </c>
      <c r="BR32">
        <v>0.0626</v>
      </c>
      <c r="BS32">
        <v>0.0665</v>
      </c>
      <c r="BT32">
        <v>0.0704</v>
      </c>
      <c r="BU32">
        <v>0.0725</v>
      </c>
      <c r="BV32">
        <v>0.0745</v>
      </c>
      <c r="BW32">
        <v>0.0765</v>
      </c>
      <c r="BX32">
        <v>0.0785</v>
      </c>
      <c r="BY32">
        <v>0.0816</v>
      </c>
      <c r="BZ32">
        <v>0.1117</v>
      </c>
      <c r="CA32">
        <v>0.1411</v>
      </c>
      <c r="CB32">
        <v>0.1746</v>
      </c>
      <c r="CC32">
        <v>0.2043</v>
      </c>
      <c r="CD32">
        <v>0.2313</v>
      </c>
      <c r="CE32">
        <v>0.2519</v>
      </c>
      <c r="CF32">
        <v>0.2702</v>
      </c>
      <c r="CG32">
        <v>0.2887</v>
      </c>
      <c r="CH32">
        <v>0.3039</v>
      </c>
      <c r="CI32">
        <v>0.3193</v>
      </c>
      <c r="CJ32">
        <v>0.3339</v>
      </c>
      <c r="CK32">
        <v>0.3473</v>
      </c>
      <c r="CL32">
        <v>0.3592</v>
      </c>
      <c r="CM32">
        <v>0.3692</v>
      </c>
      <c r="CN32">
        <v>0.3781</v>
      </c>
      <c r="CO32">
        <v>0.4071</v>
      </c>
      <c r="CP32">
        <v>0.4253</v>
      </c>
      <c r="CQ32">
        <v>0.4441</v>
      </c>
      <c r="CR32">
        <v>0.462</v>
      </c>
      <c r="CS32">
        <v>0.4738</v>
      </c>
      <c r="CT32">
        <v>0.4801</v>
      </c>
      <c r="CU32">
        <v>0.4839</v>
      </c>
      <c r="CV32">
        <v>0.4876</v>
      </c>
      <c r="CW32">
        <v>0.4897</v>
      </c>
      <c r="CX32">
        <v>0.4905</v>
      </c>
      <c r="CY32">
        <v>0.4926</v>
      </c>
      <c r="CZ32">
        <v>0.4973</v>
      </c>
      <c r="DA32">
        <v>0.5066</v>
      </c>
      <c r="DB32">
        <v>0.516</v>
      </c>
      <c r="DC32">
        <v>0.5253</v>
      </c>
      <c r="DD32">
        <v>0.5386</v>
      </c>
      <c r="DE32">
        <v>0.5495</v>
      </c>
      <c r="DF32">
        <v>0.5603</v>
      </c>
      <c r="DG32">
        <v>0.5681</v>
      </c>
      <c r="DH32">
        <v>0.57</v>
      </c>
      <c r="DI32">
        <v>0.5863</v>
      </c>
      <c r="DJ32">
        <v>0.73</v>
      </c>
      <c r="DK32">
        <v>0.7585</v>
      </c>
      <c r="DL32">
        <v>0.7854</v>
      </c>
      <c r="DM32">
        <v>0.8</v>
      </c>
      <c r="DN32">
        <v>0.8</v>
      </c>
      <c r="DO32">
        <v>0.8</v>
      </c>
      <c r="DP32">
        <v>0.8</v>
      </c>
      <c r="DQ32">
        <v>0.8</v>
      </c>
      <c r="DR32">
        <v>0.8</v>
      </c>
      <c r="DS32">
        <v>0.9301</v>
      </c>
      <c r="DT32">
        <v>0.96</v>
      </c>
      <c r="DU32">
        <v>0.96</v>
      </c>
      <c r="DV32">
        <v>0.96</v>
      </c>
      <c r="DW32">
        <v>0.96</v>
      </c>
      <c r="DX32">
        <v>0.9723</v>
      </c>
    </row>
    <row r="33" spans="1:128">
      <c r="A33">
        <v>3.2</v>
      </c>
      <c r="B33">
        <v>0</v>
      </c>
      <c r="C33">
        <v>0</v>
      </c>
      <c r="D33">
        <v>0</v>
      </c>
      <c r="E33">
        <v>0</v>
      </c>
      <c r="F33">
        <v>0</v>
      </c>
      <c r="G33">
        <v>2.746e-7</v>
      </c>
      <c r="H33">
        <v>1.337e-6</v>
      </c>
      <c r="I33">
        <v>2.857e-6</v>
      </c>
      <c r="J33">
        <v>4.61e-6</v>
      </c>
      <c r="K33">
        <v>7.603e-6</v>
      </c>
      <c r="L33">
        <v>1.77e-5</v>
      </c>
      <c r="M33">
        <v>2.837e-5</v>
      </c>
      <c r="N33">
        <v>3.705e-5</v>
      </c>
      <c r="O33">
        <v>4.72e-5</v>
      </c>
      <c r="P33">
        <v>5.939e-5</v>
      </c>
      <c r="Q33">
        <v>8.641e-5</v>
      </c>
      <c r="R33">
        <v>0.0001257</v>
      </c>
      <c r="S33">
        <v>0.0001562</v>
      </c>
      <c r="T33">
        <v>0.0001931</v>
      </c>
      <c r="U33">
        <v>0.0002358</v>
      </c>
      <c r="V33">
        <v>0.0003643</v>
      </c>
      <c r="W33">
        <v>0.0005049</v>
      </c>
      <c r="X33">
        <v>0.0005937</v>
      </c>
      <c r="Y33">
        <v>0.0006914</v>
      </c>
      <c r="Z33">
        <v>0.0007985</v>
      </c>
      <c r="AA33">
        <v>0.0009555</v>
      </c>
      <c r="AB33">
        <v>0.0014</v>
      </c>
      <c r="AC33">
        <v>0.0016</v>
      </c>
      <c r="AD33">
        <v>0.0018</v>
      </c>
      <c r="AE33">
        <v>0.002</v>
      </c>
      <c r="AF33">
        <v>0.0024</v>
      </c>
      <c r="AG33">
        <v>0.003</v>
      </c>
      <c r="AH33">
        <v>0.0034</v>
      </c>
      <c r="AI33">
        <v>0.0037</v>
      </c>
      <c r="AJ33">
        <v>0.0041</v>
      </c>
      <c r="AK33">
        <v>0.0045</v>
      </c>
      <c r="AL33">
        <v>0.0056</v>
      </c>
      <c r="AM33">
        <v>0.0064</v>
      </c>
      <c r="AN33">
        <v>0.0069</v>
      </c>
      <c r="AO33">
        <v>0.0074</v>
      </c>
      <c r="AP33">
        <v>0.0088</v>
      </c>
      <c r="AQ33">
        <v>0.0103</v>
      </c>
      <c r="AR33">
        <v>0.0111</v>
      </c>
      <c r="AS33">
        <v>0.0119</v>
      </c>
      <c r="AT33">
        <v>0.0129</v>
      </c>
      <c r="AU33">
        <v>0.0153</v>
      </c>
      <c r="AV33">
        <v>0.0169</v>
      </c>
      <c r="AW33">
        <v>0.0179</v>
      </c>
      <c r="AX33">
        <v>0.019</v>
      </c>
      <c r="AY33">
        <v>0.0205</v>
      </c>
      <c r="AZ33">
        <v>0.0237</v>
      </c>
      <c r="BA33">
        <v>0.0259</v>
      </c>
      <c r="BB33">
        <v>0.0273</v>
      </c>
      <c r="BC33">
        <v>0.0286</v>
      </c>
      <c r="BD33">
        <v>0.03</v>
      </c>
      <c r="BE33">
        <v>0.0327</v>
      </c>
      <c r="BF33">
        <v>0.0354</v>
      </c>
      <c r="BG33">
        <v>0.037</v>
      </c>
      <c r="BH33">
        <v>0.0385</v>
      </c>
      <c r="BI33">
        <v>0.0401</v>
      </c>
      <c r="BJ33">
        <v>0.0422</v>
      </c>
      <c r="BK33">
        <v>0.0455</v>
      </c>
      <c r="BL33">
        <v>0.0483</v>
      </c>
      <c r="BM33">
        <v>0.0501</v>
      </c>
      <c r="BN33">
        <v>0.0524</v>
      </c>
      <c r="BO33">
        <v>0.056</v>
      </c>
      <c r="BP33">
        <v>0.0592</v>
      </c>
      <c r="BQ33">
        <v>0.0611</v>
      </c>
      <c r="BR33">
        <v>0.0632</v>
      </c>
      <c r="BS33">
        <v>0.0672</v>
      </c>
      <c r="BT33">
        <v>0.0711</v>
      </c>
      <c r="BU33">
        <v>0.0732</v>
      </c>
      <c r="BV33">
        <v>0.0752</v>
      </c>
      <c r="BW33">
        <v>0.0772</v>
      </c>
      <c r="BX33">
        <v>0.0792</v>
      </c>
      <c r="BY33">
        <v>0.0823</v>
      </c>
      <c r="BZ33">
        <v>0.1124</v>
      </c>
      <c r="CA33">
        <v>0.1419</v>
      </c>
      <c r="CB33">
        <v>0.1754</v>
      </c>
      <c r="CC33">
        <v>0.205</v>
      </c>
      <c r="CD33">
        <v>0.2319</v>
      </c>
      <c r="CE33">
        <v>0.2524</v>
      </c>
      <c r="CF33">
        <v>0.2706</v>
      </c>
      <c r="CG33">
        <v>0.2892</v>
      </c>
      <c r="CH33">
        <v>0.3044</v>
      </c>
      <c r="CI33">
        <v>0.3198</v>
      </c>
      <c r="CJ33">
        <v>0.3344</v>
      </c>
      <c r="CK33">
        <v>0.3478</v>
      </c>
      <c r="CL33">
        <v>0.3597</v>
      </c>
      <c r="CM33">
        <v>0.3697</v>
      </c>
      <c r="CN33">
        <v>0.3786</v>
      </c>
      <c r="CO33">
        <v>0.4074</v>
      </c>
      <c r="CP33">
        <v>0.4255</v>
      </c>
      <c r="CQ33">
        <v>0.4443</v>
      </c>
      <c r="CR33">
        <v>0.4622</v>
      </c>
      <c r="CS33">
        <v>0.4739</v>
      </c>
      <c r="CT33">
        <v>0.4801</v>
      </c>
      <c r="CU33">
        <v>0.4839</v>
      </c>
      <c r="CV33">
        <v>0.4876</v>
      </c>
      <c r="CW33">
        <v>0.4897</v>
      </c>
      <c r="CX33">
        <v>0.4905</v>
      </c>
      <c r="CY33">
        <v>0.4927</v>
      </c>
      <c r="CZ33">
        <v>0.4976</v>
      </c>
      <c r="DA33">
        <v>0.5069</v>
      </c>
      <c r="DB33">
        <v>0.5163</v>
      </c>
      <c r="DC33">
        <v>0.5257</v>
      </c>
      <c r="DD33">
        <v>0.5388</v>
      </c>
      <c r="DE33">
        <v>0.5495</v>
      </c>
      <c r="DF33">
        <v>0.5603</v>
      </c>
      <c r="DG33">
        <v>0.5682</v>
      </c>
      <c r="DH33">
        <v>0.57</v>
      </c>
      <c r="DI33">
        <v>0.5863</v>
      </c>
      <c r="DJ33">
        <v>0.73</v>
      </c>
      <c r="DK33">
        <v>0.7585</v>
      </c>
      <c r="DL33">
        <v>0.7854</v>
      </c>
      <c r="DM33">
        <v>0.8</v>
      </c>
      <c r="DN33">
        <v>0.8</v>
      </c>
      <c r="DO33">
        <v>0.8</v>
      </c>
      <c r="DP33">
        <v>0.8</v>
      </c>
      <c r="DQ33">
        <v>0.8</v>
      </c>
      <c r="DR33">
        <v>0.8</v>
      </c>
      <c r="DS33">
        <v>0.9301</v>
      </c>
      <c r="DT33">
        <v>0.96</v>
      </c>
      <c r="DU33">
        <v>0.96</v>
      </c>
      <c r="DV33">
        <v>0.96</v>
      </c>
      <c r="DW33">
        <v>0.96</v>
      </c>
      <c r="DX33">
        <v>0.9723</v>
      </c>
    </row>
    <row r="34" spans="1:128">
      <c r="A34">
        <v>3.3</v>
      </c>
      <c r="B34">
        <v>0</v>
      </c>
      <c r="C34">
        <v>0</v>
      </c>
      <c r="D34">
        <v>0</v>
      </c>
      <c r="E34">
        <v>0</v>
      </c>
      <c r="F34">
        <v>0</v>
      </c>
      <c r="G34">
        <v>2.746e-7</v>
      </c>
      <c r="H34">
        <v>1.371e-6</v>
      </c>
      <c r="I34">
        <v>2.956e-6</v>
      </c>
      <c r="J34">
        <v>4.81e-6</v>
      </c>
      <c r="K34">
        <v>7.803e-6</v>
      </c>
      <c r="L34">
        <v>1.82e-5</v>
      </c>
      <c r="M34">
        <v>2.915e-5</v>
      </c>
      <c r="N34">
        <v>3.786e-5</v>
      </c>
      <c r="O34">
        <v>4.854e-5</v>
      </c>
      <c r="P34">
        <v>6.088e-5</v>
      </c>
      <c r="Q34">
        <v>8.871e-5</v>
      </c>
      <c r="R34">
        <v>0.0001294</v>
      </c>
      <c r="S34">
        <v>0.0001603</v>
      </c>
      <c r="T34">
        <v>0.0001984</v>
      </c>
      <c r="U34">
        <v>0.0002431</v>
      </c>
      <c r="V34">
        <v>0.0003748</v>
      </c>
      <c r="W34">
        <v>0.0005183</v>
      </c>
      <c r="X34">
        <v>0.0006086</v>
      </c>
      <c r="Y34">
        <v>0.0007078</v>
      </c>
      <c r="Z34">
        <v>0.000817</v>
      </c>
      <c r="AA34">
        <v>0.0009766</v>
      </c>
      <c r="AB34">
        <v>0.0014</v>
      </c>
      <c r="AC34">
        <v>0.0016</v>
      </c>
      <c r="AD34">
        <v>0.0018</v>
      </c>
      <c r="AE34">
        <v>0.0021</v>
      </c>
      <c r="AF34">
        <v>0.0024</v>
      </c>
      <c r="AG34">
        <v>0.0031</v>
      </c>
      <c r="AH34">
        <v>0.0034</v>
      </c>
      <c r="AI34">
        <v>0.0038</v>
      </c>
      <c r="AJ34">
        <v>0.0041</v>
      </c>
      <c r="AK34">
        <v>0.0046</v>
      </c>
      <c r="AL34">
        <v>0.0057</v>
      </c>
      <c r="AM34">
        <v>0.0065</v>
      </c>
      <c r="AN34">
        <v>0.007</v>
      </c>
      <c r="AO34">
        <v>0.0076</v>
      </c>
      <c r="AP34">
        <v>0.009</v>
      </c>
      <c r="AQ34">
        <v>0.0105</v>
      </c>
      <c r="AR34">
        <v>0.0113</v>
      </c>
      <c r="AS34">
        <v>0.0121</v>
      </c>
      <c r="AT34">
        <v>0.0131</v>
      </c>
      <c r="AU34">
        <v>0.0155</v>
      </c>
      <c r="AV34">
        <v>0.0172</v>
      </c>
      <c r="AW34">
        <v>0.0182</v>
      </c>
      <c r="AX34">
        <v>0.0192</v>
      </c>
      <c r="AY34">
        <v>0.0208</v>
      </c>
      <c r="AZ34">
        <v>0.024</v>
      </c>
      <c r="BA34">
        <v>0.0263</v>
      </c>
      <c r="BB34">
        <v>0.0276</v>
      </c>
      <c r="BC34">
        <v>0.029</v>
      </c>
      <c r="BD34">
        <v>0.0304</v>
      </c>
      <c r="BE34">
        <v>0.0332</v>
      </c>
      <c r="BF34">
        <v>0.0359</v>
      </c>
      <c r="BG34">
        <v>0.0374</v>
      </c>
      <c r="BH34">
        <v>0.039</v>
      </c>
      <c r="BI34">
        <v>0.0406</v>
      </c>
      <c r="BJ34">
        <v>0.0427</v>
      </c>
      <c r="BK34">
        <v>0.046</v>
      </c>
      <c r="BL34">
        <v>0.0489</v>
      </c>
      <c r="BM34">
        <v>0.0506</v>
      </c>
      <c r="BN34">
        <v>0.0529</v>
      </c>
      <c r="BO34">
        <v>0.0566</v>
      </c>
      <c r="BP34">
        <v>0.0598</v>
      </c>
      <c r="BQ34">
        <v>0.0617</v>
      </c>
      <c r="BR34">
        <v>0.0638</v>
      </c>
      <c r="BS34">
        <v>0.0678</v>
      </c>
      <c r="BT34">
        <v>0.0717</v>
      </c>
      <c r="BU34">
        <v>0.0738</v>
      </c>
      <c r="BV34">
        <v>0.0758</v>
      </c>
      <c r="BW34">
        <v>0.0778</v>
      </c>
      <c r="BX34">
        <v>0.0799</v>
      </c>
      <c r="BY34">
        <v>0.0829</v>
      </c>
      <c r="BZ34">
        <v>0.1131</v>
      </c>
      <c r="CA34">
        <v>0.1426</v>
      </c>
      <c r="CB34">
        <v>0.1761</v>
      </c>
      <c r="CC34">
        <v>0.2056</v>
      </c>
      <c r="CD34">
        <v>0.2324</v>
      </c>
      <c r="CE34">
        <v>0.2528</v>
      </c>
      <c r="CF34">
        <v>0.2711</v>
      </c>
      <c r="CG34">
        <v>0.2896</v>
      </c>
      <c r="CH34">
        <v>0.3048</v>
      </c>
      <c r="CI34">
        <v>0.3203</v>
      </c>
      <c r="CJ34">
        <v>0.3349</v>
      </c>
      <c r="CK34">
        <v>0.3483</v>
      </c>
      <c r="CL34">
        <v>0.3602</v>
      </c>
      <c r="CM34">
        <v>0.3701</v>
      </c>
      <c r="CN34">
        <v>0.3791</v>
      </c>
      <c r="CO34">
        <v>0.4076</v>
      </c>
      <c r="CP34">
        <v>0.4258</v>
      </c>
      <c r="CQ34">
        <v>0.4445</v>
      </c>
      <c r="CR34">
        <v>0.4623</v>
      </c>
      <c r="CS34">
        <v>0.474</v>
      </c>
      <c r="CT34">
        <v>0.4801</v>
      </c>
      <c r="CU34">
        <v>0.4839</v>
      </c>
      <c r="CV34">
        <v>0.4876</v>
      </c>
      <c r="CW34">
        <v>0.4897</v>
      </c>
      <c r="CX34">
        <v>0.4905</v>
      </c>
      <c r="CY34">
        <v>0.4927</v>
      </c>
      <c r="CZ34">
        <v>0.4979</v>
      </c>
      <c r="DA34">
        <v>0.5072</v>
      </c>
      <c r="DB34">
        <v>0.5166</v>
      </c>
      <c r="DC34">
        <v>0.5259</v>
      </c>
      <c r="DD34">
        <v>0.5389</v>
      </c>
      <c r="DE34">
        <v>0.5496</v>
      </c>
      <c r="DF34">
        <v>0.5603</v>
      </c>
      <c r="DG34">
        <v>0.5682</v>
      </c>
      <c r="DH34">
        <v>0.57</v>
      </c>
      <c r="DI34">
        <v>0.5863</v>
      </c>
      <c r="DJ34">
        <v>0.73</v>
      </c>
      <c r="DK34">
        <v>0.7585</v>
      </c>
      <c r="DL34">
        <v>0.7854</v>
      </c>
      <c r="DM34">
        <v>0.8</v>
      </c>
      <c r="DN34">
        <v>0.8</v>
      </c>
      <c r="DO34">
        <v>0.8</v>
      </c>
      <c r="DP34">
        <v>0.8</v>
      </c>
      <c r="DQ34">
        <v>0.8</v>
      </c>
      <c r="DR34">
        <v>0.8</v>
      </c>
      <c r="DS34">
        <v>0.9301</v>
      </c>
      <c r="DT34">
        <v>0.96</v>
      </c>
      <c r="DU34">
        <v>0.96</v>
      </c>
      <c r="DV34">
        <v>0.96</v>
      </c>
      <c r="DW34">
        <v>0.96</v>
      </c>
      <c r="DX34">
        <v>0.9723</v>
      </c>
    </row>
    <row r="35" spans="1:128">
      <c r="A35">
        <v>3.4</v>
      </c>
      <c r="B35">
        <v>0</v>
      </c>
      <c r="C35">
        <v>0</v>
      </c>
      <c r="D35">
        <v>0</v>
      </c>
      <c r="E35">
        <v>0</v>
      </c>
      <c r="F35">
        <v>0</v>
      </c>
      <c r="G35">
        <v>2.746e-7</v>
      </c>
      <c r="H35">
        <v>1.471e-6</v>
      </c>
      <c r="I35">
        <v>2.985e-6</v>
      </c>
      <c r="J35">
        <v>4.915e-6</v>
      </c>
      <c r="K35">
        <v>8.003e-6</v>
      </c>
      <c r="L35">
        <v>1.859e-5</v>
      </c>
      <c r="M35">
        <v>2.973e-5</v>
      </c>
      <c r="N35">
        <v>3.866e-5</v>
      </c>
      <c r="O35">
        <v>4.967e-5</v>
      </c>
      <c r="P35">
        <v>6.227e-5</v>
      </c>
      <c r="Q35">
        <v>9.076e-5</v>
      </c>
      <c r="R35">
        <v>0.0001324</v>
      </c>
      <c r="S35">
        <v>0.0001646</v>
      </c>
      <c r="T35">
        <v>0.0002041</v>
      </c>
      <c r="U35">
        <v>0.0002492</v>
      </c>
      <c r="V35">
        <v>0.0003838</v>
      </c>
      <c r="W35">
        <v>0.0005307</v>
      </c>
      <c r="X35">
        <v>0.0006221</v>
      </c>
      <c r="Y35">
        <v>0.0007229</v>
      </c>
      <c r="Z35">
        <v>0.0008344</v>
      </c>
      <c r="AA35">
        <v>0.000996</v>
      </c>
      <c r="AB35">
        <v>0.0015</v>
      </c>
      <c r="AC35">
        <v>0.0017</v>
      </c>
      <c r="AD35">
        <v>0.0019</v>
      </c>
      <c r="AE35">
        <v>0.0021</v>
      </c>
      <c r="AF35">
        <v>0.0025</v>
      </c>
      <c r="AG35">
        <v>0.0032</v>
      </c>
      <c r="AH35">
        <v>0.0035</v>
      </c>
      <c r="AI35">
        <v>0.0038</v>
      </c>
      <c r="AJ35">
        <v>0.0042</v>
      </c>
      <c r="AK35">
        <v>0.0046</v>
      </c>
      <c r="AL35">
        <v>0.0058</v>
      </c>
      <c r="AM35">
        <v>0.0066</v>
      </c>
      <c r="AN35">
        <v>0.0071</v>
      </c>
      <c r="AO35">
        <v>0.0077</v>
      </c>
      <c r="AP35">
        <v>0.0091</v>
      </c>
      <c r="AQ35">
        <v>0.0107</v>
      </c>
      <c r="AR35">
        <v>0.0114</v>
      </c>
      <c r="AS35">
        <v>0.0122</v>
      </c>
      <c r="AT35">
        <v>0.0133</v>
      </c>
      <c r="AU35">
        <v>0.0157</v>
      </c>
      <c r="AV35">
        <v>0.0174</v>
      </c>
      <c r="AW35">
        <v>0.0184</v>
      </c>
      <c r="AX35">
        <v>0.0195</v>
      </c>
      <c r="AY35">
        <v>0.0211</v>
      </c>
      <c r="AZ35">
        <v>0.0243</v>
      </c>
      <c r="BA35">
        <v>0.0266</v>
      </c>
      <c r="BB35">
        <v>0.028</v>
      </c>
      <c r="BC35">
        <v>0.0293</v>
      </c>
      <c r="BD35">
        <v>0.0307</v>
      </c>
      <c r="BE35">
        <v>0.0335</v>
      </c>
      <c r="BF35">
        <v>0.0363</v>
      </c>
      <c r="BG35">
        <v>0.0378</v>
      </c>
      <c r="BH35">
        <v>0.0394</v>
      </c>
      <c r="BI35">
        <v>0.041</v>
      </c>
      <c r="BJ35">
        <v>0.0431</v>
      </c>
      <c r="BK35">
        <v>0.0465</v>
      </c>
      <c r="BL35">
        <v>0.0493</v>
      </c>
      <c r="BM35">
        <v>0.0511</v>
      </c>
      <c r="BN35">
        <v>0.0534</v>
      </c>
      <c r="BO35">
        <v>0.0571</v>
      </c>
      <c r="BP35">
        <v>0.0603</v>
      </c>
      <c r="BQ35">
        <v>0.0622</v>
      </c>
      <c r="BR35">
        <v>0.0644</v>
      </c>
      <c r="BS35">
        <v>0.0683</v>
      </c>
      <c r="BT35">
        <v>0.0723</v>
      </c>
      <c r="BU35">
        <v>0.0744</v>
      </c>
      <c r="BV35">
        <v>0.0764</v>
      </c>
      <c r="BW35">
        <v>0.0784</v>
      </c>
      <c r="BX35">
        <v>0.0804</v>
      </c>
      <c r="BY35">
        <v>0.0835</v>
      </c>
      <c r="BZ35">
        <v>0.1137</v>
      </c>
      <c r="CA35">
        <v>0.1432</v>
      </c>
      <c r="CB35">
        <v>0.1767</v>
      </c>
      <c r="CC35">
        <v>0.2062</v>
      </c>
      <c r="CD35">
        <v>0.2328</v>
      </c>
      <c r="CE35">
        <v>0.2532</v>
      </c>
      <c r="CF35">
        <v>0.2714</v>
      </c>
      <c r="CG35">
        <v>0.29</v>
      </c>
      <c r="CH35">
        <v>0.3052</v>
      </c>
      <c r="CI35">
        <v>0.3207</v>
      </c>
      <c r="CJ35">
        <v>0.3354</v>
      </c>
      <c r="CK35">
        <v>0.3488</v>
      </c>
      <c r="CL35">
        <v>0.3606</v>
      </c>
      <c r="CM35">
        <v>0.3706</v>
      </c>
      <c r="CN35">
        <v>0.3795</v>
      </c>
      <c r="CO35">
        <v>0.4079</v>
      </c>
      <c r="CP35">
        <v>0.426</v>
      </c>
      <c r="CQ35">
        <v>0.4446</v>
      </c>
      <c r="CR35">
        <v>0.4624</v>
      </c>
      <c r="CS35">
        <v>0.474</v>
      </c>
      <c r="CT35">
        <v>0.4802</v>
      </c>
      <c r="CU35">
        <v>0.4839</v>
      </c>
      <c r="CV35">
        <v>0.4876</v>
      </c>
      <c r="CW35">
        <v>0.4898</v>
      </c>
      <c r="CX35">
        <v>0.4905</v>
      </c>
      <c r="CY35">
        <v>0.4928</v>
      </c>
      <c r="CZ35">
        <v>0.4981</v>
      </c>
      <c r="DA35">
        <v>0.5075</v>
      </c>
      <c r="DB35">
        <v>0.5168</v>
      </c>
      <c r="DC35">
        <v>0.5262</v>
      </c>
      <c r="DD35">
        <v>0.539</v>
      </c>
      <c r="DE35">
        <v>0.5496</v>
      </c>
      <c r="DF35">
        <v>0.5603</v>
      </c>
      <c r="DG35">
        <v>0.5682</v>
      </c>
      <c r="DH35">
        <v>0.57</v>
      </c>
      <c r="DI35">
        <v>0.5863</v>
      </c>
      <c r="DJ35">
        <v>0.73</v>
      </c>
      <c r="DK35">
        <v>0.7585</v>
      </c>
      <c r="DL35">
        <v>0.7854</v>
      </c>
      <c r="DM35">
        <v>0.8</v>
      </c>
      <c r="DN35">
        <v>0.8</v>
      </c>
      <c r="DO35">
        <v>0.8</v>
      </c>
      <c r="DP35">
        <v>0.8</v>
      </c>
      <c r="DQ35">
        <v>0.8</v>
      </c>
      <c r="DR35">
        <v>0.8</v>
      </c>
      <c r="DS35">
        <v>0.9301</v>
      </c>
      <c r="DT35">
        <v>0.96</v>
      </c>
      <c r="DU35">
        <v>0.96</v>
      </c>
      <c r="DV35">
        <v>0.96</v>
      </c>
      <c r="DW35">
        <v>0.96</v>
      </c>
      <c r="DX35">
        <v>0.9723</v>
      </c>
    </row>
    <row r="36" spans="1:128">
      <c r="A36">
        <v>3.5</v>
      </c>
      <c r="B36">
        <v>0</v>
      </c>
      <c r="C36">
        <v>0</v>
      </c>
      <c r="D36">
        <v>0</v>
      </c>
      <c r="E36">
        <v>0</v>
      </c>
      <c r="F36">
        <v>0</v>
      </c>
      <c r="G36">
        <v>2.746e-7</v>
      </c>
      <c r="H36">
        <v>1.471e-6</v>
      </c>
      <c r="I36">
        <v>2.985e-6</v>
      </c>
      <c r="J36">
        <v>5.109e-6</v>
      </c>
      <c r="K36">
        <v>8.208e-6</v>
      </c>
      <c r="L36">
        <v>1.911e-5</v>
      </c>
      <c r="M36">
        <v>3.058e-5</v>
      </c>
      <c r="N36">
        <v>3.966e-5</v>
      </c>
      <c r="O36">
        <v>5.05e-5</v>
      </c>
      <c r="P36">
        <v>6.328e-5</v>
      </c>
      <c r="Q36">
        <v>9.243e-5</v>
      </c>
      <c r="R36">
        <v>0.0001357</v>
      </c>
      <c r="S36">
        <v>0.000169</v>
      </c>
      <c r="T36">
        <v>0.0002091</v>
      </c>
      <c r="U36">
        <v>0.0002552</v>
      </c>
      <c r="V36">
        <v>0.0003925</v>
      </c>
      <c r="W36">
        <v>0.0005417</v>
      </c>
      <c r="X36">
        <v>0.0006348</v>
      </c>
      <c r="Y36">
        <v>0.0007373</v>
      </c>
      <c r="Z36">
        <v>0.0008499</v>
      </c>
      <c r="AA36">
        <v>0.001</v>
      </c>
      <c r="AB36">
        <v>0.0015</v>
      </c>
      <c r="AC36">
        <v>0.0017</v>
      </c>
      <c r="AD36">
        <v>0.0019</v>
      </c>
      <c r="AE36">
        <v>0.0021</v>
      </c>
      <c r="AF36">
        <v>0.0025</v>
      </c>
      <c r="AG36">
        <v>0.0032</v>
      </c>
      <c r="AH36">
        <v>0.0036</v>
      </c>
      <c r="AI36">
        <v>0.0039</v>
      </c>
      <c r="AJ36">
        <v>0.0043</v>
      </c>
      <c r="AK36">
        <v>0.0047</v>
      </c>
      <c r="AL36">
        <v>0.0059</v>
      </c>
      <c r="AM36">
        <v>0.0067</v>
      </c>
      <c r="AN36">
        <v>0.0072</v>
      </c>
      <c r="AO36">
        <v>0.0078</v>
      </c>
      <c r="AP36">
        <v>0.0093</v>
      </c>
      <c r="AQ36">
        <v>0.0108</v>
      </c>
      <c r="AR36">
        <v>0.0116</v>
      </c>
      <c r="AS36">
        <v>0.0124</v>
      </c>
      <c r="AT36">
        <v>0.0135</v>
      </c>
      <c r="AU36">
        <v>0.0159</v>
      </c>
      <c r="AV36">
        <v>0.0176</v>
      </c>
      <c r="AW36">
        <v>0.0186</v>
      </c>
      <c r="AX36">
        <v>0.0197</v>
      </c>
      <c r="AY36">
        <v>0.0213</v>
      </c>
      <c r="AZ36">
        <v>0.0246</v>
      </c>
      <c r="BA36">
        <v>0.0269</v>
      </c>
      <c r="BB36">
        <v>0.0283</v>
      </c>
      <c r="BC36">
        <v>0.0297</v>
      </c>
      <c r="BD36">
        <v>0.0311</v>
      </c>
      <c r="BE36">
        <v>0.0339</v>
      </c>
      <c r="BF36">
        <v>0.0366</v>
      </c>
      <c r="BG36">
        <v>0.0382</v>
      </c>
      <c r="BH36">
        <v>0.0398</v>
      </c>
      <c r="BI36">
        <v>0.0414</v>
      </c>
      <c r="BJ36">
        <v>0.0436</v>
      </c>
      <c r="BK36">
        <v>0.0469</v>
      </c>
      <c r="BL36">
        <v>0.0498</v>
      </c>
      <c r="BM36">
        <v>0.0516</v>
      </c>
      <c r="BN36">
        <v>0.0539</v>
      </c>
      <c r="BO36">
        <v>0.0576</v>
      </c>
      <c r="BP36">
        <v>0.0608</v>
      </c>
      <c r="BQ36">
        <v>0.0627</v>
      </c>
      <c r="BR36">
        <v>0.0649</v>
      </c>
      <c r="BS36">
        <v>0.0688</v>
      </c>
      <c r="BT36">
        <v>0.0728</v>
      </c>
      <c r="BU36">
        <v>0.0749</v>
      </c>
      <c r="BV36">
        <v>0.0769</v>
      </c>
      <c r="BW36">
        <v>0.0789</v>
      </c>
      <c r="BX36">
        <v>0.081</v>
      </c>
      <c r="BY36">
        <v>0.084</v>
      </c>
      <c r="BZ36">
        <v>0.1143</v>
      </c>
      <c r="CA36">
        <v>0.1438</v>
      </c>
      <c r="CB36">
        <v>0.1772</v>
      </c>
      <c r="CC36">
        <v>0.2067</v>
      </c>
      <c r="CD36">
        <v>0.2332</v>
      </c>
      <c r="CE36">
        <v>0.2536</v>
      </c>
      <c r="CF36">
        <v>0.2718</v>
      </c>
      <c r="CG36">
        <v>0.2904</v>
      </c>
      <c r="CH36">
        <v>0.3056</v>
      </c>
      <c r="CI36">
        <v>0.3211</v>
      </c>
      <c r="CJ36">
        <v>0.3358</v>
      </c>
      <c r="CK36">
        <v>0.3492</v>
      </c>
      <c r="CL36">
        <v>0.361</v>
      </c>
      <c r="CM36">
        <v>0.371</v>
      </c>
      <c r="CN36">
        <v>0.3799</v>
      </c>
      <c r="CO36">
        <v>0.4081</v>
      </c>
      <c r="CP36">
        <v>0.4262</v>
      </c>
      <c r="CQ36">
        <v>0.4448</v>
      </c>
      <c r="CR36">
        <v>0.4625</v>
      </c>
      <c r="CS36">
        <v>0.4741</v>
      </c>
      <c r="CT36">
        <v>0.4802</v>
      </c>
      <c r="CU36">
        <v>0.484</v>
      </c>
      <c r="CV36">
        <v>0.4876</v>
      </c>
      <c r="CW36">
        <v>0.4898</v>
      </c>
      <c r="CX36">
        <v>0.4906</v>
      </c>
      <c r="CY36">
        <v>0.4928</v>
      </c>
      <c r="CZ36">
        <v>0.4983</v>
      </c>
      <c r="DA36">
        <v>0.5077</v>
      </c>
      <c r="DB36">
        <v>0.5171</v>
      </c>
      <c r="DC36">
        <v>0.5265</v>
      </c>
      <c r="DD36">
        <v>0.539</v>
      </c>
      <c r="DE36">
        <v>0.5497</v>
      </c>
      <c r="DF36">
        <v>0.5603</v>
      </c>
      <c r="DG36">
        <v>0.5683</v>
      </c>
      <c r="DH36">
        <v>0.57</v>
      </c>
      <c r="DI36">
        <v>0.5863</v>
      </c>
      <c r="DJ36">
        <v>0.73</v>
      </c>
      <c r="DK36">
        <v>0.7585</v>
      </c>
      <c r="DL36">
        <v>0.7854</v>
      </c>
      <c r="DM36">
        <v>0.8</v>
      </c>
      <c r="DN36">
        <v>0.8</v>
      </c>
      <c r="DO36">
        <v>0.8</v>
      </c>
      <c r="DP36">
        <v>0.8</v>
      </c>
      <c r="DQ36">
        <v>0.8</v>
      </c>
      <c r="DR36">
        <v>0.8</v>
      </c>
      <c r="DS36">
        <v>0.9301</v>
      </c>
      <c r="DT36">
        <v>0.96</v>
      </c>
      <c r="DU36">
        <v>0.96</v>
      </c>
      <c r="DV36">
        <v>0.96</v>
      </c>
      <c r="DW36">
        <v>0.96</v>
      </c>
      <c r="DX36">
        <v>0.9723</v>
      </c>
    </row>
    <row r="37" spans="1:128">
      <c r="A37">
        <v>3.6</v>
      </c>
      <c r="B37">
        <v>0</v>
      </c>
      <c r="C37">
        <v>0</v>
      </c>
      <c r="D37">
        <v>0</v>
      </c>
      <c r="E37">
        <v>0</v>
      </c>
      <c r="F37">
        <v>0</v>
      </c>
      <c r="G37">
        <v>2.746e-7</v>
      </c>
      <c r="H37">
        <v>1.471e-6</v>
      </c>
      <c r="I37">
        <v>3.056e-6</v>
      </c>
      <c r="J37">
        <v>5.126e-6</v>
      </c>
      <c r="K37">
        <v>8.507e-6</v>
      </c>
      <c r="L37">
        <v>1.953e-5</v>
      </c>
      <c r="M37">
        <v>3.108e-5</v>
      </c>
      <c r="N37">
        <v>4.055e-5</v>
      </c>
      <c r="O37">
        <v>5.145e-5</v>
      </c>
      <c r="P37">
        <v>6.451e-5</v>
      </c>
      <c r="Q37">
        <v>9.46e-5</v>
      </c>
      <c r="R37">
        <v>0.0001391</v>
      </c>
      <c r="S37">
        <v>0.0001728</v>
      </c>
      <c r="T37">
        <v>0.000214</v>
      </c>
      <c r="U37">
        <v>0.0002614</v>
      </c>
      <c r="V37">
        <v>0.0004004</v>
      </c>
      <c r="W37">
        <v>0.0005517</v>
      </c>
      <c r="X37">
        <v>0.0006464</v>
      </c>
      <c r="Y37">
        <v>0.0007502</v>
      </c>
      <c r="Z37">
        <v>0.0008644</v>
      </c>
      <c r="AA37">
        <v>0.001</v>
      </c>
      <c r="AB37">
        <v>0.0015</v>
      </c>
      <c r="AC37">
        <v>0.0017</v>
      </c>
      <c r="AD37">
        <v>0.0019</v>
      </c>
      <c r="AE37">
        <v>0.0022</v>
      </c>
      <c r="AF37">
        <v>0.0025</v>
      </c>
      <c r="AG37">
        <v>0.0033</v>
      </c>
      <c r="AH37">
        <v>0.0036</v>
      </c>
      <c r="AI37">
        <v>0.004</v>
      </c>
      <c r="AJ37">
        <v>0.0044</v>
      </c>
      <c r="AK37">
        <v>0.0048</v>
      </c>
      <c r="AL37">
        <v>0.006</v>
      </c>
      <c r="AM37">
        <v>0.0068</v>
      </c>
      <c r="AN37">
        <v>0.0073</v>
      </c>
      <c r="AO37">
        <v>0.0079</v>
      </c>
      <c r="AP37">
        <v>0.0094</v>
      </c>
      <c r="AQ37">
        <v>0.0109</v>
      </c>
      <c r="AR37">
        <v>0.0117</v>
      </c>
      <c r="AS37">
        <v>0.0126</v>
      </c>
      <c r="AT37">
        <v>0.0136</v>
      </c>
      <c r="AU37">
        <v>0.0161</v>
      </c>
      <c r="AV37">
        <v>0.0178</v>
      </c>
      <c r="AW37">
        <v>0.0189</v>
      </c>
      <c r="AX37">
        <v>0.02</v>
      </c>
      <c r="AY37">
        <v>0.0215</v>
      </c>
      <c r="AZ37">
        <v>0.0249</v>
      </c>
      <c r="BA37">
        <v>0.0272</v>
      </c>
      <c r="BB37">
        <v>0.0286</v>
      </c>
      <c r="BC37">
        <v>0.03</v>
      </c>
      <c r="BD37">
        <v>0.0314</v>
      </c>
      <c r="BE37">
        <v>0.0342</v>
      </c>
      <c r="BF37">
        <v>0.037</v>
      </c>
      <c r="BG37">
        <v>0.0386</v>
      </c>
      <c r="BH37">
        <v>0.0402</v>
      </c>
      <c r="BI37">
        <v>0.0418</v>
      </c>
      <c r="BJ37">
        <v>0.0439</v>
      </c>
      <c r="BK37">
        <v>0.0473</v>
      </c>
      <c r="BL37">
        <v>0.0502</v>
      </c>
      <c r="BM37">
        <v>0.052</v>
      </c>
      <c r="BN37">
        <v>0.0543</v>
      </c>
      <c r="BO37">
        <v>0.058</v>
      </c>
      <c r="BP37">
        <v>0.0613</v>
      </c>
      <c r="BQ37">
        <v>0.0632</v>
      </c>
      <c r="BR37">
        <v>0.0653</v>
      </c>
      <c r="BS37">
        <v>0.0693</v>
      </c>
      <c r="BT37">
        <v>0.0733</v>
      </c>
      <c r="BU37">
        <v>0.0754</v>
      </c>
      <c r="BV37">
        <v>0.0774</v>
      </c>
      <c r="BW37">
        <v>0.0794</v>
      </c>
      <c r="BX37">
        <v>0.0815</v>
      </c>
      <c r="BY37">
        <v>0.0845</v>
      </c>
      <c r="BZ37">
        <v>0.1149</v>
      </c>
      <c r="CA37">
        <v>0.1444</v>
      </c>
      <c r="CB37">
        <v>0.1778</v>
      </c>
      <c r="CC37">
        <v>0.2071</v>
      </c>
      <c r="CD37">
        <v>0.2336</v>
      </c>
      <c r="CE37">
        <v>0.2539</v>
      </c>
      <c r="CF37">
        <v>0.2721</v>
      </c>
      <c r="CG37">
        <v>0.2907</v>
      </c>
      <c r="CH37">
        <v>0.306</v>
      </c>
      <c r="CI37">
        <v>0.3215</v>
      </c>
      <c r="CJ37">
        <v>0.3362</v>
      </c>
      <c r="CK37">
        <v>0.3495</v>
      </c>
      <c r="CL37">
        <v>0.3614</v>
      </c>
      <c r="CM37">
        <v>0.3713</v>
      </c>
      <c r="CN37">
        <v>0.3802</v>
      </c>
      <c r="CO37">
        <v>0.4083</v>
      </c>
      <c r="CP37">
        <v>0.4263</v>
      </c>
      <c r="CQ37">
        <v>0.4449</v>
      </c>
      <c r="CR37">
        <v>0.4626</v>
      </c>
      <c r="CS37">
        <v>0.4742</v>
      </c>
      <c r="CT37">
        <v>0.4802</v>
      </c>
      <c r="CU37">
        <v>0.484</v>
      </c>
      <c r="CV37">
        <v>0.4876</v>
      </c>
      <c r="CW37">
        <v>0.4898</v>
      </c>
      <c r="CX37">
        <v>0.4906</v>
      </c>
      <c r="CY37">
        <v>0.4929</v>
      </c>
      <c r="CZ37">
        <v>0.4985</v>
      </c>
      <c r="DA37">
        <v>0.5079</v>
      </c>
      <c r="DB37">
        <v>0.5173</v>
      </c>
      <c r="DC37">
        <v>0.5267</v>
      </c>
      <c r="DD37">
        <v>0.5391</v>
      </c>
      <c r="DE37">
        <v>0.5497</v>
      </c>
      <c r="DF37">
        <v>0.5604</v>
      </c>
      <c r="DG37">
        <v>0.5683</v>
      </c>
      <c r="DH37">
        <v>0.57</v>
      </c>
      <c r="DI37">
        <v>0.5863</v>
      </c>
      <c r="DJ37">
        <v>0.73</v>
      </c>
      <c r="DK37">
        <v>0.7585</v>
      </c>
      <c r="DL37">
        <v>0.7854</v>
      </c>
      <c r="DM37">
        <v>0.8</v>
      </c>
      <c r="DN37">
        <v>0.8</v>
      </c>
      <c r="DO37">
        <v>0.8</v>
      </c>
      <c r="DP37">
        <v>0.8</v>
      </c>
      <c r="DQ37">
        <v>0.8</v>
      </c>
      <c r="DR37">
        <v>0.8</v>
      </c>
      <c r="DS37">
        <v>0.9301</v>
      </c>
      <c r="DT37">
        <v>0.96</v>
      </c>
      <c r="DU37">
        <v>0.96</v>
      </c>
      <c r="DV37">
        <v>0.96</v>
      </c>
      <c r="DW37">
        <v>0.96</v>
      </c>
      <c r="DX37">
        <v>0.9723</v>
      </c>
    </row>
    <row r="38" spans="1:128">
      <c r="A38">
        <v>3.7</v>
      </c>
      <c r="B38">
        <v>0</v>
      </c>
      <c r="C38">
        <v>0</v>
      </c>
      <c r="D38">
        <v>0</v>
      </c>
      <c r="E38">
        <v>0</v>
      </c>
      <c r="F38">
        <v>0</v>
      </c>
      <c r="G38">
        <v>2.746e-7</v>
      </c>
      <c r="H38">
        <v>1.471e-6</v>
      </c>
      <c r="I38">
        <v>3.056e-6</v>
      </c>
      <c r="J38">
        <v>5.132e-6</v>
      </c>
      <c r="K38">
        <v>8.642e-6</v>
      </c>
      <c r="L38">
        <v>1.997e-5</v>
      </c>
      <c r="M38">
        <v>3.16e-5</v>
      </c>
      <c r="N38">
        <v>4.117e-5</v>
      </c>
      <c r="O38">
        <v>5.271e-5</v>
      </c>
      <c r="P38">
        <v>6.566e-5</v>
      </c>
      <c r="Q38">
        <v>9.617e-5</v>
      </c>
      <c r="R38">
        <v>0.0001416</v>
      </c>
      <c r="S38">
        <v>0.0001762</v>
      </c>
      <c r="T38">
        <v>0.0002184</v>
      </c>
      <c r="U38">
        <v>0.0002662</v>
      </c>
      <c r="V38">
        <v>0.0004076</v>
      </c>
      <c r="W38">
        <v>0.0005616</v>
      </c>
      <c r="X38">
        <v>0.000657</v>
      </c>
      <c r="Y38">
        <v>0.0007621</v>
      </c>
      <c r="Z38">
        <v>0.0008782</v>
      </c>
      <c r="AA38">
        <v>0.001</v>
      </c>
      <c r="AB38">
        <v>0.0015</v>
      </c>
      <c r="AC38">
        <v>0.0018</v>
      </c>
      <c r="AD38">
        <v>0.002</v>
      </c>
      <c r="AE38">
        <v>0.0022</v>
      </c>
      <c r="AF38">
        <v>0.0026</v>
      </c>
      <c r="AG38">
        <v>0.0033</v>
      </c>
      <c r="AH38">
        <v>0.0037</v>
      </c>
      <c r="AI38">
        <v>0.004</v>
      </c>
      <c r="AJ38">
        <v>0.0044</v>
      </c>
      <c r="AK38">
        <v>0.0048</v>
      </c>
      <c r="AL38">
        <v>0.0061</v>
      </c>
      <c r="AM38">
        <v>0.0069</v>
      </c>
      <c r="AN38">
        <v>0.0074</v>
      </c>
      <c r="AO38">
        <v>0.008</v>
      </c>
      <c r="AP38">
        <v>0.0095</v>
      </c>
      <c r="AQ38">
        <v>0.0111</v>
      </c>
      <c r="AR38">
        <v>0.0119</v>
      </c>
      <c r="AS38">
        <v>0.0127</v>
      </c>
      <c r="AT38">
        <v>0.0138</v>
      </c>
      <c r="AU38">
        <v>0.0163</v>
      </c>
      <c r="AV38">
        <v>0.018</v>
      </c>
      <c r="AW38">
        <v>0.019</v>
      </c>
      <c r="AX38">
        <v>0.0202</v>
      </c>
      <c r="AY38">
        <v>0.0218</v>
      </c>
      <c r="AZ38">
        <v>0.0251</v>
      </c>
      <c r="BA38">
        <v>0.0275</v>
      </c>
      <c r="BB38">
        <v>0.0288</v>
      </c>
      <c r="BC38">
        <v>0.0302</v>
      </c>
      <c r="BD38">
        <v>0.0317</v>
      </c>
      <c r="BE38">
        <v>0.0345</v>
      </c>
      <c r="BF38">
        <v>0.0373</v>
      </c>
      <c r="BG38">
        <v>0.0389</v>
      </c>
      <c r="BH38">
        <v>0.0405</v>
      </c>
      <c r="BI38">
        <v>0.0421</v>
      </c>
      <c r="BJ38">
        <v>0.0443</v>
      </c>
      <c r="BK38">
        <v>0.0477</v>
      </c>
      <c r="BL38">
        <v>0.0505</v>
      </c>
      <c r="BM38">
        <v>0.0523</v>
      </c>
      <c r="BN38">
        <v>0.0547</v>
      </c>
      <c r="BO38">
        <v>0.0584</v>
      </c>
      <c r="BP38">
        <v>0.0617</v>
      </c>
      <c r="BQ38">
        <v>0.0636</v>
      </c>
      <c r="BR38">
        <v>0.0657</v>
      </c>
      <c r="BS38">
        <v>0.0697</v>
      </c>
      <c r="BT38">
        <v>0.0737</v>
      </c>
      <c r="BU38">
        <v>0.0758</v>
      </c>
      <c r="BV38">
        <v>0.0779</v>
      </c>
      <c r="BW38">
        <v>0.0799</v>
      </c>
      <c r="BX38">
        <v>0.0819</v>
      </c>
      <c r="BY38">
        <v>0.085</v>
      </c>
      <c r="BZ38">
        <v>0.1153</v>
      </c>
      <c r="CA38">
        <v>0.1448</v>
      </c>
      <c r="CB38">
        <v>0.1782</v>
      </c>
      <c r="CC38">
        <v>0.2075</v>
      </c>
      <c r="CD38">
        <v>0.234</v>
      </c>
      <c r="CE38">
        <v>0.2542</v>
      </c>
      <c r="CF38">
        <v>0.2724</v>
      </c>
      <c r="CG38">
        <v>0.291</v>
      </c>
      <c r="CH38">
        <v>0.3063</v>
      </c>
      <c r="CI38">
        <v>0.3218</v>
      </c>
      <c r="CJ38">
        <v>0.3365</v>
      </c>
      <c r="CK38">
        <v>0.3499</v>
      </c>
      <c r="CL38">
        <v>0.3617</v>
      </c>
      <c r="CM38">
        <v>0.3716</v>
      </c>
      <c r="CN38">
        <v>0.3806</v>
      </c>
      <c r="CO38">
        <v>0.4085</v>
      </c>
      <c r="CP38">
        <v>0.4265</v>
      </c>
      <c r="CQ38">
        <v>0.445</v>
      </c>
      <c r="CR38">
        <v>0.4627</v>
      </c>
      <c r="CS38">
        <v>0.4742</v>
      </c>
      <c r="CT38">
        <v>0.4802</v>
      </c>
      <c r="CU38">
        <v>0.484</v>
      </c>
      <c r="CV38">
        <v>0.4876</v>
      </c>
      <c r="CW38">
        <v>0.4898</v>
      </c>
      <c r="CX38">
        <v>0.4906</v>
      </c>
      <c r="CY38">
        <v>0.4929</v>
      </c>
      <c r="CZ38">
        <v>0.4987</v>
      </c>
      <c r="DA38">
        <v>0.5081</v>
      </c>
      <c r="DB38">
        <v>0.5175</v>
      </c>
      <c r="DC38">
        <v>0.5269</v>
      </c>
      <c r="DD38">
        <v>0.5392</v>
      </c>
      <c r="DE38">
        <v>0.5498</v>
      </c>
      <c r="DF38">
        <v>0.5604</v>
      </c>
      <c r="DG38">
        <v>0.5683</v>
      </c>
      <c r="DH38">
        <v>0.57</v>
      </c>
      <c r="DI38">
        <v>0.5863</v>
      </c>
      <c r="DJ38">
        <v>0.73</v>
      </c>
      <c r="DK38">
        <v>0.7585</v>
      </c>
      <c r="DL38">
        <v>0.7854</v>
      </c>
      <c r="DM38">
        <v>0.8</v>
      </c>
      <c r="DN38">
        <v>0.8</v>
      </c>
      <c r="DO38">
        <v>0.8</v>
      </c>
      <c r="DP38">
        <v>0.8</v>
      </c>
      <c r="DQ38">
        <v>0.8</v>
      </c>
      <c r="DR38">
        <v>0.8</v>
      </c>
      <c r="DS38">
        <v>0.9301</v>
      </c>
      <c r="DT38">
        <v>0.96</v>
      </c>
      <c r="DU38">
        <v>0.96</v>
      </c>
      <c r="DV38">
        <v>0.96</v>
      </c>
      <c r="DW38">
        <v>0.96</v>
      </c>
      <c r="DX38">
        <v>0.9723</v>
      </c>
    </row>
    <row r="39" spans="1:128">
      <c r="A39">
        <v>3.8</v>
      </c>
      <c r="B39">
        <v>0</v>
      </c>
      <c r="C39">
        <v>0</v>
      </c>
      <c r="D39">
        <v>0</v>
      </c>
      <c r="E39">
        <v>0</v>
      </c>
      <c r="F39">
        <v>0</v>
      </c>
      <c r="G39">
        <v>2.746e-7</v>
      </c>
      <c r="H39">
        <v>1.504e-6</v>
      </c>
      <c r="I39">
        <v>3.156e-6</v>
      </c>
      <c r="J39">
        <v>5.237e-6</v>
      </c>
      <c r="K39">
        <v>8.806e-6</v>
      </c>
      <c r="L39">
        <v>2.032e-5</v>
      </c>
      <c r="M39">
        <v>3.226e-5</v>
      </c>
      <c r="N39">
        <v>4.177e-5</v>
      </c>
      <c r="O39">
        <v>5.339e-5</v>
      </c>
      <c r="P39">
        <v>6.668e-5</v>
      </c>
      <c r="Q39">
        <v>9.766e-5</v>
      </c>
      <c r="R39">
        <v>0.0001441</v>
      </c>
      <c r="S39">
        <v>0.0001797</v>
      </c>
      <c r="T39">
        <v>0.0002223</v>
      </c>
      <c r="U39">
        <v>0.0002707</v>
      </c>
      <c r="V39">
        <v>0.0004144</v>
      </c>
      <c r="W39">
        <v>0.0005704</v>
      </c>
      <c r="X39">
        <v>0.0006668</v>
      </c>
      <c r="Y39">
        <v>0.0007731</v>
      </c>
      <c r="Z39">
        <v>0.0008902</v>
      </c>
      <c r="AA39">
        <v>0.0011</v>
      </c>
      <c r="AB39">
        <v>0.0016</v>
      </c>
      <c r="AC39">
        <v>0.0018</v>
      </c>
      <c r="AD39">
        <v>0.002</v>
      </c>
      <c r="AE39">
        <v>0.0022</v>
      </c>
      <c r="AF39">
        <v>0.0026</v>
      </c>
      <c r="AG39">
        <v>0.0033</v>
      </c>
      <c r="AH39">
        <v>0.0037</v>
      </c>
      <c r="AI39">
        <v>0.0041</v>
      </c>
      <c r="AJ39">
        <v>0.0045</v>
      </c>
      <c r="AK39">
        <v>0.0049</v>
      </c>
      <c r="AL39">
        <v>0.0061</v>
      </c>
      <c r="AM39">
        <v>0.0069</v>
      </c>
      <c r="AN39">
        <v>0.0075</v>
      </c>
      <c r="AO39">
        <v>0.0081</v>
      </c>
      <c r="AP39">
        <v>0.0096</v>
      </c>
      <c r="AQ39">
        <v>0.0112</v>
      </c>
      <c r="AR39">
        <v>0.012</v>
      </c>
      <c r="AS39">
        <v>0.0128</v>
      </c>
      <c r="AT39">
        <v>0.0139</v>
      </c>
      <c r="AU39">
        <v>0.0164</v>
      </c>
      <c r="AV39">
        <v>0.0182</v>
      </c>
      <c r="AW39">
        <v>0.0192</v>
      </c>
      <c r="AX39">
        <v>0.0203</v>
      </c>
      <c r="AY39">
        <v>0.022</v>
      </c>
      <c r="AZ39">
        <v>0.0253</v>
      </c>
      <c r="BA39">
        <v>0.0277</v>
      </c>
      <c r="BB39">
        <v>0.0291</v>
      </c>
      <c r="BC39">
        <v>0.0305</v>
      </c>
      <c r="BD39">
        <v>0.0319</v>
      </c>
      <c r="BE39">
        <v>0.0348</v>
      </c>
      <c r="BF39">
        <v>0.0376</v>
      </c>
      <c r="BG39">
        <v>0.0392</v>
      </c>
      <c r="BH39">
        <v>0.0408</v>
      </c>
      <c r="BI39">
        <v>0.0424</v>
      </c>
      <c r="BJ39">
        <v>0.0446</v>
      </c>
      <c r="BK39">
        <v>0.048</v>
      </c>
      <c r="BL39">
        <v>0.0509</v>
      </c>
      <c r="BM39">
        <v>0.0527</v>
      </c>
      <c r="BN39">
        <v>0.055</v>
      </c>
      <c r="BO39">
        <v>0.0587</v>
      </c>
      <c r="BP39">
        <v>0.062</v>
      </c>
      <c r="BQ39">
        <v>0.0639</v>
      </c>
      <c r="BR39">
        <v>0.0661</v>
      </c>
      <c r="BS39">
        <v>0.0701</v>
      </c>
      <c r="BT39">
        <v>0.0741</v>
      </c>
      <c r="BU39">
        <v>0.0762</v>
      </c>
      <c r="BV39">
        <v>0.0783</v>
      </c>
      <c r="BW39">
        <v>0.0803</v>
      </c>
      <c r="BX39">
        <v>0.0823</v>
      </c>
      <c r="BY39">
        <v>0.0854</v>
      </c>
      <c r="BZ39">
        <v>0.1158</v>
      </c>
      <c r="CA39">
        <v>0.1453</v>
      </c>
      <c r="CB39">
        <v>0.1787</v>
      </c>
      <c r="CC39">
        <v>0.2079</v>
      </c>
      <c r="CD39">
        <v>0.2343</v>
      </c>
      <c r="CE39">
        <v>0.2545</v>
      </c>
      <c r="CF39">
        <v>0.2727</v>
      </c>
      <c r="CG39">
        <v>0.2913</v>
      </c>
      <c r="CH39">
        <v>0.3066</v>
      </c>
      <c r="CI39">
        <v>0.3221</v>
      </c>
      <c r="CJ39">
        <v>0.3368</v>
      </c>
      <c r="CK39">
        <v>0.3502</v>
      </c>
      <c r="CL39">
        <v>0.362</v>
      </c>
      <c r="CM39">
        <v>0.3719</v>
      </c>
      <c r="CN39">
        <v>0.3808</v>
      </c>
      <c r="CO39">
        <v>0.4086</v>
      </c>
      <c r="CP39">
        <v>0.4266</v>
      </c>
      <c r="CQ39">
        <v>0.4451</v>
      </c>
      <c r="CR39">
        <v>0.4628</v>
      </c>
      <c r="CS39">
        <v>0.4743</v>
      </c>
      <c r="CT39">
        <v>0.4803</v>
      </c>
      <c r="CU39">
        <v>0.484</v>
      </c>
      <c r="CV39">
        <v>0.4876</v>
      </c>
      <c r="CW39">
        <v>0.4898</v>
      </c>
      <c r="CX39">
        <v>0.4906</v>
      </c>
      <c r="CY39">
        <v>0.4929</v>
      </c>
      <c r="CZ39">
        <v>0.4989</v>
      </c>
      <c r="DA39">
        <v>0.5083</v>
      </c>
      <c r="DB39">
        <v>0.5177</v>
      </c>
      <c r="DC39">
        <v>0.5271</v>
      </c>
      <c r="DD39">
        <v>0.5392</v>
      </c>
      <c r="DE39">
        <v>0.5498</v>
      </c>
      <c r="DF39">
        <v>0.5604</v>
      </c>
      <c r="DG39">
        <v>0.5683</v>
      </c>
      <c r="DH39">
        <v>0.57</v>
      </c>
      <c r="DI39">
        <v>0.5863</v>
      </c>
      <c r="DJ39">
        <v>0.73</v>
      </c>
      <c r="DK39">
        <v>0.7585</v>
      </c>
      <c r="DL39">
        <v>0.7854</v>
      </c>
      <c r="DM39">
        <v>0.8</v>
      </c>
      <c r="DN39">
        <v>0.8</v>
      </c>
      <c r="DO39">
        <v>0.8</v>
      </c>
      <c r="DP39">
        <v>0.8</v>
      </c>
      <c r="DQ39">
        <v>0.8</v>
      </c>
      <c r="DR39">
        <v>0.8</v>
      </c>
      <c r="DS39">
        <v>0.9301</v>
      </c>
      <c r="DT39">
        <v>0.96</v>
      </c>
      <c r="DU39">
        <v>0.96</v>
      </c>
      <c r="DV39">
        <v>0.96</v>
      </c>
      <c r="DW39">
        <v>0.96</v>
      </c>
      <c r="DX39">
        <v>0.9723</v>
      </c>
    </row>
    <row r="40" spans="1:128">
      <c r="A40">
        <v>3.9</v>
      </c>
      <c r="B40">
        <v>0</v>
      </c>
      <c r="C40">
        <v>0</v>
      </c>
      <c r="D40">
        <v>0</v>
      </c>
      <c r="E40">
        <v>0</v>
      </c>
      <c r="F40">
        <v>0</v>
      </c>
      <c r="G40">
        <v>2.746e-7</v>
      </c>
      <c r="H40">
        <v>1.504e-6</v>
      </c>
      <c r="I40">
        <v>3.156e-6</v>
      </c>
      <c r="J40">
        <v>5.337e-6</v>
      </c>
      <c r="K40">
        <v>8.941e-6</v>
      </c>
      <c r="L40">
        <v>2.064e-5</v>
      </c>
      <c r="M40">
        <v>3.266e-5</v>
      </c>
      <c r="N40">
        <v>4.237e-5</v>
      </c>
      <c r="O40">
        <v>5.401e-5</v>
      </c>
      <c r="P40">
        <v>6.742e-5</v>
      </c>
      <c r="Q40">
        <v>9.903e-5</v>
      </c>
      <c r="R40">
        <v>0.0001467</v>
      </c>
      <c r="S40">
        <v>0.0001829</v>
      </c>
      <c r="T40">
        <v>0.0002259</v>
      </c>
      <c r="U40">
        <v>0.0002751</v>
      </c>
      <c r="V40">
        <v>0.0004206</v>
      </c>
      <c r="W40">
        <v>0.0005783</v>
      </c>
      <c r="X40">
        <v>0.0006757</v>
      </c>
      <c r="Y40">
        <v>0.0007834</v>
      </c>
      <c r="Z40">
        <v>0.0009023</v>
      </c>
      <c r="AA40">
        <v>0.0011</v>
      </c>
      <c r="AB40">
        <v>0.0016</v>
      </c>
      <c r="AC40">
        <v>0.0018</v>
      </c>
      <c r="AD40">
        <v>0.002</v>
      </c>
      <c r="AE40">
        <v>0.0022</v>
      </c>
      <c r="AF40">
        <v>0.0026</v>
      </c>
      <c r="AG40">
        <v>0.0034</v>
      </c>
      <c r="AH40">
        <v>0.0037</v>
      </c>
      <c r="AI40">
        <v>0.0041</v>
      </c>
      <c r="AJ40">
        <v>0.0045</v>
      </c>
      <c r="AK40">
        <v>0.0049</v>
      </c>
      <c r="AL40">
        <v>0.0062</v>
      </c>
      <c r="AM40">
        <v>0.007</v>
      </c>
      <c r="AN40">
        <v>0.0076</v>
      </c>
      <c r="AO40">
        <v>0.0082</v>
      </c>
      <c r="AP40">
        <v>0.0097</v>
      </c>
      <c r="AQ40">
        <v>0.0113</v>
      </c>
      <c r="AR40">
        <v>0.0121</v>
      </c>
      <c r="AS40">
        <v>0.0129</v>
      </c>
      <c r="AT40">
        <v>0.014</v>
      </c>
      <c r="AU40">
        <v>0.0166</v>
      </c>
      <c r="AV40">
        <v>0.0183</v>
      </c>
      <c r="AW40">
        <v>0.0194</v>
      </c>
      <c r="AX40">
        <v>0.0205</v>
      </c>
      <c r="AY40">
        <v>0.0221</v>
      </c>
      <c r="AZ40">
        <v>0.0255</v>
      </c>
      <c r="BA40">
        <v>0.0279</v>
      </c>
      <c r="BB40">
        <v>0.0293</v>
      </c>
      <c r="BC40">
        <v>0.0307</v>
      </c>
      <c r="BD40">
        <v>0.0321</v>
      </c>
      <c r="BE40">
        <v>0.035</v>
      </c>
      <c r="BF40">
        <v>0.0378</v>
      </c>
      <c r="BG40">
        <v>0.0394</v>
      </c>
      <c r="BH40">
        <v>0.0411</v>
      </c>
      <c r="BI40">
        <v>0.0427</v>
      </c>
      <c r="BJ40">
        <v>0.0449</v>
      </c>
      <c r="BK40">
        <v>0.0483</v>
      </c>
      <c r="BL40">
        <v>0.0512</v>
      </c>
      <c r="BM40">
        <v>0.053</v>
      </c>
      <c r="BN40">
        <v>0.0554</v>
      </c>
      <c r="BO40">
        <v>0.0591</v>
      </c>
      <c r="BP40">
        <v>0.0624</v>
      </c>
      <c r="BQ40">
        <v>0.0643</v>
      </c>
      <c r="BR40">
        <v>0.0665</v>
      </c>
      <c r="BS40">
        <v>0.0705</v>
      </c>
      <c r="BT40">
        <v>0.0745</v>
      </c>
      <c r="BU40">
        <v>0.0766</v>
      </c>
      <c r="BV40">
        <v>0.0786</v>
      </c>
      <c r="BW40">
        <v>0.0807</v>
      </c>
      <c r="BX40">
        <v>0.0827</v>
      </c>
      <c r="BY40">
        <v>0.0858</v>
      </c>
      <c r="BZ40">
        <v>0.1162</v>
      </c>
      <c r="CA40">
        <v>0.1457</v>
      </c>
      <c r="CB40">
        <v>0.1791</v>
      </c>
      <c r="CC40">
        <v>0.2082</v>
      </c>
      <c r="CD40">
        <v>0.2346</v>
      </c>
      <c r="CE40">
        <v>0.2547</v>
      </c>
      <c r="CF40">
        <v>0.273</v>
      </c>
      <c r="CG40">
        <v>0.2916</v>
      </c>
      <c r="CH40">
        <v>0.3068</v>
      </c>
      <c r="CI40">
        <v>0.3224</v>
      </c>
      <c r="CJ40">
        <v>0.3371</v>
      </c>
      <c r="CK40">
        <v>0.3505</v>
      </c>
      <c r="CL40">
        <v>0.3623</v>
      </c>
      <c r="CM40">
        <v>0.3722</v>
      </c>
      <c r="CN40">
        <v>0.3811</v>
      </c>
      <c r="CO40">
        <v>0.4088</v>
      </c>
      <c r="CP40">
        <v>0.4268</v>
      </c>
      <c r="CQ40">
        <v>0.4452</v>
      </c>
      <c r="CR40">
        <v>0.4628</v>
      </c>
      <c r="CS40">
        <v>0.4743</v>
      </c>
      <c r="CT40">
        <v>0.4803</v>
      </c>
      <c r="CU40">
        <v>0.484</v>
      </c>
      <c r="CV40">
        <v>0.4876</v>
      </c>
      <c r="CW40">
        <v>0.4898</v>
      </c>
      <c r="CX40">
        <v>0.4906</v>
      </c>
      <c r="CY40">
        <v>0.493</v>
      </c>
      <c r="CZ40">
        <v>0.4991</v>
      </c>
      <c r="DA40">
        <v>0.5084</v>
      </c>
      <c r="DB40">
        <v>0.5178</v>
      </c>
      <c r="DC40">
        <v>0.5272</v>
      </c>
      <c r="DD40">
        <v>0.5393</v>
      </c>
      <c r="DE40">
        <v>0.5498</v>
      </c>
      <c r="DF40">
        <v>0.5604</v>
      </c>
      <c r="DG40">
        <v>0.5683</v>
      </c>
      <c r="DH40">
        <v>0.57</v>
      </c>
      <c r="DI40">
        <v>0.5863</v>
      </c>
      <c r="DJ40">
        <v>0.73</v>
      </c>
      <c r="DK40">
        <v>0.7585</v>
      </c>
      <c r="DL40">
        <v>0.7854</v>
      </c>
      <c r="DM40">
        <v>0.8</v>
      </c>
      <c r="DN40">
        <v>0.8</v>
      </c>
      <c r="DO40">
        <v>0.8</v>
      </c>
      <c r="DP40">
        <v>0.8</v>
      </c>
      <c r="DQ40">
        <v>0.8</v>
      </c>
      <c r="DR40">
        <v>0.8</v>
      </c>
      <c r="DS40">
        <v>0.9301</v>
      </c>
      <c r="DT40">
        <v>0.96</v>
      </c>
      <c r="DU40">
        <v>0.96</v>
      </c>
      <c r="DV40">
        <v>0.96</v>
      </c>
      <c r="DW40">
        <v>0.96</v>
      </c>
      <c r="DX40">
        <v>0.9723</v>
      </c>
    </row>
    <row r="41" spans="1:128">
      <c r="A41">
        <v>4</v>
      </c>
      <c r="B41">
        <v>0</v>
      </c>
      <c r="C41">
        <v>0</v>
      </c>
      <c r="D41">
        <v>0</v>
      </c>
      <c r="E41">
        <v>0</v>
      </c>
      <c r="F41">
        <v>0</v>
      </c>
      <c r="G41">
        <v>2.746e-7</v>
      </c>
      <c r="H41">
        <v>1.504e-6</v>
      </c>
      <c r="I41">
        <v>3.156e-6</v>
      </c>
      <c r="J41">
        <v>5.437e-6</v>
      </c>
      <c r="K41">
        <v>9.076e-6</v>
      </c>
      <c r="L41">
        <v>2.096e-5</v>
      </c>
      <c r="M41">
        <v>3.306e-5</v>
      </c>
      <c r="N41">
        <v>4.277e-5</v>
      </c>
      <c r="O41">
        <v>5.459e-5</v>
      </c>
      <c r="P41">
        <v>6.811e-5</v>
      </c>
      <c r="Q41">
        <v>0.0001006</v>
      </c>
      <c r="R41">
        <v>0.0001492</v>
      </c>
      <c r="S41">
        <v>0.0001856</v>
      </c>
      <c r="T41">
        <v>0.0002291</v>
      </c>
      <c r="U41">
        <v>0.0002792</v>
      </c>
      <c r="V41">
        <v>0.0004267</v>
      </c>
      <c r="W41">
        <v>0.0005859</v>
      </c>
      <c r="X41">
        <v>0.0006843</v>
      </c>
      <c r="Y41">
        <v>0.0007928</v>
      </c>
      <c r="Z41">
        <v>0.0009124</v>
      </c>
      <c r="AA41">
        <v>0.0011</v>
      </c>
      <c r="AB41">
        <v>0.0016</v>
      </c>
      <c r="AC41">
        <v>0.0018</v>
      </c>
      <c r="AD41">
        <v>0.002</v>
      </c>
      <c r="AE41">
        <v>0.0023</v>
      </c>
      <c r="AF41">
        <v>0.0027</v>
      </c>
      <c r="AG41">
        <v>0.0034</v>
      </c>
      <c r="AH41">
        <v>0.0038</v>
      </c>
      <c r="AI41">
        <v>0.0042</v>
      </c>
      <c r="AJ41">
        <v>0.0046</v>
      </c>
      <c r="AK41">
        <v>0.005</v>
      </c>
      <c r="AL41">
        <v>0.0062</v>
      </c>
      <c r="AM41">
        <v>0.0071</v>
      </c>
      <c r="AN41">
        <v>0.0077</v>
      </c>
      <c r="AO41">
        <v>0.0083</v>
      </c>
      <c r="AP41">
        <v>0.0098</v>
      </c>
      <c r="AQ41">
        <v>0.0114</v>
      </c>
      <c r="AR41">
        <v>0.0122</v>
      </c>
      <c r="AS41">
        <v>0.0131</v>
      </c>
      <c r="AT41">
        <v>0.0142</v>
      </c>
      <c r="AU41">
        <v>0.0167</v>
      </c>
      <c r="AV41">
        <v>0.0185</v>
      </c>
      <c r="AW41">
        <v>0.0195</v>
      </c>
      <c r="AX41">
        <v>0.0207</v>
      </c>
      <c r="AY41">
        <v>0.0223</v>
      </c>
      <c r="AZ41">
        <v>0.0257</v>
      </c>
      <c r="BA41">
        <v>0.0281</v>
      </c>
      <c r="BB41">
        <v>0.0295</v>
      </c>
      <c r="BC41">
        <v>0.0309</v>
      </c>
      <c r="BD41">
        <v>0.0324</v>
      </c>
      <c r="BE41">
        <v>0.0352</v>
      </c>
      <c r="BF41">
        <v>0.0381</v>
      </c>
      <c r="BG41">
        <v>0.0397</v>
      </c>
      <c r="BH41">
        <v>0.0413</v>
      </c>
      <c r="BI41">
        <v>0.043</v>
      </c>
      <c r="BJ41">
        <v>0.0451</v>
      </c>
      <c r="BK41">
        <v>0.0486</v>
      </c>
      <c r="BL41">
        <v>0.0515</v>
      </c>
      <c r="BM41">
        <v>0.0533</v>
      </c>
      <c r="BN41">
        <v>0.0556</v>
      </c>
      <c r="BO41">
        <v>0.0594</v>
      </c>
      <c r="BP41">
        <v>0.0627</v>
      </c>
      <c r="BQ41">
        <v>0.0646</v>
      </c>
      <c r="BR41">
        <v>0.0668</v>
      </c>
      <c r="BS41">
        <v>0.0708</v>
      </c>
      <c r="BT41">
        <v>0.0748</v>
      </c>
      <c r="BU41">
        <v>0.0769</v>
      </c>
      <c r="BV41">
        <v>0.079</v>
      </c>
      <c r="BW41">
        <v>0.081</v>
      </c>
      <c r="BX41">
        <v>0.083</v>
      </c>
      <c r="BY41">
        <v>0.0861</v>
      </c>
      <c r="BZ41">
        <v>0.1166</v>
      </c>
      <c r="CA41">
        <v>0.1461</v>
      </c>
      <c r="CB41">
        <v>0.1794</v>
      </c>
      <c r="CC41">
        <v>0.2086</v>
      </c>
      <c r="CD41">
        <v>0.2348</v>
      </c>
      <c r="CE41">
        <v>0.255</v>
      </c>
      <c r="CF41">
        <v>0.2732</v>
      </c>
      <c r="CG41">
        <v>0.2918</v>
      </c>
      <c r="CH41">
        <v>0.3071</v>
      </c>
      <c r="CI41">
        <v>0.3227</v>
      </c>
      <c r="CJ41">
        <v>0.3374</v>
      </c>
      <c r="CK41">
        <v>0.3507</v>
      </c>
      <c r="CL41">
        <v>0.3625</v>
      </c>
      <c r="CM41">
        <v>0.3724</v>
      </c>
      <c r="CN41">
        <v>0.3813</v>
      </c>
      <c r="CO41">
        <v>0.4089</v>
      </c>
      <c r="CP41">
        <v>0.4269</v>
      </c>
      <c r="CQ41">
        <v>0.4453</v>
      </c>
      <c r="CR41">
        <v>0.4629</v>
      </c>
      <c r="CS41">
        <v>0.4743</v>
      </c>
      <c r="CT41">
        <v>0.4803</v>
      </c>
      <c r="CU41">
        <v>0.484</v>
      </c>
      <c r="CV41">
        <v>0.4876</v>
      </c>
      <c r="CW41">
        <v>0.4898</v>
      </c>
      <c r="CX41">
        <v>0.4907</v>
      </c>
      <c r="CY41">
        <v>0.493</v>
      </c>
      <c r="CZ41">
        <v>0.4992</v>
      </c>
      <c r="DA41">
        <v>0.5086</v>
      </c>
      <c r="DB41">
        <v>0.518</v>
      </c>
      <c r="DC41">
        <v>0.5274</v>
      </c>
      <c r="DD41">
        <v>0.5394</v>
      </c>
      <c r="DE41">
        <v>0.5499</v>
      </c>
      <c r="DF41">
        <v>0.5604</v>
      </c>
      <c r="DG41">
        <v>0.5684</v>
      </c>
      <c r="DH41">
        <v>0.57</v>
      </c>
      <c r="DI41">
        <v>0.5863</v>
      </c>
      <c r="DJ41">
        <v>0.73</v>
      </c>
      <c r="DK41">
        <v>0.7585</v>
      </c>
      <c r="DL41">
        <v>0.7854</v>
      </c>
      <c r="DM41">
        <v>0.8</v>
      </c>
      <c r="DN41">
        <v>0.8</v>
      </c>
      <c r="DO41">
        <v>0.8</v>
      </c>
      <c r="DP41">
        <v>0.8</v>
      </c>
      <c r="DQ41">
        <v>0.8</v>
      </c>
      <c r="DR41">
        <v>0.8</v>
      </c>
      <c r="DS41">
        <v>0.9301</v>
      </c>
      <c r="DT41">
        <v>0.96</v>
      </c>
      <c r="DU41">
        <v>0.96</v>
      </c>
      <c r="DV41">
        <v>0.96</v>
      </c>
      <c r="DW41">
        <v>0.96</v>
      </c>
      <c r="DX41">
        <v>0.9723</v>
      </c>
    </row>
    <row r="42" spans="1:128">
      <c r="A42">
        <v>4.1</v>
      </c>
      <c r="B42">
        <v>0</v>
      </c>
      <c r="C42">
        <v>0</v>
      </c>
      <c r="D42">
        <v>0</v>
      </c>
      <c r="E42">
        <v>0</v>
      </c>
      <c r="F42">
        <v>0</v>
      </c>
      <c r="G42">
        <v>2.746e-7</v>
      </c>
      <c r="H42">
        <v>1.538e-6</v>
      </c>
      <c r="I42">
        <v>3.184e-6</v>
      </c>
      <c r="J42">
        <v>5.442e-6</v>
      </c>
      <c r="K42">
        <v>9.211e-6</v>
      </c>
      <c r="L42">
        <v>2.116e-5</v>
      </c>
      <c r="M42">
        <v>3.343e-5</v>
      </c>
      <c r="N42">
        <v>4.347e-5</v>
      </c>
      <c r="O42">
        <v>5.515e-5</v>
      </c>
      <c r="P42">
        <v>6.891e-5</v>
      </c>
      <c r="Q42">
        <v>0.0001016</v>
      </c>
      <c r="R42">
        <v>0.000151</v>
      </c>
      <c r="S42">
        <v>0.0001881</v>
      </c>
      <c r="T42">
        <v>0.0002327</v>
      </c>
      <c r="U42">
        <v>0.0002832</v>
      </c>
      <c r="V42">
        <v>0.0004316</v>
      </c>
      <c r="W42">
        <v>0.0005926</v>
      </c>
      <c r="X42">
        <v>0.000692</v>
      </c>
      <c r="Y42">
        <v>0.0008009</v>
      </c>
      <c r="Z42">
        <v>0.0009209</v>
      </c>
      <c r="AA42">
        <v>0.0011</v>
      </c>
      <c r="AB42">
        <v>0.0016</v>
      </c>
      <c r="AC42">
        <v>0.0018</v>
      </c>
      <c r="AD42">
        <v>0.002</v>
      </c>
      <c r="AE42">
        <v>0.0023</v>
      </c>
      <c r="AF42">
        <v>0.0027</v>
      </c>
      <c r="AG42">
        <v>0.0035</v>
      </c>
      <c r="AH42">
        <v>0.0038</v>
      </c>
      <c r="AI42">
        <v>0.0042</v>
      </c>
      <c r="AJ42">
        <v>0.0046</v>
      </c>
      <c r="AK42">
        <v>0.005</v>
      </c>
      <c r="AL42">
        <v>0.0063</v>
      </c>
      <c r="AM42">
        <v>0.0071</v>
      </c>
      <c r="AN42">
        <v>0.0077</v>
      </c>
      <c r="AO42">
        <v>0.0083</v>
      </c>
      <c r="AP42">
        <v>0.0099</v>
      </c>
      <c r="AQ42">
        <v>0.0115</v>
      </c>
      <c r="AR42">
        <v>0.0123</v>
      </c>
      <c r="AS42">
        <v>0.0132</v>
      </c>
      <c r="AT42">
        <v>0.0143</v>
      </c>
      <c r="AU42">
        <v>0.0168</v>
      </c>
      <c r="AV42">
        <v>0.0186</v>
      </c>
      <c r="AW42">
        <v>0.0197</v>
      </c>
      <c r="AX42">
        <v>0.0208</v>
      </c>
      <c r="AY42">
        <v>0.0225</v>
      </c>
      <c r="AZ42">
        <v>0.0259</v>
      </c>
      <c r="BA42">
        <v>0.0283</v>
      </c>
      <c r="BB42">
        <v>0.0297</v>
      </c>
      <c r="BC42">
        <v>0.0311</v>
      </c>
      <c r="BD42">
        <v>0.0326</v>
      </c>
      <c r="BE42">
        <v>0.0354</v>
      </c>
      <c r="BF42">
        <v>0.0383</v>
      </c>
      <c r="BG42">
        <v>0.0399</v>
      </c>
      <c r="BH42">
        <v>0.0415</v>
      </c>
      <c r="BI42">
        <v>0.0432</v>
      </c>
      <c r="BJ42">
        <v>0.0454</v>
      </c>
      <c r="BK42">
        <v>0.0488</v>
      </c>
      <c r="BL42">
        <v>0.0517</v>
      </c>
      <c r="BM42">
        <v>0.0535</v>
      </c>
      <c r="BN42">
        <v>0.0559</v>
      </c>
      <c r="BO42">
        <v>0.0596</v>
      </c>
      <c r="BP42">
        <v>0.063</v>
      </c>
      <c r="BQ42">
        <v>0.0649</v>
      </c>
      <c r="BR42">
        <v>0.0671</v>
      </c>
      <c r="BS42">
        <v>0.0711</v>
      </c>
      <c r="BT42">
        <v>0.0751</v>
      </c>
      <c r="BU42">
        <v>0.0772</v>
      </c>
      <c r="BV42">
        <v>0.0793</v>
      </c>
      <c r="BW42">
        <v>0.0813</v>
      </c>
      <c r="BX42">
        <v>0.0834</v>
      </c>
      <c r="BY42">
        <v>0.0864</v>
      </c>
      <c r="BZ42">
        <v>0.1169</v>
      </c>
      <c r="CA42">
        <v>0.1464</v>
      </c>
      <c r="CB42">
        <v>0.1797</v>
      </c>
      <c r="CC42">
        <v>0.2088</v>
      </c>
      <c r="CD42">
        <v>0.2351</v>
      </c>
      <c r="CE42">
        <v>0.2552</v>
      </c>
      <c r="CF42">
        <v>0.2734</v>
      </c>
      <c r="CG42">
        <v>0.292</v>
      </c>
      <c r="CH42">
        <v>0.3073</v>
      </c>
      <c r="CI42">
        <v>0.3229</v>
      </c>
      <c r="CJ42">
        <v>0.3376</v>
      </c>
      <c r="CK42">
        <v>0.351</v>
      </c>
      <c r="CL42">
        <v>0.3628</v>
      </c>
      <c r="CM42">
        <v>0.3727</v>
      </c>
      <c r="CN42">
        <v>0.3816</v>
      </c>
      <c r="CO42">
        <v>0.409</v>
      </c>
      <c r="CP42">
        <v>0.427</v>
      </c>
      <c r="CQ42">
        <v>0.4454</v>
      </c>
      <c r="CR42">
        <v>0.463</v>
      </c>
      <c r="CS42">
        <v>0.4744</v>
      </c>
      <c r="CT42">
        <v>0.4803</v>
      </c>
      <c r="CU42">
        <v>0.484</v>
      </c>
      <c r="CV42">
        <v>0.4876</v>
      </c>
      <c r="CW42">
        <v>0.4898</v>
      </c>
      <c r="CX42">
        <v>0.4907</v>
      </c>
      <c r="CY42">
        <v>0.493</v>
      </c>
      <c r="CZ42">
        <v>0.4993</v>
      </c>
      <c r="DA42">
        <v>0.5087</v>
      </c>
      <c r="DB42">
        <v>0.5181</v>
      </c>
      <c r="DC42">
        <v>0.5275</v>
      </c>
      <c r="DD42">
        <v>0.5394</v>
      </c>
      <c r="DE42">
        <v>0.5499</v>
      </c>
      <c r="DF42">
        <v>0.5604</v>
      </c>
      <c r="DG42">
        <v>0.5684</v>
      </c>
      <c r="DH42">
        <v>0.57</v>
      </c>
      <c r="DI42">
        <v>0.5863</v>
      </c>
      <c r="DJ42">
        <v>0.73</v>
      </c>
      <c r="DK42">
        <v>0.7585</v>
      </c>
      <c r="DL42">
        <v>0.7854</v>
      </c>
      <c r="DM42">
        <v>0.8</v>
      </c>
      <c r="DN42">
        <v>0.8</v>
      </c>
      <c r="DO42">
        <v>0.8</v>
      </c>
      <c r="DP42">
        <v>0.8</v>
      </c>
      <c r="DQ42">
        <v>0.8</v>
      </c>
      <c r="DR42">
        <v>0.8</v>
      </c>
      <c r="DS42">
        <v>0.9301</v>
      </c>
      <c r="DT42">
        <v>0.96</v>
      </c>
      <c r="DU42">
        <v>0.96</v>
      </c>
      <c r="DV42">
        <v>0.96</v>
      </c>
      <c r="DW42">
        <v>0.96</v>
      </c>
      <c r="DX42">
        <v>0.9723</v>
      </c>
    </row>
    <row r="43" spans="1:128">
      <c r="A43">
        <v>4.2</v>
      </c>
      <c r="B43">
        <v>0</v>
      </c>
      <c r="C43">
        <v>0</v>
      </c>
      <c r="D43">
        <v>0</v>
      </c>
      <c r="E43">
        <v>0</v>
      </c>
      <c r="F43">
        <v>0</v>
      </c>
      <c r="G43">
        <v>2.746e-7</v>
      </c>
      <c r="H43">
        <v>1.538e-6</v>
      </c>
      <c r="I43">
        <v>3.184e-6</v>
      </c>
      <c r="J43">
        <v>5.537e-6</v>
      </c>
      <c r="K43">
        <v>9.211e-6</v>
      </c>
      <c r="L43">
        <v>2.128e-5</v>
      </c>
      <c r="M43">
        <v>3.388e-5</v>
      </c>
      <c r="N43">
        <v>4.368e-5</v>
      </c>
      <c r="O43">
        <v>5.589e-5</v>
      </c>
      <c r="P43">
        <v>6.95e-5</v>
      </c>
      <c r="Q43">
        <v>0.0001027</v>
      </c>
      <c r="R43">
        <v>0.000153</v>
      </c>
      <c r="S43">
        <v>0.0001905</v>
      </c>
      <c r="T43">
        <v>0.0002355</v>
      </c>
      <c r="U43">
        <v>0.0002866</v>
      </c>
      <c r="V43">
        <v>0.0004365</v>
      </c>
      <c r="W43">
        <v>0.0005985</v>
      </c>
      <c r="X43">
        <v>0.0006983</v>
      </c>
      <c r="Y43">
        <v>0.0008087</v>
      </c>
      <c r="Z43">
        <v>0.0009302</v>
      </c>
      <c r="AA43">
        <v>0.0011</v>
      </c>
      <c r="AB43">
        <v>0.0016</v>
      </c>
      <c r="AC43">
        <v>0.0018</v>
      </c>
      <c r="AD43">
        <v>0.0021</v>
      </c>
      <c r="AE43">
        <v>0.0023</v>
      </c>
      <c r="AF43">
        <v>0.0027</v>
      </c>
      <c r="AG43">
        <v>0.0035</v>
      </c>
      <c r="AH43">
        <v>0.0038</v>
      </c>
      <c r="AI43">
        <v>0.0042</v>
      </c>
      <c r="AJ43">
        <v>0.0046</v>
      </c>
      <c r="AK43">
        <v>0.0051</v>
      </c>
      <c r="AL43">
        <v>0.0063</v>
      </c>
      <c r="AM43">
        <v>0.0072</v>
      </c>
      <c r="AN43">
        <v>0.0078</v>
      </c>
      <c r="AO43">
        <v>0.0084</v>
      </c>
      <c r="AP43">
        <v>0.01</v>
      </c>
      <c r="AQ43">
        <v>0.0116</v>
      </c>
      <c r="AR43">
        <v>0.0124</v>
      </c>
      <c r="AS43">
        <v>0.0132</v>
      </c>
      <c r="AT43">
        <v>0.0144</v>
      </c>
      <c r="AU43">
        <v>0.0169</v>
      </c>
      <c r="AV43">
        <v>0.0187</v>
      </c>
      <c r="AW43">
        <v>0.0198</v>
      </c>
      <c r="AX43">
        <v>0.0209</v>
      </c>
      <c r="AY43">
        <v>0.0226</v>
      </c>
      <c r="AZ43">
        <v>0.026</v>
      </c>
      <c r="BA43">
        <v>0.0284</v>
      </c>
      <c r="BB43">
        <v>0.0298</v>
      </c>
      <c r="BC43">
        <v>0.0313</v>
      </c>
      <c r="BD43">
        <v>0.0327</v>
      </c>
      <c r="BE43">
        <v>0.0356</v>
      </c>
      <c r="BF43">
        <v>0.0385</v>
      </c>
      <c r="BG43">
        <v>0.0401</v>
      </c>
      <c r="BH43">
        <v>0.0417</v>
      </c>
      <c r="BI43">
        <v>0.0434</v>
      </c>
      <c r="BJ43">
        <v>0.0456</v>
      </c>
      <c r="BK43">
        <v>0.049</v>
      </c>
      <c r="BL43">
        <v>0.052</v>
      </c>
      <c r="BM43">
        <v>0.0538</v>
      </c>
      <c r="BN43">
        <v>0.0562</v>
      </c>
      <c r="BO43">
        <v>0.0599</v>
      </c>
      <c r="BP43">
        <v>0.0632</v>
      </c>
      <c r="BQ43">
        <v>0.0652</v>
      </c>
      <c r="BR43">
        <v>0.0673</v>
      </c>
      <c r="BS43">
        <v>0.0714</v>
      </c>
      <c r="BT43">
        <v>0.0754</v>
      </c>
      <c r="BU43">
        <v>0.0775</v>
      </c>
      <c r="BV43">
        <v>0.0796</v>
      </c>
      <c r="BW43">
        <v>0.0816</v>
      </c>
      <c r="BX43">
        <v>0.0836</v>
      </c>
      <c r="BY43">
        <v>0.0867</v>
      </c>
      <c r="BZ43">
        <v>0.1172</v>
      </c>
      <c r="CA43">
        <v>0.1467</v>
      </c>
      <c r="CB43">
        <v>0.18</v>
      </c>
      <c r="CC43">
        <v>0.2091</v>
      </c>
      <c r="CD43">
        <v>0.2353</v>
      </c>
      <c r="CE43">
        <v>0.2554</v>
      </c>
      <c r="CF43">
        <v>0.2736</v>
      </c>
      <c r="CG43">
        <v>0.2922</v>
      </c>
      <c r="CH43">
        <v>0.3075</v>
      </c>
      <c r="CI43">
        <v>0.3231</v>
      </c>
      <c r="CJ43">
        <v>0.3378</v>
      </c>
      <c r="CK43">
        <v>0.3512</v>
      </c>
      <c r="CL43">
        <v>0.363</v>
      </c>
      <c r="CM43">
        <v>0.3729</v>
      </c>
      <c r="CN43">
        <v>0.3817</v>
      </c>
      <c r="CO43">
        <v>0.4092</v>
      </c>
      <c r="CP43">
        <v>0.4271</v>
      </c>
      <c r="CQ43">
        <v>0.4455</v>
      </c>
      <c r="CR43">
        <v>0.463</v>
      </c>
      <c r="CS43">
        <v>0.4744</v>
      </c>
      <c r="CT43">
        <v>0.4803</v>
      </c>
      <c r="CU43">
        <v>0.484</v>
      </c>
      <c r="CV43">
        <v>0.4876</v>
      </c>
      <c r="CW43">
        <v>0.4898</v>
      </c>
      <c r="CX43">
        <v>0.4907</v>
      </c>
      <c r="CY43">
        <v>0.493</v>
      </c>
      <c r="CZ43">
        <v>0.4994</v>
      </c>
      <c r="DA43">
        <v>0.5089</v>
      </c>
      <c r="DB43">
        <v>0.5183</v>
      </c>
      <c r="DC43">
        <v>0.5277</v>
      </c>
      <c r="DD43">
        <v>0.5394</v>
      </c>
      <c r="DE43">
        <v>0.5499</v>
      </c>
      <c r="DF43">
        <v>0.5604</v>
      </c>
      <c r="DG43">
        <v>0.5684</v>
      </c>
      <c r="DH43">
        <v>0.57</v>
      </c>
      <c r="DI43">
        <v>0.5863</v>
      </c>
      <c r="DJ43">
        <v>0.73</v>
      </c>
      <c r="DK43">
        <v>0.7585</v>
      </c>
      <c r="DL43">
        <v>0.7854</v>
      </c>
      <c r="DM43">
        <v>0.8</v>
      </c>
      <c r="DN43">
        <v>0.8</v>
      </c>
      <c r="DO43">
        <v>0.8</v>
      </c>
      <c r="DP43">
        <v>0.8</v>
      </c>
      <c r="DQ43">
        <v>0.8</v>
      </c>
      <c r="DR43">
        <v>0.8</v>
      </c>
      <c r="DS43">
        <v>0.9301</v>
      </c>
      <c r="DT43">
        <v>0.96</v>
      </c>
      <c r="DU43">
        <v>0.96</v>
      </c>
      <c r="DV43">
        <v>0.96</v>
      </c>
      <c r="DW43">
        <v>0.96</v>
      </c>
      <c r="DX43">
        <v>0.9723</v>
      </c>
    </row>
    <row r="44" spans="1:128">
      <c r="A44">
        <v>4.3</v>
      </c>
      <c r="B44">
        <v>0</v>
      </c>
      <c r="C44">
        <v>0</v>
      </c>
      <c r="D44">
        <v>0</v>
      </c>
      <c r="E44">
        <v>0</v>
      </c>
      <c r="F44">
        <v>0</v>
      </c>
      <c r="G44">
        <v>2.746e-7</v>
      </c>
      <c r="H44">
        <v>1.572e-6</v>
      </c>
      <c r="I44">
        <v>3.212e-6</v>
      </c>
      <c r="J44">
        <v>5.73e-6</v>
      </c>
      <c r="K44">
        <v>9.311e-6</v>
      </c>
      <c r="L44">
        <v>2.156e-5</v>
      </c>
      <c r="M44">
        <v>3.411e-5</v>
      </c>
      <c r="N44">
        <v>4.447e-5</v>
      </c>
      <c r="O44">
        <v>5.627e-5</v>
      </c>
      <c r="P44">
        <v>7.02e-5</v>
      </c>
      <c r="Q44">
        <v>0.0001037</v>
      </c>
      <c r="R44">
        <v>0.0001545</v>
      </c>
      <c r="S44">
        <v>0.0001929</v>
      </c>
      <c r="T44">
        <v>0.0002382</v>
      </c>
      <c r="U44">
        <v>0.0002892</v>
      </c>
      <c r="V44">
        <v>0.0004403</v>
      </c>
      <c r="W44">
        <v>0.0006038</v>
      </c>
      <c r="X44">
        <v>0.0007039</v>
      </c>
      <c r="Y44">
        <v>0.0008149</v>
      </c>
      <c r="Z44">
        <v>0.0009378</v>
      </c>
      <c r="AA44">
        <v>0.0011</v>
      </c>
      <c r="AB44">
        <v>0.0016</v>
      </c>
      <c r="AC44">
        <v>0.0019</v>
      </c>
      <c r="AD44">
        <v>0.0021</v>
      </c>
      <c r="AE44">
        <v>0.0023</v>
      </c>
      <c r="AF44">
        <v>0.0027</v>
      </c>
      <c r="AG44">
        <v>0.0035</v>
      </c>
      <c r="AH44">
        <v>0.0039</v>
      </c>
      <c r="AI44">
        <v>0.0043</v>
      </c>
      <c r="AJ44">
        <v>0.0047</v>
      </c>
      <c r="AK44">
        <v>0.0051</v>
      </c>
      <c r="AL44">
        <v>0.0064</v>
      </c>
      <c r="AM44">
        <v>0.0072</v>
      </c>
      <c r="AN44">
        <v>0.0078</v>
      </c>
      <c r="AO44">
        <v>0.0085</v>
      </c>
      <c r="AP44">
        <v>0.01</v>
      </c>
      <c r="AQ44">
        <v>0.0116</v>
      </c>
      <c r="AR44">
        <v>0.0125</v>
      </c>
      <c r="AS44">
        <v>0.0133</v>
      </c>
      <c r="AT44">
        <v>0.0144</v>
      </c>
      <c r="AU44">
        <v>0.017</v>
      </c>
      <c r="AV44">
        <v>0.0188</v>
      </c>
      <c r="AW44">
        <v>0.0199</v>
      </c>
      <c r="AX44">
        <v>0.021</v>
      </c>
      <c r="AY44">
        <v>0.0227</v>
      </c>
      <c r="AZ44">
        <v>0.0261</v>
      </c>
      <c r="BA44">
        <v>0.0286</v>
      </c>
      <c r="BB44">
        <v>0.03</v>
      </c>
      <c r="BC44">
        <v>0.0314</v>
      </c>
      <c r="BD44">
        <v>0.0329</v>
      </c>
      <c r="BE44">
        <v>0.0358</v>
      </c>
      <c r="BF44">
        <v>0.0386</v>
      </c>
      <c r="BG44">
        <v>0.0403</v>
      </c>
      <c r="BH44">
        <v>0.0419</v>
      </c>
      <c r="BI44">
        <v>0.0436</v>
      </c>
      <c r="BJ44">
        <v>0.0458</v>
      </c>
      <c r="BK44">
        <v>0.0492</v>
      </c>
      <c r="BL44">
        <v>0.0521</v>
      </c>
      <c r="BM44">
        <v>0.0539</v>
      </c>
      <c r="BN44">
        <v>0.0563</v>
      </c>
      <c r="BO44">
        <v>0.0601</v>
      </c>
      <c r="BP44">
        <v>0.0634</v>
      </c>
      <c r="BQ44">
        <v>0.0653</v>
      </c>
      <c r="BR44">
        <v>0.0675</v>
      </c>
      <c r="BS44">
        <v>0.0715</v>
      </c>
      <c r="BT44">
        <v>0.0756</v>
      </c>
      <c r="BU44">
        <v>0.0777</v>
      </c>
      <c r="BV44">
        <v>0.0797</v>
      </c>
      <c r="BW44">
        <v>0.0818</v>
      </c>
      <c r="BX44">
        <v>0.0838</v>
      </c>
      <c r="BY44">
        <v>0.0869</v>
      </c>
      <c r="BZ44">
        <v>0.1174</v>
      </c>
      <c r="CA44">
        <v>0.1469</v>
      </c>
      <c r="CB44">
        <v>0.1802</v>
      </c>
      <c r="CC44">
        <v>0.2092</v>
      </c>
      <c r="CD44">
        <v>0.2354</v>
      </c>
      <c r="CE44">
        <v>0.2555</v>
      </c>
      <c r="CF44">
        <v>0.2737</v>
      </c>
      <c r="CG44">
        <v>0.2924</v>
      </c>
      <c r="CH44">
        <v>0.3077</v>
      </c>
      <c r="CI44">
        <v>0.3233</v>
      </c>
      <c r="CJ44">
        <v>0.338</v>
      </c>
      <c r="CK44">
        <v>0.3513</v>
      </c>
      <c r="CL44">
        <v>0.3631</v>
      </c>
      <c r="CM44">
        <v>0.373</v>
      </c>
      <c r="CN44">
        <v>0.3819</v>
      </c>
      <c r="CO44">
        <v>0.4092</v>
      </c>
      <c r="CP44">
        <v>0.4272</v>
      </c>
      <c r="CQ44">
        <v>0.4455</v>
      </c>
      <c r="CR44">
        <v>0.463</v>
      </c>
      <c r="CS44">
        <v>0.4744</v>
      </c>
      <c r="CT44">
        <v>0.4803</v>
      </c>
      <c r="CU44">
        <v>0.484</v>
      </c>
      <c r="CV44">
        <v>0.4876</v>
      </c>
      <c r="CW44">
        <v>0.4898</v>
      </c>
      <c r="CX44">
        <v>0.4907</v>
      </c>
      <c r="CY44">
        <v>0.4931</v>
      </c>
      <c r="CZ44">
        <v>0.4995</v>
      </c>
      <c r="DA44">
        <v>0.5089</v>
      </c>
      <c r="DB44">
        <v>0.5183</v>
      </c>
      <c r="DC44">
        <v>0.5277</v>
      </c>
      <c r="DD44">
        <v>0.5395</v>
      </c>
      <c r="DE44">
        <v>0.5499</v>
      </c>
      <c r="DF44">
        <v>0.5604</v>
      </c>
      <c r="DG44">
        <v>0.5684</v>
      </c>
      <c r="DH44">
        <v>0.57</v>
      </c>
      <c r="DI44">
        <v>0.5863</v>
      </c>
      <c r="DJ44">
        <v>0.73</v>
      </c>
      <c r="DK44">
        <v>0.7585</v>
      </c>
      <c r="DL44">
        <v>0.7854</v>
      </c>
      <c r="DM44">
        <v>0.8</v>
      </c>
      <c r="DN44">
        <v>0.8</v>
      </c>
      <c r="DO44">
        <v>0.8</v>
      </c>
      <c r="DP44">
        <v>0.8</v>
      </c>
      <c r="DQ44">
        <v>0.8</v>
      </c>
      <c r="DR44">
        <v>0.8</v>
      </c>
      <c r="DS44">
        <v>0.9301</v>
      </c>
      <c r="DT44">
        <v>0.96</v>
      </c>
      <c r="DU44">
        <v>0.96</v>
      </c>
      <c r="DV44">
        <v>0.96</v>
      </c>
      <c r="DW44">
        <v>0.96</v>
      </c>
      <c r="DX44">
        <v>0.9723</v>
      </c>
    </row>
    <row r="45" spans="1:128">
      <c r="A45">
        <v>4.4</v>
      </c>
      <c r="B45">
        <v>0</v>
      </c>
      <c r="C45">
        <v>0</v>
      </c>
      <c r="D45">
        <v>0</v>
      </c>
      <c r="E45">
        <v>0</v>
      </c>
      <c r="F45">
        <v>0</v>
      </c>
      <c r="G45">
        <v>2.746e-7</v>
      </c>
      <c r="H45">
        <v>1.572e-6</v>
      </c>
      <c r="I45">
        <v>3.212e-6</v>
      </c>
      <c r="J45">
        <v>5.736e-6</v>
      </c>
      <c r="K45">
        <v>9.516e-6</v>
      </c>
      <c r="L45">
        <v>2.184e-5</v>
      </c>
      <c r="M45">
        <v>3.439e-5</v>
      </c>
      <c r="N45">
        <v>4.458e-5</v>
      </c>
      <c r="O45">
        <v>5.673e-5</v>
      </c>
      <c r="P45">
        <v>7.059e-5</v>
      </c>
      <c r="Q45">
        <v>0.0001046</v>
      </c>
      <c r="R45">
        <v>0.000156</v>
      </c>
      <c r="S45">
        <v>0.0001947</v>
      </c>
      <c r="T45">
        <v>0.0002402</v>
      </c>
      <c r="U45">
        <v>0.0002917</v>
      </c>
      <c r="V45">
        <v>0.0004439</v>
      </c>
      <c r="W45">
        <v>0.0006082</v>
      </c>
      <c r="X45">
        <v>0.0007089</v>
      </c>
      <c r="Y45">
        <v>0.0008203</v>
      </c>
      <c r="Z45">
        <v>0.0009436</v>
      </c>
      <c r="AA45">
        <v>0.0011</v>
      </c>
      <c r="AB45">
        <v>0.0016</v>
      </c>
      <c r="AC45">
        <v>0.0019</v>
      </c>
      <c r="AD45">
        <v>0.0021</v>
      </c>
      <c r="AE45">
        <v>0.0023</v>
      </c>
      <c r="AF45">
        <v>0.0028</v>
      </c>
      <c r="AG45">
        <v>0.0035</v>
      </c>
      <c r="AH45">
        <v>0.0039</v>
      </c>
      <c r="AI45">
        <v>0.0043</v>
      </c>
      <c r="AJ45">
        <v>0.0047</v>
      </c>
      <c r="AK45">
        <v>0.0051</v>
      </c>
      <c r="AL45">
        <v>0.0064</v>
      </c>
      <c r="AM45">
        <v>0.0073</v>
      </c>
      <c r="AN45">
        <v>0.0079</v>
      </c>
      <c r="AO45">
        <v>0.0085</v>
      </c>
      <c r="AP45">
        <v>0.0101</v>
      </c>
      <c r="AQ45">
        <v>0.0117</v>
      </c>
      <c r="AR45">
        <v>0.0125</v>
      </c>
      <c r="AS45">
        <v>0.0134</v>
      </c>
      <c r="AT45">
        <v>0.0145</v>
      </c>
      <c r="AU45">
        <v>0.0171</v>
      </c>
      <c r="AV45">
        <v>0.0189</v>
      </c>
      <c r="AW45">
        <v>0.02</v>
      </c>
      <c r="AX45">
        <v>0.0211</v>
      </c>
      <c r="AY45">
        <v>0.0228</v>
      </c>
      <c r="AZ45">
        <v>0.0262</v>
      </c>
      <c r="BA45">
        <v>0.0287</v>
      </c>
      <c r="BB45">
        <v>0.0301</v>
      </c>
      <c r="BC45">
        <v>0.0315</v>
      </c>
      <c r="BD45">
        <v>0.033</v>
      </c>
      <c r="BE45">
        <v>0.0359</v>
      </c>
      <c r="BF45">
        <v>0.0387</v>
      </c>
      <c r="BG45">
        <v>0.0404</v>
      </c>
      <c r="BH45">
        <v>0.042</v>
      </c>
      <c r="BI45">
        <v>0.0437</v>
      </c>
      <c r="BJ45">
        <v>0.0459</v>
      </c>
      <c r="BK45">
        <v>0.0493</v>
      </c>
      <c r="BL45">
        <v>0.0522</v>
      </c>
      <c r="BM45">
        <v>0.0541</v>
      </c>
      <c r="BN45">
        <v>0.0564</v>
      </c>
      <c r="BO45">
        <v>0.0602</v>
      </c>
      <c r="BP45">
        <v>0.0635</v>
      </c>
      <c r="BQ45">
        <v>0.0654</v>
      </c>
      <c r="BR45">
        <v>0.0676</v>
      </c>
      <c r="BS45">
        <v>0.0717</v>
      </c>
      <c r="BT45">
        <v>0.0757</v>
      </c>
      <c r="BU45">
        <v>0.0778</v>
      </c>
      <c r="BV45">
        <v>0.0799</v>
      </c>
      <c r="BW45">
        <v>0.0819</v>
      </c>
      <c r="BX45">
        <v>0.0839</v>
      </c>
      <c r="BY45">
        <v>0.087</v>
      </c>
      <c r="BZ45">
        <v>0.1175</v>
      </c>
      <c r="CA45">
        <v>0.147</v>
      </c>
      <c r="CB45">
        <v>0.1803</v>
      </c>
      <c r="CC45">
        <v>0.2093</v>
      </c>
      <c r="CD45">
        <v>0.2354</v>
      </c>
      <c r="CE45">
        <v>0.2555</v>
      </c>
      <c r="CF45">
        <v>0.2738</v>
      </c>
      <c r="CG45">
        <v>0.2925</v>
      </c>
      <c r="CH45">
        <v>0.3078</v>
      </c>
      <c r="CI45">
        <v>0.3234</v>
      </c>
      <c r="CJ45">
        <v>0.3381</v>
      </c>
      <c r="CK45">
        <v>0.3514</v>
      </c>
      <c r="CL45">
        <v>0.3632</v>
      </c>
      <c r="CM45">
        <v>0.373</v>
      </c>
      <c r="CN45">
        <v>0.3819</v>
      </c>
      <c r="CO45">
        <v>0.4092</v>
      </c>
      <c r="CP45">
        <v>0.4272</v>
      </c>
      <c r="CQ45">
        <v>0.4456</v>
      </c>
      <c r="CR45">
        <v>0.463</v>
      </c>
      <c r="CS45">
        <v>0.4744</v>
      </c>
      <c r="CT45">
        <v>0.4803</v>
      </c>
      <c r="CU45">
        <v>0.484</v>
      </c>
      <c r="CV45">
        <v>0.4876</v>
      </c>
      <c r="CW45">
        <v>0.4898</v>
      </c>
      <c r="CX45">
        <v>0.4907</v>
      </c>
      <c r="CY45">
        <v>0.4931</v>
      </c>
      <c r="CZ45">
        <v>0.4996</v>
      </c>
      <c r="DA45">
        <v>0.509</v>
      </c>
      <c r="DB45">
        <v>0.5184</v>
      </c>
      <c r="DC45">
        <v>0.5277</v>
      </c>
      <c r="DD45">
        <v>0.5395</v>
      </c>
      <c r="DE45">
        <v>0.5499</v>
      </c>
      <c r="DF45">
        <v>0.5604</v>
      </c>
      <c r="DG45">
        <v>0.5684</v>
      </c>
      <c r="DH45">
        <v>0.57</v>
      </c>
      <c r="DI45">
        <v>0.5863</v>
      </c>
      <c r="DJ45">
        <v>0.73</v>
      </c>
      <c r="DK45">
        <v>0.7585</v>
      </c>
      <c r="DL45">
        <v>0.7854</v>
      </c>
      <c r="DM45">
        <v>0.8</v>
      </c>
      <c r="DN45">
        <v>0.8</v>
      </c>
      <c r="DO45">
        <v>0.8</v>
      </c>
      <c r="DP45">
        <v>0.8</v>
      </c>
      <c r="DQ45">
        <v>0.8</v>
      </c>
      <c r="DR45">
        <v>0.8</v>
      </c>
      <c r="DS45">
        <v>0.9301</v>
      </c>
      <c r="DT45">
        <v>0.96</v>
      </c>
      <c r="DU45">
        <v>0.96</v>
      </c>
      <c r="DV45">
        <v>0.96</v>
      </c>
      <c r="DW45">
        <v>0.96</v>
      </c>
      <c r="DX45">
        <v>0.9723</v>
      </c>
    </row>
    <row r="46" spans="1:128">
      <c r="A46">
        <v>4.5</v>
      </c>
      <c r="B46">
        <v>0</v>
      </c>
      <c r="C46">
        <v>0</v>
      </c>
      <c r="D46">
        <v>0</v>
      </c>
      <c r="E46">
        <v>0</v>
      </c>
      <c r="F46">
        <v>0</v>
      </c>
      <c r="G46">
        <v>2.746e-7</v>
      </c>
      <c r="H46">
        <v>1.572e-6</v>
      </c>
      <c r="I46">
        <v>3.212e-6</v>
      </c>
      <c r="J46">
        <v>5.736e-6</v>
      </c>
      <c r="K46">
        <v>9.516e-6</v>
      </c>
      <c r="L46">
        <v>2.184e-5</v>
      </c>
      <c r="M46">
        <v>3.464e-5</v>
      </c>
      <c r="N46">
        <v>4.468e-5</v>
      </c>
      <c r="O46">
        <v>5.693e-5</v>
      </c>
      <c r="P46">
        <v>7.073e-5</v>
      </c>
      <c r="Q46">
        <v>0.0001048</v>
      </c>
      <c r="R46">
        <v>0.0001564</v>
      </c>
      <c r="S46">
        <v>0.0001951</v>
      </c>
      <c r="T46">
        <v>0.0002409</v>
      </c>
      <c r="U46">
        <v>0.0002925</v>
      </c>
      <c r="V46">
        <v>0.0004446</v>
      </c>
      <c r="W46">
        <v>0.0006092</v>
      </c>
      <c r="X46">
        <v>0.00071</v>
      </c>
      <c r="Y46">
        <v>0.0008211</v>
      </c>
      <c r="Z46">
        <v>0.0009445</v>
      </c>
      <c r="AA46">
        <v>0.0011</v>
      </c>
      <c r="AB46">
        <v>0.0017</v>
      </c>
      <c r="AC46">
        <v>0.0019</v>
      </c>
      <c r="AD46">
        <v>0.0021</v>
      </c>
      <c r="AE46">
        <v>0.0023</v>
      </c>
      <c r="AF46">
        <v>0.0028</v>
      </c>
      <c r="AG46">
        <v>0.0035</v>
      </c>
      <c r="AH46">
        <v>0.0039</v>
      </c>
      <c r="AI46">
        <v>0.0043</v>
      </c>
      <c r="AJ46">
        <v>0.0047</v>
      </c>
      <c r="AK46">
        <v>0.0051</v>
      </c>
      <c r="AL46">
        <v>0.0064</v>
      </c>
      <c r="AM46">
        <v>0.0073</v>
      </c>
      <c r="AN46">
        <v>0.0079</v>
      </c>
      <c r="AO46">
        <v>0.0085</v>
      </c>
      <c r="AP46">
        <v>0.0101</v>
      </c>
      <c r="AQ46">
        <v>0.0117</v>
      </c>
      <c r="AR46">
        <v>0.0125</v>
      </c>
      <c r="AS46">
        <v>0.0134</v>
      </c>
      <c r="AT46">
        <v>0.0145</v>
      </c>
      <c r="AU46">
        <v>0.0171</v>
      </c>
      <c r="AV46">
        <v>0.0189</v>
      </c>
      <c r="AW46">
        <v>0.02</v>
      </c>
      <c r="AX46">
        <v>0.0211</v>
      </c>
      <c r="AY46">
        <v>0.0228</v>
      </c>
      <c r="AZ46">
        <v>0.0262</v>
      </c>
      <c r="BA46">
        <v>0.0287</v>
      </c>
      <c r="BB46">
        <v>0.0301</v>
      </c>
      <c r="BC46">
        <v>0.0315</v>
      </c>
      <c r="BD46">
        <v>0.033</v>
      </c>
      <c r="BE46">
        <v>0.0359</v>
      </c>
      <c r="BF46">
        <v>0.0387</v>
      </c>
      <c r="BG46">
        <v>0.0404</v>
      </c>
      <c r="BH46">
        <v>0.042</v>
      </c>
      <c r="BI46">
        <v>0.0437</v>
      </c>
      <c r="BJ46">
        <v>0.0459</v>
      </c>
      <c r="BK46">
        <v>0.0493</v>
      </c>
      <c r="BL46">
        <v>0.0522</v>
      </c>
      <c r="BM46">
        <v>0.0541</v>
      </c>
      <c r="BN46">
        <v>0.0565</v>
      </c>
      <c r="BO46">
        <v>0.0602</v>
      </c>
      <c r="BP46">
        <v>0.0635</v>
      </c>
      <c r="BQ46">
        <v>0.0655</v>
      </c>
      <c r="BR46">
        <v>0.0676</v>
      </c>
      <c r="BS46">
        <v>0.0717</v>
      </c>
      <c r="BT46">
        <v>0.0757</v>
      </c>
      <c r="BU46">
        <v>0.0778</v>
      </c>
      <c r="BV46">
        <v>0.0799</v>
      </c>
      <c r="BW46">
        <v>0.0819</v>
      </c>
      <c r="BX46">
        <v>0.084</v>
      </c>
      <c r="BY46">
        <v>0.0871</v>
      </c>
      <c r="BZ46">
        <v>0.1175</v>
      </c>
      <c r="CA46">
        <v>0.1471</v>
      </c>
      <c r="CB46">
        <v>0.1803</v>
      </c>
      <c r="CC46">
        <v>0.2093</v>
      </c>
      <c r="CD46">
        <v>0.2355</v>
      </c>
      <c r="CE46">
        <v>0.2555</v>
      </c>
      <c r="CF46">
        <v>0.2738</v>
      </c>
      <c r="CG46">
        <v>0.2925</v>
      </c>
      <c r="CH46">
        <v>0.3078</v>
      </c>
      <c r="CI46">
        <v>0.3234</v>
      </c>
      <c r="CJ46">
        <v>0.3381</v>
      </c>
      <c r="CK46">
        <v>0.3514</v>
      </c>
      <c r="CL46">
        <v>0.3632</v>
      </c>
      <c r="CM46">
        <v>0.3731</v>
      </c>
      <c r="CN46">
        <v>0.3819</v>
      </c>
      <c r="CO46">
        <v>0.4093</v>
      </c>
      <c r="CP46">
        <v>0.4272</v>
      </c>
      <c r="CQ46">
        <v>0.4456</v>
      </c>
      <c r="CR46">
        <v>0.463</v>
      </c>
      <c r="CS46">
        <v>0.4744</v>
      </c>
      <c r="CT46">
        <v>0.4803</v>
      </c>
      <c r="CU46">
        <v>0.484</v>
      </c>
      <c r="CV46">
        <v>0.4876</v>
      </c>
      <c r="CW46">
        <v>0.4898</v>
      </c>
      <c r="CX46">
        <v>0.4907</v>
      </c>
      <c r="CY46">
        <v>0.4931</v>
      </c>
      <c r="CZ46">
        <v>0.4996</v>
      </c>
      <c r="DA46">
        <v>0.509</v>
      </c>
      <c r="DB46">
        <v>0.5184</v>
      </c>
      <c r="DC46">
        <v>0.5277</v>
      </c>
      <c r="DD46">
        <v>0.5395</v>
      </c>
      <c r="DE46">
        <v>0.5499</v>
      </c>
      <c r="DF46">
        <v>0.5604</v>
      </c>
      <c r="DG46">
        <v>0.5684</v>
      </c>
      <c r="DH46">
        <v>0.57</v>
      </c>
      <c r="DI46">
        <v>0.5863</v>
      </c>
      <c r="DJ46">
        <v>0.73</v>
      </c>
      <c r="DK46">
        <v>0.7585</v>
      </c>
      <c r="DL46">
        <v>0.7854</v>
      </c>
      <c r="DM46">
        <v>0.8</v>
      </c>
      <c r="DN46">
        <v>0.8</v>
      </c>
      <c r="DO46">
        <v>0.8</v>
      </c>
      <c r="DP46">
        <v>0.8</v>
      </c>
      <c r="DQ46">
        <v>0.8</v>
      </c>
      <c r="DR46">
        <v>0.8</v>
      </c>
      <c r="DS46">
        <v>0.9301</v>
      </c>
      <c r="DT46">
        <v>0.96</v>
      </c>
      <c r="DU46">
        <v>0.96</v>
      </c>
      <c r="DV46">
        <v>0.96</v>
      </c>
      <c r="DW46">
        <v>0.96</v>
      </c>
      <c r="DX46">
        <v>0.9723</v>
      </c>
    </row>
    <row r="47" spans="1:128">
      <c r="A47">
        <v>4.6</v>
      </c>
      <c r="B47">
        <v>0</v>
      </c>
      <c r="C47">
        <v>0</v>
      </c>
      <c r="D47">
        <v>0</v>
      </c>
      <c r="E47">
        <v>0</v>
      </c>
      <c r="F47">
        <v>0</v>
      </c>
      <c r="G47">
        <v>2.746e-7</v>
      </c>
      <c r="H47">
        <v>1.572e-6</v>
      </c>
      <c r="I47">
        <v>3.212e-6</v>
      </c>
      <c r="J47">
        <v>5.736e-6</v>
      </c>
      <c r="K47">
        <v>9.516e-6</v>
      </c>
      <c r="L47">
        <v>2.184e-5</v>
      </c>
      <c r="M47">
        <v>3.464e-5</v>
      </c>
      <c r="N47">
        <v>4.468e-5</v>
      </c>
      <c r="O47">
        <v>5.693e-5</v>
      </c>
      <c r="P47">
        <v>7.073e-5</v>
      </c>
      <c r="Q47">
        <v>0.0001048</v>
      </c>
      <c r="R47">
        <v>0.0001564</v>
      </c>
      <c r="S47">
        <v>0.0001951</v>
      </c>
      <c r="T47">
        <v>0.0002409</v>
      </c>
      <c r="U47">
        <v>0.0002925</v>
      </c>
      <c r="V47">
        <v>0.0004446</v>
      </c>
      <c r="W47">
        <v>0.0006092</v>
      </c>
      <c r="X47">
        <v>0.00071</v>
      </c>
      <c r="Y47">
        <v>0.0008211</v>
      </c>
      <c r="Z47">
        <v>0.0009445</v>
      </c>
      <c r="AA47">
        <v>0.0011</v>
      </c>
      <c r="AB47">
        <v>0.0017</v>
      </c>
      <c r="AC47">
        <v>0.0019</v>
      </c>
      <c r="AD47">
        <v>0.0021</v>
      </c>
      <c r="AE47">
        <v>0.0023</v>
      </c>
      <c r="AF47">
        <v>0.0028</v>
      </c>
      <c r="AG47">
        <v>0.0035</v>
      </c>
      <c r="AH47">
        <v>0.0039</v>
      </c>
      <c r="AI47">
        <v>0.0043</v>
      </c>
      <c r="AJ47">
        <v>0.0047</v>
      </c>
      <c r="AK47">
        <v>0.0051</v>
      </c>
      <c r="AL47">
        <v>0.0064</v>
      </c>
      <c r="AM47">
        <v>0.0073</v>
      </c>
      <c r="AN47">
        <v>0.0079</v>
      </c>
      <c r="AO47">
        <v>0.0085</v>
      </c>
      <c r="AP47">
        <v>0.0101</v>
      </c>
      <c r="AQ47">
        <v>0.0117</v>
      </c>
      <c r="AR47">
        <v>0.0125</v>
      </c>
      <c r="AS47">
        <v>0.0134</v>
      </c>
      <c r="AT47">
        <v>0.0145</v>
      </c>
      <c r="AU47">
        <v>0.0171</v>
      </c>
      <c r="AV47">
        <v>0.0189</v>
      </c>
      <c r="AW47">
        <v>0.02</v>
      </c>
      <c r="AX47">
        <v>0.0211</v>
      </c>
      <c r="AY47">
        <v>0.0228</v>
      </c>
      <c r="AZ47">
        <v>0.0262</v>
      </c>
      <c r="BA47">
        <v>0.0287</v>
      </c>
      <c r="BB47">
        <v>0.0301</v>
      </c>
      <c r="BC47">
        <v>0.0315</v>
      </c>
      <c r="BD47">
        <v>0.033</v>
      </c>
      <c r="BE47">
        <v>0.0359</v>
      </c>
      <c r="BF47">
        <v>0.0387</v>
      </c>
      <c r="BG47">
        <v>0.0404</v>
      </c>
      <c r="BH47">
        <v>0.042</v>
      </c>
      <c r="BI47">
        <v>0.0437</v>
      </c>
      <c r="BJ47">
        <v>0.0459</v>
      </c>
      <c r="BK47">
        <v>0.0493</v>
      </c>
      <c r="BL47">
        <v>0.0522</v>
      </c>
      <c r="BM47">
        <v>0.0541</v>
      </c>
      <c r="BN47">
        <v>0.0565</v>
      </c>
      <c r="BO47">
        <v>0.0602</v>
      </c>
      <c r="BP47">
        <v>0.0635</v>
      </c>
      <c r="BQ47">
        <v>0.0655</v>
      </c>
      <c r="BR47">
        <v>0.0676</v>
      </c>
      <c r="BS47">
        <v>0.0717</v>
      </c>
      <c r="BT47">
        <v>0.0757</v>
      </c>
      <c r="BU47">
        <v>0.0778</v>
      </c>
      <c r="BV47">
        <v>0.0799</v>
      </c>
      <c r="BW47">
        <v>0.0819</v>
      </c>
      <c r="BX47">
        <v>0.084</v>
      </c>
      <c r="BY47">
        <v>0.0871</v>
      </c>
      <c r="BZ47">
        <v>0.1175</v>
      </c>
      <c r="CA47">
        <v>0.1471</v>
      </c>
      <c r="CB47">
        <v>0.1803</v>
      </c>
      <c r="CC47">
        <v>0.2093</v>
      </c>
      <c r="CD47">
        <v>0.2355</v>
      </c>
      <c r="CE47">
        <v>0.2555</v>
      </c>
      <c r="CF47">
        <v>0.2738</v>
      </c>
      <c r="CG47">
        <v>0.2925</v>
      </c>
      <c r="CH47">
        <v>0.3078</v>
      </c>
      <c r="CI47">
        <v>0.3234</v>
      </c>
      <c r="CJ47">
        <v>0.3381</v>
      </c>
      <c r="CK47">
        <v>0.3514</v>
      </c>
      <c r="CL47">
        <v>0.3632</v>
      </c>
      <c r="CM47">
        <v>0.3731</v>
      </c>
      <c r="CN47">
        <v>0.3819</v>
      </c>
      <c r="CO47">
        <v>0.4093</v>
      </c>
      <c r="CP47">
        <v>0.4272</v>
      </c>
      <c r="CQ47">
        <v>0.4456</v>
      </c>
      <c r="CR47">
        <v>0.463</v>
      </c>
      <c r="CS47">
        <v>0.4744</v>
      </c>
      <c r="CT47">
        <v>0.4803</v>
      </c>
      <c r="CU47">
        <v>0.484</v>
      </c>
      <c r="CV47">
        <v>0.4876</v>
      </c>
      <c r="CW47">
        <v>0.4898</v>
      </c>
      <c r="CX47">
        <v>0.4907</v>
      </c>
      <c r="CY47">
        <v>0.4931</v>
      </c>
      <c r="CZ47">
        <v>0.4996</v>
      </c>
      <c r="DA47">
        <v>0.509</v>
      </c>
      <c r="DB47">
        <v>0.5184</v>
      </c>
      <c r="DC47">
        <v>0.5277</v>
      </c>
      <c r="DD47">
        <v>0.5395</v>
      </c>
      <c r="DE47">
        <v>0.5499</v>
      </c>
      <c r="DF47">
        <v>0.5604</v>
      </c>
      <c r="DG47">
        <v>0.5684</v>
      </c>
      <c r="DH47">
        <v>0.57</v>
      </c>
      <c r="DI47">
        <v>0.5863</v>
      </c>
      <c r="DJ47">
        <v>0.73</v>
      </c>
      <c r="DK47">
        <v>0.7585</v>
      </c>
      <c r="DL47">
        <v>0.7854</v>
      </c>
      <c r="DM47">
        <v>0.8</v>
      </c>
      <c r="DN47">
        <v>0.8</v>
      </c>
      <c r="DO47">
        <v>0.8</v>
      </c>
      <c r="DP47">
        <v>0.8</v>
      </c>
      <c r="DQ47">
        <v>0.8</v>
      </c>
      <c r="DR47">
        <v>0.8</v>
      </c>
      <c r="DS47">
        <v>0.9301</v>
      </c>
      <c r="DT47">
        <v>0.96</v>
      </c>
      <c r="DU47">
        <v>0.96</v>
      </c>
      <c r="DV47">
        <v>0.96</v>
      </c>
      <c r="DW47">
        <v>0.96</v>
      </c>
      <c r="DX47">
        <v>0.9723</v>
      </c>
    </row>
    <row r="48" spans="1:128">
      <c r="A48">
        <v>4.7</v>
      </c>
      <c r="B48">
        <v>0</v>
      </c>
      <c r="C48">
        <v>0</v>
      </c>
      <c r="D48">
        <v>0</v>
      </c>
      <c r="E48">
        <v>0</v>
      </c>
      <c r="F48">
        <v>0</v>
      </c>
      <c r="G48">
        <v>2.746e-7</v>
      </c>
      <c r="H48">
        <v>1.572e-6</v>
      </c>
      <c r="I48">
        <v>3.212e-6</v>
      </c>
      <c r="J48">
        <v>5.736e-6</v>
      </c>
      <c r="K48">
        <v>9.516e-6</v>
      </c>
      <c r="L48">
        <v>2.184e-5</v>
      </c>
      <c r="M48">
        <v>3.464e-5</v>
      </c>
      <c r="N48">
        <v>4.468e-5</v>
      </c>
      <c r="O48">
        <v>5.693e-5</v>
      </c>
      <c r="P48">
        <v>7.073e-5</v>
      </c>
      <c r="Q48">
        <v>0.0001048</v>
      </c>
      <c r="R48">
        <v>0.0001564</v>
      </c>
      <c r="S48">
        <v>0.0001951</v>
      </c>
      <c r="T48">
        <v>0.0002409</v>
      </c>
      <c r="U48">
        <v>0.0002925</v>
      </c>
      <c r="V48">
        <v>0.0004446</v>
      </c>
      <c r="W48">
        <v>0.0006092</v>
      </c>
      <c r="X48">
        <v>0.00071</v>
      </c>
      <c r="Y48">
        <v>0.0008211</v>
      </c>
      <c r="Z48">
        <v>0.0009445</v>
      </c>
      <c r="AA48">
        <v>0.0011</v>
      </c>
      <c r="AB48">
        <v>0.0017</v>
      </c>
      <c r="AC48">
        <v>0.0019</v>
      </c>
      <c r="AD48">
        <v>0.0021</v>
      </c>
      <c r="AE48">
        <v>0.0023</v>
      </c>
      <c r="AF48">
        <v>0.0028</v>
      </c>
      <c r="AG48">
        <v>0.0035</v>
      </c>
      <c r="AH48">
        <v>0.0039</v>
      </c>
      <c r="AI48">
        <v>0.0043</v>
      </c>
      <c r="AJ48">
        <v>0.0047</v>
      </c>
      <c r="AK48">
        <v>0.0051</v>
      </c>
      <c r="AL48">
        <v>0.0064</v>
      </c>
      <c r="AM48">
        <v>0.0073</v>
      </c>
      <c r="AN48">
        <v>0.0079</v>
      </c>
      <c r="AO48">
        <v>0.0085</v>
      </c>
      <c r="AP48">
        <v>0.0101</v>
      </c>
      <c r="AQ48">
        <v>0.0117</v>
      </c>
      <c r="AR48">
        <v>0.0125</v>
      </c>
      <c r="AS48">
        <v>0.0134</v>
      </c>
      <c r="AT48">
        <v>0.0145</v>
      </c>
      <c r="AU48">
        <v>0.0171</v>
      </c>
      <c r="AV48">
        <v>0.0189</v>
      </c>
      <c r="AW48">
        <v>0.02</v>
      </c>
      <c r="AX48">
        <v>0.0211</v>
      </c>
      <c r="AY48">
        <v>0.0228</v>
      </c>
      <c r="AZ48">
        <v>0.0262</v>
      </c>
      <c r="BA48">
        <v>0.0287</v>
      </c>
      <c r="BB48">
        <v>0.0301</v>
      </c>
      <c r="BC48">
        <v>0.0315</v>
      </c>
      <c r="BD48">
        <v>0.033</v>
      </c>
      <c r="BE48">
        <v>0.0359</v>
      </c>
      <c r="BF48">
        <v>0.0387</v>
      </c>
      <c r="BG48">
        <v>0.0404</v>
      </c>
      <c r="BH48">
        <v>0.042</v>
      </c>
      <c r="BI48">
        <v>0.0437</v>
      </c>
      <c r="BJ48">
        <v>0.0459</v>
      </c>
      <c r="BK48">
        <v>0.0493</v>
      </c>
      <c r="BL48">
        <v>0.0522</v>
      </c>
      <c r="BM48">
        <v>0.0541</v>
      </c>
      <c r="BN48">
        <v>0.0565</v>
      </c>
      <c r="BO48">
        <v>0.0602</v>
      </c>
      <c r="BP48">
        <v>0.0635</v>
      </c>
      <c r="BQ48">
        <v>0.0655</v>
      </c>
      <c r="BR48">
        <v>0.0676</v>
      </c>
      <c r="BS48">
        <v>0.0717</v>
      </c>
      <c r="BT48">
        <v>0.0757</v>
      </c>
      <c r="BU48">
        <v>0.0778</v>
      </c>
      <c r="BV48">
        <v>0.0799</v>
      </c>
      <c r="BW48">
        <v>0.0819</v>
      </c>
      <c r="BX48">
        <v>0.084</v>
      </c>
      <c r="BY48">
        <v>0.0871</v>
      </c>
      <c r="BZ48">
        <v>0.1175</v>
      </c>
      <c r="CA48">
        <v>0.1471</v>
      </c>
      <c r="CB48">
        <v>0.1803</v>
      </c>
      <c r="CC48">
        <v>0.2093</v>
      </c>
      <c r="CD48">
        <v>0.2355</v>
      </c>
      <c r="CE48">
        <v>0.2555</v>
      </c>
      <c r="CF48">
        <v>0.2738</v>
      </c>
      <c r="CG48">
        <v>0.2925</v>
      </c>
      <c r="CH48">
        <v>0.3078</v>
      </c>
      <c r="CI48">
        <v>0.3234</v>
      </c>
      <c r="CJ48">
        <v>0.3381</v>
      </c>
      <c r="CK48">
        <v>0.3514</v>
      </c>
      <c r="CL48">
        <v>0.3632</v>
      </c>
      <c r="CM48">
        <v>0.3731</v>
      </c>
      <c r="CN48">
        <v>0.3819</v>
      </c>
      <c r="CO48">
        <v>0.4093</v>
      </c>
      <c r="CP48">
        <v>0.4272</v>
      </c>
      <c r="CQ48">
        <v>0.4456</v>
      </c>
      <c r="CR48">
        <v>0.463</v>
      </c>
      <c r="CS48">
        <v>0.4744</v>
      </c>
      <c r="CT48">
        <v>0.4803</v>
      </c>
      <c r="CU48">
        <v>0.484</v>
      </c>
      <c r="CV48">
        <v>0.4876</v>
      </c>
      <c r="CW48">
        <v>0.4898</v>
      </c>
      <c r="CX48">
        <v>0.4907</v>
      </c>
      <c r="CY48">
        <v>0.4931</v>
      </c>
      <c r="CZ48">
        <v>0.4996</v>
      </c>
      <c r="DA48">
        <v>0.509</v>
      </c>
      <c r="DB48">
        <v>0.5184</v>
      </c>
      <c r="DC48">
        <v>0.5277</v>
      </c>
      <c r="DD48">
        <v>0.5395</v>
      </c>
      <c r="DE48">
        <v>0.5499</v>
      </c>
      <c r="DF48">
        <v>0.5604</v>
      </c>
      <c r="DG48">
        <v>0.5684</v>
      </c>
      <c r="DH48">
        <v>0.57</v>
      </c>
      <c r="DI48">
        <v>0.5863</v>
      </c>
      <c r="DJ48">
        <v>0.73</v>
      </c>
      <c r="DK48">
        <v>0.7585</v>
      </c>
      <c r="DL48">
        <v>0.7854</v>
      </c>
      <c r="DM48">
        <v>0.8</v>
      </c>
      <c r="DN48">
        <v>0.8</v>
      </c>
      <c r="DO48">
        <v>0.8</v>
      </c>
      <c r="DP48">
        <v>0.8</v>
      </c>
      <c r="DQ48">
        <v>0.8</v>
      </c>
      <c r="DR48">
        <v>0.8</v>
      </c>
      <c r="DS48">
        <v>0.9301</v>
      </c>
      <c r="DT48">
        <v>0.96</v>
      </c>
      <c r="DU48">
        <v>0.96</v>
      </c>
      <c r="DV48">
        <v>0.96</v>
      </c>
      <c r="DW48">
        <v>0.96</v>
      </c>
      <c r="DX48">
        <v>0.9723</v>
      </c>
    </row>
    <row r="49" spans="1:128">
      <c r="A49">
        <v>4.8</v>
      </c>
      <c r="B49">
        <v>0</v>
      </c>
      <c r="C49">
        <v>0</v>
      </c>
      <c r="D49">
        <v>0</v>
      </c>
      <c r="E49">
        <v>0</v>
      </c>
      <c r="F49">
        <v>0</v>
      </c>
      <c r="G49">
        <v>2.746e-7</v>
      </c>
      <c r="H49">
        <v>1.572e-6</v>
      </c>
      <c r="I49">
        <v>3.212e-6</v>
      </c>
      <c r="J49">
        <v>5.736e-6</v>
      </c>
      <c r="K49">
        <v>9.516e-6</v>
      </c>
      <c r="L49">
        <v>2.184e-5</v>
      </c>
      <c r="M49">
        <v>3.464e-5</v>
      </c>
      <c r="N49">
        <v>4.468e-5</v>
      </c>
      <c r="O49">
        <v>5.693e-5</v>
      </c>
      <c r="P49">
        <v>7.073e-5</v>
      </c>
      <c r="Q49">
        <v>0.0001048</v>
      </c>
      <c r="R49">
        <v>0.0001564</v>
      </c>
      <c r="S49">
        <v>0.0001951</v>
      </c>
      <c r="T49">
        <v>0.0002409</v>
      </c>
      <c r="U49">
        <v>0.0002925</v>
      </c>
      <c r="V49">
        <v>0.0004446</v>
      </c>
      <c r="W49">
        <v>0.0006092</v>
      </c>
      <c r="X49">
        <v>0.00071</v>
      </c>
      <c r="Y49">
        <v>0.0008211</v>
      </c>
      <c r="Z49">
        <v>0.0009445</v>
      </c>
      <c r="AA49">
        <v>0.0011</v>
      </c>
      <c r="AB49">
        <v>0.0017</v>
      </c>
      <c r="AC49">
        <v>0.0019</v>
      </c>
      <c r="AD49">
        <v>0.0021</v>
      </c>
      <c r="AE49">
        <v>0.0023</v>
      </c>
      <c r="AF49">
        <v>0.0028</v>
      </c>
      <c r="AG49">
        <v>0.0035</v>
      </c>
      <c r="AH49">
        <v>0.0039</v>
      </c>
      <c r="AI49">
        <v>0.0043</v>
      </c>
      <c r="AJ49">
        <v>0.0047</v>
      </c>
      <c r="AK49">
        <v>0.0051</v>
      </c>
      <c r="AL49">
        <v>0.0064</v>
      </c>
      <c r="AM49">
        <v>0.0073</v>
      </c>
      <c r="AN49">
        <v>0.0079</v>
      </c>
      <c r="AO49">
        <v>0.0085</v>
      </c>
      <c r="AP49">
        <v>0.0101</v>
      </c>
      <c r="AQ49">
        <v>0.0117</v>
      </c>
      <c r="AR49">
        <v>0.0125</v>
      </c>
      <c r="AS49">
        <v>0.0134</v>
      </c>
      <c r="AT49">
        <v>0.0145</v>
      </c>
      <c r="AU49">
        <v>0.0171</v>
      </c>
      <c r="AV49">
        <v>0.0189</v>
      </c>
      <c r="AW49">
        <v>0.02</v>
      </c>
      <c r="AX49">
        <v>0.0211</v>
      </c>
      <c r="AY49">
        <v>0.0228</v>
      </c>
      <c r="AZ49">
        <v>0.0262</v>
      </c>
      <c r="BA49">
        <v>0.0287</v>
      </c>
      <c r="BB49">
        <v>0.0301</v>
      </c>
      <c r="BC49">
        <v>0.0315</v>
      </c>
      <c r="BD49">
        <v>0.033</v>
      </c>
      <c r="BE49">
        <v>0.0359</v>
      </c>
      <c r="BF49">
        <v>0.0387</v>
      </c>
      <c r="BG49">
        <v>0.0404</v>
      </c>
      <c r="BH49">
        <v>0.042</v>
      </c>
      <c r="BI49">
        <v>0.0437</v>
      </c>
      <c r="BJ49">
        <v>0.0459</v>
      </c>
      <c r="BK49">
        <v>0.0493</v>
      </c>
      <c r="BL49">
        <v>0.0522</v>
      </c>
      <c r="BM49">
        <v>0.0541</v>
      </c>
      <c r="BN49">
        <v>0.0565</v>
      </c>
      <c r="BO49">
        <v>0.0602</v>
      </c>
      <c r="BP49">
        <v>0.0635</v>
      </c>
      <c r="BQ49">
        <v>0.0655</v>
      </c>
      <c r="BR49">
        <v>0.0676</v>
      </c>
      <c r="BS49">
        <v>0.0717</v>
      </c>
      <c r="BT49">
        <v>0.0757</v>
      </c>
      <c r="BU49">
        <v>0.0778</v>
      </c>
      <c r="BV49">
        <v>0.0799</v>
      </c>
      <c r="BW49">
        <v>0.0819</v>
      </c>
      <c r="BX49">
        <v>0.084</v>
      </c>
      <c r="BY49">
        <v>0.0871</v>
      </c>
      <c r="BZ49">
        <v>0.1175</v>
      </c>
      <c r="CA49">
        <v>0.1471</v>
      </c>
      <c r="CB49">
        <v>0.1803</v>
      </c>
      <c r="CC49">
        <v>0.2093</v>
      </c>
      <c r="CD49">
        <v>0.2355</v>
      </c>
      <c r="CE49">
        <v>0.2555</v>
      </c>
      <c r="CF49">
        <v>0.2738</v>
      </c>
      <c r="CG49">
        <v>0.2925</v>
      </c>
      <c r="CH49">
        <v>0.3078</v>
      </c>
      <c r="CI49">
        <v>0.3234</v>
      </c>
      <c r="CJ49">
        <v>0.3381</v>
      </c>
      <c r="CK49">
        <v>0.3514</v>
      </c>
      <c r="CL49">
        <v>0.3632</v>
      </c>
      <c r="CM49">
        <v>0.3731</v>
      </c>
      <c r="CN49">
        <v>0.3819</v>
      </c>
      <c r="CO49">
        <v>0.4093</v>
      </c>
      <c r="CP49">
        <v>0.4272</v>
      </c>
      <c r="CQ49">
        <v>0.4456</v>
      </c>
      <c r="CR49">
        <v>0.463</v>
      </c>
      <c r="CS49">
        <v>0.4744</v>
      </c>
      <c r="CT49">
        <v>0.4803</v>
      </c>
      <c r="CU49">
        <v>0.484</v>
      </c>
      <c r="CV49">
        <v>0.4876</v>
      </c>
      <c r="CW49">
        <v>0.4898</v>
      </c>
      <c r="CX49">
        <v>0.4907</v>
      </c>
      <c r="CY49">
        <v>0.4931</v>
      </c>
      <c r="CZ49">
        <v>0.4996</v>
      </c>
      <c r="DA49">
        <v>0.509</v>
      </c>
      <c r="DB49">
        <v>0.5184</v>
      </c>
      <c r="DC49">
        <v>0.5277</v>
      </c>
      <c r="DD49">
        <v>0.5395</v>
      </c>
      <c r="DE49">
        <v>0.5499</v>
      </c>
      <c r="DF49">
        <v>0.5604</v>
      </c>
      <c r="DG49">
        <v>0.5684</v>
      </c>
      <c r="DH49">
        <v>0.57</v>
      </c>
      <c r="DI49">
        <v>0.5863</v>
      </c>
      <c r="DJ49">
        <v>0.73</v>
      </c>
      <c r="DK49">
        <v>0.7585</v>
      </c>
      <c r="DL49">
        <v>0.7854</v>
      </c>
      <c r="DM49">
        <v>0.8</v>
      </c>
      <c r="DN49">
        <v>0.8</v>
      </c>
      <c r="DO49">
        <v>0.8</v>
      </c>
      <c r="DP49">
        <v>0.8</v>
      </c>
      <c r="DQ49">
        <v>0.8</v>
      </c>
      <c r="DR49">
        <v>0.8</v>
      </c>
      <c r="DS49">
        <v>0.9301</v>
      </c>
      <c r="DT49">
        <v>0.96</v>
      </c>
      <c r="DU49">
        <v>0.96</v>
      </c>
      <c r="DV49">
        <v>0.96</v>
      </c>
      <c r="DW49">
        <v>0.96</v>
      </c>
      <c r="DX49">
        <v>0.9723</v>
      </c>
    </row>
    <row r="50" spans="1:128">
      <c r="A50">
        <v>4.9</v>
      </c>
      <c r="B50">
        <v>0</v>
      </c>
      <c r="C50">
        <v>0</v>
      </c>
      <c r="D50">
        <v>0</v>
      </c>
      <c r="E50">
        <v>0</v>
      </c>
      <c r="F50">
        <v>0</v>
      </c>
      <c r="G50">
        <v>2.746e-7</v>
      </c>
      <c r="H50">
        <v>1.572e-6</v>
      </c>
      <c r="I50">
        <v>3.212e-6</v>
      </c>
      <c r="J50">
        <v>5.736e-6</v>
      </c>
      <c r="K50">
        <v>9.516e-6</v>
      </c>
      <c r="L50">
        <v>2.184e-5</v>
      </c>
      <c r="M50">
        <v>3.464e-5</v>
      </c>
      <c r="N50">
        <v>4.468e-5</v>
      </c>
      <c r="O50">
        <v>5.693e-5</v>
      </c>
      <c r="P50">
        <v>7.073e-5</v>
      </c>
      <c r="Q50">
        <v>0.0001048</v>
      </c>
      <c r="R50">
        <v>0.0001564</v>
      </c>
      <c r="S50">
        <v>0.0001951</v>
      </c>
      <c r="T50">
        <v>0.0002409</v>
      </c>
      <c r="U50">
        <v>0.0002925</v>
      </c>
      <c r="V50">
        <v>0.0004446</v>
      </c>
      <c r="W50">
        <v>0.0006092</v>
      </c>
      <c r="X50">
        <v>0.00071</v>
      </c>
      <c r="Y50">
        <v>0.0008211</v>
      </c>
      <c r="Z50">
        <v>0.0009445</v>
      </c>
      <c r="AA50">
        <v>0.0011</v>
      </c>
      <c r="AB50">
        <v>0.0017</v>
      </c>
      <c r="AC50">
        <v>0.0019</v>
      </c>
      <c r="AD50">
        <v>0.0021</v>
      </c>
      <c r="AE50">
        <v>0.0023</v>
      </c>
      <c r="AF50">
        <v>0.0028</v>
      </c>
      <c r="AG50">
        <v>0.0035</v>
      </c>
      <c r="AH50">
        <v>0.0039</v>
      </c>
      <c r="AI50">
        <v>0.0043</v>
      </c>
      <c r="AJ50">
        <v>0.0047</v>
      </c>
      <c r="AK50">
        <v>0.0051</v>
      </c>
      <c r="AL50">
        <v>0.0064</v>
      </c>
      <c r="AM50">
        <v>0.0073</v>
      </c>
      <c r="AN50">
        <v>0.0079</v>
      </c>
      <c r="AO50">
        <v>0.0085</v>
      </c>
      <c r="AP50">
        <v>0.0101</v>
      </c>
      <c r="AQ50">
        <v>0.0117</v>
      </c>
      <c r="AR50">
        <v>0.0125</v>
      </c>
      <c r="AS50">
        <v>0.0134</v>
      </c>
      <c r="AT50">
        <v>0.0145</v>
      </c>
      <c r="AU50">
        <v>0.0171</v>
      </c>
      <c r="AV50">
        <v>0.0189</v>
      </c>
      <c r="AW50">
        <v>0.02</v>
      </c>
      <c r="AX50">
        <v>0.0211</v>
      </c>
      <c r="AY50">
        <v>0.0228</v>
      </c>
      <c r="AZ50">
        <v>0.0262</v>
      </c>
      <c r="BA50">
        <v>0.0287</v>
      </c>
      <c r="BB50">
        <v>0.0301</v>
      </c>
      <c r="BC50">
        <v>0.0315</v>
      </c>
      <c r="BD50">
        <v>0.033</v>
      </c>
      <c r="BE50">
        <v>0.0359</v>
      </c>
      <c r="BF50">
        <v>0.0387</v>
      </c>
      <c r="BG50">
        <v>0.0404</v>
      </c>
      <c r="BH50">
        <v>0.042</v>
      </c>
      <c r="BI50">
        <v>0.0437</v>
      </c>
      <c r="BJ50">
        <v>0.0459</v>
      </c>
      <c r="BK50">
        <v>0.0493</v>
      </c>
      <c r="BL50">
        <v>0.0522</v>
      </c>
      <c r="BM50">
        <v>0.0541</v>
      </c>
      <c r="BN50">
        <v>0.0565</v>
      </c>
      <c r="BO50">
        <v>0.0602</v>
      </c>
      <c r="BP50">
        <v>0.0635</v>
      </c>
      <c r="BQ50">
        <v>0.0655</v>
      </c>
      <c r="BR50">
        <v>0.0676</v>
      </c>
      <c r="BS50">
        <v>0.0717</v>
      </c>
      <c r="BT50">
        <v>0.0757</v>
      </c>
      <c r="BU50">
        <v>0.0778</v>
      </c>
      <c r="BV50">
        <v>0.0799</v>
      </c>
      <c r="BW50">
        <v>0.0819</v>
      </c>
      <c r="BX50">
        <v>0.084</v>
      </c>
      <c r="BY50">
        <v>0.0871</v>
      </c>
      <c r="BZ50">
        <v>0.1175</v>
      </c>
      <c r="CA50">
        <v>0.1471</v>
      </c>
      <c r="CB50">
        <v>0.1803</v>
      </c>
      <c r="CC50">
        <v>0.2093</v>
      </c>
      <c r="CD50">
        <v>0.2355</v>
      </c>
      <c r="CE50">
        <v>0.2555</v>
      </c>
      <c r="CF50">
        <v>0.2738</v>
      </c>
      <c r="CG50">
        <v>0.2925</v>
      </c>
      <c r="CH50">
        <v>0.3078</v>
      </c>
      <c r="CI50">
        <v>0.3234</v>
      </c>
      <c r="CJ50">
        <v>0.3381</v>
      </c>
      <c r="CK50">
        <v>0.3514</v>
      </c>
      <c r="CL50">
        <v>0.3632</v>
      </c>
      <c r="CM50">
        <v>0.3731</v>
      </c>
      <c r="CN50">
        <v>0.3819</v>
      </c>
      <c r="CO50">
        <v>0.4093</v>
      </c>
      <c r="CP50">
        <v>0.4272</v>
      </c>
      <c r="CQ50">
        <v>0.4456</v>
      </c>
      <c r="CR50">
        <v>0.463</v>
      </c>
      <c r="CS50">
        <v>0.4744</v>
      </c>
      <c r="CT50">
        <v>0.4803</v>
      </c>
      <c r="CU50">
        <v>0.484</v>
      </c>
      <c r="CV50">
        <v>0.4876</v>
      </c>
      <c r="CW50">
        <v>0.4898</v>
      </c>
      <c r="CX50">
        <v>0.4907</v>
      </c>
      <c r="CY50">
        <v>0.4931</v>
      </c>
      <c r="CZ50">
        <v>0.4996</v>
      </c>
      <c r="DA50">
        <v>0.509</v>
      </c>
      <c r="DB50">
        <v>0.5184</v>
      </c>
      <c r="DC50">
        <v>0.5277</v>
      </c>
      <c r="DD50">
        <v>0.5395</v>
      </c>
      <c r="DE50">
        <v>0.5499</v>
      </c>
      <c r="DF50">
        <v>0.5604</v>
      </c>
      <c r="DG50">
        <v>0.5684</v>
      </c>
      <c r="DH50">
        <v>0.57</v>
      </c>
      <c r="DI50">
        <v>0.5863</v>
      </c>
      <c r="DJ50">
        <v>0.73</v>
      </c>
      <c r="DK50">
        <v>0.7585</v>
      </c>
      <c r="DL50">
        <v>0.7854</v>
      </c>
      <c r="DM50">
        <v>0.8</v>
      </c>
      <c r="DN50">
        <v>0.8</v>
      </c>
      <c r="DO50">
        <v>0.8</v>
      </c>
      <c r="DP50">
        <v>0.8</v>
      </c>
      <c r="DQ50">
        <v>0.8</v>
      </c>
      <c r="DR50">
        <v>0.8</v>
      </c>
      <c r="DS50">
        <v>0.9301</v>
      </c>
      <c r="DT50">
        <v>0.96</v>
      </c>
      <c r="DU50">
        <v>0.96</v>
      </c>
      <c r="DV50">
        <v>0.96</v>
      </c>
      <c r="DW50">
        <v>0.96</v>
      </c>
      <c r="DX50">
        <v>0.9723</v>
      </c>
    </row>
    <row r="51" spans="1:128">
      <c r="A51">
        <v>5</v>
      </c>
      <c r="B51">
        <v>0</v>
      </c>
      <c r="C51">
        <v>0</v>
      </c>
      <c r="D51">
        <v>0</v>
      </c>
      <c r="E51">
        <v>0</v>
      </c>
      <c r="F51">
        <v>0</v>
      </c>
      <c r="G51">
        <v>2.746e-7</v>
      </c>
      <c r="H51">
        <v>1.572e-6</v>
      </c>
      <c r="I51">
        <v>3.212e-6</v>
      </c>
      <c r="J51">
        <v>5.736e-6</v>
      </c>
      <c r="K51">
        <v>9.516e-6</v>
      </c>
      <c r="L51">
        <v>2.184e-5</v>
      </c>
      <c r="M51">
        <v>3.464e-5</v>
      </c>
      <c r="N51">
        <v>4.468e-5</v>
      </c>
      <c r="O51">
        <v>5.693e-5</v>
      </c>
      <c r="P51">
        <v>7.073e-5</v>
      </c>
      <c r="Q51">
        <v>0.0001048</v>
      </c>
      <c r="R51">
        <v>0.0001564</v>
      </c>
      <c r="S51">
        <v>0.0001951</v>
      </c>
      <c r="T51">
        <v>0.0002409</v>
      </c>
      <c r="U51">
        <v>0.0002925</v>
      </c>
      <c r="V51">
        <v>0.0004446</v>
      </c>
      <c r="W51">
        <v>0.0006092</v>
      </c>
      <c r="X51">
        <v>0.00071</v>
      </c>
      <c r="Y51">
        <v>0.0008211</v>
      </c>
      <c r="Z51">
        <v>0.0009445</v>
      </c>
      <c r="AA51">
        <v>0.0011</v>
      </c>
      <c r="AB51">
        <v>0.0017</v>
      </c>
      <c r="AC51">
        <v>0.0019</v>
      </c>
      <c r="AD51">
        <v>0.0021</v>
      </c>
      <c r="AE51">
        <v>0.0023</v>
      </c>
      <c r="AF51">
        <v>0.0028</v>
      </c>
      <c r="AG51">
        <v>0.0035</v>
      </c>
      <c r="AH51">
        <v>0.0039</v>
      </c>
      <c r="AI51">
        <v>0.0043</v>
      </c>
      <c r="AJ51">
        <v>0.0047</v>
      </c>
      <c r="AK51">
        <v>0.0051</v>
      </c>
      <c r="AL51">
        <v>0.0064</v>
      </c>
      <c r="AM51">
        <v>0.0073</v>
      </c>
      <c r="AN51">
        <v>0.0079</v>
      </c>
      <c r="AO51">
        <v>0.0085</v>
      </c>
      <c r="AP51">
        <v>0.0101</v>
      </c>
      <c r="AQ51">
        <v>0.0117</v>
      </c>
      <c r="AR51">
        <v>0.0125</v>
      </c>
      <c r="AS51">
        <v>0.0134</v>
      </c>
      <c r="AT51">
        <v>0.0145</v>
      </c>
      <c r="AU51">
        <v>0.0171</v>
      </c>
      <c r="AV51">
        <v>0.0189</v>
      </c>
      <c r="AW51">
        <v>0.02</v>
      </c>
      <c r="AX51">
        <v>0.0211</v>
      </c>
      <c r="AY51">
        <v>0.0228</v>
      </c>
      <c r="AZ51">
        <v>0.0262</v>
      </c>
      <c r="BA51">
        <v>0.0287</v>
      </c>
      <c r="BB51">
        <v>0.0301</v>
      </c>
      <c r="BC51">
        <v>0.0315</v>
      </c>
      <c r="BD51">
        <v>0.033</v>
      </c>
      <c r="BE51">
        <v>0.0359</v>
      </c>
      <c r="BF51">
        <v>0.0387</v>
      </c>
      <c r="BG51">
        <v>0.0404</v>
      </c>
      <c r="BH51">
        <v>0.042</v>
      </c>
      <c r="BI51">
        <v>0.0437</v>
      </c>
      <c r="BJ51">
        <v>0.0459</v>
      </c>
      <c r="BK51">
        <v>0.0493</v>
      </c>
      <c r="BL51">
        <v>0.0522</v>
      </c>
      <c r="BM51">
        <v>0.0541</v>
      </c>
      <c r="BN51">
        <v>0.0565</v>
      </c>
      <c r="BO51">
        <v>0.0602</v>
      </c>
      <c r="BP51">
        <v>0.0635</v>
      </c>
      <c r="BQ51">
        <v>0.0655</v>
      </c>
      <c r="BR51">
        <v>0.0676</v>
      </c>
      <c r="BS51">
        <v>0.0717</v>
      </c>
      <c r="BT51">
        <v>0.0757</v>
      </c>
      <c r="BU51">
        <v>0.0778</v>
      </c>
      <c r="BV51">
        <v>0.0799</v>
      </c>
      <c r="BW51">
        <v>0.0819</v>
      </c>
      <c r="BX51">
        <v>0.084</v>
      </c>
      <c r="BY51">
        <v>0.0871</v>
      </c>
      <c r="BZ51">
        <v>0.1175</v>
      </c>
      <c r="CA51">
        <v>0.1471</v>
      </c>
      <c r="CB51">
        <v>0.1803</v>
      </c>
      <c r="CC51">
        <v>0.2093</v>
      </c>
      <c r="CD51">
        <v>0.2355</v>
      </c>
      <c r="CE51">
        <v>0.2555</v>
      </c>
      <c r="CF51">
        <v>0.2738</v>
      </c>
      <c r="CG51">
        <v>0.2925</v>
      </c>
      <c r="CH51">
        <v>0.3078</v>
      </c>
      <c r="CI51">
        <v>0.3234</v>
      </c>
      <c r="CJ51">
        <v>0.3381</v>
      </c>
      <c r="CK51">
        <v>0.3514</v>
      </c>
      <c r="CL51">
        <v>0.3632</v>
      </c>
      <c r="CM51">
        <v>0.3731</v>
      </c>
      <c r="CN51">
        <v>0.3819</v>
      </c>
      <c r="CO51">
        <v>0.4093</v>
      </c>
      <c r="CP51">
        <v>0.4272</v>
      </c>
      <c r="CQ51">
        <v>0.4456</v>
      </c>
      <c r="CR51">
        <v>0.463</v>
      </c>
      <c r="CS51">
        <v>0.4744</v>
      </c>
      <c r="CT51">
        <v>0.4803</v>
      </c>
      <c r="CU51">
        <v>0.484</v>
      </c>
      <c r="CV51">
        <v>0.4876</v>
      </c>
      <c r="CW51">
        <v>0.4898</v>
      </c>
      <c r="CX51">
        <v>0.4907</v>
      </c>
      <c r="CY51">
        <v>0.4931</v>
      </c>
      <c r="CZ51">
        <v>0.4996</v>
      </c>
      <c r="DA51">
        <v>0.509</v>
      </c>
      <c r="DB51">
        <v>0.5184</v>
      </c>
      <c r="DC51">
        <v>0.5277</v>
      </c>
      <c r="DD51">
        <v>0.5395</v>
      </c>
      <c r="DE51">
        <v>0.5499</v>
      </c>
      <c r="DF51">
        <v>0.5604</v>
      </c>
      <c r="DG51">
        <v>0.5684</v>
      </c>
      <c r="DH51">
        <v>0.57</v>
      </c>
      <c r="DI51">
        <v>0.5863</v>
      </c>
      <c r="DJ51">
        <v>0.73</v>
      </c>
      <c r="DK51">
        <v>0.7585</v>
      </c>
      <c r="DL51">
        <v>0.7854</v>
      </c>
      <c r="DM51">
        <v>0.8</v>
      </c>
      <c r="DN51">
        <v>0.8</v>
      </c>
      <c r="DO51">
        <v>0.8</v>
      </c>
      <c r="DP51">
        <v>0.8</v>
      </c>
      <c r="DQ51">
        <v>0.8</v>
      </c>
      <c r="DR51">
        <v>0.8</v>
      </c>
      <c r="DS51">
        <v>0.9301</v>
      </c>
      <c r="DT51">
        <v>0.96</v>
      </c>
      <c r="DU51">
        <v>0.96</v>
      </c>
      <c r="DV51">
        <v>0.96</v>
      </c>
      <c r="DW51">
        <v>0.96</v>
      </c>
      <c r="DX51">
        <v>0.9723</v>
      </c>
    </row>
    <row r="52" spans="1:128">
      <c r="A52">
        <v>5.1</v>
      </c>
      <c r="B52">
        <v>0</v>
      </c>
      <c r="C52">
        <v>0</v>
      </c>
      <c r="D52">
        <v>0</v>
      </c>
      <c r="E52">
        <v>0</v>
      </c>
      <c r="F52">
        <v>0</v>
      </c>
      <c r="G52">
        <v>2.746e-7</v>
      </c>
      <c r="H52">
        <v>1.572e-6</v>
      </c>
      <c r="I52">
        <v>3.212e-6</v>
      </c>
      <c r="J52">
        <v>5.736e-6</v>
      </c>
      <c r="K52">
        <v>9.516e-6</v>
      </c>
      <c r="L52">
        <v>2.184e-5</v>
      </c>
      <c r="M52">
        <v>3.464e-5</v>
      </c>
      <c r="N52">
        <v>4.468e-5</v>
      </c>
      <c r="O52">
        <v>5.693e-5</v>
      </c>
      <c r="P52">
        <v>7.073e-5</v>
      </c>
      <c r="Q52">
        <v>0.0001048</v>
      </c>
      <c r="R52">
        <v>0.0001564</v>
      </c>
      <c r="S52">
        <v>0.0001951</v>
      </c>
      <c r="T52">
        <v>0.0002409</v>
      </c>
      <c r="U52">
        <v>0.0002925</v>
      </c>
      <c r="V52">
        <v>0.0004446</v>
      </c>
      <c r="W52">
        <v>0.0006092</v>
      </c>
      <c r="X52">
        <v>0.00071</v>
      </c>
      <c r="Y52">
        <v>0.0008211</v>
      </c>
      <c r="Z52">
        <v>0.0009445</v>
      </c>
      <c r="AA52">
        <v>0.0011</v>
      </c>
      <c r="AB52">
        <v>0.0017</v>
      </c>
      <c r="AC52">
        <v>0.0019</v>
      </c>
      <c r="AD52">
        <v>0.0021</v>
      </c>
      <c r="AE52">
        <v>0.0023</v>
      </c>
      <c r="AF52">
        <v>0.0028</v>
      </c>
      <c r="AG52">
        <v>0.0035</v>
      </c>
      <c r="AH52">
        <v>0.0039</v>
      </c>
      <c r="AI52">
        <v>0.0043</v>
      </c>
      <c r="AJ52">
        <v>0.0047</v>
      </c>
      <c r="AK52">
        <v>0.0051</v>
      </c>
      <c r="AL52">
        <v>0.0064</v>
      </c>
      <c r="AM52">
        <v>0.0073</v>
      </c>
      <c r="AN52">
        <v>0.0079</v>
      </c>
      <c r="AO52">
        <v>0.0085</v>
      </c>
      <c r="AP52">
        <v>0.0101</v>
      </c>
      <c r="AQ52">
        <v>0.0117</v>
      </c>
      <c r="AR52">
        <v>0.0125</v>
      </c>
      <c r="AS52">
        <v>0.0134</v>
      </c>
      <c r="AT52">
        <v>0.0145</v>
      </c>
      <c r="AU52">
        <v>0.0171</v>
      </c>
      <c r="AV52">
        <v>0.0189</v>
      </c>
      <c r="AW52">
        <v>0.02</v>
      </c>
      <c r="AX52">
        <v>0.0211</v>
      </c>
      <c r="AY52">
        <v>0.0228</v>
      </c>
      <c r="AZ52">
        <v>0.0262</v>
      </c>
      <c r="BA52">
        <v>0.0287</v>
      </c>
      <c r="BB52">
        <v>0.0301</v>
      </c>
      <c r="BC52">
        <v>0.0315</v>
      </c>
      <c r="BD52">
        <v>0.033</v>
      </c>
      <c r="BE52">
        <v>0.0359</v>
      </c>
      <c r="BF52">
        <v>0.0387</v>
      </c>
      <c r="BG52">
        <v>0.0404</v>
      </c>
      <c r="BH52">
        <v>0.042</v>
      </c>
      <c r="BI52">
        <v>0.0437</v>
      </c>
      <c r="BJ52">
        <v>0.0459</v>
      </c>
      <c r="BK52">
        <v>0.0493</v>
      </c>
      <c r="BL52">
        <v>0.0522</v>
      </c>
      <c r="BM52">
        <v>0.0541</v>
      </c>
      <c r="BN52">
        <v>0.0565</v>
      </c>
      <c r="BO52">
        <v>0.0602</v>
      </c>
      <c r="BP52">
        <v>0.0635</v>
      </c>
      <c r="BQ52">
        <v>0.0655</v>
      </c>
      <c r="BR52">
        <v>0.0676</v>
      </c>
      <c r="BS52">
        <v>0.0717</v>
      </c>
      <c r="BT52">
        <v>0.0757</v>
      </c>
      <c r="BU52">
        <v>0.0778</v>
      </c>
      <c r="BV52">
        <v>0.0799</v>
      </c>
      <c r="BW52">
        <v>0.0819</v>
      </c>
      <c r="BX52">
        <v>0.084</v>
      </c>
      <c r="BY52">
        <v>0.0871</v>
      </c>
      <c r="BZ52">
        <v>0.1175</v>
      </c>
      <c r="CA52">
        <v>0.1471</v>
      </c>
      <c r="CB52">
        <v>0.1803</v>
      </c>
      <c r="CC52">
        <v>0.2093</v>
      </c>
      <c r="CD52">
        <v>0.2355</v>
      </c>
      <c r="CE52">
        <v>0.2555</v>
      </c>
      <c r="CF52">
        <v>0.2738</v>
      </c>
      <c r="CG52">
        <v>0.2925</v>
      </c>
      <c r="CH52">
        <v>0.3078</v>
      </c>
      <c r="CI52">
        <v>0.3234</v>
      </c>
      <c r="CJ52">
        <v>0.3381</v>
      </c>
      <c r="CK52">
        <v>0.3514</v>
      </c>
      <c r="CL52">
        <v>0.3632</v>
      </c>
      <c r="CM52">
        <v>0.3731</v>
      </c>
      <c r="CN52">
        <v>0.3819</v>
      </c>
      <c r="CO52">
        <v>0.4093</v>
      </c>
      <c r="CP52">
        <v>0.4272</v>
      </c>
      <c r="CQ52">
        <v>0.4456</v>
      </c>
      <c r="CR52">
        <v>0.463</v>
      </c>
      <c r="CS52">
        <v>0.4744</v>
      </c>
      <c r="CT52">
        <v>0.4803</v>
      </c>
      <c r="CU52">
        <v>0.484</v>
      </c>
      <c r="CV52">
        <v>0.4876</v>
      </c>
      <c r="CW52">
        <v>0.4898</v>
      </c>
      <c r="CX52">
        <v>0.4907</v>
      </c>
      <c r="CY52">
        <v>0.4931</v>
      </c>
      <c r="CZ52">
        <v>0.4996</v>
      </c>
      <c r="DA52">
        <v>0.509</v>
      </c>
      <c r="DB52">
        <v>0.5184</v>
      </c>
      <c r="DC52">
        <v>0.5277</v>
      </c>
      <c r="DD52">
        <v>0.5395</v>
      </c>
      <c r="DE52">
        <v>0.5499</v>
      </c>
      <c r="DF52">
        <v>0.5604</v>
      </c>
      <c r="DG52">
        <v>0.5684</v>
      </c>
      <c r="DH52">
        <v>0.57</v>
      </c>
      <c r="DI52">
        <v>0.5863</v>
      </c>
      <c r="DJ52">
        <v>0.73</v>
      </c>
      <c r="DK52">
        <v>0.7585</v>
      </c>
      <c r="DL52">
        <v>0.7854</v>
      </c>
      <c r="DM52">
        <v>0.8</v>
      </c>
      <c r="DN52">
        <v>0.8</v>
      </c>
      <c r="DO52">
        <v>0.8</v>
      </c>
      <c r="DP52">
        <v>0.8</v>
      </c>
      <c r="DQ52">
        <v>0.8</v>
      </c>
      <c r="DR52">
        <v>0.8</v>
      </c>
      <c r="DS52">
        <v>0.9301</v>
      </c>
      <c r="DT52">
        <v>0.96</v>
      </c>
      <c r="DU52">
        <v>0.96</v>
      </c>
      <c r="DV52">
        <v>0.96</v>
      </c>
      <c r="DW52">
        <v>0.96</v>
      </c>
      <c r="DX52">
        <v>0.9723</v>
      </c>
    </row>
    <row r="53" spans="1:128">
      <c r="A53">
        <v>5.2</v>
      </c>
      <c r="B53">
        <v>0</v>
      </c>
      <c r="C53">
        <v>0</v>
      </c>
      <c r="D53">
        <v>0</v>
      </c>
      <c r="E53">
        <v>0</v>
      </c>
      <c r="F53">
        <v>0</v>
      </c>
      <c r="G53">
        <v>2.746e-7</v>
      </c>
      <c r="H53">
        <v>1.572e-6</v>
      </c>
      <c r="I53">
        <v>3.212e-6</v>
      </c>
      <c r="J53">
        <v>5.736e-6</v>
      </c>
      <c r="K53">
        <v>9.516e-6</v>
      </c>
      <c r="L53">
        <v>2.184e-5</v>
      </c>
      <c r="M53">
        <v>3.464e-5</v>
      </c>
      <c r="N53">
        <v>4.468e-5</v>
      </c>
      <c r="O53">
        <v>5.693e-5</v>
      </c>
      <c r="P53">
        <v>7.073e-5</v>
      </c>
      <c r="Q53">
        <v>0.0001048</v>
      </c>
      <c r="R53">
        <v>0.0001564</v>
      </c>
      <c r="S53">
        <v>0.0001951</v>
      </c>
      <c r="T53">
        <v>0.0002409</v>
      </c>
      <c r="U53">
        <v>0.0002925</v>
      </c>
      <c r="V53">
        <v>0.0004446</v>
      </c>
      <c r="W53">
        <v>0.0006092</v>
      </c>
      <c r="X53">
        <v>0.00071</v>
      </c>
      <c r="Y53">
        <v>0.0008211</v>
      </c>
      <c r="Z53">
        <v>0.0009445</v>
      </c>
      <c r="AA53">
        <v>0.0011</v>
      </c>
      <c r="AB53">
        <v>0.0017</v>
      </c>
      <c r="AC53">
        <v>0.0019</v>
      </c>
      <c r="AD53">
        <v>0.0021</v>
      </c>
      <c r="AE53">
        <v>0.0023</v>
      </c>
      <c r="AF53">
        <v>0.0028</v>
      </c>
      <c r="AG53">
        <v>0.0035</v>
      </c>
      <c r="AH53">
        <v>0.0039</v>
      </c>
      <c r="AI53">
        <v>0.0043</v>
      </c>
      <c r="AJ53">
        <v>0.0047</v>
      </c>
      <c r="AK53">
        <v>0.0051</v>
      </c>
      <c r="AL53">
        <v>0.0064</v>
      </c>
      <c r="AM53">
        <v>0.0073</v>
      </c>
      <c r="AN53">
        <v>0.0079</v>
      </c>
      <c r="AO53">
        <v>0.0085</v>
      </c>
      <c r="AP53">
        <v>0.0101</v>
      </c>
      <c r="AQ53">
        <v>0.0117</v>
      </c>
      <c r="AR53">
        <v>0.0125</v>
      </c>
      <c r="AS53">
        <v>0.0134</v>
      </c>
      <c r="AT53">
        <v>0.0145</v>
      </c>
      <c r="AU53">
        <v>0.0171</v>
      </c>
      <c r="AV53">
        <v>0.0189</v>
      </c>
      <c r="AW53">
        <v>0.02</v>
      </c>
      <c r="AX53">
        <v>0.0211</v>
      </c>
      <c r="AY53">
        <v>0.0228</v>
      </c>
      <c r="AZ53">
        <v>0.0262</v>
      </c>
      <c r="BA53">
        <v>0.0287</v>
      </c>
      <c r="BB53">
        <v>0.0301</v>
      </c>
      <c r="BC53">
        <v>0.0315</v>
      </c>
      <c r="BD53">
        <v>0.033</v>
      </c>
      <c r="BE53">
        <v>0.0359</v>
      </c>
      <c r="BF53">
        <v>0.0387</v>
      </c>
      <c r="BG53">
        <v>0.0404</v>
      </c>
      <c r="BH53">
        <v>0.042</v>
      </c>
      <c r="BI53">
        <v>0.0437</v>
      </c>
      <c r="BJ53">
        <v>0.0459</v>
      </c>
      <c r="BK53">
        <v>0.0493</v>
      </c>
      <c r="BL53">
        <v>0.0522</v>
      </c>
      <c r="BM53">
        <v>0.0541</v>
      </c>
      <c r="BN53">
        <v>0.0565</v>
      </c>
      <c r="BO53">
        <v>0.0602</v>
      </c>
      <c r="BP53">
        <v>0.0635</v>
      </c>
      <c r="BQ53">
        <v>0.0655</v>
      </c>
      <c r="BR53">
        <v>0.0676</v>
      </c>
      <c r="BS53">
        <v>0.0717</v>
      </c>
      <c r="BT53">
        <v>0.0757</v>
      </c>
      <c r="BU53">
        <v>0.0778</v>
      </c>
      <c r="BV53">
        <v>0.0799</v>
      </c>
      <c r="BW53">
        <v>0.0819</v>
      </c>
      <c r="BX53">
        <v>0.084</v>
      </c>
      <c r="BY53">
        <v>0.0871</v>
      </c>
      <c r="BZ53">
        <v>0.1175</v>
      </c>
      <c r="CA53">
        <v>0.1471</v>
      </c>
      <c r="CB53">
        <v>0.1803</v>
      </c>
      <c r="CC53">
        <v>0.2093</v>
      </c>
      <c r="CD53">
        <v>0.2355</v>
      </c>
      <c r="CE53">
        <v>0.2555</v>
      </c>
      <c r="CF53">
        <v>0.2738</v>
      </c>
      <c r="CG53">
        <v>0.2925</v>
      </c>
      <c r="CH53">
        <v>0.3078</v>
      </c>
      <c r="CI53">
        <v>0.3234</v>
      </c>
      <c r="CJ53">
        <v>0.3381</v>
      </c>
      <c r="CK53">
        <v>0.3514</v>
      </c>
      <c r="CL53">
        <v>0.3632</v>
      </c>
      <c r="CM53">
        <v>0.3731</v>
      </c>
      <c r="CN53">
        <v>0.3819</v>
      </c>
      <c r="CO53">
        <v>0.4093</v>
      </c>
      <c r="CP53">
        <v>0.4272</v>
      </c>
      <c r="CQ53">
        <v>0.4456</v>
      </c>
      <c r="CR53">
        <v>0.463</v>
      </c>
      <c r="CS53">
        <v>0.4744</v>
      </c>
      <c r="CT53">
        <v>0.4803</v>
      </c>
      <c r="CU53">
        <v>0.484</v>
      </c>
      <c r="CV53">
        <v>0.4876</v>
      </c>
      <c r="CW53">
        <v>0.4898</v>
      </c>
      <c r="CX53">
        <v>0.4907</v>
      </c>
      <c r="CY53">
        <v>0.4931</v>
      </c>
      <c r="CZ53">
        <v>0.4996</v>
      </c>
      <c r="DA53">
        <v>0.509</v>
      </c>
      <c r="DB53">
        <v>0.5184</v>
      </c>
      <c r="DC53">
        <v>0.5277</v>
      </c>
      <c r="DD53">
        <v>0.5395</v>
      </c>
      <c r="DE53">
        <v>0.5499</v>
      </c>
      <c r="DF53">
        <v>0.5604</v>
      </c>
      <c r="DG53">
        <v>0.5684</v>
      </c>
      <c r="DH53">
        <v>0.57</v>
      </c>
      <c r="DI53">
        <v>0.5863</v>
      </c>
      <c r="DJ53">
        <v>0.73</v>
      </c>
      <c r="DK53">
        <v>0.7585</v>
      </c>
      <c r="DL53">
        <v>0.7854</v>
      </c>
      <c r="DM53">
        <v>0.8</v>
      </c>
      <c r="DN53">
        <v>0.8</v>
      </c>
      <c r="DO53">
        <v>0.8</v>
      </c>
      <c r="DP53">
        <v>0.8</v>
      </c>
      <c r="DQ53">
        <v>0.8</v>
      </c>
      <c r="DR53">
        <v>0.8</v>
      </c>
      <c r="DS53">
        <v>0.9301</v>
      </c>
      <c r="DT53">
        <v>0.96</v>
      </c>
      <c r="DU53">
        <v>0.96</v>
      </c>
      <c r="DV53">
        <v>0.96</v>
      </c>
      <c r="DW53">
        <v>0.96</v>
      </c>
      <c r="DX53">
        <v>0.9723</v>
      </c>
    </row>
    <row r="54" spans="1:128">
      <c r="A54">
        <v>5.3</v>
      </c>
      <c r="B54">
        <v>0</v>
      </c>
      <c r="C54">
        <v>0</v>
      </c>
      <c r="D54">
        <v>0</v>
      </c>
      <c r="E54">
        <v>0</v>
      </c>
      <c r="F54">
        <v>0</v>
      </c>
      <c r="G54">
        <v>2.746e-7</v>
      </c>
      <c r="H54">
        <v>1.572e-6</v>
      </c>
      <c r="I54">
        <v>3.212e-6</v>
      </c>
      <c r="J54">
        <v>5.736e-6</v>
      </c>
      <c r="K54">
        <v>9.516e-6</v>
      </c>
      <c r="L54">
        <v>2.184e-5</v>
      </c>
      <c r="M54">
        <v>3.464e-5</v>
      </c>
      <c r="N54">
        <v>4.468e-5</v>
      </c>
      <c r="O54">
        <v>5.693e-5</v>
      </c>
      <c r="P54">
        <v>7.073e-5</v>
      </c>
      <c r="Q54">
        <v>0.0001048</v>
      </c>
      <c r="R54">
        <v>0.0001564</v>
      </c>
      <c r="S54">
        <v>0.0001951</v>
      </c>
      <c r="T54">
        <v>0.0002409</v>
      </c>
      <c r="U54">
        <v>0.0002925</v>
      </c>
      <c r="V54">
        <v>0.0004446</v>
      </c>
      <c r="W54">
        <v>0.0006092</v>
      </c>
      <c r="X54">
        <v>0.00071</v>
      </c>
      <c r="Y54">
        <v>0.0008211</v>
      </c>
      <c r="Z54">
        <v>0.0009445</v>
      </c>
      <c r="AA54">
        <v>0.0011</v>
      </c>
      <c r="AB54">
        <v>0.0017</v>
      </c>
      <c r="AC54">
        <v>0.0019</v>
      </c>
      <c r="AD54">
        <v>0.0021</v>
      </c>
      <c r="AE54">
        <v>0.0023</v>
      </c>
      <c r="AF54">
        <v>0.0028</v>
      </c>
      <c r="AG54">
        <v>0.0035</v>
      </c>
      <c r="AH54">
        <v>0.0039</v>
      </c>
      <c r="AI54">
        <v>0.0043</v>
      </c>
      <c r="AJ54">
        <v>0.0047</v>
      </c>
      <c r="AK54">
        <v>0.0051</v>
      </c>
      <c r="AL54">
        <v>0.0064</v>
      </c>
      <c r="AM54">
        <v>0.0073</v>
      </c>
      <c r="AN54">
        <v>0.0079</v>
      </c>
      <c r="AO54">
        <v>0.0085</v>
      </c>
      <c r="AP54">
        <v>0.0101</v>
      </c>
      <c r="AQ54">
        <v>0.0117</v>
      </c>
      <c r="AR54">
        <v>0.0125</v>
      </c>
      <c r="AS54">
        <v>0.0134</v>
      </c>
      <c r="AT54">
        <v>0.0145</v>
      </c>
      <c r="AU54">
        <v>0.0171</v>
      </c>
      <c r="AV54">
        <v>0.0189</v>
      </c>
      <c r="AW54">
        <v>0.02</v>
      </c>
      <c r="AX54">
        <v>0.0211</v>
      </c>
      <c r="AY54">
        <v>0.0228</v>
      </c>
      <c r="AZ54">
        <v>0.0262</v>
      </c>
      <c r="BA54">
        <v>0.0287</v>
      </c>
      <c r="BB54">
        <v>0.0301</v>
      </c>
      <c r="BC54">
        <v>0.0315</v>
      </c>
      <c r="BD54">
        <v>0.033</v>
      </c>
      <c r="BE54">
        <v>0.0359</v>
      </c>
      <c r="BF54">
        <v>0.0387</v>
      </c>
      <c r="BG54">
        <v>0.0404</v>
      </c>
      <c r="BH54">
        <v>0.042</v>
      </c>
      <c r="BI54">
        <v>0.0437</v>
      </c>
      <c r="BJ54">
        <v>0.0459</v>
      </c>
      <c r="BK54">
        <v>0.0493</v>
      </c>
      <c r="BL54">
        <v>0.0522</v>
      </c>
      <c r="BM54">
        <v>0.0541</v>
      </c>
      <c r="BN54">
        <v>0.0565</v>
      </c>
      <c r="BO54">
        <v>0.0602</v>
      </c>
      <c r="BP54">
        <v>0.0635</v>
      </c>
      <c r="BQ54">
        <v>0.0655</v>
      </c>
      <c r="BR54">
        <v>0.0676</v>
      </c>
      <c r="BS54">
        <v>0.0717</v>
      </c>
      <c r="BT54">
        <v>0.0757</v>
      </c>
      <c r="BU54">
        <v>0.0778</v>
      </c>
      <c r="BV54">
        <v>0.0799</v>
      </c>
      <c r="BW54">
        <v>0.0819</v>
      </c>
      <c r="BX54">
        <v>0.084</v>
      </c>
      <c r="BY54">
        <v>0.0871</v>
      </c>
      <c r="BZ54">
        <v>0.1175</v>
      </c>
      <c r="CA54">
        <v>0.1471</v>
      </c>
      <c r="CB54">
        <v>0.1803</v>
      </c>
      <c r="CC54">
        <v>0.2093</v>
      </c>
      <c r="CD54">
        <v>0.2355</v>
      </c>
      <c r="CE54">
        <v>0.2555</v>
      </c>
      <c r="CF54">
        <v>0.2738</v>
      </c>
      <c r="CG54">
        <v>0.2925</v>
      </c>
      <c r="CH54">
        <v>0.3078</v>
      </c>
      <c r="CI54">
        <v>0.3234</v>
      </c>
      <c r="CJ54">
        <v>0.3381</v>
      </c>
      <c r="CK54">
        <v>0.3514</v>
      </c>
      <c r="CL54">
        <v>0.3632</v>
      </c>
      <c r="CM54">
        <v>0.3731</v>
      </c>
      <c r="CN54">
        <v>0.3819</v>
      </c>
      <c r="CO54">
        <v>0.4093</v>
      </c>
      <c r="CP54">
        <v>0.4272</v>
      </c>
      <c r="CQ54">
        <v>0.4456</v>
      </c>
      <c r="CR54">
        <v>0.463</v>
      </c>
      <c r="CS54">
        <v>0.4744</v>
      </c>
      <c r="CT54">
        <v>0.4803</v>
      </c>
      <c r="CU54">
        <v>0.484</v>
      </c>
      <c r="CV54">
        <v>0.4876</v>
      </c>
      <c r="CW54">
        <v>0.4898</v>
      </c>
      <c r="CX54">
        <v>0.4907</v>
      </c>
      <c r="CY54">
        <v>0.4931</v>
      </c>
      <c r="CZ54">
        <v>0.4996</v>
      </c>
      <c r="DA54">
        <v>0.509</v>
      </c>
      <c r="DB54">
        <v>0.5184</v>
      </c>
      <c r="DC54">
        <v>0.5277</v>
      </c>
      <c r="DD54">
        <v>0.5395</v>
      </c>
      <c r="DE54">
        <v>0.5499</v>
      </c>
      <c r="DF54">
        <v>0.5604</v>
      </c>
      <c r="DG54">
        <v>0.5684</v>
      </c>
      <c r="DH54">
        <v>0.57</v>
      </c>
      <c r="DI54">
        <v>0.5863</v>
      </c>
      <c r="DJ54">
        <v>0.73</v>
      </c>
      <c r="DK54">
        <v>0.7585</v>
      </c>
      <c r="DL54">
        <v>0.7854</v>
      </c>
      <c r="DM54">
        <v>0.8</v>
      </c>
      <c r="DN54">
        <v>0.8</v>
      </c>
      <c r="DO54">
        <v>0.8</v>
      </c>
      <c r="DP54">
        <v>0.8</v>
      </c>
      <c r="DQ54">
        <v>0.8</v>
      </c>
      <c r="DR54">
        <v>0.8</v>
      </c>
      <c r="DS54">
        <v>0.9301</v>
      </c>
      <c r="DT54">
        <v>0.96</v>
      </c>
      <c r="DU54">
        <v>0.96</v>
      </c>
      <c r="DV54">
        <v>0.96</v>
      </c>
      <c r="DW54">
        <v>0.96</v>
      </c>
      <c r="DX54">
        <v>0.9723</v>
      </c>
    </row>
    <row r="55" spans="1:128">
      <c r="A55">
        <v>5.4</v>
      </c>
      <c r="B55">
        <v>0</v>
      </c>
      <c r="C55">
        <v>0</v>
      </c>
      <c r="D55">
        <v>0</v>
      </c>
      <c r="E55">
        <v>0</v>
      </c>
      <c r="F55">
        <v>0</v>
      </c>
      <c r="G55">
        <v>2.746e-7</v>
      </c>
      <c r="H55">
        <v>1.572e-6</v>
      </c>
      <c r="I55">
        <v>3.212e-6</v>
      </c>
      <c r="J55">
        <v>5.736e-6</v>
      </c>
      <c r="K55">
        <v>9.516e-6</v>
      </c>
      <c r="L55">
        <v>2.184e-5</v>
      </c>
      <c r="M55">
        <v>3.464e-5</v>
      </c>
      <c r="N55">
        <v>4.468e-5</v>
      </c>
      <c r="O55">
        <v>5.693e-5</v>
      </c>
      <c r="P55">
        <v>7.073e-5</v>
      </c>
      <c r="Q55">
        <v>0.0001048</v>
      </c>
      <c r="R55">
        <v>0.0001564</v>
      </c>
      <c r="S55">
        <v>0.0001951</v>
      </c>
      <c r="T55">
        <v>0.0002409</v>
      </c>
      <c r="U55">
        <v>0.0002925</v>
      </c>
      <c r="V55">
        <v>0.0004446</v>
      </c>
      <c r="W55">
        <v>0.0006092</v>
      </c>
      <c r="X55">
        <v>0.00071</v>
      </c>
      <c r="Y55">
        <v>0.0008211</v>
      </c>
      <c r="Z55">
        <v>0.0009445</v>
      </c>
      <c r="AA55">
        <v>0.0011</v>
      </c>
      <c r="AB55">
        <v>0.0017</v>
      </c>
      <c r="AC55">
        <v>0.0019</v>
      </c>
      <c r="AD55">
        <v>0.0021</v>
      </c>
      <c r="AE55">
        <v>0.0023</v>
      </c>
      <c r="AF55">
        <v>0.0028</v>
      </c>
      <c r="AG55">
        <v>0.0035</v>
      </c>
      <c r="AH55">
        <v>0.0039</v>
      </c>
      <c r="AI55">
        <v>0.0043</v>
      </c>
      <c r="AJ55">
        <v>0.0047</v>
      </c>
      <c r="AK55">
        <v>0.0051</v>
      </c>
      <c r="AL55">
        <v>0.0064</v>
      </c>
      <c r="AM55">
        <v>0.0073</v>
      </c>
      <c r="AN55">
        <v>0.0079</v>
      </c>
      <c r="AO55">
        <v>0.0085</v>
      </c>
      <c r="AP55">
        <v>0.0101</v>
      </c>
      <c r="AQ55">
        <v>0.0117</v>
      </c>
      <c r="AR55">
        <v>0.0125</v>
      </c>
      <c r="AS55">
        <v>0.0134</v>
      </c>
      <c r="AT55">
        <v>0.0145</v>
      </c>
      <c r="AU55">
        <v>0.0171</v>
      </c>
      <c r="AV55">
        <v>0.0189</v>
      </c>
      <c r="AW55">
        <v>0.02</v>
      </c>
      <c r="AX55">
        <v>0.0211</v>
      </c>
      <c r="AY55">
        <v>0.0228</v>
      </c>
      <c r="AZ55">
        <v>0.0262</v>
      </c>
      <c r="BA55">
        <v>0.0287</v>
      </c>
      <c r="BB55">
        <v>0.0301</v>
      </c>
      <c r="BC55">
        <v>0.0315</v>
      </c>
      <c r="BD55">
        <v>0.033</v>
      </c>
      <c r="BE55">
        <v>0.0359</v>
      </c>
      <c r="BF55">
        <v>0.0387</v>
      </c>
      <c r="BG55">
        <v>0.0404</v>
      </c>
      <c r="BH55">
        <v>0.042</v>
      </c>
      <c r="BI55">
        <v>0.0437</v>
      </c>
      <c r="BJ55">
        <v>0.0459</v>
      </c>
      <c r="BK55">
        <v>0.0493</v>
      </c>
      <c r="BL55">
        <v>0.0522</v>
      </c>
      <c r="BM55">
        <v>0.0541</v>
      </c>
      <c r="BN55">
        <v>0.0565</v>
      </c>
      <c r="BO55">
        <v>0.0602</v>
      </c>
      <c r="BP55">
        <v>0.0635</v>
      </c>
      <c r="BQ55">
        <v>0.0655</v>
      </c>
      <c r="BR55">
        <v>0.0676</v>
      </c>
      <c r="BS55">
        <v>0.0717</v>
      </c>
      <c r="BT55">
        <v>0.0757</v>
      </c>
      <c r="BU55">
        <v>0.0778</v>
      </c>
      <c r="BV55">
        <v>0.0799</v>
      </c>
      <c r="BW55">
        <v>0.0819</v>
      </c>
      <c r="BX55">
        <v>0.084</v>
      </c>
      <c r="BY55">
        <v>0.0871</v>
      </c>
      <c r="BZ55">
        <v>0.1175</v>
      </c>
      <c r="CA55">
        <v>0.1471</v>
      </c>
      <c r="CB55">
        <v>0.1803</v>
      </c>
      <c r="CC55">
        <v>0.2093</v>
      </c>
      <c r="CD55">
        <v>0.2355</v>
      </c>
      <c r="CE55">
        <v>0.2555</v>
      </c>
      <c r="CF55">
        <v>0.2738</v>
      </c>
      <c r="CG55">
        <v>0.2925</v>
      </c>
      <c r="CH55">
        <v>0.3078</v>
      </c>
      <c r="CI55">
        <v>0.3234</v>
      </c>
      <c r="CJ55">
        <v>0.3381</v>
      </c>
      <c r="CK55">
        <v>0.3514</v>
      </c>
      <c r="CL55">
        <v>0.3632</v>
      </c>
      <c r="CM55">
        <v>0.3731</v>
      </c>
      <c r="CN55">
        <v>0.3819</v>
      </c>
      <c r="CO55">
        <v>0.4093</v>
      </c>
      <c r="CP55">
        <v>0.4272</v>
      </c>
      <c r="CQ55">
        <v>0.4456</v>
      </c>
      <c r="CR55">
        <v>0.463</v>
      </c>
      <c r="CS55">
        <v>0.4744</v>
      </c>
      <c r="CT55">
        <v>0.4803</v>
      </c>
      <c r="CU55">
        <v>0.484</v>
      </c>
      <c r="CV55">
        <v>0.4876</v>
      </c>
      <c r="CW55">
        <v>0.4898</v>
      </c>
      <c r="CX55">
        <v>0.4907</v>
      </c>
      <c r="CY55">
        <v>0.4931</v>
      </c>
      <c r="CZ55">
        <v>0.4996</v>
      </c>
      <c r="DA55">
        <v>0.509</v>
      </c>
      <c r="DB55">
        <v>0.5184</v>
      </c>
      <c r="DC55">
        <v>0.5277</v>
      </c>
      <c r="DD55">
        <v>0.5395</v>
      </c>
      <c r="DE55">
        <v>0.5499</v>
      </c>
      <c r="DF55">
        <v>0.5604</v>
      </c>
      <c r="DG55">
        <v>0.5684</v>
      </c>
      <c r="DH55">
        <v>0.57</v>
      </c>
      <c r="DI55">
        <v>0.5863</v>
      </c>
      <c r="DJ55">
        <v>0.73</v>
      </c>
      <c r="DK55">
        <v>0.7585</v>
      </c>
      <c r="DL55">
        <v>0.7854</v>
      </c>
      <c r="DM55">
        <v>0.8</v>
      </c>
      <c r="DN55">
        <v>0.8</v>
      </c>
      <c r="DO55">
        <v>0.8</v>
      </c>
      <c r="DP55">
        <v>0.8</v>
      </c>
      <c r="DQ55">
        <v>0.8</v>
      </c>
      <c r="DR55">
        <v>0.8</v>
      </c>
      <c r="DS55">
        <v>0.9301</v>
      </c>
      <c r="DT55">
        <v>0.96</v>
      </c>
      <c r="DU55">
        <v>0.96</v>
      </c>
      <c r="DV55">
        <v>0.96</v>
      </c>
      <c r="DW55">
        <v>0.96</v>
      </c>
      <c r="DX55">
        <v>0.9723</v>
      </c>
    </row>
    <row r="56" spans="1:128">
      <c r="A56">
        <v>5.5</v>
      </c>
      <c r="B56">
        <v>0</v>
      </c>
      <c r="C56">
        <v>0</v>
      </c>
      <c r="D56">
        <v>0</v>
      </c>
      <c r="E56">
        <v>0</v>
      </c>
      <c r="F56">
        <v>0</v>
      </c>
      <c r="G56">
        <v>2.746e-7</v>
      </c>
      <c r="H56">
        <v>1.572e-6</v>
      </c>
      <c r="I56">
        <v>3.212e-6</v>
      </c>
      <c r="J56">
        <v>5.736e-6</v>
      </c>
      <c r="K56">
        <v>9.516e-6</v>
      </c>
      <c r="L56">
        <v>2.184e-5</v>
      </c>
      <c r="M56">
        <v>3.464e-5</v>
      </c>
      <c r="N56">
        <v>4.468e-5</v>
      </c>
      <c r="O56">
        <v>5.693e-5</v>
      </c>
      <c r="P56">
        <v>7.073e-5</v>
      </c>
      <c r="Q56">
        <v>0.0001048</v>
      </c>
      <c r="R56">
        <v>0.0001564</v>
      </c>
      <c r="S56">
        <v>0.0001951</v>
      </c>
      <c r="T56">
        <v>0.0002409</v>
      </c>
      <c r="U56">
        <v>0.0002925</v>
      </c>
      <c r="V56">
        <v>0.0004446</v>
      </c>
      <c r="W56">
        <v>0.0006092</v>
      </c>
      <c r="X56">
        <v>0.00071</v>
      </c>
      <c r="Y56">
        <v>0.0008211</v>
      </c>
      <c r="Z56">
        <v>0.0009445</v>
      </c>
      <c r="AA56">
        <v>0.0011</v>
      </c>
      <c r="AB56">
        <v>0.0017</v>
      </c>
      <c r="AC56">
        <v>0.0019</v>
      </c>
      <c r="AD56">
        <v>0.0021</v>
      </c>
      <c r="AE56">
        <v>0.0023</v>
      </c>
      <c r="AF56">
        <v>0.0028</v>
      </c>
      <c r="AG56">
        <v>0.0035</v>
      </c>
      <c r="AH56">
        <v>0.0039</v>
      </c>
      <c r="AI56">
        <v>0.0043</v>
      </c>
      <c r="AJ56">
        <v>0.0047</v>
      </c>
      <c r="AK56">
        <v>0.0051</v>
      </c>
      <c r="AL56">
        <v>0.0064</v>
      </c>
      <c r="AM56">
        <v>0.0073</v>
      </c>
      <c r="AN56">
        <v>0.0079</v>
      </c>
      <c r="AO56">
        <v>0.0085</v>
      </c>
      <c r="AP56">
        <v>0.0101</v>
      </c>
      <c r="AQ56">
        <v>0.0117</v>
      </c>
      <c r="AR56">
        <v>0.0125</v>
      </c>
      <c r="AS56">
        <v>0.0134</v>
      </c>
      <c r="AT56">
        <v>0.0145</v>
      </c>
      <c r="AU56">
        <v>0.0171</v>
      </c>
      <c r="AV56">
        <v>0.0189</v>
      </c>
      <c r="AW56">
        <v>0.02</v>
      </c>
      <c r="AX56">
        <v>0.0211</v>
      </c>
      <c r="AY56">
        <v>0.0228</v>
      </c>
      <c r="AZ56">
        <v>0.0262</v>
      </c>
      <c r="BA56">
        <v>0.0287</v>
      </c>
      <c r="BB56">
        <v>0.0301</v>
      </c>
      <c r="BC56">
        <v>0.0315</v>
      </c>
      <c r="BD56">
        <v>0.033</v>
      </c>
      <c r="BE56">
        <v>0.0359</v>
      </c>
      <c r="BF56">
        <v>0.0387</v>
      </c>
      <c r="BG56">
        <v>0.0404</v>
      </c>
      <c r="BH56">
        <v>0.042</v>
      </c>
      <c r="BI56">
        <v>0.0437</v>
      </c>
      <c r="BJ56">
        <v>0.0459</v>
      </c>
      <c r="BK56">
        <v>0.0493</v>
      </c>
      <c r="BL56">
        <v>0.0522</v>
      </c>
      <c r="BM56">
        <v>0.0541</v>
      </c>
      <c r="BN56">
        <v>0.0565</v>
      </c>
      <c r="BO56">
        <v>0.0602</v>
      </c>
      <c r="BP56">
        <v>0.0635</v>
      </c>
      <c r="BQ56">
        <v>0.0655</v>
      </c>
      <c r="BR56">
        <v>0.0676</v>
      </c>
      <c r="BS56">
        <v>0.0717</v>
      </c>
      <c r="BT56">
        <v>0.0757</v>
      </c>
      <c r="BU56">
        <v>0.0778</v>
      </c>
      <c r="BV56">
        <v>0.0799</v>
      </c>
      <c r="BW56">
        <v>0.0819</v>
      </c>
      <c r="BX56">
        <v>0.084</v>
      </c>
      <c r="BY56">
        <v>0.0871</v>
      </c>
      <c r="BZ56">
        <v>0.1175</v>
      </c>
      <c r="CA56">
        <v>0.1471</v>
      </c>
      <c r="CB56">
        <v>0.1803</v>
      </c>
      <c r="CC56">
        <v>0.2093</v>
      </c>
      <c r="CD56">
        <v>0.2355</v>
      </c>
      <c r="CE56">
        <v>0.2555</v>
      </c>
      <c r="CF56">
        <v>0.2738</v>
      </c>
      <c r="CG56">
        <v>0.2925</v>
      </c>
      <c r="CH56">
        <v>0.3078</v>
      </c>
      <c r="CI56">
        <v>0.3234</v>
      </c>
      <c r="CJ56">
        <v>0.3381</v>
      </c>
      <c r="CK56">
        <v>0.3514</v>
      </c>
      <c r="CL56">
        <v>0.3632</v>
      </c>
      <c r="CM56">
        <v>0.3731</v>
      </c>
      <c r="CN56">
        <v>0.3819</v>
      </c>
      <c r="CO56">
        <v>0.4093</v>
      </c>
      <c r="CP56">
        <v>0.4272</v>
      </c>
      <c r="CQ56">
        <v>0.4456</v>
      </c>
      <c r="CR56">
        <v>0.463</v>
      </c>
      <c r="CS56">
        <v>0.4744</v>
      </c>
      <c r="CT56">
        <v>0.4803</v>
      </c>
      <c r="CU56">
        <v>0.484</v>
      </c>
      <c r="CV56">
        <v>0.4876</v>
      </c>
      <c r="CW56">
        <v>0.4898</v>
      </c>
      <c r="CX56">
        <v>0.4907</v>
      </c>
      <c r="CY56">
        <v>0.4931</v>
      </c>
      <c r="CZ56">
        <v>0.4996</v>
      </c>
      <c r="DA56">
        <v>0.509</v>
      </c>
      <c r="DB56">
        <v>0.5184</v>
      </c>
      <c r="DC56">
        <v>0.5277</v>
      </c>
      <c r="DD56">
        <v>0.5395</v>
      </c>
      <c r="DE56">
        <v>0.5499</v>
      </c>
      <c r="DF56">
        <v>0.5604</v>
      </c>
      <c r="DG56">
        <v>0.5684</v>
      </c>
      <c r="DH56">
        <v>0.57</v>
      </c>
      <c r="DI56">
        <v>0.5863</v>
      </c>
      <c r="DJ56">
        <v>0.73</v>
      </c>
      <c r="DK56">
        <v>0.7585</v>
      </c>
      <c r="DL56">
        <v>0.7854</v>
      </c>
      <c r="DM56">
        <v>0.8</v>
      </c>
      <c r="DN56">
        <v>0.8</v>
      </c>
      <c r="DO56">
        <v>0.8</v>
      </c>
      <c r="DP56">
        <v>0.8</v>
      </c>
      <c r="DQ56">
        <v>0.8</v>
      </c>
      <c r="DR56">
        <v>0.8</v>
      </c>
      <c r="DS56">
        <v>0.9301</v>
      </c>
      <c r="DT56">
        <v>0.96</v>
      </c>
      <c r="DU56">
        <v>0.96</v>
      </c>
      <c r="DV56">
        <v>0.96</v>
      </c>
      <c r="DW56">
        <v>0.96</v>
      </c>
      <c r="DX56">
        <v>0.9723</v>
      </c>
    </row>
    <row r="57" spans="1:128">
      <c r="A57">
        <v>5.6</v>
      </c>
      <c r="B57">
        <v>0</v>
      </c>
      <c r="C57">
        <v>0</v>
      </c>
      <c r="D57">
        <v>0</v>
      </c>
      <c r="E57">
        <v>0</v>
      </c>
      <c r="F57">
        <v>0</v>
      </c>
      <c r="G57">
        <v>2.746e-7</v>
      </c>
      <c r="H57">
        <v>1.572e-6</v>
      </c>
      <c r="I57">
        <v>3.212e-6</v>
      </c>
      <c r="J57">
        <v>5.736e-6</v>
      </c>
      <c r="K57">
        <v>9.516e-6</v>
      </c>
      <c r="L57">
        <v>2.184e-5</v>
      </c>
      <c r="M57">
        <v>3.464e-5</v>
      </c>
      <c r="N57">
        <v>4.468e-5</v>
      </c>
      <c r="O57">
        <v>5.693e-5</v>
      </c>
      <c r="P57">
        <v>7.073e-5</v>
      </c>
      <c r="Q57">
        <v>0.0001048</v>
      </c>
      <c r="R57">
        <v>0.0001564</v>
      </c>
      <c r="S57">
        <v>0.0001951</v>
      </c>
      <c r="T57">
        <v>0.0002409</v>
      </c>
      <c r="U57">
        <v>0.0002925</v>
      </c>
      <c r="V57">
        <v>0.0004446</v>
      </c>
      <c r="W57">
        <v>0.0006092</v>
      </c>
      <c r="X57">
        <v>0.00071</v>
      </c>
      <c r="Y57">
        <v>0.0008211</v>
      </c>
      <c r="Z57">
        <v>0.0009445</v>
      </c>
      <c r="AA57">
        <v>0.0011</v>
      </c>
      <c r="AB57">
        <v>0.0017</v>
      </c>
      <c r="AC57">
        <v>0.0019</v>
      </c>
      <c r="AD57">
        <v>0.0021</v>
      </c>
      <c r="AE57">
        <v>0.0023</v>
      </c>
      <c r="AF57">
        <v>0.0028</v>
      </c>
      <c r="AG57">
        <v>0.0035</v>
      </c>
      <c r="AH57">
        <v>0.0039</v>
      </c>
      <c r="AI57">
        <v>0.0043</v>
      </c>
      <c r="AJ57">
        <v>0.0047</v>
      </c>
      <c r="AK57">
        <v>0.0051</v>
      </c>
      <c r="AL57">
        <v>0.0064</v>
      </c>
      <c r="AM57">
        <v>0.0073</v>
      </c>
      <c r="AN57">
        <v>0.0079</v>
      </c>
      <c r="AO57">
        <v>0.0085</v>
      </c>
      <c r="AP57">
        <v>0.0101</v>
      </c>
      <c r="AQ57">
        <v>0.0117</v>
      </c>
      <c r="AR57">
        <v>0.0125</v>
      </c>
      <c r="AS57">
        <v>0.0134</v>
      </c>
      <c r="AT57">
        <v>0.0145</v>
      </c>
      <c r="AU57">
        <v>0.0171</v>
      </c>
      <c r="AV57">
        <v>0.0189</v>
      </c>
      <c r="AW57">
        <v>0.02</v>
      </c>
      <c r="AX57">
        <v>0.0211</v>
      </c>
      <c r="AY57">
        <v>0.0228</v>
      </c>
      <c r="AZ57">
        <v>0.0262</v>
      </c>
      <c r="BA57">
        <v>0.0287</v>
      </c>
      <c r="BB57">
        <v>0.0301</v>
      </c>
      <c r="BC57">
        <v>0.0315</v>
      </c>
      <c r="BD57">
        <v>0.033</v>
      </c>
      <c r="BE57">
        <v>0.0359</v>
      </c>
      <c r="BF57">
        <v>0.0387</v>
      </c>
      <c r="BG57">
        <v>0.0404</v>
      </c>
      <c r="BH57">
        <v>0.042</v>
      </c>
      <c r="BI57">
        <v>0.0437</v>
      </c>
      <c r="BJ57">
        <v>0.0459</v>
      </c>
      <c r="BK57">
        <v>0.0493</v>
      </c>
      <c r="BL57">
        <v>0.0522</v>
      </c>
      <c r="BM57">
        <v>0.0541</v>
      </c>
      <c r="BN57">
        <v>0.0565</v>
      </c>
      <c r="BO57">
        <v>0.0602</v>
      </c>
      <c r="BP57">
        <v>0.0635</v>
      </c>
      <c r="BQ57">
        <v>0.0655</v>
      </c>
      <c r="BR57">
        <v>0.0676</v>
      </c>
      <c r="BS57">
        <v>0.0717</v>
      </c>
      <c r="BT57">
        <v>0.0757</v>
      </c>
      <c r="BU57">
        <v>0.0778</v>
      </c>
      <c r="BV57">
        <v>0.0799</v>
      </c>
      <c r="BW57">
        <v>0.0819</v>
      </c>
      <c r="BX57">
        <v>0.084</v>
      </c>
      <c r="BY57">
        <v>0.0871</v>
      </c>
      <c r="BZ57">
        <v>0.1175</v>
      </c>
      <c r="CA57">
        <v>0.1471</v>
      </c>
      <c r="CB57">
        <v>0.1803</v>
      </c>
      <c r="CC57">
        <v>0.2093</v>
      </c>
      <c r="CD57">
        <v>0.2355</v>
      </c>
      <c r="CE57">
        <v>0.2555</v>
      </c>
      <c r="CF57">
        <v>0.2738</v>
      </c>
      <c r="CG57">
        <v>0.2925</v>
      </c>
      <c r="CH57">
        <v>0.3078</v>
      </c>
      <c r="CI57">
        <v>0.3234</v>
      </c>
      <c r="CJ57">
        <v>0.3381</v>
      </c>
      <c r="CK57">
        <v>0.3514</v>
      </c>
      <c r="CL57">
        <v>0.3632</v>
      </c>
      <c r="CM57">
        <v>0.3731</v>
      </c>
      <c r="CN57">
        <v>0.3819</v>
      </c>
      <c r="CO57">
        <v>0.4093</v>
      </c>
      <c r="CP57">
        <v>0.4272</v>
      </c>
      <c r="CQ57">
        <v>0.4456</v>
      </c>
      <c r="CR57">
        <v>0.463</v>
      </c>
      <c r="CS57">
        <v>0.4744</v>
      </c>
      <c r="CT57">
        <v>0.4803</v>
      </c>
      <c r="CU57">
        <v>0.484</v>
      </c>
      <c r="CV57">
        <v>0.4876</v>
      </c>
      <c r="CW57">
        <v>0.4898</v>
      </c>
      <c r="CX57">
        <v>0.4907</v>
      </c>
      <c r="CY57">
        <v>0.4931</v>
      </c>
      <c r="CZ57">
        <v>0.4996</v>
      </c>
      <c r="DA57">
        <v>0.509</v>
      </c>
      <c r="DB57">
        <v>0.5184</v>
      </c>
      <c r="DC57">
        <v>0.5277</v>
      </c>
      <c r="DD57">
        <v>0.5395</v>
      </c>
      <c r="DE57">
        <v>0.5499</v>
      </c>
      <c r="DF57">
        <v>0.5604</v>
      </c>
      <c r="DG57">
        <v>0.5684</v>
      </c>
      <c r="DH57">
        <v>0.57</v>
      </c>
      <c r="DI57">
        <v>0.5863</v>
      </c>
      <c r="DJ57">
        <v>0.73</v>
      </c>
      <c r="DK57">
        <v>0.7585</v>
      </c>
      <c r="DL57">
        <v>0.7854</v>
      </c>
      <c r="DM57">
        <v>0.8</v>
      </c>
      <c r="DN57">
        <v>0.8</v>
      </c>
      <c r="DO57">
        <v>0.8</v>
      </c>
      <c r="DP57">
        <v>0.8</v>
      </c>
      <c r="DQ57">
        <v>0.8</v>
      </c>
      <c r="DR57">
        <v>0.8</v>
      </c>
      <c r="DS57">
        <v>0.9301</v>
      </c>
      <c r="DT57">
        <v>0.96</v>
      </c>
      <c r="DU57">
        <v>0.96</v>
      </c>
      <c r="DV57">
        <v>0.96</v>
      </c>
      <c r="DW57">
        <v>0.96</v>
      </c>
      <c r="DX57">
        <v>0.9723</v>
      </c>
    </row>
    <row r="58" spans="1:128">
      <c r="A58">
        <v>5.7</v>
      </c>
      <c r="B58">
        <v>0</v>
      </c>
      <c r="C58">
        <v>0</v>
      </c>
      <c r="D58">
        <v>0</v>
      </c>
      <c r="E58">
        <v>0</v>
      </c>
      <c r="F58">
        <v>0</v>
      </c>
      <c r="G58">
        <v>2.746e-7</v>
      </c>
      <c r="H58">
        <v>1.572e-6</v>
      </c>
      <c r="I58">
        <v>3.212e-6</v>
      </c>
      <c r="J58">
        <v>5.736e-6</v>
      </c>
      <c r="K58">
        <v>9.516e-6</v>
      </c>
      <c r="L58">
        <v>2.184e-5</v>
      </c>
      <c r="M58">
        <v>3.464e-5</v>
      </c>
      <c r="N58">
        <v>4.468e-5</v>
      </c>
      <c r="O58">
        <v>5.693e-5</v>
      </c>
      <c r="P58">
        <v>7.073e-5</v>
      </c>
      <c r="Q58">
        <v>0.0001048</v>
      </c>
      <c r="R58">
        <v>0.0001564</v>
      </c>
      <c r="S58">
        <v>0.0001951</v>
      </c>
      <c r="T58">
        <v>0.0002409</v>
      </c>
      <c r="U58">
        <v>0.0002925</v>
      </c>
      <c r="V58">
        <v>0.0004446</v>
      </c>
      <c r="W58">
        <v>0.0006092</v>
      </c>
      <c r="X58">
        <v>0.00071</v>
      </c>
      <c r="Y58">
        <v>0.0008211</v>
      </c>
      <c r="Z58">
        <v>0.0009445</v>
      </c>
      <c r="AA58">
        <v>0.0011</v>
      </c>
      <c r="AB58">
        <v>0.0017</v>
      </c>
      <c r="AC58">
        <v>0.0019</v>
      </c>
      <c r="AD58">
        <v>0.0021</v>
      </c>
      <c r="AE58">
        <v>0.0023</v>
      </c>
      <c r="AF58">
        <v>0.0028</v>
      </c>
      <c r="AG58">
        <v>0.0035</v>
      </c>
      <c r="AH58">
        <v>0.0039</v>
      </c>
      <c r="AI58">
        <v>0.0043</v>
      </c>
      <c r="AJ58">
        <v>0.0047</v>
      </c>
      <c r="AK58">
        <v>0.0051</v>
      </c>
      <c r="AL58">
        <v>0.0064</v>
      </c>
      <c r="AM58">
        <v>0.0073</v>
      </c>
      <c r="AN58">
        <v>0.0079</v>
      </c>
      <c r="AO58">
        <v>0.0085</v>
      </c>
      <c r="AP58">
        <v>0.0101</v>
      </c>
      <c r="AQ58">
        <v>0.0117</v>
      </c>
      <c r="AR58">
        <v>0.0125</v>
      </c>
      <c r="AS58">
        <v>0.0134</v>
      </c>
      <c r="AT58">
        <v>0.0145</v>
      </c>
      <c r="AU58">
        <v>0.0171</v>
      </c>
      <c r="AV58">
        <v>0.0189</v>
      </c>
      <c r="AW58">
        <v>0.02</v>
      </c>
      <c r="AX58">
        <v>0.0211</v>
      </c>
      <c r="AY58">
        <v>0.0228</v>
      </c>
      <c r="AZ58">
        <v>0.0262</v>
      </c>
      <c r="BA58">
        <v>0.0287</v>
      </c>
      <c r="BB58">
        <v>0.0301</v>
      </c>
      <c r="BC58">
        <v>0.0315</v>
      </c>
      <c r="BD58">
        <v>0.033</v>
      </c>
      <c r="BE58">
        <v>0.0359</v>
      </c>
      <c r="BF58">
        <v>0.0387</v>
      </c>
      <c r="BG58">
        <v>0.0404</v>
      </c>
      <c r="BH58">
        <v>0.042</v>
      </c>
      <c r="BI58">
        <v>0.0437</v>
      </c>
      <c r="BJ58">
        <v>0.0459</v>
      </c>
      <c r="BK58">
        <v>0.0493</v>
      </c>
      <c r="BL58">
        <v>0.0522</v>
      </c>
      <c r="BM58">
        <v>0.0541</v>
      </c>
      <c r="BN58">
        <v>0.0565</v>
      </c>
      <c r="BO58">
        <v>0.0602</v>
      </c>
      <c r="BP58">
        <v>0.0635</v>
      </c>
      <c r="BQ58">
        <v>0.0655</v>
      </c>
      <c r="BR58">
        <v>0.0676</v>
      </c>
      <c r="BS58">
        <v>0.0717</v>
      </c>
      <c r="BT58">
        <v>0.0757</v>
      </c>
      <c r="BU58">
        <v>0.0778</v>
      </c>
      <c r="BV58">
        <v>0.0799</v>
      </c>
      <c r="BW58">
        <v>0.0819</v>
      </c>
      <c r="BX58">
        <v>0.084</v>
      </c>
      <c r="BY58">
        <v>0.0871</v>
      </c>
      <c r="BZ58">
        <v>0.1175</v>
      </c>
      <c r="CA58">
        <v>0.1471</v>
      </c>
      <c r="CB58">
        <v>0.1803</v>
      </c>
      <c r="CC58">
        <v>0.2093</v>
      </c>
      <c r="CD58">
        <v>0.2355</v>
      </c>
      <c r="CE58">
        <v>0.2555</v>
      </c>
      <c r="CF58">
        <v>0.2738</v>
      </c>
      <c r="CG58">
        <v>0.2925</v>
      </c>
      <c r="CH58">
        <v>0.3078</v>
      </c>
      <c r="CI58">
        <v>0.3234</v>
      </c>
      <c r="CJ58">
        <v>0.3381</v>
      </c>
      <c r="CK58">
        <v>0.3514</v>
      </c>
      <c r="CL58">
        <v>0.3632</v>
      </c>
      <c r="CM58">
        <v>0.3731</v>
      </c>
      <c r="CN58">
        <v>0.3819</v>
      </c>
      <c r="CO58">
        <v>0.4093</v>
      </c>
      <c r="CP58">
        <v>0.4272</v>
      </c>
      <c r="CQ58">
        <v>0.4456</v>
      </c>
      <c r="CR58">
        <v>0.463</v>
      </c>
      <c r="CS58">
        <v>0.4744</v>
      </c>
      <c r="CT58">
        <v>0.4803</v>
      </c>
      <c r="CU58">
        <v>0.484</v>
      </c>
      <c r="CV58">
        <v>0.4876</v>
      </c>
      <c r="CW58">
        <v>0.4898</v>
      </c>
      <c r="CX58">
        <v>0.4907</v>
      </c>
      <c r="CY58">
        <v>0.4931</v>
      </c>
      <c r="CZ58">
        <v>0.4996</v>
      </c>
      <c r="DA58">
        <v>0.509</v>
      </c>
      <c r="DB58">
        <v>0.5184</v>
      </c>
      <c r="DC58">
        <v>0.5277</v>
      </c>
      <c r="DD58">
        <v>0.5395</v>
      </c>
      <c r="DE58">
        <v>0.5499</v>
      </c>
      <c r="DF58">
        <v>0.5604</v>
      </c>
      <c r="DG58">
        <v>0.5684</v>
      </c>
      <c r="DH58">
        <v>0.57</v>
      </c>
      <c r="DI58">
        <v>0.5863</v>
      </c>
      <c r="DJ58">
        <v>0.73</v>
      </c>
      <c r="DK58">
        <v>0.7585</v>
      </c>
      <c r="DL58">
        <v>0.7854</v>
      </c>
      <c r="DM58">
        <v>0.8</v>
      </c>
      <c r="DN58">
        <v>0.8</v>
      </c>
      <c r="DO58">
        <v>0.8</v>
      </c>
      <c r="DP58">
        <v>0.8</v>
      </c>
      <c r="DQ58">
        <v>0.8</v>
      </c>
      <c r="DR58">
        <v>0.8</v>
      </c>
      <c r="DS58">
        <v>0.9301</v>
      </c>
      <c r="DT58">
        <v>0.96</v>
      </c>
      <c r="DU58">
        <v>0.96</v>
      </c>
      <c r="DV58">
        <v>0.96</v>
      </c>
      <c r="DW58">
        <v>0.96</v>
      </c>
      <c r="DX58">
        <v>0.9723</v>
      </c>
    </row>
    <row r="59" spans="1:128">
      <c r="A59">
        <v>5.8</v>
      </c>
      <c r="B59">
        <v>0</v>
      </c>
      <c r="C59">
        <v>0</v>
      </c>
      <c r="D59">
        <v>0</v>
      </c>
      <c r="E59">
        <v>0</v>
      </c>
      <c r="F59">
        <v>0</v>
      </c>
      <c r="G59">
        <v>2.746e-7</v>
      </c>
      <c r="H59">
        <v>1.572e-6</v>
      </c>
      <c r="I59">
        <v>3.212e-6</v>
      </c>
      <c r="J59">
        <v>5.736e-6</v>
      </c>
      <c r="K59">
        <v>9.516e-6</v>
      </c>
      <c r="L59">
        <v>2.184e-5</v>
      </c>
      <c r="M59">
        <v>3.464e-5</v>
      </c>
      <c r="N59">
        <v>4.468e-5</v>
      </c>
      <c r="O59">
        <v>5.693e-5</v>
      </c>
      <c r="P59">
        <v>7.073e-5</v>
      </c>
      <c r="Q59">
        <v>0.0001048</v>
      </c>
      <c r="R59">
        <v>0.0001564</v>
      </c>
      <c r="S59">
        <v>0.0001951</v>
      </c>
      <c r="T59">
        <v>0.0002409</v>
      </c>
      <c r="U59">
        <v>0.0002925</v>
      </c>
      <c r="V59">
        <v>0.0004446</v>
      </c>
      <c r="W59">
        <v>0.0006092</v>
      </c>
      <c r="X59">
        <v>0.00071</v>
      </c>
      <c r="Y59">
        <v>0.0008211</v>
      </c>
      <c r="Z59">
        <v>0.0009445</v>
      </c>
      <c r="AA59">
        <v>0.0011</v>
      </c>
      <c r="AB59">
        <v>0.0017</v>
      </c>
      <c r="AC59">
        <v>0.0019</v>
      </c>
      <c r="AD59">
        <v>0.0021</v>
      </c>
      <c r="AE59">
        <v>0.0023</v>
      </c>
      <c r="AF59">
        <v>0.0028</v>
      </c>
      <c r="AG59">
        <v>0.0035</v>
      </c>
      <c r="AH59">
        <v>0.0039</v>
      </c>
      <c r="AI59">
        <v>0.0043</v>
      </c>
      <c r="AJ59">
        <v>0.0047</v>
      </c>
      <c r="AK59">
        <v>0.0051</v>
      </c>
      <c r="AL59">
        <v>0.0064</v>
      </c>
      <c r="AM59">
        <v>0.0073</v>
      </c>
      <c r="AN59">
        <v>0.0079</v>
      </c>
      <c r="AO59">
        <v>0.0085</v>
      </c>
      <c r="AP59">
        <v>0.0101</v>
      </c>
      <c r="AQ59">
        <v>0.0117</v>
      </c>
      <c r="AR59">
        <v>0.0125</v>
      </c>
      <c r="AS59">
        <v>0.0134</v>
      </c>
      <c r="AT59">
        <v>0.0145</v>
      </c>
      <c r="AU59">
        <v>0.0171</v>
      </c>
      <c r="AV59">
        <v>0.0189</v>
      </c>
      <c r="AW59">
        <v>0.02</v>
      </c>
      <c r="AX59">
        <v>0.0211</v>
      </c>
      <c r="AY59">
        <v>0.0228</v>
      </c>
      <c r="AZ59">
        <v>0.0262</v>
      </c>
      <c r="BA59">
        <v>0.0287</v>
      </c>
      <c r="BB59">
        <v>0.0301</v>
      </c>
      <c r="BC59">
        <v>0.0315</v>
      </c>
      <c r="BD59">
        <v>0.033</v>
      </c>
      <c r="BE59">
        <v>0.0359</v>
      </c>
      <c r="BF59">
        <v>0.0387</v>
      </c>
      <c r="BG59">
        <v>0.0404</v>
      </c>
      <c r="BH59">
        <v>0.042</v>
      </c>
      <c r="BI59">
        <v>0.0437</v>
      </c>
      <c r="BJ59">
        <v>0.0459</v>
      </c>
      <c r="BK59">
        <v>0.0493</v>
      </c>
      <c r="BL59">
        <v>0.0522</v>
      </c>
      <c r="BM59">
        <v>0.0541</v>
      </c>
      <c r="BN59">
        <v>0.0565</v>
      </c>
      <c r="BO59">
        <v>0.0602</v>
      </c>
      <c r="BP59">
        <v>0.0635</v>
      </c>
      <c r="BQ59">
        <v>0.0655</v>
      </c>
      <c r="BR59">
        <v>0.0676</v>
      </c>
      <c r="BS59">
        <v>0.0717</v>
      </c>
      <c r="BT59">
        <v>0.0757</v>
      </c>
      <c r="BU59">
        <v>0.0778</v>
      </c>
      <c r="BV59">
        <v>0.0799</v>
      </c>
      <c r="BW59">
        <v>0.0819</v>
      </c>
      <c r="BX59">
        <v>0.084</v>
      </c>
      <c r="BY59">
        <v>0.0871</v>
      </c>
      <c r="BZ59">
        <v>0.1175</v>
      </c>
      <c r="CA59">
        <v>0.1471</v>
      </c>
      <c r="CB59">
        <v>0.1803</v>
      </c>
      <c r="CC59">
        <v>0.2093</v>
      </c>
      <c r="CD59">
        <v>0.2355</v>
      </c>
      <c r="CE59">
        <v>0.2555</v>
      </c>
      <c r="CF59">
        <v>0.2738</v>
      </c>
      <c r="CG59">
        <v>0.2925</v>
      </c>
      <c r="CH59">
        <v>0.3078</v>
      </c>
      <c r="CI59">
        <v>0.3234</v>
      </c>
      <c r="CJ59">
        <v>0.3381</v>
      </c>
      <c r="CK59">
        <v>0.3514</v>
      </c>
      <c r="CL59">
        <v>0.3632</v>
      </c>
      <c r="CM59">
        <v>0.3731</v>
      </c>
      <c r="CN59">
        <v>0.3819</v>
      </c>
      <c r="CO59">
        <v>0.4093</v>
      </c>
      <c r="CP59">
        <v>0.4272</v>
      </c>
      <c r="CQ59">
        <v>0.4456</v>
      </c>
      <c r="CR59">
        <v>0.463</v>
      </c>
      <c r="CS59">
        <v>0.4744</v>
      </c>
      <c r="CT59">
        <v>0.4803</v>
      </c>
      <c r="CU59">
        <v>0.484</v>
      </c>
      <c r="CV59">
        <v>0.4876</v>
      </c>
      <c r="CW59">
        <v>0.4898</v>
      </c>
      <c r="CX59">
        <v>0.4907</v>
      </c>
      <c r="CY59">
        <v>0.4931</v>
      </c>
      <c r="CZ59">
        <v>0.4996</v>
      </c>
      <c r="DA59">
        <v>0.509</v>
      </c>
      <c r="DB59">
        <v>0.5184</v>
      </c>
      <c r="DC59">
        <v>0.5277</v>
      </c>
      <c r="DD59">
        <v>0.5395</v>
      </c>
      <c r="DE59">
        <v>0.5499</v>
      </c>
      <c r="DF59">
        <v>0.5604</v>
      </c>
      <c r="DG59">
        <v>0.5684</v>
      </c>
      <c r="DH59">
        <v>0.57</v>
      </c>
      <c r="DI59">
        <v>0.5863</v>
      </c>
      <c r="DJ59">
        <v>0.73</v>
      </c>
      <c r="DK59">
        <v>0.7585</v>
      </c>
      <c r="DL59">
        <v>0.7854</v>
      </c>
      <c r="DM59">
        <v>0.8</v>
      </c>
      <c r="DN59">
        <v>0.8</v>
      </c>
      <c r="DO59">
        <v>0.8</v>
      </c>
      <c r="DP59">
        <v>0.8</v>
      </c>
      <c r="DQ59">
        <v>0.8</v>
      </c>
      <c r="DR59">
        <v>0.8</v>
      </c>
      <c r="DS59">
        <v>0.9301</v>
      </c>
      <c r="DT59">
        <v>0.96</v>
      </c>
      <c r="DU59">
        <v>0.96</v>
      </c>
      <c r="DV59">
        <v>0.96</v>
      </c>
      <c r="DW59">
        <v>0.96</v>
      </c>
      <c r="DX59">
        <v>0.9723</v>
      </c>
    </row>
    <row r="60" spans="1:128">
      <c r="A60">
        <v>5.9</v>
      </c>
      <c r="B60">
        <v>0</v>
      </c>
      <c r="C60">
        <v>0</v>
      </c>
      <c r="D60">
        <v>0</v>
      </c>
      <c r="E60">
        <v>0</v>
      </c>
      <c r="F60">
        <v>0</v>
      </c>
      <c r="G60">
        <v>2.746e-7</v>
      </c>
      <c r="H60">
        <v>1.572e-6</v>
      </c>
      <c r="I60">
        <v>3.212e-6</v>
      </c>
      <c r="J60">
        <v>5.736e-6</v>
      </c>
      <c r="K60">
        <v>9.516e-6</v>
      </c>
      <c r="L60">
        <v>2.184e-5</v>
      </c>
      <c r="M60">
        <v>3.464e-5</v>
      </c>
      <c r="N60">
        <v>4.468e-5</v>
      </c>
      <c r="O60">
        <v>5.693e-5</v>
      </c>
      <c r="P60">
        <v>7.073e-5</v>
      </c>
      <c r="Q60">
        <v>0.0001048</v>
      </c>
      <c r="R60">
        <v>0.0001564</v>
      </c>
      <c r="S60">
        <v>0.0001951</v>
      </c>
      <c r="T60">
        <v>0.0002409</v>
      </c>
      <c r="U60">
        <v>0.0002925</v>
      </c>
      <c r="V60">
        <v>0.0004446</v>
      </c>
      <c r="W60">
        <v>0.0006092</v>
      </c>
      <c r="X60">
        <v>0.00071</v>
      </c>
      <c r="Y60">
        <v>0.0008211</v>
      </c>
      <c r="Z60">
        <v>0.0009445</v>
      </c>
      <c r="AA60">
        <v>0.0011</v>
      </c>
      <c r="AB60">
        <v>0.0017</v>
      </c>
      <c r="AC60">
        <v>0.0019</v>
      </c>
      <c r="AD60">
        <v>0.0021</v>
      </c>
      <c r="AE60">
        <v>0.0023</v>
      </c>
      <c r="AF60">
        <v>0.0028</v>
      </c>
      <c r="AG60">
        <v>0.0035</v>
      </c>
      <c r="AH60">
        <v>0.0039</v>
      </c>
      <c r="AI60">
        <v>0.0043</v>
      </c>
      <c r="AJ60">
        <v>0.0047</v>
      </c>
      <c r="AK60">
        <v>0.0051</v>
      </c>
      <c r="AL60">
        <v>0.0064</v>
      </c>
      <c r="AM60">
        <v>0.0073</v>
      </c>
      <c r="AN60">
        <v>0.0079</v>
      </c>
      <c r="AO60">
        <v>0.0085</v>
      </c>
      <c r="AP60">
        <v>0.0101</v>
      </c>
      <c r="AQ60">
        <v>0.0117</v>
      </c>
      <c r="AR60">
        <v>0.0125</v>
      </c>
      <c r="AS60">
        <v>0.0134</v>
      </c>
      <c r="AT60">
        <v>0.0145</v>
      </c>
      <c r="AU60">
        <v>0.0171</v>
      </c>
      <c r="AV60">
        <v>0.0189</v>
      </c>
      <c r="AW60">
        <v>0.02</v>
      </c>
      <c r="AX60">
        <v>0.0211</v>
      </c>
      <c r="AY60">
        <v>0.0228</v>
      </c>
      <c r="AZ60">
        <v>0.0262</v>
      </c>
      <c r="BA60">
        <v>0.0287</v>
      </c>
      <c r="BB60">
        <v>0.0301</v>
      </c>
      <c r="BC60">
        <v>0.0315</v>
      </c>
      <c r="BD60">
        <v>0.033</v>
      </c>
      <c r="BE60">
        <v>0.0359</v>
      </c>
      <c r="BF60">
        <v>0.0387</v>
      </c>
      <c r="BG60">
        <v>0.0404</v>
      </c>
      <c r="BH60">
        <v>0.042</v>
      </c>
      <c r="BI60">
        <v>0.0437</v>
      </c>
      <c r="BJ60">
        <v>0.0459</v>
      </c>
      <c r="BK60">
        <v>0.0493</v>
      </c>
      <c r="BL60">
        <v>0.0522</v>
      </c>
      <c r="BM60">
        <v>0.0541</v>
      </c>
      <c r="BN60">
        <v>0.0565</v>
      </c>
      <c r="BO60">
        <v>0.0602</v>
      </c>
      <c r="BP60">
        <v>0.0635</v>
      </c>
      <c r="BQ60">
        <v>0.0655</v>
      </c>
      <c r="BR60">
        <v>0.0676</v>
      </c>
      <c r="BS60">
        <v>0.0717</v>
      </c>
      <c r="BT60">
        <v>0.0757</v>
      </c>
      <c r="BU60">
        <v>0.0778</v>
      </c>
      <c r="BV60">
        <v>0.0799</v>
      </c>
      <c r="BW60">
        <v>0.0819</v>
      </c>
      <c r="BX60">
        <v>0.084</v>
      </c>
      <c r="BY60">
        <v>0.0871</v>
      </c>
      <c r="BZ60">
        <v>0.1175</v>
      </c>
      <c r="CA60">
        <v>0.1471</v>
      </c>
      <c r="CB60">
        <v>0.1803</v>
      </c>
      <c r="CC60">
        <v>0.2093</v>
      </c>
      <c r="CD60">
        <v>0.2355</v>
      </c>
      <c r="CE60">
        <v>0.2555</v>
      </c>
      <c r="CF60">
        <v>0.2738</v>
      </c>
      <c r="CG60">
        <v>0.2925</v>
      </c>
      <c r="CH60">
        <v>0.3078</v>
      </c>
      <c r="CI60">
        <v>0.3234</v>
      </c>
      <c r="CJ60">
        <v>0.3381</v>
      </c>
      <c r="CK60">
        <v>0.3514</v>
      </c>
      <c r="CL60">
        <v>0.3632</v>
      </c>
      <c r="CM60">
        <v>0.3731</v>
      </c>
      <c r="CN60">
        <v>0.3819</v>
      </c>
      <c r="CO60">
        <v>0.4093</v>
      </c>
      <c r="CP60">
        <v>0.4272</v>
      </c>
      <c r="CQ60">
        <v>0.4456</v>
      </c>
      <c r="CR60">
        <v>0.463</v>
      </c>
      <c r="CS60">
        <v>0.4744</v>
      </c>
      <c r="CT60">
        <v>0.4803</v>
      </c>
      <c r="CU60">
        <v>0.484</v>
      </c>
      <c r="CV60">
        <v>0.4876</v>
      </c>
      <c r="CW60">
        <v>0.4898</v>
      </c>
      <c r="CX60">
        <v>0.4907</v>
      </c>
      <c r="CY60">
        <v>0.4931</v>
      </c>
      <c r="CZ60">
        <v>0.4996</v>
      </c>
      <c r="DA60">
        <v>0.509</v>
      </c>
      <c r="DB60">
        <v>0.5184</v>
      </c>
      <c r="DC60">
        <v>0.5277</v>
      </c>
      <c r="DD60">
        <v>0.5395</v>
      </c>
      <c r="DE60">
        <v>0.5499</v>
      </c>
      <c r="DF60">
        <v>0.5604</v>
      </c>
      <c r="DG60">
        <v>0.5684</v>
      </c>
      <c r="DH60">
        <v>0.57</v>
      </c>
      <c r="DI60">
        <v>0.5863</v>
      </c>
      <c r="DJ60">
        <v>0.73</v>
      </c>
      <c r="DK60">
        <v>0.7585</v>
      </c>
      <c r="DL60">
        <v>0.7854</v>
      </c>
      <c r="DM60">
        <v>0.8</v>
      </c>
      <c r="DN60">
        <v>0.8</v>
      </c>
      <c r="DO60">
        <v>0.8</v>
      </c>
      <c r="DP60">
        <v>0.8</v>
      </c>
      <c r="DQ60">
        <v>0.8</v>
      </c>
      <c r="DR60">
        <v>0.8</v>
      </c>
      <c r="DS60">
        <v>0.9301</v>
      </c>
      <c r="DT60">
        <v>0.96</v>
      </c>
      <c r="DU60">
        <v>0.96</v>
      </c>
      <c r="DV60">
        <v>0.96</v>
      </c>
      <c r="DW60">
        <v>0.96</v>
      </c>
      <c r="DX60">
        <v>0.9723</v>
      </c>
    </row>
    <row r="61" spans="1:128">
      <c r="A61">
        <v>6</v>
      </c>
      <c r="B61">
        <v>0</v>
      </c>
      <c r="C61">
        <v>0</v>
      </c>
      <c r="D61">
        <v>0</v>
      </c>
      <c r="E61">
        <v>0</v>
      </c>
      <c r="F61">
        <v>0</v>
      </c>
      <c r="G61">
        <v>2.746e-7</v>
      </c>
      <c r="H61">
        <v>1.572e-6</v>
      </c>
      <c r="I61">
        <v>3.212e-6</v>
      </c>
      <c r="J61">
        <v>5.736e-6</v>
      </c>
      <c r="K61">
        <v>9.516e-6</v>
      </c>
      <c r="L61">
        <v>2.184e-5</v>
      </c>
      <c r="M61">
        <v>3.464e-5</v>
      </c>
      <c r="N61">
        <v>4.468e-5</v>
      </c>
      <c r="O61">
        <v>5.693e-5</v>
      </c>
      <c r="P61">
        <v>7.073e-5</v>
      </c>
      <c r="Q61">
        <v>0.0001048</v>
      </c>
      <c r="R61">
        <v>0.0001564</v>
      </c>
      <c r="S61">
        <v>0.0001951</v>
      </c>
      <c r="T61">
        <v>0.0002409</v>
      </c>
      <c r="U61">
        <v>0.0002925</v>
      </c>
      <c r="V61">
        <v>0.0004446</v>
      </c>
      <c r="W61">
        <v>0.0006092</v>
      </c>
      <c r="X61">
        <v>0.00071</v>
      </c>
      <c r="Y61">
        <v>0.0008211</v>
      </c>
      <c r="Z61">
        <v>0.0009445</v>
      </c>
      <c r="AA61">
        <v>0.0011</v>
      </c>
      <c r="AB61">
        <v>0.0017</v>
      </c>
      <c r="AC61">
        <v>0.0019</v>
      </c>
      <c r="AD61">
        <v>0.0021</v>
      </c>
      <c r="AE61">
        <v>0.0023</v>
      </c>
      <c r="AF61">
        <v>0.0028</v>
      </c>
      <c r="AG61">
        <v>0.0035</v>
      </c>
      <c r="AH61">
        <v>0.0039</v>
      </c>
      <c r="AI61">
        <v>0.0043</v>
      </c>
      <c r="AJ61">
        <v>0.0047</v>
      </c>
      <c r="AK61">
        <v>0.0051</v>
      </c>
      <c r="AL61">
        <v>0.0064</v>
      </c>
      <c r="AM61">
        <v>0.0073</v>
      </c>
      <c r="AN61">
        <v>0.0079</v>
      </c>
      <c r="AO61">
        <v>0.0085</v>
      </c>
      <c r="AP61">
        <v>0.0101</v>
      </c>
      <c r="AQ61">
        <v>0.0117</v>
      </c>
      <c r="AR61">
        <v>0.0125</v>
      </c>
      <c r="AS61">
        <v>0.0134</v>
      </c>
      <c r="AT61">
        <v>0.0145</v>
      </c>
      <c r="AU61">
        <v>0.0171</v>
      </c>
      <c r="AV61">
        <v>0.0189</v>
      </c>
      <c r="AW61">
        <v>0.02</v>
      </c>
      <c r="AX61">
        <v>0.0211</v>
      </c>
      <c r="AY61">
        <v>0.0228</v>
      </c>
      <c r="AZ61">
        <v>0.0262</v>
      </c>
      <c r="BA61">
        <v>0.0287</v>
      </c>
      <c r="BB61">
        <v>0.0301</v>
      </c>
      <c r="BC61">
        <v>0.0315</v>
      </c>
      <c r="BD61">
        <v>0.033</v>
      </c>
      <c r="BE61">
        <v>0.0359</v>
      </c>
      <c r="BF61">
        <v>0.0387</v>
      </c>
      <c r="BG61">
        <v>0.0404</v>
      </c>
      <c r="BH61">
        <v>0.042</v>
      </c>
      <c r="BI61">
        <v>0.0437</v>
      </c>
      <c r="BJ61">
        <v>0.0459</v>
      </c>
      <c r="BK61">
        <v>0.0493</v>
      </c>
      <c r="BL61">
        <v>0.0522</v>
      </c>
      <c r="BM61">
        <v>0.0541</v>
      </c>
      <c r="BN61">
        <v>0.0565</v>
      </c>
      <c r="BO61">
        <v>0.0602</v>
      </c>
      <c r="BP61">
        <v>0.0635</v>
      </c>
      <c r="BQ61">
        <v>0.0655</v>
      </c>
      <c r="BR61">
        <v>0.0676</v>
      </c>
      <c r="BS61">
        <v>0.0717</v>
      </c>
      <c r="BT61">
        <v>0.0757</v>
      </c>
      <c r="BU61">
        <v>0.0778</v>
      </c>
      <c r="BV61">
        <v>0.0799</v>
      </c>
      <c r="BW61">
        <v>0.0819</v>
      </c>
      <c r="BX61">
        <v>0.084</v>
      </c>
      <c r="BY61">
        <v>0.0871</v>
      </c>
      <c r="BZ61">
        <v>0.1175</v>
      </c>
      <c r="CA61">
        <v>0.1471</v>
      </c>
      <c r="CB61">
        <v>0.1803</v>
      </c>
      <c r="CC61">
        <v>0.2093</v>
      </c>
      <c r="CD61">
        <v>0.2355</v>
      </c>
      <c r="CE61">
        <v>0.2555</v>
      </c>
      <c r="CF61">
        <v>0.2738</v>
      </c>
      <c r="CG61">
        <v>0.2925</v>
      </c>
      <c r="CH61">
        <v>0.3078</v>
      </c>
      <c r="CI61">
        <v>0.3234</v>
      </c>
      <c r="CJ61">
        <v>0.3381</v>
      </c>
      <c r="CK61">
        <v>0.3514</v>
      </c>
      <c r="CL61">
        <v>0.3632</v>
      </c>
      <c r="CM61">
        <v>0.3731</v>
      </c>
      <c r="CN61">
        <v>0.3819</v>
      </c>
      <c r="CO61">
        <v>0.4093</v>
      </c>
      <c r="CP61">
        <v>0.4272</v>
      </c>
      <c r="CQ61">
        <v>0.4456</v>
      </c>
      <c r="CR61">
        <v>0.463</v>
      </c>
      <c r="CS61">
        <v>0.4744</v>
      </c>
      <c r="CT61">
        <v>0.4803</v>
      </c>
      <c r="CU61">
        <v>0.484</v>
      </c>
      <c r="CV61">
        <v>0.4876</v>
      </c>
      <c r="CW61">
        <v>0.4898</v>
      </c>
      <c r="CX61">
        <v>0.4907</v>
      </c>
      <c r="CY61">
        <v>0.4931</v>
      </c>
      <c r="CZ61">
        <v>0.4996</v>
      </c>
      <c r="DA61">
        <v>0.509</v>
      </c>
      <c r="DB61">
        <v>0.5184</v>
      </c>
      <c r="DC61">
        <v>0.5277</v>
      </c>
      <c r="DD61">
        <v>0.5395</v>
      </c>
      <c r="DE61">
        <v>0.5499</v>
      </c>
      <c r="DF61">
        <v>0.5604</v>
      </c>
      <c r="DG61">
        <v>0.5684</v>
      </c>
      <c r="DH61">
        <v>0.57</v>
      </c>
      <c r="DI61">
        <v>0.5863</v>
      </c>
      <c r="DJ61">
        <v>0.73</v>
      </c>
      <c r="DK61">
        <v>0.7585</v>
      </c>
      <c r="DL61">
        <v>0.7854</v>
      </c>
      <c r="DM61">
        <v>0.8</v>
      </c>
      <c r="DN61">
        <v>0.8</v>
      </c>
      <c r="DO61">
        <v>0.8</v>
      </c>
      <c r="DP61">
        <v>0.8</v>
      </c>
      <c r="DQ61">
        <v>0.8</v>
      </c>
      <c r="DR61">
        <v>0.8</v>
      </c>
      <c r="DS61">
        <v>0.9301</v>
      </c>
      <c r="DT61">
        <v>0.96</v>
      </c>
      <c r="DU61">
        <v>0.96</v>
      </c>
      <c r="DV61">
        <v>0.96</v>
      </c>
      <c r="DW61">
        <v>0.96</v>
      </c>
      <c r="DX61">
        <v>0.9723</v>
      </c>
    </row>
    <row r="62" spans="1:128">
      <c r="A62">
        <v>6.1</v>
      </c>
      <c r="B62">
        <v>0</v>
      </c>
      <c r="C62">
        <v>0</v>
      </c>
      <c r="D62">
        <v>0</v>
      </c>
      <c r="E62">
        <v>0</v>
      </c>
      <c r="F62">
        <v>0</v>
      </c>
      <c r="G62">
        <v>2.746e-7</v>
      </c>
      <c r="H62">
        <v>1.572e-6</v>
      </c>
      <c r="I62">
        <v>3.212e-6</v>
      </c>
      <c r="J62">
        <v>5.736e-6</v>
      </c>
      <c r="K62">
        <v>9.516e-6</v>
      </c>
      <c r="L62">
        <v>2.184e-5</v>
      </c>
      <c r="M62">
        <v>3.464e-5</v>
      </c>
      <c r="N62">
        <v>4.468e-5</v>
      </c>
      <c r="O62">
        <v>5.693e-5</v>
      </c>
      <c r="P62">
        <v>7.073e-5</v>
      </c>
      <c r="Q62">
        <v>0.0001048</v>
      </c>
      <c r="R62">
        <v>0.0001564</v>
      </c>
      <c r="S62">
        <v>0.0001951</v>
      </c>
      <c r="T62">
        <v>0.0002409</v>
      </c>
      <c r="U62">
        <v>0.0002925</v>
      </c>
      <c r="V62">
        <v>0.0004446</v>
      </c>
      <c r="W62">
        <v>0.0006092</v>
      </c>
      <c r="X62">
        <v>0.00071</v>
      </c>
      <c r="Y62">
        <v>0.0008211</v>
      </c>
      <c r="Z62">
        <v>0.0009445</v>
      </c>
      <c r="AA62">
        <v>0.0011</v>
      </c>
      <c r="AB62">
        <v>0.0017</v>
      </c>
      <c r="AC62">
        <v>0.0019</v>
      </c>
      <c r="AD62">
        <v>0.0021</v>
      </c>
      <c r="AE62">
        <v>0.0023</v>
      </c>
      <c r="AF62">
        <v>0.0028</v>
      </c>
      <c r="AG62">
        <v>0.0035</v>
      </c>
      <c r="AH62">
        <v>0.0039</v>
      </c>
      <c r="AI62">
        <v>0.0043</v>
      </c>
      <c r="AJ62">
        <v>0.0047</v>
      </c>
      <c r="AK62">
        <v>0.0051</v>
      </c>
      <c r="AL62">
        <v>0.0064</v>
      </c>
      <c r="AM62">
        <v>0.0073</v>
      </c>
      <c r="AN62">
        <v>0.0079</v>
      </c>
      <c r="AO62">
        <v>0.0085</v>
      </c>
      <c r="AP62">
        <v>0.0101</v>
      </c>
      <c r="AQ62">
        <v>0.0117</v>
      </c>
      <c r="AR62">
        <v>0.0125</v>
      </c>
      <c r="AS62">
        <v>0.0134</v>
      </c>
      <c r="AT62">
        <v>0.0145</v>
      </c>
      <c r="AU62">
        <v>0.0171</v>
      </c>
      <c r="AV62">
        <v>0.0189</v>
      </c>
      <c r="AW62">
        <v>0.02</v>
      </c>
      <c r="AX62">
        <v>0.0211</v>
      </c>
      <c r="AY62">
        <v>0.0228</v>
      </c>
      <c r="AZ62">
        <v>0.0262</v>
      </c>
      <c r="BA62">
        <v>0.0287</v>
      </c>
      <c r="BB62">
        <v>0.0301</v>
      </c>
      <c r="BC62">
        <v>0.0315</v>
      </c>
      <c r="BD62">
        <v>0.033</v>
      </c>
      <c r="BE62">
        <v>0.0359</v>
      </c>
      <c r="BF62">
        <v>0.0387</v>
      </c>
      <c r="BG62">
        <v>0.0404</v>
      </c>
      <c r="BH62">
        <v>0.042</v>
      </c>
      <c r="BI62">
        <v>0.0437</v>
      </c>
      <c r="BJ62">
        <v>0.0459</v>
      </c>
      <c r="BK62">
        <v>0.0493</v>
      </c>
      <c r="BL62">
        <v>0.0522</v>
      </c>
      <c r="BM62">
        <v>0.0541</v>
      </c>
      <c r="BN62">
        <v>0.0565</v>
      </c>
      <c r="BO62">
        <v>0.0602</v>
      </c>
      <c r="BP62">
        <v>0.0635</v>
      </c>
      <c r="BQ62">
        <v>0.0655</v>
      </c>
      <c r="BR62">
        <v>0.0676</v>
      </c>
      <c r="BS62">
        <v>0.0717</v>
      </c>
      <c r="BT62">
        <v>0.0757</v>
      </c>
      <c r="BU62">
        <v>0.0778</v>
      </c>
      <c r="BV62">
        <v>0.0799</v>
      </c>
      <c r="BW62">
        <v>0.0819</v>
      </c>
      <c r="BX62">
        <v>0.084</v>
      </c>
      <c r="BY62">
        <v>0.0871</v>
      </c>
      <c r="BZ62">
        <v>0.1175</v>
      </c>
      <c r="CA62">
        <v>0.1471</v>
      </c>
      <c r="CB62">
        <v>0.1803</v>
      </c>
      <c r="CC62">
        <v>0.2093</v>
      </c>
      <c r="CD62">
        <v>0.2355</v>
      </c>
      <c r="CE62">
        <v>0.2555</v>
      </c>
      <c r="CF62">
        <v>0.2738</v>
      </c>
      <c r="CG62">
        <v>0.2925</v>
      </c>
      <c r="CH62">
        <v>0.3078</v>
      </c>
      <c r="CI62">
        <v>0.3234</v>
      </c>
      <c r="CJ62">
        <v>0.3381</v>
      </c>
      <c r="CK62">
        <v>0.3514</v>
      </c>
      <c r="CL62">
        <v>0.3632</v>
      </c>
      <c r="CM62">
        <v>0.3731</v>
      </c>
      <c r="CN62">
        <v>0.3819</v>
      </c>
      <c r="CO62">
        <v>0.4093</v>
      </c>
      <c r="CP62">
        <v>0.4272</v>
      </c>
      <c r="CQ62">
        <v>0.4456</v>
      </c>
      <c r="CR62">
        <v>0.463</v>
      </c>
      <c r="CS62">
        <v>0.4744</v>
      </c>
      <c r="CT62">
        <v>0.4803</v>
      </c>
      <c r="CU62">
        <v>0.484</v>
      </c>
      <c r="CV62">
        <v>0.4876</v>
      </c>
      <c r="CW62">
        <v>0.4898</v>
      </c>
      <c r="CX62">
        <v>0.4907</v>
      </c>
      <c r="CY62">
        <v>0.4931</v>
      </c>
      <c r="CZ62">
        <v>0.4996</v>
      </c>
      <c r="DA62">
        <v>0.509</v>
      </c>
      <c r="DB62">
        <v>0.5184</v>
      </c>
      <c r="DC62">
        <v>0.5277</v>
      </c>
      <c r="DD62">
        <v>0.5395</v>
      </c>
      <c r="DE62">
        <v>0.5499</v>
      </c>
      <c r="DF62">
        <v>0.5604</v>
      </c>
      <c r="DG62">
        <v>0.5684</v>
      </c>
      <c r="DH62">
        <v>0.57</v>
      </c>
      <c r="DI62">
        <v>0.5863</v>
      </c>
      <c r="DJ62">
        <v>0.73</v>
      </c>
      <c r="DK62">
        <v>0.7585</v>
      </c>
      <c r="DL62">
        <v>0.7854</v>
      </c>
      <c r="DM62">
        <v>0.8</v>
      </c>
      <c r="DN62">
        <v>0.8</v>
      </c>
      <c r="DO62">
        <v>0.8</v>
      </c>
      <c r="DP62">
        <v>0.8</v>
      </c>
      <c r="DQ62">
        <v>0.8</v>
      </c>
      <c r="DR62">
        <v>0.8</v>
      </c>
      <c r="DS62">
        <v>0.9301</v>
      </c>
      <c r="DT62">
        <v>0.96</v>
      </c>
      <c r="DU62">
        <v>0.96</v>
      </c>
      <c r="DV62">
        <v>0.96</v>
      </c>
      <c r="DW62">
        <v>0.96</v>
      </c>
      <c r="DX62">
        <v>0.9723</v>
      </c>
    </row>
    <row r="63" spans="1:128">
      <c r="A63">
        <v>6.2</v>
      </c>
      <c r="B63">
        <v>0</v>
      </c>
      <c r="C63">
        <v>0</v>
      </c>
      <c r="D63">
        <v>0</v>
      </c>
      <c r="E63">
        <v>0</v>
      </c>
      <c r="F63">
        <v>0</v>
      </c>
      <c r="G63">
        <v>2.746e-7</v>
      </c>
      <c r="H63">
        <v>1.572e-6</v>
      </c>
      <c r="I63">
        <v>3.212e-6</v>
      </c>
      <c r="J63">
        <v>5.736e-6</v>
      </c>
      <c r="K63">
        <v>9.516e-6</v>
      </c>
      <c r="L63">
        <v>2.184e-5</v>
      </c>
      <c r="M63">
        <v>3.464e-5</v>
      </c>
      <c r="N63">
        <v>4.468e-5</v>
      </c>
      <c r="O63">
        <v>5.693e-5</v>
      </c>
      <c r="P63">
        <v>7.073e-5</v>
      </c>
      <c r="Q63">
        <v>0.0001048</v>
      </c>
      <c r="R63">
        <v>0.0001564</v>
      </c>
      <c r="S63">
        <v>0.0001951</v>
      </c>
      <c r="T63">
        <v>0.0002409</v>
      </c>
      <c r="U63">
        <v>0.0002925</v>
      </c>
      <c r="V63">
        <v>0.0004446</v>
      </c>
      <c r="W63">
        <v>0.0006092</v>
      </c>
      <c r="X63">
        <v>0.00071</v>
      </c>
      <c r="Y63">
        <v>0.0008211</v>
      </c>
      <c r="Z63">
        <v>0.0009445</v>
      </c>
      <c r="AA63">
        <v>0.0011</v>
      </c>
      <c r="AB63">
        <v>0.0017</v>
      </c>
      <c r="AC63">
        <v>0.0019</v>
      </c>
      <c r="AD63">
        <v>0.0021</v>
      </c>
      <c r="AE63">
        <v>0.0023</v>
      </c>
      <c r="AF63">
        <v>0.0028</v>
      </c>
      <c r="AG63">
        <v>0.0035</v>
      </c>
      <c r="AH63">
        <v>0.0039</v>
      </c>
      <c r="AI63">
        <v>0.0043</v>
      </c>
      <c r="AJ63">
        <v>0.0047</v>
      </c>
      <c r="AK63">
        <v>0.0051</v>
      </c>
      <c r="AL63">
        <v>0.0064</v>
      </c>
      <c r="AM63">
        <v>0.0073</v>
      </c>
      <c r="AN63">
        <v>0.0079</v>
      </c>
      <c r="AO63">
        <v>0.0085</v>
      </c>
      <c r="AP63">
        <v>0.0101</v>
      </c>
      <c r="AQ63">
        <v>0.0117</v>
      </c>
      <c r="AR63">
        <v>0.0125</v>
      </c>
      <c r="AS63">
        <v>0.0134</v>
      </c>
      <c r="AT63">
        <v>0.0145</v>
      </c>
      <c r="AU63">
        <v>0.0171</v>
      </c>
      <c r="AV63">
        <v>0.0189</v>
      </c>
      <c r="AW63">
        <v>0.02</v>
      </c>
      <c r="AX63">
        <v>0.0211</v>
      </c>
      <c r="AY63">
        <v>0.0228</v>
      </c>
      <c r="AZ63">
        <v>0.0262</v>
      </c>
      <c r="BA63">
        <v>0.0287</v>
      </c>
      <c r="BB63">
        <v>0.0301</v>
      </c>
      <c r="BC63">
        <v>0.0315</v>
      </c>
      <c r="BD63">
        <v>0.033</v>
      </c>
      <c r="BE63">
        <v>0.0359</v>
      </c>
      <c r="BF63">
        <v>0.0387</v>
      </c>
      <c r="BG63">
        <v>0.0404</v>
      </c>
      <c r="BH63">
        <v>0.042</v>
      </c>
      <c r="BI63">
        <v>0.0437</v>
      </c>
      <c r="BJ63">
        <v>0.0459</v>
      </c>
      <c r="BK63">
        <v>0.0493</v>
      </c>
      <c r="BL63">
        <v>0.0522</v>
      </c>
      <c r="BM63">
        <v>0.0541</v>
      </c>
      <c r="BN63">
        <v>0.0565</v>
      </c>
      <c r="BO63">
        <v>0.0602</v>
      </c>
      <c r="BP63">
        <v>0.0635</v>
      </c>
      <c r="BQ63">
        <v>0.0655</v>
      </c>
      <c r="BR63">
        <v>0.0676</v>
      </c>
      <c r="BS63">
        <v>0.0717</v>
      </c>
      <c r="BT63">
        <v>0.0757</v>
      </c>
      <c r="BU63">
        <v>0.0778</v>
      </c>
      <c r="BV63">
        <v>0.0799</v>
      </c>
      <c r="BW63">
        <v>0.0819</v>
      </c>
      <c r="BX63">
        <v>0.084</v>
      </c>
      <c r="BY63">
        <v>0.0871</v>
      </c>
      <c r="BZ63">
        <v>0.1175</v>
      </c>
      <c r="CA63">
        <v>0.1471</v>
      </c>
      <c r="CB63">
        <v>0.1803</v>
      </c>
      <c r="CC63">
        <v>0.2093</v>
      </c>
      <c r="CD63">
        <v>0.2355</v>
      </c>
      <c r="CE63">
        <v>0.2555</v>
      </c>
      <c r="CF63">
        <v>0.2738</v>
      </c>
      <c r="CG63">
        <v>0.2925</v>
      </c>
      <c r="CH63">
        <v>0.3078</v>
      </c>
      <c r="CI63">
        <v>0.3234</v>
      </c>
      <c r="CJ63">
        <v>0.3381</v>
      </c>
      <c r="CK63">
        <v>0.3514</v>
      </c>
      <c r="CL63">
        <v>0.3632</v>
      </c>
      <c r="CM63">
        <v>0.3731</v>
      </c>
      <c r="CN63">
        <v>0.3819</v>
      </c>
      <c r="CO63">
        <v>0.4093</v>
      </c>
      <c r="CP63">
        <v>0.4272</v>
      </c>
      <c r="CQ63">
        <v>0.4456</v>
      </c>
      <c r="CR63">
        <v>0.463</v>
      </c>
      <c r="CS63">
        <v>0.4744</v>
      </c>
      <c r="CT63">
        <v>0.4803</v>
      </c>
      <c r="CU63">
        <v>0.484</v>
      </c>
      <c r="CV63">
        <v>0.4876</v>
      </c>
      <c r="CW63">
        <v>0.4898</v>
      </c>
      <c r="CX63">
        <v>0.4907</v>
      </c>
      <c r="CY63">
        <v>0.4931</v>
      </c>
      <c r="CZ63">
        <v>0.4996</v>
      </c>
      <c r="DA63">
        <v>0.509</v>
      </c>
      <c r="DB63">
        <v>0.5184</v>
      </c>
      <c r="DC63">
        <v>0.5277</v>
      </c>
      <c r="DD63">
        <v>0.5395</v>
      </c>
      <c r="DE63">
        <v>0.5499</v>
      </c>
      <c r="DF63">
        <v>0.5604</v>
      </c>
      <c r="DG63">
        <v>0.5684</v>
      </c>
      <c r="DH63">
        <v>0.57</v>
      </c>
      <c r="DI63">
        <v>0.5863</v>
      </c>
      <c r="DJ63">
        <v>0.73</v>
      </c>
      <c r="DK63">
        <v>0.7585</v>
      </c>
      <c r="DL63">
        <v>0.7854</v>
      </c>
      <c r="DM63">
        <v>0.8</v>
      </c>
      <c r="DN63">
        <v>0.8</v>
      </c>
      <c r="DO63">
        <v>0.8</v>
      </c>
      <c r="DP63">
        <v>0.8</v>
      </c>
      <c r="DQ63">
        <v>0.8</v>
      </c>
      <c r="DR63">
        <v>0.8</v>
      </c>
      <c r="DS63">
        <v>0.9301</v>
      </c>
      <c r="DT63">
        <v>0.96</v>
      </c>
      <c r="DU63">
        <v>0.96</v>
      </c>
      <c r="DV63">
        <v>0.96</v>
      </c>
      <c r="DW63">
        <v>0.96</v>
      </c>
      <c r="DX63">
        <v>0.9723</v>
      </c>
    </row>
    <row r="64" spans="1:128">
      <c r="A64">
        <v>6.3</v>
      </c>
      <c r="B64">
        <v>0</v>
      </c>
      <c r="C64">
        <v>0</v>
      </c>
      <c r="D64">
        <v>0</v>
      </c>
      <c r="E64">
        <v>0</v>
      </c>
      <c r="F64">
        <v>0</v>
      </c>
      <c r="G64">
        <v>2.746e-7</v>
      </c>
      <c r="H64">
        <v>1.572e-6</v>
      </c>
      <c r="I64">
        <v>3.212e-6</v>
      </c>
      <c r="J64">
        <v>5.736e-6</v>
      </c>
      <c r="K64">
        <v>9.516e-6</v>
      </c>
      <c r="L64">
        <v>2.184e-5</v>
      </c>
      <c r="M64">
        <v>3.464e-5</v>
      </c>
      <c r="N64">
        <v>4.468e-5</v>
      </c>
      <c r="O64">
        <v>5.693e-5</v>
      </c>
      <c r="P64">
        <v>7.073e-5</v>
      </c>
      <c r="Q64">
        <v>0.0001048</v>
      </c>
      <c r="R64">
        <v>0.0001564</v>
      </c>
      <c r="S64">
        <v>0.0001951</v>
      </c>
      <c r="T64">
        <v>0.0002409</v>
      </c>
      <c r="U64">
        <v>0.0002925</v>
      </c>
      <c r="V64">
        <v>0.0004446</v>
      </c>
      <c r="W64">
        <v>0.0006092</v>
      </c>
      <c r="X64">
        <v>0.00071</v>
      </c>
      <c r="Y64">
        <v>0.0008211</v>
      </c>
      <c r="Z64">
        <v>0.0009445</v>
      </c>
      <c r="AA64">
        <v>0.0011</v>
      </c>
      <c r="AB64">
        <v>0.0017</v>
      </c>
      <c r="AC64">
        <v>0.0019</v>
      </c>
      <c r="AD64">
        <v>0.0021</v>
      </c>
      <c r="AE64">
        <v>0.0023</v>
      </c>
      <c r="AF64">
        <v>0.0028</v>
      </c>
      <c r="AG64">
        <v>0.0035</v>
      </c>
      <c r="AH64">
        <v>0.0039</v>
      </c>
      <c r="AI64">
        <v>0.0043</v>
      </c>
      <c r="AJ64">
        <v>0.0047</v>
      </c>
      <c r="AK64">
        <v>0.0051</v>
      </c>
      <c r="AL64">
        <v>0.0064</v>
      </c>
      <c r="AM64">
        <v>0.0073</v>
      </c>
      <c r="AN64">
        <v>0.0079</v>
      </c>
      <c r="AO64">
        <v>0.0085</v>
      </c>
      <c r="AP64">
        <v>0.0101</v>
      </c>
      <c r="AQ64">
        <v>0.0117</v>
      </c>
      <c r="AR64">
        <v>0.0125</v>
      </c>
      <c r="AS64">
        <v>0.0134</v>
      </c>
      <c r="AT64">
        <v>0.0145</v>
      </c>
      <c r="AU64">
        <v>0.0171</v>
      </c>
      <c r="AV64">
        <v>0.0189</v>
      </c>
      <c r="AW64">
        <v>0.02</v>
      </c>
      <c r="AX64">
        <v>0.0211</v>
      </c>
      <c r="AY64">
        <v>0.0228</v>
      </c>
      <c r="AZ64">
        <v>0.0262</v>
      </c>
      <c r="BA64">
        <v>0.0287</v>
      </c>
      <c r="BB64">
        <v>0.0301</v>
      </c>
      <c r="BC64">
        <v>0.0315</v>
      </c>
      <c r="BD64">
        <v>0.033</v>
      </c>
      <c r="BE64">
        <v>0.0359</v>
      </c>
      <c r="BF64">
        <v>0.0387</v>
      </c>
      <c r="BG64">
        <v>0.0404</v>
      </c>
      <c r="BH64">
        <v>0.042</v>
      </c>
      <c r="BI64">
        <v>0.0437</v>
      </c>
      <c r="BJ64">
        <v>0.0459</v>
      </c>
      <c r="BK64">
        <v>0.0493</v>
      </c>
      <c r="BL64">
        <v>0.0522</v>
      </c>
      <c r="BM64">
        <v>0.0541</v>
      </c>
      <c r="BN64">
        <v>0.0565</v>
      </c>
      <c r="BO64">
        <v>0.0602</v>
      </c>
      <c r="BP64">
        <v>0.0635</v>
      </c>
      <c r="BQ64">
        <v>0.0655</v>
      </c>
      <c r="BR64">
        <v>0.0676</v>
      </c>
      <c r="BS64">
        <v>0.0717</v>
      </c>
      <c r="BT64">
        <v>0.0757</v>
      </c>
      <c r="BU64">
        <v>0.0778</v>
      </c>
      <c r="BV64">
        <v>0.0799</v>
      </c>
      <c r="BW64">
        <v>0.0819</v>
      </c>
      <c r="BX64">
        <v>0.084</v>
      </c>
      <c r="BY64">
        <v>0.0871</v>
      </c>
      <c r="BZ64">
        <v>0.1175</v>
      </c>
      <c r="CA64">
        <v>0.1471</v>
      </c>
      <c r="CB64">
        <v>0.1803</v>
      </c>
      <c r="CC64">
        <v>0.2093</v>
      </c>
      <c r="CD64">
        <v>0.2355</v>
      </c>
      <c r="CE64">
        <v>0.2555</v>
      </c>
      <c r="CF64">
        <v>0.2738</v>
      </c>
      <c r="CG64">
        <v>0.2925</v>
      </c>
      <c r="CH64">
        <v>0.3078</v>
      </c>
      <c r="CI64">
        <v>0.3234</v>
      </c>
      <c r="CJ64">
        <v>0.3381</v>
      </c>
      <c r="CK64">
        <v>0.3514</v>
      </c>
      <c r="CL64">
        <v>0.3632</v>
      </c>
      <c r="CM64">
        <v>0.3731</v>
      </c>
      <c r="CN64">
        <v>0.3819</v>
      </c>
      <c r="CO64">
        <v>0.4093</v>
      </c>
      <c r="CP64">
        <v>0.4272</v>
      </c>
      <c r="CQ64">
        <v>0.4456</v>
      </c>
      <c r="CR64">
        <v>0.463</v>
      </c>
      <c r="CS64">
        <v>0.4744</v>
      </c>
      <c r="CT64">
        <v>0.4803</v>
      </c>
      <c r="CU64">
        <v>0.484</v>
      </c>
      <c r="CV64">
        <v>0.4876</v>
      </c>
      <c r="CW64">
        <v>0.4898</v>
      </c>
      <c r="CX64">
        <v>0.4907</v>
      </c>
      <c r="CY64">
        <v>0.4931</v>
      </c>
      <c r="CZ64">
        <v>0.4996</v>
      </c>
      <c r="DA64">
        <v>0.509</v>
      </c>
      <c r="DB64">
        <v>0.5184</v>
      </c>
      <c r="DC64">
        <v>0.5277</v>
      </c>
      <c r="DD64">
        <v>0.5395</v>
      </c>
      <c r="DE64">
        <v>0.5499</v>
      </c>
      <c r="DF64">
        <v>0.5604</v>
      </c>
      <c r="DG64">
        <v>0.5684</v>
      </c>
      <c r="DH64">
        <v>0.57</v>
      </c>
      <c r="DI64">
        <v>0.5863</v>
      </c>
      <c r="DJ64">
        <v>0.73</v>
      </c>
      <c r="DK64">
        <v>0.7585</v>
      </c>
      <c r="DL64">
        <v>0.7854</v>
      </c>
      <c r="DM64">
        <v>0.8</v>
      </c>
      <c r="DN64">
        <v>0.8</v>
      </c>
      <c r="DO64">
        <v>0.8</v>
      </c>
      <c r="DP64">
        <v>0.8</v>
      </c>
      <c r="DQ64">
        <v>0.8</v>
      </c>
      <c r="DR64">
        <v>0.8</v>
      </c>
      <c r="DS64">
        <v>0.9301</v>
      </c>
      <c r="DT64">
        <v>0.96</v>
      </c>
      <c r="DU64">
        <v>0.96</v>
      </c>
      <c r="DV64">
        <v>0.96</v>
      </c>
      <c r="DW64">
        <v>0.96</v>
      </c>
      <c r="DX64">
        <v>0.9723</v>
      </c>
    </row>
    <row r="65" spans="1:128">
      <c r="A65">
        <v>6.4</v>
      </c>
      <c r="B65">
        <v>0</v>
      </c>
      <c r="C65">
        <v>0</v>
      </c>
      <c r="D65">
        <v>0</v>
      </c>
      <c r="E65">
        <v>0</v>
      </c>
      <c r="F65">
        <v>0</v>
      </c>
      <c r="G65">
        <v>2.746e-7</v>
      </c>
      <c r="H65">
        <v>1.572e-6</v>
      </c>
      <c r="I65">
        <v>3.212e-6</v>
      </c>
      <c r="J65">
        <v>5.736e-6</v>
      </c>
      <c r="K65">
        <v>9.516e-6</v>
      </c>
      <c r="L65">
        <v>2.184e-5</v>
      </c>
      <c r="M65">
        <v>3.464e-5</v>
      </c>
      <c r="N65">
        <v>4.468e-5</v>
      </c>
      <c r="O65">
        <v>5.693e-5</v>
      </c>
      <c r="P65">
        <v>7.073e-5</v>
      </c>
      <c r="Q65">
        <v>0.0001048</v>
      </c>
      <c r="R65">
        <v>0.0001564</v>
      </c>
      <c r="S65">
        <v>0.0001951</v>
      </c>
      <c r="T65">
        <v>0.0002409</v>
      </c>
      <c r="U65">
        <v>0.0002925</v>
      </c>
      <c r="V65">
        <v>0.0004446</v>
      </c>
      <c r="W65">
        <v>0.0006092</v>
      </c>
      <c r="X65">
        <v>0.00071</v>
      </c>
      <c r="Y65">
        <v>0.0008211</v>
      </c>
      <c r="Z65">
        <v>0.0009445</v>
      </c>
      <c r="AA65">
        <v>0.0011</v>
      </c>
      <c r="AB65">
        <v>0.0017</v>
      </c>
      <c r="AC65">
        <v>0.0019</v>
      </c>
      <c r="AD65">
        <v>0.0021</v>
      </c>
      <c r="AE65">
        <v>0.0023</v>
      </c>
      <c r="AF65">
        <v>0.0028</v>
      </c>
      <c r="AG65">
        <v>0.0035</v>
      </c>
      <c r="AH65">
        <v>0.0039</v>
      </c>
      <c r="AI65">
        <v>0.0043</v>
      </c>
      <c r="AJ65">
        <v>0.0047</v>
      </c>
      <c r="AK65">
        <v>0.0051</v>
      </c>
      <c r="AL65">
        <v>0.0064</v>
      </c>
      <c r="AM65">
        <v>0.0073</v>
      </c>
      <c r="AN65">
        <v>0.0079</v>
      </c>
      <c r="AO65">
        <v>0.0085</v>
      </c>
      <c r="AP65">
        <v>0.0101</v>
      </c>
      <c r="AQ65">
        <v>0.0117</v>
      </c>
      <c r="AR65">
        <v>0.0125</v>
      </c>
      <c r="AS65">
        <v>0.0134</v>
      </c>
      <c r="AT65">
        <v>0.0145</v>
      </c>
      <c r="AU65">
        <v>0.0171</v>
      </c>
      <c r="AV65">
        <v>0.0189</v>
      </c>
      <c r="AW65">
        <v>0.02</v>
      </c>
      <c r="AX65">
        <v>0.0211</v>
      </c>
      <c r="AY65">
        <v>0.0228</v>
      </c>
      <c r="AZ65">
        <v>0.0262</v>
      </c>
      <c r="BA65">
        <v>0.0287</v>
      </c>
      <c r="BB65">
        <v>0.0301</v>
      </c>
      <c r="BC65">
        <v>0.0315</v>
      </c>
      <c r="BD65">
        <v>0.033</v>
      </c>
      <c r="BE65">
        <v>0.0359</v>
      </c>
      <c r="BF65">
        <v>0.0387</v>
      </c>
      <c r="BG65">
        <v>0.0404</v>
      </c>
      <c r="BH65">
        <v>0.042</v>
      </c>
      <c r="BI65">
        <v>0.0437</v>
      </c>
      <c r="BJ65">
        <v>0.0459</v>
      </c>
      <c r="BK65">
        <v>0.0493</v>
      </c>
      <c r="BL65">
        <v>0.0522</v>
      </c>
      <c r="BM65">
        <v>0.0541</v>
      </c>
      <c r="BN65">
        <v>0.0565</v>
      </c>
      <c r="BO65">
        <v>0.0602</v>
      </c>
      <c r="BP65">
        <v>0.0635</v>
      </c>
      <c r="BQ65">
        <v>0.0655</v>
      </c>
      <c r="BR65">
        <v>0.0676</v>
      </c>
      <c r="BS65">
        <v>0.0717</v>
      </c>
      <c r="BT65">
        <v>0.0757</v>
      </c>
      <c r="BU65">
        <v>0.0778</v>
      </c>
      <c r="BV65">
        <v>0.0799</v>
      </c>
      <c r="BW65">
        <v>0.0819</v>
      </c>
      <c r="BX65">
        <v>0.084</v>
      </c>
      <c r="BY65">
        <v>0.0871</v>
      </c>
      <c r="BZ65">
        <v>0.1175</v>
      </c>
      <c r="CA65">
        <v>0.1471</v>
      </c>
      <c r="CB65">
        <v>0.1803</v>
      </c>
      <c r="CC65">
        <v>0.2093</v>
      </c>
      <c r="CD65">
        <v>0.2355</v>
      </c>
      <c r="CE65">
        <v>0.2555</v>
      </c>
      <c r="CF65">
        <v>0.2738</v>
      </c>
      <c r="CG65">
        <v>0.2925</v>
      </c>
      <c r="CH65">
        <v>0.3078</v>
      </c>
      <c r="CI65">
        <v>0.3234</v>
      </c>
      <c r="CJ65">
        <v>0.3381</v>
      </c>
      <c r="CK65">
        <v>0.3514</v>
      </c>
      <c r="CL65">
        <v>0.3632</v>
      </c>
      <c r="CM65">
        <v>0.3731</v>
      </c>
      <c r="CN65">
        <v>0.3819</v>
      </c>
      <c r="CO65">
        <v>0.4093</v>
      </c>
      <c r="CP65">
        <v>0.4272</v>
      </c>
      <c r="CQ65">
        <v>0.4456</v>
      </c>
      <c r="CR65">
        <v>0.463</v>
      </c>
      <c r="CS65">
        <v>0.4744</v>
      </c>
      <c r="CT65">
        <v>0.4803</v>
      </c>
      <c r="CU65">
        <v>0.484</v>
      </c>
      <c r="CV65">
        <v>0.4876</v>
      </c>
      <c r="CW65">
        <v>0.4898</v>
      </c>
      <c r="CX65">
        <v>0.4907</v>
      </c>
      <c r="CY65">
        <v>0.4931</v>
      </c>
      <c r="CZ65">
        <v>0.4996</v>
      </c>
      <c r="DA65">
        <v>0.509</v>
      </c>
      <c r="DB65">
        <v>0.5184</v>
      </c>
      <c r="DC65">
        <v>0.5277</v>
      </c>
      <c r="DD65">
        <v>0.5395</v>
      </c>
      <c r="DE65">
        <v>0.5499</v>
      </c>
      <c r="DF65">
        <v>0.5604</v>
      </c>
      <c r="DG65">
        <v>0.5684</v>
      </c>
      <c r="DH65">
        <v>0.57</v>
      </c>
      <c r="DI65">
        <v>0.5863</v>
      </c>
      <c r="DJ65">
        <v>0.73</v>
      </c>
      <c r="DK65">
        <v>0.7585</v>
      </c>
      <c r="DL65">
        <v>0.7854</v>
      </c>
      <c r="DM65">
        <v>0.8</v>
      </c>
      <c r="DN65">
        <v>0.8</v>
      </c>
      <c r="DO65">
        <v>0.8</v>
      </c>
      <c r="DP65">
        <v>0.8</v>
      </c>
      <c r="DQ65">
        <v>0.8</v>
      </c>
      <c r="DR65">
        <v>0.8</v>
      </c>
      <c r="DS65">
        <v>0.9301</v>
      </c>
      <c r="DT65">
        <v>0.96</v>
      </c>
      <c r="DU65">
        <v>0.96</v>
      </c>
      <c r="DV65">
        <v>0.96</v>
      </c>
      <c r="DW65">
        <v>0.96</v>
      </c>
      <c r="DX65">
        <v>0.9723</v>
      </c>
    </row>
    <row r="66" spans="1:128">
      <c r="A66">
        <v>6.5</v>
      </c>
      <c r="B66">
        <v>0</v>
      </c>
      <c r="C66">
        <v>0</v>
      </c>
      <c r="D66">
        <v>0</v>
      </c>
      <c r="E66">
        <v>0</v>
      </c>
      <c r="F66">
        <v>0</v>
      </c>
      <c r="G66">
        <v>2.746e-7</v>
      </c>
      <c r="H66">
        <v>1.572e-6</v>
      </c>
      <c r="I66">
        <v>3.212e-6</v>
      </c>
      <c r="J66">
        <v>5.736e-6</v>
      </c>
      <c r="K66">
        <v>9.516e-6</v>
      </c>
      <c r="L66">
        <v>2.184e-5</v>
      </c>
      <c r="M66">
        <v>3.464e-5</v>
      </c>
      <c r="N66">
        <v>4.468e-5</v>
      </c>
      <c r="O66">
        <v>5.693e-5</v>
      </c>
      <c r="P66">
        <v>7.073e-5</v>
      </c>
      <c r="Q66">
        <v>0.0001048</v>
      </c>
      <c r="R66">
        <v>0.0001564</v>
      </c>
      <c r="S66">
        <v>0.0001951</v>
      </c>
      <c r="T66">
        <v>0.0002409</v>
      </c>
      <c r="U66">
        <v>0.0002925</v>
      </c>
      <c r="V66">
        <v>0.0004446</v>
      </c>
      <c r="W66">
        <v>0.0006092</v>
      </c>
      <c r="X66">
        <v>0.00071</v>
      </c>
      <c r="Y66">
        <v>0.0008211</v>
      </c>
      <c r="Z66">
        <v>0.0009445</v>
      </c>
      <c r="AA66">
        <v>0.0011</v>
      </c>
      <c r="AB66">
        <v>0.0017</v>
      </c>
      <c r="AC66">
        <v>0.0019</v>
      </c>
      <c r="AD66">
        <v>0.0021</v>
      </c>
      <c r="AE66">
        <v>0.0023</v>
      </c>
      <c r="AF66">
        <v>0.0028</v>
      </c>
      <c r="AG66">
        <v>0.0035</v>
      </c>
      <c r="AH66">
        <v>0.0039</v>
      </c>
      <c r="AI66">
        <v>0.0043</v>
      </c>
      <c r="AJ66">
        <v>0.0047</v>
      </c>
      <c r="AK66">
        <v>0.0051</v>
      </c>
      <c r="AL66">
        <v>0.0064</v>
      </c>
      <c r="AM66">
        <v>0.0073</v>
      </c>
      <c r="AN66">
        <v>0.0079</v>
      </c>
      <c r="AO66">
        <v>0.0085</v>
      </c>
      <c r="AP66">
        <v>0.0101</v>
      </c>
      <c r="AQ66">
        <v>0.0117</v>
      </c>
      <c r="AR66">
        <v>0.0125</v>
      </c>
      <c r="AS66">
        <v>0.0134</v>
      </c>
      <c r="AT66">
        <v>0.0145</v>
      </c>
      <c r="AU66">
        <v>0.0171</v>
      </c>
      <c r="AV66">
        <v>0.0189</v>
      </c>
      <c r="AW66">
        <v>0.02</v>
      </c>
      <c r="AX66">
        <v>0.0211</v>
      </c>
      <c r="AY66">
        <v>0.0228</v>
      </c>
      <c r="AZ66">
        <v>0.0262</v>
      </c>
      <c r="BA66">
        <v>0.0287</v>
      </c>
      <c r="BB66">
        <v>0.0301</v>
      </c>
      <c r="BC66">
        <v>0.0315</v>
      </c>
      <c r="BD66">
        <v>0.033</v>
      </c>
      <c r="BE66">
        <v>0.0359</v>
      </c>
      <c r="BF66">
        <v>0.0387</v>
      </c>
      <c r="BG66">
        <v>0.0404</v>
      </c>
      <c r="BH66">
        <v>0.042</v>
      </c>
      <c r="BI66">
        <v>0.0437</v>
      </c>
      <c r="BJ66">
        <v>0.0459</v>
      </c>
      <c r="BK66">
        <v>0.0493</v>
      </c>
      <c r="BL66">
        <v>0.0522</v>
      </c>
      <c r="BM66">
        <v>0.0541</v>
      </c>
      <c r="BN66">
        <v>0.0565</v>
      </c>
      <c r="BO66">
        <v>0.0602</v>
      </c>
      <c r="BP66">
        <v>0.0635</v>
      </c>
      <c r="BQ66">
        <v>0.0655</v>
      </c>
      <c r="BR66">
        <v>0.0676</v>
      </c>
      <c r="BS66">
        <v>0.0717</v>
      </c>
      <c r="BT66">
        <v>0.0757</v>
      </c>
      <c r="BU66">
        <v>0.0778</v>
      </c>
      <c r="BV66">
        <v>0.0799</v>
      </c>
      <c r="BW66">
        <v>0.0819</v>
      </c>
      <c r="BX66">
        <v>0.084</v>
      </c>
      <c r="BY66">
        <v>0.0871</v>
      </c>
      <c r="BZ66">
        <v>0.1175</v>
      </c>
      <c r="CA66">
        <v>0.1471</v>
      </c>
      <c r="CB66">
        <v>0.1803</v>
      </c>
      <c r="CC66">
        <v>0.2093</v>
      </c>
      <c r="CD66">
        <v>0.2355</v>
      </c>
      <c r="CE66">
        <v>0.2555</v>
      </c>
      <c r="CF66">
        <v>0.2738</v>
      </c>
      <c r="CG66">
        <v>0.2925</v>
      </c>
      <c r="CH66">
        <v>0.3078</v>
      </c>
      <c r="CI66">
        <v>0.3234</v>
      </c>
      <c r="CJ66">
        <v>0.3381</v>
      </c>
      <c r="CK66">
        <v>0.3514</v>
      </c>
      <c r="CL66">
        <v>0.3632</v>
      </c>
      <c r="CM66">
        <v>0.3731</v>
      </c>
      <c r="CN66">
        <v>0.3819</v>
      </c>
      <c r="CO66">
        <v>0.4093</v>
      </c>
      <c r="CP66">
        <v>0.4272</v>
      </c>
      <c r="CQ66">
        <v>0.4456</v>
      </c>
      <c r="CR66">
        <v>0.463</v>
      </c>
      <c r="CS66">
        <v>0.4744</v>
      </c>
      <c r="CT66">
        <v>0.4803</v>
      </c>
      <c r="CU66">
        <v>0.484</v>
      </c>
      <c r="CV66">
        <v>0.4876</v>
      </c>
      <c r="CW66">
        <v>0.4898</v>
      </c>
      <c r="CX66">
        <v>0.4907</v>
      </c>
      <c r="CY66">
        <v>0.4931</v>
      </c>
      <c r="CZ66">
        <v>0.4996</v>
      </c>
      <c r="DA66">
        <v>0.509</v>
      </c>
      <c r="DB66">
        <v>0.5184</v>
      </c>
      <c r="DC66">
        <v>0.5277</v>
      </c>
      <c r="DD66">
        <v>0.5395</v>
      </c>
      <c r="DE66">
        <v>0.5499</v>
      </c>
      <c r="DF66">
        <v>0.5604</v>
      </c>
      <c r="DG66">
        <v>0.5684</v>
      </c>
      <c r="DH66">
        <v>0.57</v>
      </c>
      <c r="DI66">
        <v>0.5863</v>
      </c>
      <c r="DJ66">
        <v>0.73</v>
      </c>
      <c r="DK66">
        <v>0.7585</v>
      </c>
      <c r="DL66">
        <v>0.7854</v>
      </c>
      <c r="DM66">
        <v>0.8</v>
      </c>
      <c r="DN66">
        <v>0.8</v>
      </c>
      <c r="DO66">
        <v>0.8</v>
      </c>
      <c r="DP66">
        <v>0.8</v>
      </c>
      <c r="DQ66">
        <v>0.8</v>
      </c>
      <c r="DR66">
        <v>0.8</v>
      </c>
      <c r="DS66">
        <v>0.9301</v>
      </c>
      <c r="DT66">
        <v>0.96</v>
      </c>
      <c r="DU66">
        <v>0.96</v>
      </c>
      <c r="DV66">
        <v>0.96</v>
      </c>
      <c r="DW66">
        <v>0.96</v>
      </c>
      <c r="DX66">
        <v>0.9723</v>
      </c>
    </row>
    <row r="67" spans="1:128">
      <c r="A67">
        <v>6.6</v>
      </c>
      <c r="B67">
        <v>0</v>
      </c>
      <c r="C67">
        <v>0</v>
      </c>
      <c r="D67">
        <v>0</v>
      </c>
      <c r="E67">
        <v>0</v>
      </c>
      <c r="F67">
        <v>0</v>
      </c>
      <c r="G67">
        <v>2.746e-7</v>
      </c>
      <c r="H67">
        <v>1.572e-6</v>
      </c>
      <c r="I67">
        <v>3.212e-6</v>
      </c>
      <c r="J67">
        <v>5.736e-6</v>
      </c>
      <c r="K67">
        <v>9.516e-6</v>
      </c>
      <c r="L67">
        <v>2.184e-5</v>
      </c>
      <c r="M67">
        <v>3.464e-5</v>
      </c>
      <c r="N67">
        <v>4.468e-5</v>
      </c>
      <c r="O67">
        <v>5.693e-5</v>
      </c>
      <c r="P67">
        <v>7.073e-5</v>
      </c>
      <c r="Q67">
        <v>0.0001048</v>
      </c>
      <c r="R67">
        <v>0.0001564</v>
      </c>
      <c r="S67">
        <v>0.0001951</v>
      </c>
      <c r="T67">
        <v>0.0002409</v>
      </c>
      <c r="U67">
        <v>0.0002925</v>
      </c>
      <c r="V67">
        <v>0.0004446</v>
      </c>
      <c r="W67">
        <v>0.0006092</v>
      </c>
      <c r="X67">
        <v>0.00071</v>
      </c>
      <c r="Y67">
        <v>0.0008211</v>
      </c>
      <c r="Z67">
        <v>0.0009445</v>
      </c>
      <c r="AA67">
        <v>0.0011</v>
      </c>
      <c r="AB67">
        <v>0.0017</v>
      </c>
      <c r="AC67">
        <v>0.0019</v>
      </c>
      <c r="AD67">
        <v>0.0021</v>
      </c>
      <c r="AE67">
        <v>0.0023</v>
      </c>
      <c r="AF67">
        <v>0.0028</v>
      </c>
      <c r="AG67">
        <v>0.0035</v>
      </c>
      <c r="AH67">
        <v>0.0039</v>
      </c>
      <c r="AI67">
        <v>0.0043</v>
      </c>
      <c r="AJ67">
        <v>0.0047</v>
      </c>
      <c r="AK67">
        <v>0.0051</v>
      </c>
      <c r="AL67">
        <v>0.0064</v>
      </c>
      <c r="AM67">
        <v>0.0073</v>
      </c>
      <c r="AN67">
        <v>0.0079</v>
      </c>
      <c r="AO67">
        <v>0.0085</v>
      </c>
      <c r="AP67">
        <v>0.0101</v>
      </c>
      <c r="AQ67">
        <v>0.0117</v>
      </c>
      <c r="AR67">
        <v>0.0125</v>
      </c>
      <c r="AS67">
        <v>0.0134</v>
      </c>
      <c r="AT67">
        <v>0.0145</v>
      </c>
      <c r="AU67">
        <v>0.0171</v>
      </c>
      <c r="AV67">
        <v>0.0189</v>
      </c>
      <c r="AW67">
        <v>0.02</v>
      </c>
      <c r="AX67">
        <v>0.0211</v>
      </c>
      <c r="AY67">
        <v>0.0228</v>
      </c>
      <c r="AZ67">
        <v>0.0262</v>
      </c>
      <c r="BA67">
        <v>0.0287</v>
      </c>
      <c r="BB67">
        <v>0.0301</v>
      </c>
      <c r="BC67">
        <v>0.0315</v>
      </c>
      <c r="BD67">
        <v>0.033</v>
      </c>
      <c r="BE67">
        <v>0.0359</v>
      </c>
      <c r="BF67">
        <v>0.0387</v>
      </c>
      <c r="BG67">
        <v>0.0404</v>
      </c>
      <c r="BH67">
        <v>0.042</v>
      </c>
      <c r="BI67">
        <v>0.0437</v>
      </c>
      <c r="BJ67">
        <v>0.0459</v>
      </c>
      <c r="BK67">
        <v>0.0493</v>
      </c>
      <c r="BL67">
        <v>0.0522</v>
      </c>
      <c r="BM67">
        <v>0.0541</v>
      </c>
      <c r="BN67">
        <v>0.0565</v>
      </c>
      <c r="BO67">
        <v>0.0602</v>
      </c>
      <c r="BP67">
        <v>0.0635</v>
      </c>
      <c r="BQ67">
        <v>0.0655</v>
      </c>
      <c r="BR67">
        <v>0.0676</v>
      </c>
      <c r="BS67">
        <v>0.0717</v>
      </c>
      <c r="BT67">
        <v>0.0757</v>
      </c>
      <c r="BU67">
        <v>0.0778</v>
      </c>
      <c r="BV67">
        <v>0.0799</v>
      </c>
      <c r="BW67">
        <v>0.0819</v>
      </c>
      <c r="BX67">
        <v>0.084</v>
      </c>
      <c r="BY67">
        <v>0.0871</v>
      </c>
      <c r="BZ67">
        <v>0.1175</v>
      </c>
      <c r="CA67">
        <v>0.1471</v>
      </c>
      <c r="CB67">
        <v>0.1803</v>
      </c>
      <c r="CC67">
        <v>0.2093</v>
      </c>
      <c r="CD67">
        <v>0.2355</v>
      </c>
      <c r="CE67">
        <v>0.2555</v>
      </c>
      <c r="CF67">
        <v>0.2738</v>
      </c>
      <c r="CG67">
        <v>0.2925</v>
      </c>
      <c r="CH67">
        <v>0.3078</v>
      </c>
      <c r="CI67">
        <v>0.3234</v>
      </c>
      <c r="CJ67">
        <v>0.3381</v>
      </c>
      <c r="CK67">
        <v>0.3514</v>
      </c>
      <c r="CL67">
        <v>0.3632</v>
      </c>
      <c r="CM67">
        <v>0.3731</v>
      </c>
      <c r="CN67">
        <v>0.3819</v>
      </c>
      <c r="CO67">
        <v>0.4093</v>
      </c>
      <c r="CP67">
        <v>0.4272</v>
      </c>
      <c r="CQ67">
        <v>0.4456</v>
      </c>
      <c r="CR67">
        <v>0.463</v>
      </c>
      <c r="CS67">
        <v>0.4744</v>
      </c>
      <c r="CT67">
        <v>0.4803</v>
      </c>
      <c r="CU67">
        <v>0.484</v>
      </c>
      <c r="CV67">
        <v>0.4876</v>
      </c>
      <c r="CW67">
        <v>0.4898</v>
      </c>
      <c r="CX67">
        <v>0.4907</v>
      </c>
      <c r="CY67">
        <v>0.4931</v>
      </c>
      <c r="CZ67">
        <v>0.4996</v>
      </c>
      <c r="DA67">
        <v>0.509</v>
      </c>
      <c r="DB67">
        <v>0.5184</v>
      </c>
      <c r="DC67">
        <v>0.5277</v>
      </c>
      <c r="DD67">
        <v>0.5395</v>
      </c>
      <c r="DE67">
        <v>0.5499</v>
      </c>
      <c r="DF67">
        <v>0.5604</v>
      </c>
      <c r="DG67">
        <v>0.5684</v>
      </c>
      <c r="DH67">
        <v>0.57</v>
      </c>
      <c r="DI67">
        <v>0.5863</v>
      </c>
      <c r="DJ67">
        <v>0.73</v>
      </c>
      <c r="DK67">
        <v>0.7585</v>
      </c>
      <c r="DL67">
        <v>0.7854</v>
      </c>
      <c r="DM67">
        <v>0.8</v>
      </c>
      <c r="DN67">
        <v>0.8</v>
      </c>
      <c r="DO67">
        <v>0.8</v>
      </c>
      <c r="DP67">
        <v>0.8</v>
      </c>
      <c r="DQ67">
        <v>0.8</v>
      </c>
      <c r="DR67">
        <v>0.8</v>
      </c>
      <c r="DS67">
        <v>0.9301</v>
      </c>
      <c r="DT67">
        <v>0.96</v>
      </c>
      <c r="DU67">
        <v>0.96</v>
      </c>
      <c r="DV67">
        <v>0.96</v>
      </c>
      <c r="DW67">
        <v>0.96</v>
      </c>
      <c r="DX67">
        <v>0.9723</v>
      </c>
    </row>
    <row r="68" spans="1:128">
      <c r="A68">
        <v>6.7</v>
      </c>
      <c r="B68">
        <v>0</v>
      </c>
      <c r="C68">
        <v>0</v>
      </c>
      <c r="D68">
        <v>0</v>
      </c>
      <c r="E68">
        <v>0</v>
      </c>
      <c r="F68">
        <v>0</v>
      </c>
      <c r="G68">
        <v>2.746e-7</v>
      </c>
      <c r="H68">
        <v>1.572e-6</v>
      </c>
      <c r="I68">
        <v>3.212e-6</v>
      </c>
      <c r="J68">
        <v>5.736e-6</v>
      </c>
      <c r="K68">
        <v>9.516e-6</v>
      </c>
      <c r="L68">
        <v>2.184e-5</v>
      </c>
      <c r="M68">
        <v>3.464e-5</v>
      </c>
      <c r="N68">
        <v>4.468e-5</v>
      </c>
      <c r="O68">
        <v>5.693e-5</v>
      </c>
      <c r="P68">
        <v>7.073e-5</v>
      </c>
      <c r="Q68">
        <v>0.0001048</v>
      </c>
      <c r="R68">
        <v>0.0001564</v>
      </c>
      <c r="S68">
        <v>0.0001951</v>
      </c>
      <c r="T68">
        <v>0.0002409</v>
      </c>
      <c r="U68">
        <v>0.0002925</v>
      </c>
      <c r="V68">
        <v>0.0004446</v>
      </c>
      <c r="W68">
        <v>0.0006092</v>
      </c>
      <c r="X68">
        <v>0.00071</v>
      </c>
      <c r="Y68">
        <v>0.0008211</v>
      </c>
      <c r="Z68">
        <v>0.0009445</v>
      </c>
      <c r="AA68">
        <v>0.0011</v>
      </c>
      <c r="AB68">
        <v>0.0017</v>
      </c>
      <c r="AC68">
        <v>0.0019</v>
      </c>
      <c r="AD68">
        <v>0.0021</v>
      </c>
      <c r="AE68">
        <v>0.0023</v>
      </c>
      <c r="AF68">
        <v>0.0028</v>
      </c>
      <c r="AG68">
        <v>0.0035</v>
      </c>
      <c r="AH68">
        <v>0.0039</v>
      </c>
      <c r="AI68">
        <v>0.0043</v>
      </c>
      <c r="AJ68">
        <v>0.0047</v>
      </c>
      <c r="AK68">
        <v>0.0051</v>
      </c>
      <c r="AL68">
        <v>0.0064</v>
      </c>
      <c r="AM68">
        <v>0.0073</v>
      </c>
      <c r="AN68">
        <v>0.0079</v>
      </c>
      <c r="AO68">
        <v>0.0085</v>
      </c>
      <c r="AP68">
        <v>0.0101</v>
      </c>
      <c r="AQ68">
        <v>0.0117</v>
      </c>
      <c r="AR68">
        <v>0.0125</v>
      </c>
      <c r="AS68">
        <v>0.0134</v>
      </c>
      <c r="AT68">
        <v>0.0145</v>
      </c>
      <c r="AU68">
        <v>0.0171</v>
      </c>
      <c r="AV68">
        <v>0.0189</v>
      </c>
      <c r="AW68">
        <v>0.02</v>
      </c>
      <c r="AX68">
        <v>0.0211</v>
      </c>
      <c r="AY68">
        <v>0.0228</v>
      </c>
      <c r="AZ68">
        <v>0.0262</v>
      </c>
      <c r="BA68">
        <v>0.0287</v>
      </c>
      <c r="BB68">
        <v>0.0301</v>
      </c>
      <c r="BC68">
        <v>0.0315</v>
      </c>
      <c r="BD68">
        <v>0.033</v>
      </c>
      <c r="BE68">
        <v>0.0359</v>
      </c>
      <c r="BF68">
        <v>0.0387</v>
      </c>
      <c r="BG68">
        <v>0.0404</v>
      </c>
      <c r="BH68">
        <v>0.042</v>
      </c>
      <c r="BI68">
        <v>0.0437</v>
      </c>
      <c r="BJ68">
        <v>0.0459</v>
      </c>
      <c r="BK68">
        <v>0.0493</v>
      </c>
      <c r="BL68">
        <v>0.0522</v>
      </c>
      <c r="BM68">
        <v>0.0541</v>
      </c>
      <c r="BN68">
        <v>0.0565</v>
      </c>
      <c r="BO68">
        <v>0.0602</v>
      </c>
      <c r="BP68">
        <v>0.0635</v>
      </c>
      <c r="BQ68">
        <v>0.0655</v>
      </c>
      <c r="BR68">
        <v>0.0676</v>
      </c>
      <c r="BS68">
        <v>0.0717</v>
      </c>
      <c r="BT68">
        <v>0.0757</v>
      </c>
      <c r="BU68">
        <v>0.0778</v>
      </c>
      <c r="BV68">
        <v>0.0799</v>
      </c>
      <c r="BW68">
        <v>0.0819</v>
      </c>
      <c r="BX68">
        <v>0.084</v>
      </c>
      <c r="BY68">
        <v>0.0871</v>
      </c>
      <c r="BZ68">
        <v>0.1175</v>
      </c>
      <c r="CA68">
        <v>0.1471</v>
      </c>
      <c r="CB68">
        <v>0.1803</v>
      </c>
      <c r="CC68">
        <v>0.2093</v>
      </c>
      <c r="CD68">
        <v>0.2355</v>
      </c>
      <c r="CE68">
        <v>0.2555</v>
      </c>
      <c r="CF68">
        <v>0.2738</v>
      </c>
      <c r="CG68">
        <v>0.2925</v>
      </c>
      <c r="CH68">
        <v>0.3078</v>
      </c>
      <c r="CI68">
        <v>0.3234</v>
      </c>
      <c r="CJ68">
        <v>0.3381</v>
      </c>
      <c r="CK68">
        <v>0.3514</v>
      </c>
      <c r="CL68">
        <v>0.3632</v>
      </c>
      <c r="CM68">
        <v>0.3731</v>
      </c>
      <c r="CN68">
        <v>0.3819</v>
      </c>
      <c r="CO68">
        <v>0.4093</v>
      </c>
      <c r="CP68">
        <v>0.4272</v>
      </c>
      <c r="CQ68">
        <v>0.4456</v>
      </c>
      <c r="CR68">
        <v>0.463</v>
      </c>
      <c r="CS68">
        <v>0.4744</v>
      </c>
      <c r="CT68">
        <v>0.4803</v>
      </c>
      <c r="CU68">
        <v>0.484</v>
      </c>
      <c r="CV68">
        <v>0.4876</v>
      </c>
      <c r="CW68">
        <v>0.4898</v>
      </c>
      <c r="CX68">
        <v>0.4907</v>
      </c>
      <c r="CY68">
        <v>0.4931</v>
      </c>
      <c r="CZ68">
        <v>0.4996</v>
      </c>
      <c r="DA68">
        <v>0.509</v>
      </c>
      <c r="DB68">
        <v>0.5184</v>
      </c>
      <c r="DC68">
        <v>0.5277</v>
      </c>
      <c r="DD68">
        <v>0.5395</v>
      </c>
      <c r="DE68">
        <v>0.5499</v>
      </c>
      <c r="DF68">
        <v>0.5604</v>
      </c>
      <c r="DG68">
        <v>0.5684</v>
      </c>
      <c r="DH68">
        <v>0.57</v>
      </c>
      <c r="DI68">
        <v>0.5863</v>
      </c>
      <c r="DJ68">
        <v>0.73</v>
      </c>
      <c r="DK68">
        <v>0.7585</v>
      </c>
      <c r="DL68">
        <v>0.7854</v>
      </c>
      <c r="DM68">
        <v>0.8</v>
      </c>
      <c r="DN68">
        <v>0.8</v>
      </c>
      <c r="DO68">
        <v>0.8</v>
      </c>
      <c r="DP68">
        <v>0.8</v>
      </c>
      <c r="DQ68">
        <v>0.8</v>
      </c>
      <c r="DR68">
        <v>0.8</v>
      </c>
      <c r="DS68">
        <v>0.9301</v>
      </c>
      <c r="DT68">
        <v>0.96</v>
      </c>
      <c r="DU68">
        <v>0.96</v>
      </c>
      <c r="DV68">
        <v>0.96</v>
      </c>
      <c r="DW68">
        <v>0.96</v>
      </c>
      <c r="DX68">
        <v>0.9723</v>
      </c>
    </row>
    <row r="69" spans="1:128">
      <c r="A69">
        <v>6.8</v>
      </c>
      <c r="B69">
        <v>0</v>
      </c>
      <c r="C69">
        <v>0</v>
      </c>
      <c r="D69">
        <v>0</v>
      </c>
      <c r="E69">
        <v>0</v>
      </c>
      <c r="F69">
        <v>0</v>
      </c>
      <c r="G69">
        <v>2.746e-7</v>
      </c>
      <c r="H69">
        <v>1.572e-6</v>
      </c>
      <c r="I69">
        <v>3.212e-6</v>
      </c>
      <c r="J69">
        <v>5.736e-6</v>
      </c>
      <c r="K69">
        <v>9.516e-6</v>
      </c>
      <c r="L69">
        <v>2.184e-5</v>
      </c>
      <c r="M69">
        <v>3.464e-5</v>
      </c>
      <c r="N69">
        <v>4.468e-5</v>
      </c>
      <c r="O69">
        <v>5.693e-5</v>
      </c>
      <c r="P69">
        <v>7.073e-5</v>
      </c>
      <c r="Q69">
        <v>0.0001048</v>
      </c>
      <c r="R69">
        <v>0.0001564</v>
      </c>
      <c r="S69">
        <v>0.0001951</v>
      </c>
      <c r="T69">
        <v>0.0002409</v>
      </c>
      <c r="U69">
        <v>0.0002925</v>
      </c>
      <c r="V69">
        <v>0.0004446</v>
      </c>
      <c r="W69">
        <v>0.0006092</v>
      </c>
      <c r="X69">
        <v>0.00071</v>
      </c>
      <c r="Y69">
        <v>0.0008211</v>
      </c>
      <c r="Z69">
        <v>0.0009445</v>
      </c>
      <c r="AA69">
        <v>0.0011</v>
      </c>
      <c r="AB69">
        <v>0.0017</v>
      </c>
      <c r="AC69">
        <v>0.0019</v>
      </c>
      <c r="AD69">
        <v>0.0021</v>
      </c>
      <c r="AE69">
        <v>0.0023</v>
      </c>
      <c r="AF69">
        <v>0.0028</v>
      </c>
      <c r="AG69">
        <v>0.0035</v>
      </c>
      <c r="AH69">
        <v>0.0039</v>
      </c>
      <c r="AI69">
        <v>0.0043</v>
      </c>
      <c r="AJ69">
        <v>0.0047</v>
      </c>
      <c r="AK69">
        <v>0.0051</v>
      </c>
      <c r="AL69">
        <v>0.0064</v>
      </c>
      <c r="AM69">
        <v>0.0073</v>
      </c>
      <c r="AN69">
        <v>0.0079</v>
      </c>
      <c r="AO69">
        <v>0.0085</v>
      </c>
      <c r="AP69">
        <v>0.0101</v>
      </c>
      <c r="AQ69">
        <v>0.0117</v>
      </c>
      <c r="AR69">
        <v>0.0125</v>
      </c>
      <c r="AS69">
        <v>0.0134</v>
      </c>
      <c r="AT69">
        <v>0.0145</v>
      </c>
      <c r="AU69">
        <v>0.0171</v>
      </c>
      <c r="AV69">
        <v>0.0189</v>
      </c>
      <c r="AW69">
        <v>0.02</v>
      </c>
      <c r="AX69">
        <v>0.0211</v>
      </c>
      <c r="AY69">
        <v>0.0228</v>
      </c>
      <c r="AZ69">
        <v>0.0262</v>
      </c>
      <c r="BA69">
        <v>0.0287</v>
      </c>
      <c r="BB69">
        <v>0.0301</v>
      </c>
      <c r="BC69">
        <v>0.0315</v>
      </c>
      <c r="BD69">
        <v>0.033</v>
      </c>
      <c r="BE69">
        <v>0.0359</v>
      </c>
      <c r="BF69">
        <v>0.0387</v>
      </c>
      <c r="BG69">
        <v>0.0404</v>
      </c>
      <c r="BH69">
        <v>0.042</v>
      </c>
      <c r="BI69">
        <v>0.0437</v>
      </c>
      <c r="BJ69">
        <v>0.0459</v>
      </c>
      <c r="BK69">
        <v>0.0493</v>
      </c>
      <c r="BL69">
        <v>0.0522</v>
      </c>
      <c r="BM69">
        <v>0.0541</v>
      </c>
      <c r="BN69">
        <v>0.0565</v>
      </c>
      <c r="BO69">
        <v>0.0602</v>
      </c>
      <c r="BP69">
        <v>0.0635</v>
      </c>
      <c r="BQ69">
        <v>0.0655</v>
      </c>
      <c r="BR69">
        <v>0.0676</v>
      </c>
      <c r="BS69">
        <v>0.0717</v>
      </c>
      <c r="BT69">
        <v>0.0757</v>
      </c>
      <c r="BU69">
        <v>0.0778</v>
      </c>
      <c r="BV69">
        <v>0.0799</v>
      </c>
      <c r="BW69">
        <v>0.0819</v>
      </c>
      <c r="BX69">
        <v>0.084</v>
      </c>
      <c r="BY69">
        <v>0.0871</v>
      </c>
      <c r="BZ69">
        <v>0.1175</v>
      </c>
      <c r="CA69">
        <v>0.1471</v>
      </c>
      <c r="CB69">
        <v>0.1803</v>
      </c>
      <c r="CC69">
        <v>0.2093</v>
      </c>
      <c r="CD69">
        <v>0.2355</v>
      </c>
      <c r="CE69">
        <v>0.2555</v>
      </c>
      <c r="CF69">
        <v>0.2738</v>
      </c>
      <c r="CG69">
        <v>0.2925</v>
      </c>
      <c r="CH69">
        <v>0.3078</v>
      </c>
      <c r="CI69">
        <v>0.3234</v>
      </c>
      <c r="CJ69">
        <v>0.3381</v>
      </c>
      <c r="CK69">
        <v>0.3514</v>
      </c>
      <c r="CL69">
        <v>0.3632</v>
      </c>
      <c r="CM69">
        <v>0.3731</v>
      </c>
      <c r="CN69">
        <v>0.3819</v>
      </c>
      <c r="CO69">
        <v>0.4093</v>
      </c>
      <c r="CP69">
        <v>0.4272</v>
      </c>
      <c r="CQ69">
        <v>0.4456</v>
      </c>
      <c r="CR69">
        <v>0.463</v>
      </c>
      <c r="CS69">
        <v>0.4744</v>
      </c>
      <c r="CT69">
        <v>0.4803</v>
      </c>
      <c r="CU69">
        <v>0.484</v>
      </c>
      <c r="CV69">
        <v>0.4876</v>
      </c>
      <c r="CW69">
        <v>0.4898</v>
      </c>
      <c r="CX69">
        <v>0.4907</v>
      </c>
      <c r="CY69">
        <v>0.4931</v>
      </c>
      <c r="CZ69">
        <v>0.4996</v>
      </c>
      <c r="DA69">
        <v>0.509</v>
      </c>
      <c r="DB69">
        <v>0.5184</v>
      </c>
      <c r="DC69">
        <v>0.5277</v>
      </c>
      <c r="DD69">
        <v>0.5395</v>
      </c>
      <c r="DE69">
        <v>0.5499</v>
      </c>
      <c r="DF69">
        <v>0.5604</v>
      </c>
      <c r="DG69">
        <v>0.5684</v>
      </c>
      <c r="DH69">
        <v>0.57</v>
      </c>
      <c r="DI69">
        <v>0.5863</v>
      </c>
      <c r="DJ69">
        <v>0.73</v>
      </c>
      <c r="DK69">
        <v>0.7585</v>
      </c>
      <c r="DL69">
        <v>0.7854</v>
      </c>
      <c r="DM69">
        <v>0.8</v>
      </c>
      <c r="DN69">
        <v>0.8</v>
      </c>
      <c r="DO69">
        <v>0.8</v>
      </c>
      <c r="DP69">
        <v>0.8</v>
      </c>
      <c r="DQ69">
        <v>0.8</v>
      </c>
      <c r="DR69">
        <v>0.8</v>
      </c>
      <c r="DS69">
        <v>0.9301</v>
      </c>
      <c r="DT69">
        <v>0.96</v>
      </c>
      <c r="DU69">
        <v>0.96</v>
      </c>
      <c r="DV69">
        <v>0.96</v>
      </c>
      <c r="DW69">
        <v>0.96</v>
      </c>
      <c r="DX69">
        <v>0.9723</v>
      </c>
    </row>
    <row r="70" spans="1:128">
      <c r="A70">
        <v>6.9</v>
      </c>
      <c r="B70">
        <v>0</v>
      </c>
      <c r="C70">
        <v>0</v>
      </c>
      <c r="D70">
        <v>0</v>
      </c>
      <c r="E70">
        <v>0</v>
      </c>
      <c r="F70">
        <v>0</v>
      </c>
      <c r="G70">
        <v>2.746e-7</v>
      </c>
      <c r="H70">
        <v>1.572e-6</v>
      </c>
      <c r="I70">
        <v>3.212e-6</v>
      </c>
      <c r="J70">
        <v>5.736e-6</v>
      </c>
      <c r="K70">
        <v>9.516e-6</v>
      </c>
      <c r="L70">
        <v>2.184e-5</v>
      </c>
      <c r="M70">
        <v>3.464e-5</v>
      </c>
      <c r="N70">
        <v>4.468e-5</v>
      </c>
      <c r="O70">
        <v>5.693e-5</v>
      </c>
      <c r="P70">
        <v>7.073e-5</v>
      </c>
      <c r="Q70">
        <v>0.0001048</v>
      </c>
      <c r="R70">
        <v>0.0001564</v>
      </c>
      <c r="S70">
        <v>0.0001951</v>
      </c>
      <c r="T70">
        <v>0.0002409</v>
      </c>
      <c r="U70">
        <v>0.0002925</v>
      </c>
      <c r="V70">
        <v>0.0004446</v>
      </c>
      <c r="W70">
        <v>0.0006092</v>
      </c>
      <c r="X70">
        <v>0.00071</v>
      </c>
      <c r="Y70">
        <v>0.0008211</v>
      </c>
      <c r="Z70">
        <v>0.0009445</v>
      </c>
      <c r="AA70">
        <v>0.0011</v>
      </c>
      <c r="AB70">
        <v>0.0017</v>
      </c>
      <c r="AC70">
        <v>0.0019</v>
      </c>
      <c r="AD70">
        <v>0.0021</v>
      </c>
      <c r="AE70">
        <v>0.0023</v>
      </c>
      <c r="AF70">
        <v>0.0028</v>
      </c>
      <c r="AG70">
        <v>0.0035</v>
      </c>
      <c r="AH70">
        <v>0.0039</v>
      </c>
      <c r="AI70">
        <v>0.0043</v>
      </c>
      <c r="AJ70">
        <v>0.0047</v>
      </c>
      <c r="AK70">
        <v>0.0051</v>
      </c>
      <c r="AL70">
        <v>0.0064</v>
      </c>
      <c r="AM70">
        <v>0.0073</v>
      </c>
      <c r="AN70">
        <v>0.0079</v>
      </c>
      <c r="AO70">
        <v>0.0085</v>
      </c>
      <c r="AP70">
        <v>0.0101</v>
      </c>
      <c r="AQ70">
        <v>0.0117</v>
      </c>
      <c r="AR70">
        <v>0.0125</v>
      </c>
      <c r="AS70">
        <v>0.0134</v>
      </c>
      <c r="AT70">
        <v>0.0145</v>
      </c>
      <c r="AU70">
        <v>0.0171</v>
      </c>
      <c r="AV70">
        <v>0.0189</v>
      </c>
      <c r="AW70">
        <v>0.02</v>
      </c>
      <c r="AX70">
        <v>0.0211</v>
      </c>
      <c r="AY70">
        <v>0.0228</v>
      </c>
      <c r="AZ70">
        <v>0.0262</v>
      </c>
      <c r="BA70">
        <v>0.0287</v>
      </c>
      <c r="BB70">
        <v>0.0301</v>
      </c>
      <c r="BC70">
        <v>0.0315</v>
      </c>
      <c r="BD70">
        <v>0.033</v>
      </c>
      <c r="BE70">
        <v>0.0359</v>
      </c>
      <c r="BF70">
        <v>0.0387</v>
      </c>
      <c r="BG70">
        <v>0.0404</v>
      </c>
      <c r="BH70">
        <v>0.042</v>
      </c>
      <c r="BI70">
        <v>0.0437</v>
      </c>
      <c r="BJ70">
        <v>0.0459</v>
      </c>
      <c r="BK70">
        <v>0.0493</v>
      </c>
      <c r="BL70">
        <v>0.0522</v>
      </c>
      <c r="BM70">
        <v>0.0541</v>
      </c>
      <c r="BN70">
        <v>0.0565</v>
      </c>
      <c r="BO70">
        <v>0.0602</v>
      </c>
      <c r="BP70">
        <v>0.0635</v>
      </c>
      <c r="BQ70">
        <v>0.0655</v>
      </c>
      <c r="BR70">
        <v>0.0676</v>
      </c>
      <c r="BS70">
        <v>0.0717</v>
      </c>
      <c r="BT70">
        <v>0.0757</v>
      </c>
      <c r="BU70">
        <v>0.0778</v>
      </c>
      <c r="BV70">
        <v>0.0799</v>
      </c>
      <c r="BW70">
        <v>0.0819</v>
      </c>
      <c r="BX70">
        <v>0.084</v>
      </c>
      <c r="BY70">
        <v>0.0871</v>
      </c>
      <c r="BZ70">
        <v>0.1175</v>
      </c>
      <c r="CA70">
        <v>0.1471</v>
      </c>
      <c r="CB70">
        <v>0.1803</v>
      </c>
      <c r="CC70">
        <v>0.2093</v>
      </c>
      <c r="CD70">
        <v>0.2355</v>
      </c>
      <c r="CE70">
        <v>0.2555</v>
      </c>
      <c r="CF70">
        <v>0.2738</v>
      </c>
      <c r="CG70">
        <v>0.2925</v>
      </c>
      <c r="CH70">
        <v>0.3078</v>
      </c>
      <c r="CI70">
        <v>0.3234</v>
      </c>
      <c r="CJ70">
        <v>0.3381</v>
      </c>
      <c r="CK70">
        <v>0.3514</v>
      </c>
      <c r="CL70">
        <v>0.3632</v>
      </c>
      <c r="CM70">
        <v>0.3731</v>
      </c>
      <c r="CN70">
        <v>0.3819</v>
      </c>
      <c r="CO70">
        <v>0.4093</v>
      </c>
      <c r="CP70">
        <v>0.4272</v>
      </c>
      <c r="CQ70">
        <v>0.4456</v>
      </c>
      <c r="CR70">
        <v>0.463</v>
      </c>
      <c r="CS70">
        <v>0.4744</v>
      </c>
      <c r="CT70">
        <v>0.4803</v>
      </c>
      <c r="CU70">
        <v>0.484</v>
      </c>
      <c r="CV70">
        <v>0.4876</v>
      </c>
      <c r="CW70">
        <v>0.4898</v>
      </c>
      <c r="CX70">
        <v>0.4907</v>
      </c>
      <c r="CY70">
        <v>0.4931</v>
      </c>
      <c r="CZ70">
        <v>0.4996</v>
      </c>
      <c r="DA70">
        <v>0.509</v>
      </c>
      <c r="DB70">
        <v>0.5184</v>
      </c>
      <c r="DC70">
        <v>0.5277</v>
      </c>
      <c r="DD70">
        <v>0.5395</v>
      </c>
      <c r="DE70">
        <v>0.5499</v>
      </c>
      <c r="DF70">
        <v>0.5604</v>
      </c>
      <c r="DG70">
        <v>0.5684</v>
      </c>
      <c r="DH70">
        <v>0.57</v>
      </c>
      <c r="DI70">
        <v>0.5863</v>
      </c>
      <c r="DJ70">
        <v>0.73</v>
      </c>
      <c r="DK70">
        <v>0.7585</v>
      </c>
      <c r="DL70">
        <v>0.7854</v>
      </c>
      <c r="DM70">
        <v>0.8</v>
      </c>
      <c r="DN70">
        <v>0.8</v>
      </c>
      <c r="DO70">
        <v>0.8</v>
      </c>
      <c r="DP70">
        <v>0.8</v>
      </c>
      <c r="DQ70">
        <v>0.8</v>
      </c>
      <c r="DR70">
        <v>0.8</v>
      </c>
      <c r="DS70">
        <v>0.9301</v>
      </c>
      <c r="DT70">
        <v>0.96</v>
      </c>
      <c r="DU70">
        <v>0.96</v>
      </c>
      <c r="DV70">
        <v>0.96</v>
      </c>
      <c r="DW70">
        <v>0.96</v>
      </c>
      <c r="DX70">
        <v>0.9723</v>
      </c>
    </row>
    <row r="71" spans="1:128">
      <c r="A71">
        <v>7</v>
      </c>
      <c r="B71">
        <v>0</v>
      </c>
      <c r="C71">
        <v>0</v>
      </c>
      <c r="D71">
        <v>0</v>
      </c>
      <c r="E71">
        <v>0</v>
      </c>
      <c r="F71">
        <v>0</v>
      </c>
      <c r="G71">
        <v>2.746e-7</v>
      </c>
      <c r="H71">
        <v>1.572e-6</v>
      </c>
      <c r="I71">
        <v>3.212e-6</v>
      </c>
      <c r="J71">
        <v>5.736e-6</v>
      </c>
      <c r="K71">
        <v>9.516e-6</v>
      </c>
      <c r="L71">
        <v>2.184e-5</v>
      </c>
      <c r="M71">
        <v>3.464e-5</v>
      </c>
      <c r="N71">
        <v>4.468e-5</v>
      </c>
      <c r="O71">
        <v>5.693e-5</v>
      </c>
      <c r="P71">
        <v>7.073e-5</v>
      </c>
      <c r="Q71">
        <v>0.0001048</v>
      </c>
      <c r="R71">
        <v>0.0001564</v>
      </c>
      <c r="S71">
        <v>0.0001951</v>
      </c>
      <c r="T71">
        <v>0.0002409</v>
      </c>
      <c r="U71">
        <v>0.0002925</v>
      </c>
      <c r="V71">
        <v>0.0004446</v>
      </c>
      <c r="W71">
        <v>0.0006092</v>
      </c>
      <c r="X71">
        <v>0.00071</v>
      </c>
      <c r="Y71">
        <v>0.0008211</v>
      </c>
      <c r="Z71">
        <v>0.0009445</v>
      </c>
      <c r="AA71">
        <v>0.0011</v>
      </c>
      <c r="AB71">
        <v>0.0017</v>
      </c>
      <c r="AC71">
        <v>0.0019</v>
      </c>
      <c r="AD71">
        <v>0.0021</v>
      </c>
      <c r="AE71">
        <v>0.0023</v>
      </c>
      <c r="AF71">
        <v>0.0028</v>
      </c>
      <c r="AG71">
        <v>0.0035</v>
      </c>
      <c r="AH71">
        <v>0.0039</v>
      </c>
      <c r="AI71">
        <v>0.0043</v>
      </c>
      <c r="AJ71">
        <v>0.0047</v>
      </c>
      <c r="AK71">
        <v>0.0051</v>
      </c>
      <c r="AL71">
        <v>0.0064</v>
      </c>
      <c r="AM71">
        <v>0.0073</v>
      </c>
      <c r="AN71">
        <v>0.0079</v>
      </c>
      <c r="AO71">
        <v>0.0085</v>
      </c>
      <c r="AP71">
        <v>0.0101</v>
      </c>
      <c r="AQ71">
        <v>0.0117</v>
      </c>
      <c r="AR71">
        <v>0.0125</v>
      </c>
      <c r="AS71">
        <v>0.0134</v>
      </c>
      <c r="AT71">
        <v>0.0145</v>
      </c>
      <c r="AU71">
        <v>0.0171</v>
      </c>
      <c r="AV71">
        <v>0.0189</v>
      </c>
      <c r="AW71">
        <v>0.02</v>
      </c>
      <c r="AX71">
        <v>0.0211</v>
      </c>
      <c r="AY71">
        <v>0.0228</v>
      </c>
      <c r="AZ71">
        <v>0.0262</v>
      </c>
      <c r="BA71">
        <v>0.0287</v>
      </c>
      <c r="BB71">
        <v>0.0301</v>
      </c>
      <c r="BC71">
        <v>0.0315</v>
      </c>
      <c r="BD71">
        <v>0.033</v>
      </c>
      <c r="BE71">
        <v>0.0359</v>
      </c>
      <c r="BF71">
        <v>0.0387</v>
      </c>
      <c r="BG71">
        <v>0.0404</v>
      </c>
      <c r="BH71">
        <v>0.042</v>
      </c>
      <c r="BI71">
        <v>0.0437</v>
      </c>
      <c r="BJ71">
        <v>0.0459</v>
      </c>
      <c r="BK71">
        <v>0.0493</v>
      </c>
      <c r="BL71">
        <v>0.0522</v>
      </c>
      <c r="BM71">
        <v>0.0541</v>
      </c>
      <c r="BN71">
        <v>0.0565</v>
      </c>
      <c r="BO71">
        <v>0.0602</v>
      </c>
      <c r="BP71">
        <v>0.0635</v>
      </c>
      <c r="BQ71">
        <v>0.0655</v>
      </c>
      <c r="BR71">
        <v>0.0676</v>
      </c>
      <c r="BS71">
        <v>0.0717</v>
      </c>
      <c r="BT71">
        <v>0.0757</v>
      </c>
      <c r="BU71">
        <v>0.0778</v>
      </c>
      <c r="BV71">
        <v>0.0799</v>
      </c>
      <c r="BW71">
        <v>0.0819</v>
      </c>
      <c r="BX71">
        <v>0.084</v>
      </c>
      <c r="BY71">
        <v>0.0871</v>
      </c>
      <c r="BZ71">
        <v>0.1175</v>
      </c>
      <c r="CA71">
        <v>0.1471</v>
      </c>
      <c r="CB71">
        <v>0.1803</v>
      </c>
      <c r="CC71">
        <v>0.2093</v>
      </c>
      <c r="CD71">
        <v>0.2355</v>
      </c>
      <c r="CE71">
        <v>0.2555</v>
      </c>
      <c r="CF71">
        <v>0.2738</v>
      </c>
      <c r="CG71">
        <v>0.2925</v>
      </c>
      <c r="CH71">
        <v>0.3078</v>
      </c>
      <c r="CI71">
        <v>0.3234</v>
      </c>
      <c r="CJ71">
        <v>0.3381</v>
      </c>
      <c r="CK71">
        <v>0.3514</v>
      </c>
      <c r="CL71">
        <v>0.3632</v>
      </c>
      <c r="CM71">
        <v>0.3731</v>
      </c>
      <c r="CN71">
        <v>0.3819</v>
      </c>
      <c r="CO71">
        <v>0.4093</v>
      </c>
      <c r="CP71">
        <v>0.4272</v>
      </c>
      <c r="CQ71">
        <v>0.4456</v>
      </c>
      <c r="CR71">
        <v>0.463</v>
      </c>
      <c r="CS71">
        <v>0.4744</v>
      </c>
      <c r="CT71">
        <v>0.4803</v>
      </c>
      <c r="CU71">
        <v>0.484</v>
      </c>
      <c r="CV71">
        <v>0.4876</v>
      </c>
      <c r="CW71">
        <v>0.4898</v>
      </c>
      <c r="CX71">
        <v>0.4907</v>
      </c>
      <c r="CY71">
        <v>0.4931</v>
      </c>
      <c r="CZ71">
        <v>0.4996</v>
      </c>
      <c r="DA71">
        <v>0.509</v>
      </c>
      <c r="DB71">
        <v>0.5184</v>
      </c>
      <c r="DC71">
        <v>0.5277</v>
      </c>
      <c r="DD71">
        <v>0.5395</v>
      </c>
      <c r="DE71">
        <v>0.5499</v>
      </c>
      <c r="DF71">
        <v>0.5604</v>
      </c>
      <c r="DG71">
        <v>0.5684</v>
      </c>
      <c r="DH71">
        <v>0.57</v>
      </c>
      <c r="DI71">
        <v>0.5863</v>
      </c>
      <c r="DJ71">
        <v>0.73</v>
      </c>
      <c r="DK71">
        <v>0.7585</v>
      </c>
      <c r="DL71">
        <v>0.7854</v>
      </c>
      <c r="DM71">
        <v>0.8</v>
      </c>
      <c r="DN71">
        <v>0.8</v>
      </c>
      <c r="DO71">
        <v>0.8</v>
      </c>
      <c r="DP71">
        <v>0.8</v>
      </c>
      <c r="DQ71">
        <v>0.8</v>
      </c>
      <c r="DR71">
        <v>0.8</v>
      </c>
      <c r="DS71">
        <v>0.9301</v>
      </c>
      <c r="DT71">
        <v>0.96</v>
      </c>
      <c r="DU71">
        <v>0.96</v>
      </c>
      <c r="DV71">
        <v>0.96</v>
      </c>
      <c r="DW71">
        <v>0.96</v>
      </c>
      <c r="DX71">
        <v>0.9723</v>
      </c>
    </row>
    <row r="72" spans="1:128">
      <c r="A72">
        <v>7.1</v>
      </c>
      <c r="B72">
        <v>0</v>
      </c>
      <c r="C72">
        <v>0</v>
      </c>
      <c r="D72">
        <v>0</v>
      </c>
      <c r="E72">
        <v>0</v>
      </c>
      <c r="F72">
        <v>0</v>
      </c>
      <c r="G72">
        <v>2.746e-7</v>
      </c>
      <c r="H72">
        <v>1.572e-6</v>
      </c>
      <c r="I72">
        <v>3.212e-6</v>
      </c>
      <c r="J72">
        <v>5.736e-6</v>
      </c>
      <c r="K72">
        <v>9.516e-6</v>
      </c>
      <c r="L72">
        <v>2.184e-5</v>
      </c>
      <c r="M72">
        <v>3.464e-5</v>
      </c>
      <c r="N72">
        <v>4.468e-5</v>
      </c>
      <c r="O72">
        <v>5.693e-5</v>
      </c>
      <c r="P72">
        <v>7.073e-5</v>
      </c>
      <c r="Q72">
        <v>0.0001048</v>
      </c>
      <c r="R72">
        <v>0.0001564</v>
      </c>
      <c r="S72">
        <v>0.0001951</v>
      </c>
      <c r="T72">
        <v>0.0002409</v>
      </c>
      <c r="U72">
        <v>0.0002925</v>
      </c>
      <c r="V72">
        <v>0.0004446</v>
      </c>
      <c r="W72">
        <v>0.0006092</v>
      </c>
      <c r="X72">
        <v>0.00071</v>
      </c>
      <c r="Y72">
        <v>0.0008211</v>
      </c>
      <c r="Z72">
        <v>0.0009445</v>
      </c>
      <c r="AA72">
        <v>0.0011</v>
      </c>
      <c r="AB72">
        <v>0.0017</v>
      </c>
      <c r="AC72">
        <v>0.0019</v>
      </c>
      <c r="AD72">
        <v>0.0021</v>
      </c>
      <c r="AE72">
        <v>0.0023</v>
      </c>
      <c r="AF72">
        <v>0.0028</v>
      </c>
      <c r="AG72">
        <v>0.0035</v>
      </c>
      <c r="AH72">
        <v>0.0039</v>
      </c>
      <c r="AI72">
        <v>0.0043</v>
      </c>
      <c r="AJ72">
        <v>0.0047</v>
      </c>
      <c r="AK72">
        <v>0.0051</v>
      </c>
      <c r="AL72">
        <v>0.0064</v>
      </c>
      <c r="AM72">
        <v>0.0073</v>
      </c>
      <c r="AN72">
        <v>0.0079</v>
      </c>
      <c r="AO72">
        <v>0.0085</v>
      </c>
      <c r="AP72">
        <v>0.0101</v>
      </c>
      <c r="AQ72">
        <v>0.0117</v>
      </c>
      <c r="AR72">
        <v>0.0125</v>
      </c>
      <c r="AS72">
        <v>0.0134</v>
      </c>
      <c r="AT72">
        <v>0.0145</v>
      </c>
      <c r="AU72">
        <v>0.0171</v>
      </c>
      <c r="AV72">
        <v>0.0189</v>
      </c>
      <c r="AW72">
        <v>0.02</v>
      </c>
      <c r="AX72">
        <v>0.0211</v>
      </c>
      <c r="AY72">
        <v>0.0228</v>
      </c>
      <c r="AZ72">
        <v>0.0262</v>
      </c>
      <c r="BA72">
        <v>0.0287</v>
      </c>
      <c r="BB72">
        <v>0.0301</v>
      </c>
      <c r="BC72">
        <v>0.0315</v>
      </c>
      <c r="BD72">
        <v>0.033</v>
      </c>
      <c r="BE72">
        <v>0.0359</v>
      </c>
      <c r="BF72">
        <v>0.0387</v>
      </c>
      <c r="BG72">
        <v>0.0404</v>
      </c>
      <c r="BH72">
        <v>0.042</v>
      </c>
      <c r="BI72">
        <v>0.0437</v>
      </c>
      <c r="BJ72">
        <v>0.0459</v>
      </c>
      <c r="BK72">
        <v>0.0493</v>
      </c>
      <c r="BL72">
        <v>0.0522</v>
      </c>
      <c r="BM72">
        <v>0.0541</v>
      </c>
      <c r="BN72">
        <v>0.0565</v>
      </c>
      <c r="BO72">
        <v>0.0602</v>
      </c>
      <c r="BP72">
        <v>0.0635</v>
      </c>
      <c r="BQ72">
        <v>0.0655</v>
      </c>
      <c r="BR72">
        <v>0.0676</v>
      </c>
      <c r="BS72">
        <v>0.0717</v>
      </c>
      <c r="BT72">
        <v>0.0757</v>
      </c>
      <c r="BU72">
        <v>0.0778</v>
      </c>
      <c r="BV72">
        <v>0.0799</v>
      </c>
      <c r="BW72">
        <v>0.0819</v>
      </c>
      <c r="BX72">
        <v>0.084</v>
      </c>
      <c r="BY72">
        <v>0.0871</v>
      </c>
      <c r="BZ72">
        <v>0.1175</v>
      </c>
      <c r="CA72">
        <v>0.1471</v>
      </c>
      <c r="CB72">
        <v>0.1803</v>
      </c>
      <c r="CC72">
        <v>0.2093</v>
      </c>
      <c r="CD72">
        <v>0.2355</v>
      </c>
      <c r="CE72">
        <v>0.2555</v>
      </c>
      <c r="CF72">
        <v>0.2738</v>
      </c>
      <c r="CG72">
        <v>0.2925</v>
      </c>
      <c r="CH72">
        <v>0.3078</v>
      </c>
      <c r="CI72">
        <v>0.3234</v>
      </c>
      <c r="CJ72">
        <v>0.3381</v>
      </c>
      <c r="CK72">
        <v>0.3514</v>
      </c>
      <c r="CL72">
        <v>0.3632</v>
      </c>
      <c r="CM72">
        <v>0.3731</v>
      </c>
      <c r="CN72">
        <v>0.3819</v>
      </c>
      <c r="CO72">
        <v>0.4093</v>
      </c>
      <c r="CP72">
        <v>0.4272</v>
      </c>
      <c r="CQ72">
        <v>0.4456</v>
      </c>
      <c r="CR72">
        <v>0.463</v>
      </c>
      <c r="CS72">
        <v>0.4744</v>
      </c>
      <c r="CT72">
        <v>0.4803</v>
      </c>
      <c r="CU72">
        <v>0.484</v>
      </c>
      <c r="CV72">
        <v>0.4876</v>
      </c>
      <c r="CW72">
        <v>0.4898</v>
      </c>
      <c r="CX72">
        <v>0.4907</v>
      </c>
      <c r="CY72">
        <v>0.4931</v>
      </c>
      <c r="CZ72">
        <v>0.4996</v>
      </c>
      <c r="DA72">
        <v>0.509</v>
      </c>
      <c r="DB72">
        <v>0.5184</v>
      </c>
      <c r="DC72">
        <v>0.5277</v>
      </c>
      <c r="DD72">
        <v>0.5395</v>
      </c>
      <c r="DE72">
        <v>0.5499</v>
      </c>
      <c r="DF72">
        <v>0.5604</v>
      </c>
      <c r="DG72">
        <v>0.5684</v>
      </c>
      <c r="DH72">
        <v>0.57</v>
      </c>
      <c r="DI72">
        <v>0.5863</v>
      </c>
      <c r="DJ72">
        <v>0.73</v>
      </c>
      <c r="DK72">
        <v>0.7585</v>
      </c>
      <c r="DL72">
        <v>0.7854</v>
      </c>
      <c r="DM72">
        <v>0.8</v>
      </c>
      <c r="DN72">
        <v>0.8</v>
      </c>
      <c r="DO72">
        <v>0.8</v>
      </c>
      <c r="DP72">
        <v>0.8</v>
      </c>
      <c r="DQ72">
        <v>0.8</v>
      </c>
      <c r="DR72">
        <v>0.8</v>
      </c>
      <c r="DS72">
        <v>0.9301</v>
      </c>
      <c r="DT72">
        <v>0.96</v>
      </c>
      <c r="DU72">
        <v>0.96</v>
      </c>
      <c r="DV72">
        <v>0.96</v>
      </c>
      <c r="DW72">
        <v>0.96</v>
      </c>
      <c r="DX72">
        <v>0.9723</v>
      </c>
    </row>
    <row r="73" spans="1:128">
      <c r="A73">
        <v>7.2</v>
      </c>
      <c r="B73">
        <v>0</v>
      </c>
      <c r="C73">
        <v>0</v>
      </c>
      <c r="D73">
        <v>0</v>
      </c>
      <c r="E73">
        <v>0</v>
      </c>
      <c r="F73">
        <v>0</v>
      </c>
      <c r="G73">
        <v>2.746e-7</v>
      </c>
      <c r="H73">
        <v>1.572e-6</v>
      </c>
      <c r="I73">
        <v>3.212e-6</v>
      </c>
      <c r="J73">
        <v>5.736e-6</v>
      </c>
      <c r="K73">
        <v>9.516e-6</v>
      </c>
      <c r="L73">
        <v>2.184e-5</v>
      </c>
      <c r="M73">
        <v>3.464e-5</v>
      </c>
      <c r="N73">
        <v>4.468e-5</v>
      </c>
      <c r="O73">
        <v>5.693e-5</v>
      </c>
      <c r="P73">
        <v>7.073e-5</v>
      </c>
      <c r="Q73">
        <v>0.0001048</v>
      </c>
      <c r="R73">
        <v>0.0001564</v>
      </c>
      <c r="S73">
        <v>0.0001951</v>
      </c>
      <c r="T73">
        <v>0.0002409</v>
      </c>
      <c r="U73">
        <v>0.0002925</v>
      </c>
      <c r="V73">
        <v>0.0004446</v>
      </c>
      <c r="W73">
        <v>0.0006092</v>
      </c>
      <c r="X73">
        <v>0.00071</v>
      </c>
      <c r="Y73">
        <v>0.0008211</v>
      </c>
      <c r="Z73">
        <v>0.0009445</v>
      </c>
      <c r="AA73">
        <v>0.0011</v>
      </c>
      <c r="AB73">
        <v>0.0017</v>
      </c>
      <c r="AC73">
        <v>0.0019</v>
      </c>
      <c r="AD73">
        <v>0.0021</v>
      </c>
      <c r="AE73">
        <v>0.0023</v>
      </c>
      <c r="AF73">
        <v>0.0028</v>
      </c>
      <c r="AG73">
        <v>0.0035</v>
      </c>
      <c r="AH73">
        <v>0.0039</v>
      </c>
      <c r="AI73">
        <v>0.0043</v>
      </c>
      <c r="AJ73">
        <v>0.0047</v>
      </c>
      <c r="AK73">
        <v>0.0051</v>
      </c>
      <c r="AL73">
        <v>0.0064</v>
      </c>
      <c r="AM73">
        <v>0.0073</v>
      </c>
      <c r="AN73">
        <v>0.0079</v>
      </c>
      <c r="AO73">
        <v>0.0085</v>
      </c>
      <c r="AP73">
        <v>0.0101</v>
      </c>
      <c r="AQ73">
        <v>0.0117</v>
      </c>
      <c r="AR73">
        <v>0.0125</v>
      </c>
      <c r="AS73">
        <v>0.0134</v>
      </c>
      <c r="AT73">
        <v>0.0145</v>
      </c>
      <c r="AU73">
        <v>0.0171</v>
      </c>
      <c r="AV73">
        <v>0.0189</v>
      </c>
      <c r="AW73">
        <v>0.02</v>
      </c>
      <c r="AX73">
        <v>0.0211</v>
      </c>
      <c r="AY73">
        <v>0.0228</v>
      </c>
      <c r="AZ73">
        <v>0.0262</v>
      </c>
      <c r="BA73">
        <v>0.0287</v>
      </c>
      <c r="BB73">
        <v>0.0301</v>
      </c>
      <c r="BC73">
        <v>0.0315</v>
      </c>
      <c r="BD73">
        <v>0.033</v>
      </c>
      <c r="BE73">
        <v>0.0359</v>
      </c>
      <c r="BF73">
        <v>0.0387</v>
      </c>
      <c r="BG73">
        <v>0.0404</v>
      </c>
      <c r="BH73">
        <v>0.042</v>
      </c>
      <c r="BI73">
        <v>0.0437</v>
      </c>
      <c r="BJ73">
        <v>0.0459</v>
      </c>
      <c r="BK73">
        <v>0.0493</v>
      </c>
      <c r="BL73">
        <v>0.0522</v>
      </c>
      <c r="BM73">
        <v>0.0541</v>
      </c>
      <c r="BN73">
        <v>0.0565</v>
      </c>
      <c r="BO73">
        <v>0.0602</v>
      </c>
      <c r="BP73">
        <v>0.0635</v>
      </c>
      <c r="BQ73">
        <v>0.0655</v>
      </c>
      <c r="BR73">
        <v>0.0676</v>
      </c>
      <c r="BS73">
        <v>0.0717</v>
      </c>
      <c r="BT73">
        <v>0.0757</v>
      </c>
      <c r="BU73">
        <v>0.0778</v>
      </c>
      <c r="BV73">
        <v>0.0799</v>
      </c>
      <c r="BW73">
        <v>0.0819</v>
      </c>
      <c r="BX73">
        <v>0.084</v>
      </c>
      <c r="BY73">
        <v>0.0871</v>
      </c>
      <c r="BZ73">
        <v>0.1175</v>
      </c>
      <c r="CA73">
        <v>0.1471</v>
      </c>
      <c r="CB73">
        <v>0.1803</v>
      </c>
      <c r="CC73">
        <v>0.2093</v>
      </c>
      <c r="CD73">
        <v>0.2355</v>
      </c>
      <c r="CE73">
        <v>0.2555</v>
      </c>
      <c r="CF73">
        <v>0.2738</v>
      </c>
      <c r="CG73">
        <v>0.2925</v>
      </c>
      <c r="CH73">
        <v>0.3078</v>
      </c>
      <c r="CI73">
        <v>0.3234</v>
      </c>
      <c r="CJ73">
        <v>0.3381</v>
      </c>
      <c r="CK73">
        <v>0.3514</v>
      </c>
      <c r="CL73">
        <v>0.3632</v>
      </c>
      <c r="CM73">
        <v>0.3731</v>
      </c>
      <c r="CN73">
        <v>0.3819</v>
      </c>
      <c r="CO73">
        <v>0.4093</v>
      </c>
      <c r="CP73">
        <v>0.4272</v>
      </c>
      <c r="CQ73">
        <v>0.4456</v>
      </c>
      <c r="CR73">
        <v>0.463</v>
      </c>
      <c r="CS73">
        <v>0.4744</v>
      </c>
      <c r="CT73">
        <v>0.4803</v>
      </c>
      <c r="CU73">
        <v>0.484</v>
      </c>
      <c r="CV73">
        <v>0.4876</v>
      </c>
      <c r="CW73">
        <v>0.4898</v>
      </c>
      <c r="CX73">
        <v>0.4907</v>
      </c>
      <c r="CY73">
        <v>0.4931</v>
      </c>
      <c r="CZ73">
        <v>0.4996</v>
      </c>
      <c r="DA73">
        <v>0.509</v>
      </c>
      <c r="DB73">
        <v>0.5184</v>
      </c>
      <c r="DC73">
        <v>0.5277</v>
      </c>
      <c r="DD73">
        <v>0.5395</v>
      </c>
      <c r="DE73">
        <v>0.5499</v>
      </c>
      <c r="DF73">
        <v>0.5604</v>
      </c>
      <c r="DG73">
        <v>0.5684</v>
      </c>
      <c r="DH73">
        <v>0.57</v>
      </c>
      <c r="DI73">
        <v>0.5863</v>
      </c>
      <c r="DJ73">
        <v>0.73</v>
      </c>
      <c r="DK73">
        <v>0.7585</v>
      </c>
      <c r="DL73">
        <v>0.7854</v>
      </c>
      <c r="DM73">
        <v>0.8</v>
      </c>
      <c r="DN73">
        <v>0.8</v>
      </c>
      <c r="DO73">
        <v>0.8</v>
      </c>
      <c r="DP73">
        <v>0.8</v>
      </c>
      <c r="DQ73">
        <v>0.8</v>
      </c>
      <c r="DR73">
        <v>0.8</v>
      </c>
      <c r="DS73">
        <v>0.9301</v>
      </c>
      <c r="DT73">
        <v>0.96</v>
      </c>
      <c r="DU73">
        <v>0.96</v>
      </c>
      <c r="DV73">
        <v>0.96</v>
      </c>
      <c r="DW73">
        <v>0.96</v>
      </c>
      <c r="DX73">
        <v>0.9723</v>
      </c>
    </row>
    <row r="74" spans="1:128">
      <c r="A74">
        <v>7.3</v>
      </c>
      <c r="B74">
        <v>0</v>
      </c>
      <c r="C74">
        <v>0</v>
      </c>
      <c r="D74">
        <v>0</v>
      </c>
      <c r="E74">
        <v>0</v>
      </c>
      <c r="F74">
        <v>0</v>
      </c>
      <c r="G74">
        <v>2.746e-7</v>
      </c>
      <c r="H74">
        <v>1.572e-6</v>
      </c>
      <c r="I74">
        <v>3.212e-6</v>
      </c>
      <c r="J74">
        <v>5.736e-6</v>
      </c>
      <c r="K74">
        <v>9.516e-6</v>
      </c>
      <c r="L74">
        <v>2.184e-5</v>
      </c>
      <c r="M74">
        <v>3.464e-5</v>
      </c>
      <c r="N74">
        <v>4.468e-5</v>
      </c>
      <c r="O74">
        <v>5.693e-5</v>
      </c>
      <c r="P74">
        <v>7.073e-5</v>
      </c>
      <c r="Q74">
        <v>0.0001048</v>
      </c>
      <c r="R74">
        <v>0.0001564</v>
      </c>
      <c r="S74">
        <v>0.0001951</v>
      </c>
      <c r="T74">
        <v>0.0002409</v>
      </c>
      <c r="U74">
        <v>0.0002925</v>
      </c>
      <c r="V74">
        <v>0.0004446</v>
      </c>
      <c r="W74">
        <v>0.0006092</v>
      </c>
      <c r="X74">
        <v>0.00071</v>
      </c>
      <c r="Y74">
        <v>0.0008211</v>
      </c>
      <c r="Z74">
        <v>0.0009445</v>
      </c>
      <c r="AA74">
        <v>0.0011</v>
      </c>
      <c r="AB74">
        <v>0.0017</v>
      </c>
      <c r="AC74">
        <v>0.0019</v>
      </c>
      <c r="AD74">
        <v>0.0021</v>
      </c>
      <c r="AE74">
        <v>0.0023</v>
      </c>
      <c r="AF74">
        <v>0.0028</v>
      </c>
      <c r="AG74">
        <v>0.0035</v>
      </c>
      <c r="AH74">
        <v>0.0039</v>
      </c>
      <c r="AI74">
        <v>0.0043</v>
      </c>
      <c r="AJ74">
        <v>0.0047</v>
      </c>
      <c r="AK74">
        <v>0.0051</v>
      </c>
      <c r="AL74">
        <v>0.0064</v>
      </c>
      <c r="AM74">
        <v>0.0073</v>
      </c>
      <c r="AN74">
        <v>0.0079</v>
      </c>
      <c r="AO74">
        <v>0.0085</v>
      </c>
      <c r="AP74">
        <v>0.0101</v>
      </c>
      <c r="AQ74">
        <v>0.0117</v>
      </c>
      <c r="AR74">
        <v>0.0125</v>
      </c>
      <c r="AS74">
        <v>0.0134</v>
      </c>
      <c r="AT74">
        <v>0.0145</v>
      </c>
      <c r="AU74">
        <v>0.0171</v>
      </c>
      <c r="AV74">
        <v>0.0189</v>
      </c>
      <c r="AW74">
        <v>0.02</v>
      </c>
      <c r="AX74">
        <v>0.0211</v>
      </c>
      <c r="AY74">
        <v>0.0228</v>
      </c>
      <c r="AZ74">
        <v>0.0262</v>
      </c>
      <c r="BA74">
        <v>0.0287</v>
      </c>
      <c r="BB74">
        <v>0.0301</v>
      </c>
      <c r="BC74">
        <v>0.0315</v>
      </c>
      <c r="BD74">
        <v>0.033</v>
      </c>
      <c r="BE74">
        <v>0.0359</v>
      </c>
      <c r="BF74">
        <v>0.0387</v>
      </c>
      <c r="BG74">
        <v>0.0404</v>
      </c>
      <c r="BH74">
        <v>0.042</v>
      </c>
      <c r="BI74">
        <v>0.0437</v>
      </c>
      <c r="BJ74">
        <v>0.0459</v>
      </c>
      <c r="BK74">
        <v>0.0493</v>
      </c>
      <c r="BL74">
        <v>0.0522</v>
      </c>
      <c r="BM74">
        <v>0.0541</v>
      </c>
      <c r="BN74">
        <v>0.0565</v>
      </c>
      <c r="BO74">
        <v>0.0602</v>
      </c>
      <c r="BP74">
        <v>0.0635</v>
      </c>
      <c r="BQ74">
        <v>0.0655</v>
      </c>
      <c r="BR74">
        <v>0.0676</v>
      </c>
      <c r="BS74">
        <v>0.0717</v>
      </c>
      <c r="BT74">
        <v>0.0757</v>
      </c>
      <c r="BU74">
        <v>0.0778</v>
      </c>
      <c r="BV74">
        <v>0.0799</v>
      </c>
      <c r="BW74">
        <v>0.0819</v>
      </c>
      <c r="BX74">
        <v>0.084</v>
      </c>
      <c r="BY74">
        <v>0.0871</v>
      </c>
      <c r="BZ74">
        <v>0.1175</v>
      </c>
      <c r="CA74">
        <v>0.1471</v>
      </c>
      <c r="CB74">
        <v>0.1803</v>
      </c>
      <c r="CC74">
        <v>0.2093</v>
      </c>
      <c r="CD74">
        <v>0.2355</v>
      </c>
      <c r="CE74">
        <v>0.2555</v>
      </c>
      <c r="CF74">
        <v>0.2738</v>
      </c>
      <c r="CG74">
        <v>0.2925</v>
      </c>
      <c r="CH74">
        <v>0.3078</v>
      </c>
      <c r="CI74">
        <v>0.3234</v>
      </c>
      <c r="CJ74">
        <v>0.3381</v>
      </c>
      <c r="CK74">
        <v>0.3514</v>
      </c>
      <c r="CL74">
        <v>0.3632</v>
      </c>
      <c r="CM74">
        <v>0.3731</v>
      </c>
      <c r="CN74">
        <v>0.3819</v>
      </c>
      <c r="CO74">
        <v>0.4093</v>
      </c>
      <c r="CP74">
        <v>0.4272</v>
      </c>
      <c r="CQ74">
        <v>0.4456</v>
      </c>
      <c r="CR74">
        <v>0.463</v>
      </c>
      <c r="CS74">
        <v>0.4744</v>
      </c>
      <c r="CT74">
        <v>0.4803</v>
      </c>
      <c r="CU74">
        <v>0.484</v>
      </c>
      <c r="CV74">
        <v>0.4876</v>
      </c>
      <c r="CW74">
        <v>0.4898</v>
      </c>
      <c r="CX74">
        <v>0.4907</v>
      </c>
      <c r="CY74">
        <v>0.4931</v>
      </c>
      <c r="CZ74">
        <v>0.4996</v>
      </c>
      <c r="DA74">
        <v>0.509</v>
      </c>
      <c r="DB74">
        <v>0.5184</v>
      </c>
      <c r="DC74">
        <v>0.5277</v>
      </c>
      <c r="DD74">
        <v>0.5395</v>
      </c>
      <c r="DE74">
        <v>0.5499</v>
      </c>
      <c r="DF74">
        <v>0.5604</v>
      </c>
      <c r="DG74">
        <v>0.5684</v>
      </c>
      <c r="DH74">
        <v>0.57</v>
      </c>
      <c r="DI74">
        <v>0.5863</v>
      </c>
      <c r="DJ74">
        <v>0.73</v>
      </c>
      <c r="DK74">
        <v>0.7585</v>
      </c>
      <c r="DL74">
        <v>0.7854</v>
      </c>
      <c r="DM74">
        <v>0.8</v>
      </c>
      <c r="DN74">
        <v>0.8</v>
      </c>
      <c r="DO74">
        <v>0.8</v>
      </c>
      <c r="DP74">
        <v>0.8</v>
      </c>
      <c r="DQ74">
        <v>0.8</v>
      </c>
      <c r="DR74">
        <v>0.8</v>
      </c>
      <c r="DS74">
        <v>0.9301</v>
      </c>
      <c r="DT74">
        <v>0.96</v>
      </c>
      <c r="DU74">
        <v>0.96</v>
      </c>
      <c r="DV74">
        <v>0.96</v>
      </c>
      <c r="DW74">
        <v>0.96</v>
      </c>
      <c r="DX74">
        <v>0.9723</v>
      </c>
    </row>
    <row r="75" spans="1:128">
      <c r="A75">
        <v>7.4</v>
      </c>
      <c r="B75">
        <v>0</v>
      </c>
      <c r="C75">
        <v>0</v>
      </c>
      <c r="D75">
        <v>0</v>
      </c>
      <c r="E75">
        <v>0</v>
      </c>
      <c r="F75">
        <v>0</v>
      </c>
      <c r="G75">
        <v>2.746e-7</v>
      </c>
      <c r="H75">
        <v>1.572e-6</v>
      </c>
      <c r="I75">
        <v>3.212e-6</v>
      </c>
      <c r="J75">
        <v>5.736e-6</v>
      </c>
      <c r="K75">
        <v>9.516e-6</v>
      </c>
      <c r="L75">
        <v>2.184e-5</v>
      </c>
      <c r="M75">
        <v>3.464e-5</v>
      </c>
      <c r="N75">
        <v>4.468e-5</v>
      </c>
      <c r="O75">
        <v>5.693e-5</v>
      </c>
      <c r="P75">
        <v>7.073e-5</v>
      </c>
      <c r="Q75">
        <v>0.0001048</v>
      </c>
      <c r="R75">
        <v>0.0001564</v>
      </c>
      <c r="S75">
        <v>0.0001951</v>
      </c>
      <c r="T75">
        <v>0.0002409</v>
      </c>
      <c r="U75">
        <v>0.0002925</v>
      </c>
      <c r="V75">
        <v>0.0004446</v>
      </c>
      <c r="W75">
        <v>0.0006092</v>
      </c>
      <c r="X75">
        <v>0.00071</v>
      </c>
      <c r="Y75">
        <v>0.0008211</v>
      </c>
      <c r="Z75">
        <v>0.0009445</v>
      </c>
      <c r="AA75">
        <v>0.0011</v>
      </c>
      <c r="AB75">
        <v>0.0017</v>
      </c>
      <c r="AC75">
        <v>0.0019</v>
      </c>
      <c r="AD75">
        <v>0.0021</v>
      </c>
      <c r="AE75">
        <v>0.0023</v>
      </c>
      <c r="AF75">
        <v>0.0028</v>
      </c>
      <c r="AG75">
        <v>0.0035</v>
      </c>
      <c r="AH75">
        <v>0.0039</v>
      </c>
      <c r="AI75">
        <v>0.0043</v>
      </c>
      <c r="AJ75">
        <v>0.0047</v>
      </c>
      <c r="AK75">
        <v>0.0051</v>
      </c>
      <c r="AL75">
        <v>0.0064</v>
      </c>
      <c r="AM75">
        <v>0.0073</v>
      </c>
      <c r="AN75">
        <v>0.0079</v>
      </c>
      <c r="AO75">
        <v>0.0085</v>
      </c>
      <c r="AP75">
        <v>0.0101</v>
      </c>
      <c r="AQ75">
        <v>0.0117</v>
      </c>
      <c r="AR75">
        <v>0.0125</v>
      </c>
      <c r="AS75">
        <v>0.0134</v>
      </c>
      <c r="AT75">
        <v>0.0145</v>
      </c>
      <c r="AU75">
        <v>0.0171</v>
      </c>
      <c r="AV75">
        <v>0.0189</v>
      </c>
      <c r="AW75">
        <v>0.02</v>
      </c>
      <c r="AX75">
        <v>0.0211</v>
      </c>
      <c r="AY75">
        <v>0.0228</v>
      </c>
      <c r="AZ75">
        <v>0.0262</v>
      </c>
      <c r="BA75">
        <v>0.0287</v>
      </c>
      <c r="BB75">
        <v>0.0301</v>
      </c>
      <c r="BC75">
        <v>0.0315</v>
      </c>
      <c r="BD75">
        <v>0.033</v>
      </c>
      <c r="BE75">
        <v>0.0359</v>
      </c>
      <c r="BF75">
        <v>0.0387</v>
      </c>
      <c r="BG75">
        <v>0.0404</v>
      </c>
      <c r="BH75">
        <v>0.042</v>
      </c>
      <c r="BI75">
        <v>0.0437</v>
      </c>
      <c r="BJ75">
        <v>0.0459</v>
      </c>
      <c r="BK75">
        <v>0.0493</v>
      </c>
      <c r="BL75">
        <v>0.0522</v>
      </c>
      <c r="BM75">
        <v>0.0541</v>
      </c>
      <c r="BN75">
        <v>0.0565</v>
      </c>
      <c r="BO75">
        <v>0.0602</v>
      </c>
      <c r="BP75">
        <v>0.0635</v>
      </c>
      <c r="BQ75">
        <v>0.0655</v>
      </c>
      <c r="BR75">
        <v>0.0676</v>
      </c>
      <c r="BS75">
        <v>0.0717</v>
      </c>
      <c r="BT75">
        <v>0.0757</v>
      </c>
      <c r="BU75">
        <v>0.0778</v>
      </c>
      <c r="BV75">
        <v>0.0799</v>
      </c>
      <c r="BW75">
        <v>0.0819</v>
      </c>
      <c r="BX75">
        <v>0.084</v>
      </c>
      <c r="BY75">
        <v>0.0871</v>
      </c>
      <c r="BZ75">
        <v>0.1175</v>
      </c>
      <c r="CA75">
        <v>0.1471</v>
      </c>
      <c r="CB75">
        <v>0.1803</v>
      </c>
      <c r="CC75">
        <v>0.2093</v>
      </c>
      <c r="CD75">
        <v>0.2355</v>
      </c>
      <c r="CE75">
        <v>0.2555</v>
      </c>
      <c r="CF75">
        <v>0.2738</v>
      </c>
      <c r="CG75">
        <v>0.2925</v>
      </c>
      <c r="CH75">
        <v>0.3078</v>
      </c>
      <c r="CI75">
        <v>0.3234</v>
      </c>
      <c r="CJ75">
        <v>0.3381</v>
      </c>
      <c r="CK75">
        <v>0.3514</v>
      </c>
      <c r="CL75">
        <v>0.3632</v>
      </c>
      <c r="CM75">
        <v>0.3731</v>
      </c>
      <c r="CN75">
        <v>0.3819</v>
      </c>
      <c r="CO75">
        <v>0.4093</v>
      </c>
      <c r="CP75">
        <v>0.4272</v>
      </c>
      <c r="CQ75">
        <v>0.4456</v>
      </c>
      <c r="CR75">
        <v>0.463</v>
      </c>
      <c r="CS75">
        <v>0.4744</v>
      </c>
      <c r="CT75">
        <v>0.4803</v>
      </c>
      <c r="CU75">
        <v>0.484</v>
      </c>
      <c r="CV75">
        <v>0.4876</v>
      </c>
      <c r="CW75">
        <v>0.4898</v>
      </c>
      <c r="CX75">
        <v>0.4907</v>
      </c>
      <c r="CY75">
        <v>0.4931</v>
      </c>
      <c r="CZ75">
        <v>0.4996</v>
      </c>
      <c r="DA75">
        <v>0.509</v>
      </c>
      <c r="DB75">
        <v>0.5184</v>
      </c>
      <c r="DC75">
        <v>0.5277</v>
      </c>
      <c r="DD75">
        <v>0.5395</v>
      </c>
      <c r="DE75">
        <v>0.5499</v>
      </c>
      <c r="DF75">
        <v>0.5604</v>
      </c>
      <c r="DG75">
        <v>0.5684</v>
      </c>
      <c r="DH75">
        <v>0.57</v>
      </c>
      <c r="DI75">
        <v>0.5863</v>
      </c>
      <c r="DJ75">
        <v>0.73</v>
      </c>
      <c r="DK75">
        <v>0.7585</v>
      </c>
      <c r="DL75">
        <v>0.7854</v>
      </c>
      <c r="DM75">
        <v>0.8</v>
      </c>
      <c r="DN75">
        <v>0.8</v>
      </c>
      <c r="DO75">
        <v>0.8</v>
      </c>
      <c r="DP75">
        <v>0.8</v>
      </c>
      <c r="DQ75">
        <v>0.8</v>
      </c>
      <c r="DR75">
        <v>0.8</v>
      </c>
      <c r="DS75">
        <v>0.9301</v>
      </c>
      <c r="DT75">
        <v>0.96</v>
      </c>
      <c r="DU75">
        <v>0.96</v>
      </c>
      <c r="DV75">
        <v>0.96</v>
      </c>
      <c r="DW75">
        <v>0.96</v>
      </c>
      <c r="DX75">
        <v>0.9723</v>
      </c>
    </row>
    <row r="76" spans="1:128">
      <c r="A76">
        <v>7.5</v>
      </c>
      <c r="B76">
        <v>0</v>
      </c>
      <c r="C76">
        <v>0</v>
      </c>
      <c r="D76">
        <v>0</v>
      </c>
      <c r="E76">
        <v>0</v>
      </c>
      <c r="F76">
        <v>0</v>
      </c>
      <c r="G76">
        <v>2.746e-7</v>
      </c>
      <c r="H76">
        <v>1.572e-6</v>
      </c>
      <c r="I76">
        <v>3.212e-6</v>
      </c>
      <c r="J76">
        <v>5.736e-6</v>
      </c>
      <c r="K76">
        <v>9.516e-6</v>
      </c>
      <c r="L76">
        <v>2.184e-5</v>
      </c>
      <c r="M76">
        <v>3.464e-5</v>
      </c>
      <c r="N76">
        <v>4.468e-5</v>
      </c>
      <c r="O76">
        <v>5.693e-5</v>
      </c>
      <c r="P76">
        <v>7.073e-5</v>
      </c>
      <c r="Q76">
        <v>0.0001048</v>
      </c>
      <c r="R76">
        <v>0.0001564</v>
      </c>
      <c r="S76">
        <v>0.0001951</v>
      </c>
      <c r="T76">
        <v>0.0002409</v>
      </c>
      <c r="U76">
        <v>0.0002925</v>
      </c>
      <c r="V76">
        <v>0.0004446</v>
      </c>
      <c r="W76">
        <v>0.0006092</v>
      </c>
      <c r="X76">
        <v>0.00071</v>
      </c>
      <c r="Y76">
        <v>0.0008211</v>
      </c>
      <c r="Z76">
        <v>0.0009445</v>
      </c>
      <c r="AA76">
        <v>0.0011</v>
      </c>
      <c r="AB76">
        <v>0.0017</v>
      </c>
      <c r="AC76">
        <v>0.0019</v>
      </c>
      <c r="AD76">
        <v>0.0021</v>
      </c>
      <c r="AE76">
        <v>0.0023</v>
      </c>
      <c r="AF76">
        <v>0.0028</v>
      </c>
      <c r="AG76">
        <v>0.0035</v>
      </c>
      <c r="AH76">
        <v>0.0039</v>
      </c>
      <c r="AI76">
        <v>0.0043</v>
      </c>
      <c r="AJ76">
        <v>0.0047</v>
      </c>
      <c r="AK76">
        <v>0.0051</v>
      </c>
      <c r="AL76">
        <v>0.0064</v>
      </c>
      <c r="AM76">
        <v>0.0073</v>
      </c>
      <c r="AN76">
        <v>0.0079</v>
      </c>
      <c r="AO76">
        <v>0.0085</v>
      </c>
      <c r="AP76">
        <v>0.0101</v>
      </c>
      <c r="AQ76">
        <v>0.0117</v>
      </c>
      <c r="AR76">
        <v>0.0125</v>
      </c>
      <c r="AS76">
        <v>0.0134</v>
      </c>
      <c r="AT76">
        <v>0.0145</v>
      </c>
      <c r="AU76">
        <v>0.0171</v>
      </c>
      <c r="AV76">
        <v>0.0189</v>
      </c>
      <c r="AW76">
        <v>0.02</v>
      </c>
      <c r="AX76">
        <v>0.0211</v>
      </c>
      <c r="AY76">
        <v>0.0228</v>
      </c>
      <c r="AZ76">
        <v>0.0262</v>
      </c>
      <c r="BA76">
        <v>0.0287</v>
      </c>
      <c r="BB76">
        <v>0.0301</v>
      </c>
      <c r="BC76">
        <v>0.0315</v>
      </c>
      <c r="BD76">
        <v>0.033</v>
      </c>
      <c r="BE76">
        <v>0.0359</v>
      </c>
      <c r="BF76">
        <v>0.0387</v>
      </c>
      <c r="BG76">
        <v>0.0404</v>
      </c>
      <c r="BH76">
        <v>0.042</v>
      </c>
      <c r="BI76">
        <v>0.0437</v>
      </c>
      <c r="BJ76">
        <v>0.0459</v>
      </c>
      <c r="BK76">
        <v>0.0493</v>
      </c>
      <c r="BL76">
        <v>0.0522</v>
      </c>
      <c r="BM76">
        <v>0.0541</v>
      </c>
      <c r="BN76">
        <v>0.0565</v>
      </c>
      <c r="BO76">
        <v>0.0602</v>
      </c>
      <c r="BP76">
        <v>0.0635</v>
      </c>
      <c r="BQ76">
        <v>0.0655</v>
      </c>
      <c r="BR76">
        <v>0.0676</v>
      </c>
      <c r="BS76">
        <v>0.0717</v>
      </c>
      <c r="BT76">
        <v>0.0757</v>
      </c>
      <c r="BU76">
        <v>0.0778</v>
      </c>
      <c r="BV76">
        <v>0.0799</v>
      </c>
      <c r="BW76">
        <v>0.0819</v>
      </c>
      <c r="BX76">
        <v>0.084</v>
      </c>
      <c r="BY76">
        <v>0.0871</v>
      </c>
      <c r="BZ76">
        <v>0.1175</v>
      </c>
      <c r="CA76">
        <v>0.1471</v>
      </c>
      <c r="CB76">
        <v>0.1803</v>
      </c>
      <c r="CC76">
        <v>0.2093</v>
      </c>
      <c r="CD76">
        <v>0.2355</v>
      </c>
      <c r="CE76">
        <v>0.2555</v>
      </c>
      <c r="CF76">
        <v>0.2738</v>
      </c>
      <c r="CG76">
        <v>0.2925</v>
      </c>
      <c r="CH76">
        <v>0.3078</v>
      </c>
      <c r="CI76">
        <v>0.3234</v>
      </c>
      <c r="CJ76">
        <v>0.3381</v>
      </c>
      <c r="CK76">
        <v>0.3514</v>
      </c>
      <c r="CL76">
        <v>0.3632</v>
      </c>
      <c r="CM76">
        <v>0.3731</v>
      </c>
      <c r="CN76">
        <v>0.3819</v>
      </c>
      <c r="CO76">
        <v>0.4093</v>
      </c>
      <c r="CP76">
        <v>0.4272</v>
      </c>
      <c r="CQ76">
        <v>0.4456</v>
      </c>
      <c r="CR76">
        <v>0.463</v>
      </c>
      <c r="CS76">
        <v>0.4744</v>
      </c>
      <c r="CT76">
        <v>0.4803</v>
      </c>
      <c r="CU76">
        <v>0.484</v>
      </c>
      <c r="CV76">
        <v>0.4876</v>
      </c>
      <c r="CW76">
        <v>0.4898</v>
      </c>
      <c r="CX76">
        <v>0.4907</v>
      </c>
      <c r="CY76">
        <v>0.4931</v>
      </c>
      <c r="CZ76">
        <v>0.4996</v>
      </c>
      <c r="DA76">
        <v>0.509</v>
      </c>
      <c r="DB76">
        <v>0.5184</v>
      </c>
      <c r="DC76">
        <v>0.5277</v>
      </c>
      <c r="DD76">
        <v>0.5395</v>
      </c>
      <c r="DE76">
        <v>0.5499</v>
      </c>
      <c r="DF76">
        <v>0.5604</v>
      </c>
      <c r="DG76">
        <v>0.5684</v>
      </c>
      <c r="DH76">
        <v>0.57</v>
      </c>
      <c r="DI76">
        <v>0.5863</v>
      </c>
      <c r="DJ76">
        <v>0.73</v>
      </c>
      <c r="DK76">
        <v>0.7585</v>
      </c>
      <c r="DL76">
        <v>0.7854</v>
      </c>
      <c r="DM76">
        <v>0.8</v>
      </c>
      <c r="DN76">
        <v>0.8</v>
      </c>
      <c r="DO76">
        <v>0.8</v>
      </c>
      <c r="DP76">
        <v>0.8</v>
      </c>
      <c r="DQ76">
        <v>0.8</v>
      </c>
      <c r="DR76">
        <v>0.8</v>
      </c>
      <c r="DS76">
        <v>0.9301</v>
      </c>
      <c r="DT76">
        <v>0.96</v>
      </c>
      <c r="DU76">
        <v>0.96</v>
      </c>
      <c r="DV76">
        <v>0.96</v>
      </c>
      <c r="DW76">
        <v>0.96</v>
      </c>
      <c r="DX76">
        <v>0.9723</v>
      </c>
    </row>
    <row r="77" spans="1:128">
      <c r="A77">
        <v>7.6</v>
      </c>
      <c r="B77">
        <v>0</v>
      </c>
      <c r="C77">
        <v>0</v>
      </c>
      <c r="D77">
        <v>0</v>
      </c>
      <c r="E77">
        <v>0</v>
      </c>
      <c r="F77">
        <v>0</v>
      </c>
      <c r="G77">
        <v>2.746e-7</v>
      </c>
      <c r="H77">
        <v>1.572e-6</v>
      </c>
      <c r="I77">
        <v>3.212e-6</v>
      </c>
      <c r="J77">
        <v>5.736e-6</v>
      </c>
      <c r="K77">
        <v>9.516e-6</v>
      </c>
      <c r="L77">
        <v>2.184e-5</v>
      </c>
      <c r="M77">
        <v>3.464e-5</v>
      </c>
      <c r="N77">
        <v>4.468e-5</v>
      </c>
      <c r="O77">
        <v>5.693e-5</v>
      </c>
      <c r="P77">
        <v>7.073e-5</v>
      </c>
      <c r="Q77">
        <v>0.0001048</v>
      </c>
      <c r="R77">
        <v>0.0001564</v>
      </c>
      <c r="S77">
        <v>0.0001951</v>
      </c>
      <c r="T77">
        <v>0.0002409</v>
      </c>
      <c r="U77">
        <v>0.0002925</v>
      </c>
      <c r="V77">
        <v>0.0004446</v>
      </c>
      <c r="W77">
        <v>0.0006092</v>
      </c>
      <c r="X77">
        <v>0.00071</v>
      </c>
      <c r="Y77">
        <v>0.0008211</v>
      </c>
      <c r="Z77">
        <v>0.0009445</v>
      </c>
      <c r="AA77">
        <v>0.0011</v>
      </c>
      <c r="AB77">
        <v>0.0017</v>
      </c>
      <c r="AC77">
        <v>0.0019</v>
      </c>
      <c r="AD77">
        <v>0.0021</v>
      </c>
      <c r="AE77">
        <v>0.0023</v>
      </c>
      <c r="AF77">
        <v>0.0028</v>
      </c>
      <c r="AG77">
        <v>0.0035</v>
      </c>
      <c r="AH77">
        <v>0.0039</v>
      </c>
      <c r="AI77">
        <v>0.0043</v>
      </c>
      <c r="AJ77">
        <v>0.0047</v>
      </c>
      <c r="AK77">
        <v>0.0051</v>
      </c>
      <c r="AL77">
        <v>0.0064</v>
      </c>
      <c r="AM77">
        <v>0.0073</v>
      </c>
      <c r="AN77">
        <v>0.0079</v>
      </c>
      <c r="AO77">
        <v>0.0085</v>
      </c>
      <c r="AP77">
        <v>0.0101</v>
      </c>
      <c r="AQ77">
        <v>0.0117</v>
      </c>
      <c r="AR77">
        <v>0.0125</v>
      </c>
      <c r="AS77">
        <v>0.0134</v>
      </c>
      <c r="AT77">
        <v>0.0145</v>
      </c>
      <c r="AU77">
        <v>0.0171</v>
      </c>
      <c r="AV77">
        <v>0.0189</v>
      </c>
      <c r="AW77">
        <v>0.02</v>
      </c>
      <c r="AX77">
        <v>0.0211</v>
      </c>
      <c r="AY77">
        <v>0.0228</v>
      </c>
      <c r="AZ77">
        <v>0.0262</v>
      </c>
      <c r="BA77">
        <v>0.0287</v>
      </c>
      <c r="BB77">
        <v>0.0301</v>
      </c>
      <c r="BC77">
        <v>0.0315</v>
      </c>
      <c r="BD77">
        <v>0.033</v>
      </c>
      <c r="BE77">
        <v>0.0359</v>
      </c>
      <c r="BF77">
        <v>0.0387</v>
      </c>
      <c r="BG77">
        <v>0.0404</v>
      </c>
      <c r="BH77">
        <v>0.042</v>
      </c>
      <c r="BI77">
        <v>0.0437</v>
      </c>
      <c r="BJ77">
        <v>0.0459</v>
      </c>
      <c r="BK77">
        <v>0.0493</v>
      </c>
      <c r="BL77">
        <v>0.0522</v>
      </c>
      <c r="BM77">
        <v>0.0541</v>
      </c>
      <c r="BN77">
        <v>0.0565</v>
      </c>
      <c r="BO77">
        <v>0.0602</v>
      </c>
      <c r="BP77">
        <v>0.0635</v>
      </c>
      <c r="BQ77">
        <v>0.0655</v>
      </c>
      <c r="BR77">
        <v>0.0676</v>
      </c>
      <c r="BS77">
        <v>0.0717</v>
      </c>
      <c r="BT77">
        <v>0.0757</v>
      </c>
      <c r="BU77">
        <v>0.0778</v>
      </c>
      <c r="BV77">
        <v>0.0799</v>
      </c>
      <c r="BW77">
        <v>0.0819</v>
      </c>
      <c r="BX77">
        <v>0.084</v>
      </c>
      <c r="BY77">
        <v>0.0871</v>
      </c>
      <c r="BZ77">
        <v>0.1175</v>
      </c>
      <c r="CA77">
        <v>0.1471</v>
      </c>
      <c r="CB77">
        <v>0.1803</v>
      </c>
      <c r="CC77">
        <v>0.2093</v>
      </c>
      <c r="CD77">
        <v>0.2355</v>
      </c>
      <c r="CE77">
        <v>0.2555</v>
      </c>
      <c r="CF77">
        <v>0.2738</v>
      </c>
      <c r="CG77">
        <v>0.2925</v>
      </c>
      <c r="CH77">
        <v>0.3078</v>
      </c>
      <c r="CI77">
        <v>0.3234</v>
      </c>
      <c r="CJ77">
        <v>0.3381</v>
      </c>
      <c r="CK77">
        <v>0.3514</v>
      </c>
      <c r="CL77">
        <v>0.3632</v>
      </c>
      <c r="CM77">
        <v>0.3731</v>
      </c>
      <c r="CN77">
        <v>0.3819</v>
      </c>
      <c r="CO77">
        <v>0.4093</v>
      </c>
      <c r="CP77">
        <v>0.4272</v>
      </c>
      <c r="CQ77">
        <v>0.4456</v>
      </c>
      <c r="CR77">
        <v>0.463</v>
      </c>
      <c r="CS77">
        <v>0.4744</v>
      </c>
      <c r="CT77">
        <v>0.4803</v>
      </c>
      <c r="CU77">
        <v>0.484</v>
      </c>
      <c r="CV77">
        <v>0.4876</v>
      </c>
      <c r="CW77">
        <v>0.4898</v>
      </c>
      <c r="CX77">
        <v>0.4907</v>
      </c>
      <c r="CY77">
        <v>0.4931</v>
      </c>
      <c r="CZ77">
        <v>0.4996</v>
      </c>
      <c r="DA77">
        <v>0.509</v>
      </c>
      <c r="DB77">
        <v>0.5184</v>
      </c>
      <c r="DC77">
        <v>0.5277</v>
      </c>
      <c r="DD77">
        <v>0.5395</v>
      </c>
      <c r="DE77">
        <v>0.5499</v>
      </c>
      <c r="DF77">
        <v>0.5604</v>
      </c>
      <c r="DG77">
        <v>0.5684</v>
      </c>
      <c r="DH77">
        <v>0.57</v>
      </c>
      <c r="DI77">
        <v>0.5863</v>
      </c>
      <c r="DJ77">
        <v>0.73</v>
      </c>
      <c r="DK77">
        <v>0.7585</v>
      </c>
      <c r="DL77">
        <v>0.7854</v>
      </c>
      <c r="DM77">
        <v>0.8</v>
      </c>
      <c r="DN77">
        <v>0.8</v>
      </c>
      <c r="DO77">
        <v>0.8</v>
      </c>
      <c r="DP77">
        <v>0.8</v>
      </c>
      <c r="DQ77">
        <v>0.8</v>
      </c>
      <c r="DR77">
        <v>0.8</v>
      </c>
      <c r="DS77">
        <v>0.9301</v>
      </c>
      <c r="DT77">
        <v>0.96</v>
      </c>
      <c r="DU77">
        <v>0.96</v>
      </c>
      <c r="DV77">
        <v>0.96</v>
      </c>
      <c r="DW77">
        <v>0.96</v>
      </c>
      <c r="DX77">
        <v>0.9723</v>
      </c>
    </row>
    <row r="78" spans="1:128">
      <c r="A78">
        <v>7.7</v>
      </c>
      <c r="B78">
        <v>0</v>
      </c>
      <c r="C78">
        <v>0</v>
      </c>
      <c r="D78">
        <v>0</v>
      </c>
      <c r="E78">
        <v>0</v>
      </c>
      <c r="F78">
        <v>0</v>
      </c>
      <c r="G78">
        <v>2.746e-7</v>
      </c>
      <c r="H78">
        <v>1.572e-6</v>
      </c>
      <c r="I78">
        <v>3.212e-6</v>
      </c>
      <c r="J78">
        <v>5.736e-6</v>
      </c>
      <c r="K78">
        <v>9.516e-6</v>
      </c>
      <c r="L78">
        <v>2.184e-5</v>
      </c>
      <c r="M78">
        <v>3.464e-5</v>
      </c>
      <c r="N78">
        <v>4.468e-5</v>
      </c>
      <c r="O78">
        <v>5.693e-5</v>
      </c>
      <c r="P78">
        <v>7.073e-5</v>
      </c>
      <c r="Q78">
        <v>0.0001048</v>
      </c>
      <c r="R78">
        <v>0.0001564</v>
      </c>
      <c r="S78">
        <v>0.0001951</v>
      </c>
      <c r="T78">
        <v>0.0002409</v>
      </c>
      <c r="U78">
        <v>0.0002925</v>
      </c>
      <c r="V78">
        <v>0.0004446</v>
      </c>
      <c r="W78">
        <v>0.0006092</v>
      </c>
      <c r="X78">
        <v>0.00071</v>
      </c>
      <c r="Y78">
        <v>0.0008211</v>
      </c>
      <c r="Z78">
        <v>0.0009445</v>
      </c>
      <c r="AA78">
        <v>0.0011</v>
      </c>
      <c r="AB78">
        <v>0.0017</v>
      </c>
      <c r="AC78">
        <v>0.0019</v>
      </c>
      <c r="AD78">
        <v>0.0021</v>
      </c>
      <c r="AE78">
        <v>0.0023</v>
      </c>
      <c r="AF78">
        <v>0.0028</v>
      </c>
      <c r="AG78">
        <v>0.0035</v>
      </c>
      <c r="AH78">
        <v>0.0039</v>
      </c>
      <c r="AI78">
        <v>0.0043</v>
      </c>
      <c r="AJ78">
        <v>0.0047</v>
      </c>
      <c r="AK78">
        <v>0.0051</v>
      </c>
      <c r="AL78">
        <v>0.0064</v>
      </c>
      <c r="AM78">
        <v>0.0073</v>
      </c>
      <c r="AN78">
        <v>0.0079</v>
      </c>
      <c r="AO78">
        <v>0.0085</v>
      </c>
      <c r="AP78">
        <v>0.0101</v>
      </c>
      <c r="AQ78">
        <v>0.0117</v>
      </c>
      <c r="AR78">
        <v>0.0125</v>
      </c>
      <c r="AS78">
        <v>0.0134</v>
      </c>
      <c r="AT78">
        <v>0.0145</v>
      </c>
      <c r="AU78">
        <v>0.0171</v>
      </c>
      <c r="AV78">
        <v>0.0189</v>
      </c>
      <c r="AW78">
        <v>0.02</v>
      </c>
      <c r="AX78">
        <v>0.0211</v>
      </c>
      <c r="AY78">
        <v>0.0228</v>
      </c>
      <c r="AZ78">
        <v>0.0262</v>
      </c>
      <c r="BA78">
        <v>0.0287</v>
      </c>
      <c r="BB78">
        <v>0.0301</v>
      </c>
      <c r="BC78">
        <v>0.0315</v>
      </c>
      <c r="BD78">
        <v>0.033</v>
      </c>
      <c r="BE78">
        <v>0.0359</v>
      </c>
      <c r="BF78">
        <v>0.0387</v>
      </c>
      <c r="BG78">
        <v>0.0404</v>
      </c>
      <c r="BH78">
        <v>0.042</v>
      </c>
      <c r="BI78">
        <v>0.0437</v>
      </c>
      <c r="BJ78">
        <v>0.0459</v>
      </c>
      <c r="BK78">
        <v>0.0493</v>
      </c>
      <c r="BL78">
        <v>0.0522</v>
      </c>
      <c r="BM78">
        <v>0.0541</v>
      </c>
      <c r="BN78">
        <v>0.0565</v>
      </c>
      <c r="BO78">
        <v>0.0602</v>
      </c>
      <c r="BP78">
        <v>0.0635</v>
      </c>
      <c r="BQ78">
        <v>0.0655</v>
      </c>
      <c r="BR78">
        <v>0.0676</v>
      </c>
      <c r="BS78">
        <v>0.0717</v>
      </c>
      <c r="BT78">
        <v>0.0757</v>
      </c>
      <c r="BU78">
        <v>0.0778</v>
      </c>
      <c r="BV78">
        <v>0.0799</v>
      </c>
      <c r="BW78">
        <v>0.0819</v>
      </c>
      <c r="BX78">
        <v>0.084</v>
      </c>
      <c r="BY78">
        <v>0.0871</v>
      </c>
      <c r="BZ78">
        <v>0.1175</v>
      </c>
      <c r="CA78">
        <v>0.1471</v>
      </c>
      <c r="CB78">
        <v>0.1803</v>
      </c>
      <c r="CC78">
        <v>0.2093</v>
      </c>
      <c r="CD78">
        <v>0.2355</v>
      </c>
      <c r="CE78">
        <v>0.2555</v>
      </c>
      <c r="CF78">
        <v>0.2738</v>
      </c>
      <c r="CG78">
        <v>0.2925</v>
      </c>
      <c r="CH78">
        <v>0.3078</v>
      </c>
      <c r="CI78">
        <v>0.3234</v>
      </c>
      <c r="CJ78">
        <v>0.3381</v>
      </c>
      <c r="CK78">
        <v>0.3514</v>
      </c>
      <c r="CL78">
        <v>0.3632</v>
      </c>
      <c r="CM78">
        <v>0.3731</v>
      </c>
      <c r="CN78">
        <v>0.3819</v>
      </c>
      <c r="CO78">
        <v>0.4093</v>
      </c>
      <c r="CP78">
        <v>0.4272</v>
      </c>
      <c r="CQ78">
        <v>0.4456</v>
      </c>
      <c r="CR78">
        <v>0.463</v>
      </c>
      <c r="CS78">
        <v>0.4744</v>
      </c>
      <c r="CT78">
        <v>0.4803</v>
      </c>
      <c r="CU78">
        <v>0.484</v>
      </c>
      <c r="CV78">
        <v>0.4876</v>
      </c>
      <c r="CW78">
        <v>0.4898</v>
      </c>
      <c r="CX78">
        <v>0.4907</v>
      </c>
      <c r="CY78">
        <v>0.4931</v>
      </c>
      <c r="CZ78">
        <v>0.4996</v>
      </c>
      <c r="DA78">
        <v>0.509</v>
      </c>
      <c r="DB78">
        <v>0.5184</v>
      </c>
      <c r="DC78">
        <v>0.5277</v>
      </c>
      <c r="DD78">
        <v>0.5395</v>
      </c>
      <c r="DE78">
        <v>0.5499</v>
      </c>
      <c r="DF78">
        <v>0.5604</v>
      </c>
      <c r="DG78">
        <v>0.5684</v>
      </c>
      <c r="DH78">
        <v>0.57</v>
      </c>
      <c r="DI78">
        <v>0.5863</v>
      </c>
      <c r="DJ78">
        <v>0.73</v>
      </c>
      <c r="DK78">
        <v>0.7585</v>
      </c>
      <c r="DL78">
        <v>0.7854</v>
      </c>
      <c r="DM78">
        <v>0.8</v>
      </c>
      <c r="DN78">
        <v>0.8</v>
      </c>
      <c r="DO78">
        <v>0.8</v>
      </c>
      <c r="DP78">
        <v>0.8</v>
      </c>
      <c r="DQ78">
        <v>0.8</v>
      </c>
      <c r="DR78">
        <v>0.8</v>
      </c>
      <c r="DS78">
        <v>0.9301</v>
      </c>
      <c r="DT78">
        <v>0.96</v>
      </c>
      <c r="DU78">
        <v>0.96</v>
      </c>
      <c r="DV78">
        <v>0.96</v>
      </c>
      <c r="DW78">
        <v>0.96</v>
      </c>
      <c r="DX78">
        <v>0.9723</v>
      </c>
    </row>
    <row r="79" spans="1:128">
      <c r="A79">
        <v>7.8</v>
      </c>
      <c r="B79">
        <v>0</v>
      </c>
      <c r="C79">
        <v>0</v>
      </c>
      <c r="D79">
        <v>0</v>
      </c>
      <c r="E79">
        <v>0</v>
      </c>
      <c r="F79">
        <v>0</v>
      </c>
      <c r="G79">
        <v>2.746e-7</v>
      </c>
      <c r="H79">
        <v>1.572e-6</v>
      </c>
      <c r="I79">
        <v>3.212e-6</v>
      </c>
      <c r="J79">
        <v>5.736e-6</v>
      </c>
      <c r="K79">
        <v>9.516e-6</v>
      </c>
      <c r="L79">
        <v>2.184e-5</v>
      </c>
      <c r="M79">
        <v>3.464e-5</v>
      </c>
      <c r="N79">
        <v>4.468e-5</v>
      </c>
      <c r="O79">
        <v>5.693e-5</v>
      </c>
      <c r="P79">
        <v>7.073e-5</v>
      </c>
      <c r="Q79">
        <v>0.0001048</v>
      </c>
      <c r="R79">
        <v>0.0001564</v>
      </c>
      <c r="S79">
        <v>0.0001951</v>
      </c>
      <c r="T79">
        <v>0.0002409</v>
      </c>
      <c r="U79">
        <v>0.0002925</v>
      </c>
      <c r="V79">
        <v>0.0004446</v>
      </c>
      <c r="W79">
        <v>0.0006092</v>
      </c>
      <c r="X79">
        <v>0.00071</v>
      </c>
      <c r="Y79">
        <v>0.0008211</v>
      </c>
      <c r="Z79">
        <v>0.0009445</v>
      </c>
      <c r="AA79">
        <v>0.0011</v>
      </c>
      <c r="AB79">
        <v>0.0017</v>
      </c>
      <c r="AC79">
        <v>0.0019</v>
      </c>
      <c r="AD79">
        <v>0.0021</v>
      </c>
      <c r="AE79">
        <v>0.0023</v>
      </c>
      <c r="AF79">
        <v>0.0028</v>
      </c>
      <c r="AG79">
        <v>0.0035</v>
      </c>
      <c r="AH79">
        <v>0.0039</v>
      </c>
      <c r="AI79">
        <v>0.0043</v>
      </c>
      <c r="AJ79">
        <v>0.0047</v>
      </c>
      <c r="AK79">
        <v>0.0051</v>
      </c>
      <c r="AL79">
        <v>0.0064</v>
      </c>
      <c r="AM79">
        <v>0.0073</v>
      </c>
      <c r="AN79">
        <v>0.0079</v>
      </c>
      <c r="AO79">
        <v>0.0085</v>
      </c>
      <c r="AP79">
        <v>0.0101</v>
      </c>
      <c r="AQ79">
        <v>0.0117</v>
      </c>
      <c r="AR79">
        <v>0.0125</v>
      </c>
      <c r="AS79">
        <v>0.0134</v>
      </c>
      <c r="AT79">
        <v>0.0145</v>
      </c>
      <c r="AU79">
        <v>0.0171</v>
      </c>
      <c r="AV79">
        <v>0.0189</v>
      </c>
      <c r="AW79">
        <v>0.02</v>
      </c>
      <c r="AX79">
        <v>0.0211</v>
      </c>
      <c r="AY79">
        <v>0.0228</v>
      </c>
      <c r="AZ79">
        <v>0.0262</v>
      </c>
      <c r="BA79">
        <v>0.0287</v>
      </c>
      <c r="BB79">
        <v>0.0301</v>
      </c>
      <c r="BC79">
        <v>0.0315</v>
      </c>
      <c r="BD79">
        <v>0.033</v>
      </c>
      <c r="BE79">
        <v>0.0359</v>
      </c>
      <c r="BF79">
        <v>0.0387</v>
      </c>
      <c r="BG79">
        <v>0.0404</v>
      </c>
      <c r="BH79">
        <v>0.042</v>
      </c>
      <c r="BI79">
        <v>0.0437</v>
      </c>
      <c r="BJ79">
        <v>0.0459</v>
      </c>
      <c r="BK79">
        <v>0.0493</v>
      </c>
      <c r="BL79">
        <v>0.0522</v>
      </c>
      <c r="BM79">
        <v>0.0541</v>
      </c>
      <c r="BN79">
        <v>0.0565</v>
      </c>
      <c r="BO79">
        <v>0.0602</v>
      </c>
      <c r="BP79">
        <v>0.0635</v>
      </c>
      <c r="BQ79">
        <v>0.0655</v>
      </c>
      <c r="BR79">
        <v>0.0676</v>
      </c>
      <c r="BS79">
        <v>0.0717</v>
      </c>
      <c r="BT79">
        <v>0.0757</v>
      </c>
      <c r="BU79">
        <v>0.0778</v>
      </c>
      <c r="BV79">
        <v>0.0799</v>
      </c>
      <c r="BW79">
        <v>0.0819</v>
      </c>
      <c r="BX79">
        <v>0.084</v>
      </c>
      <c r="BY79">
        <v>0.0871</v>
      </c>
      <c r="BZ79">
        <v>0.1175</v>
      </c>
      <c r="CA79">
        <v>0.1471</v>
      </c>
      <c r="CB79">
        <v>0.1803</v>
      </c>
      <c r="CC79">
        <v>0.2093</v>
      </c>
      <c r="CD79">
        <v>0.2355</v>
      </c>
      <c r="CE79">
        <v>0.2555</v>
      </c>
      <c r="CF79">
        <v>0.2738</v>
      </c>
      <c r="CG79">
        <v>0.2925</v>
      </c>
      <c r="CH79">
        <v>0.3078</v>
      </c>
      <c r="CI79">
        <v>0.3234</v>
      </c>
      <c r="CJ79">
        <v>0.3381</v>
      </c>
      <c r="CK79">
        <v>0.3514</v>
      </c>
      <c r="CL79">
        <v>0.3632</v>
      </c>
      <c r="CM79">
        <v>0.3731</v>
      </c>
      <c r="CN79">
        <v>0.3819</v>
      </c>
      <c r="CO79">
        <v>0.4093</v>
      </c>
      <c r="CP79">
        <v>0.4272</v>
      </c>
      <c r="CQ79">
        <v>0.4456</v>
      </c>
      <c r="CR79">
        <v>0.463</v>
      </c>
      <c r="CS79">
        <v>0.4744</v>
      </c>
      <c r="CT79">
        <v>0.4803</v>
      </c>
      <c r="CU79">
        <v>0.484</v>
      </c>
      <c r="CV79">
        <v>0.4876</v>
      </c>
      <c r="CW79">
        <v>0.4898</v>
      </c>
      <c r="CX79">
        <v>0.4907</v>
      </c>
      <c r="CY79">
        <v>0.4931</v>
      </c>
      <c r="CZ79">
        <v>0.4996</v>
      </c>
      <c r="DA79">
        <v>0.509</v>
      </c>
      <c r="DB79">
        <v>0.5184</v>
      </c>
      <c r="DC79">
        <v>0.5277</v>
      </c>
      <c r="DD79">
        <v>0.5395</v>
      </c>
      <c r="DE79">
        <v>0.5499</v>
      </c>
      <c r="DF79">
        <v>0.5604</v>
      </c>
      <c r="DG79">
        <v>0.5684</v>
      </c>
      <c r="DH79">
        <v>0.57</v>
      </c>
      <c r="DI79">
        <v>0.5863</v>
      </c>
      <c r="DJ79">
        <v>0.73</v>
      </c>
      <c r="DK79">
        <v>0.7585</v>
      </c>
      <c r="DL79">
        <v>0.7854</v>
      </c>
      <c r="DM79">
        <v>0.8</v>
      </c>
      <c r="DN79">
        <v>0.8</v>
      </c>
      <c r="DO79">
        <v>0.8</v>
      </c>
      <c r="DP79">
        <v>0.8</v>
      </c>
      <c r="DQ79">
        <v>0.8</v>
      </c>
      <c r="DR79">
        <v>0.8</v>
      </c>
      <c r="DS79">
        <v>0.9301</v>
      </c>
      <c r="DT79">
        <v>0.96</v>
      </c>
      <c r="DU79">
        <v>0.96</v>
      </c>
      <c r="DV79">
        <v>0.96</v>
      </c>
      <c r="DW79">
        <v>0.96</v>
      </c>
      <c r="DX79">
        <v>0.9723</v>
      </c>
    </row>
    <row r="80" spans="1:128">
      <c r="A80">
        <v>7.9</v>
      </c>
      <c r="B80">
        <v>0</v>
      </c>
      <c r="C80">
        <v>0</v>
      </c>
      <c r="D80">
        <v>0</v>
      </c>
      <c r="E80">
        <v>0</v>
      </c>
      <c r="F80">
        <v>0</v>
      </c>
      <c r="G80">
        <v>2.746e-7</v>
      </c>
      <c r="H80">
        <v>1.572e-6</v>
      </c>
      <c r="I80">
        <v>3.212e-6</v>
      </c>
      <c r="J80">
        <v>5.736e-6</v>
      </c>
      <c r="K80">
        <v>9.516e-6</v>
      </c>
      <c r="L80">
        <v>2.184e-5</v>
      </c>
      <c r="M80">
        <v>3.464e-5</v>
      </c>
      <c r="N80">
        <v>4.468e-5</v>
      </c>
      <c r="O80">
        <v>5.693e-5</v>
      </c>
      <c r="P80">
        <v>7.073e-5</v>
      </c>
      <c r="Q80">
        <v>0.0001048</v>
      </c>
      <c r="R80">
        <v>0.0001564</v>
      </c>
      <c r="S80">
        <v>0.0001951</v>
      </c>
      <c r="T80">
        <v>0.0002409</v>
      </c>
      <c r="U80">
        <v>0.0002925</v>
      </c>
      <c r="V80">
        <v>0.0004446</v>
      </c>
      <c r="W80">
        <v>0.0006092</v>
      </c>
      <c r="X80">
        <v>0.00071</v>
      </c>
      <c r="Y80">
        <v>0.0008211</v>
      </c>
      <c r="Z80">
        <v>0.0009445</v>
      </c>
      <c r="AA80">
        <v>0.0011</v>
      </c>
      <c r="AB80">
        <v>0.0017</v>
      </c>
      <c r="AC80">
        <v>0.0019</v>
      </c>
      <c r="AD80">
        <v>0.0021</v>
      </c>
      <c r="AE80">
        <v>0.0023</v>
      </c>
      <c r="AF80">
        <v>0.0028</v>
      </c>
      <c r="AG80">
        <v>0.0035</v>
      </c>
      <c r="AH80">
        <v>0.0039</v>
      </c>
      <c r="AI80">
        <v>0.0043</v>
      </c>
      <c r="AJ80">
        <v>0.0047</v>
      </c>
      <c r="AK80">
        <v>0.0051</v>
      </c>
      <c r="AL80">
        <v>0.0064</v>
      </c>
      <c r="AM80">
        <v>0.0073</v>
      </c>
      <c r="AN80">
        <v>0.0079</v>
      </c>
      <c r="AO80">
        <v>0.0085</v>
      </c>
      <c r="AP80">
        <v>0.0101</v>
      </c>
      <c r="AQ80">
        <v>0.0117</v>
      </c>
      <c r="AR80">
        <v>0.0125</v>
      </c>
      <c r="AS80">
        <v>0.0134</v>
      </c>
      <c r="AT80">
        <v>0.0145</v>
      </c>
      <c r="AU80">
        <v>0.0171</v>
      </c>
      <c r="AV80">
        <v>0.0189</v>
      </c>
      <c r="AW80">
        <v>0.02</v>
      </c>
      <c r="AX80">
        <v>0.0211</v>
      </c>
      <c r="AY80">
        <v>0.0228</v>
      </c>
      <c r="AZ80">
        <v>0.0262</v>
      </c>
      <c r="BA80">
        <v>0.0287</v>
      </c>
      <c r="BB80">
        <v>0.0301</v>
      </c>
      <c r="BC80">
        <v>0.0315</v>
      </c>
      <c r="BD80">
        <v>0.033</v>
      </c>
      <c r="BE80">
        <v>0.0359</v>
      </c>
      <c r="BF80">
        <v>0.0387</v>
      </c>
      <c r="BG80">
        <v>0.0404</v>
      </c>
      <c r="BH80">
        <v>0.042</v>
      </c>
      <c r="BI80">
        <v>0.0437</v>
      </c>
      <c r="BJ80">
        <v>0.0459</v>
      </c>
      <c r="BK80">
        <v>0.0493</v>
      </c>
      <c r="BL80">
        <v>0.0522</v>
      </c>
      <c r="BM80">
        <v>0.0541</v>
      </c>
      <c r="BN80">
        <v>0.0565</v>
      </c>
      <c r="BO80">
        <v>0.0602</v>
      </c>
      <c r="BP80">
        <v>0.0635</v>
      </c>
      <c r="BQ80">
        <v>0.0655</v>
      </c>
      <c r="BR80">
        <v>0.0676</v>
      </c>
      <c r="BS80">
        <v>0.0717</v>
      </c>
      <c r="BT80">
        <v>0.0757</v>
      </c>
      <c r="BU80">
        <v>0.0778</v>
      </c>
      <c r="BV80">
        <v>0.0799</v>
      </c>
      <c r="BW80">
        <v>0.0819</v>
      </c>
      <c r="BX80">
        <v>0.084</v>
      </c>
      <c r="BY80">
        <v>0.0871</v>
      </c>
      <c r="BZ80">
        <v>0.1175</v>
      </c>
      <c r="CA80">
        <v>0.1471</v>
      </c>
      <c r="CB80">
        <v>0.1803</v>
      </c>
      <c r="CC80">
        <v>0.2093</v>
      </c>
      <c r="CD80">
        <v>0.2355</v>
      </c>
      <c r="CE80">
        <v>0.2555</v>
      </c>
      <c r="CF80">
        <v>0.2738</v>
      </c>
      <c r="CG80">
        <v>0.2925</v>
      </c>
      <c r="CH80">
        <v>0.3078</v>
      </c>
      <c r="CI80">
        <v>0.3234</v>
      </c>
      <c r="CJ80">
        <v>0.3381</v>
      </c>
      <c r="CK80">
        <v>0.3514</v>
      </c>
      <c r="CL80">
        <v>0.3632</v>
      </c>
      <c r="CM80">
        <v>0.3731</v>
      </c>
      <c r="CN80">
        <v>0.3819</v>
      </c>
      <c r="CO80">
        <v>0.4093</v>
      </c>
      <c r="CP80">
        <v>0.4272</v>
      </c>
      <c r="CQ80">
        <v>0.4456</v>
      </c>
      <c r="CR80">
        <v>0.463</v>
      </c>
      <c r="CS80">
        <v>0.4744</v>
      </c>
      <c r="CT80">
        <v>0.4803</v>
      </c>
      <c r="CU80">
        <v>0.484</v>
      </c>
      <c r="CV80">
        <v>0.4876</v>
      </c>
      <c r="CW80">
        <v>0.4898</v>
      </c>
      <c r="CX80">
        <v>0.4907</v>
      </c>
      <c r="CY80">
        <v>0.4931</v>
      </c>
      <c r="CZ80">
        <v>0.4996</v>
      </c>
      <c r="DA80">
        <v>0.509</v>
      </c>
      <c r="DB80">
        <v>0.5184</v>
      </c>
      <c r="DC80">
        <v>0.5277</v>
      </c>
      <c r="DD80">
        <v>0.5395</v>
      </c>
      <c r="DE80">
        <v>0.5499</v>
      </c>
      <c r="DF80">
        <v>0.5604</v>
      </c>
      <c r="DG80">
        <v>0.5684</v>
      </c>
      <c r="DH80">
        <v>0.57</v>
      </c>
      <c r="DI80">
        <v>0.5863</v>
      </c>
      <c r="DJ80">
        <v>0.73</v>
      </c>
      <c r="DK80">
        <v>0.7585</v>
      </c>
      <c r="DL80">
        <v>0.7854</v>
      </c>
      <c r="DM80">
        <v>0.8</v>
      </c>
      <c r="DN80">
        <v>0.8</v>
      </c>
      <c r="DO80">
        <v>0.8</v>
      </c>
      <c r="DP80">
        <v>0.8</v>
      </c>
      <c r="DQ80">
        <v>0.8</v>
      </c>
      <c r="DR80">
        <v>0.8</v>
      </c>
      <c r="DS80">
        <v>0.9301</v>
      </c>
      <c r="DT80">
        <v>0.96</v>
      </c>
      <c r="DU80">
        <v>0.96</v>
      </c>
      <c r="DV80">
        <v>0.96</v>
      </c>
      <c r="DW80">
        <v>0.96</v>
      </c>
      <c r="DX80">
        <v>0.9723</v>
      </c>
    </row>
    <row r="81" spans="1:128">
      <c r="A81">
        <v>8</v>
      </c>
      <c r="B81">
        <v>0</v>
      </c>
      <c r="C81">
        <v>0</v>
      </c>
      <c r="D81">
        <v>0</v>
      </c>
      <c r="E81">
        <v>0</v>
      </c>
      <c r="F81">
        <v>0</v>
      </c>
      <c r="G81">
        <v>2.746e-7</v>
      </c>
      <c r="H81">
        <v>1.572e-6</v>
      </c>
      <c r="I81">
        <v>3.212e-6</v>
      </c>
      <c r="J81">
        <v>5.736e-6</v>
      </c>
      <c r="K81">
        <v>9.516e-6</v>
      </c>
      <c r="L81">
        <v>2.184e-5</v>
      </c>
      <c r="M81">
        <v>3.464e-5</v>
      </c>
      <c r="N81">
        <v>4.468e-5</v>
      </c>
      <c r="O81">
        <v>5.693e-5</v>
      </c>
      <c r="P81">
        <v>7.073e-5</v>
      </c>
      <c r="Q81">
        <v>0.0001048</v>
      </c>
      <c r="R81">
        <v>0.0001564</v>
      </c>
      <c r="S81">
        <v>0.0001951</v>
      </c>
      <c r="T81">
        <v>0.0002409</v>
      </c>
      <c r="U81">
        <v>0.0002925</v>
      </c>
      <c r="V81">
        <v>0.0004446</v>
      </c>
      <c r="W81">
        <v>0.0006092</v>
      </c>
      <c r="X81">
        <v>0.00071</v>
      </c>
      <c r="Y81">
        <v>0.0008211</v>
      </c>
      <c r="Z81">
        <v>0.0009445</v>
      </c>
      <c r="AA81">
        <v>0.0011</v>
      </c>
      <c r="AB81">
        <v>0.0017</v>
      </c>
      <c r="AC81">
        <v>0.0019</v>
      </c>
      <c r="AD81">
        <v>0.0021</v>
      </c>
      <c r="AE81">
        <v>0.0023</v>
      </c>
      <c r="AF81">
        <v>0.0028</v>
      </c>
      <c r="AG81">
        <v>0.0035</v>
      </c>
      <c r="AH81">
        <v>0.0039</v>
      </c>
      <c r="AI81">
        <v>0.0043</v>
      </c>
      <c r="AJ81">
        <v>0.0047</v>
      </c>
      <c r="AK81">
        <v>0.0051</v>
      </c>
      <c r="AL81">
        <v>0.0064</v>
      </c>
      <c r="AM81">
        <v>0.0073</v>
      </c>
      <c r="AN81">
        <v>0.0079</v>
      </c>
      <c r="AO81">
        <v>0.0085</v>
      </c>
      <c r="AP81">
        <v>0.0101</v>
      </c>
      <c r="AQ81">
        <v>0.0117</v>
      </c>
      <c r="AR81">
        <v>0.0125</v>
      </c>
      <c r="AS81">
        <v>0.0134</v>
      </c>
      <c r="AT81">
        <v>0.0145</v>
      </c>
      <c r="AU81">
        <v>0.0171</v>
      </c>
      <c r="AV81">
        <v>0.0189</v>
      </c>
      <c r="AW81">
        <v>0.02</v>
      </c>
      <c r="AX81">
        <v>0.0211</v>
      </c>
      <c r="AY81">
        <v>0.0228</v>
      </c>
      <c r="AZ81">
        <v>0.0262</v>
      </c>
      <c r="BA81">
        <v>0.0287</v>
      </c>
      <c r="BB81">
        <v>0.0301</v>
      </c>
      <c r="BC81">
        <v>0.0315</v>
      </c>
      <c r="BD81">
        <v>0.033</v>
      </c>
      <c r="BE81">
        <v>0.0359</v>
      </c>
      <c r="BF81">
        <v>0.0387</v>
      </c>
      <c r="BG81">
        <v>0.0404</v>
      </c>
      <c r="BH81">
        <v>0.042</v>
      </c>
      <c r="BI81">
        <v>0.0437</v>
      </c>
      <c r="BJ81">
        <v>0.0459</v>
      </c>
      <c r="BK81">
        <v>0.0493</v>
      </c>
      <c r="BL81">
        <v>0.0522</v>
      </c>
      <c r="BM81">
        <v>0.0541</v>
      </c>
      <c r="BN81">
        <v>0.0565</v>
      </c>
      <c r="BO81">
        <v>0.0602</v>
      </c>
      <c r="BP81">
        <v>0.0635</v>
      </c>
      <c r="BQ81">
        <v>0.0655</v>
      </c>
      <c r="BR81">
        <v>0.0676</v>
      </c>
      <c r="BS81">
        <v>0.0717</v>
      </c>
      <c r="BT81">
        <v>0.0757</v>
      </c>
      <c r="BU81">
        <v>0.0778</v>
      </c>
      <c r="BV81">
        <v>0.0799</v>
      </c>
      <c r="BW81">
        <v>0.0819</v>
      </c>
      <c r="BX81">
        <v>0.084</v>
      </c>
      <c r="BY81">
        <v>0.0871</v>
      </c>
      <c r="BZ81">
        <v>0.1175</v>
      </c>
      <c r="CA81">
        <v>0.1471</v>
      </c>
      <c r="CB81">
        <v>0.1803</v>
      </c>
      <c r="CC81">
        <v>0.2093</v>
      </c>
      <c r="CD81">
        <v>0.2355</v>
      </c>
      <c r="CE81">
        <v>0.2555</v>
      </c>
      <c r="CF81">
        <v>0.2738</v>
      </c>
      <c r="CG81">
        <v>0.2925</v>
      </c>
      <c r="CH81">
        <v>0.3078</v>
      </c>
      <c r="CI81">
        <v>0.3234</v>
      </c>
      <c r="CJ81">
        <v>0.3381</v>
      </c>
      <c r="CK81">
        <v>0.3514</v>
      </c>
      <c r="CL81">
        <v>0.3632</v>
      </c>
      <c r="CM81">
        <v>0.3731</v>
      </c>
      <c r="CN81">
        <v>0.3819</v>
      </c>
      <c r="CO81">
        <v>0.4093</v>
      </c>
      <c r="CP81">
        <v>0.4272</v>
      </c>
      <c r="CQ81">
        <v>0.4456</v>
      </c>
      <c r="CR81">
        <v>0.463</v>
      </c>
      <c r="CS81">
        <v>0.4744</v>
      </c>
      <c r="CT81">
        <v>0.4803</v>
      </c>
      <c r="CU81">
        <v>0.484</v>
      </c>
      <c r="CV81">
        <v>0.4876</v>
      </c>
      <c r="CW81">
        <v>0.4898</v>
      </c>
      <c r="CX81">
        <v>0.4907</v>
      </c>
      <c r="CY81">
        <v>0.4931</v>
      </c>
      <c r="CZ81">
        <v>0.4996</v>
      </c>
      <c r="DA81">
        <v>0.509</v>
      </c>
      <c r="DB81">
        <v>0.5184</v>
      </c>
      <c r="DC81">
        <v>0.5277</v>
      </c>
      <c r="DD81">
        <v>0.5395</v>
      </c>
      <c r="DE81">
        <v>0.5499</v>
      </c>
      <c r="DF81">
        <v>0.5604</v>
      </c>
      <c r="DG81">
        <v>0.5684</v>
      </c>
      <c r="DH81">
        <v>0.57</v>
      </c>
      <c r="DI81">
        <v>0.5863</v>
      </c>
      <c r="DJ81">
        <v>0.73</v>
      </c>
      <c r="DK81">
        <v>0.7585</v>
      </c>
      <c r="DL81">
        <v>0.7854</v>
      </c>
      <c r="DM81">
        <v>0.8</v>
      </c>
      <c r="DN81">
        <v>0.8</v>
      </c>
      <c r="DO81">
        <v>0.8</v>
      </c>
      <c r="DP81">
        <v>0.8</v>
      </c>
      <c r="DQ81">
        <v>0.8</v>
      </c>
      <c r="DR81">
        <v>0.8</v>
      </c>
      <c r="DS81">
        <v>0.9301</v>
      </c>
      <c r="DT81">
        <v>0.96</v>
      </c>
      <c r="DU81">
        <v>0.96</v>
      </c>
      <c r="DV81">
        <v>0.96</v>
      </c>
      <c r="DW81">
        <v>0.96</v>
      </c>
      <c r="DX81">
        <v>0.9723</v>
      </c>
    </row>
    <row r="82" spans="1:128">
      <c r="A82">
        <v>8.1</v>
      </c>
      <c r="B82">
        <v>0</v>
      </c>
      <c r="C82">
        <v>0</v>
      </c>
      <c r="D82">
        <v>0</v>
      </c>
      <c r="E82">
        <v>0</v>
      </c>
      <c r="F82">
        <v>0</v>
      </c>
      <c r="G82">
        <v>2.746e-7</v>
      </c>
      <c r="H82">
        <v>1.572e-6</v>
      </c>
      <c r="I82">
        <v>3.212e-6</v>
      </c>
      <c r="J82">
        <v>5.736e-6</v>
      </c>
      <c r="K82">
        <v>9.516e-6</v>
      </c>
      <c r="L82">
        <v>2.184e-5</v>
      </c>
      <c r="M82">
        <v>3.464e-5</v>
      </c>
      <c r="N82">
        <v>4.468e-5</v>
      </c>
      <c r="O82">
        <v>5.693e-5</v>
      </c>
      <c r="P82">
        <v>7.073e-5</v>
      </c>
      <c r="Q82">
        <v>0.0001048</v>
      </c>
      <c r="R82">
        <v>0.0001564</v>
      </c>
      <c r="S82">
        <v>0.0001951</v>
      </c>
      <c r="T82">
        <v>0.0002409</v>
      </c>
      <c r="U82">
        <v>0.0002925</v>
      </c>
      <c r="V82">
        <v>0.0004446</v>
      </c>
      <c r="W82">
        <v>0.0006092</v>
      </c>
      <c r="X82">
        <v>0.00071</v>
      </c>
      <c r="Y82">
        <v>0.0008211</v>
      </c>
      <c r="Z82">
        <v>0.0009445</v>
      </c>
      <c r="AA82">
        <v>0.0011</v>
      </c>
      <c r="AB82">
        <v>0.0017</v>
      </c>
      <c r="AC82">
        <v>0.0019</v>
      </c>
      <c r="AD82">
        <v>0.0021</v>
      </c>
      <c r="AE82">
        <v>0.0023</v>
      </c>
      <c r="AF82">
        <v>0.0028</v>
      </c>
      <c r="AG82">
        <v>0.0035</v>
      </c>
      <c r="AH82">
        <v>0.0039</v>
      </c>
      <c r="AI82">
        <v>0.0043</v>
      </c>
      <c r="AJ82">
        <v>0.0047</v>
      </c>
      <c r="AK82">
        <v>0.0051</v>
      </c>
      <c r="AL82">
        <v>0.0064</v>
      </c>
      <c r="AM82">
        <v>0.0073</v>
      </c>
      <c r="AN82">
        <v>0.0079</v>
      </c>
      <c r="AO82">
        <v>0.0085</v>
      </c>
      <c r="AP82">
        <v>0.0101</v>
      </c>
      <c r="AQ82">
        <v>0.0117</v>
      </c>
      <c r="AR82">
        <v>0.0125</v>
      </c>
      <c r="AS82">
        <v>0.0134</v>
      </c>
      <c r="AT82">
        <v>0.0145</v>
      </c>
      <c r="AU82">
        <v>0.0171</v>
      </c>
      <c r="AV82">
        <v>0.0189</v>
      </c>
      <c r="AW82">
        <v>0.02</v>
      </c>
      <c r="AX82">
        <v>0.0211</v>
      </c>
      <c r="AY82">
        <v>0.0228</v>
      </c>
      <c r="AZ82">
        <v>0.0262</v>
      </c>
      <c r="BA82">
        <v>0.0287</v>
      </c>
      <c r="BB82">
        <v>0.0301</v>
      </c>
      <c r="BC82">
        <v>0.0315</v>
      </c>
      <c r="BD82">
        <v>0.033</v>
      </c>
      <c r="BE82">
        <v>0.0359</v>
      </c>
      <c r="BF82">
        <v>0.0387</v>
      </c>
      <c r="BG82">
        <v>0.0404</v>
      </c>
      <c r="BH82">
        <v>0.042</v>
      </c>
      <c r="BI82">
        <v>0.0437</v>
      </c>
      <c r="BJ82">
        <v>0.0459</v>
      </c>
      <c r="BK82">
        <v>0.0493</v>
      </c>
      <c r="BL82">
        <v>0.0522</v>
      </c>
      <c r="BM82">
        <v>0.0541</v>
      </c>
      <c r="BN82">
        <v>0.0565</v>
      </c>
      <c r="BO82">
        <v>0.0602</v>
      </c>
      <c r="BP82">
        <v>0.0635</v>
      </c>
      <c r="BQ82">
        <v>0.0655</v>
      </c>
      <c r="BR82">
        <v>0.0676</v>
      </c>
      <c r="BS82">
        <v>0.0717</v>
      </c>
      <c r="BT82">
        <v>0.0757</v>
      </c>
      <c r="BU82">
        <v>0.0778</v>
      </c>
      <c r="BV82">
        <v>0.0799</v>
      </c>
      <c r="BW82">
        <v>0.0819</v>
      </c>
      <c r="BX82">
        <v>0.084</v>
      </c>
      <c r="BY82">
        <v>0.0871</v>
      </c>
      <c r="BZ82">
        <v>0.1175</v>
      </c>
      <c r="CA82">
        <v>0.1471</v>
      </c>
      <c r="CB82">
        <v>0.1803</v>
      </c>
      <c r="CC82">
        <v>0.2093</v>
      </c>
      <c r="CD82">
        <v>0.2355</v>
      </c>
      <c r="CE82">
        <v>0.2555</v>
      </c>
      <c r="CF82">
        <v>0.2738</v>
      </c>
      <c r="CG82">
        <v>0.2925</v>
      </c>
      <c r="CH82">
        <v>0.3078</v>
      </c>
      <c r="CI82">
        <v>0.3234</v>
      </c>
      <c r="CJ82">
        <v>0.3381</v>
      </c>
      <c r="CK82">
        <v>0.3514</v>
      </c>
      <c r="CL82">
        <v>0.3632</v>
      </c>
      <c r="CM82">
        <v>0.3731</v>
      </c>
      <c r="CN82">
        <v>0.3819</v>
      </c>
      <c r="CO82">
        <v>0.4093</v>
      </c>
      <c r="CP82">
        <v>0.4272</v>
      </c>
      <c r="CQ82">
        <v>0.4456</v>
      </c>
      <c r="CR82">
        <v>0.463</v>
      </c>
      <c r="CS82">
        <v>0.4744</v>
      </c>
      <c r="CT82">
        <v>0.4803</v>
      </c>
      <c r="CU82">
        <v>0.484</v>
      </c>
      <c r="CV82">
        <v>0.4876</v>
      </c>
      <c r="CW82">
        <v>0.4898</v>
      </c>
      <c r="CX82">
        <v>0.4907</v>
      </c>
      <c r="CY82">
        <v>0.4931</v>
      </c>
      <c r="CZ82">
        <v>0.4996</v>
      </c>
      <c r="DA82">
        <v>0.509</v>
      </c>
      <c r="DB82">
        <v>0.5184</v>
      </c>
      <c r="DC82">
        <v>0.5277</v>
      </c>
      <c r="DD82">
        <v>0.5395</v>
      </c>
      <c r="DE82">
        <v>0.5499</v>
      </c>
      <c r="DF82">
        <v>0.5604</v>
      </c>
      <c r="DG82">
        <v>0.5684</v>
      </c>
      <c r="DH82">
        <v>0.57</v>
      </c>
      <c r="DI82">
        <v>0.5863</v>
      </c>
      <c r="DJ82">
        <v>0.73</v>
      </c>
      <c r="DK82">
        <v>0.7585</v>
      </c>
      <c r="DL82">
        <v>0.7854</v>
      </c>
      <c r="DM82">
        <v>0.8</v>
      </c>
      <c r="DN82">
        <v>0.8</v>
      </c>
      <c r="DO82">
        <v>0.8</v>
      </c>
      <c r="DP82">
        <v>0.8</v>
      </c>
      <c r="DQ82">
        <v>0.8</v>
      </c>
      <c r="DR82">
        <v>0.8</v>
      </c>
      <c r="DS82">
        <v>0.9301</v>
      </c>
      <c r="DT82">
        <v>0.96</v>
      </c>
      <c r="DU82">
        <v>0.96</v>
      </c>
      <c r="DV82">
        <v>0.96</v>
      </c>
      <c r="DW82">
        <v>0.96</v>
      </c>
      <c r="DX82">
        <v>0.9723</v>
      </c>
    </row>
    <row r="83" spans="1:128">
      <c r="A83">
        <v>8.2</v>
      </c>
      <c r="B83">
        <v>0</v>
      </c>
      <c r="C83">
        <v>0</v>
      </c>
      <c r="D83">
        <v>0</v>
      </c>
      <c r="E83">
        <v>0</v>
      </c>
      <c r="F83">
        <v>0</v>
      </c>
      <c r="G83">
        <v>2.746e-7</v>
      </c>
      <c r="H83">
        <v>1.572e-6</v>
      </c>
      <c r="I83">
        <v>3.212e-6</v>
      </c>
      <c r="J83">
        <v>5.736e-6</v>
      </c>
      <c r="K83">
        <v>9.516e-6</v>
      </c>
      <c r="L83">
        <v>2.184e-5</v>
      </c>
      <c r="M83">
        <v>3.464e-5</v>
      </c>
      <c r="N83">
        <v>4.468e-5</v>
      </c>
      <c r="O83">
        <v>5.693e-5</v>
      </c>
      <c r="P83">
        <v>7.073e-5</v>
      </c>
      <c r="Q83">
        <v>0.0001048</v>
      </c>
      <c r="R83">
        <v>0.0001564</v>
      </c>
      <c r="S83">
        <v>0.0001951</v>
      </c>
      <c r="T83">
        <v>0.0002409</v>
      </c>
      <c r="U83">
        <v>0.0002925</v>
      </c>
      <c r="V83">
        <v>0.0004446</v>
      </c>
      <c r="W83">
        <v>0.0006092</v>
      </c>
      <c r="X83">
        <v>0.00071</v>
      </c>
      <c r="Y83">
        <v>0.0008211</v>
      </c>
      <c r="Z83">
        <v>0.0009445</v>
      </c>
      <c r="AA83">
        <v>0.0011</v>
      </c>
      <c r="AB83">
        <v>0.0017</v>
      </c>
      <c r="AC83">
        <v>0.0019</v>
      </c>
      <c r="AD83">
        <v>0.0021</v>
      </c>
      <c r="AE83">
        <v>0.0023</v>
      </c>
      <c r="AF83">
        <v>0.0028</v>
      </c>
      <c r="AG83">
        <v>0.0035</v>
      </c>
      <c r="AH83">
        <v>0.0039</v>
      </c>
      <c r="AI83">
        <v>0.0043</v>
      </c>
      <c r="AJ83">
        <v>0.0047</v>
      </c>
      <c r="AK83">
        <v>0.0051</v>
      </c>
      <c r="AL83">
        <v>0.0064</v>
      </c>
      <c r="AM83">
        <v>0.0073</v>
      </c>
      <c r="AN83">
        <v>0.0079</v>
      </c>
      <c r="AO83">
        <v>0.0085</v>
      </c>
      <c r="AP83">
        <v>0.0101</v>
      </c>
      <c r="AQ83">
        <v>0.0117</v>
      </c>
      <c r="AR83">
        <v>0.0125</v>
      </c>
      <c r="AS83">
        <v>0.0134</v>
      </c>
      <c r="AT83">
        <v>0.0145</v>
      </c>
      <c r="AU83">
        <v>0.0171</v>
      </c>
      <c r="AV83">
        <v>0.0189</v>
      </c>
      <c r="AW83">
        <v>0.02</v>
      </c>
      <c r="AX83">
        <v>0.0211</v>
      </c>
      <c r="AY83">
        <v>0.0228</v>
      </c>
      <c r="AZ83">
        <v>0.0262</v>
      </c>
      <c r="BA83">
        <v>0.0287</v>
      </c>
      <c r="BB83">
        <v>0.0301</v>
      </c>
      <c r="BC83">
        <v>0.0315</v>
      </c>
      <c r="BD83">
        <v>0.033</v>
      </c>
      <c r="BE83">
        <v>0.0359</v>
      </c>
      <c r="BF83">
        <v>0.0387</v>
      </c>
      <c r="BG83">
        <v>0.0404</v>
      </c>
      <c r="BH83">
        <v>0.042</v>
      </c>
      <c r="BI83">
        <v>0.0437</v>
      </c>
      <c r="BJ83">
        <v>0.0459</v>
      </c>
      <c r="BK83">
        <v>0.0493</v>
      </c>
      <c r="BL83">
        <v>0.0522</v>
      </c>
      <c r="BM83">
        <v>0.0541</v>
      </c>
      <c r="BN83">
        <v>0.0565</v>
      </c>
      <c r="BO83">
        <v>0.0602</v>
      </c>
      <c r="BP83">
        <v>0.0635</v>
      </c>
      <c r="BQ83">
        <v>0.0655</v>
      </c>
      <c r="BR83">
        <v>0.0676</v>
      </c>
      <c r="BS83">
        <v>0.0717</v>
      </c>
      <c r="BT83">
        <v>0.0757</v>
      </c>
      <c r="BU83">
        <v>0.0778</v>
      </c>
      <c r="BV83">
        <v>0.0799</v>
      </c>
      <c r="BW83">
        <v>0.0819</v>
      </c>
      <c r="BX83">
        <v>0.084</v>
      </c>
      <c r="BY83">
        <v>0.0871</v>
      </c>
      <c r="BZ83">
        <v>0.1175</v>
      </c>
      <c r="CA83">
        <v>0.1471</v>
      </c>
      <c r="CB83">
        <v>0.1803</v>
      </c>
      <c r="CC83">
        <v>0.2093</v>
      </c>
      <c r="CD83">
        <v>0.2355</v>
      </c>
      <c r="CE83">
        <v>0.2555</v>
      </c>
      <c r="CF83">
        <v>0.2738</v>
      </c>
      <c r="CG83">
        <v>0.2925</v>
      </c>
      <c r="CH83">
        <v>0.3078</v>
      </c>
      <c r="CI83">
        <v>0.3234</v>
      </c>
      <c r="CJ83">
        <v>0.3381</v>
      </c>
      <c r="CK83">
        <v>0.3514</v>
      </c>
      <c r="CL83">
        <v>0.3632</v>
      </c>
      <c r="CM83">
        <v>0.3731</v>
      </c>
      <c r="CN83">
        <v>0.3819</v>
      </c>
      <c r="CO83">
        <v>0.4093</v>
      </c>
      <c r="CP83">
        <v>0.4272</v>
      </c>
      <c r="CQ83">
        <v>0.4456</v>
      </c>
      <c r="CR83">
        <v>0.463</v>
      </c>
      <c r="CS83">
        <v>0.4744</v>
      </c>
      <c r="CT83">
        <v>0.4803</v>
      </c>
      <c r="CU83">
        <v>0.484</v>
      </c>
      <c r="CV83">
        <v>0.4876</v>
      </c>
      <c r="CW83">
        <v>0.4898</v>
      </c>
      <c r="CX83">
        <v>0.4907</v>
      </c>
      <c r="CY83">
        <v>0.4931</v>
      </c>
      <c r="CZ83">
        <v>0.4996</v>
      </c>
      <c r="DA83">
        <v>0.509</v>
      </c>
      <c r="DB83">
        <v>0.5184</v>
      </c>
      <c r="DC83">
        <v>0.5277</v>
      </c>
      <c r="DD83">
        <v>0.5395</v>
      </c>
      <c r="DE83">
        <v>0.5499</v>
      </c>
      <c r="DF83">
        <v>0.5604</v>
      </c>
      <c r="DG83">
        <v>0.5684</v>
      </c>
      <c r="DH83">
        <v>0.57</v>
      </c>
      <c r="DI83">
        <v>0.5863</v>
      </c>
      <c r="DJ83">
        <v>0.73</v>
      </c>
      <c r="DK83">
        <v>0.7585</v>
      </c>
      <c r="DL83">
        <v>0.7854</v>
      </c>
      <c r="DM83">
        <v>0.8</v>
      </c>
      <c r="DN83">
        <v>0.8</v>
      </c>
      <c r="DO83">
        <v>0.8</v>
      </c>
      <c r="DP83">
        <v>0.8</v>
      </c>
      <c r="DQ83">
        <v>0.8</v>
      </c>
      <c r="DR83">
        <v>0.8</v>
      </c>
      <c r="DS83">
        <v>0.9301</v>
      </c>
      <c r="DT83">
        <v>0.96</v>
      </c>
      <c r="DU83">
        <v>0.96</v>
      </c>
      <c r="DV83">
        <v>0.96</v>
      </c>
      <c r="DW83">
        <v>0.96</v>
      </c>
      <c r="DX83">
        <v>0.9723</v>
      </c>
    </row>
    <row r="84" spans="1:128">
      <c r="A84">
        <v>8.3</v>
      </c>
      <c r="B84">
        <v>0</v>
      </c>
      <c r="C84">
        <v>0</v>
      </c>
      <c r="D84">
        <v>0</v>
      </c>
      <c r="E84">
        <v>0</v>
      </c>
      <c r="F84">
        <v>0</v>
      </c>
      <c r="G84">
        <v>2.746e-7</v>
      </c>
      <c r="H84">
        <v>1.572e-6</v>
      </c>
      <c r="I84">
        <v>3.212e-6</v>
      </c>
      <c r="J84">
        <v>5.736e-6</v>
      </c>
      <c r="K84">
        <v>9.516e-6</v>
      </c>
      <c r="L84">
        <v>2.184e-5</v>
      </c>
      <c r="M84">
        <v>3.464e-5</v>
      </c>
      <c r="N84">
        <v>4.468e-5</v>
      </c>
      <c r="O84">
        <v>5.693e-5</v>
      </c>
      <c r="P84">
        <v>7.073e-5</v>
      </c>
      <c r="Q84">
        <v>0.0001048</v>
      </c>
      <c r="R84">
        <v>0.0001564</v>
      </c>
      <c r="S84">
        <v>0.0001951</v>
      </c>
      <c r="T84">
        <v>0.0002409</v>
      </c>
      <c r="U84">
        <v>0.0002925</v>
      </c>
      <c r="V84">
        <v>0.0004446</v>
      </c>
      <c r="W84">
        <v>0.0006092</v>
      </c>
      <c r="X84">
        <v>0.00071</v>
      </c>
      <c r="Y84">
        <v>0.0008211</v>
      </c>
      <c r="Z84">
        <v>0.0009445</v>
      </c>
      <c r="AA84">
        <v>0.0011</v>
      </c>
      <c r="AB84">
        <v>0.0017</v>
      </c>
      <c r="AC84">
        <v>0.0019</v>
      </c>
      <c r="AD84">
        <v>0.0021</v>
      </c>
      <c r="AE84">
        <v>0.0023</v>
      </c>
      <c r="AF84">
        <v>0.0028</v>
      </c>
      <c r="AG84">
        <v>0.0035</v>
      </c>
      <c r="AH84">
        <v>0.0039</v>
      </c>
      <c r="AI84">
        <v>0.0043</v>
      </c>
      <c r="AJ84">
        <v>0.0047</v>
      </c>
      <c r="AK84">
        <v>0.0051</v>
      </c>
      <c r="AL84">
        <v>0.0064</v>
      </c>
      <c r="AM84">
        <v>0.0073</v>
      </c>
      <c r="AN84">
        <v>0.0079</v>
      </c>
      <c r="AO84">
        <v>0.0085</v>
      </c>
      <c r="AP84">
        <v>0.0101</v>
      </c>
      <c r="AQ84">
        <v>0.0117</v>
      </c>
      <c r="AR84">
        <v>0.0125</v>
      </c>
      <c r="AS84">
        <v>0.0134</v>
      </c>
      <c r="AT84">
        <v>0.0145</v>
      </c>
      <c r="AU84">
        <v>0.0171</v>
      </c>
      <c r="AV84">
        <v>0.0189</v>
      </c>
      <c r="AW84">
        <v>0.02</v>
      </c>
      <c r="AX84">
        <v>0.0211</v>
      </c>
      <c r="AY84">
        <v>0.0228</v>
      </c>
      <c r="AZ84">
        <v>0.0262</v>
      </c>
      <c r="BA84">
        <v>0.0287</v>
      </c>
      <c r="BB84">
        <v>0.0301</v>
      </c>
      <c r="BC84">
        <v>0.0315</v>
      </c>
      <c r="BD84">
        <v>0.033</v>
      </c>
      <c r="BE84">
        <v>0.0359</v>
      </c>
      <c r="BF84">
        <v>0.0387</v>
      </c>
      <c r="BG84">
        <v>0.0404</v>
      </c>
      <c r="BH84">
        <v>0.042</v>
      </c>
      <c r="BI84">
        <v>0.0437</v>
      </c>
      <c r="BJ84">
        <v>0.0459</v>
      </c>
      <c r="BK84">
        <v>0.0493</v>
      </c>
      <c r="BL84">
        <v>0.0522</v>
      </c>
      <c r="BM84">
        <v>0.0541</v>
      </c>
      <c r="BN84">
        <v>0.0565</v>
      </c>
      <c r="BO84">
        <v>0.0602</v>
      </c>
      <c r="BP84">
        <v>0.0635</v>
      </c>
      <c r="BQ84">
        <v>0.0655</v>
      </c>
      <c r="BR84">
        <v>0.0676</v>
      </c>
      <c r="BS84">
        <v>0.0717</v>
      </c>
      <c r="BT84">
        <v>0.0757</v>
      </c>
      <c r="BU84">
        <v>0.0778</v>
      </c>
      <c r="BV84">
        <v>0.0799</v>
      </c>
      <c r="BW84">
        <v>0.0819</v>
      </c>
      <c r="BX84">
        <v>0.084</v>
      </c>
      <c r="BY84">
        <v>0.0871</v>
      </c>
      <c r="BZ84">
        <v>0.1175</v>
      </c>
      <c r="CA84">
        <v>0.1471</v>
      </c>
      <c r="CB84">
        <v>0.1803</v>
      </c>
      <c r="CC84">
        <v>0.2093</v>
      </c>
      <c r="CD84">
        <v>0.2355</v>
      </c>
      <c r="CE84">
        <v>0.2555</v>
      </c>
      <c r="CF84">
        <v>0.2738</v>
      </c>
      <c r="CG84">
        <v>0.2925</v>
      </c>
      <c r="CH84">
        <v>0.3078</v>
      </c>
      <c r="CI84">
        <v>0.3234</v>
      </c>
      <c r="CJ84">
        <v>0.3381</v>
      </c>
      <c r="CK84">
        <v>0.3514</v>
      </c>
      <c r="CL84">
        <v>0.3632</v>
      </c>
      <c r="CM84">
        <v>0.3731</v>
      </c>
      <c r="CN84">
        <v>0.3819</v>
      </c>
      <c r="CO84">
        <v>0.4093</v>
      </c>
      <c r="CP84">
        <v>0.4272</v>
      </c>
      <c r="CQ84">
        <v>0.4456</v>
      </c>
      <c r="CR84">
        <v>0.463</v>
      </c>
      <c r="CS84">
        <v>0.4744</v>
      </c>
      <c r="CT84">
        <v>0.4803</v>
      </c>
      <c r="CU84">
        <v>0.484</v>
      </c>
      <c r="CV84">
        <v>0.4876</v>
      </c>
      <c r="CW84">
        <v>0.4898</v>
      </c>
      <c r="CX84">
        <v>0.4907</v>
      </c>
      <c r="CY84">
        <v>0.4931</v>
      </c>
      <c r="CZ84">
        <v>0.4996</v>
      </c>
      <c r="DA84">
        <v>0.509</v>
      </c>
      <c r="DB84">
        <v>0.5184</v>
      </c>
      <c r="DC84">
        <v>0.5277</v>
      </c>
      <c r="DD84">
        <v>0.5395</v>
      </c>
      <c r="DE84">
        <v>0.5499</v>
      </c>
      <c r="DF84">
        <v>0.5604</v>
      </c>
      <c r="DG84">
        <v>0.5684</v>
      </c>
      <c r="DH84">
        <v>0.57</v>
      </c>
      <c r="DI84">
        <v>0.5863</v>
      </c>
      <c r="DJ84">
        <v>0.73</v>
      </c>
      <c r="DK84">
        <v>0.7585</v>
      </c>
      <c r="DL84">
        <v>0.7854</v>
      </c>
      <c r="DM84">
        <v>0.8</v>
      </c>
      <c r="DN84">
        <v>0.8</v>
      </c>
      <c r="DO84">
        <v>0.8</v>
      </c>
      <c r="DP84">
        <v>0.8</v>
      </c>
      <c r="DQ84">
        <v>0.8</v>
      </c>
      <c r="DR84">
        <v>0.8</v>
      </c>
      <c r="DS84">
        <v>0.9301</v>
      </c>
      <c r="DT84">
        <v>0.96</v>
      </c>
      <c r="DU84">
        <v>0.96</v>
      </c>
      <c r="DV84">
        <v>0.96</v>
      </c>
      <c r="DW84">
        <v>0.96</v>
      </c>
      <c r="DX84">
        <v>0.9723</v>
      </c>
    </row>
    <row r="85" spans="1:128">
      <c r="A85">
        <v>8.4</v>
      </c>
      <c r="B85">
        <v>0</v>
      </c>
      <c r="C85">
        <v>0</v>
      </c>
      <c r="D85">
        <v>0</v>
      </c>
      <c r="E85">
        <v>0</v>
      </c>
      <c r="F85">
        <v>0</v>
      </c>
      <c r="G85">
        <v>2.746e-7</v>
      </c>
      <c r="H85">
        <v>1.572e-6</v>
      </c>
      <c r="I85">
        <v>3.212e-6</v>
      </c>
      <c r="J85">
        <v>5.736e-6</v>
      </c>
      <c r="K85">
        <v>9.516e-6</v>
      </c>
      <c r="L85">
        <v>2.184e-5</v>
      </c>
      <c r="M85">
        <v>3.464e-5</v>
      </c>
      <c r="N85">
        <v>4.468e-5</v>
      </c>
      <c r="O85">
        <v>5.693e-5</v>
      </c>
      <c r="P85">
        <v>7.073e-5</v>
      </c>
      <c r="Q85">
        <v>0.0001048</v>
      </c>
      <c r="R85">
        <v>0.0001564</v>
      </c>
      <c r="S85">
        <v>0.0001951</v>
      </c>
      <c r="T85">
        <v>0.0002409</v>
      </c>
      <c r="U85">
        <v>0.0002925</v>
      </c>
      <c r="V85">
        <v>0.0004446</v>
      </c>
      <c r="W85">
        <v>0.0006092</v>
      </c>
      <c r="X85">
        <v>0.00071</v>
      </c>
      <c r="Y85">
        <v>0.0008211</v>
      </c>
      <c r="Z85">
        <v>0.0009445</v>
      </c>
      <c r="AA85">
        <v>0.0011</v>
      </c>
      <c r="AB85">
        <v>0.0017</v>
      </c>
      <c r="AC85">
        <v>0.0019</v>
      </c>
      <c r="AD85">
        <v>0.0021</v>
      </c>
      <c r="AE85">
        <v>0.0023</v>
      </c>
      <c r="AF85">
        <v>0.0028</v>
      </c>
      <c r="AG85">
        <v>0.0035</v>
      </c>
      <c r="AH85">
        <v>0.0039</v>
      </c>
      <c r="AI85">
        <v>0.0043</v>
      </c>
      <c r="AJ85">
        <v>0.0047</v>
      </c>
      <c r="AK85">
        <v>0.0051</v>
      </c>
      <c r="AL85">
        <v>0.0064</v>
      </c>
      <c r="AM85">
        <v>0.0073</v>
      </c>
      <c r="AN85">
        <v>0.0079</v>
      </c>
      <c r="AO85">
        <v>0.0085</v>
      </c>
      <c r="AP85">
        <v>0.0101</v>
      </c>
      <c r="AQ85">
        <v>0.0117</v>
      </c>
      <c r="AR85">
        <v>0.0125</v>
      </c>
      <c r="AS85">
        <v>0.0134</v>
      </c>
      <c r="AT85">
        <v>0.0145</v>
      </c>
      <c r="AU85">
        <v>0.0171</v>
      </c>
      <c r="AV85">
        <v>0.0189</v>
      </c>
      <c r="AW85">
        <v>0.02</v>
      </c>
      <c r="AX85">
        <v>0.0211</v>
      </c>
      <c r="AY85">
        <v>0.0228</v>
      </c>
      <c r="AZ85">
        <v>0.0262</v>
      </c>
      <c r="BA85">
        <v>0.0287</v>
      </c>
      <c r="BB85">
        <v>0.0301</v>
      </c>
      <c r="BC85">
        <v>0.0315</v>
      </c>
      <c r="BD85">
        <v>0.033</v>
      </c>
      <c r="BE85">
        <v>0.0359</v>
      </c>
      <c r="BF85">
        <v>0.0387</v>
      </c>
      <c r="BG85">
        <v>0.0404</v>
      </c>
      <c r="BH85">
        <v>0.042</v>
      </c>
      <c r="BI85">
        <v>0.0437</v>
      </c>
      <c r="BJ85">
        <v>0.0459</v>
      </c>
      <c r="BK85">
        <v>0.0493</v>
      </c>
      <c r="BL85">
        <v>0.0522</v>
      </c>
      <c r="BM85">
        <v>0.0541</v>
      </c>
      <c r="BN85">
        <v>0.0565</v>
      </c>
      <c r="BO85">
        <v>0.0602</v>
      </c>
      <c r="BP85">
        <v>0.0635</v>
      </c>
      <c r="BQ85">
        <v>0.0655</v>
      </c>
      <c r="BR85">
        <v>0.0676</v>
      </c>
      <c r="BS85">
        <v>0.0717</v>
      </c>
      <c r="BT85">
        <v>0.0757</v>
      </c>
      <c r="BU85">
        <v>0.0778</v>
      </c>
      <c r="BV85">
        <v>0.0799</v>
      </c>
      <c r="BW85">
        <v>0.0819</v>
      </c>
      <c r="BX85">
        <v>0.084</v>
      </c>
      <c r="BY85">
        <v>0.0871</v>
      </c>
      <c r="BZ85">
        <v>0.1175</v>
      </c>
      <c r="CA85">
        <v>0.1471</v>
      </c>
      <c r="CB85">
        <v>0.1803</v>
      </c>
      <c r="CC85">
        <v>0.2093</v>
      </c>
      <c r="CD85">
        <v>0.2355</v>
      </c>
      <c r="CE85">
        <v>0.2555</v>
      </c>
      <c r="CF85">
        <v>0.2738</v>
      </c>
      <c r="CG85">
        <v>0.2925</v>
      </c>
      <c r="CH85">
        <v>0.3078</v>
      </c>
      <c r="CI85">
        <v>0.3234</v>
      </c>
      <c r="CJ85">
        <v>0.3381</v>
      </c>
      <c r="CK85">
        <v>0.3514</v>
      </c>
      <c r="CL85">
        <v>0.3632</v>
      </c>
      <c r="CM85">
        <v>0.3731</v>
      </c>
      <c r="CN85">
        <v>0.3819</v>
      </c>
      <c r="CO85">
        <v>0.4093</v>
      </c>
      <c r="CP85">
        <v>0.4272</v>
      </c>
      <c r="CQ85">
        <v>0.4456</v>
      </c>
      <c r="CR85">
        <v>0.463</v>
      </c>
      <c r="CS85">
        <v>0.4744</v>
      </c>
      <c r="CT85">
        <v>0.4803</v>
      </c>
      <c r="CU85">
        <v>0.484</v>
      </c>
      <c r="CV85">
        <v>0.4876</v>
      </c>
      <c r="CW85">
        <v>0.4898</v>
      </c>
      <c r="CX85">
        <v>0.4907</v>
      </c>
      <c r="CY85">
        <v>0.4931</v>
      </c>
      <c r="CZ85">
        <v>0.4996</v>
      </c>
      <c r="DA85">
        <v>0.509</v>
      </c>
      <c r="DB85">
        <v>0.5184</v>
      </c>
      <c r="DC85">
        <v>0.5277</v>
      </c>
      <c r="DD85">
        <v>0.5395</v>
      </c>
      <c r="DE85">
        <v>0.5499</v>
      </c>
      <c r="DF85">
        <v>0.5604</v>
      </c>
      <c r="DG85">
        <v>0.5684</v>
      </c>
      <c r="DH85">
        <v>0.57</v>
      </c>
      <c r="DI85">
        <v>0.5863</v>
      </c>
      <c r="DJ85">
        <v>0.73</v>
      </c>
      <c r="DK85">
        <v>0.7585</v>
      </c>
      <c r="DL85">
        <v>0.7854</v>
      </c>
      <c r="DM85">
        <v>0.8</v>
      </c>
      <c r="DN85">
        <v>0.8</v>
      </c>
      <c r="DO85">
        <v>0.8</v>
      </c>
      <c r="DP85">
        <v>0.8</v>
      </c>
      <c r="DQ85">
        <v>0.8</v>
      </c>
      <c r="DR85">
        <v>0.8</v>
      </c>
      <c r="DS85">
        <v>0.9301</v>
      </c>
      <c r="DT85">
        <v>0.96</v>
      </c>
      <c r="DU85">
        <v>0.96</v>
      </c>
      <c r="DV85">
        <v>0.96</v>
      </c>
      <c r="DW85">
        <v>0.96</v>
      </c>
      <c r="DX85">
        <v>0.9723</v>
      </c>
    </row>
    <row r="86" spans="1:128">
      <c r="A86">
        <v>8.5</v>
      </c>
      <c r="B86">
        <v>0</v>
      </c>
      <c r="C86">
        <v>0</v>
      </c>
      <c r="D86">
        <v>0</v>
      </c>
      <c r="E86">
        <v>0</v>
      </c>
      <c r="F86">
        <v>0</v>
      </c>
      <c r="G86">
        <v>2.746e-7</v>
      </c>
      <c r="H86">
        <v>1.572e-6</v>
      </c>
      <c r="I86">
        <v>3.212e-6</v>
      </c>
      <c r="J86">
        <v>5.736e-6</v>
      </c>
      <c r="K86">
        <v>9.516e-6</v>
      </c>
      <c r="L86">
        <v>2.184e-5</v>
      </c>
      <c r="M86">
        <v>3.464e-5</v>
      </c>
      <c r="N86">
        <v>4.468e-5</v>
      </c>
      <c r="O86">
        <v>5.693e-5</v>
      </c>
      <c r="P86">
        <v>7.073e-5</v>
      </c>
      <c r="Q86">
        <v>0.0001048</v>
      </c>
      <c r="R86">
        <v>0.0001564</v>
      </c>
      <c r="S86">
        <v>0.0001951</v>
      </c>
      <c r="T86">
        <v>0.0002409</v>
      </c>
      <c r="U86">
        <v>0.0002925</v>
      </c>
      <c r="V86">
        <v>0.0004446</v>
      </c>
      <c r="W86">
        <v>0.0006092</v>
      </c>
      <c r="X86">
        <v>0.00071</v>
      </c>
      <c r="Y86">
        <v>0.0008211</v>
      </c>
      <c r="Z86">
        <v>0.0009445</v>
      </c>
      <c r="AA86">
        <v>0.0011</v>
      </c>
      <c r="AB86">
        <v>0.0017</v>
      </c>
      <c r="AC86">
        <v>0.0019</v>
      </c>
      <c r="AD86">
        <v>0.0021</v>
      </c>
      <c r="AE86">
        <v>0.0023</v>
      </c>
      <c r="AF86">
        <v>0.0028</v>
      </c>
      <c r="AG86">
        <v>0.0035</v>
      </c>
      <c r="AH86">
        <v>0.0039</v>
      </c>
      <c r="AI86">
        <v>0.0043</v>
      </c>
      <c r="AJ86">
        <v>0.0047</v>
      </c>
      <c r="AK86">
        <v>0.0051</v>
      </c>
      <c r="AL86">
        <v>0.0064</v>
      </c>
      <c r="AM86">
        <v>0.0073</v>
      </c>
      <c r="AN86">
        <v>0.0079</v>
      </c>
      <c r="AO86">
        <v>0.0085</v>
      </c>
      <c r="AP86">
        <v>0.0101</v>
      </c>
      <c r="AQ86">
        <v>0.0117</v>
      </c>
      <c r="AR86">
        <v>0.0125</v>
      </c>
      <c r="AS86">
        <v>0.0134</v>
      </c>
      <c r="AT86">
        <v>0.0145</v>
      </c>
      <c r="AU86">
        <v>0.0171</v>
      </c>
      <c r="AV86">
        <v>0.0189</v>
      </c>
      <c r="AW86">
        <v>0.02</v>
      </c>
      <c r="AX86">
        <v>0.0211</v>
      </c>
      <c r="AY86">
        <v>0.0228</v>
      </c>
      <c r="AZ86">
        <v>0.0262</v>
      </c>
      <c r="BA86">
        <v>0.0287</v>
      </c>
      <c r="BB86">
        <v>0.0301</v>
      </c>
      <c r="BC86">
        <v>0.0315</v>
      </c>
      <c r="BD86">
        <v>0.033</v>
      </c>
      <c r="BE86">
        <v>0.0359</v>
      </c>
      <c r="BF86">
        <v>0.0387</v>
      </c>
      <c r="BG86">
        <v>0.0404</v>
      </c>
      <c r="BH86">
        <v>0.042</v>
      </c>
      <c r="BI86">
        <v>0.0437</v>
      </c>
      <c r="BJ86">
        <v>0.0459</v>
      </c>
      <c r="BK86">
        <v>0.0493</v>
      </c>
      <c r="BL86">
        <v>0.0522</v>
      </c>
      <c r="BM86">
        <v>0.0541</v>
      </c>
      <c r="BN86">
        <v>0.0565</v>
      </c>
      <c r="BO86">
        <v>0.0602</v>
      </c>
      <c r="BP86">
        <v>0.0635</v>
      </c>
      <c r="BQ86">
        <v>0.0655</v>
      </c>
      <c r="BR86">
        <v>0.0676</v>
      </c>
      <c r="BS86">
        <v>0.0717</v>
      </c>
      <c r="BT86">
        <v>0.0757</v>
      </c>
      <c r="BU86">
        <v>0.0778</v>
      </c>
      <c r="BV86">
        <v>0.0799</v>
      </c>
      <c r="BW86">
        <v>0.0819</v>
      </c>
      <c r="BX86">
        <v>0.084</v>
      </c>
      <c r="BY86">
        <v>0.0871</v>
      </c>
      <c r="BZ86">
        <v>0.1175</v>
      </c>
      <c r="CA86">
        <v>0.1471</v>
      </c>
      <c r="CB86">
        <v>0.1803</v>
      </c>
      <c r="CC86">
        <v>0.2093</v>
      </c>
      <c r="CD86">
        <v>0.2355</v>
      </c>
      <c r="CE86">
        <v>0.2555</v>
      </c>
      <c r="CF86">
        <v>0.2738</v>
      </c>
      <c r="CG86">
        <v>0.2925</v>
      </c>
      <c r="CH86">
        <v>0.3078</v>
      </c>
      <c r="CI86">
        <v>0.3234</v>
      </c>
      <c r="CJ86">
        <v>0.3381</v>
      </c>
      <c r="CK86">
        <v>0.3514</v>
      </c>
      <c r="CL86">
        <v>0.3632</v>
      </c>
      <c r="CM86">
        <v>0.3731</v>
      </c>
      <c r="CN86">
        <v>0.3819</v>
      </c>
      <c r="CO86">
        <v>0.4093</v>
      </c>
      <c r="CP86">
        <v>0.4272</v>
      </c>
      <c r="CQ86">
        <v>0.4456</v>
      </c>
      <c r="CR86">
        <v>0.463</v>
      </c>
      <c r="CS86">
        <v>0.4744</v>
      </c>
      <c r="CT86">
        <v>0.4803</v>
      </c>
      <c r="CU86">
        <v>0.484</v>
      </c>
      <c r="CV86">
        <v>0.4876</v>
      </c>
      <c r="CW86">
        <v>0.4898</v>
      </c>
      <c r="CX86">
        <v>0.4907</v>
      </c>
      <c r="CY86">
        <v>0.4931</v>
      </c>
      <c r="CZ86">
        <v>0.4996</v>
      </c>
      <c r="DA86">
        <v>0.509</v>
      </c>
      <c r="DB86">
        <v>0.5184</v>
      </c>
      <c r="DC86">
        <v>0.5277</v>
      </c>
      <c r="DD86">
        <v>0.5395</v>
      </c>
      <c r="DE86">
        <v>0.5499</v>
      </c>
      <c r="DF86">
        <v>0.5604</v>
      </c>
      <c r="DG86">
        <v>0.5684</v>
      </c>
      <c r="DH86">
        <v>0.57</v>
      </c>
      <c r="DI86">
        <v>0.5863</v>
      </c>
      <c r="DJ86">
        <v>0.73</v>
      </c>
      <c r="DK86">
        <v>0.7585</v>
      </c>
      <c r="DL86">
        <v>0.7854</v>
      </c>
      <c r="DM86">
        <v>0.8</v>
      </c>
      <c r="DN86">
        <v>0.8</v>
      </c>
      <c r="DO86">
        <v>0.8</v>
      </c>
      <c r="DP86">
        <v>0.8</v>
      </c>
      <c r="DQ86">
        <v>0.8</v>
      </c>
      <c r="DR86">
        <v>0.8</v>
      </c>
      <c r="DS86">
        <v>0.9301</v>
      </c>
      <c r="DT86">
        <v>0.96</v>
      </c>
      <c r="DU86">
        <v>0.96</v>
      </c>
      <c r="DV86">
        <v>0.96</v>
      </c>
      <c r="DW86">
        <v>0.96</v>
      </c>
      <c r="DX86">
        <v>0.9723</v>
      </c>
    </row>
    <row r="87" spans="1:128">
      <c r="A87">
        <v>8.6</v>
      </c>
      <c r="B87">
        <v>0</v>
      </c>
      <c r="C87">
        <v>0</v>
      </c>
      <c r="D87">
        <v>0</v>
      </c>
      <c r="E87">
        <v>0</v>
      </c>
      <c r="F87">
        <v>0</v>
      </c>
      <c r="G87">
        <v>2.746e-7</v>
      </c>
      <c r="H87">
        <v>1.572e-6</v>
      </c>
      <c r="I87">
        <v>3.212e-6</v>
      </c>
      <c r="J87">
        <v>5.736e-6</v>
      </c>
      <c r="K87">
        <v>9.516e-6</v>
      </c>
      <c r="L87">
        <v>2.184e-5</v>
      </c>
      <c r="M87">
        <v>3.464e-5</v>
      </c>
      <c r="N87">
        <v>4.468e-5</v>
      </c>
      <c r="O87">
        <v>5.693e-5</v>
      </c>
      <c r="P87">
        <v>7.073e-5</v>
      </c>
      <c r="Q87">
        <v>0.0001048</v>
      </c>
      <c r="R87">
        <v>0.0001564</v>
      </c>
      <c r="S87">
        <v>0.0001951</v>
      </c>
      <c r="T87">
        <v>0.0002409</v>
      </c>
      <c r="U87">
        <v>0.0002925</v>
      </c>
      <c r="V87">
        <v>0.0004446</v>
      </c>
      <c r="W87">
        <v>0.0006092</v>
      </c>
      <c r="X87">
        <v>0.00071</v>
      </c>
      <c r="Y87">
        <v>0.0008211</v>
      </c>
      <c r="Z87">
        <v>0.0009445</v>
      </c>
      <c r="AA87">
        <v>0.0011</v>
      </c>
      <c r="AB87">
        <v>0.0017</v>
      </c>
      <c r="AC87">
        <v>0.0019</v>
      </c>
      <c r="AD87">
        <v>0.0021</v>
      </c>
      <c r="AE87">
        <v>0.0023</v>
      </c>
      <c r="AF87">
        <v>0.0028</v>
      </c>
      <c r="AG87">
        <v>0.0035</v>
      </c>
      <c r="AH87">
        <v>0.0039</v>
      </c>
      <c r="AI87">
        <v>0.0043</v>
      </c>
      <c r="AJ87">
        <v>0.0047</v>
      </c>
      <c r="AK87">
        <v>0.0051</v>
      </c>
      <c r="AL87">
        <v>0.0064</v>
      </c>
      <c r="AM87">
        <v>0.0073</v>
      </c>
      <c r="AN87">
        <v>0.0079</v>
      </c>
      <c r="AO87">
        <v>0.0085</v>
      </c>
      <c r="AP87">
        <v>0.0101</v>
      </c>
      <c r="AQ87">
        <v>0.0117</v>
      </c>
      <c r="AR87">
        <v>0.0125</v>
      </c>
      <c r="AS87">
        <v>0.0134</v>
      </c>
      <c r="AT87">
        <v>0.0145</v>
      </c>
      <c r="AU87">
        <v>0.0171</v>
      </c>
      <c r="AV87">
        <v>0.0189</v>
      </c>
      <c r="AW87">
        <v>0.02</v>
      </c>
      <c r="AX87">
        <v>0.0211</v>
      </c>
      <c r="AY87">
        <v>0.0228</v>
      </c>
      <c r="AZ87">
        <v>0.0262</v>
      </c>
      <c r="BA87">
        <v>0.0287</v>
      </c>
      <c r="BB87">
        <v>0.0301</v>
      </c>
      <c r="BC87">
        <v>0.0315</v>
      </c>
      <c r="BD87">
        <v>0.033</v>
      </c>
      <c r="BE87">
        <v>0.0359</v>
      </c>
      <c r="BF87">
        <v>0.0387</v>
      </c>
      <c r="BG87">
        <v>0.0404</v>
      </c>
      <c r="BH87">
        <v>0.042</v>
      </c>
      <c r="BI87">
        <v>0.0437</v>
      </c>
      <c r="BJ87">
        <v>0.0459</v>
      </c>
      <c r="BK87">
        <v>0.0493</v>
      </c>
      <c r="BL87">
        <v>0.0522</v>
      </c>
      <c r="BM87">
        <v>0.0541</v>
      </c>
      <c r="BN87">
        <v>0.0565</v>
      </c>
      <c r="BO87">
        <v>0.0602</v>
      </c>
      <c r="BP87">
        <v>0.0635</v>
      </c>
      <c r="BQ87">
        <v>0.0655</v>
      </c>
      <c r="BR87">
        <v>0.0676</v>
      </c>
      <c r="BS87">
        <v>0.0717</v>
      </c>
      <c r="BT87">
        <v>0.0757</v>
      </c>
      <c r="BU87">
        <v>0.0778</v>
      </c>
      <c r="BV87">
        <v>0.0799</v>
      </c>
      <c r="BW87">
        <v>0.0819</v>
      </c>
      <c r="BX87">
        <v>0.084</v>
      </c>
      <c r="BY87">
        <v>0.0871</v>
      </c>
      <c r="BZ87">
        <v>0.1175</v>
      </c>
      <c r="CA87">
        <v>0.1471</v>
      </c>
      <c r="CB87">
        <v>0.1803</v>
      </c>
      <c r="CC87">
        <v>0.2093</v>
      </c>
      <c r="CD87">
        <v>0.2355</v>
      </c>
      <c r="CE87">
        <v>0.2555</v>
      </c>
      <c r="CF87">
        <v>0.2738</v>
      </c>
      <c r="CG87">
        <v>0.2925</v>
      </c>
      <c r="CH87">
        <v>0.3078</v>
      </c>
      <c r="CI87">
        <v>0.3234</v>
      </c>
      <c r="CJ87">
        <v>0.3381</v>
      </c>
      <c r="CK87">
        <v>0.3514</v>
      </c>
      <c r="CL87">
        <v>0.3632</v>
      </c>
      <c r="CM87">
        <v>0.3731</v>
      </c>
      <c r="CN87">
        <v>0.3819</v>
      </c>
      <c r="CO87">
        <v>0.4093</v>
      </c>
      <c r="CP87">
        <v>0.4272</v>
      </c>
      <c r="CQ87">
        <v>0.4456</v>
      </c>
      <c r="CR87">
        <v>0.463</v>
      </c>
      <c r="CS87">
        <v>0.4744</v>
      </c>
      <c r="CT87">
        <v>0.4803</v>
      </c>
      <c r="CU87">
        <v>0.484</v>
      </c>
      <c r="CV87">
        <v>0.4876</v>
      </c>
      <c r="CW87">
        <v>0.4898</v>
      </c>
      <c r="CX87">
        <v>0.4907</v>
      </c>
      <c r="CY87">
        <v>0.4931</v>
      </c>
      <c r="CZ87">
        <v>0.4996</v>
      </c>
      <c r="DA87">
        <v>0.509</v>
      </c>
      <c r="DB87">
        <v>0.5184</v>
      </c>
      <c r="DC87">
        <v>0.5277</v>
      </c>
      <c r="DD87">
        <v>0.5395</v>
      </c>
      <c r="DE87">
        <v>0.5499</v>
      </c>
      <c r="DF87">
        <v>0.5604</v>
      </c>
      <c r="DG87">
        <v>0.5684</v>
      </c>
      <c r="DH87">
        <v>0.57</v>
      </c>
      <c r="DI87">
        <v>0.5863</v>
      </c>
      <c r="DJ87">
        <v>0.73</v>
      </c>
      <c r="DK87">
        <v>0.7585</v>
      </c>
      <c r="DL87">
        <v>0.7854</v>
      </c>
      <c r="DM87">
        <v>0.8</v>
      </c>
      <c r="DN87">
        <v>0.8</v>
      </c>
      <c r="DO87">
        <v>0.8</v>
      </c>
      <c r="DP87">
        <v>0.8</v>
      </c>
      <c r="DQ87">
        <v>0.8</v>
      </c>
      <c r="DR87">
        <v>0.8</v>
      </c>
      <c r="DS87">
        <v>0.9301</v>
      </c>
      <c r="DT87">
        <v>0.96</v>
      </c>
      <c r="DU87">
        <v>0.96</v>
      </c>
      <c r="DV87">
        <v>0.96</v>
      </c>
      <c r="DW87">
        <v>0.96</v>
      </c>
      <c r="DX87">
        <v>0.9723</v>
      </c>
    </row>
    <row r="88" spans="1:128">
      <c r="A88">
        <v>8.7</v>
      </c>
      <c r="B88">
        <v>0</v>
      </c>
      <c r="C88">
        <v>0</v>
      </c>
      <c r="D88">
        <v>0</v>
      </c>
      <c r="E88">
        <v>0</v>
      </c>
      <c r="F88">
        <v>0</v>
      </c>
      <c r="G88">
        <v>2.746e-7</v>
      </c>
      <c r="H88">
        <v>1.572e-6</v>
      </c>
      <c r="I88">
        <v>3.212e-6</v>
      </c>
      <c r="J88">
        <v>5.736e-6</v>
      </c>
      <c r="K88">
        <v>9.516e-6</v>
      </c>
      <c r="L88">
        <v>2.184e-5</v>
      </c>
      <c r="M88">
        <v>3.464e-5</v>
      </c>
      <c r="N88">
        <v>4.468e-5</v>
      </c>
      <c r="O88">
        <v>5.693e-5</v>
      </c>
      <c r="P88">
        <v>7.073e-5</v>
      </c>
      <c r="Q88">
        <v>0.0001048</v>
      </c>
      <c r="R88">
        <v>0.0001564</v>
      </c>
      <c r="S88">
        <v>0.0001951</v>
      </c>
      <c r="T88">
        <v>0.0002409</v>
      </c>
      <c r="U88">
        <v>0.0002925</v>
      </c>
      <c r="V88">
        <v>0.0004446</v>
      </c>
      <c r="W88">
        <v>0.0006092</v>
      </c>
      <c r="X88">
        <v>0.00071</v>
      </c>
      <c r="Y88">
        <v>0.0008211</v>
      </c>
      <c r="Z88">
        <v>0.0009445</v>
      </c>
      <c r="AA88">
        <v>0.0011</v>
      </c>
      <c r="AB88">
        <v>0.0017</v>
      </c>
      <c r="AC88">
        <v>0.0019</v>
      </c>
      <c r="AD88">
        <v>0.0021</v>
      </c>
      <c r="AE88">
        <v>0.0023</v>
      </c>
      <c r="AF88">
        <v>0.0028</v>
      </c>
      <c r="AG88">
        <v>0.0035</v>
      </c>
      <c r="AH88">
        <v>0.0039</v>
      </c>
      <c r="AI88">
        <v>0.0043</v>
      </c>
      <c r="AJ88">
        <v>0.0047</v>
      </c>
      <c r="AK88">
        <v>0.0051</v>
      </c>
      <c r="AL88">
        <v>0.0064</v>
      </c>
      <c r="AM88">
        <v>0.0073</v>
      </c>
      <c r="AN88">
        <v>0.0079</v>
      </c>
      <c r="AO88">
        <v>0.0085</v>
      </c>
      <c r="AP88">
        <v>0.0101</v>
      </c>
      <c r="AQ88">
        <v>0.0117</v>
      </c>
      <c r="AR88">
        <v>0.0125</v>
      </c>
      <c r="AS88">
        <v>0.0134</v>
      </c>
      <c r="AT88">
        <v>0.0145</v>
      </c>
      <c r="AU88">
        <v>0.0171</v>
      </c>
      <c r="AV88">
        <v>0.0189</v>
      </c>
      <c r="AW88">
        <v>0.02</v>
      </c>
      <c r="AX88">
        <v>0.0211</v>
      </c>
      <c r="AY88">
        <v>0.0228</v>
      </c>
      <c r="AZ88">
        <v>0.0262</v>
      </c>
      <c r="BA88">
        <v>0.0287</v>
      </c>
      <c r="BB88">
        <v>0.0301</v>
      </c>
      <c r="BC88">
        <v>0.0315</v>
      </c>
      <c r="BD88">
        <v>0.033</v>
      </c>
      <c r="BE88">
        <v>0.0359</v>
      </c>
      <c r="BF88">
        <v>0.0387</v>
      </c>
      <c r="BG88">
        <v>0.0404</v>
      </c>
      <c r="BH88">
        <v>0.042</v>
      </c>
      <c r="BI88">
        <v>0.0437</v>
      </c>
      <c r="BJ88">
        <v>0.0459</v>
      </c>
      <c r="BK88">
        <v>0.0493</v>
      </c>
      <c r="BL88">
        <v>0.0522</v>
      </c>
      <c r="BM88">
        <v>0.0541</v>
      </c>
      <c r="BN88">
        <v>0.0565</v>
      </c>
      <c r="BO88">
        <v>0.0602</v>
      </c>
      <c r="BP88">
        <v>0.0635</v>
      </c>
      <c r="BQ88">
        <v>0.0655</v>
      </c>
      <c r="BR88">
        <v>0.0676</v>
      </c>
      <c r="BS88">
        <v>0.0717</v>
      </c>
      <c r="BT88">
        <v>0.0757</v>
      </c>
      <c r="BU88">
        <v>0.0778</v>
      </c>
      <c r="BV88">
        <v>0.0799</v>
      </c>
      <c r="BW88">
        <v>0.0819</v>
      </c>
      <c r="BX88">
        <v>0.084</v>
      </c>
      <c r="BY88">
        <v>0.0871</v>
      </c>
      <c r="BZ88">
        <v>0.1175</v>
      </c>
      <c r="CA88">
        <v>0.1471</v>
      </c>
      <c r="CB88">
        <v>0.1803</v>
      </c>
      <c r="CC88">
        <v>0.2093</v>
      </c>
      <c r="CD88">
        <v>0.2355</v>
      </c>
      <c r="CE88">
        <v>0.2555</v>
      </c>
      <c r="CF88">
        <v>0.2738</v>
      </c>
      <c r="CG88">
        <v>0.2925</v>
      </c>
      <c r="CH88">
        <v>0.3078</v>
      </c>
      <c r="CI88">
        <v>0.3234</v>
      </c>
      <c r="CJ88">
        <v>0.3381</v>
      </c>
      <c r="CK88">
        <v>0.3514</v>
      </c>
      <c r="CL88">
        <v>0.3632</v>
      </c>
      <c r="CM88">
        <v>0.3731</v>
      </c>
      <c r="CN88">
        <v>0.3819</v>
      </c>
      <c r="CO88">
        <v>0.4093</v>
      </c>
      <c r="CP88">
        <v>0.4272</v>
      </c>
      <c r="CQ88">
        <v>0.4456</v>
      </c>
      <c r="CR88">
        <v>0.463</v>
      </c>
      <c r="CS88">
        <v>0.4744</v>
      </c>
      <c r="CT88">
        <v>0.4803</v>
      </c>
      <c r="CU88">
        <v>0.484</v>
      </c>
      <c r="CV88">
        <v>0.4876</v>
      </c>
      <c r="CW88">
        <v>0.4898</v>
      </c>
      <c r="CX88">
        <v>0.4907</v>
      </c>
      <c r="CY88">
        <v>0.4931</v>
      </c>
      <c r="CZ88">
        <v>0.4996</v>
      </c>
      <c r="DA88">
        <v>0.509</v>
      </c>
      <c r="DB88">
        <v>0.5184</v>
      </c>
      <c r="DC88">
        <v>0.5277</v>
      </c>
      <c r="DD88">
        <v>0.5395</v>
      </c>
      <c r="DE88">
        <v>0.5499</v>
      </c>
      <c r="DF88">
        <v>0.5604</v>
      </c>
      <c r="DG88">
        <v>0.5684</v>
      </c>
      <c r="DH88">
        <v>0.57</v>
      </c>
      <c r="DI88">
        <v>0.5863</v>
      </c>
      <c r="DJ88">
        <v>0.73</v>
      </c>
      <c r="DK88">
        <v>0.7585</v>
      </c>
      <c r="DL88">
        <v>0.7854</v>
      </c>
      <c r="DM88">
        <v>0.8</v>
      </c>
      <c r="DN88">
        <v>0.8</v>
      </c>
      <c r="DO88">
        <v>0.8</v>
      </c>
      <c r="DP88">
        <v>0.8</v>
      </c>
      <c r="DQ88">
        <v>0.8</v>
      </c>
      <c r="DR88">
        <v>0.8</v>
      </c>
      <c r="DS88">
        <v>0.9301</v>
      </c>
      <c r="DT88">
        <v>0.96</v>
      </c>
      <c r="DU88">
        <v>0.96</v>
      </c>
      <c r="DV88">
        <v>0.96</v>
      </c>
      <c r="DW88">
        <v>0.96</v>
      </c>
      <c r="DX88">
        <v>0.9723</v>
      </c>
    </row>
    <row r="89" spans="1:128">
      <c r="A89">
        <v>8.8</v>
      </c>
      <c r="B89">
        <v>0</v>
      </c>
      <c r="C89">
        <v>0</v>
      </c>
      <c r="D89">
        <v>0</v>
      </c>
      <c r="E89">
        <v>0</v>
      </c>
      <c r="F89">
        <v>0</v>
      </c>
      <c r="G89">
        <v>2.746e-7</v>
      </c>
      <c r="H89">
        <v>1.572e-6</v>
      </c>
      <c r="I89">
        <v>3.212e-6</v>
      </c>
      <c r="J89">
        <v>5.736e-6</v>
      </c>
      <c r="K89">
        <v>9.516e-6</v>
      </c>
      <c r="L89">
        <v>2.184e-5</v>
      </c>
      <c r="M89">
        <v>3.464e-5</v>
      </c>
      <c r="N89">
        <v>4.468e-5</v>
      </c>
      <c r="O89">
        <v>5.693e-5</v>
      </c>
      <c r="P89">
        <v>7.073e-5</v>
      </c>
      <c r="Q89">
        <v>0.0001048</v>
      </c>
      <c r="R89">
        <v>0.0001564</v>
      </c>
      <c r="S89">
        <v>0.0001951</v>
      </c>
      <c r="T89">
        <v>0.0002409</v>
      </c>
      <c r="U89">
        <v>0.0002925</v>
      </c>
      <c r="V89">
        <v>0.0004446</v>
      </c>
      <c r="W89">
        <v>0.0006092</v>
      </c>
      <c r="X89">
        <v>0.00071</v>
      </c>
      <c r="Y89">
        <v>0.0008211</v>
      </c>
      <c r="Z89">
        <v>0.0009445</v>
      </c>
      <c r="AA89">
        <v>0.0011</v>
      </c>
      <c r="AB89">
        <v>0.0017</v>
      </c>
      <c r="AC89">
        <v>0.0019</v>
      </c>
      <c r="AD89">
        <v>0.0021</v>
      </c>
      <c r="AE89">
        <v>0.0023</v>
      </c>
      <c r="AF89">
        <v>0.0028</v>
      </c>
      <c r="AG89">
        <v>0.0035</v>
      </c>
      <c r="AH89">
        <v>0.0039</v>
      </c>
      <c r="AI89">
        <v>0.0043</v>
      </c>
      <c r="AJ89">
        <v>0.0047</v>
      </c>
      <c r="AK89">
        <v>0.0051</v>
      </c>
      <c r="AL89">
        <v>0.0064</v>
      </c>
      <c r="AM89">
        <v>0.0073</v>
      </c>
      <c r="AN89">
        <v>0.0079</v>
      </c>
      <c r="AO89">
        <v>0.0085</v>
      </c>
      <c r="AP89">
        <v>0.0101</v>
      </c>
      <c r="AQ89">
        <v>0.0117</v>
      </c>
      <c r="AR89">
        <v>0.0125</v>
      </c>
      <c r="AS89">
        <v>0.0134</v>
      </c>
      <c r="AT89">
        <v>0.0145</v>
      </c>
      <c r="AU89">
        <v>0.0171</v>
      </c>
      <c r="AV89">
        <v>0.0189</v>
      </c>
      <c r="AW89">
        <v>0.02</v>
      </c>
      <c r="AX89">
        <v>0.0211</v>
      </c>
      <c r="AY89">
        <v>0.0228</v>
      </c>
      <c r="AZ89">
        <v>0.0262</v>
      </c>
      <c r="BA89">
        <v>0.0287</v>
      </c>
      <c r="BB89">
        <v>0.0301</v>
      </c>
      <c r="BC89">
        <v>0.0315</v>
      </c>
      <c r="BD89">
        <v>0.033</v>
      </c>
      <c r="BE89">
        <v>0.0359</v>
      </c>
      <c r="BF89">
        <v>0.0387</v>
      </c>
      <c r="BG89">
        <v>0.0404</v>
      </c>
      <c r="BH89">
        <v>0.042</v>
      </c>
      <c r="BI89">
        <v>0.0437</v>
      </c>
      <c r="BJ89">
        <v>0.0459</v>
      </c>
      <c r="BK89">
        <v>0.0493</v>
      </c>
      <c r="BL89">
        <v>0.0522</v>
      </c>
      <c r="BM89">
        <v>0.0541</v>
      </c>
      <c r="BN89">
        <v>0.0565</v>
      </c>
      <c r="BO89">
        <v>0.0602</v>
      </c>
      <c r="BP89">
        <v>0.0635</v>
      </c>
      <c r="BQ89">
        <v>0.0655</v>
      </c>
      <c r="BR89">
        <v>0.0676</v>
      </c>
      <c r="BS89">
        <v>0.0717</v>
      </c>
      <c r="BT89">
        <v>0.0757</v>
      </c>
      <c r="BU89">
        <v>0.0778</v>
      </c>
      <c r="BV89">
        <v>0.0799</v>
      </c>
      <c r="BW89">
        <v>0.0819</v>
      </c>
      <c r="BX89">
        <v>0.084</v>
      </c>
      <c r="BY89">
        <v>0.0871</v>
      </c>
      <c r="BZ89">
        <v>0.1175</v>
      </c>
      <c r="CA89">
        <v>0.1471</v>
      </c>
      <c r="CB89">
        <v>0.1803</v>
      </c>
      <c r="CC89">
        <v>0.2093</v>
      </c>
      <c r="CD89">
        <v>0.2355</v>
      </c>
      <c r="CE89">
        <v>0.2555</v>
      </c>
      <c r="CF89">
        <v>0.2738</v>
      </c>
      <c r="CG89">
        <v>0.2925</v>
      </c>
      <c r="CH89">
        <v>0.3078</v>
      </c>
      <c r="CI89">
        <v>0.3234</v>
      </c>
      <c r="CJ89">
        <v>0.3381</v>
      </c>
      <c r="CK89">
        <v>0.3514</v>
      </c>
      <c r="CL89">
        <v>0.3632</v>
      </c>
      <c r="CM89">
        <v>0.3731</v>
      </c>
      <c r="CN89">
        <v>0.3819</v>
      </c>
      <c r="CO89">
        <v>0.4093</v>
      </c>
      <c r="CP89">
        <v>0.4272</v>
      </c>
      <c r="CQ89">
        <v>0.4456</v>
      </c>
      <c r="CR89">
        <v>0.463</v>
      </c>
      <c r="CS89">
        <v>0.4744</v>
      </c>
      <c r="CT89">
        <v>0.4803</v>
      </c>
      <c r="CU89">
        <v>0.484</v>
      </c>
      <c r="CV89">
        <v>0.4876</v>
      </c>
      <c r="CW89">
        <v>0.4898</v>
      </c>
      <c r="CX89">
        <v>0.4907</v>
      </c>
      <c r="CY89">
        <v>0.4931</v>
      </c>
      <c r="CZ89">
        <v>0.4996</v>
      </c>
      <c r="DA89">
        <v>0.509</v>
      </c>
      <c r="DB89">
        <v>0.5184</v>
      </c>
      <c r="DC89">
        <v>0.5277</v>
      </c>
      <c r="DD89">
        <v>0.5395</v>
      </c>
      <c r="DE89">
        <v>0.5499</v>
      </c>
      <c r="DF89">
        <v>0.5604</v>
      </c>
      <c r="DG89">
        <v>0.5684</v>
      </c>
      <c r="DH89">
        <v>0.57</v>
      </c>
      <c r="DI89">
        <v>0.5863</v>
      </c>
      <c r="DJ89">
        <v>0.73</v>
      </c>
      <c r="DK89">
        <v>0.7585</v>
      </c>
      <c r="DL89">
        <v>0.7854</v>
      </c>
      <c r="DM89">
        <v>0.8</v>
      </c>
      <c r="DN89">
        <v>0.8</v>
      </c>
      <c r="DO89">
        <v>0.8</v>
      </c>
      <c r="DP89">
        <v>0.8</v>
      </c>
      <c r="DQ89">
        <v>0.8</v>
      </c>
      <c r="DR89">
        <v>0.8</v>
      </c>
      <c r="DS89">
        <v>0.9301</v>
      </c>
      <c r="DT89">
        <v>0.96</v>
      </c>
      <c r="DU89">
        <v>0.96</v>
      </c>
      <c r="DV89">
        <v>0.96</v>
      </c>
      <c r="DW89">
        <v>0.96</v>
      </c>
      <c r="DX89">
        <v>0.9723</v>
      </c>
    </row>
    <row r="90" spans="1:128">
      <c r="A90">
        <v>8.9</v>
      </c>
      <c r="B90">
        <v>0</v>
      </c>
      <c r="C90">
        <v>0</v>
      </c>
      <c r="D90">
        <v>0</v>
      </c>
      <c r="E90">
        <v>0</v>
      </c>
      <c r="F90">
        <v>0</v>
      </c>
      <c r="G90">
        <v>2.746e-7</v>
      </c>
      <c r="H90">
        <v>1.572e-6</v>
      </c>
      <c r="I90">
        <v>3.212e-6</v>
      </c>
      <c r="J90">
        <v>5.736e-6</v>
      </c>
      <c r="K90">
        <v>9.516e-6</v>
      </c>
      <c r="L90">
        <v>2.184e-5</v>
      </c>
      <c r="M90">
        <v>3.464e-5</v>
      </c>
      <c r="N90">
        <v>4.468e-5</v>
      </c>
      <c r="O90">
        <v>5.693e-5</v>
      </c>
      <c r="P90">
        <v>7.073e-5</v>
      </c>
      <c r="Q90">
        <v>0.0001048</v>
      </c>
      <c r="R90">
        <v>0.0001564</v>
      </c>
      <c r="S90">
        <v>0.0001951</v>
      </c>
      <c r="T90">
        <v>0.0002409</v>
      </c>
      <c r="U90">
        <v>0.0002925</v>
      </c>
      <c r="V90">
        <v>0.0004446</v>
      </c>
      <c r="W90">
        <v>0.0006092</v>
      </c>
      <c r="X90">
        <v>0.00071</v>
      </c>
      <c r="Y90">
        <v>0.0008211</v>
      </c>
      <c r="Z90">
        <v>0.0009445</v>
      </c>
      <c r="AA90">
        <v>0.0011</v>
      </c>
      <c r="AB90">
        <v>0.0017</v>
      </c>
      <c r="AC90">
        <v>0.0019</v>
      </c>
      <c r="AD90">
        <v>0.0021</v>
      </c>
      <c r="AE90">
        <v>0.0023</v>
      </c>
      <c r="AF90">
        <v>0.0028</v>
      </c>
      <c r="AG90">
        <v>0.0035</v>
      </c>
      <c r="AH90">
        <v>0.0039</v>
      </c>
      <c r="AI90">
        <v>0.0043</v>
      </c>
      <c r="AJ90">
        <v>0.0047</v>
      </c>
      <c r="AK90">
        <v>0.0051</v>
      </c>
      <c r="AL90">
        <v>0.0064</v>
      </c>
      <c r="AM90">
        <v>0.0073</v>
      </c>
      <c r="AN90">
        <v>0.0079</v>
      </c>
      <c r="AO90">
        <v>0.0085</v>
      </c>
      <c r="AP90">
        <v>0.0101</v>
      </c>
      <c r="AQ90">
        <v>0.0117</v>
      </c>
      <c r="AR90">
        <v>0.0125</v>
      </c>
      <c r="AS90">
        <v>0.0134</v>
      </c>
      <c r="AT90">
        <v>0.0145</v>
      </c>
      <c r="AU90">
        <v>0.0171</v>
      </c>
      <c r="AV90">
        <v>0.0189</v>
      </c>
      <c r="AW90">
        <v>0.02</v>
      </c>
      <c r="AX90">
        <v>0.0211</v>
      </c>
      <c r="AY90">
        <v>0.0228</v>
      </c>
      <c r="AZ90">
        <v>0.0262</v>
      </c>
      <c r="BA90">
        <v>0.0287</v>
      </c>
      <c r="BB90">
        <v>0.0301</v>
      </c>
      <c r="BC90">
        <v>0.0315</v>
      </c>
      <c r="BD90">
        <v>0.033</v>
      </c>
      <c r="BE90">
        <v>0.0359</v>
      </c>
      <c r="BF90">
        <v>0.0387</v>
      </c>
      <c r="BG90">
        <v>0.0404</v>
      </c>
      <c r="BH90">
        <v>0.042</v>
      </c>
      <c r="BI90">
        <v>0.0437</v>
      </c>
      <c r="BJ90">
        <v>0.0459</v>
      </c>
      <c r="BK90">
        <v>0.0493</v>
      </c>
      <c r="BL90">
        <v>0.0522</v>
      </c>
      <c r="BM90">
        <v>0.0541</v>
      </c>
      <c r="BN90">
        <v>0.0565</v>
      </c>
      <c r="BO90">
        <v>0.0602</v>
      </c>
      <c r="BP90">
        <v>0.0635</v>
      </c>
      <c r="BQ90">
        <v>0.0655</v>
      </c>
      <c r="BR90">
        <v>0.0676</v>
      </c>
      <c r="BS90">
        <v>0.0717</v>
      </c>
      <c r="BT90">
        <v>0.0757</v>
      </c>
      <c r="BU90">
        <v>0.0778</v>
      </c>
      <c r="BV90">
        <v>0.0799</v>
      </c>
      <c r="BW90">
        <v>0.0819</v>
      </c>
      <c r="BX90">
        <v>0.084</v>
      </c>
      <c r="BY90">
        <v>0.0871</v>
      </c>
      <c r="BZ90">
        <v>0.1175</v>
      </c>
      <c r="CA90">
        <v>0.1471</v>
      </c>
      <c r="CB90">
        <v>0.1803</v>
      </c>
      <c r="CC90">
        <v>0.2093</v>
      </c>
      <c r="CD90">
        <v>0.2355</v>
      </c>
      <c r="CE90">
        <v>0.2555</v>
      </c>
      <c r="CF90">
        <v>0.2738</v>
      </c>
      <c r="CG90">
        <v>0.2925</v>
      </c>
      <c r="CH90">
        <v>0.3078</v>
      </c>
      <c r="CI90">
        <v>0.3234</v>
      </c>
      <c r="CJ90">
        <v>0.3381</v>
      </c>
      <c r="CK90">
        <v>0.3514</v>
      </c>
      <c r="CL90">
        <v>0.3632</v>
      </c>
      <c r="CM90">
        <v>0.3731</v>
      </c>
      <c r="CN90">
        <v>0.3819</v>
      </c>
      <c r="CO90">
        <v>0.4093</v>
      </c>
      <c r="CP90">
        <v>0.4272</v>
      </c>
      <c r="CQ90">
        <v>0.4456</v>
      </c>
      <c r="CR90">
        <v>0.463</v>
      </c>
      <c r="CS90">
        <v>0.4744</v>
      </c>
      <c r="CT90">
        <v>0.4803</v>
      </c>
      <c r="CU90">
        <v>0.484</v>
      </c>
      <c r="CV90">
        <v>0.4876</v>
      </c>
      <c r="CW90">
        <v>0.4898</v>
      </c>
      <c r="CX90">
        <v>0.4907</v>
      </c>
      <c r="CY90">
        <v>0.4931</v>
      </c>
      <c r="CZ90">
        <v>0.4996</v>
      </c>
      <c r="DA90">
        <v>0.509</v>
      </c>
      <c r="DB90">
        <v>0.5184</v>
      </c>
      <c r="DC90">
        <v>0.5277</v>
      </c>
      <c r="DD90">
        <v>0.5395</v>
      </c>
      <c r="DE90">
        <v>0.5499</v>
      </c>
      <c r="DF90">
        <v>0.5604</v>
      </c>
      <c r="DG90">
        <v>0.5684</v>
      </c>
      <c r="DH90">
        <v>0.57</v>
      </c>
      <c r="DI90">
        <v>0.5863</v>
      </c>
      <c r="DJ90">
        <v>0.73</v>
      </c>
      <c r="DK90">
        <v>0.7585</v>
      </c>
      <c r="DL90">
        <v>0.7854</v>
      </c>
      <c r="DM90">
        <v>0.8</v>
      </c>
      <c r="DN90">
        <v>0.8</v>
      </c>
      <c r="DO90">
        <v>0.8</v>
      </c>
      <c r="DP90">
        <v>0.8</v>
      </c>
      <c r="DQ90">
        <v>0.8</v>
      </c>
      <c r="DR90">
        <v>0.8</v>
      </c>
      <c r="DS90">
        <v>0.9301</v>
      </c>
      <c r="DT90">
        <v>0.96</v>
      </c>
      <c r="DU90">
        <v>0.96</v>
      </c>
      <c r="DV90">
        <v>0.96</v>
      </c>
      <c r="DW90">
        <v>0.96</v>
      </c>
      <c r="DX90">
        <v>0.9723</v>
      </c>
    </row>
    <row r="91" spans="1:128">
      <c r="A91">
        <v>9</v>
      </c>
      <c r="B91">
        <v>0</v>
      </c>
      <c r="C91">
        <v>0</v>
      </c>
      <c r="D91">
        <v>0</v>
      </c>
      <c r="E91">
        <v>0</v>
      </c>
      <c r="F91">
        <v>0</v>
      </c>
      <c r="G91">
        <v>2.746e-7</v>
      </c>
      <c r="H91">
        <v>1.572e-6</v>
      </c>
      <c r="I91">
        <v>3.212e-6</v>
      </c>
      <c r="J91">
        <v>5.736e-6</v>
      </c>
      <c r="K91">
        <v>9.516e-6</v>
      </c>
      <c r="L91">
        <v>2.184e-5</v>
      </c>
      <c r="M91">
        <v>3.464e-5</v>
      </c>
      <c r="N91">
        <v>4.468e-5</v>
      </c>
      <c r="O91">
        <v>5.693e-5</v>
      </c>
      <c r="P91">
        <v>7.073e-5</v>
      </c>
      <c r="Q91">
        <v>0.0001048</v>
      </c>
      <c r="R91">
        <v>0.0001564</v>
      </c>
      <c r="S91">
        <v>0.0001951</v>
      </c>
      <c r="T91">
        <v>0.0002409</v>
      </c>
      <c r="U91">
        <v>0.0002925</v>
      </c>
      <c r="V91">
        <v>0.0004446</v>
      </c>
      <c r="W91">
        <v>0.0006092</v>
      </c>
      <c r="X91">
        <v>0.00071</v>
      </c>
      <c r="Y91">
        <v>0.0008211</v>
      </c>
      <c r="Z91">
        <v>0.0009445</v>
      </c>
      <c r="AA91">
        <v>0.0011</v>
      </c>
      <c r="AB91">
        <v>0.0017</v>
      </c>
      <c r="AC91">
        <v>0.0019</v>
      </c>
      <c r="AD91">
        <v>0.0021</v>
      </c>
      <c r="AE91">
        <v>0.0023</v>
      </c>
      <c r="AF91">
        <v>0.0028</v>
      </c>
      <c r="AG91">
        <v>0.0035</v>
      </c>
      <c r="AH91">
        <v>0.0039</v>
      </c>
      <c r="AI91">
        <v>0.0043</v>
      </c>
      <c r="AJ91">
        <v>0.0047</v>
      </c>
      <c r="AK91">
        <v>0.0051</v>
      </c>
      <c r="AL91">
        <v>0.0064</v>
      </c>
      <c r="AM91">
        <v>0.0073</v>
      </c>
      <c r="AN91">
        <v>0.0079</v>
      </c>
      <c r="AO91">
        <v>0.0085</v>
      </c>
      <c r="AP91">
        <v>0.0101</v>
      </c>
      <c r="AQ91">
        <v>0.0117</v>
      </c>
      <c r="AR91">
        <v>0.0125</v>
      </c>
      <c r="AS91">
        <v>0.0134</v>
      </c>
      <c r="AT91">
        <v>0.0145</v>
      </c>
      <c r="AU91">
        <v>0.0171</v>
      </c>
      <c r="AV91">
        <v>0.0189</v>
      </c>
      <c r="AW91">
        <v>0.02</v>
      </c>
      <c r="AX91">
        <v>0.0211</v>
      </c>
      <c r="AY91">
        <v>0.0228</v>
      </c>
      <c r="AZ91">
        <v>0.0262</v>
      </c>
      <c r="BA91">
        <v>0.0287</v>
      </c>
      <c r="BB91">
        <v>0.0301</v>
      </c>
      <c r="BC91">
        <v>0.0315</v>
      </c>
      <c r="BD91">
        <v>0.033</v>
      </c>
      <c r="BE91">
        <v>0.0359</v>
      </c>
      <c r="BF91">
        <v>0.0387</v>
      </c>
      <c r="BG91">
        <v>0.0404</v>
      </c>
      <c r="BH91">
        <v>0.042</v>
      </c>
      <c r="BI91">
        <v>0.0437</v>
      </c>
      <c r="BJ91">
        <v>0.0459</v>
      </c>
      <c r="BK91">
        <v>0.0493</v>
      </c>
      <c r="BL91">
        <v>0.0522</v>
      </c>
      <c r="BM91">
        <v>0.0541</v>
      </c>
      <c r="BN91">
        <v>0.0565</v>
      </c>
      <c r="BO91">
        <v>0.0602</v>
      </c>
      <c r="BP91">
        <v>0.0635</v>
      </c>
      <c r="BQ91">
        <v>0.0655</v>
      </c>
      <c r="BR91">
        <v>0.0676</v>
      </c>
      <c r="BS91">
        <v>0.0717</v>
      </c>
      <c r="BT91">
        <v>0.0757</v>
      </c>
      <c r="BU91">
        <v>0.0778</v>
      </c>
      <c r="BV91">
        <v>0.0799</v>
      </c>
      <c r="BW91">
        <v>0.0819</v>
      </c>
      <c r="BX91">
        <v>0.084</v>
      </c>
      <c r="BY91">
        <v>0.0871</v>
      </c>
      <c r="BZ91">
        <v>0.1175</v>
      </c>
      <c r="CA91">
        <v>0.1471</v>
      </c>
      <c r="CB91">
        <v>0.1803</v>
      </c>
      <c r="CC91">
        <v>0.2093</v>
      </c>
      <c r="CD91">
        <v>0.2355</v>
      </c>
      <c r="CE91">
        <v>0.2555</v>
      </c>
      <c r="CF91">
        <v>0.2738</v>
      </c>
      <c r="CG91">
        <v>0.2925</v>
      </c>
      <c r="CH91">
        <v>0.3078</v>
      </c>
      <c r="CI91">
        <v>0.3234</v>
      </c>
      <c r="CJ91">
        <v>0.3381</v>
      </c>
      <c r="CK91">
        <v>0.3514</v>
      </c>
      <c r="CL91">
        <v>0.3632</v>
      </c>
      <c r="CM91">
        <v>0.3731</v>
      </c>
      <c r="CN91">
        <v>0.3819</v>
      </c>
      <c r="CO91">
        <v>0.4093</v>
      </c>
      <c r="CP91">
        <v>0.4272</v>
      </c>
      <c r="CQ91">
        <v>0.4456</v>
      </c>
      <c r="CR91">
        <v>0.463</v>
      </c>
      <c r="CS91">
        <v>0.4744</v>
      </c>
      <c r="CT91">
        <v>0.4803</v>
      </c>
      <c r="CU91">
        <v>0.484</v>
      </c>
      <c r="CV91">
        <v>0.4876</v>
      </c>
      <c r="CW91">
        <v>0.4898</v>
      </c>
      <c r="CX91">
        <v>0.4907</v>
      </c>
      <c r="CY91">
        <v>0.4931</v>
      </c>
      <c r="CZ91">
        <v>0.4996</v>
      </c>
      <c r="DA91">
        <v>0.509</v>
      </c>
      <c r="DB91">
        <v>0.5184</v>
      </c>
      <c r="DC91">
        <v>0.5277</v>
      </c>
      <c r="DD91">
        <v>0.5395</v>
      </c>
      <c r="DE91">
        <v>0.5499</v>
      </c>
      <c r="DF91">
        <v>0.5604</v>
      </c>
      <c r="DG91">
        <v>0.5684</v>
      </c>
      <c r="DH91">
        <v>0.57</v>
      </c>
      <c r="DI91">
        <v>0.5863</v>
      </c>
      <c r="DJ91">
        <v>0.73</v>
      </c>
      <c r="DK91">
        <v>0.7585</v>
      </c>
      <c r="DL91">
        <v>0.7854</v>
      </c>
      <c r="DM91">
        <v>0.8</v>
      </c>
      <c r="DN91">
        <v>0.8</v>
      </c>
      <c r="DO91">
        <v>0.8</v>
      </c>
      <c r="DP91">
        <v>0.8</v>
      </c>
      <c r="DQ91">
        <v>0.8</v>
      </c>
      <c r="DR91">
        <v>0.8</v>
      </c>
      <c r="DS91">
        <v>0.9301</v>
      </c>
      <c r="DT91">
        <v>0.96</v>
      </c>
      <c r="DU91">
        <v>0.96</v>
      </c>
      <c r="DV91">
        <v>0.96</v>
      </c>
      <c r="DW91">
        <v>0.96</v>
      </c>
      <c r="DX91">
        <v>0.9723</v>
      </c>
    </row>
    <row r="92" spans="1:128">
      <c r="A92">
        <v>9.1</v>
      </c>
      <c r="B92">
        <v>0</v>
      </c>
      <c r="C92">
        <v>0</v>
      </c>
      <c r="D92">
        <v>0</v>
      </c>
      <c r="E92">
        <v>0</v>
      </c>
      <c r="F92">
        <v>0</v>
      </c>
      <c r="G92">
        <v>2.746e-7</v>
      </c>
      <c r="H92">
        <v>1.572e-6</v>
      </c>
      <c r="I92">
        <v>3.212e-6</v>
      </c>
      <c r="J92">
        <v>5.736e-6</v>
      </c>
      <c r="K92">
        <v>9.516e-6</v>
      </c>
      <c r="L92">
        <v>2.184e-5</v>
      </c>
      <c r="M92">
        <v>3.464e-5</v>
      </c>
      <c r="N92">
        <v>4.468e-5</v>
      </c>
      <c r="O92">
        <v>5.693e-5</v>
      </c>
      <c r="P92">
        <v>7.073e-5</v>
      </c>
      <c r="Q92">
        <v>0.0001048</v>
      </c>
      <c r="R92">
        <v>0.0001564</v>
      </c>
      <c r="S92">
        <v>0.0001951</v>
      </c>
      <c r="T92">
        <v>0.0002409</v>
      </c>
      <c r="U92">
        <v>0.0002925</v>
      </c>
      <c r="V92">
        <v>0.0004446</v>
      </c>
      <c r="W92">
        <v>0.0006092</v>
      </c>
      <c r="X92">
        <v>0.00071</v>
      </c>
      <c r="Y92">
        <v>0.0008211</v>
      </c>
      <c r="Z92">
        <v>0.0009445</v>
      </c>
      <c r="AA92">
        <v>0.0011</v>
      </c>
      <c r="AB92">
        <v>0.0017</v>
      </c>
      <c r="AC92">
        <v>0.0019</v>
      </c>
      <c r="AD92">
        <v>0.0021</v>
      </c>
      <c r="AE92">
        <v>0.0023</v>
      </c>
      <c r="AF92">
        <v>0.0028</v>
      </c>
      <c r="AG92">
        <v>0.0035</v>
      </c>
      <c r="AH92">
        <v>0.0039</v>
      </c>
      <c r="AI92">
        <v>0.0043</v>
      </c>
      <c r="AJ92">
        <v>0.0047</v>
      </c>
      <c r="AK92">
        <v>0.0051</v>
      </c>
      <c r="AL92">
        <v>0.0064</v>
      </c>
      <c r="AM92">
        <v>0.0073</v>
      </c>
      <c r="AN92">
        <v>0.0079</v>
      </c>
      <c r="AO92">
        <v>0.0085</v>
      </c>
      <c r="AP92">
        <v>0.0101</v>
      </c>
      <c r="AQ92">
        <v>0.0117</v>
      </c>
      <c r="AR92">
        <v>0.0125</v>
      </c>
      <c r="AS92">
        <v>0.0134</v>
      </c>
      <c r="AT92">
        <v>0.0145</v>
      </c>
      <c r="AU92">
        <v>0.0171</v>
      </c>
      <c r="AV92">
        <v>0.0189</v>
      </c>
      <c r="AW92">
        <v>0.02</v>
      </c>
      <c r="AX92">
        <v>0.0211</v>
      </c>
      <c r="AY92">
        <v>0.0228</v>
      </c>
      <c r="AZ92">
        <v>0.0262</v>
      </c>
      <c r="BA92">
        <v>0.0287</v>
      </c>
      <c r="BB92">
        <v>0.0301</v>
      </c>
      <c r="BC92">
        <v>0.0315</v>
      </c>
      <c r="BD92">
        <v>0.033</v>
      </c>
      <c r="BE92">
        <v>0.0359</v>
      </c>
      <c r="BF92">
        <v>0.0387</v>
      </c>
      <c r="BG92">
        <v>0.0404</v>
      </c>
      <c r="BH92">
        <v>0.042</v>
      </c>
      <c r="BI92">
        <v>0.0437</v>
      </c>
      <c r="BJ92">
        <v>0.0459</v>
      </c>
      <c r="BK92">
        <v>0.0493</v>
      </c>
      <c r="BL92">
        <v>0.0522</v>
      </c>
      <c r="BM92">
        <v>0.0541</v>
      </c>
      <c r="BN92">
        <v>0.0565</v>
      </c>
      <c r="BO92">
        <v>0.0602</v>
      </c>
      <c r="BP92">
        <v>0.0635</v>
      </c>
      <c r="BQ92">
        <v>0.0655</v>
      </c>
      <c r="BR92">
        <v>0.0676</v>
      </c>
      <c r="BS92">
        <v>0.0717</v>
      </c>
      <c r="BT92">
        <v>0.0757</v>
      </c>
      <c r="BU92">
        <v>0.0778</v>
      </c>
      <c r="BV92">
        <v>0.0799</v>
      </c>
      <c r="BW92">
        <v>0.0819</v>
      </c>
      <c r="BX92">
        <v>0.084</v>
      </c>
      <c r="BY92">
        <v>0.0871</v>
      </c>
      <c r="BZ92">
        <v>0.1175</v>
      </c>
      <c r="CA92">
        <v>0.1471</v>
      </c>
      <c r="CB92">
        <v>0.1803</v>
      </c>
      <c r="CC92">
        <v>0.2093</v>
      </c>
      <c r="CD92">
        <v>0.2355</v>
      </c>
      <c r="CE92">
        <v>0.2555</v>
      </c>
      <c r="CF92">
        <v>0.2738</v>
      </c>
      <c r="CG92">
        <v>0.2925</v>
      </c>
      <c r="CH92">
        <v>0.3078</v>
      </c>
      <c r="CI92">
        <v>0.3234</v>
      </c>
      <c r="CJ92">
        <v>0.3381</v>
      </c>
      <c r="CK92">
        <v>0.3514</v>
      </c>
      <c r="CL92">
        <v>0.3632</v>
      </c>
      <c r="CM92">
        <v>0.3731</v>
      </c>
      <c r="CN92">
        <v>0.3819</v>
      </c>
      <c r="CO92">
        <v>0.4093</v>
      </c>
      <c r="CP92">
        <v>0.4272</v>
      </c>
      <c r="CQ92">
        <v>0.4456</v>
      </c>
      <c r="CR92">
        <v>0.463</v>
      </c>
      <c r="CS92">
        <v>0.4744</v>
      </c>
      <c r="CT92">
        <v>0.4803</v>
      </c>
      <c r="CU92">
        <v>0.484</v>
      </c>
      <c r="CV92">
        <v>0.4876</v>
      </c>
      <c r="CW92">
        <v>0.4898</v>
      </c>
      <c r="CX92">
        <v>0.4907</v>
      </c>
      <c r="CY92">
        <v>0.4931</v>
      </c>
      <c r="CZ92">
        <v>0.4996</v>
      </c>
      <c r="DA92">
        <v>0.509</v>
      </c>
      <c r="DB92">
        <v>0.5184</v>
      </c>
      <c r="DC92">
        <v>0.5277</v>
      </c>
      <c r="DD92">
        <v>0.5395</v>
      </c>
      <c r="DE92">
        <v>0.5499</v>
      </c>
      <c r="DF92">
        <v>0.5604</v>
      </c>
      <c r="DG92">
        <v>0.5684</v>
      </c>
      <c r="DH92">
        <v>0.57</v>
      </c>
      <c r="DI92">
        <v>0.5863</v>
      </c>
      <c r="DJ92">
        <v>0.73</v>
      </c>
      <c r="DK92">
        <v>0.7585</v>
      </c>
      <c r="DL92">
        <v>0.7854</v>
      </c>
      <c r="DM92">
        <v>0.8</v>
      </c>
      <c r="DN92">
        <v>0.8</v>
      </c>
      <c r="DO92">
        <v>0.8</v>
      </c>
      <c r="DP92">
        <v>0.8</v>
      </c>
      <c r="DQ92">
        <v>0.8</v>
      </c>
      <c r="DR92">
        <v>0.8</v>
      </c>
      <c r="DS92">
        <v>0.9301</v>
      </c>
      <c r="DT92">
        <v>0.96</v>
      </c>
      <c r="DU92">
        <v>0.96</v>
      </c>
      <c r="DV92">
        <v>0.96</v>
      </c>
      <c r="DW92">
        <v>0.96</v>
      </c>
      <c r="DX92">
        <v>0.9723</v>
      </c>
    </row>
    <row r="93" spans="1:128">
      <c r="A93">
        <v>9.2</v>
      </c>
      <c r="B93">
        <v>0</v>
      </c>
      <c r="C93">
        <v>0</v>
      </c>
      <c r="D93">
        <v>0</v>
      </c>
      <c r="E93">
        <v>0</v>
      </c>
      <c r="F93">
        <v>0</v>
      </c>
      <c r="G93">
        <v>2.746e-7</v>
      </c>
      <c r="H93">
        <v>1.572e-6</v>
      </c>
      <c r="I93">
        <v>3.212e-6</v>
      </c>
      <c r="J93">
        <v>5.736e-6</v>
      </c>
      <c r="K93">
        <v>9.516e-6</v>
      </c>
      <c r="L93">
        <v>2.184e-5</v>
      </c>
      <c r="M93">
        <v>3.464e-5</v>
      </c>
      <c r="N93">
        <v>4.468e-5</v>
      </c>
      <c r="O93">
        <v>5.693e-5</v>
      </c>
      <c r="P93">
        <v>7.073e-5</v>
      </c>
      <c r="Q93">
        <v>0.0001048</v>
      </c>
      <c r="R93">
        <v>0.0001564</v>
      </c>
      <c r="S93">
        <v>0.0001951</v>
      </c>
      <c r="T93">
        <v>0.0002409</v>
      </c>
      <c r="U93">
        <v>0.0002925</v>
      </c>
      <c r="V93">
        <v>0.0004446</v>
      </c>
      <c r="W93">
        <v>0.0006092</v>
      </c>
      <c r="X93">
        <v>0.00071</v>
      </c>
      <c r="Y93">
        <v>0.0008211</v>
      </c>
      <c r="Z93">
        <v>0.0009445</v>
      </c>
      <c r="AA93">
        <v>0.0011</v>
      </c>
      <c r="AB93">
        <v>0.0017</v>
      </c>
      <c r="AC93">
        <v>0.0019</v>
      </c>
      <c r="AD93">
        <v>0.0021</v>
      </c>
      <c r="AE93">
        <v>0.0023</v>
      </c>
      <c r="AF93">
        <v>0.0028</v>
      </c>
      <c r="AG93">
        <v>0.0035</v>
      </c>
      <c r="AH93">
        <v>0.0039</v>
      </c>
      <c r="AI93">
        <v>0.0043</v>
      </c>
      <c r="AJ93">
        <v>0.0047</v>
      </c>
      <c r="AK93">
        <v>0.0051</v>
      </c>
      <c r="AL93">
        <v>0.0064</v>
      </c>
      <c r="AM93">
        <v>0.0073</v>
      </c>
      <c r="AN93">
        <v>0.0079</v>
      </c>
      <c r="AO93">
        <v>0.0085</v>
      </c>
      <c r="AP93">
        <v>0.0101</v>
      </c>
      <c r="AQ93">
        <v>0.0117</v>
      </c>
      <c r="AR93">
        <v>0.0125</v>
      </c>
      <c r="AS93">
        <v>0.0134</v>
      </c>
      <c r="AT93">
        <v>0.0145</v>
      </c>
      <c r="AU93">
        <v>0.0171</v>
      </c>
      <c r="AV93">
        <v>0.0189</v>
      </c>
      <c r="AW93">
        <v>0.02</v>
      </c>
      <c r="AX93">
        <v>0.0211</v>
      </c>
      <c r="AY93">
        <v>0.0228</v>
      </c>
      <c r="AZ93">
        <v>0.0262</v>
      </c>
      <c r="BA93">
        <v>0.0287</v>
      </c>
      <c r="BB93">
        <v>0.0301</v>
      </c>
      <c r="BC93">
        <v>0.0315</v>
      </c>
      <c r="BD93">
        <v>0.033</v>
      </c>
      <c r="BE93">
        <v>0.0359</v>
      </c>
      <c r="BF93">
        <v>0.0387</v>
      </c>
      <c r="BG93">
        <v>0.0404</v>
      </c>
      <c r="BH93">
        <v>0.042</v>
      </c>
      <c r="BI93">
        <v>0.0437</v>
      </c>
      <c r="BJ93">
        <v>0.0459</v>
      </c>
      <c r="BK93">
        <v>0.0493</v>
      </c>
      <c r="BL93">
        <v>0.0522</v>
      </c>
      <c r="BM93">
        <v>0.0541</v>
      </c>
      <c r="BN93">
        <v>0.0565</v>
      </c>
      <c r="BO93">
        <v>0.0602</v>
      </c>
      <c r="BP93">
        <v>0.0635</v>
      </c>
      <c r="BQ93">
        <v>0.0655</v>
      </c>
      <c r="BR93">
        <v>0.0676</v>
      </c>
      <c r="BS93">
        <v>0.0717</v>
      </c>
      <c r="BT93">
        <v>0.0757</v>
      </c>
      <c r="BU93">
        <v>0.0778</v>
      </c>
      <c r="BV93">
        <v>0.0799</v>
      </c>
      <c r="BW93">
        <v>0.0819</v>
      </c>
      <c r="BX93">
        <v>0.084</v>
      </c>
      <c r="BY93">
        <v>0.0871</v>
      </c>
      <c r="BZ93">
        <v>0.1175</v>
      </c>
      <c r="CA93">
        <v>0.1471</v>
      </c>
      <c r="CB93">
        <v>0.1803</v>
      </c>
      <c r="CC93">
        <v>0.2093</v>
      </c>
      <c r="CD93">
        <v>0.2355</v>
      </c>
      <c r="CE93">
        <v>0.2555</v>
      </c>
      <c r="CF93">
        <v>0.2738</v>
      </c>
      <c r="CG93">
        <v>0.2925</v>
      </c>
      <c r="CH93">
        <v>0.3078</v>
      </c>
      <c r="CI93">
        <v>0.3234</v>
      </c>
      <c r="CJ93">
        <v>0.3381</v>
      </c>
      <c r="CK93">
        <v>0.3514</v>
      </c>
      <c r="CL93">
        <v>0.3632</v>
      </c>
      <c r="CM93">
        <v>0.3731</v>
      </c>
      <c r="CN93">
        <v>0.3819</v>
      </c>
      <c r="CO93">
        <v>0.4093</v>
      </c>
      <c r="CP93">
        <v>0.4272</v>
      </c>
      <c r="CQ93">
        <v>0.4456</v>
      </c>
      <c r="CR93">
        <v>0.463</v>
      </c>
      <c r="CS93">
        <v>0.4744</v>
      </c>
      <c r="CT93">
        <v>0.4803</v>
      </c>
      <c r="CU93">
        <v>0.484</v>
      </c>
      <c r="CV93">
        <v>0.4876</v>
      </c>
      <c r="CW93">
        <v>0.4898</v>
      </c>
      <c r="CX93">
        <v>0.4907</v>
      </c>
      <c r="CY93">
        <v>0.4931</v>
      </c>
      <c r="CZ93">
        <v>0.4996</v>
      </c>
      <c r="DA93">
        <v>0.509</v>
      </c>
      <c r="DB93">
        <v>0.5184</v>
      </c>
      <c r="DC93">
        <v>0.5277</v>
      </c>
      <c r="DD93">
        <v>0.5395</v>
      </c>
      <c r="DE93">
        <v>0.5499</v>
      </c>
      <c r="DF93">
        <v>0.5604</v>
      </c>
      <c r="DG93">
        <v>0.5684</v>
      </c>
      <c r="DH93">
        <v>0.57</v>
      </c>
      <c r="DI93">
        <v>0.5863</v>
      </c>
      <c r="DJ93">
        <v>0.73</v>
      </c>
      <c r="DK93">
        <v>0.7585</v>
      </c>
      <c r="DL93">
        <v>0.7854</v>
      </c>
      <c r="DM93">
        <v>0.8</v>
      </c>
      <c r="DN93">
        <v>0.8</v>
      </c>
      <c r="DO93">
        <v>0.8</v>
      </c>
      <c r="DP93">
        <v>0.8</v>
      </c>
      <c r="DQ93">
        <v>0.8</v>
      </c>
      <c r="DR93">
        <v>0.8</v>
      </c>
      <c r="DS93">
        <v>0.9301</v>
      </c>
      <c r="DT93">
        <v>0.96</v>
      </c>
      <c r="DU93">
        <v>0.96</v>
      </c>
      <c r="DV93">
        <v>0.96</v>
      </c>
      <c r="DW93">
        <v>0.96</v>
      </c>
      <c r="DX93">
        <v>0.9723</v>
      </c>
    </row>
    <row r="94" spans="1:128">
      <c r="A94">
        <v>9.3</v>
      </c>
      <c r="B94">
        <v>0</v>
      </c>
      <c r="C94">
        <v>0</v>
      </c>
      <c r="D94">
        <v>0</v>
      </c>
      <c r="E94">
        <v>0</v>
      </c>
      <c r="F94">
        <v>0</v>
      </c>
      <c r="G94">
        <v>2.746e-7</v>
      </c>
      <c r="H94">
        <v>1.572e-6</v>
      </c>
      <c r="I94">
        <v>3.212e-6</v>
      </c>
      <c r="J94">
        <v>5.736e-6</v>
      </c>
      <c r="K94">
        <v>9.516e-6</v>
      </c>
      <c r="L94">
        <v>2.184e-5</v>
      </c>
      <c r="M94">
        <v>3.464e-5</v>
      </c>
      <c r="N94">
        <v>4.468e-5</v>
      </c>
      <c r="O94">
        <v>5.693e-5</v>
      </c>
      <c r="P94">
        <v>7.073e-5</v>
      </c>
      <c r="Q94">
        <v>0.0001048</v>
      </c>
      <c r="R94">
        <v>0.0001564</v>
      </c>
      <c r="S94">
        <v>0.0001951</v>
      </c>
      <c r="T94">
        <v>0.0002409</v>
      </c>
      <c r="U94">
        <v>0.0002925</v>
      </c>
      <c r="V94">
        <v>0.0004446</v>
      </c>
      <c r="W94">
        <v>0.0006092</v>
      </c>
      <c r="X94">
        <v>0.00071</v>
      </c>
      <c r="Y94">
        <v>0.0008211</v>
      </c>
      <c r="Z94">
        <v>0.0009445</v>
      </c>
      <c r="AA94">
        <v>0.0011</v>
      </c>
      <c r="AB94">
        <v>0.0017</v>
      </c>
      <c r="AC94">
        <v>0.0019</v>
      </c>
      <c r="AD94">
        <v>0.0021</v>
      </c>
      <c r="AE94">
        <v>0.0023</v>
      </c>
      <c r="AF94">
        <v>0.0028</v>
      </c>
      <c r="AG94">
        <v>0.0035</v>
      </c>
      <c r="AH94">
        <v>0.0039</v>
      </c>
      <c r="AI94">
        <v>0.0043</v>
      </c>
      <c r="AJ94">
        <v>0.0047</v>
      </c>
      <c r="AK94">
        <v>0.0051</v>
      </c>
      <c r="AL94">
        <v>0.0064</v>
      </c>
      <c r="AM94">
        <v>0.0073</v>
      </c>
      <c r="AN94">
        <v>0.0079</v>
      </c>
      <c r="AO94">
        <v>0.0085</v>
      </c>
      <c r="AP94">
        <v>0.0101</v>
      </c>
      <c r="AQ94">
        <v>0.0117</v>
      </c>
      <c r="AR94">
        <v>0.0125</v>
      </c>
      <c r="AS94">
        <v>0.0134</v>
      </c>
      <c r="AT94">
        <v>0.0145</v>
      </c>
      <c r="AU94">
        <v>0.0171</v>
      </c>
      <c r="AV94">
        <v>0.0189</v>
      </c>
      <c r="AW94">
        <v>0.02</v>
      </c>
      <c r="AX94">
        <v>0.0211</v>
      </c>
      <c r="AY94">
        <v>0.0228</v>
      </c>
      <c r="AZ94">
        <v>0.0262</v>
      </c>
      <c r="BA94">
        <v>0.0287</v>
      </c>
      <c r="BB94">
        <v>0.0301</v>
      </c>
      <c r="BC94">
        <v>0.0315</v>
      </c>
      <c r="BD94">
        <v>0.033</v>
      </c>
      <c r="BE94">
        <v>0.0359</v>
      </c>
      <c r="BF94">
        <v>0.0387</v>
      </c>
      <c r="BG94">
        <v>0.0404</v>
      </c>
      <c r="BH94">
        <v>0.042</v>
      </c>
      <c r="BI94">
        <v>0.0437</v>
      </c>
      <c r="BJ94">
        <v>0.0459</v>
      </c>
      <c r="BK94">
        <v>0.0493</v>
      </c>
      <c r="BL94">
        <v>0.0522</v>
      </c>
      <c r="BM94">
        <v>0.0541</v>
      </c>
      <c r="BN94">
        <v>0.0565</v>
      </c>
      <c r="BO94">
        <v>0.0602</v>
      </c>
      <c r="BP94">
        <v>0.0635</v>
      </c>
      <c r="BQ94">
        <v>0.0655</v>
      </c>
      <c r="BR94">
        <v>0.0676</v>
      </c>
      <c r="BS94">
        <v>0.0717</v>
      </c>
      <c r="BT94">
        <v>0.0757</v>
      </c>
      <c r="BU94">
        <v>0.0778</v>
      </c>
      <c r="BV94">
        <v>0.0799</v>
      </c>
      <c r="BW94">
        <v>0.0819</v>
      </c>
      <c r="BX94">
        <v>0.084</v>
      </c>
      <c r="BY94">
        <v>0.0871</v>
      </c>
      <c r="BZ94">
        <v>0.1175</v>
      </c>
      <c r="CA94">
        <v>0.1471</v>
      </c>
      <c r="CB94">
        <v>0.1803</v>
      </c>
      <c r="CC94">
        <v>0.2093</v>
      </c>
      <c r="CD94">
        <v>0.2355</v>
      </c>
      <c r="CE94">
        <v>0.2555</v>
      </c>
      <c r="CF94">
        <v>0.2738</v>
      </c>
      <c r="CG94">
        <v>0.2925</v>
      </c>
      <c r="CH94">
        <v>0.3078</v>
      </c>
      <c r="CI94">
        <v>0.3234</v>
      </c>
      <c r="CJ94">
        <v>0.3381</v>
      </c>
      <c r="CK94">
        <v>0.3514</v>
      </c>
      <c r="CL94">
        <v>0.3632</v>
      </c>
      <c r="CM94">
        <v>0.3731</v>
      </c>
      <c r="CN94">
        <v>0.3819</v>
      </c>
      <c r="CO94">
        <v>0.4093</v>
      </c>
      <c r="CP94">
        <v>0.4272</v>
      </c>
      <c r="CQ94">
        <v>0.4456</v>
      </c>
      <c r="CR94">
        <v>0.463</v>
      </c>
      <c r="CS94">
        <v>0.4744</v>
      </c>
      <c r="CT94">
        <v>0.4803</v>
      </c>
      <c r="CU94">
        <v>0.484</v>
      </c>
      <c r="CV94">
        <v>0.4876</v>
      </c>
      <c r="CW94">
        <v>0.4898</v>
      </c>
      <c r="CX94">
        <v>0.4907</v>
      </c>
      <c r="CY94">
        <v>0.4931</v>
      </c>
      <c r="CZ94">
        <v>0.4996</v>
      </c>
      <c r="DA94">
        <v>0.509</v>
      </c>
      <c r="DB94">
        <v>0.5184</v>
      </c>
      <c r="DC94">
        <v>0.5277</v>
      </c>
      <c r="DD94">
        <v>0.5395</v>
      </c>
      <c r="DE94">
        <v>0.5499</v>
      </c>
      <c r="DF94">
        <v>0.5604</v>
      </c>
      <c r="DG94">
        <v>0.5684</v>
      </c>
      <c r="DH94">
        <v>0.57</v>
      </c>
      <c r="DI94">
        <v>0.5863</v>
      </c>
      <c r="DJ94">
        <v>0.73</v>
      </c>
      <c r="DK94">
        <v>0.7585</v>
      </c>
      <c r="DL94">
        <v>0.7854</v>
      </c>
      <c r="DM94">
        <v>0.8</v>
      </c>
      <c r="DN94">
        <v>0.8</v>
      </c>
      <c r="DO94">
        <v>0.8</v>
      </c>
      <c r="DP94">
        <v>0.8</v>
      </c>
      <c r="DQ94">
        <v>0.8</v>
      </c>
      <c r="DR94">
        <v>0.8</v>
      </c>
      <c r="DS94">
        <v>0.9301</v>
      </c>
      <c r="DT94">
        <v>0.96</v>
      </c>
      <c r="DU94">
        <v>0.96</v>
      </c>
      <c r="DV94">
        <v>0.96</v>
      </c>
      <c r="DW94">
        <v>0.96</v>
      </c>
      <c r="DX94">
        <v>0.9723</v>
      </c>
    </row>
    <row r="95" spans="1:128">
      <c r="A95">
        <v>9.4</v>
      </c>
      <c r="B95">
        <v>0</v>
      </c>
      <c r="C95">
        <v>0</v>
      </c>
      <c r="D95">
        <v>0</v>
      </c>
      <c r="E95">
        <v>0</v>
      </c>
      <c r="F95">
        <v>0</v>
      </c>
      <c r="G95">
        <v>2.746e-7</v>
      </c>
      <c r="H95">
        <v>1.572e-6</v>
      </c>
      <c r="I95">
        <v>3.212e-6</v>
      </c>
      <c r="J95">
        <v>5.736e-6</v>
      </c>
      <c r="K95">
        <v>9.516e-6</v>
      </c>
      <c r="L95">
        <v>2.184e-5</v>
      </c>
      <c r="M95">
        <v>3.464e-5</v>
      </c>
      <c r="N95">
        <v>4.468e-5</v>
      </c>
      <c r="O95">
        <v>5.693e-5</v>
      </c>
      <c r="P95">
        <v>7.073e-5</v>
      </c>
      <c r="Q95">
        <v>0.0001048</v>
      </c>
      <c r="R95">
        <v>0.0001564</v>
      </c>
      <c r="S95">
        <v>0.0001951</v>
      </c>
      <c r="T95">
        <v>0.0002409</v>
      </c>
      <c r="U95">
        <v>0.0002925</v>
      </c>
      <c r="V95">
        <v>0.0004446</v>
      </c>
      <c r="W95">
        <v>0.0006092</v>
      </c>
      <c r="X95">
        <v>0.00071</v>
      </c>
      <c r="Y95">
        <v>0.0008211</v>
      </c>
      <c r="Z95">
        <v>0.0009445</v>
      </c>
      <c r="AA95">
        <v>0.0011</v>
      </c>
      <c r="AB95">
        <v>0.0017</v>
      </c>
      <c r="AC95">
        <v>0.0019</v>
      </c>
      <c r="AD95">
        <v>0.0021</v>
      </c>
      <c r="AE95">
        <v>0.0023</v>
      </c>
      <c r="AF95">
        <v>0.0028</v>
      </c>
      <c r="AG95">
        <v>0.0035</v>
      </c>
      <c r="AH95">
        <v>0.0039</v>
      </c>
      <c r="AI95">
        <v>0.0043</v>
      </c>
      <c r="AJ95">
        <v>0.0047</v>
      </c>
      <c r="AK95">
        <v>0.0051</v>
      </c>
      <c r="AL95">
        <v>0.0064</v>
      </c>
      <c r="AM95">
        <v>0.0073</v>
      </c>
      <c r="AN95">
        <v>0.0079</v>
      </c>
      <c r="AO95">
        <v>0.0085</v>
      </c>
      <c r="AP95">
        <v>0.0101</v>
      </c>
      <c r="AQ95">
        <v>0.0117</v>
      </c>
      <c r="AR95">
        <v>0.0125</v>
      </c>
      <c r="AS95">
        <v>0.0134</v>
      </c>
      <c r="AT95">
        <v>0.0145</v>
      </c>
      <c r="AU95">
        <v>0.0171</v>
      </c>
      <c r="AV95">
        <v>0.0189</v>
      </c>
      <c r="AW95">
        <v>0.02</v>
      </c>
      <c r="AX95">
        <v>0.0211</v>
      </c>
      <c r="AY95">
        <v>0.0228</v>
      </c>
      <c r="AZ95">
        <v>0.0262</v>
      </c>
      <c r="BA95">
        <v>0.0287</v>
      </c>
      <c r="BB95">
        <v>0.0301</v>
      </c>
      <c r="BC95">
        <v>0.0315</v>
      </c>
      <c r="BD95">
        <v>0.033</v>
      </c>
      <c r="BE95">
        <v>0.0359</v>
      </c>
      <c r="BF95">
        <v>0.0387</v>
      </c>
      <c r="BG95">
        <v>0.0404</v>
      </c>
      <c r="BH95">
        <v>0.042</v>
      </c>
      <c r="BI95">
        <v>0.0437</v>
      </c>
      <c r="BJ95">
        <v>0.0459</v>
      </c>
      <c r="BK95">
        <v>0.0493</v>
      </c>
      <c r="BL95">
        <v>0.0522</v>
      </c>
      <c r="BM95">
        <v>0.0541</v>
      </c>
      <c r="BN95">
        <v>0.0565</v>
      </c>
      <c r="BO95">
        <v>0.0602</v>
      </c>
      <c r="BP95">
        <v>0.0635</v>
      </c>
      <c r="BQ95">
        <v>0.0655</v>
      </c>
      <c r="BR95">
        <v>0.0676</v>
      </c>
      <c r="BS95">
        <v>0.0717</v>
      </c>
      <c r="BT95">
        <v>0.0757</v>
      </c>
      <c r="BU95">
        <v>0.0778</v>
      </c>
      <c r="BV95">
        <v>0.0799</v>
      </c>
      <c r="BW95">
        <v>0.0819</v>
      </c>
      <c r="BX95">
        <v>0.084</v>
      </c>
      <c r="BY95">
        <v>0.0871</v>
      </c>
      <c r="BZ95">
        <v>0.1175</v>
      </c>
      <c r="CA95">
        <v>0.1471</v>
      </c>
      <c r="CB95">
        <v>0.1803</v>
      </c>
      <c r="CC95">
        <v>0.2093</v>
      </c>
      <c r="CD95">
        <v>0.2355</v>
      </c>
      <c r="CE95">
        <v>0.2555</v>
      </c>
      <c r="CF95">
        <v>0.2738</v>
      </c>
      <c r="CG95">
        <v>0.2925</v>
      </c>
      <c r="CH95">
        <v>0.3078</v>
      </c>
      <c r="CI95">
        <v>0.3234</v>
      </c>
      <c r="CJ95">
        <v>0.3381</v>
      </c>
      <c r="CK95">
        <v>0.3514</v>
      </c>
      <c r="CL95">
        <v>0.3632</v>
      </c>
      <c r="CM95">
        <v>0.3731</v>
      </c>
      <c r="CN95">
        <v>0.3819</v>
      </c>
      <c r="CO95">
        <v>0.4093</v>
      </c>
      <c r="CP95">
        <v>0.4272</v>
      </c>
      <c r="CQ95">
        <v>0.4456</v>
      </c>
      <c r="CR95">
        <v>0.463</v>
      </c>
      <c r="CS95">
        <v>0.4744</v>
      </c>
      <c r="CT95">
        <v>0.4803</v>
      </c>
      <c r="CU95">
        <v>0.484</v>
      </c>
      <c r="CV95">
        <v>0.4876</v>
      </c>
      <c r="CW95">
        <v>0.4898</v>
      </c>
      <c r="CX95">
        <v>0.4907</v>
      </c>
      <c r="CY95">
        <v>0.4931</v>
      </c>
      <c r="CZ95">
        <v>0.4996</v>
      </c>
      <c r="DA95">
        <v>0.509</v>
      </c>
      <c r="DB95">
        <v>0.5184</v>
      </c>
      <c r="DC95">
        <v>0.5277</v>
      </c>
      <c r="DD95">
        <v>0.5395</v>
      </c>
      <c r="DE95">
        <v>0.5499</v>
      </c>
      <c r="DF95">
        <v>0.5604</v>
      </c>
      <c r="DG95">
        <v>0.5684</v>
      </c>
      <c r="DH95">
        <v>0.57</v>
      </c>
      <c r="DI95">
        <v>0.5863</v>
      </c>
      <c r="DJ95">
        <v>0.73</v>
      </c>
      <c r="DK95">
        <v>0.7585</v>
      </c>
      <c r="DL95">
        <v>0.7854</v>
      </c>
      <c r="DM95">
        <v>0.8</v>
      </c>
      <c r="DN95">
        <v>0.8</v>
      </c>
      <c r="DO95">
        <v>0.8</v>
      </c>
      <c r="DP95">
        <v>0.8</v>
      </c>
      <c r="DQ95">
        <v>0.8</v>
      </c>
      <c r="DR95">
        <v>0.8</v>
      </c>
      <c r="DS95">
        <v>0.9301</v>
      </c>
      <c r="DT95">
        <v>0.96</v>
      </c>
      <c r="DU95">
        <v>0.96</v>
      </c>
      <c r="DV95">
        <v>0.96</v>
      </c>
      <c r="DW95">
        <v>0.96</v>
      </c>
      <c r="DX95">
        <v>0.9723</v>
      </c>
    </row>
    <row r="96" spans="1:128">
      <c r="A96">
        <v>9.5</v>
      </c>
      <c r="B96">
        <v>0</v>
      </c>
      <c r="C96">
        <v>0</v>
      </c>
      <c r="D96">
        <v>0</v>
      </c>
      <c r="E96">
        <v>0</v>
      </c>
      <c r="F96">
        <v>0</v>
      </c>
      <c r="G96">
        <v>2.746e-7</v>
      </c>
      <c r="H96">
        <v>1.572e-6</v>
      </c>
      <c r="I96">
        <v>3.212e-6</v>
      </c>
      <c r="J96">
        <v>5.736e-6</v>
      </c>
      <c r="K96">
        <v>9.516e-6</v>
      </c>
      <c r="L96">
        <v>2.184e-5</v>
      </c>
      <c r="M96">
        <v>3.464e-5</v>
      </c>
      <c r="N96">
        <v>4.468e-5</v>
      </c>
      <c r="O96">
        <v>5.693e-5</v>
      </c>
      <c r="P96">
        <v>7.073e-5</v>
      </c>
      <c r="Q96">
        <v>0.0001048</v>
      </c>
      <c r="R96">
        <v>0.0001564</v>
      </c>
      <c r="S96">
        <v>0.0001951</v>
      </c>
      <c r="T96">
        <v>0.0002409</v>
      </c>
      <c r="U96">
        <v>0.0002925</v>
      </c>
      <c r="V96">
        <v>0.0004446</v>
      </c>
      <c r="W96">
        <v>0.0006092</v>
      </c>
      <c r="X96">
        <v>0.00071</v>
      </c>
      <c r="Y96">
        <v>0.0008211</v>
      </c>
      <c r="Z96">
        <v>0.0009445</v>
      </c>
      <c r="AA96">
        <v>0.0011</v>
      </c>
      <c r="AB96">
        <v>0.0017</v>
      </c>
      <c r="AC96">
        <v>0.0019</v>
      </c>
      <c r="AD96">
        <v>0.0021</v>
      </c>
      <c r="AE96">
        <v>0.0023</v>
      </c>
      <c r="AF96">
        <v>0.0028</v>
      </c>
      <c r="AG96">
        <v>0.0035</v>
      </c>
      <c r="AH96">
        <v>0.0039</v>
      </c>
      <c r="AI96">
        <v>0.0043</v>
      </c>
      <c r="AJ96">
        <v>0.0047</v>
      </c>
      <c r="AK96">
        <v>0.0051</v>
      </c>
      <c r="AL96">
        <v>0.0064</v>
      </c>
      <c r="AM96">
        <v>0.0073</v>
      </c>
      <c r="AN96">
        <v>0.0079</v>
      </c>
      <c r="AO96">
        <v>0.0085</v>
      </c>
      <c r="AP96">
        <v>0.0101</v>
      </c>
      <c r="AQ96">
        <v>0.0117</v>
      </c>
      <c r="AR96">
        <v>0.0125</v>
      </c>
      <c r="AS96">
        <v>0.0134</v>
      </c>
      <c r="AT96">
        <v>0.0145</v>
      </c>
      <c r="AU96">
        <v>0.0171</v>
      </c>
      <c r="AV96">
        <v>0.0189</v>
      </c>
      <c r="AW96">
        <v>0.02</v>
      </c>
      <c r="AX96">
        <v>0.0211</v>
      </c>
      <c r="AY96">
        <v>0.0228</v>
      </c>
      <c r="AZ96">
        <v>0.0262</v>
      </c>
      <c r="BA96">
        <v>0.0287</v>
      </c>
      <c r="BB96">
        <v>0.0301</v>
      </c>
      <c r="BC96">
        <v>0.0315</v>
      </c>
      <c r="BD96">
        <v>0.033</v>
      </c>
      <c r="BE96">
        <v>0.0359</v>
      </c>
      <c r="BF96">
        <v>0.0387</v>
      </c>
      <c r="BG96">
        <v>0.0404</v>
      </c>
      <c r="BH96">
        <v>0.042</v>
      </c>
      <c r="BI96">
        <v>0.0437</v>
      </c>
      <c r="BJ96">
        <v>0.0459</v>
      </c>
      <c r="BK96">
        <v>0.0493</v>
      </c>
      <c r="BL96">
        <v>0.0522</v>
      </c>
      <c r="BM96">
        <v>0.0541</v>
      </c>
      <c r="BN96">
        <v>0.0565</v>
      </c>
      <c r="BO96">
        <v>0.0602</v>
      </c>
      <c r="BP96">
        <v>0.0635</v>
      </c>
      <c r="BQ96">
        <v>0.0655</v>
      </c>
      <c r="BR96">
        <v>0.0676</v>
      </c>
      <c r="BS96">
        <v>0.0717</v>
      </c>
      <c r="BT96">
        <v>0.0757</v>
      </c>
      <c r="BU96">
        <v>0.0778</v>
      </c>
      <c r="BV96">
        <v>0.0799</v>
      </c>
      <c r="BW96">
        <v>0.0819</v>
      </c>
      <c r="BX96">
        <v>0.084</v>
      </c>
      <c r="BY96">
        <v>0.0871</v>
      </c>
      <c r="BZ96">
        <v>0.1175</v>
      </c>
      <c r="CA96">
        <v>0.1471</v>
      </c>
      <c r="CB96">
        <v>0.1803</v>
      </c>
      <c r="CC96">
        <v>0.2093</v>
      </c>
      <c r="CD96">
        <v>0.2355</v>
      </c>
      <c r="CE96">
        <v>0.2555</v>
      </c>
      <c r="CF96">
        <v>0.2738</v>
      </c>
      <c r="CG96">
        <v>0.2925</v>
      </c>
      <c r="CH96">
        <v>0.3078</v>
      </c>
      <c r="CI96">
        <v>0.3234</v>
      </c>
      <c r="CJ96">
        <v>0.3381</v>
      </c>
      <c r="CK96">
        <v>0.3514</v>
      </c>
      <c r="CL96">
        <v>0.3632</v>
      </c>
      <c r="CM96">
        <v>0.3731</v>
      </c>
      <c r="CN96">
        <v>0.3819</v>
      </c>
      <c r="CO96">
        <v>0.4093</v>
      </c>
      <c r="CP96">
        <v>0.4272</v>
      </c>
      <c r="CQ96">
        <v>0.4456</v>
      </c>
      <c r="CR96">
        <v>0.463</v>
      </c>
      <c r="CS96">
        <v>0.4744</v>
      </c>
      <c r="CT96">
        <v>0.4803</v>
      </c>
      <c r="CU96">
        <v>0.484</v>
      </c>
      <c r="CV96">
        <v>0.4876</v>
      </c>
      <c r="CW96">
        <v>0.4898</v>
      </c>
      <c r="CX96">
        <v>0.4907</v>
      </c>
      <c r="CY96">
        <v>0.4931</v>
      </c>
      <c r="CZ96">
        <v>0.4996</v>
      </c>
      <c r="DA96">
        <v>0.509</v>
      </c>
      <c r="DB96">
        <v>0.5184</v>
      </c>
      <c r="DC96">
        <v>0.5277</v>
      </c>
      <c r="DD96">
        <v>0.5395</v>
      </c>
      <c r="DE96">
        <v>0.5499</v>
      </c>
      <c r="DF96">
        <v>0.5604</v>
      </c>
      <c r="DG96">
        <v>0.5684</v>
      </c>
      <c r="DH96">
        <v>0.57</v>
      </c>
      <c r="DI96">
        <v>0.5863</v>
      </c>
      <c r="DJ96">
        <v>0.73</v>
      </c>
      <c r="DK96">
        <v>0.7585</v>
      </c>
      <c r="DL96">
        <v>0.7854</v>
      </c>
      <c r="DM96">
        <v>0.8</v>
      </c>
      <c r="DN96">
        <v>0.8</v>
      </c>
      <c r="DO96">
        <v>0.8</v>
      </c>
      <c r="DP96">
        <v>0.8</v>
      </c>
      <c r="DQ96">
        <v>0.8</v>
      </c>
      <c r="DR96">
        <v>0.8</v>
      </c>
      <c r="DS96">
        <v>0.9301</v>
      </c>
      <c r="DT96">
        <v>0.96</v>
      </c>
      <c r="DU96">
        <v>0.96</v>
      </c>
      <c r="DV96">
        <v>0.96</v>
      </c>
      <c r="DW96">
        <v>0.96</v>
      </c>
      <c r="DX96">
        <v>0.9723</v>
      </c>
    </row>
    <row r="97" spans="1:128">
      <c r="A97">
        <v>9.6</v>
      </c>
      <c r="B97">
        <v>0</v>
      </c>
      <c r="C97">
        <v>0</v>
      </c>
      <c r="D97">
        <v>0</v>
      </c>
      <c r="E97">
        <v>0</v>
      </c>
      <c r="F97">
        <v>0</v>
      </c>
      <c r="G97">
        <v>2.746e-7</v>
      </c>
      <c r="H97">
        <v>1.572e-6</v>
      </c>
      <c r="I97">
        <v>3.212e-6</v>
      </c>
      <c r="J97">
        <v>5.736e-6</v>
      </c>
      <c r="K97">
        <v>9.516e-6</v>
      </c>
      <c r="L97">
        <v>2.184e-5</v>
      </c>
      <c r="M97">
        <v>3.464e-5</v>
      </c>
      <c r="N97">
        <v>4.468e-5</v>
      </c>
      <c r="O97">
        <v>5.693e-5</v>
      </c>
      <c r="P97">
        <v>7.073e-5</v>
      </c>
      <c r="Q97">
        <v>0.0001048</v>
      </c>
      <c r="R97">
        <v>0.0001564</v>
      </c>
      <c r="S97">
        <v>0.0001951</v>
      </c>
      <c r="T97">
        <v>0.0002409</v>
      </c>
      <c r="U97">
        <v>0.0002925</v>
      </c>
      <c r="V97">
        <v>0.0004446</v>
      </c>
      <c r="W97">
        <v>0.0006092</v>
      </c>
      <c r="X97">
        <v>0.00071</v>
      </c>
      <c r="Y97">
        <v>0.0008211</v>
      </c>
      <c r="Z97">
        <v>0.0009445</v>
      </c>
      <c r="AA97">
        <v>0.0011</v>
      </c>
      <c r="AB97">
        <v>0.0017</v>
      </c>
      <c r="AC97">
        <v>0.0019</v>
      </c>
      <c r="AD97">
        <v>0.0021</v>
      </c>
      <c r="AE97">
        <v>0.0023</v>
      </c>
      <c r="AF97">
        <v>0.0028</v>
      </c>
      <c r="AG97">
        <v>0.0035</v>
      </c>
      <c r="AH97">
        <v>0.0039</v>
      </c>
      <c r="AI97">
        <v>0.0043</v>
      </c>
      <c r="AJ97">
        <v>0.0047</v>
      </c>
      <c r="AK97">
        <v>0.0051</v>
      </c>
      <c r="AL97">
        <v>0.0064</v>
      </c>
      <c r="AM97">
        <v>0.0073</v>
      </c>
      <c r="AN97">
        <v>0.0079</v>
      </c>
      <c r="AO97">
        <v>0.0085</v>
      </c>
      <c r="AP97">
        <v>0.0101</v>
      </c>
      <c r="AQ97">
        <v>0.0117</v>
      </c>
      <c r="AR97">
        <v>0.0125</v>
      </c>
      <c r="AS97">
        <v>0.0134</v>
      </c>
      <c r="AT97">
        <v>0.0145</v>
      </c>
      <c r="AU97">
        <v>0.0171</v>
      </c>
      <c r="AV97">
        <v>0.0189</v>
      </c>
      <c r="AW97">
        <v>0.02</v>
      </c>
      <c r="AX97">
        <v>0.0211</v>
      </c>
      <c r="AY97">
        <v>0.0228</v>
      </c>
      <c r="AZ97">
        <v>0.0262</v>
      </c>
      <c r="BA97">
        <v>0.0287</v>
      </c>
      <c r="BB97">
        <v>0.0301</v>
      </c>
      <c r="BC97">
        <v>0.0315</v>
      </c>
      <c r="BD97">
        <v>0.033</v>
      </c>
      <c r="BE97">
        <v>0.0359</v>
      </c>
      <c r="BF97">
        <v>0.0387</v>
      </c>
      <c r="BG97">
        <v>0.0404</v>
      </c>
      <c r="BH97">
        <v>0.042</v>
      </c>
      <c r="BI97">
        <v>0.0437</v>
      </c>
      <c r="BJ97">
        <v>0.0459</v>
      </c>
      <c r="BK97">
        <v>0.0493</v>
      </c>
      <c r="BL97">
        <v>0.0522</v>
      </c>
      <c r="BM97">
        <v>0.0541</v>
      </c>
      <c r="BN97">
        <v>0.0565</v>
      </c>
      <c r="BO97">
        <v>0.0602</v>
      </c>
      <c r="BP97">
        <v>0.0635</v>
      </c>
      <c r="BQ97">
        <v>0.0655</v>
      </c>
      <c r="BR97">
        <v>0.0676</v>
      </c>
      <c r="BS97">
        <v>0.0717</v>
      </c>
      <c r="BT97">
        <v>0.0757</v>
      </c>
      <c r="BU97">
        <v>0.0778</v>
      </c>
      <c r="BV97">
        <v>0.0799</v>
      </c>
      <c r="BW97">
        <v>0.0819</v>
      </c>
      <c r="BX97">
        <v>0.084</v>
      </c>
      <c r="BY97">
        <v>0.0871</v>
      </c>
      <c r="BZ97">
        <v>0.1175</v>
      </c>
      <c r="CA97">
        <v>0.1471</v>
      </c>
      <c r="CB97">
        <v>0.1803</v>
      </c>
      <c r="CC97">
        <v>0.2093</v>
      </c>
      <c r="CD97">
        <v>0.2355</v>
      </c>
      <c r="CE97">
        <v>0.2555</v>
      </c>
      <c r="CF97">
        <v>0.2738</v>
      </c>
      <c r="CG97">
        <v>0.2925</v>
      </c>
      <c r="CH97">
        <v>0.3078</v>
      </c>
      <c r="CI97">
        <v>0.3234</v>
      </c>
      <c r="CJ97">
        <v>0.3381</v>
      </c>
      <c r="CK97">
        <v>0.3514</v>
      </c>
      <c r="CL97">
        <v>0.3632</v>
      </c>
      <c r="CM97">
        <v>0.3731</v>
      </c>
      <c r="CN97">
        <v>0.3819</v>
      </c>
      <c r="CO97">
        <v>0.4093</v>
      </c>
      <c r="CP97">
        <v>0.4272</v>
      </c>
      <c r="CQ97">
        <v>0.4456</v>
      </c>
      <c r="CR97">
        <v>0.463</v>
      </c>
      <c r="CS97">
        <v>0.4744</v>
      </c>
      <c r="CT97">
        <v>0.4803</v>
      </c>
      <c r="CU97">
        <v>0.484</v>
      </c>
      <c r="CV97">
        <v>0.4876</v>
      </c>
      <c r="CW97">
        <v>0.4898</v>
      </c>
      <c r="CX97">
        <v>0.4907</v>
      </c>
      <c r="CY97">
        <v>0.4931</v>
      </c>
      <c r="CZ97">
        <v>0.4996</v>
      </c>
      <c r="DA97">
        <v>0.509</v>
      </c>
      <c r="DB97">
        <v>0.5184</v>
      </c>
      <c r="DC97">
        <v>0.5277</v>
      </c>
      <c r="DD97">
        <v>0.5395</v>
      </c>
      <c r="DE97">
        <v>0.5499</v>
      </c>
      <c r="DF97">
        <v>0.5604</v>
      </c>
      <c r="DG97">
        <v>0.5684</v>
      </c>
      <c r="DH97">
        <v>0.57</v>
      </c>
      <c r="DI97">
        <v>0.5863</v>
      </c>
      <c r="DJ97">
        <v>0.73</v>
      </c>
      <c r="DK97">
        <v>0.7585</v>
      </c>
      <c r="DL97">
        <v>0.7854</v>
      </c>
      <c r="DM97">
        <v>0.8</v>
      </c>
      <c r="DN97">
        <v>0.8</v>
      </c>
      <c r="DO97">
        <v>0.8</v>
      </c>
      <c r="DP97">
        <v>0.8</v>
      </c>
      <c r="DQ97">
        <v>0.8</v>
      </c>
      <c r="DR97">
        <v>0.8</v>
      </c>
      <c r="DS97">
        <v>0.9301</v>
      </c>
      <c r="DT97">
        <v>0.96</v>
      </c>
      <c r="DU97">
        <v>0.96</v>
      </c>
      <c r="DV97">
        <v>0.96</v>
      </c>
      <c r="DW97">
        <v>0.96</v>
      </c>
      <c r="DX97">
        <v>0.9723</v>
      </c>
    </row>
    <row r="98" spans="1:128">
      <c r="A98">
        <v>9.7</v>
      </c>
      <c r="B98">
        <v>0</v>
      </c>
      <c r="C98">
        <v>0</v>
      </c>
      <c r="D98">
        <v>0</v>
      </c>
      <c r="E98">
        <v>0</v>
      </c>
      <c r="F98">
        <v>0</v>
      </c>
      <c r="G98">
        <v>2.746e-7</v>
      </c>
      <c r="H98">
        <v>1.572e-6</v>
      </c>
      <c r="I98">
        <v>3.212e-6</v>
      </c>
      <c r="J98">
        <v>5.736e-6</v>
      </c>
      <c r="K98">
        <v>9.516e-6</v>
      </c>
      <c r="L98">
        <v>2.184e-5</v>
      </c>
      <c r="M98">
        <v>3.464e-5</v>
      </c>
      <c r="N98">
        <v>4.468e-5</v>
      </c>
      <c r="O98">
        <v>5.693e-5</v>
      </c>
      <c r="P98">
        <v>7.073e-5</v>
      </c>
      <c r="Q98">
        <v>0.0001048</v>
      </c>
      <c r="R98">
        <v>0.0001564</v>
      </c>
      <c r="S98">
        <v>0.0001951</v>
      </c>
      <c r="T98">
        <v>0.0002409</v>
      </c>
      <c r="U98">
        <v>0.0002925</v>
      </c>
      <c r="V98">
        <v>0.0004446</v>
      </c>
      <c r="W98">
        <v>0.0006092</v>
      </c>
      <c r="X98">
        <v>0.00071</v>
      </c>
      <c r="Y98">
        <v>0.0008211</v>
      </c>
      <c r="Z98">
        <v>0.0009445</v>
      </c>
      <c r="AA98">
        <v>0.0011</v>
      </c>
      <c r="AB98">
        <v>0.0017</v>
      </c>
      <c r="AC98">
        <v>0.0019</v>
      </c>
      <c r="AD98">
        <v>0.0021</v>
      </c>
      <c r="AE98">
        <v>0.0023</v>
      </c>
      <c r="AF98">
        <v>0.0028</v>
      </c>
      <c r="AG98">
        <v>0.0035</v>
      </c>
      <c r="AH98">
        <v>0.0039</v>
      </c>
      <c r="AI98">
        <v>0.0043</v>
      </c>
      <c r="AJ98">
        <v>0.0047</v>
      </c>
      <c r="AK98">
        <v>0.0051</v>
      </c>
      <c r="AL98">
        <v>0.0064</v>
      </c>
      <c r="AM98">
        <v>0.0073</v>
      </c>
      <c r="AN98">
        <v>0.0079</v>
      </c>
      <c r="AO98">
        <v>0.0085</v>
      </c>
      <c r="AP98">
        <v>0.0101</v>
      </c>
      <c r="AQ98">
        <v>0.0117</v>
      </c>
      <c r="AR98">
        <v>0.0125</v>
      </c>
      <c r="AS98">
        <v>0.0134</v>
      </c>
      <c r="AT98">
        <v>0.0145</v>
      </c>
      <c r="AU98">
        <v>0.0171</v>
      </c>
      <c r="AV98">
        <v>0.0189</v>
      </c>
      <c r="AW98">
        <v>0.02</v>
      </c>
      <c r="AX98">
        <v>0.0211</v>
      </c>
      <c r="AY98">
        <v>0.0228</v>
      </c>
      <c r="AZ98">
        <v>0.0262</v>
      </c>
      <c r="BA98">
        <v>0.0287</v>
      </c>
      <c r="BB98">
        <v>0.0301</v>
      </c>
      <c r="BC98">
        <v>0.0315</v>
      </c>
      <c r="BD98">
        <v>0.033</v>
      </c>
      <c r="BE98">
        <v>0.0359</v>
      </c>
      <c r="BF98">
        <v>0.0387</v>
      </c>
      <c r="BG98">
        <v>0.0404</v>
      </c>
      <c r="BH98">
        <v>0.042</v>
      </c>
      <c r="BI98">
        <v>0.0437</v>
      </c>
      <c r="BJ98">
        <v>0.0459</v>
      </c>
      <c r="BK98">
        <v>0.0493</v>
      </c>
      <c r="BL98">
        <v>0.0522</v>
      </c>
      <c r="BM98">
        <v>0.0541</v>
      </c>
      <c r="BN98">
        <v>0.0565</v>
      </c>
      <c r="BO98">
        <v>0.0602</v>
      </c>
      <c r="BP98">
        <v>0.0635</v>
      </c>
      <c r="BQ98">
        <v>0.0655</v>
      </c>
      <c r="BR98">
        <v>0.0676</v>
      </c>
      <c r="BS98">
        <v>0.0717</v>
      </c>
      <c r="BT98">
        <v>0.0757</v>
      </c>
      <c r="BU98">
        <v>0.0778</v>
      </c>
      <c r="BV98">
        <v>0.0799</v>
      </c>
      <c r="BW98">
        <v>0.0819</v>
      </c>
      <c r="BX98">
        <v>0.084</v>
      </c>
      <c r="BY98">
        <v>0.0871</v>
      </c>
      <c r="BZ98">
        <v>0.1175</v>
      </c>
      <c r="CA98">
        <v>0.1471</v>
      </c>
      <c r="CB98">
        <v>0.1803</v>
      </c>
      <c r="CC98">
        <v>0.2093</v>
      </c>
      <c r="CD98">
        <v>0.2355</v>
      </c>
      <c r="CE98">
        <v>0.2555</v>
      </c>
      <c r="CF98">
        <v>0.2738</v>
      </c>
      <c r="CG98">
        <v>0.2925</v>
      </c>
      <c r="CH98">
        <v>0.3078</v>
      </c>
      <c r="CI98">
        <v>0.3234</v>
      </c>
      <c r="CJ98">
        <v>0.3381</v>
      </c>
      <c r="CK98">
        <v>0.3514</v>
      </c>
      <c r="CL98">
        <v>0.3632</v>
      </c>
      <c r="CM98">
        <v>0.3731</v>
      </c>
      <c r="CN98">
        <v>0.3819</v>
      </c>
      <c r="CO98">
        <v>0.4093</v>
      </c>
      <c r="CP98">
        <v>0.4272</v>
      </c>
      <c r="CQ98">
        <v>0.4456</v>
      </c>
      <c r="CR98">
        <v>0.463</v>
      </c>
      <c r="CS98">
        <v>0.4744</v>
      </c>
      <c r="CT98">
        <v>0.4803</v>
      </c>
      <c r="CU98">
        <v>0.484</v>
      </c>
      <c r="CV98">
        <v>0.4876</v>
      </c>
      <c r="CW98">
        <v>0.4898</v>
      </c>
      <c r="CX98">
        <v>0.4907</v>
      </c>
      <c r="CY98">
        <v>0.4931</v>
      </c>
      <c r="CZ98">
        <v>0.4996</v>
      </c>
      <c r="DA98">
        <v>0.509</v>
      </c>
      <c r="DB98">
        <v>0.5184</v>
      </c>
      <c r="DC98">
        <v>0.5277</v>
      </c>
      <c r="DD98">
        <v>0.5395</v>
      </c>
      <c r="DE98">
        <v>0.5499</v>
      </c>
      <c r="DF98">
        <v>0.5604</v>
      </c>
      <c r="DG98">
        <v>0.5684</v>
      </c>
      <c r="DH98">
        <v>0.57</v>
      </c>
      <c r="DI98">
        <v>0.5863</v>
      </c>
      <c r="DJ98">
        <v>0.73</v>
      </c>
      <c r="DK98">
        <v>0.7585</v>
      </c>
      <c r="DL98">
        <v>0.7854</v>
      </c>
      <c r="DM98">
        <v>0.8</v>
      </c>
      <c r="DN98">
        <v>0.8</v>
      </c>
      <c r="DO98">
        <v>0.8</v>
      </c>
      <c r="DP98">
        <v>0.8</v>
      </c>
      <c r="DQ98">
        <v>0.8</v>
      </c>
      <c r="DR98">
        <v>0.8</v>
      </c>
      <c r="DS98">
        <v>0.9301</v>
      </c>
      <c r="DT98">
        <v>0.96</v>
      </c>
      <c r="DU98">
        <v>0.96</v>
      </c>
      <c r="DV98">
        <v>0.96</v>
      </c>
      <c r="DW98">
        <v>0.96</v>
      </c>
      <c r="DX98">
        <v>0.9723</v>
      </c>
    </row>
    <row r="99" spans="1:128">
      <c r="A99">
        <v>9.8</v>
      </c>
      <c r="B99">
        <v>0</v>
      </c>
      <c r="C99">
        <v>0</v>
      </c>
      <c r="D99">
        <v>0</v>
      </c>
      <c r="E99">
        <v>0</v>
      </c>
      <c r="F99">
        <v>0</v>
      </c>
      <c r="G99">
        <v>2.746e-7</v>
      </c>
      <c r="H99">
        <v>1.572e-6</v>
      </c>
      <c r="I99">
        <v>3.212e-6</v>
      </c>
      <c r="J99">
        <v>5.736e-6</v>
      </c>
      <c r="K99">
        <v>9.516e-6</v>
      </c>
      <c r="L99">
        <v>2.184e-5</v>
      </c>
      <c r="M99">
        <v>3.464e-5</v>
      </c>
      <c r="N99">
        <v>4.468e-5</v>
      </c>
      <c r="O99">
        <v>5.693e-5</v>
      </c>
      <c r="P99">
        <v>7.073e-5</v>
      </c>
      <c r="Q99">
        <v>0.0001048</v>
      </c>
      <c r="R99">
        <v>0.0001564</v>
      </c>
      <c r="S99">
        <v>0.0001951</v>
      </c>
      <c r="T99">
        <v>0.0002409</v>
      </c>
      <c r="U99">
        <v>0.0002925</v>
      </c>
      <c r="V99">
        <v>0.0004446</v>
      </c>
      <c r="W99">
        <v>0.0006092</v>
      </c>
      <c r="X99">
        <v>0.00071</v>
      </c>
      <c r="Y99">
        <v>0.0008211</v>
      </c>
      <c r="Z99">
        <v>0.0009445</v>
      </c>
      <c r="AA99">
        <v>0.0011</v>
      </c>
      <c r="AB99">
        <v>0.0017</v>
      </c>
      <c r="AC99">
        <v>0.0019</v>
      </c>
      <c r="AD99">
        <v>0.0021</v>
      </c>
      <c r="AE99">
        <v>0.0023</v>
      </c>
      <c r="AF99">
        <v>0.0028</v>
      </c>
      <c r="AG99">
        <v>0.0035</v>
      </c>
      <c r="AH99">
        <v>0.0039</v>
      </c>
      <c r="AI99">
        <v>0.0043</v>
      </c>
      <c r="AJ99">
        <v>0.0047</v>
      </c>
      <c r="AK99">
        <v>0.0051</v>
      </c>
      <c r="AL99">
        <v>0.0064</v>
      </c>
      <c r="AM99">
        <v>0.0073</v>
      </c>
      <c r="AN99">
        <v>0.0079</v>
      </c>
      <c r="AO99">
        <v>0.0085</v>
      </c>
      <c r="AP99">
        <v>0.0101</v>
      </c>
      <c r="AQ99">
        <v>0.0117</v>
      </c>
      <c r="AR99">
        <v>0.0125</v>
      </c>
      <c r="AS99">
        <v>0.0134</v>
      </c>
      <c r="AT99">
        <v>0.0145</v>
      </c>
      <c r="AU99">
        <v>0.0171</v>
      </c>
      <c r="AV99">
        <v>0.0189</v>
      </c>
      <c r="AW99">
        <v>0.02</v>
      </c>
      <c r="AX99">
        <v>0.0211</v>
      </c>
      <c r="AY99">
        <v>0.0228</v>
      </c>
      <c r="AZ99">
        <v>0.0262</v>
      </c>
      <c r="BA99">
        <v>0.0287</v>
      </c>
      <c r="BB99">
        <v>0.0301</v>
      </c>
      <c r="BC99">
        <v>0.0315</v>
      </c>
      <c r="BD99">
        <v>0.033</v>
      </c>
      <c r="BE99">
        <v>0.0359</v>
      </c>
      <c r="BF99">
        <v>0.0387</v>
      </c>
      <c r="BG99">
        <v>0.0404</v>
      </c>
      <c r="BH99">
        <v>0.042</v>
      </c>
      <c r="BI99">
        <v>0.0437</v>
      </c>
      <c r="BJ99">
        <v>0.0459</v>
      </c>
      <c r="BK99">
        <v>0.0493</v>
      </c>
      <c r="BL99">
        <v>0.0522</v>
      </c>
      <c r="BM99">
        <v>0.0541</v>
      </c>
      <c r="BN99">
        <v>0.0565</v>
      </c>
      <c r="BO99">
        <v>0.0602</v>
      </c>
      <c r="BP99">
        <v>0.0635</v>
      </c>
      <c r="BQ99">
        <v>0.0655</v>
      </c>
      <c r="BR99">
        <v>0.0676</v>
      </c>
      <c r="BS99">
        <v>0.0717</v>
      </c>
      <c r="BT99">
        <v>0.0757</v>
      </c>
      <c r="BU99">
        <v>0.0778</v>
      </c>
      <c r="BV99">
        <v>0.0799</v>
      </c>
      <c r="BW99">
        <v>0.0819</v>
      </c>
      <c r="BX99">
        <v>0.084</v>
      </c>
      <c r="BY99">
        <v>0.0871</v>
      </c>
      <c r="BZ99">
        <v>0.1175</v>
      </c>
      <c r="CA99">
        <v>0.1471</v>
      </c>
      <c r="CB99">
        <v>0.1803</v>
      </c>
      <c r="CC99">
        <v>0.2093</v>
      </c>
      <c r="CD99">
        <v>0.2355</v>
      </c>
      <c r="CE99">
        <v>0.2555</v>
      </c>
      <c r="CF99">
        <v>0.2738</v>
      </c>
      <c r="CG99">
        <v>0.2925</v>
      </c>
      <c r="CH99">
        <v>0.3078</v>
      </c>
      <c r="CI99">
        <v>0.3234</v>
      </c>
      <c r="CJ99">
        <v>0.3381</v>
      </c>
      <c r="CK99">
        <v>0.3514</v>
      </c>
      <c r="CL99">
        <v>0.3632</v>
      </c>
      <c r="CM99">
        <v>0.3731</v>
      </c>
      <c r="CN99">
        <v>0.3819</v>
      </c>
      <c r="CO99">
        <v>0.4093</v>
      </c>
      <c r="CP99">
        <v>0.4272</v>
      </c>
      <c r="CQ99">
        <v>0.4456</v>
      </c>
      <c r="CR99">
        <v>0.463</v>
      </c>
      <c r="CS99">
        <v>0.4744</v>
      </c>
      <c r="CT99">
        <v>0.4803</v>
      </c>
      <c r="CU99">
        <v>0.484</v>
      </c>
      <c r="CV99">
        <v>0.4876</v>
      </c>
      <c r="CW99">
        <v>0.4898</v>
      </c>
      <c r="CX99">
        <v>0.4907</v>
      </c>
      <c r="CY99">
        <v>0.4931</v>
      </c>
      <c r="CZ99">
        <v>0.4996</v>
      </c>
      <c r="DA99">
        <v>0.509</v>
      </c>
      <c r="DB99">
        <v>0.5184</v>
      </c>
      <c r="DC99">
        <v>0.5277</v>
      </c>
      <c r="DD99">
        <v>0.5395</v>
      </c>
      <c r="DE99">
        <v>0.5499</v>
      </c>
      <c r="DF99">
        <v>0.5604</v>
      </c>
      <c r="DG99">
        <v>0.5684</v>
      </c>
      <c r="DH99">
        <v>0.57</v>
      </c>
      <c r="DI99">
        <v>0.5863</v>
      </c>
      <c r="DJ99">
        <v>0.73</v>
      </c>
      <c r="DK99">
        <v>0.7585</v>
      </c>
      <c r="DL99">
        <v>0.7854</v>
      </c>
      <c r="DM99">
        <v>0.8</v>
      </c>
      <c r="DN99">
        <v>0.8</v>
      </c>
      <c r="DO99">
        <v>0.8</v>
      </c>
      <c r="DP99">
        <v>0.8</v>
      </c>
      <c r="DQ99">
        <v>0.8</v>
      </c>
      <c r="DR99">
        <v>0.8</v>
      </c>
      <c r="DS99">
        <v>0.9301</v>
      </c>
      <c r="DT99">
        <v>0.96</v>
      </c>
      <c r="DU99">
        <v>0.96</v>
      </c>
      <c r="DV99">
        <v>0.96</v>
      </c>
      <c r="DW99">
        <v>0.96</v>
      </c>
      <c r="DX99">
        <v>0.9723</v>
      </c>
    </row>
    <row r="100" spans="1:128">
      <c r="A100">
        <v>9.9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2.746e-7</v>
      </c>
      <c r="H100">
        <v>1.572e-6</v>
      </c>
      <c r="I100">
        <v>3.212e-6</v>
      </c>
      <c r="J100">
        <v>5.736e-6</v>
      </c>
      <c r="K100">
        <v>9.516e-6</v>
      </c>
      <c r="L100">
        <v>2.184e-5</v>
      </c>
      <c r="M100">
        <v>3.464e-5</v>
      </c>
      <c r="N100">
        <v>4.468e-5</v>
      </c>
      <c r="O100">
        <v>5.693e-5</v>
      </c>
      <c r="P100">
        <v>7.073e-5</v>
      </c>
      <c r="Q100">
        <v>0.0001048</v>
      </c>
      <c r="R100">
        <v>0.0001564</v>
      </c>
      <c r="S100">
        <v>0.0001951</v>
      </c>
      <c r="T100">
        <v>0.0002409</v>
      </c>
      <c r="U100">
        <v>0.0002925</v>
      </c>
      <c r="V100">
        <v>0.0004446</v>
      </c>
      <c r="W100">
        <v>0.0006092</v>
      </c>
      <c r="X100">
        <v>0.00071</v>
      </c>
      <c r="Y100">
        <v>0.0008211</v>
      </c>
      <c r="Z100">
        <v>0.0009445</v>
      </c>
      <c r="AA100">
        <v>0.0011</v>
      </c>
      <c r="AB100">
        <v>0.0017</v>
      </c>
      <c r="AC100">
        <v>0.0019</v>
      </c>
      <c r="AD100">
        <v>0.0021</v>
      </c>
      <c r="AE100">
        <v>0.0023</v>
      </c>
      <c r="AF100">
        <v>0.0028</v>
      </c>
      <c r="AG100">
        <v>0.0035</v>
      </c>
      <c r="AH100">
        <v>0.0039</v>
      </c>
      <c r="AI100">
        <v>0.0043</v>
      </c>
      <c r="AJ100">
        <v>0.0047</v>
      </c>
      <c r="AK100">
        <v>0.0051</v>
      </c>
      <c r="AL100">
        <v>0.0064</v>
      </c>
      <c r="AM100">
        <v>0.0073</v>
      </c>
      <c r="AN100">
        <v>0.0079</v>
      </c>
      <c r="AO100">
        <v>0.0085</v>
      </c>
      <c r="AP100">
        <v>0.0101</v>
      </c>
      <c r="AQ100">
        <v>0.0117</v>
      </c>
      <c r="AR100">
        <v>0.0125</v>
      </c>
      <c r="AS100">
        <v>0.0134</v>
      </c>
      <c r="AT100">
        <v>0.0145</v>
      </c>
      <c r="AU100">
        <v>0.0171</v>
      </c>
      <c r="AV100">
        <v>0.0189</v>
      </c>
      <c r="AW100">
        <v>0.02</v>
      </c>
      <c r="AX100">
        <v>0.0211</v>
      </c>
      <c r="AY100">
        <v>0.0228</v>
      </c>
      <c r="AZ100">
        <v>0.0262</v>
      </c>
      <c r="BA100">
        <v>0.0287</v>
      </c>
      <c r="BB100">
        <v>0.0301</v>
      </c>
      <c r="BC100">
        <v>0.0315</v>
      </c>
      <c r="BD100">
        <v>0.033</v>
      </c>
      <c r="BE100">
        <v>0.0359</v>
      </c>
      <c r="BF100">
        <v>0.0387</v>
      </c>
      <c r="BG100">
        <v>0.0404</v>
      </c>
      <c r="BH100">
        <v>0.042</v>
      </c>
      <c r="BI100">
        <v>0.0437</v>
      </c>
      <c r="BJ100">
        <v>0.0459</v>
      </c>
      <c r="BK100">
        <v>0.0493</v>
      </c>
      <c r="BL100">
        <v>0.0522</v>
      </c>
      <c r="BM100">
        <v>0.0541</v>
      </c>
      <c r="BN100">
        <v>0.0565</v>
      </c>
      <c r="BO100">
        <v>0.0602</v>
      </c>
      <c r="BP100">
        <v>0.0635</v>
      </c>
      <c r="BQ100">
        <v>0.0655</v>
      </c>
      <c r="BR100">
        <v>0.0676</v>
      </c>
      <c r="BS100">
        <v>0.0717</v>
      </c>
      <c r="BT100">
        <v>0.0757</v>
      </c>
      <c r="BU100">
        <v>0.0778</v>
      </c>
      <c r="BV100">
        <v>0.0799</v>
      </c>
      <c r="BW100">
        <v>0.0819</v>
      </c>
      <c r="BX100">
        <v>0.084</v>
      </c>
      <c r="BY100">
        <v>0.0871</v>
      </c>
      <c r="BZ100">
        <v>0.1175</v>
      </c>
      <c r="CA100">
        <v>0.1471</v>
      </c>
      <c r="CB100">
        <v>0.1803</v>
      </c>
      <c r="CC100">
        <v>0.2093</v>
      </c>
      <c r="CD100">
        <v>0.2355</v>
      </c>
      <c r="CE100">
        <v>0.2555</v>
      </c>
      <c r="CF100">
        <v>0.2738</v>
      </c>
      <c r="CG100">
        <v>0.2925</v>
      </c>
      <c r="CH100">
        <v>0.3078</v>
      </c>
      <c r="CI100">
        <v>0.3234</v>
      </c>
      <c r="CJ100">
        <v>0.3381</v>
      </c>
      <c r="CK100">
        <v>0.3514</v>
      </c>
      <c r="CL100">
        <v>0.3632</v>
      </c>
      <c r="CM100">
        <v>0.3731</v>
      </c>
      <c r="CN100">
        <v>0.3819</v>
      </c>
      <c r="CO100">
        <v>0.4093</v>
      </c>
      <c r="CP100">
        <v>0.4272</v>
      </c>
      <c r="CQ100">
        <v>0.4456</v>
      </c>
      <c r="CR100">
        <v>0.463</v>
      </c>
      <c r="CS100">
        <v>0.4744</v>
      </c>
      <c r="CT100">
        <v>0.4803</v>
      </c>
      <c r="CU100">
        <v>0.484</v>
      </c>
      <c r="CV100">
        <v>0.4876</v>
      </c>
      <c r="CW100">
        <v>0.4898</v>
      </c>
      <c r="CX100">
        <v>0.4907</v>
      </c>
      <c r="CY100">
        <v>0.4931</v>
      </c>
      <c r="CZ100">
        <v>0.4996</v>
      </c>
      <c r="DA100">
        <v>0.509</v>
      </c>
      <c r="DB100">
        <v>0.5184</v>
      </c>
      <c r="DC100">
        <v>0.5277</v>
      </c>
      <c r="DD100">
        <v>0.5395</v>
      </c>
      <c r="DE100">
        <v>0.5499</v>
      </c>
      <c r="DF100">
        <v>0.5604</v>
      </c>
      <c r="DG100">
        <v>0.5684</v>
      </c>
      <c r="DH100">
        <v>0.57</v>
      </c>
      <c r="DI100">
        <v>0.5863</v>
      </c>
      <c r="DJ100">
        <v>0.73</v>
      </c>
      <c r="DK100">
        <v>0.7585</v>
      </c>
      <c r="DL100">
        <v>0.7854</v>
      </c>
      <c r="DM100">
        <v>0.8</v>
      </c>
      <c r="DN100">
        <v>0.8</v>
      </c>
      <c r="DO100">
        <v>0.8</v>
      </c>
      <c r="DP100">
        <v>0.8</v>
      </c>
      <c r="DQ100">
        <v>0.8</v>
      </c>
      <c r="DR100">
        <v>0.8</v>
      </c>
      <c r="DS100">
        <v>0.9301</v>
      </c>
      <c r="DT100">
        <v>0.96</v>
      </c>
      <c r="DU100">
        <v>0.96</v>
      </c>
      <c r="DV100">
        <v>0.96</v>
      </c>
      <c r="DW100">
        <v>0.96</v>
      </c>
      <c r="DX100">
        <v>0.9723</v>
      </c>
    </row>
    <row r="101" spans="1:128">
      <c r="A101">
        <v>10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2.746e-7</v>
      </c>
      <c r="H101">
        <v>1.572e-6</v>
      </c>
      <c r="I101">
        <v>3.212e-6</v>
      </c>
      <c r="J101">
        <v>5.736e-6</v>
      </c>
      <c r="K101">
        <v>9.516e-6</v>
      </c>
      <c r="L101">
        <v>2.184e-5</v>
      </c>
      <c r="M101">
        <v>3.464e-5</v>
      </c>
      <c r="N101">
        <v>4.468e-5</v>
      </c>
      <c r="O101">
        <v>5.693e-5</v>
      </c>
      <c r="P101">
        <v>7.073e-5</v>
      </c>
      <c r="Q101">
        <v>0.0001048</v>
      </c>
      <c r="R101">
        <v>0.0001564</v>
      </c>
      <c r="S101">
        <v>0.0001951</v>
      </c>
      <c r="T101">
        <v>0.0002409</v>
      </c>
      <c r="U101">
        <v>0.0002925</v>
      </c>
      <c r="V101">
        <v>0.0004446</v>
      </c>
      <c r="W101">
        <v>0.0006092</v>
      </c>
      <c r="X101">
        <v>0.00071</v>
      </c>
      <c r="Y101">
        <v>0.0008211</v>
      </c>
      <c r="Z101">
        <v>0.0009445</v>
      </c>
      <c r="AA101">
        <v>0.0011</v>
      </c>
      <c r="AB101">
        <v>0.0017</v>
      </c>
      <c r="AC101">
        <v>0.0019</v>
      </c>
      <c r="AD101">
        <v>0.0021</v>
      </c>
      <c r="AE101">
        <v>0.0023</v>
      </c>
      <c r="AF101">
        <v>0.0028</v>
      </c>
      <c r="AG101">
        <v>0.0035</v>
      </c>
      <c r="AH101">
        <v>0.0039</v>
      </c>
      <c r="AI101">
        <v>0.0043</v>
      </c>
      <c r="AJ101">
        <v>0.0047</v>
      </c>
      <c r="AK101">
        <v>0.0051</v>
      </c>
      <c r="AL101">
        <v>0.0064</v>
      </c>
      <c r="AM101">
        <v>0.0073</v>
      </c>
      <c r="AN101">
        <v>0.0079</v>
      </c>
      <c r="AO101">
        <v>0.0085</v>
      </c>
      <c r="AP101">
        <v>0.0101</v>
      </c>
      <c r="AQ101">
        <v>0.0117</v>
      </c>
      <c r="AR101">
        <v>0.0125</v>
      </c>
      <c r="AS101">
        <v>0.0134</v>
      </c>
      <c r="AT101">
        <v>0.0145</v>
      </c>
      <c r="AU101">
        <v>0.0171</v>
      </c>
      <c r="AV101">
        <v>0.0189</v>
      </c>
      <c r="AW101">
        <v>0.02</v>
      </c>
      <c r="AX101">
        <v>0.0211</v>
      </c>
      <c r="AY101">
        <v>0.0228</v>
      </c>
      <c r="AZ101">
        <v>0.0262</v>
      </c>
      <c r="BA101">
        <v>0.0287</v>
      </c>
      <c r="BB101">
        <v>0.0301</v>
      </c>
      <c r="BC101">
        <v>0.0315</v>
      </c>
      <c r="BD101">
        <v>0.033</v>
      </c>
      <c r="BE101">
        <v>0.0359</v>
      </c>
      <c r="BF101">
        <v>0.0387</v>
      </c>
      <c r="BG101">
        <v>0.0404</v>
      </c>
      <c r="BH101">
        <v>0.042</v>
      </c>
      <c r="BI101">
        <v>0.0437</v>
      </c>
      <c r="BJ101">
        <v>0.0459</v>
      </c>
      <c r="BK101">
        <v>0.0493</v>
      </c>
      <c r="BL101">
        <v>0.0522</v>
      </c>
      <c r="BM101">
        <v>0.0541</v>
      </c>
      <c r="BN101">
        <v>0.0565</v>
      </c>
      <c r="BO101">
        <v>0.0602</v>
      </c>
      <c r="BP101">
        <v>0.0635</v>
      </c>
      <c r="BQ101">
        <v>0.0655</v>
      </c>
      <c r="BR101">
        <v>0.0676</v>
      </c>
      <c r="BS101">
        <v>0.0717</v>
      </c>
      <c r="BT101">
        <v>0.0757</v>
      </c>
      <c r="BU101">
        <v>0.0778</v>
      </c>
      <c r="BV101">
        <v>0.0799</v>
      </c>
      <c r="BW101">
        <v>0.0819</v>
      </c>
      <c r="BX101">
        <v>0.084</v>
      </c>
      <c r="BY101">
        <v>0.0871</v>
      </c>
      <c r="BZ101">
        <v>0.1175</v>
      </c>
      <c r="CA101">
        <v>0.1471</v>
      </c>
      <c r="CB101">
        <v>0.1803</v>
      </c>
      <c r="CC101">
        <v>0.2093</v>
      </c>
      <c r="CD101">
        <v>0.2355</v>
      </c>
      <c r="CE101">
        <v>0.2555</v>
      </c>
      <c r="CF101">
        <v>0.2738</v>
      </c>
      <c r="CG101">
        <v>0.2925</v>
      </c>
      <c r="CH101">
        <v>0.3078</v>
      </c>
      <c r="CI101">
        <v>0.3234</v>
      </c>
      <c r="CJ101">
        <v>0.3381</v>
      </c>
      <c r="CK101">
        <v>0.3514</v>
      </c>
      <c r="CL101">
        <v>0.3632</v>
      </c>
      <c r="CM101">
        <v>0.3731</v>
      </c>
      <c r="CN101">
        <v>0.3819</v>
      </c>
      <c r="CO101">
        <v>0.4093</v>
      </c>
      <c r="CP101">
        <v>0.4272</v>
      </c>
      <c r="CQ101">
        <v>0.4456</v>
      </c>
      <c r="CR101">
        <v>0.463</v>
      </c>
      <c r="CS101">
        <v>0.4744</v>
      </c>
      <c r="CT101">
        <v>0.4803</v>
      </c>
      <c r="CU101">
        <v>0.484</v>
      </c>
      <c r="CV101">
        <v>0.4876</v>
      </c>
      <c r="CW101">
        <v>0.4898</v>
      </c>
      <c r="CX101">
        <v>0.4907</v>
      </c>
      <c r="CY101">
        <v>0.4931</v>
      </c>
      <c r="CZ101">
        <v>0.4996</v>
      </c>
      <c r="DA101">
        <v>0.509</v>
      </c>
      <c r="DB101">
        <v>0.5184</v>
      </c>
      <c r="DC101">
        <v>0.5277</v>
      </c>
      <c r="DD101">
        <v>0.5395</v>
      </c>
      <c r="DE101">
        <v>0.5499</v>
      </c>
      <c r="DF101">
        <v>0.5604</v>
      </c>
      <c r="DG101">
        <v>0.5684</v>
      </c>
      <c r="DH101">
        <v>0.57</v>
      </c>
      <c r="DI101">
        <v>0.5863</v>
      </c>
      <c r="DJ101">
        <v>0.73</v>
      </c>
      <c r="DK101">
        <v>0.7585</v>
      </c>
      <c r="DL101">
        <v>0.7854</v>
      </c>
      <c r="DM101">
        <v>0.8</v>
      </c>
      <c r="DN101">
        <v>0.8</v>
      </c>
      <c r="DO101">
        <v>0.8</v>
      </c>
      <c r="DP101">
        <v>0.8</v>
      </c>
      <c r="DQ101">
        <v>0.8</v>
      </c>
      <c r="DR101">
        <v>0.8</v>
      </c>
      <c r="DS101">
        <v>0.9301</v>
      </c>
      <c r="DT101">
        <v>0.96</v>
      </c>
      <c r="DU101">
        <v>0.96</v>
      </c>
      <c r="DV101">
        <v>0.96</v>
      </c>
      <c r="DW101">
        <v>0.96</v>
      </c>
      <c r="DX101">
        <v>0.9723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DX101"/>
  <sheetViews>
    <sheetView zoomScale="85" zoomScaleNormal="85" workbookViewId="0">
      <selection activeCell="M2" sqref="M2"/>
    </sheetView>
  </sheetViews>
  <sheetFormatPr defaultColWidth="9" defaultRowHeight="13.5"/>
  <cols>
    <col min="99" max="99" width="14.7083333333333" customWidth="1"/>
  </cols>
  <sheetData>
    <row r="1" spans="2:128">
      <c r="B1">
        <v>25</v>
      </c>
      <c r="C1">
        <v>26</v>
      </c>
      <c r="D1">
        <v>27</v>
      </c>
      <c r="E1">
        <v>28</v>
      </c>
      <c r="F1">
        <v>29</v>
      </c>
      <c r="G1">
        <v>30</v>
      </c>
      <c r="H1">
        <v>31</v>
      </c>
      <c r="I1">
        <v>32</v>
      </c>
      <c r="J1">
        <v>33</v>
      </c>
      <c r="K1">
        <v>34</v>
      </c>
      <c r="L1">
        <v>35</v>
      </c>
      <c r="M1">
        <v>36</v>
      </c>
      <c r="N1">
        <v>37</v>
      </c>
      <c r="O1">
        <v>38</v>
      </c>
      <c r="P1">
        <v>39</v>
      </c>
      <c r="Q1">
        <v>40</v>
      </c>
      <c r="R1">
        <v>41</v>
      </c>
      <c r="S1">
        <v>42</v>
      </c>
      <c r="T1">
        <v>43</v>
      </c>
      <c r="U1">
        <v>44</v>
      </c>
      <c r="V1">
        <v>45</v>
      </c>
      <c r="W1">
        <v>46</v>
      </c>
      <c r="X1">
        <v>47</v>
      </c>
      <c r="Y1">
        <v>48</v>
      </c>
      <c r="Z1">
        <v>49</v>
      </c>
      <c r="AA1">
        <v>50</v>
      </c>
      <c r="AB1">
        <v>51</v>
      </c>
      <c r="AC1">
        <v>52</v>
      </c>
      <c r="AD1">
        <v>53</v>
      </c>
      <c r="AE1">
        <v>54</v>
      </c>
      <c r="AF1">
        <v>55</v>
      </c>
      <c r="AG1">
        <v>56</v>
      </c>
      <c r="AH1">
        <v>57</v>
      </c>
      <c r="AI1">
        <v>58</v>
      </c>
      <c r="AJ1">
        <v>59</v>
      </c>
      <c r="AK1">
        <v>60</v>
      </c>
      <c r="AL1">
        <v>61</v>
      </c>
      <c r="AM1">
        <v>62</v>
      </c>
      <c r="AN1">
        <v>63</v>
      </c>
      <c r="AO1">
        <v>64</v>
      </c>
      <c r="AP1">
        <v>65</v>
      </c>
      <c r="AQ1">
        <v>66</v>
      </c>
      <c r="AR1">
        <v>67</v>
      </c>
      <c r="AS1">
        <v>68</v>
      </c>
      <c r="AT1">
        <v>69</v>
      </c>
      <c r="AU1">
        <v>70</v>
      </c>
      <c r="AV1">
        <v>71</v>
      </c>
      <c r="AW1">
        <v>72</v>
      </c>
      <c r="AX1">
        <v>73</v>
      </c>
      <c r="AY1">
        <v>74</v>
      </c>
      <c r="AZ1">
        <v>75</v>
      </c>
      <c r="BA1">
        <v>76</v>
      </c>
      <c r="BB1">
        <v>77</v>
      </c>
      <c r="BC1">
        <v>78</v>
      </c>
      <c r="BD1">
        <v>79</v>
      </c>
      <c r="BE1">
        <v>80</v>
      </c>
      <c r="BF1">
        <v>81</v>
      </c>
      <c r="BG1">
        <v>82</v>
      </c>
      <c r="BH1">
        <v>83</v>
      </c>
      <c r="BI1">
        <v>84</v>
      </c>
      <c r="BJ1">
        <v>85</v>
      </c>
      <c r="BK1">
        <v>86</v>
      </c>
      <c r="BL1">
        <v>87</v>
      </c>
      <c r="BM1">
        <v>88</v>
      </c>
      <c r="BN1">
        <v>89</v>
      </c>
      <c r="BO1">
        <v>90</v>
      </c>
      <c r="BP1">
        <v>91</v>
      </c>
      <c r="BQ1">
        <v>92</v>
      </c>
      <c r="BR1">
        <v>93</v>
      </c>
      <c r="BS1">
        <v>94</v>
      </c>
      <c r="BT1">
        <v>95</v>
      </c>
      <c r="BU1">
        <v>96</v>
      </c>
      <c r="BV1">
        <v>97</v>
      </c>
      <c r="BW1">
        <v>98</v>
      </c>
      <c r="BX1">
        <v>99</v>
      </c>
      <c r="BY1">
        <v>100</v>
      </c>
      <c r="BZ1">
        <v>110</v>
      </c>
      <c r="CA1">
        <v>120</v>
      </c>
      <c r="CB1">
        <v>130</v>
      </c>
      <c r="CC1">
        <v>140</v>
      </c>
      <c r="CD1">
        <v>150</v>
      </c>
      <c r="CE1">
        <v>160</v>
      </c>
      <c r="CF1">
        <v>170</v>
      </c>
      <c r="CG1">
        <v>180</v>
      </c>
      <c r="CH1">
        <v>190</v>
      </c>
      <c r="CI1">
        <v>200</v>
      </c>
      <c r="CJ1">
        <v>210</v>
      </c>
      <c r="CK1">
        <v>220</v>
      </c>
      <c r="CL1">
        <v>230</v>
      </c>
      <c r="CM1">
        <v>240</v>
      </c>
      <c r="CN1">
        <v>250</v>
      </c>
      <c r="CO1">
        <v>300</v>
      </c>
      <c r="CP1">
        <v>350</v>
      </c>
      <c r="CQ1">
        <v>400</v>
      </c>
      <c r="CR1">
        <v>450</v>
      </c>
      <c r="CS1">
        <v>500</v>
      </c>
      <c r="CT1">
        <v>600</v>
      </c>
      <c r="CU1">
        <v>700</v>
      </c>
      <c r="CV1">
        <v>800</v>
      </c>
      <c r="CW1">
        <v>900</v>
      </c>
      <c r="CX1">
        <v>1000</v>
      </c>
      <c r="CY1">
        <v>1200</v>
      </c>
      <c r="CZ1">
        <v>1400</v>
      </c>
      <c r="DA1">
        <v>1600</v>
      </c>
      <c r="DB1">
        <v>1800</v>
      </c>
      <c r="DC1">
        <v>2000</v>
      </c>
      <c r="DD1">
        <v>2500</v>
      </c>
      <c r="DE1">
        <v>3000</v>
      </c>
      <c r="DF1">
        <v>3500</v>
      </c>
      <c r="DG1">
        <v>4000</v>
      </c>
      <c r="DH1">
        <v>4500</v>
      </c>
      <c r="DI1">
        <v>5000</v>
      </c>
      <c r="DJ1">
        <v>6000</v>
      </c>
      <c r="DK1">
        <v>7000</v>
      </c>
      <c r="DL1">
        <v>8000</v>
      </c>
      <c r="DM1">
        <v>9000</v>
      </c>
      <c r="DN1">
        <v>10000</v>
      </c>
      <c r="DO1">
        <v>11000</v>
      </c>
      <c r="DP1">
        <v>12000</v>
      </c>
      <c r="DQ1">
        <v>13000</v>
      </c>
      <c r="DR1">
        <v>14000</v>
      </c>
      <c r="DS1">
        <v>15000</v>
      </c>
      <c r="DT1">
        <v>16000</v>
      </c>
      <c r="DU1">
        <v>17000</v>
      </c>
      <c r="DV1">
        <v>18000</v>
      </c>
      <c r="DW1">
        <v>19000</v>
      </c>
      <c r="DX1">
        <v>20000</v>
      </c>
    </row>
    <row r="2" spans="1:128">
      <c r="A2">
        <v>0.1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7.172e-8</v>
      </c>
      <c r="J2">
        <v>4.162e-7</v>
      </c>
      <c r="K2">
        <v>7.687e-7</v>
      </c>
      <c r="L2">
        <v>1.385e-6</v>
      </c>
      <c r="M2">
        <v>1.947e-6</v>
      </c>
      <c r="N2">
        <v>2.303e-6</v>
      </c>
      <c r="O2">
        <v>2.649e-6</v>
      </c>
      <c r="P2">
        <v>3.043e-6</v>
      </c>
      <c r="Q2">
        <v>4.076e-6</v>
      </c>
      <c r="R2">
        <v>5.349e-6</v>
      </c>
      <c r="S2">
        <v>6.008e-6</v>
      </c>
      <c r="T2">
        <v>7.127e-6</v>
      </c>
      <c r="U2">
        <v>8.662e-6</v>
      </c>
      <c r="V2">
        <v>1.216e-5</v>
      </c>
      <c r="W2">
        <v>1.592e-5</v>
      </c>
      <c r="X2">
        <v>1.834e-5</v>
      </c>
      <c r="Y2">
        <v>2.07e-5</v>
      </c>
      <c r="Z2">
        <v>2.317e-5</v>
      </c>
      <c r="AA2">
        <v>2.673e-5</v>
      </c>
      <c r="AB2">
        <v>3.635e-5</v>
      </c>
      <c r="AC2">
        <v>4.001e-5</v>
      </c>
      <c r="AD2">
        <v>4.346e-5</v>
      </c>
      <c r="AE2">
        <v>4.687e-5</v>
      </c>
      <c r="AF2">
        <v>5.226e-5</v>
      </c>
      <c r="AG2">
        <v>6.203e-5</v>
      </c>
      <c r="AH2">
        <v>6.742e-5</v>
      </c>
      <c r="AI2">
        <v>7.283e-5</v>
      </c>
      <c r="AJ2">
        <v>7.824e-5</v>
      </c>
      <c r="AK2">
        <v>8.386e-5</v>
      </c>
      <c r="AL2">
        <v>9.728e-5</v>
      </c>
      <c r="AM2">
        <v>0.0001057</v>
      </c>
      <c r="AN2">
        <v>0.0001112</v>
      </c>
      <c r="AO2">
        <v>0.0001163</v>
      </c>
      <c r="AP2">
        <v>0.0001268</v>
      </c>
      <c r="AQ2">
        <v>0.0001374</v>
      </c>
      <c r="AR2">
        <v>0.0001425</v>
      </c>
      <c r="AS2">
        <v>0.0001477</v>
      </c>
      <c r="AT2">
        <v>0.0001539</v>
      </c>
      <c r="AU2">
        <v>0.0001661</v>
      </c>
      <c r="AV2">
        <v>0.0001742</v>
      </c>
      <c r="AW2">
        <v>0.0001789</v>
      </c>
      <c r="AX2">
        <v>0.0001837</v>
      </c>
      <c r="AY2">
        <v>0.0001899</v>
      </c>
      <c r="AZ2">
        <v>0.0002011</v>
      </c>
      <c r="BA2">
        <v>0.0002087</v>
      </c>
      <c r="BB2">
        <v>0.0002125</v>
      </c>
      <c r="BC2">
        <v>0.0002163</v>
      </c>
      <c r="BD2">
        <v>0.00022</v>
      </c>
      <c r="BE2">
        <v>0.0002274</v>
      </c>
      <c r="BF2">
        <v>0.0002347</v>
      </c>
      <c r="BG2">
        <v>0.0002386</v>
      </c>
      <c r="BH2">
        <v>0.0002425</v>
      </c>
      <c r="BI2">
        <v>0.0002463</v>
      </c>
      <c r="BJ2">
        <v>0.0002514</v>
      </c>
      <c r="BK2">
        <v>0.0002594</v>
      </c>
      <c r="BL2">
        <v>0.0002661</v>
      </c>
      <c r="BM2">
        <v>0.0002701</v>
      </c>
      <c r="BN2">
        <v>0.0002753</v>
      </c>
      <c r="BO2">
        <v>0.0002831</v>
      </c>
      <c r="BP2">
        <v>0.0002899</v>
      </c>
      <c r="BQ2">
        <v>0.0002931</v>
      </c>
      <c r="BR2">
        <v>0.0002966</v>
      </c>
      <c r="BS2">
        <v>0.0003033</v>
      </c>
      <c r="BT2">
        <v>0.00031</v>
      </c>
      <c r="BU2">
        <v>0.0003132</v>
      </c>
      <c r="BV2">
        <v>0.0003162</v>
      </c>
      <c r="BW2">
        <v>0.0003194</v>
      </c>
      <c r="BX2">
        <v>0.0003227</v>
      </c>
      <c r="BY2">
        <v>0.0003276</v>
      </c>
      <c r="BZ2">
        <v>0.0003592</v>
      </c>
      <c r="CA2">
        <v>0.0003963</v>
      </c>
      <c r="CB2">
        <v>0.0004585</v>
      </c>
      <c r="CC2">
        <v>0.0005089</v>
      </c>
      <c r="CD2">
        <v>0.0005759</v>
      </c>
      <c r="CE2">
        <v>0.0006265</v>
      </c>
      <c r="CF2">
        <v>0.0006693</v>
      </c>
      <c r="CG2">
        <v>0.0007165</v>
      </c>
      <c r="CH2">
        <v>0.0007551</v>
      </c>
      <c r="CI2">
        <v>0.0008036</v>
      </c>
      <c r="CJ2">
        <v>0.00086</v>
      </c>
      <c r="CK2">
        <v>0.000911</v>
      </c>
      <c r="CL2">
        <v>0.0009618</v>
      </c>
      <c r="CM2">
        <v>0.001</v>
      </c>
      <c r="CN2">
        <v>0.001</v>
      </c>
      <c r="CO2">
        <v>0.0013</v>
      </c>
      <c r="CP2">
        <v>0.0018</v>
      </c>
      <c r="CQ2">
        <v>0.0028</v>
      </c>
      <c r="CR2">
        <v>0.0046</v>
      </c>
      <c r="CS2">
        <v>0.0083</v>
      </c>
      <c r="CT2">
        <v>0.0236</v>
      </c>
      <c r="CU2">
        <v>0.0693</v>
      </c>
      <c r="CV2">
        <v>0.0982</v>
      </c>
      <c r="CW2">
        <v>0.1272</v>
      </c>
      <c r="CX2">
        <v>0.1576</v>
      </c>
      <c r="CY2">
        <v>0.236</v>
      </c>
      <c r="CZ2">
        <v>0.2862</v>
      </c>
      <c r="DA2">
        <v>0.3217</v>
      </c>
      <c r="DB2">
        <v>0.348</v>
      </c>
      <c r="DC2">
        <v>0.3701</v>
      </c>
      <c r="DD2">
        <v>0.4104</v>
      </c>
      <c r="DE2">
        <v>0.4412</v>
      </c>
      <c r="DF2">
        <v>0.4598</v>
      </c>
      <c r="DG2">
        <v>0.4689</v>
      </c>
      <c r="DH2">
        <v>0.5523</v>
      </c>
      <c r="DI2">
        <v>0.5708</v>
      </c>
      <c r="DJ2">
        <v>0.7189</v>
      </c>
      <c r="DK2">
        <v>0.7582</v>
      </c>
      <c r="DL2">
        <v>0.7854</v>
      </c>
      <c r="DM2">
        <v>0.8</v>
      </c>
      <c r="DN2">
        <v>0.8</v>
      </c>
      <c r="DO2">
        <v>0.8</v>
      </c>
      <c r="DP2">
        <v>0.8</v>
      </c>
      <c r="DQ2">
        <v>0.8</v>
      </c>
      <c r="DR2">
        <v>0.8</v>
      </c>
      <c r="DS2">
        <v>0.9301</v>
      </c>
      <c r="DT2">
        <v>0.96</v>
      </c>
      <c r="DU2">
        <v>0.96</v>
      </c>
      <c r="DV2">
        <v>0.96</v>
      </c>
      <c r="DW2">
        <v>0.96</v>
      </c>
      <c r="DX2">
        <v>0.9723</v>
      </c>
    </row>
    <row r="3" spans="1:128">
      <c r="A3">
        <v>0.2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7.172e-8</v>
      </c>
      <c r="J3">
        <v>4.162e-7</v>
      </c>
      <c r="K3">
        <v>7.687e-7</v>
      </c>
      <c r="L3">
        <v>1.385e-6</v>
      </c>
      <c r="M3">
        <v>1.947e-6</v>
      </c>
      <c r="N3">
        <v>2.303e-6</v>
      </c>
      <c r="O3">
        <v>2.649e-6</v>
      </c>
      <c r="P3">
        <v>3.043e-6</v>
      </c>
      <c r="Q3">
        <v>4.076e-6</v>
      </c>
      <c r="R3">
        <v>5.349e-6</v>
      </c>
      <c r="S3">
        <v>6.008e-6</v>
      </c>
      <c r="T3">
        <v>7.127e-6</v>
      </c>
      <c r="U3">
        <v>8.662e-6</v>
      </c>
      <c r="V3">
        <v>1.216e-5</v>
      </c>
      <c r="W3">
        <v>1.592e-5</v>
      </c>
      <c r="X3">
        <v>1.834e-5</v>
      </c>
      <c r="Y3">
        <v>2.07e-5</v>
      </c>
      <c r="Z3">
        <v>2.317e-5</v>
      </c>
      <c r="AA3">
        <v>2.673e-5</v>
      </c>
      <c r="AB3">
        <v>3.635e-5</v>
      </c>
      <c r="AC3">
        <v>4.001e-5</v>
      </c>
      <c r="AD3">
        <v>4.346e-5</v>
      </c>
      <c r="AE3">
        <v>4.687e-5</v>
      </c>
      <c r="AF3">
        <v>5.226e-5</v>
      </c>
      <c r="AG3">
        <v>6.203e-5</v>
      </c>
      <c r="AH3">
        <v>6.742e-5</v>
      </c>
      <c r="AI3">
        <v>7.283e-5</v>
      </c>
      <c r="AJ3">
        <v>7.824e-5</v>
      </c>
      <c r="AK3">
        <v>8.386e-5</v>
      </c>
      <c r="AL3">
        <v>9.728e-5</v>
      </c>
      <c r="AM3">
        <v>0.0001057</v>
      </c>
      <c r="AN3">
        <v>0.0001112</v>
      </c>
      <c r="AO3">
        <v>0.0001163</v>
      </c>
      <c r="AP3">
        <v>0.0001268</v>
      </c>
      <c r="AQ3">
        <v>0.0001374</v>
      </c>
      <c r="AR3">
        <v>0.0001425</v>
      </c>
      <c r="AS3">
        <v>0.0001477</v>
      </c>
      <c r="AT3">
        <v>0.000154</v>
      </c>
      <c r="AU3">
        <v>0.0001666</v>
      </c>
      <c r="AV3">
        <v>0.000175</v>
      </c>
      <c r="AW3">
        <v>0.0001799</v>
      </c>
      <c r="AX3">
        <v>0.0001848</v>
      </c>
      <c r="AY3">
        <v>0.0001912</v>
      </c>
      <c r="AZ3">
        <v>0.0002027</v>
      </c>
      <c r="BA3">
        <v>0.0002104</v>
      </c>
      <c r="BB3">
        <v>0.0002143</v>
      </c>
      <c r="BC3">
        <v>0.0002181</v>
      </c>
      <c r="BD3">
        <v>0.0002218</v>
      </c>
      <c r="BE3">
        <v>0.0002293</v>
      </c>
      <c r="BF3">
        <v>0.0002366</v>
      </c>
      <c r="BG3">
        <v>0.0002405</v>
      </c>
      <c r="BH3">
        <v>0.0002444</v>
      </c>
      <c r="BI3">
        <v>0.0002483</v>
      </c>
      <c r="BJ3">
        <v>0.0002534</v>
      </c>
      <c r="BK3">
        <v>0.0002615</v>
      </c>
      <c r="BL3">
        <v>0.0002684</v>
      </c>
      <c r="BM3">
        <v>0.0002725</v>
      </c>
      <c r="BN3">
        <v>0.0002782</v>
      </c>
      <c r="BO3">
        <v>0.0002875</v>
      </c>
      <c r="BP3">
        <v>0.0002956</v>
      </c>
      <c r="BQ3">
        <v>0.0002995</v>
      </c>
      <c r="BR3">
        <v>0.0003039</v>
      </c>
      <c r="BS3">
        <v>0.0003121</v>
      </c>
      <c r="BT3">
        <v>0.0003204</v>
      </c>
      <c r="BU3">
        <v>0.0003243</v>
      </c>
      <c r="BV3">
        <v>0.000328</v>
      </c>
      <c r="BW3">
        <v>0.0003315</v>
      </c>
      <c r="BX3">
        <v>0.000335</v>
      </c>
      <c r="BY3">
        <v>0.0003402</v>
      </c>
      <c r="BZ3">
        <v>0.0003789</v>
      </c>
      <c r="CA3">
        <v>0.0004282</v>
      </c>
      <c r="CB3">
        <v>0.0005019</v>
      </c>
      <c r="CC3">
        <v>0.0005763</v>
      </c>
      <c r="CD3">
        <v>0.0006546</v>
      </c>
      <c r="CE3">
        <v>0.0007117</v>
      </c>
      <c r="CF3">
        <v>0.0007643</v>
      </c>
      <c r="CG3">
        <v>0.0008198</v>
      </c>
      <c r="CH3">
        <v>0.000864</v>
      </c>
      <c r="CI3">
        <v>0.0009205</v>
      </c>
      <c r="CJ3">
        <v>0.0009976</v>
      </c>
      <c r="CK3">
        <v>0.0011</v>
      </c>
      <c r="CL3">
        <v>0.0011</v>
      </c>
      <c r="CM3">
        <v>0.0012</v>
      </c>
      <c r="CN3">
        <v>0.0013</v>
      </c>
      <c r="CO3">
        <v>0.0019</v>
      </c>
      <c r="CP3">
        <v>0.0035</v>
      </c>
      <c r="CQ3">
        <v>0.0068</v>
      </c>
      <c r="CR3">
        <v>0.0142</v>
      </c>
      <c r="CS3">
        <v>0.0266</v>
      </c>
      <c r="CT3">
        <v>0.0579</v>
      </c>
      <c r="CU3">
        <v>0.1334</v>
      </c>
      <c r="CV3">
        <v>0.1737</v>
      </c>
      <c r="CW3">
        <v>0.2114</v>
      </c>
      <c r="CX3">
        <v>0.2453</v>
      </c>
      <c r="CY3">
        <v>0.3194</v>
      </c>
      <c r="CZ3">
        <v>0.3551</v>
      </c>
      <c r="DA3">
        <v>0.3828</v>
      </c>
      <c r="DB3">
        <v>0.4036</v>
      </c>
      <c r="DC3">
        <v>0.4222</v>
      </c>
      <c r="DD3">
        <v>0.454</v>
      </c>
      <c r="DE3">
        <v>0.4685</v>
      </c>
      <c r="DF3">
        <v>0.473</v>
      </c>
      <c r="DG3">
        <v>0.4758</v>
      </c>
      <c r="DH3">
        <v>0.5583</v>
      </c>
      <c r="DI3">
        <v>0.5773</v>
      </c>
      <c r="DJ3">
        <v>0.7264</v>
      </c>
      <c r="DK3">
        <v>0.7585</v>
      </c>
      <c r="DL3">
        <v>0.7854</v>
      </c>
      <c r="DM3">
        <v>0.8</v>
      </c>
      <c r="DN3">
        <v>0.8</v>
      </c>
      <c r="DO3">
        <v>0.8</v>
      </c>
      <c r="DP3">
        <v>0.8</v>
      </c>
      <c r="DQ3">
        <v>0.8</v>
      </c>
      <c r="DR3">
        <v>0.8</v>
      </c>
      <c r="DS3">
        <v>0.9301</v>
      </c>
      <c r="DT3">
        <v>0.96</v>
      </c>
      <c r="DU3">
        <v>0.96</v>
      </c>
      <c r="DV3">
        <v>0.96</v>
      </c>
      <c r="DW3">
        <v>0.96</v>
      </c>
      <c r="DX3">
        <v>0.9723</v>
      </c>
    </row>
    <row r="4" spans="1:128">
      <c r="A4">
        <v>0.3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7.172e-8</v>
      </c>
      <c r="J4">
        <v>4.162e-7</v>
      </c>
      <c r="K4">
        <v>7.687e-7</v>
      </c>
      <c r="L4">
        <v>1.385e-6</v>
      </c>
      <c r="M4">
        <v>1.947e-6</v>
      </c>
      <c r="N4">
        <v>2.303e-6</v>
      </c>
      <c r="O4">
        <v>2.649e-6</v>
      </c>
      <c r="P4">
        <v>3.043e-6</v>
      </c>
      <c r="Q4">
        <v>4.076e-6</v>
      </c>
      <c r="R4">
        <v>5.349e-6</v>
      </c>
      <c r="S4">
        <v>6.008e-6</v>
      </c>
      <c r="T4">
        <v>7.127e-6</v>
      </c>
      <c r="U4">
        <v>8.662e-6</v>
      </c>
      <c r="V4">
        <v>1.216e-5</v>
      </c>
      <c r="W4">
        <v>1.592e-5</v>
      </c>
      <c r="X4">
        <v>1.834e-5</v>
      </c>
      <c r="Y4">
        <v>2.07e-5</v>
      </c>
      <c r="Z4">
        <v>2.317e-5</v>
      </c>
      <c r="AA4">
        <v>2.673e-5</v>
      </c>
      <c r="AB4">
        <v>3.635e-5</v>
      </c>
      <c r="AC4">
        <v>4.001e-5</v>
      </c>
      <c r="AD4">
        <v>4.346e-5</v>
      </c>
      <c r="AE4">
        <v>4.687e-5</v>
      </c>
      <c r="AF4">
        <v>5.226e-5</v>
      </c>
      <c r="AG4">
        <v>6.203e-5</v>
      </c>
      <c r="AH4">
        <v>6.742e-5</v>
      </c>
      <c r="AI4">
        <v>7.283e-5</v>
      </c>
      <c r="AJ4">
        <v>7.824e-5</v>
      </c>
      <c r="AK4">
        <v>8.387e-5</v>
      </c>
      <c r="AL4">
        <v>9.765e-5</v>
      </c>
      <c r="AM4">
        <v>0.0001064</v>
      </c>
      <c r="AN4">
        <v>0.0001121</v>
      </c>
      <c r="AO4">
        <v>0.0001173</v>
      </c>
      <c r="AP4">
        <v>0.0001282</v>
      </c>
      <c r="AQ4">
        <v>0.0001392</v>
      </c>
      <c r="AR4">
        <v>0.0001446</v>
      </c>
      <c r="AS4">
        <v>0.0001499</v>
      </c>
      <c r="AT4">
        <v>0.0001564</v>
      </c>
      <c r="AU4">
        <v>0.0001691</v>
      </c>
      <c r="AV4">
        <v>0.0001776</v>
      </c>
      <c r="AW4">
        <v>0.0001825</v>
      </c>
      <c r="AX4">
        <v>0.0001875</v>
      </c>
      <c r="AY4">
        <v>0.0001939</v>
      </c>
      <c r="AZ4">
        <v>0.0002058</v>
      </c>
      <c r="BA4">
        <v>0.000214</v>
      </c>
      <c r="BB4">
        <v>0.0002185</v>
      </c>
      <c r="BC4">
        <v>0.0002231</v>
      </c>
      <c r="BD4">
        <v>0.0002276</v>
      </c>
      <c r="BE4">
        <v>0.0002366</v>
      </c>
      <c r="BF4">
        <v>0.0002455</v>
      </c>
      <c r="BG4">
        <v>0.0002504</v>
      </c>
      <c r="BH4">
        <v>0.0002553</v>
      </c>
      <c r="BI4">
        <v>0.0002602</v>
      </c>
      <c r="BJ4">
        <v>0.0002666</v>
      </c>
      <c r="BK4">
        <v>0.0002766</v>
      </c>
      <c r="BL4">
        <v>0.000285</v>
      </c>
      <c r="BM4">
        <v>0.0002901</v>
      </c>
      <c r="BN4">
        <v>0.0002966</v>
      </c>
      <c r="BO4">
        <v>0.0003067</v>
      </c>
      <c r="BP4">
        <v>0.0003156</v>
      </c>
      <c r="BQ4">
        <v>0.0003205</v>
      </c>
      <c r="BR4">
        <v>0.000326</v>
      </c>
      <c r="BS4">
        <v>0.0003367</v>
      </c>
      <c r="BT4">
        <v>0.0003474</v>
      </c>
      <c r="BU4">
        <v>0.0003526</v>
      </c>
      <c r="BV4">
        <v>0.0003576</v>
      </c>
      <c r="BW4">
        <v>0.0003624</v>
      </c>
      <c r="BX4">
        <v>0.000367</v>
      </c>
      <c r="BY4">
        <v>0.000374</v>
      </c>
      <c r="BZ4">
        <v>0.0004337</v>
      </c>
      <c r="CA4">
        <v>0.000509</v>
      </c>
      <c r="CB4">
        <v>0.0006065</v>
      </c>
      <c r="CC4">
        <v>0.0007035</v>
      </c>
      <c r="CD4">
        <v>0.0008036</v>
      </c>
      <c r="CE4">
        <v>0.0008768</v>
      </c>
      <c r="CF4">
        <v>0.0009599</v>
      </c>
      <c r="CG4">
        <v>0.0011</v>
      </c>
      <c r="CH4">
        <v>0.0011</v>
      </c>
      <c r="CI4">
        <v>0.0012</v>
      </c>
      <c r="CJ4">
        <v>0.0013</v>
      </c>
      <c r="CK4">
        <v>0.0015</v>
      </c>
      <c r="CL4">
        <v>0.0017</v>
      </c>
      <c r="CM4">
        <v>0.0019</v>
      </c>
      <c r="CN4">
        <v>0.0022</v>
      </c>
      <c r="CO4">
        <v>0.0046</v>
      </c>
      <c r="CP4">
        <v>0.0104</v>
      </c>
      <c r="CQ4">
        <v>0.0223</v>
      </c>
      <c r="CR4">
        <v>0.0403</v>
      </c>
      <c r="CS4">
        <v>0.0628</v>
      </c>
      <c r="CT4">
        <v>0.1124</v>
      </c>
      <c r="CU4">
        <v>0.2134</v>
      </c>
      <c r="CV4">
        <v>0.2575</v>
      </c>
      <c r="CW4">
        <v>0.2901</v>
      </c>
      <c r="CX4">
        <v>0.3154</v>
      </c>
      <c r="CY4">
        <v>0.3822</v>
      </c>
      <c r="CZ4">
        <v>0.4107</v>
      </c>
      <c r="DA4">
        <v>0.4339</v>
      </c>
      <c r="DB4">
        <v>0.4492</v>
      </c>
      <c r="DC4">
        <v>0.4593</v>
      </c>
      <c r="DD4">
        <v>0.4713</v>
      </c>
      <c r="DE4">
        <v>0.4755</v>
      </c>
      <c r="DF4">
        <v>0.4794</v>
      </c>
      <c r="DG4">
        <v>0.4832</v>
      </c>
      <c r="DH4">
        <v>0.5667</v>
      </c>
      <c r="DI4">
        <v>0.5848</v>
      </c>
      <c r="DJ4">
        <v>0.7298</v>
      </c>
      <c r="DK4">
        <v>0.7585</v>
      </c>
      <c r="DL4">
        <v>0.7854</v>
      </c>
      <c r="DM4">
        <v>0.8</v>
      </c>
      <c r="DN4">
        <v>0.8</v>
      </c>
      <c r="DO4">
        <v>0.8</v>
      </c>
      <c r="DP4">
        <v>0.8</v>
      </c>
      <c r="DQ4">
        <v>0.8</v>
      </c>
      <c r="DR4">
        <v>0.8</v>
      </c>
      <c r="DS4">
        <v>0.9301</v>
      </c>
      <c r="DT4">
        <v>0.96</v>
      </c>
      <c r="DU4">
        <v>0.96</v>
      </c>
      <c r="DV4">
        <v>0.96</v>
      </c>
      <c r="DW4">
        <v>0.96</v>
      </c>
      <c r="DX4">
        <v>0.9723</v>
      </c>
    </row>
    <row r="5" spans="1:128">
      <c r="A5">
        <v>0.4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7.172e-8</v>
      </c>
      <c r="J5">
        <v>4.162e-7</v>
      </c>
      <c r="K5">
        <v>7.687e-7</v>
      </c>
      <c r="L5">
        <v>1.385e-6</v>
      </c>
      <c r="M5">
        <v>1.947e-6</v>
      </c>
      <c r="N5">
        <v>2.303e-6</v>
      </c>
      <c r="O5">
        <v>2.649e-6</v>
      </c>
      <c r="P5">
        <v>3.043e-6</v>
      </c>
      <c r="Q5">
        <v>4.076e-6</v>
      </c>
      <c r="R5">
        <v>5.349e-6</v>
      </c>
      <c r="S5">
        <v>6.008e-6</v>
      </c>
      <c r="T5">
        <v>7.127e-6</v>
      </c>
      <c r="U5">
        <v>8.662e-6</v>
      </c>
      <c r="V5">
        <v>1.216e-5</v>
      </c>
      <c r="W5">
        <v>1.592e-5</v>
      </c>
      <c r="X5">
        <v>1.834e-5</v>
      </c>
      <c r="Y5">
        <v>2.07e-5</v>
      </c>
      <c r="Z5">
        <v>2.317e-5</v>
      </c>
      <c r="AA5">
        <v>2.679e-5</v>
      </c>
      <c r="AB5">
        <v>3.692e-5</v>
      </c>
      <c r="AC5">
        <v>4.085e-5</v>
      </c>
      <c r="AD5">
        <v>4.454e-5</v>
      </c>
      <c r="AE5">
        <v>4.82e-5</v>
      </c>
      <c r="AF5">
        <v>5.392e-5</v>
      </c>
      <c r="AG5">
        <v>6.423e-5</v>
      </c>
      <c r="AH5">
        <v>6.985e-5</v>
      </c>
      <c r="AI5">
        <v>7.549e-5</v>
      </c>
      <c r="AJ5">
        <v>8.112e-5</v>
      </c>
      <c r="AK5">
        <v>8.698e-5</v>
      </c>
      <c r="AL5">
        <v>0.0001011</v>
      </c>
      <c r="AM5">
        <v>0.0001101</v>
      </c>
      <c r="AN5">
        <v>0.000116</v>
      </c>
      <c r="AO5">
        <v>0.0001215</v>
      </c>
      <c r="AP5">
        <v>0.000134</v>
      </c>
      <c r="AQ5">
        <v>0.000147</v>
      </c>
      <c r="AR5">
        <v>0.0001534</v>
      </c>
      <c r="AS5">
        <v>0.00016</v>
      </c>
      <c r="AT5">
        <v>0.0001679</v>
      </c>
      <c r="AU5">
        <v>0.0001838</v>
      </c>
      <c r="AV5">
        <v>0.0001944</v>
      </c>
      <c r="AW5">
        <v>0.0002005</v>
      </c>
      <c r="AX5">
        <v>0.0002067</v>
      </c>
      <c r="AY5">
        <v>0.0002151</v>
      </c>
      <c r="AZ5">
        <v>0.0002314</v>
      </c>
      <c r="BA5">
        <v>0.0002427</v>
      </c>
      <c r="BB5">
        <v>0.000249</v>
      </c>
      <c r="BC5">
        <v>0.0002553</v>
      </c>
      <c r="BD5">
        <v>0.0002616</v>
      </c>
      <c r="BE5">
        <v>0.0002739</v>
      </c>
      <c r="BF5">
        <v>0.000286</v>
      </c>
      <c r="BG5">
        <v>0.0002927</v>
      </c>
      <c r="BH5">
        <v>0.0002996</v>
      </c>
      <c r="BI5">
        <v>0.0003067</v>
      </c>
      <c r="BJ5">
        <v>0.0003161</v>
      </c>
      <c r="BK5">
        <v>0.0003309</v>
      </c>
      <c r="BL5">
        <v>0.0003435</v>
      </c>
      <c r="BM5">
        <v>0.0003517</v>
      </c>
      <c r="BN5">
        <v>0.0003626</v>
      </c>
      <c r="BO5">
        <v>0.0003801</v>
      </c>
      <c r="BP5">
        <v>0.0003954</v>
      </c>
      <c r="BQ5">
        <v>0.0004035</v>
      </c>
      <c r="BR5">
        <v>0.0004125</v>
      </c>
      <c r="BS5">
        <v>0.0004283</v>
      </c>
      <c r="BT5">
        <v>0.0004441</v>
      </c>
      <c r="BU5">
        <v>0.0004521</v>
      </c>
      <c r="BV5">
        <v>0.0004598</v>
      </c>
      <c r="BW5">
        <v>0.0004672</v>
      </c>
      <c r="BX5">
        <v>0.0004746</v>
      </c>
      <c r="BY5">
        <v>0.0004866</v>
      </c>
      <c r="BZ5">
        <v>0.0005948</v>
      </c>
      <c r="CA5">
        <v>0.0007127</v>
      </c>
      <c r="CB5">
        <v>0.0008894</v>
      </c>
      <c r="CC5">
        <v>0.0011</v>
      </c>
      <c r="CD5">
        <v>0.0013</v>
      </c>
      <c r="CE5">
        <v>0.0014</v>
      </c>
      <c r="CF5">
        <v>0.0017</v>
      </c>
      <c r="CG5">
        <v>0.002</v>
      </c>
      <c r="CH5">
        <v>0.0023</v>
      </c>
      <c r="CI5">
        <v>0.0028</v>
      </c>
      <c r="CJ5">
        <v>0.0034</v>
      </c>
      <c r="CK5">
        <v>0.0041</v>
      </c>
      <c r="CL5">
        <v>0.0049</v>
      </c>
      <c r="CM5">
        <v>0.0059</v>
      </c>
      <c r="CN5">
        <v>0.007</v>
      </c>
      <c r="CO5">
        <v>0.0168</v>
      </c>
      <c r="CP5">
        <v>0.0339</v>
      </c>
      <c r="CQ5">
        <v>0.0606</v>
      </c>
      <c r="CR5">
        <v>0.0914</v>
      </c>
      <c r="CS5">
        <v>0.1265</v>
      </c>
      <c r="CT5">
        <v>0.1853</v>
      </c>
      <c r="CU5">
        <v>0.2943</v>
      </c>
      <c r="CV5">
        <v>0.3278</v>
      </c>
      <c r="CW5">
        <v>0.3529</v>
      </c>
      <c r="CX5">
        <v>0.3725</v>
      </c>
      <c r="CY5">
        <v>0.4338</v>
      </c>
      <c r="CZ5">
        <v>0.4532</v>
      </c>
      <c r="DA5">
        <v>0.4632</v>
      </c>
      <c r="DB5">
        <v>0.4694</v>
      </c>
      <c r="DC5">
        <v>0.4723</v>
      </c>
      <c r="DD5">
        <v>0.4778</v>
      </c>
      <c r="DE5">
        <v>0.4832</v>
      </c>
      <c r="DF5">
        <v>0.4879</v>
      </c>
      <c r="DG5">
        <v>0.4895</v>
      </c>
      <c r="DH5">
        <v>0.5699</v>
      </c>
      <c r="DI5">
        <v>0.5863</v>
      </c>
      <c r="DJ5">
        <v>0.73</v>
      </c>
      <c r="DK5">
        <v>0.7585</v>
      </c>
      <c r="DL5">
        <v>0.7854</v>
      </c>
      <c r="DM5">
        <v>0.8</v>
      </c>
      <c r="DN5">
        <v>0.8</v>
      </c>
      <c r="DO5">
        <v>0.8</v>
      </c>
      <c r="DP5">
        <v>0.8</v>
      </c>
      <c r="DQ5">
        <v>0.8</v>
      </c>
      <c r="DR5">
        <v>0.8</v>
      </c>
      <c r="DS5">
        <v>0.9301</v>
      </c>
      <c r="DT5">
        <v>0.96</v>
      </c>
      <c r="DU5">
        <v>0.96</v>
      </c>
      <c r="DV5">
        <v>0.96</v>
      </c>
      <c r="DW5">
        <v>0.96</v>
      </c>
      <c r="DX5">
        <v>0.9723</v>
      </c>
    </row>
    <row r="6" spans="1:128">
      <c r="A6">
        <v>0.5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7.172e-8</v>
      </c>
      <c r="J6">
        <v>4.162e-7</v>
      </c>
      <c r="K6">
        <v>7.687e-7</v>
      </c>
      <c r="L6">
        <v>1.385e-6</v>
      </c>
      <c r="M6">
        <v>1.947e-6</v>
      </c>
      <c r="N6">
        <v>2.303e-6</v>
      </c>
      <c r="O6">
        <v>2.649e-6</v>
      </c>
      <c r="P6">
        <v>3.043e-6</v>
      </c>
      <c r="Q6">
        <v>4.076e-6</v>
      </c>
      <c r="R6">
        <v>5.349e-6</v>
      </c>
      <c r="S6">
        <v>6.061e-6</v>
      </c>
      <c r="T6">
        <v>7.336e-6</v>
      </c>
      <c r="U6">
        <v>9.126e-6</v>
      </c>
      <c r="V6">
        <v>1.318e-5</v>
      </c>
      <c r="W6">
        <v>1.746e-5</v>
      </c>
      <c r="X6">
        <v>2.016e-5</v>
      </c>
      <c r="Y6">
        <v>2.28e-5</v>
      </c>
      <c r="Z6">
        <v>2.553e-5</v>
      </c>
      <c r="AA6">
        <v>2.945e-5</v>
      </c>
      <c r="AB6">
        <v>4.01e-5</v>
      </c>
      <c r="AC6">
        <v>4.448e-5</v>
      </c>
      <c r="AD6">
        <v>4.867e-5</v>
      </c>
      <c r="AE6">
        <v>5.287e-5</v>
      </c>
      <c r="AF6">
        <v>5.974e-5</v>
      </c>
      <c r="AG6">
        <v>7.248e-5</v>
      </c>
      <c r="AH6">
        <v>7.935e-5</v>
      </c>
      <c r="AI6">
        <v>8.632e-5</v>
      </c>
      <c r="AJ6">
        <v>9.33e-5</v>
      </c>
      <c r="AK6">
        <v>0.0001006</v>
      </c>
      <c r="AL6">
        <v>0.0001187</v>
      </c>
      <c r="AM6">
        <v>0.0001303</v>
      </c>
      <c r="AN6">
        <v>0.0001381</v>
      </c>
      <c r="AO6">
        <v>0.0001457</v>
      </c>
      <c r="AP6">
        <v>0.0001625</v>
      </c>
      <c r="AQ6">
        <v>0.0001799</v>
      </c>
      <c r="AR6">
        <v>0.0001892</v>
      </c>
      <c r="AS6">
        <v>0.0001986</v>
      </c>
      <c r="AT6">
        <v>0.00021</v>
      </c>
      <c r="AU6">
        <v>0.0002333</v>
      </c>
      <c r="AV6">
        <v>0.0002488</v>
      </c>
      <c r="AW6">
        <v>0.0002579</v>
      </c>
      <c r="AX6">
        <v>0.0002672</v>
      </c>
      <c r="AY6">
        <v>0.0002804</v>
      </c>
      <c r="AZ6">
        <v>0.0003076</v>
      </c>
      <c r="BA6">
        <v>0.0003268</v>
      </c>
      <c r="BB6">
        <v>0.0003381</v>
      </c>
      <c r="BC6">
        <v>0.0003497</v>
      </c>
      <c r="BD6">
        <v>0.0003614</v>
      </c>
      <c r="BE6">
        <v>0.000383</v>
      </c>
      <c r="BF6">
        <v>0.0004042</v>
      </c>
      <c r="BG6">
        <v>0.0004163</v>
      </c>
      <c r="BH6">
        <v>0.0004284</v>
      </c>
      <c r="BI6">
        <v>0.0004404</v>
      </c>
      <c r="BJ6">
        <v>0.0004562</v>
      </c>
      <c r="BK6">
        <v>0.0004815</v>
      </c>
      <c r="BL6">
        <v>0.0005032</v>
      </c>
      <c r="BM6">
        <v>0.0005169</v>
      </c>
      <c r="BN6">
        <v>0.0005348</v>
      </c>
      <c r="BO6">
        <v>0.0005628</v>
      </c>
      <c r="BP6">
        <v>0.0005879</v>
      </c>
      <c r="BQ6">
        <v>0.0006033</v>
      </c>
      <c r="BR6">
        <v>0.0006206</v>
      </c>
      <c r="BS6">
        <v>0.0006524</v>
      </c>
      <c r="BT6">
        <v>0.0006841</v>
      </c>
      <c r="BU6">
        <v>0.0007002</v>
      </c>
      <c r="BV6">
        <v>0.0007155</v>
      </c>
      <c r="BW6">
        <v>0.0007302</v>
      </c>
      <c r="BX6">
        <v>0.0007447</v>
      </c>
      <c r="BY6">
        <v>0.0007667</v>
      </c>
      <c r="BZ6">
        <v>0.001</v>
      </c>
      <c r="CA6">
        <v>0.0013</v>
      </c>
      <c r="CB6">
        <v>0.0018</v>
      </c>
      <c r="CC6">
        <v>0.0024</v>
      </c>
      <c r="CD6">
        <v>0.0032</v>
      </c>
      <c r="CE6">
        <v>0.004</v>
      </c>
      <c r="CF6">
        <v>0.005</v>
      </c>
      <c r="CG6">
        <v>0.0064</v>
      </c>
      <c r="CH6">
        <v>0.008</v>
      </c>
      <c r="CI6">
        <v>0.0101</v>
      </c>
      <c r="CJ6">
        <v>0.0125</v>
      </c>
      <c r="CK6">
        <v>0.0152</v>
      </c>
      <c r="CL6">
        <v>0.0184</v>
      </c>
      <c r="CM6">
        <v>0.0216</v>
      </c>
      <c r="CN6">
        <v>0.0252</v>
      </c>
      <c r="CO6">
        <v>0.0504</v>
      </c>
      <c r="CP6">
        <v>0.0862</v>
      </c>
      <c r="CQ6">
        <v>0.1294</v>
      </c>
      <c r="CR6">
        <v>0.1666</v>
      </c>
      <c r="CS6">
        <v>0.202</v>
      </c>
      <c r="CT6">
        <v>0.2516</v>
      </c>
      <c r="CU6">
        <v>0.3566</v>
      </c>
      <c r="CV6">
        <v>0.3842</v>
      </c>
      <c r="CW6">
        <v>0.4051</v>
      </c>
      <c r="CX6">
        <v>0.4192</v>
      </c>
      <c r="CY6">
        <v>0.4628</v>
      </c>
      <c r="CZ6">
        <v>0.4706</v>
      </c>
      <c r="DA6">
        <v>0.4736</v>
      </c>
      <c r="DB6">
        <v>0.4765</v>
      </c>
      <c r="DC6">
        <v>0.4793</v>
      </c>
      <c r="DD6">
        <v>0.4863</v>
      </c>
      <c r="DE6">
        <v>0.4895</v>
      </c>
      <c r="DF6">
        <v>0.4908</v>
      </c>
      <c r="DG6">
        <v>0.4915</v>
      </c>
      <c r="DH6">
        <v>0.57</v>
      </c>
      <c r="DI6">
        <v>0.5863</v>
      </c>
      <c r="DJ6">
        <v>0.73</v>
      </c>
      <c r="DK6">
        <v>0.7585</v>
      </c>
      <c r="DL6">
        <v>0.7854</v>
      </c>
      <c r="DM6">
        <v>0.8</v>
      </c>
      <c r="DN6">
        <v>0.8</v>
      </c>
      <c r="DO6">
        <v>0.8</v>
      </c>
      <c r="DP6">
        <v>0.8</v>
      </c>
      <c r="DQ6">
        <v>0.8</v>
      </c>
      <c r="DR6">
        <v>0.8</v>
      </c>
      <c r="DS6">
        <v>0.9301</v>
      </c>
      <c r="DT6">
        <v>0.96</v>
      </c>
      <c r="DU6">
        <v>0.96</v>
      </c>
      <c r="DV6">
        <v>0.96</v>
      </c>
      <c r="DW6">
        <v>0.96</v>
      </c>
      <c r="DX6">
        <v>0.9723</v>
      </c>
    </row>
    <row r="7" spans="1:128">
      <c r="A7">
        <v>0.6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7.172e-8</v>
      </c>
      <c r="J7">
        <v>4.162e-7</v>
      </c>
      <c r="K7">
        <v>7.687e-7</v>
      </c>
      <c r="L7">
        <v>1.385e-6</v>
      </c>
      <c r="M7">
        <v>1.947e-6</v>
      </c>
      <c r="N7">
        <v>2.303e-6</v>
      </c>
      <c r="O7">
        <v>2.668e-6</v>
      </c>
      <c r="P7">
        <v>3.235e-6</v>
      </c>
      <c r="Q7">
        <v>4.761e-6</v>
      </c>
      <c r="R7">
        <v>6.591e-6</v>
      </c>
      <c r="S7">
        <v>7.563e-6</v>
      </c>
      <c r="T7">
        <v>8.988e-6</v>
      </c>
      <c r="U7">
        <v>1.088e-5</v>
      </c>
      <c r="V7">
        <v>1.545e-5</v>
      </c>
      <c r="W7">
        <v>2.038e-5</v>
      </c>
      <c r="X7">
        <v>2.354e-5</v>
      </c>
      <c r="Y7">
        <v>2.67e-5</v>
      </c>
      <c r="Z7">
        <v>3.003e-5</v>
      </c>
      <c r="AA7">
        <v>3.497e-5</v>
      </c>
      <c r="AB7">
        <v>4.966e-5</v>
      </c>
      <c r="AC7">
        <v>5.541e-5</v>
      </c>
      <c r="AD7">
        <v>6.083e-5</v>
      </c>
      <c r="AE7">
        <v>6.64e-5</v>
      </c>
      <c r="AF7">
        <v>7.542e-5</v>
      </c>
      <c r="AG7">
        <v>9.176e-5</v>
      </c>
      <c r="AH7">
        <v>0.0001005</v>
      </c>
      <c r="AI7">
        <v>0.0001099</v>
      </c>
      <c r="AJ7">
        <v>0.0001196</v>
      </c>
      <c r="AK7">
        <v>0.0001299</v>
      </c>
      <c r="AL7">
        <v>0.0001551</v>
      </c>
      <c r="AM7">
        <v>0.000171</v>
      </c>
      <c r="AN7">
        <v>0.0001815</v>
      </c>
      <c r="AO7">
        <v>0.0001919</v>
      </c>
      <c r="AP7">
        <v>0.0002167</v>
      </c>
      <c r="AQ7">
        <v>0.0002429</v>
      </c>
      <c r="AR7">
        <v>0.0002578</v>
      </c>
      <c r="AS7">
        <v>0.000273</v>
      </c>
      <c r="AT7">
        <v>0.0002921</v>
      </c>
      <c r="AU7">
        <v>0.000333</v>
      </c>
      <c r="AV7">
        <v>0.000361</v>
      </c>
      <c r="AW7">
        <v>0.0003779</v>
      </c>
      <c r="AX7">
        <v>0.0003953</v>
      </c>
      <c r="AY7">
        <v>0.0004192</v>
      </c>
      <c r="AZ7">
        <v>0.0004658</v>
      </c>
      <c r="BA7">
        <v>0.000499</v>
      </c>
      <c r="BB7">
        <v>0.0005189</v>
      </c>
      <c r="BC7">
        <v>0.000539</v>
      </c>
      <c r="BD7">
        <v>0.0005592</v>
      </c>
      <c r="BE7">
        <v>0.0005985</v>
      </c>
      <c r="BF7">
        <v>0.0006372</v>
      </c>
      <c r="BG7">
        <v>0.0006604</v>
      </c>
      <c r="BH7">
        <v>0.0006838</v>
      </c>
      <c r="BI7">
        <v>0.0007082</v>
      </c>
      <c r="BJ7">
        <v>0.0007408</v>
      </c>
      <c r="BK7">
        <v>0.0007936</v>
      </c>
      <c r="BL7">
        <v>0.000839</v>
      </c>
      <c r="BM7">
        <v>0.0008683</v>
      </c>
      <c r="BN7">
        <v>0.0009072</v>
      </c>
      <c r="BO7">
        <v>0.0009686</v>
      </c>
      <c r="BP7">
        <v>0.001</v>
      </c>
      <c r="BQ7">
        <v>0.0011</v>
      </c>
      <c r="BR7">
        <v>0.0011</v>
      </c>
      <c r="BS7">
        <v>0.0012</v>
      </c>
      <c r="BT7">
        <v>0.0012</v>
      </c>
      <c r="BU7">
        <v>0.0013</v>
      </c>
      <c r="BV7">
        <v>0.0013</v>
      </c>
      <c r="BW7">
        <v>0.0014</v>
      </c>
      <c r="BX7">
        <v>0.0014</v>
      </c>
      <c r="BY7">
        <v>0.0015</v>
      </c>
      <c r="BZ7">
        <v>0.0023</v>
      </c>
      <c r="CA7">
        <v>0.0033</v>
      </c>
      <c r="CB7">
        <v>0.0049</v>
      </c>
      <c r="CC7">
        <v>0.007</v>
      </c>
      <c r="CD7">
        <v>0.0098</v>
      </c>
      <c r="CE7">
        <v>0.0127</v>
      </c>
      <c r="CF7">
        <v>0.0162</v>
      </c>
      <c r="CG7">
        <v>0.0206</v>
      </c>
      <c r="CH7">
        <v>0.025</v>
      </c>
      <c r="CI7">
        <v>0.0304</v>
      </c>
      <c r="CJ7">
        <v>0.0365</v>
      </c>
      <c r="CK7">
        <v>0.0433</v>
      </c>
      <c r="CL7">
        <v>0.0506</v>
      </c>
      <c r="CM7">
        <v>0.058</v>
      </c>
      <c r="CN7">
        <v>0.0657</v>
      </c>
      <c r="CO7">
        <v>0.111</v>
      </c>
      <c r="CP7">
        <v>0.1582</v>
      </c>
      <c r="CQ7">
        <v>0.2019</v>
      </c>
      <c r="CR7">
        <v>0.2339</v>
      </c>
      <c r="CS7">
        <v>0.2615</v>
      </c>
      <c r="CT7">
        <v>0.3106</v>
      </c>
      <c r="CU7">
        <v>0.4061</v>
      </c>
      <c r="CV7">
        <v>0.4252</v>
      </c>
      <c r="CW7">
        <v>0.4353</v>
      </c>
      <c r="CX7">
        <v>0.4421</v>
      </c>
      <c r="CY7">
        <v>0.4729</v>
      </c>
      <c r="CZ7">
        <v>0.4771</v>
      </c>
      <c r="DA7">
        <v>0.4805</v>
      </c>
      <c r="DB7">
        <v>0.4839</v>
      </c>
      <c r="DC7">
        <v>0.4872</v>
      </c>
      <c r="DD7">
        <v>0.4907</v>
      </c>
      <c r="DE7">
        <v>0.4919</v>
      </c>
      <c r="DF7">
        <v>0.4928</v>
      </c>
      <c r="DG7">
        <v>0.4938</v>
      </c>
      <c r="DH7">
        <v>0.57</v>
      </c>
      <c r="DI7">
        <v>0.5863</v>
      </c>
      <c r="DJ7">
        <v>0.73</v>
      </c>
      <c r="DK7">
        <v>0.7585</v>
      </c>
      <c r="DL7">
        <v>0.7854</v>
      </c>
      <c r="DM7">
        <v>0.8</v>
      </c>
      <c r="DN7">
        <v>0.8</v>
      </c>
      <c r="DO7">
        <v>0.8</v>
      </c>
      <c r="DP7">
        <v>0.8</v>
      </c>
      <c r="DQ7">
        <v>0.8</v>
      </c>
      <c r="DR7">
        <v>0.8</v>
      </c>
      <c r="DS7">
        <v>0.9301</v>
      </c>
      <c r="DT7">
        <v>0.96</v>
      </c>
      <c r="DU7">
        <v>0.96</v>
      </c>
      <c r="DV7">
        <v>0.96</v>
      </c>
      <c r="DW7">
        <v>0.96</v>
      </c>
      <c r="DX7">
        <v>0.9723</v>
      </c>
    </row>
    <row r="8" spans="1:128">
      <c r="A8">
        <v>0.7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7.172e-8</v>
      </c>
      <c r="J8">
        <v>4.162e-7</v>
      </c>
      <c r="K8">
        <v>7.687e-7</v>
      </c>
      <c r="L8">
        <v>1.385e-6</v>
      </c>
      <c r="M8">
        <v>2.03e-6</v>
      </c>
      <c r="N8">
        <v>2.71e-6</v>
      </c>
      <c r="O8">
        <v>3.385e-6</v>
      </c>
      <c r="P8">
        <v>4.034e-6</v>
      </c>
      <c r="Q8">
        <v>5.804e-6</v>
      </c>
      <c r="R8">
        <v>8.133e-6</v>
      </c>
      <c r="S8">
        <v>9.365e-6</v>
      </c>
      <c r="T8">
        <v>1.105e-5</v>
      </c>
      <c r="U8">
        <v>1.324e-5</v>
      </c>
      <c r="V8">
        <v>1.884e-5</v>
      </c>
      <c r="W8">
        <v>2.482e-5</v>
      </c>
      <c r="X8">
        <v>2.847e-5</v>
      </c>
      <c r="Y8">
        <v>3.245e-5</v>
      </c>
      <c r="Z8">
        <v>3.719e-5</v>
      </c>
      <c r="AA8">
        <v>4.393e-5</v>
      </c>
      <c r="AB8">
        <v>6.161e-5</v>
      </c>
      <c r="AC8">
        <v>6.857e-5</v>
      </c>
      <c r="AD8">
        <v>7.597e-5</v>
      </c>
      <c r="AE8">
        <v>8.376e-5</v>
      </c>
      <c r="AF8">
        <v>9.643e-5</v>
      </c>
      <c r="AG8">
        <v>0.0001196</v>
      </c>
      <c r="AH8">
        <v>0.0001321</v>
      </c>
      <c r="AI8">
        <v>0.0001453</v>
      </c>
      <c r="AJ8">
        <v>0.0001591</v>
      </c>
      <c r="AK8">
        <v>0.0001738</v>
      </c>
      <c r="AL8">
        <v>0.0002116</v>
      </c>
      <c r="AM8">
        <v>0.0002363</v>
      </c>
      <c r="AN8">
        <v>0.0002539</v>
      </c>
      <c r="AO8">
        <v>0.0002729</v>
      </c>
      <c r="AP8">
        <v>0.0003147</v>
      </c>
      <c r="AQ8">
        <v>0.0003577</v>
      </c>
      <c r="AR8">
        <v>0.0003797</v>
      </c>
      <c r="AS8">
        <v>0.0004023</v>
      </c>
      <c r="AT8">
        <v>0.0004313</v>
      </c>
      <c r="AU8">
        <v>0.0004966</v>
      </c>
      <c r="AV8">
        <v>0.0005428</v>
      </c>
      <c r="AW8">
        <v>0.0005727</v>
      </c>
      <c r="AX8">
        <v>0.0006043</v>
      </c>
      <c r="AY8">
        <v>0.0006492</v>
      </c>
      <c r="AZ8">
        <v>0.000741</v>
      </c>
      <c r="BA8">
        <v>0.0008062</v>
      </c>
      <c r="BB8">
        <v>0.000845</v>
      </c>
      <c r="BC8">
        <v>0.0008857</v>
      </c>
      <c r="BD8">
        <v>0.000927</v>
      </c>
      <c r="BE8">
        <v>0.001</v>
      </c>
      <c r="BF8">
        <v>0.0011</v>
      </c>
      <c r="BG8">
        <v>0.0012</v>
      </c>
      <c r="BH8">
        <v>0.0012</v>
      </c>
      <c r="BI8">
        <v>0.0013</v>
      </c>
      <c r="BJ8">
        <v>0.0013</v>
      </c>
      <c r="BK8">
        <v>0.0015</v>
      </c>
      <c r="BL8">
        <v>0.0016</v>
      </c>
      <c r="BM8">
        <v>0.0017</v>
      </c>
      <c r="BN8">
        <v>0.0017</v>
      </c>
      <c r="BO8">
        <v>0.0019</v>
      </c>
      <c r="BP8">
        <v>0.002</v>
      </c>
      <c r="BQ8">
        <v>0.0021</v>
      </c>
      <c r="BR8">
        <v>0.0022</v>
      </c>
      <c r="BS8">
        <v>0.0024</v>
      </c>
      <c r="BT8">
        <v>0.0026</v>
      </c>
      <c r="BU8">
        <v>0.0027</v>
      </c>
      <c r="BV8">
        <v>0.0028</v>
      </c>
      <c r="BW8">
        <v>0.0029</v>
      </c>
      <c r="BX8">
        <v>0.003</v>
      </c>
      <c r="BY8">
        <v>0.0032</v>
      </c>
      <c r="BZ8">
        <v>0.0053</v>
      </c>
      <c r="CA8">
        <v>0.0083</v>
      </c>
      <c r="CB8">
        <v>0.0127</v>
      </c>
      <c r="CC8">
        <v>0.018</v>
      </c>
      <c r="CD8">
        <v>0.0246</v>
      </c>
      <c r="CE8">
        <v>0.0314</v>
      </c>
      <c r="CF8">
        <v>0.0391</v>
      </c>
      <c r="CG8">
        <v>0.0483</v>
      </c>
      <c r="CH8">
        <v>0.0571</v>
      </c>
      <c r="CI8">
        <v>0.0672</v>
      </c>
      <c r="CJ8">
        <v>0.078</v>
      </c>
      <c r="CK8">
        <v>0.0892</v>
      </c>
      <c r="CL8">
        <v>0.1005</v>
      </c>
      <c r="CM8">
        <v>0.1113</v>
      </c>
      <c r="CN8">
        <v>0.122</v>
      </c>
      <c r="CO8">
        <v>0.175</v>
      </c>
      <c r="CP8">
        <v>0.2178</v>
      </c>
      <c r="CQ8">
        <v>0.2548</v>
      </c>
      <c r="CR8">
        <v>0.2881</v>
      </c>
      <c r="CS8">
        <v>0.319</v>
      </c>
      <c r="CT8">
        <v>0.365</v>
      </c>
      <c r="CU8">
        <v>0.435</v>
      </c>
      <c r="CV8">
        <v>0.4446</v>
      </c>
      <c r="CW8">
        <v>0.4492</v>
      </c>
      <c r="CX8">
        <v>0.4534</v>
      </c>
      <c r="CY8">
        <v>0.4787</v>
      </c>
      <c r="CZ8">
        <v>0.4833</v>
      </c>
      <c r="DA8">
        <v>0.4872</v>
      </c>
      <c r="DB8">
        <v>0.4895</v>
      </c>
      <c r="DC8">
        <v>0.4909</v>
      </c>
      <c r="DD8">
        <v>0.4924</v>
      </c>
      <c r="DE8">
        <v>0.4938</v>
      </c>
      <c r="DF8">
        <v>0.4991</v>
      </c>
      <c r="DG8">
        <v>0.5053</v>
      </c>
      <c r="DH8">
        <v>0.57</v>
      </c>
      <c r="DI8">
        <v>0.5863</v>
      </c>
      <c r="DJ8">
        <v>0.73</v>
      </c>
      <c r="DK8">
        <v>0.7585</v>
      </c>
      <c r="DL8">
        <v>0.7854</v>
      </c>
      <c r="DM8">
        <v>0.8</v>
      </c>
      <c r="DN8">
        <v>0.8</v>
      </c>
      <c r="DO8">
        <v>0.8</v>
      </c>
      <c r="DP8">
        <v>0.8</v>
      </c>
      <c r="DQ8">
        <v>0.8</v>
      </c>
      <c r="DR8">
        <v>0.8</v>
      </c>
      <c r="DS8">
        <v>0.9301</v>
      </c>
      <c r="DT8">
        <v>0.96</v>
      </c>
      <c r="DU8">
        <v>0.96</v>
      </c>
      <c r="DV8">
        <v>0.96</v>
      </c>
      <c r="DW8">
        <v>0.96</v>
      </c>
      <c r="DX8">
        <v>0.9723</v>
      </c>
    </row>
    <row r="9" spans="1:128">
      <c r="A9">
        <v>0.8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7.172e-8</v>
      </c>
      <c r="J9">
        <v>4.162e-7</v>
      </c>
      <c r="K9">
        <v>7.687e-7</v>
      </c>
      <c r="L9">
        <v>1.568e-6</v>
      </c>
      <c r="M9">
        <v>2.496e-6</v>
      </c>
      <c r="N9">
        <v>3.109e-6</v>
      </c>
      <c r="O9">
        <v>3.838e-6</v>
      </c>
      <c r="P9">
        <v>4.794e-6</v>
      </c>
      <c r="Q9">
        <v>6.907e-6</v>
      </c>
      <c r="R9">
        <v>9.674e-6</v>
      </c>
      <c r="S9">
        <v>1.122e-5</v>
      </c>
      <c r="T9">
        <v>1.334e-5</v>
      </c>
      <c r="U9">
        <v>1.618e-5</v>
      </c>
      <c r="V9">
        <v>2.248e-5</v>
      </c>
      <c r="W9">
        <v>2.943e-5</v>
      </c>
      <c r="X9">
        <v>3.441e-5</v>
      </c>
      <c r="Y9">
        <v>3.948e-5</v>
      </c>
      <c r="Z9">
        <v>4.468e-5</v>
      </c>
      <c r="AA9">
        <v>5.262e-5</v>
      </c>
      <c r="AB9">
        <v>7.746e-5</v>
      </c>
      <c r="AC9">
        <v>8.818e-5</v>
      </c>
      <c r="AD9">
        <v>9.85e-5</v>
      </c>
      <c r="AE9">
        <v>0.0001101</v>
      </c>
      <c r="AF9">
        <v>0.0001296</v>
      </c>
      <c r="AG9">
        <v>0.000164</v>
      </c>
      <c r="AH9">
        <v>0.0001817</v>
      </c>
      <c r="AI9">
        <v>0.0002</v>
      </c>
      <c r="AJ9">
        <v>0.0002189</v>
      </c>
      <c r="AK9">
        <v>0.0002393</v>
      </c>
      <c r="AL9">
        <v>0.0002931</v>
      </c>
      <c r="AM9">
        <v>0.0003289</v>
      </c>
      <c r="AN9">
        <v>0.0003545</v>
      </c>
      <c r="AO9">
        <v>0.000381</v>
      </c>
      <c r="AP9">
        <v>0.0004456</v>
      </c>
      <c r="AQ9">
        <v>0.0005139</v>
      </c>
      <c r="AR9">
        <v>0.0005519</v>
      </c>
      <c r="AS9">
        <v>0.000591</v>
      </c>
      <c r="AT9">
        <v>0.0006424</v>
      </c>
      <c r="AU9">
        <v>0.000764</v>
      </c>
      <c r="AV9">
        <v>0.0008504</v>
      </c>
      <c r="AW9">
        <v>0.000907</v>
      </c>
      <c r="AX9">
        <v>0.0009673</v>
      </c>
      <c r="AY9">
        <v>0.0011</v>
      </c>
      <c r="AZ9">
        <v>0.0012</v>
      </c>
      <c r="BA9">
        <v>0.0014</v>
      </c>
      <c r="BB9">
        <v>0.0015</v>
      </c>
      <c r="BC9">
        <v>0.0016</v>
      </c>
      <c r="BD9">
        <v>0.0016</v>
      </c>
      <c r="BE9">
        <v>0.0018</v>
      </c>
      <c r="BF9">
        <v>0.002</v>
      </c>
      <c r="BG9">
        <v>0.0021</v>
      </c>
      <c r="BH9">
        <v>0.0022</v>
      </c>
      <c r="BI9">
        <v>0.0023</v>
      </c>
      <c r="BJ9">
        <v>0.0025</v>
      </c>
      <c r="BK9">
        <v>0.0027</v>
      </c>
      <c r="BL9">
        <v>0.0029</v>
      </c>
      <c r="BM9">
        <v>0.0031</v>
      </c>
      <c r="BN9">
        <v>0.0033</v>
      </c>
      <c r="BO9">
        <v>0.0036</v>
      </c>
      <c r="BP9">
        <v>0.0039</v>
      </c>
      <c r="BQ9">
        <v>0.0041</v>
      </c>
      <c r="BR9">
        <v>0.0043</v>
      </c>
      <c r="BS9">
        <v>0.0047</v>
      </c>
      <c r="BT9">
        <v>0.0052</v>
      </c>
      <c r="BU9">
        <v>0.0054</v>
      </c>
      <c r="BV9">
        <v>0.0056</v>
      </c>
      <c r="BW9">
        <v>0.0059</v>
      </c>
      <c r="BX9">
        <v>0.0061</v>
      </c>
      <c r="BY9">
        <v>0.0065</v>
      </c>
      <c r="BZ9">
        <v>0.0111</v>
      </c>
      <c r="CA9">
        <v>0.017</v>
      </c>
      <c r="CB9">
        <v>0.0256</v>
      </c>
      <c r="CC9">
        <v>0.0357</v>
      </c>
      <c r="CD9">
        <v>0.0475</v>
      </c>
      <c r="CE9">
        <v>0.059</v>
      </c>
      <c r="CF9">
        <v>0.071</v>
      </c>
      <c r="CG9">
        <v>0.0848</v>
      </c>
      <c r="CH9">
        <v>0.097</v>
      </c>
      <c r="CI9">
        <v>0.1105</v>
      </c>
      <c r="CJ9">
        <v>0.1245</v>
      </c>
      <c r="CK9">
        <v>0.1383</v>
      </c>
      <c r="CL9">
        <v>0.1513</v>
      </c>
      <c r="CM9">
        <v>0.1628</v>
      </c>
      <c r="CN9">
        <v>0.1736</v>
      </c>
      <c r="CO9">
        <v>0.2212</v>
      </c>
      <c r="CP9">
        <v>0.2613</v>
      </c>
      <c r="CQ9">
        <v>0.3042</v>
      </c>
      <c r="CR9">
        <v>0.3379</v>
      </c>
      <c r="CS9">
        <v>0.3666</v>
      </c>
      <c r="CT9">
        <v>0.4022</v>
      </c>
      <c r="CU9">
        <v>0.4472</v>
      </c>
      <c r="CV9">
        <v>0.4536</v>
      </c>
      <c r="CW9">
        <v>0.4588</v>
      </c>
      <c r="CX9">
        <v>0.4639</v>
      </c>
      <c r="CY9">
        <v>0.4842</v>
      </c>
      <c r="CZ9">
        <v>0.4887</v>
      </c>
      <c r="DA9">
        <v>0.4904</v>
      </c>
      <c r="DB9">
        <v>0.4913</v>
      </c>
      <c r="DC9">
        <v>0.4921</v>
      </c>
      <c r="DD9">
        <v>0.4939</v>
      </c>
      <c r="DE9">
        <v>0.502</v>
      </c>
      <c r="DF9">
        <v>0.5104</v>
      </c>
      <c r="DG9">
        <v>0.5188</v>
      </c>
      <c r="DH9">
        <v>0.57</v>
      </c>
      <c r="DI9">
        <v>0.5863</v>
      </c>
      <c r="DJ9">
        <v>0.73</v>
      </c>
      <c r="DK9">
        <v>0.7585</v>
      </c>
      <c r="DL9">
        <v>0.7854</v>
      </c>
      <c r="DM9">
        <v>0.8</v>
      </c>
      <c r="DN9">
        <v>0.8</v>
      </c>
      <c r="DO9">
        <v>0.8</v>
      </c>
      <c r="DP9">
        <v>0.8</v>
      </c>
      <c r="DQ9">
        <v>0.8</v>
      </c>
      <c r="DR9">
        <v>0.8</v>
      </c>
      <c r="DS9">
        <v>0.9301</v>
      </c>
      <c r="DT9">
        <v>0.96</v>
      </c>
      <c r="DU9">
        <v>0.96</v>
      </c>
      <c r="DV9">
        <v>0.96</v>
      </c>
      <c r="DW9">
        <v>0.96</v>
      </c>
      <c r="DX9">
        <v>0.9723</v>
      </c>
    </row>
    <row r="10" spans="1:128">
      <c r="A10">
        <v>0.9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7.172e-8</v>
      </c>
      <c r="J10">
        <v>4.162e-7</v>
      </c>
      <c r="K10">
        <v>7.687e-7</v>
      </c>
      <c r="L10">
        <v>1.751e-6</v>
      </c>
      <c r="M10">
        <v>2.712e-6</v>
      </c>
      <c r="N10">
        <v>3.516e-6</v>
      </c>
      <c r="O10">
        <v>4.537e-6</v>
      </c>
      <c r="P10">
        <v>5.524e-6</v>
      </c>
      <c r="Q10">
        <v>7.95e-6</v>
      </c>
      <c r="R10">
        <v>1.117e-5</v>
      </c>
      <c r="S10">
        <v>1.306e-5</v>
      </c>
      <c r="T10">
        <v>1.566e-5</v>
      </c>
      <c r="U10">
        <v>1.871e-5</v>
      </c>
      <c r="V10">
        <v>2.606e-5</v>
      </c>
      <c r="W10">
        <v>3.451e-5</v>
      </c>
      <c r="X10">
        <v>4.068e-5</v>
      </c>
      <c r="Y10">
        <v>4.732e-5</v>
      </c>
      <c r="Z10">
        <v>5.484e-5</v>
      </c>
      <c r="AA10">
        <v>6.66e-5</v>
      </c>
      <c r="AB10">
        <v>0.0001011</v>
      </c>
      <c r="AC10">
        <v>0.0001157</v>
      </c>
      <c r="AD10">
        <v>0.0001306</v>
      </c>
      <c r="AE10">
        <v>0.0001463</v>
      </c>
      <c r="AF10">
        <v>0.0001717</v>
      </c>
      <c r="AG10">
        <v>0.0002169</v>
      </c>
      <c r="AH10">
        <v>0.0002395</v>
      </c>
      <c r="AI10">
        <v>0.0002633</v>
      </c>
      <c r="AJ10">
        <v>0.000288</v>
      </c>
      <c r="AK10">
        <v>0.0003149</v>
      </c>
      <c r="AL10">
        <v>0.0003933</v>
      </c>
      <c r="AM10">
        <v>0.0004467</v>
      </c>
      <c r="AN10">
        <v>0.0004865</v>
      </c>
      <c r="AO10">
        <v>0.0005303</v>
      </c>
      <c r="AP10">
        <v>0.0006428</v>
      </c>
      <c r="AQ10">
        <v>0.0007618</v>
      </c>
      <c r="AR10">
        <v>0.0008257</v>
      </c>
      <c r="AS10">
        <v>0.0008941</v>
      </c>
      <c r="AT10">
        <v>0.0009849</v>
      </c>
      <c r="AU10">
        <v>0.0012</v>
      </c>
      <c r="AV10">
        <v>0.0013</v>
      </c>
      <c r="AW10">
        <v>0.0014</v>
      </c>
      <c r="AX10">
        <v>0.0016</v>
      </c>
      <c r="AY10">
        <v>0.0017</v>
      </c>
      <c r="AZ10">
        <v>0.002</v>
      </c>
      <c r="BA10">
        <v>0.0022</v>
      </c>
      <c r="BB10">
        <v>0.0024</v>
      </c>
      <c r="BC10">
        <v>0.0025</v>
      </c>
      <c r="BD10">
        <v>0.0027</v>
      </c>
      <c r="BE10">
        <v>0.003</v>
      </c>
      <c r="BF10">
        <v>0.0033</v>
      </c>
      <c r="BG10">
        <v>0.0035</v>
      </c>
      <c r="BH10">
        <v>0.0037</v>
      </c>
      <c r="BI10">
        <v>0.0039</v>
      </c>
      <c r="BJ10">
        <v>0.0042</v>
      </c>
      <c r="BK10">
        <v>0.0047</v>
      </c>
      <c r="BL10">
        <v>0.0051</v>
      </c>
      <c r="BM10">
        <v>0.0053</v>
      </c>
      <c r="BN10">
        <v>0.0057</v>
      </c>
      <c r="BO10">
        <v>0.0063</v>
      </c>
      <c r="BP10">
        <v>0.0068</v>
      </c>
      <c r="BQ10">
        <v>0.0072</v>
      </c>
      <c r="BR10">
        <v>0.0076</v>
      </c>
      <c r="BS10">
        <v>0.0083</v>
      </c>
      <c r="BT10">
        <v>0.009</v>
      </c>
      <c r="BU10">
        <v>0.0094</v>
      </c>
      <c r="BV10">
        <v>0.0098</v>
      </c>
      <c r="BW10">
        <v>0.0103</v>
      </c>
      <c r="BX10">
        <v>0.0107</v>
      </c>
      <c r="BY10">
        <v>0.0114</v>
      </c>
      <c r="BZ10">
        <v>0.0191</v>
      </c>
      <c r="CA10">
        <v>0.0287</v>
      </c>
      <c r="CB10">
        <v>0.0421</v>
      </c>
      <c r="CC10">
        <v>0.0568</v>
      </c>
      <c r="CD10">
        <v>0.0734</v>
      </c>
      <c r="CE10">
        <v>0.0886</v>
      </c>
      <c r="CF10">
        <v>0.1037</v>
      </c>
      <c r="CG10">
        <v>0.1205</v>
      </c>
      <c r="CH10">
        <v>0.1348</v>
      </c>
      <c r="CI10">
        <v>0.1498</v>
      </c>
      <c r="CJ10">
        <v>0.1642</v>
      </c>
      <c r="CK10">
        <v>0.1776</v>
      </c>
      <c r="CL10">
        <v>0.1898</v>
      </c>
      <c r="CM10">
        <v>0.2003</v>
      </c>
      <c r="CN10">
        <v>0.2102</v>
      </c>
      <c r="CO10">
        <v>0.2555</v>
      </c>
      <c r="CP10">
        <v>0.3021</v>
      </c>
      <c r="CQ10">
        <v>0.346</v>
      </c>
      <c r="CR10">
        <v>0.3776</v>
      </c>
      <c r="CS10">
        <v>0.3986</v>
      </c>
      <c r="CT10">
        <v>0.4164</v>
      </c>
      <c r="CU10">
        <v>0.4546</v>
      </c>
      <c r="CV10">
        <v>0.4619</v>
      </c>
      <c r="CW10">
        <v>0.4671</v>
      </c>
      <c r="CX10">
        <v>0.471</v>
      </c>
      <c r="CY10">
        <v>0.4886</v>
      </c>
      <c r="CZ10">
        <v>0.4904</v>
      </c>
      <c r="DA10">
        <v>0.4912</v>
      </c>
      <c r="DB10">
        <v>0.4922</v>
      </c>
      <c r="DC10">
        <v>0.4931</v>
      </c>
      <c r="DD10">
        <v>0.5005</v>
      </c>
      <c r="DE10">
        <v>0.5115</v>
      </c>
      <c r="DF10">
        <v>0.5224</v>
      </c>
      <c r="DG10">
        <v>0.531</v>
      </c>
      <c r="DH10">
        <v>0.57</v>
      </c>
      <c r="DI10">
        <v>0.5863</v>
      </c>
      <c r="DJ10">
        <v>0.73</v>
      </c>
      <c r="DK10">
        <v>0.7585</v>
      </c>
      <c r="DL10">
        <v>0.7854</v>
      </c>
      <c r="DM10">
        <v>0.8</v>
      </c>
      <c r="DN10">
        <v>0.8</v>
      </c>
      <c r="DO10">
        <v>0.8</v>
      </c>
      <c r="DP10">
        <v>0.8</v>
      </c>
      <c r="DQ10">
        <v>0.8</v>
      </c>
      <c r="DR10">
        <v>0.8</v>
      </c>
      <c r="DS10">
        <v>0.9301</v>
      </c>
      <c r="DT10">
        <v>0.96</v>
      </c>
      <c r="DU10">
        <v>0.96</v>
      </c>
      <c r="DV10">
        <v>0.96</v>
      </c>
      <c r="DW10">
        <v>0.96</v>
      </c>
      <c r="DX10">
        <v>0.9723</v>
      </c>
    </row>
    <row r="11" spans="1:128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7.172e-8</v>
      </c>
      <c r="J11">
        <v>4.162e-7</v>
      </c>
      <c r="K11">
        <v>7.687e-7</v>
      </c>
      <c r="L11">
        <v>1.811e-6</v>
      </c>
      <c r="M11">
        <v>3.062e-6</v>
      </c>
      <c r="N11">
        <v>4.015e-6</v>
      </c>
      <c r="O11">
        <v>5.091e-6</v>
      </c>
      <c r="P11">
        <v>6.353e-6</v>
      </c>
      <c r="Q11">
        <v>9.093e-6</v>
      </c>
      <c r="R11">
        <v>1.275e-5</v>
      </c>
      <c r="S11">
        <v>1.487e-5</v>
      </c>
      <c r="T11">
        <v>1.755e-5</v>
      </c>
      <c r="U11">
        <v>2.071e-5</v>
      </c>
      <c r="V11">
        <v>3.061e-5</v>
      </c>
      <c r="W11">
        <v>4.234e-5</v>
      </c>
      <c r="X11">
        <v>5.059e-5</v>
      </c>
      <c r="Y11">
        <v>5.955e-5</v>
      </c>
      <c r="Z11">
        <v>6.985e-5</v>
      </c>
      <c r="AA11">
        <v>8.504e-5</v>
      </c>
      <c r="AB11">
        <v>0.0001283</v>
      </c>
      <c r="AC11">
        <v>0.0001465</v>
      </c>
      <c r="AD11">
        <v>0.0001649</v>
      </c>
      <c r="AE11">
        <v>0.0001846</v>
      </c>
      <c r="AF11">
        <v>0.0002162</v>
      </c>
      <c r="AG11">
        <v>0.0002727</v>
      </c>
      <c r="AH11">
        <v>0.0003012</v>
      </c>
      <c r="AI11">
        <v>0.0003331</v>
      </c>
      <c r="AJ11">
        <v>0.0003686</v>
      </c>
      <c r="AK11">
        <v>0.0004103</v>
      </c>
      <c r="AL11">
        <v>0.0005361</v>
      </c>
      <c r="AM11">
        <v>0.0006218</v>
      </c>
      <c r="AN11">
        <v>0.0006852</v>
      </c>
      <c r="AO11">
        <v>0.0007534</v>
      </c>
      <c r="AP11">
        <v>0.0009235</v>
      </c>
      <c r="AQ11">
        <v>0.0011</v>
      </c>
      <c r="AR11">
        <v>0.0012</v>
      </c>
      <c r="AS11">
        <v>0.0013</v>
      </c>
      <c r="AT11">
        <v>0.0014</v>
      </c>
      <c r="AU11">
        <v>0.0018</v>
      </c>
      <c r="AV11">
        <v>0.002</v>
      </c>
      <c r="AW11">
        <v>0.0021</v>
      </c>
      <c r="AX11">
        <v>0.0023</v>
      </c>
      <c r="AY11">
        <v>0.0025</v>
      </c>
      <c r="AZ11">
        <v>0.003</v>
      </c>
      <c r="BA11">
        <v>0.0033</v>
      </c>
      <c r="BB11">
        <v>0.0035</v>
      </c>
      <c r="BC11">
        <v>0.0038</v>
      </c>
      <c r="BD11">
        <v>0.004</v>
      </c>
      <c r="BE11">
        <v>0.0045</v>
      </c>
      <c r="BF11">
        <v>0.005</v>
      </c>
      <c r="BG11">
        <v>0.0053</v>
      </c>
      <c r="BH11">
        <v>0.0056</v>
      </c>
      <c r="BI11">
        <v>0.006</v>
      </c>
      <c r="BJ11">
        <v>0.0064</v>
      </c>
      <c r="BK11">
        <v>0.0071</v>
      </c>
      <c r="BL11">
        <v>0.0077</v>
      </c>
      <c r="BM11">
        <v>0.0081</v>
      </c>
      <c r="BN11">
        <v>0.0087</v>
      </c>
      <c r="BO11">
        <v>0.0095</v>
      </c>
      <c r="BP11">
        <v>0.0103</v>
      </c>
      <c r="BQ11">
        <v>0.0108</v>
      </c>
      <c r="BR11">
        <v>0.0114</v>
      </c>
      <c r="BS11">
        <v>0.0125</v>
      </c>
      <c r="BT11">
        <v>0.0136</v>
      </c>
      <c r="BU11">
        <v>0.0142</v>
      </c>
      <c r="BV11">
        <v>0.0148</v>
      </c>
      <c r="BW11">
        <v>0.0154</v>
      </c>
      <c r="BX11">
        <v>0.0161</v>
      </c>
      <c r="BY11">
        <v>0.0171</v>
      </c>
      <c r="BZ11">
        <v>0.0282</v>
      </c>
      <c r="CA11">
        <v>0.0413</v>
      </c>
      <c r="CB11">
        <v>0.0589</v>
      </c>
      <c r="CC11">
        <v>0.0775</v>
      </c>
      <c r="CD11">
        <v>0.0973</v>
      </c>
      <c r="CE11">
        <v>0.1151</v>
      </c>
      <c r="CF11">
        <v>0.1322</v>
      </c>
      <c r="CG11">
        <v>0.1502</v>
      </c>
      <c r="CH11">
        <v>0.1647</v>
      </c>
      <c r="CI11">
        <v>0.1794</v>
      </c>
      <c r="CJ11">
        <v>0.1932</v>
      </c>
      <c r="CK11">
        <v>0.206</v>
      </c>
      <c r="CL11">
        <v>0.2176</v>
      </c>
      <c r="CM11">
        <v>0.2275</v>
      </c>
      <c r="CN11">
        <v>0.2368</v>
      </c>
      <c r="CO11">
        <v>0.2868</v>
      </c>
      <c r="CP11">
        <v>0.3369</v>
      </c>
      <c r="CQ11">
        <v>0.3785</v>
      </c>
      <c r="CR11">
        <v>0.4002</v>
      </c>
      <c r="CS11">
        <v>0.4109</v>
      </c>
      <c r="CT11">
        <v>0.4269</v>
      </c>
      <c r="CU11">
        <v>0.4616</v>
      </c>
      <c r="CV11">
        <v>0.468</v>
      </c>
      <c r="CW11">
        <v>0.4726</v>
      </c>
      <c r="CX11">
        <v>0.4767</v>
      </c>
      <c r="CY11">
        <v>0.4901</v>
      </c>
      <c r="CZ11">
        <v>0.4907</v>
      </c>
      <c r="DA11">
        <v>0.4918</v>
      </c>
      <c r="DB11">
        <v>0.4929</v>
      </c>
      <c r="DC11">
        <v>0.4942</v>
      </c>
      <c r="DD11">
        <v>0.5074</v>
      </c>
      <c r="DE11">
        <v>0.5209</v>
      </c>
      <c r="DF11">
        <v>0.5313</v>
      </c>
      <c r="DG11">
        <v>0.5352</v>
      </c>
      <c r="DH11">
        <v>0.57</v>
      </c>
      <c r="DI11">
        <v>0.5863</v>
      </c>
      <c r="DJ11">
        <v>0.73</v>
      </c>
      <c r="DK11">
        <v>0.7585</v>
      </c>
      <c r="DL11">
        <v>0.7854</v>
      </c>
      <c r="DM11">
        <v>0.8</v>
      </c>
      <c r="DN11">
        <v>0.8</v>
      </c>
      <c r="DO11">
        <v>0.8</v>
      </c>
      <c r="DP11">
        <v>0.8</v>
      </c>
      <c r="DQ11">
        <v>0.8</v>
      </c>
      <c r="DR11">
        <v>0.8</v>
      </c>
      <c r="DS11">
        <v>0.9301</v>
      </c>
      <c r="DT11">
        <v>0.96</v>
      </c>
      <c r="DU11">
        <v>0.96</v>
      </c>
      <c r="DV11">
        <v>0.96</v>
      </c>
      <c r="DW11">
        <v>0.96</v>
      </c>
      <c r="DX11">
        <v>0.9723</v>
      </c>
    </row>
    <row r="12" spans="1:128">
      <c r="A12">
        <v>1.1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7.172e-8</v>
      </c>
      <c r="J12">
        <v>4.162e-7</v>
      </c>
      <c r="K12">
        <v>8.038e-7</v>
      </c>
      <c r="L12">
        <v>2.033e-6</v>
      </c>
      <c r="M12">
        <v>3.361e-6</v>
      </c>
      <c r="N12">
        <v>4.417e-6</v>
      </c>
      <c r="O12">
        <v>5.608e-6</v>
      </c>
      <c r="P12">
        <v>7.014e-6</v>
      </c>
      <c r="Q12">
        <v>1.006e-5</v>
      </c>
      <c r="R12">
        <v>1.398e-5</v>
      </c>
      <c r="S12">
        <v>1.625e-5</v>
      </c>
      <c r="T12">
        <v>1.946e-5</v>
      </c>
      <c r="U12">
        <v>2.383e-5</v>
      </c>
      <c r="V12">
        <v>3.722e-5</v>
      </c>
      <c r="W12">
        <v>5.203e-5</v>
      </c>
      <c r="X12">
        <v>6.22e-5</v>
      </c>
      <c r="Y12">
        <v>7.379e-5</v>
      </c>
      <c r="Z12">
        <v>8.62e-5</v>
      </c>
      <c r="AA12">
        <v>0.0001042</v>
      </c>
      <c r="AB12">
        <v>0.0001563</v>
      </c>
      <c r="AC12">
        <v>0.0001785</v>
      </c>
      <c r="AD12">
        <v>0.0002004</v>
      </c>
      <c r="AE12">
        <v>0.0002236</v>
      </c>
      <c r="AF12">
        <v>0.0002636</v>
      </c>
      <c r="AG12">
        <v>0.0003387</v>
      </c>
      <c r="AH12">
        <v>0.0003828</v>
      </c>
      <c r="AI12">
        <v>0.0004319</v>
      </c>
      <c r="AJ12">
        <v>0.0004855</v>
      </c>
      <c r="AK12">
        <v>0.000547</v>
      </c>
      <c r="AL12">
        <v>0.0007221</v>
      </c>
      <c r="AM12">
        <v>0.0008412</v>
      </c>
      <c r="AN12">
        <v>0.0009288</v>
      </c>
      <c r="AO12">
        <v>0.001</v>
      </c>
      <c r="AP12">
        <v>0.0013</v>
      </c>
      <c r="AQ12">
        <v>0.0015</v>
      </c>
      <c r="AR12">
        <v>0.0016</v>
      </c>
      <c r="AS12">
        <v>0.0018</v>
      </c>
      <c r="AT12">
        <v>0.0019</v>
      </c>
      <c r="AU12">
        <v>0.0024</v>
      </c>
      <c r="AV12">
        <v>0.0027</v>
      </c>
      <c r="AW12">
        <v>0.0028</v>
      </c>
      <c r="AX12">
        <v>0.0031</v>
      </c>
      <c r="AY12">
        <v>0.0034</v>
      </c>
      <c r="AZ12">
        <v>0.0041</v>
      </c>
      <c r="BA12">
        <v>0.0046</v>
      </c>
      <c r="BB12">
        <v>0.0049</v>
      </c>
      <c r="BC12">
        <v>0.0052</v>
      </c>
      <c r="BD12">
        <v>0.0056</v>
      </c>
      <c r="BE12">
        <v>0.0062</v>
      </c>
      <c r="BF12">
        <v>0.0069</v>
      </c>
      <c r="BG12">
        <v>0.0073</v>
      </c>
      <c r="BH12">
        <v>0.0077</v>
      </c>
      <c r="BI12">
        <v>0.0082</v>
      </c>
      <c r="BJ12">
        <v>0.0088</v>
      </c>
      <c r="BK12">
        <v>0.0097</v>
      </c>
      <c r="BL12">
        <v>0.0105</v>
      </c>
      <c r="BM12">
        <v>0.0111</v>
      </c>
      <c r="BN12">
        <v>0.0118</v>
      </c>
      <c r="BO12">
        <v>0.013</v>
      </c>
      <c r="BP12">
        <v>0.0141</v>
      </c>
      <c r="BQ12">
        <v>0.0147</v>
      </c>
      <c r="BR12">
        <v>0.0155</v>
      </c>
      <c r="BS12">
        <v>0.0169</v>
      </c>
      <c r="BT12">
        <v>0.0184</v>
      </c>
      <c r="BU12">
        <v>0.0192</v>
      </c>
      <c r="BV12">
        <v>0.02</v>
      </c>
      <c r="BW12">
        <v>0.0208</v>
      </c>
      <c r="BX12">
        <v>0.0217</v>
      </c>
      <c r="BY12">
        <v>0.023</v>
      </c>
      <c r="BZ12">
        <v>0.037</v>
      </c>
      <c r="CA12">
        <v>0.0532</v>
      </c>
      <c r="CB12">
        <v>0.0741</v>
      </c>
      <c r="CC12">
        <v>0.0953</v>
      </c>
      <c r="CD12">
        <v>0.1177</v>
      </c>
      <c r="CE12">
        <v>0.1367</v>
      </c>
      <c r="CF12">
        <v>0.1546</v>
      </c>
      <c r="CG12">
        <v>0.1729</v>
      </c>
      <c r="CH12">
        <v>0.1872</v>
      </c>
      <c r="CI12">
        <v>0.2017</v>
      </c>
      <c r="CJ12">
        <v>0.2152</v>
      </c>
      <c r="CK12">
        <v>0.2276</v>
      </c>
      <c r="CL12">
        <v>0.2388</v>
      </c>
      <c r="CM12">
        <v>0.2487</v>
      </c>
      <c r="CN12">
        <v>0.2588</v>
      </c>
      <c r="CO12">
        <v>0.3146</v>
      </c>
      <c r="CP12">
        <v>0.3643</v>
      </c>
      <c r="CQ12">
        <v>0.3973</v>
      </c>
      <c r="CR12">
        <v>0.4095</v>
      </c>
      <c r="CS12">
        <v>0.4188</v>
      </c>
      <c r="CT12">
        <v>0.4366</v>
      </c>
      <c r="CU12">
        <v>0.4669</v>
      </c>
      <c r="CV12">
        <v>0.4727</v>
      </c>
      <c r="CW12">
        <v>0.4771</v>
      </c>
      <c r="CX12">
        <v>0.4801</v>
      </c>
      <c r="CY12">
        <v>0.4902</v>
      </c>
      <c r="CZ12">
        <v>0.4911</v>
      </c>
      <c r="DA12">
        <v>0.4924</v>
      </c>
      <c r="DB12">
        <v>0.4936</v>
      </c>
      <c r="DC12">
        <v>0.498</v>
      </c>
      <c r="DD12">
        <v>0.5138</v>
      </c>
      <c r="DE12">
        <v>0.5296</v>
      </c>
      <c r="DF12">
        <v>0.5344</v>
      </c>
      <c r="DG12">
        <v>0.5389</v>
      </c>
      <c r="DH12">
        <v>0.57</v>
      </c>
      <c r="DI12">
        <v>0.5863</v>
      </c>
      <c r="DJ12">
        <v>0.73</v>
      </c>
      <c r="DK12">
        <v>0.7585</v>
      </c>
      <c r="DL12">
        <v>0.7854</v>
      </c>
      <c r="DM12">
        <v>0.8</v>
      </c>
      <c r="DN12">
        <v>0.8</v>
      </c>
      <c r="DO12">
        <v>0.8</v>
      </c>
      <c r="DP12">
        <v>0.8</v>
      </c>
      <c r="DQ12">
        <v>0.8</v>
      </c>
      <c r="DR12">
        <v>0.8</v>
      </c>
      <c r="DS12">
        <v>0.9301</v>
      </c>
      <c r="DT12">
        <v>0.96</v>
      </c>
      <c r="DU12">
        <v>0.96</v>
      </c>
      <c r="DV12">
        <v>0.96</v>
      </c>
      <c r="DW12">
        <v>0.96</v>
      </c>
      <c r="DX12">
        <v>0.9723</v>
      </c>
    </row>
    <row r="13" spans="1:128">
      <c r="A13">
        <v>1.2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7.172e-8</v>
      </c>
      <c r="J13">
        <v>4.162e-7</v>
      </c>
      <c r="K13">
        <v>8.388e-7</v>
      </c>
      <c r="L13">
        <v>2.255e-6</v>
      </c>
      <c r="M13">
        <v>3.66e-6</v>
      </c>
      <c r="N13">
        <v>4.821e-6</v>
      </c>
      <c r="O13">
        <v>6.207e-6</v>
      </c>
      <c r="P13">
        <v>7.705e-6</v>
      </c>
      <c r="Q13">
        <v>1.099e-5</v>
      </c>
      <c r="R13">
        <v>1.534e-5</v>
      </c>
      <c r="S13">
        <v>1.844e-5</v>
      </c>
      <c r="T13">
        <v>2.272e-5</v>
      </c>
      <c r="U13">
        <v>2.835e-5</v>
      </c>
      <c r="V13">
        <v>4.448e-5</v>
      </c>
      <c r="W13">
        <v>6.254e-5</v>
      </c>
      <c r="X13">
        <v>7.491e-5</v>
      </c>
      <c r="Y13">
        <v>8.829e-5</v>
      </c>
      <c r="Z13">
        <v>0.0001026</v>
      </c>
      <c r="AA13">
        <v>0.0001236</v>
      </c>
      <c r="AB13">
        <v>0.0001838</v>
      </c>
      <c r="AC13">
        <v>0.0002095</v>
      </c>
      <c r="AD13">
        <v>0.0002354</v>
      </c>
      <c r="AE13">
        <v>0.0002653</v>
      </c>
      <c r="AF13">
        <v>0.000322</v>
      </c>
      <c r="AG13">
        <v>0.0004311</v>
      </c>
      <c r="AH13">
        <v>0.0004903</v>
      </c>
      <c r="AI13">
        <v>0.000555</v>
      </c>
      <c r="AJ13">
        <v>0.000625</v>
      </c>
      <c r="AK13">
        <v>0.0007045</v>
      </c>
      <c r="AL13">
        <v>0.0009289</v>
      </c>
      <c r="AM13">
        <v>0.0011</v>
      </c>
      <c r="AN13">
        <v>0.0012</v>
      </c>
      <c r="AO13">
        <v>0.0013</v>
      </c>
      <c r="AP13">
        <v>0.0016</v>
      </c>
      <c r="AQ13">
        <v>0.0019</v>
      </c>
      <c r="AR13">
        <v>0.0021</v>
      </c>
      <c r="AS13">
        <v>0.0022</v>
      </c>
      <c r="AT13">
        <v>0.0025</v>
      </c>
      <c r="AU13">
        <v>0.003</v>
      </c>
      <c r="AV13">
        <v>0.0034</v>
      </c>
      <c r="AW13">
        <v>0.0037</v>
      </c>
      <c r="AX13">
        <v>0.004</v>
      </c>
      <c r="AY13">
        <v>0.0044</v>
      </c>
      <c r="AZ13">
        <v>0.0053</v>
      </c>
      <c r="BA13">
        <v>0.0059</v>
      </c>
      <c r="BB13">
        <v>0.0063</v>
      </c>
      <c r="BC13">
        <v>0.0067</v>
      </c>
      <c r="BD13">
        <v>0.0071</v>
      </c>
      <c r="BE13">
        <v>0.008</v>
      </c>
      <c r="BF13">
        <v>0.0088</v>
      </c>
      <c r="BG13">
        <v>0.0093</v>
      </c>
      <c r="BH13">
        <v>0.0098</v>
      </c>
      <c r="BI13">
        <v>0.0104</v>
      </c>
      <c r="BJ13">
        <v>0.0111</v>
      </c>
      <c r="BK13">
        <v>0.0123</v>
      </c>
      <c r="BL13">
        <v>0.0134</v>
      </c>
      <c r="BM13">
        <v>0.0141</v>
      </c>
      <c r="BN13">
        <v>0.015</v>
      </c>
      <c r="BO13">
        <v>0.0164</v>
      </c>
      <c r="BP13">
        <v>0.0178</v>
      </c>
      <c r="BQ13">
        <v>0.0186</v>
      </c>
      <c r="BR13">
        <v>0.0195</v>
      </c>
      <c r="BS13">
        <v>0.0213</v>
      </c>
      <c r="BT13">
        <v>0.023</v>
      </c>
      <c r="BU13">
        <v>0.024</v>
      </c>
      <c r="BV13">
        <v>0.025</v>
      </c>
      <c r="BW13">
        <v>0.026</v>
      </c>
      <c r="BX13">
        <v>0.027</v>
      </c>
      <c r="BY13">
        <v>0.0285</v>
      </c>
      <c r="BZ13">
        <v>0.0451</v>
      </c>
      <c r="CA13">
        <v>0.0637</v>
      </c>
      <c r="CB13">
        <v>0.087</v>
      </c>
      <c r="CC13">
        <v>0.1104</v>
      </c>
      <c r="CD13">
        <v>0.1341</v>
      </c>
      <c r="CE13">
        <v>0.154</v>
      </c>
      <c r="CF13">
        <v>0.1723</v>
      </c>
      <c r="CG13">
        <v>0.1907</v>
      </c>
      <c r="CH13">
        <v>0.205</v>
      </c>
      <c r="CI13">
        <v>0.2194</v>
      </c>
      <c r="CJ13">
        <v>0.2327</v>
      </c>
      <c r="CK13">
        <v>0.245</v>
      </c>
      <c r="CL13">
        <v>0.2565</v>
      </c>
      <c r="CM13">
        <v>0.2675</v>
      </c>
      <c r="CN13">
        <v>0.2788</v>
      </c>
      <c r="CO13">
        <v>0.3375</v>
      </c>
      <c r="CP13">
        <v>0.3833</v>
      </c>
      <c r="CQ13">
        <v>0.4052</v>
      </c>
      <c r="CR13">
        <v>0.4158</v>
      </c>
      <c r="CS13">
        <v>0.4259</v>
      </c>
      <c r="CT13">
        <v>0.4457</v>
      </c>
      <c r="CU13">
        <v>0.4708</v>
      </c>
      <c r="CV13">
        <v>0.4765</v>
      </c>
      <c r="CW13">
        <v>0.4798</v>
      </c>
      <c r="CX13">
        <v>0.4819</v>
      </c>
      <c r="CY13">
        <v>0.4902</v>
      </c>
      <c r="CZ13">
        <v>0.4915</v>
      </c>
      <c r="DA13">
        <v>0.4928</v>
      </c>
      <c r="DB13">
        <v>0.4948</v>
      </c>
      <c r="DC13">
        <v>0.5018</v>
      </c>
      <c r="DD13">
        <v>0.5194</v>
      </c>
      <c r="DE13">
        <v>0.5321</v>
      </c>
      <c r="DF13">
        <v>0.5373</v>
      </c>
      <c r="DG13">
        <v>0.5424</v>
      </c>
      <c r="DH13">
        <v>0.57</v>
      </c>
      <c r="DI13">
        <v>0.5863</v>
      </c>
      <c r="DJ13">
        <v>0.73</v>
      </c>
      <c r="DK13">
        <v>0.7585</v>
      </c>
      <c r="DL13">
        <v>0.7854</v>
      </c>
      <c r="DM13">
        <v>0.8</v>
      </c>
      <c r="DN13">
        <v>0.8</v>
      </c>
      <c r="DO13">
        <v>0.8</v>
      </c>
      <c r="DP13">
        <v>0.8</v>
      </c>
      <c r="DQ13">
        <v>0.8</v>
      </c>
      <c r="DR13">
        <v>0.8</v>
      </c>
      <c r="DS13">
        <v>0.9301</v>
      </c>
      <c r="DT13">
        <v>0.96</v>
      </c>
      <c r="DU13">
        <v>0.96</v>
      </c>
      <c r="DV13">
        <v>0.96</v>
      </c>
      <c r="DW13">
        <v>0.96</v>
      </c>
      <c r="DX13">
        <v>0.9723</v>
      </c>
    </row>
    <row r="14" spans="1:128">
      <c r="A14">
        <v>1.3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7.172e-8</v>
      </c>
      <c r="J14">
        <v>4.162e-7</v>
      </c>
      <c r="K14">
        <v>8.739e-7</v>
      </c>
      <c r="L14">
        <v>2.415e-6</v>
      </c>
      <c r="M14">
        <v>3.943e-6</v>
      </c>
      <c r="N14">
        <v>5.323e-6</v>
      </c>
      <c r="O14">
        <v>6.824e-6</v>
      </c>
      <c r="P14">
        <v>8.404e-6</v>
      </c>
      <c r="Q14">
        <v>1.217e-5</v>
      </c>
      <c r="R14">
        <v>1.741e-5</v>
      </c>
      <c r="S14">
        <v>2.15e-5</v>
      </c>
      <c r="T14">
        <v>2.691e-5</v>
      </c>
      <c r="U14">
        <v>3.343e-5</v>
      </c>
      <c r="V14">
        <v>5.242e-5</v>
      </c>
      <c r="W14">
        <v>7.374e-5</v>
      </c>
      <c r="X14">
        <v>8.77e-5</v>
      </c>
      <c r="Y14">
        <v>0.0001027</v>
      </c>
      <c r="Z14">
        <v>0.0001194</v>
      </c>
      <c r="AA14">
        <v>0.000143</v>
      </c>
      <c r="AB14">
        <v>0.0002118</v>
      </c>
      <c r="AC14">
        <v>0.0002437</v>
      </c>
      <c r="AD14">
        <v>0.0002789</v>
      </c>
      <c r="AE14">
        <v>0.0003198</v>
      </c>
      <c r="AF14">
        <v>0.0003943</v>
      </c>
      <c r="AG14">
        <v>0.0005351</v>
      </c>
      <c r="AH14">
        <v>0.0006084</v>
      </c>
      <c r="AI14">
        <v>0.000688</v>
      </c>
      <c r="AJ14">
        <v>0.0007737</v>
      </c>
      <c r="AK14">
        <v>0.0008706</v>
      </c>
      <c r="AL14">
        <v>0.0011</v>
      </c>
      <c r="AM14">
        <v>0.0013</v>
      </c>
      <c r="AN14">
        <v>0.0015</v>
      </c>
      <c r="AO14">
        <v>0.0016</v>
      </c>
      <c r="AP14">
        <v>0.0019</v>
      </c>
      <c r="AQ14">
        <v>0.0023</v>
      </c>
      <c r="AR14">
        <v>0.0025</v>
      </c>
      <c r="AS14">
        <v>0.0027</v>
      </c>
      <c r="AT14">
        <v>0.003</v>
      </c>
      <c r="AU14">
        <v>0.0037</v>
      </c>
      <c r="AV14">
        <v>0.0042</v>
      </c>
      <c r="AW14">
        <v>0.0045</v>
      </c>
      <c r="AX14">
        <v>0.0048</v>
      </c>
      <c r="AY14">
        <v>0.0053</v>
      </c>
      <c r="AZ14">
        <v>0.0064</v>
      </c>
      <c r="BA14">
        <v>0.0072</v>
      </c>
      <c r="BB14">
        <v>0.0076</v>
      </c>
      <c r="BC14">
        <v>0.0081</v>
      </c>
      <c r="BD14">
        <v>0.0086</v>
      </c>
      <c r="BE14">
        <v>0.0096</v>
      </c>
      <c r="BF14">
        <v>0.0106</v>
      </c>
      <c r="BG14">
        <v>0.0113</v>
      </c>
      <c r="BH14">
        <v>0.0119</v>
      </c>
      <c r="BI14">
        <v>0.0126</v>
      </c>
      <c r="BJ14">
        <v>0.0134</v>
      </c>
      <c r="BK14">
        <v>0.0149</v>
      </c>
      <c r="BL14">
        <v>0.0161</v>
      </c>
      <c r="BM14">
        <v>0.0169</v>
      </c>
      <c r="BN14">
        <v>0.018</v>
      </c>
      <c r="BO14">
        <v>0.0197</v>
      </c>
      <c r="BP14">
        <v>0.0212</v>
      </c>
      <c r="BQ14">
        <v>0.0222</v>
      </c>
      <c r="BR14">
        <v>0.0232</v>
      </c>
      <c r="BS14">
        <v>0.0253</v>
      </c>
      <c r="BT14">
        <v>0.0273</v>
      </c>
      <c r="BU14">
        <v>0.0284</v>
      </c>
      <c r="BV14">
        <v>0.0295</v>
      </c>
      <c r="BW14">
        <v>0.0307</v>
      </c>
      <c r="BX14">
        <v>0.0318</v>
      </c>
      <c r="BY14">
        <v>0.0335</v>
      </c>
      <c r="BZ14">
        <v>0.0523</v>
      </c>
      <c r="CA14">
        <v>0.0727</v>
      </c>
      <c r="CB14">
        <v>0.0979</v>
      </c>
      <c r="CC14">
        <v>0.1227</v>
      </c>
      <c r="CD14">
        <v>0.1476</v>
      </c>
      <c r="CE14">
        <v>0.1682</v>
      </c>
      <c r="CF14">
        <v>0.1867</v>
      </c>
      <c r="CG14">
        <v>0.2052</v>
      </c>
      <c r="CH14">
        <v>0.2196</v>
      </c>
      <c r="CI14">
        <v>0.234</v>
      </c>
      <c r="CJ14">
        <v>0.2473</v>
      </c>
      <c r="CK14">
        <v>0.2599</v>
      </c>
      <c r="CL14">
        <v>0.2724</v>
      </c>
      <c r="CM14">
        <v>0.2844</v>
      </c>
      <c r="CN14">
        <v>0.2963</v>
      </c>
      <c r="CO14">
        <v>0.3552</v>
      </c>
      <c r="CP14">
        <v>0.3944</v>
      </c>
      <c r="CQ14">
        <v>0.4102</v>
      </c>
      <c r="CR14">
        <v>0.4213</v>
      </c>
      <c r="CS14">
        <v>0.4325</v>
      </c>
      <c r="CT14">
        <v>0.4537</v>
      </c>
      <c r="CU14">
        <v>0.4744</v>
      </c>
      <c r="CV14">
        <v>0.4789</v>
      </c>
      <c r="CW14">
        <v>0.4813</v>
      </c>
      <c r="CX14">
        <v>0.4835</v>
      </c>
      <c r="CY14">
        <v>0.4903</v>
      </c>
      <c r="CZ14">
        <v>0.4918</v>
      </c>
      <c r="DA14">
        <v>0.4932</v>
      </c>
      <c r="DB14">
        <v>0.4974</v>
      </c>
      <c r="DC14">
        <v>0.505</v>
      </c>
      <c r="DD14">
        <v>0.5242</v>
      </c>
      <c r="DE14">
        <v>0.5341</v>
      </c>
      <c r="DF14">
        <v>0.54</v>
      </c>
      <c r="DG14">
        <v>0.5459</v>
      </c>
      <c r="DH14">
        <v>0.57</v>
      </c>
      <c r="DI14">
        <v>0.5863</v>
      </c>
      <c r="DJ14">
        <v>0.73</v>
      </c>
      <c r="DK14">
        <v>0.7585</v>
      </c>
      <c r="DL14">
        <v>0.7854</v>
      </c>
      <c r="DM14">
        <v>0.8</v>
      </c>
      <c r="DN14">
        <v>0.8</v>
      </c>
      <c r="DO14">
        <v>0.8</v>
      </c>
      <c r="DP14">
        <v>0.8</v>
      </c>
      <c r="DQ14">
        <v>0.8</v>
      </c>
      <c r="DR14">
        <v>0.8</v>
      </c>
      <c r="DS14">
        <v>0.9301</v>
      </c>
      <c r="DT14">
        <v>0.96</v>
      </c>
      <c r="DU14">
        <v>0.96</v>
      </c>
      <c r="DV14">
        <v>0.96</v>
      </c>
      <c r="DW14">
        <v>0.96</v>
      </c>
      <c r="DX14">
        <v>0.9723</v>
      </c>
    </row>
    <row r="15" spans="1:128">
      <c r="A15">
        <v>1.4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7.172e-8</v>
      </c>
      <c r="J15">
        <v>4.219e-7</v>
      </c>
      <c r="K15">
        <v>9.737e-7</v>
      </c>
      <c r="L15">
        <v>2.637e-6</v>
      </c>
      <c r="M15">
        <v>4.326e-6</v>
      </c>
      <c r="N15">
        <v>5.825e-6</v>
      </c>
      <c r="O15">
        <v>7.441e-6</v>
      </c>
      <c r="P15">
        <v>9.103e-6</v>
      </c>
      <c r="Q15">
        <v>1.336e-5</v>
      </c>
      <c r="R15">
        <v>1.997e-5</v>
      </c>
      <c r="S15">
        <v>2.524e-5</v>
      </c>
      <c r="T15">
        <v>3.165e-5</v>
      </c>
      <c r="U15">
        <v>3.92e-5</v>
      </c>
      <c r="V15">
        <v>6.132e-5</v>
      </c>
      <c r="W15">
        <v>8.527e-5</v>
      </c>
      <c r="X15">
        <v>0.0001003</v>
      </c>
      <c r="Y15">
        <v>0.0001169</v>
      </c>
      <c r="Z15">
        <v>0.0001354</v>
      </c>
      <c r="AA15">
        <v>0.0001632</v>
      </c>
      <c r="AB15">
        <v>0.0002455</v>
      </c>
      <c r="AC15">
        <v>0.0002869</v>
      </c>
      <c r="AD15">
        <v>0.0003332</v>
      </c>
      <c r="AE15">
        <v>0.0003853</v>
      </c>
      <c r="AF15">
        <v>0.0004762</v>
      </c>
      <c r="AG15">
        <v>0.0006454</v>
      </c>
      <c r="AH15">
        <v>0.0007328</v>
      </c>
      <c r="AI15">
        <v>0.0008272</v>
      </c>
      <c r="AJ15">
        <v>0.0009279</v>
      </c>
      <c r="AK15">
        <v>0.001</v>
      </c>
      <c r="AL15">
        <v>0.0014</v>
      </c>
      <c r="AM15">
        <v>0.0016</v>
      </c>
      <c r="AN15">
        <v>0.0017</v>
      </c>
      <c r="AO15">
        <v>0.0019</v>
      </c>
      <c r="AP15">
        <v>0.0023</v>
      </c>
      <c r="AQ15">
        <v>0.0027</v>
      </c>
      <c r="AR15">
        <v>0.003</v>
      </c>
      <c r="AS15">
        <v>0.0032</v>
      </c>
      <c r="AT15">
        <v>0.0036</v>
      </c>
      <c r="AU15">
        <v>0.0044</v>
      </c>
      <c r="AV15">
        <v>0.0049</v>
      </c>
      <c r="AW15">
        <v>0.0053</v>
      </c>
      <c r="AX15">
        <v>0.0057</v>
      </c>
      <c r="AY15">
        <v>0.0063</v>
      </c>
      <c r="AZ15">
        <v>0.0075</v>
      </c>
      <c r="BA15">
        <v>0.0084</v>
      </c>
      <c r="BB15">
        <v>0.0089</v>
      </c>
      <c r="BC15">
        <v>0.0095</v>
      </c>
      <c r="BD15">
        <v>0.01</v>
      </c>
      <c r="BE15">
        <v>0.0112</v>
      </c>
      <c r="BF15">
        <v>0.0124</v>
      </c>
      <c r="BG15">
        <v>0.0131</v>
      </c>
      <c r="BH15">
        <v>0.0139</v>
      </c>
      <c r="BI15">
        <v>0.0146</v>
      </c>
      <c r="BJ15">
        <v>0.0156</v>
      </c>
      <c r="BK15">
        <v>0.0173</v>
      </c>
      <c r="BL15">
        <v>0.0186</v>
      </c>
      <c r="BM15">
        <v>0.0196</v>
      </c>
      <c r="BN15">
        <v>0.0208</v>
      </c>
      <c r="BO15">
        <v>0.0227</v>
      </c>
      <c r="BP15">
        <v>0.0244</v>
      </c>
      <c r="BQ15">
        <v>0.0255</v>
      </c>
      <c r="BR15">
        <v>0.0267</v>
      </c>
      <c r="BS15">
        <v>0.0289</v>
      </c>
      <c r="BT15">
        <v>0.0312</v>
      </c>
      <c r="BU15">
        <v>0.0324</v>
      </c>
      <c r="BV15">
        <v>0.0337</v>
      </c>
      <c r="BW15">
        <v>0.0349</v>
      </c>
      <c r="BX15">
        <v>0.0362</v>
      </c>
      <c r="BY15">
        <v>0.0381</v>
      </c>
      <c r="BZ15">
        <v>0.0586</v>
      </c>
      <c r="CA15">
        <v>0.0805</v>
      </c>
      <c r="CB15">
        <v>0.1072</v>
      </c>
      <c r="CC15">
        <v>0.1331</v>
      </c>
      <c r="CD15">
        <v>0.1589</v>
      </c>
      <c r="CE15">
        <v>0.1799</v>
      </c>
      <c r="CF15">
        <v>0.1987</v>
      </c>
      <c r="CG15">
        <v>0.2174</v>
      </c>
      <c r="CH15">
        <v>0.2319</v>
      </c>
      <c r="CI15">
        <v>0.2463</v>
      </c>
      <c r="CJ15">
        <v>0.2598</v>
      </c>
      <c r="CK15">
        <v>0.2732</v>
      </c>
      <c r="CL15">
        <v>0.2865</v>
      </c>
      <c r="CM15">
        <v>0.299</v>
      </c>
      <c r="CN15">
        <v>0.3114</v>
      </c>
      <c r="CO15">
        <v>0.3681</v>
      </c>
      <c r="CP15">
        <v>0.4007</v>
      </c>
      <c r="CQ15">
        <v>0.4143</v>
      </c>
      <c r="CR15">
        <v>0.4263</v>
      </c>
      <c r="CS15">
        <v>0.4386</v>
      </c>
      <c r="CT15">
        <v>0.4608</v>
      </c>
      <c r="CU15">
        <v>0.4768</v>
      </c>
      <c r="CV15">
        <v>0.4803</v>
      </c>
      <c r="CW15">
        <v>0.4826</v>
      </c>
      <c r="CX15">
        <v>0.485</v>
      </c>
      <c r="CY15">
        <v>0.4905</v>
      </c>
      <c r="CZ15">
        <v>0.4921</v>
      </c>
      <c r="DA15">
        <v>0.4936</v>
      </c>
      <c r="DB15">
        <v>0.4998</v>
      </c>
      <c r="DC15">
        <v>0.5079</v>
      </c>
      <c r="DD15">
        <v>0.5281</v>
      </c>
      <c r="DE15">
        <v>0.536</v>
      </c>
      <c r="DF15">
        <v>0.5426</v>
      </c>
      <c r="DG15">
        <v>0.5491</v>
      </c>
      <c r="DH15">
        <v>0.57</v>
      </c>
      <c r="DI15">
        <v>0.5863</v>
      </c>
      <c r="DJ15">
        <v>0.73</v>
      </c>
      <c r="DK15">
        <v>0.7585</v>
      </c>
      <c r="DL15">
        <v>0.7854</v>
      </c>
      <c r="DM15">
        <v>0.8</v>
      </c>
      <c r="DN15">
        <v>0.8</v>
      </c>
      <c r="DO15">
        <v>0.8</v>
      </c>
      <c r="DP15">
        <v>0.8</v>
      </c>
      <c r="DQ15">
        <v>0.8</v>
      </c>
      <c r="DR15">
        <v>0.8</v>
      </c>
      <c r="DS15">
        <v>0.9301</v>
      </c>
      <c r="DT15">
        <v>0.96</v>
      </c>
      <c r="DU15">
        <v>0.96</v>
      </c>
      <c r="DV15">
        <v>0.96</v>
      </c>
      <c r="DW15">
        <v>0.96</v>
      </c>
      <c r="DX15">
        <v>0.9723</v>
      </c>
    </row>
    <row r="16" spans="1:128">
      <c r="A16">
        <v>1.5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7.172e-8</v>
      </c>
      <c r="J16">
        <v>4.275e-7</v>
      </c>
      <c r="K16">
        <v>1.038e-6</v>
      </c>
      <c r="L16">
        <v>2.82e-6</v>
      </c>
      <c r="M16">
        <v>4.709e-6</v>
      </c>
      <c r="N16">
        <v>6.224e-6</v>
      </c>
      <c r="O16">
        <v>7.858e-6</v>
      </c>
      <c r="P16">
        <v>9.633e-6</v>
      </c>
      <c r="Q16">
        <v>1.489e-5</v>
      </c>
      <c r="R16">
        <v>2.327e-5</v>
      </c>
      <c r="S16">
        <v>2.92e-5</v>
      </c>
      <c r="T16">
        <v>3.639e-5</v>
      </c>
      <c r="U16">
        <v>4.518e-5</v>
      </c>
      <c r="V16">
        <v>6.978e-5</v>
      </c>
      <c r="W16">
        <v>9.631e-5</v>
      </c>
      <c r="X16">
        <v>0.0001131</v>
      </c>
      <c r="Y16">
        <v>0.0001317</v>
      </c>
      <c r="Z16">
        <v>0.0001524</v>
      </c>
      <c r="AA16">
        <v>0.0001844</v>
      </c>
      <c r="AB16">
        <v>0.0002859</v>
      </c>
      <c r="AC16">
        <v>0.0003374</v>
      </c>
      <c r="AD16">
        <v>0.0003934</v>
      </c>
      <c r="AE16">
        <v>0.0004561</v>
      </c>
      <c r="AF16">
        <v>0.0005631</v>
      </c>
      <c r="AG16">
        <v>0.0007589</v>
      </c>
      <c r="AH16">
        <v>0.0008582</v>
      </c>
      <c r="AI16">
        <v>0.0009652</v>
      </c>
      <c r="AJ16">
        <v>0.0011</v>
      </c>
      <c r="AK16">
        <v>0.0012</v>
      </c>
      <c r="AL16">
        <v>0.0016</v>
      </c>
      <c r="AM16">
        <v>0.0018</v>
      </c>
      <c r="AN16">
        <v>0.002</v>
      </c>
      <c r="AO16">
        <v>0.0022</v>
      </c>
      <c r="AP16">
        <v>0.0026</v>
      </c>
      <c r="AQ16">
        <v>0.0031</v>
      </c>
      <c r="AR16">
        <v>0.0034</v>
      </c>
      <c r="AS16">
        <v>0.0037</v>
      </c>
      <c r="AT16">
        <v>0.0041</v>
      </c>
      <c r="AU16">
        <v>0.005</v>
      </c>
      <c r="AV16">
        <v>0.0057</v>
      </c>
      <c r="AW16">
        <v>0.0061</v>
      </c>
      <c r="AX16">
        <v>0.0065</v>
      </c>
      <c r="AY16">
        <v>0.0072</v>
      </c>
      <c r="AZ16">
        <v>0.0086</v>
      </c>
      <c r="BA16">
        <v>0.0096</v>
      </c>
      <c r="BB16">
        <v>0.0102</v>
      </c>
      <c r="BC16">
        <v>0.0108</v>
      </c>
      <c r="BD16">
        <v>0.0114</v>
      </c>
      <c r="BE16">
        <v>0.0128</v>
      </c>
      <c r="BF16">
        <v>0.0141</v>
      </c>
      <c r="BG16">
        <v>0.0149</v>
      </c>
      <c r="BH16">
        <v>0.0157</v>
      </c>
      <c r="BI16">
        <v>0.0166</v>
      </c>
      <c r="BJ16">
        <v>0.0177</v>
      </c>
      <c r="BK16">
        <v>0.0195</v>
      </c>
      <c r="BL16">
        <v>0.021</v>
      </c>
      <c r="BM16">
        <v>0.022</v>
      </c>
      <c r="BN16">
        <v>0.0233</v>
      </c>
      <c r="BO16">
        <v>0.0254</v>
      </c>
      <c r="BP16">
        <v>0.0273</v>
      </c>
      <c r="BQ16">
        <v>0.0285</v>
      </c>
      <c r="BR16">
        <v>0.0298</v>
      </c>
      <c r="BS16">
        <v>0.0323</v>
      </c>
      <c r="BT16">
        <v>0.0347</v>
      </c>
      <c r="BU16">
        <v>0.0361</v>
      </c>
      <c r="BV16">
        <v>0.0374</v>
      </c>
      <c r="BW16">
        <v>0.0388</v>
      </c>
      <c r="BX16">
        <v>0.0402</v>
      </c>
      <c r="BY16">
        <v>0.0422</v>
      </c>
      <c r="BZ16">
        <v>0.0642</v>
      </c>
      <c r="CA16">
        <v>0.0873</v>
      </c>
      <c r="CB16">
        <v>0.1152</v>
      </c>
      <c r="CC16">
        <v>0.1421</v>
      </c>
      <c r="CD16">
        <v>0.1687</v>
      </c>
      <c r="CE16">
        <v>0.1899</v>
      </c>
      <c r="CF16">
        <v>0.2089</v>
      </c>
      <c r="CG16">
        <v>0.2277</v>
      </c>
      <c r="CH16">
        <v>0.2423</v>
      </c>
      <c r="CI16">
        <v>0.2568</v>
      </c>
      <c r="CJ16">
        <v>0.2708</v>
      </c>
      <c r="CK16">
        <v>0.2849</v>
      </c>
      <c r="CL16">
        <v>0.2987</v>
      </c>
      <c r="CM16">
        <v>0.3114</v>
      </c>
      <c r="CN16">
        <v>0.324</v>
      </c>
      <c r="CO16">
        <v>0.3774</v>
      </c>
      <c r="CP16">
        <v>0.4045</v>
      </c>
      <c r="CQ16">
        <v>0.418</v>
      </c>
      <c r="CR16">
        <v>0.431</v>
      </c>
      <c r="CS16">
        <v>0.4444</v>
      </c>
      <c r="CT16">
        <v>0.4672</v>
      </c>
      <c r="CU16">
        <v>0.4784</v>
      </c>
      <c r="CV16">
        <v>0.4813</v>
      </c>
      <c r="CW16">
        <v>0.4838</v>
      </c>
      <c r="CX16">
        <v>0.4865</v>
      </c>
      <c r="CY16">
        <v>0.4908</v>
      </c>
      <c r="CZ16">
        <v>0.4924</v>
      </c>
      <c r="DA16">
        <v>0.4941</v>
      </c>
      <c r="DB16">
        <v>0.502</v>
      </c>
      <c r="DC16">
        <v>0.5104</v>
      </c>
      <c r="DD16">
        <v>0.5305</v>
      </c>
      <c r="DE16">
        <v>0.5377</v>
      </c>
      <c r="DF16">
        <v>0.545</v>
      </c>
      <c r="DG16">
        <v>0.5523</v>
      </c>
      <c r="DH16">
        <v>0.57</v>
      </c>
      <c r="DI16">
        <v>0.5863</v>
      </c>
      <c r="DJ16">
        <v>0.73</v>
      </c>
      <c r="DK16">
        <v>0.7585</v>
      </c>
      <c r="DL16">
        <v>0.7854</v>
      </c>
      <c r="DM16">
        <v>0.8</v>
      </c>
      <c r="DN16">
        <v>0.8</v>
      </c>
      <c r="DO16">
        <v>0.8</v>
      </c>
      <c r="DP16">
        <v>0.8</v>
      </c>
      <c r="DQ16">
        <v>0.8</v>
      </c>
      <c r="DR16">
        <v>0.8</v>
      </c>
      <c r="DS16">
        <v>0.9301</v>
      </c>
      <c r="DT16">
        <v>0.96</v>
      </c>
      <c r="DU16">
        <v>0.96</v>
      </c>
      <c r="DV16">
        <v>0.96</v>
      </c>
      <c r="DW16">
        <v>0.96</v>
      </c>
      <c r="DX16">
        <v>0.9723</v>
      </c>
    </row>
    <row r="17" spans="1:128">
      <c r="A17">
        <v>1.6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7.172e-8</v>
      </c>
      <c r="J17">
        <v>4.275e-7</v>
      </c>
      <c r="K17">
        <v>1.073e-6</v>
      </c>
      <c r="L17">
        <v>2.98e-6</v>
      </c>
      <c r="M17">
        <v>5.075e-6</v>
      </c>
      <c r="N17">
        <v>6.723e-6</v>
      </c>
      <c r="O17">
        <v>8.375e-6</v>
      </c>
      <c r="P17">
        <v>1.039e-5</v>
      </c>
      <c r="Q17">
        <v>1.675e-5</v>
      </c>
      <c r="R17">
        <v>2.654e-5</v>
      </c>
      <c r="S17">
        <v>3.355e-5</v>
      </c>
      <c r="T17">
        <v>4.17e-5</v>
      </c>
      <c r="U17">
        <v>5.124e-5</v>
      </c>
      <c r="V17">
        <v>7.798e-5</v>
      </c>
      <c r="W17">
        <v>0.000107</v>
      </c>
      <c r="X17">
        <v>0.0001257</v>
      </c>
      <c r="Y17">
        <v>0.0001463</v>
      </c>
      <c r="Z17">
        <v>0.0001696</v>
      </c>
      <c r="AA17">
        <v>0.0002073</v>
      </c>
      <c r="AB17">
        <v>0.0003307</v>
      </c>
      <c r="AC17">
        <v>0.0003919</v>
      </c>
      <c r="AD17">
        <v>0.0004569</v>
      </c>
      <c r="AE17">
        <v>0.0005282</v>
      </c>
      <c r="AF17">
        <v>0.0006487</v>
      </c>
      <c r="AG17">
        <v>0.0008698</v>
      </c>
      <c r="AH17">
        <v>0.0009807</v>
      </c>
      <c r="AI17">
        <v>0.0011</v>
      </c>
      <c r="AJ17">
        <v>0.0012</v>
      </c>
      <c r="AK17">
        <v>0.0014</v>
      </c>
      <c r="AL17">
        <v>0.0018</v>
      </c>
      <c r="AM17">
        <v>0.002</v>
      </c>
      <c r="AN17">
        <v>0.0022</v>
      </c>
      <c r="AO17">
        <v>0.0024</v>
      </c>
      <c r="AP17">
        <v>0.003</v>
      </c>
      <c r="AQ17">
        <v>0.0035</v>
      </c>
      <c r="AR17">
        <v>0.0039</v>
      </c>
      <c r="AS17">
        <v>0.0042</v>
      </c>
      <c r="AT17">
        <v>0.0046</v>
      </c>
      <c r="AU17">
        <v>0.0057</v>
      </c>
      <c r="AV17">
        <v>0.0064</v>
      </c>
      <c r="AW17">
        <v>0.0068</v>
      </c>
      <c r="AX17">
        <v>0.0073</v>
      </c>
      <c r="AY17">
        <v>0.008</v>
      </c>
      <c r="AZ17">
        <v>0.0096</v>
      </c>
      <c r="BA17">
        <v>0.0107</v>
      </c>
      <c r="BB17">
        <v>0.0113</v>
      </c>
      <c r="BC17">
        <v>0.012</v>
      </c>
      <c r="BD17">
        <v>0.0128</v>
      </c>
      <c r="BE17">
        <v>0.0142</v>
      </c>
      <c r="BF17">
        <v>0.0157</v>
      </c>
      <c r="BG17">
        <v>0.0166</v>
      </c>
      <c r="BH17">
        <v>0.0175</v>
      </c>
      <c r="BI17">
        <v>0.0184</v>
      </c>
      <c r="BJ17">
        <v>0.0196</v>
      </c>
      <c r="BK17">
        <v>0.0215</v>
      </c>
      <c r="BL17">
        <v>0.0231</v>
      </c>
      <c r="BM17">
        <v>0.0242</v>
      </c>
      <c r="BN17">
        <v>0.0257</v>
      </c>
      <c r="BO17">
        <v>0.0279</v>
      </c>
      <c r="BP17">
        <v>0.03</v>
      </c>
      <c r="BQ17">
        <v>0.0312</v>
      </c>
      <c r="BR17">
        <v>0.0327</v>
      </c>
      <c r="BS17">
        <v>0.0353</v>
      </c>
      <c r="BT17">
        <v>0.0379</v>
      </c>
      <c r="BU17">
        <v>0.0394</v>
      </c>
      <c r="BV17">
        <v>0.0408</v>
      </c>
      <c r="BW17">
        <v>0.0423</v>
      </c>
      <c r="BX17">
        <v>0.0437</v>
      </c>
      <c r="BY17">
        <v>0.046</v>
      </c>
      <c r="BZ17">
        <v>0.069</v>
      </c>
      <c r="CA17">
        <v>0.0932</v>
      </c>
      <c r="CB17">
        <v>0.1221</v>
      </c>
      <c r="CC17">
        <v>0.1498</v>
      </c>
      <c r="CD17">
        <v>0.1769</v>
      </c>
      <c r="CE17">
        <v>0.1984</v>
      </c>
      <c r="CF17">
        <v>0.2176</v>
      </c>
      <c r="CG17">
        <v>0.2365</v>
      </c>
      <c r="CH17">
        <v>0.2511</v>
      </c>
      <c r="CI17">
        <v>0.2658</v>
      </c>
      <c r="CJ17">
        <v>0.2803</v>
      </c>
      <c r="CK17">
        <v>0.2949</v>
      </c>
      <c r="CL17">
        <v>0.3088</v>
      </c>
      <c r="CM17">
        <v>0.3217</v>
      </c>
      <c r="CN17">
        <v>0.334</v>
      </c>
      <c r="CO17">
        <v>0.3841</v>
      </c>
      <c r="CP17">
        <v>0.4072</v>
      </c>
      <c r="CQ17">
        <v>0.4214</v>
      </c>
      <c r="CR17">
        <v>0.4354</v>
      </c>
      <c r="CS17">
        <v>0.4496</v>
      </c>
      <c r="CT17">
        <v>0.4714</v>
      </c>
      <c r="CU17">
        <v>0.4794</v>
      </c>
      <c r="CV17">
        <v>0.4822</v>
      </c>
      <c r="CW17">
        <v>0.4849</v>
      </c>
      <c r="CX17">
        <v>0.4878</v>
      </c>
      <c r="CY17">
        <v>0.491</v>
      </c>
      <c r="CZ17">
        <v>0.4926</v>
      </c>
      <c r="DA17">
        <v>0.4953</v>
      </c>
      <c r="DB17">
        <v>0.5039</v>
      </c>
      <c r="DC17">
        <v>0.5125</v>
      </c>
      <c r="DD17">
        <v>0.5315</v>
      </c>
      <c r="DE17">
        <v>0.5394</v>
      </c>
      <c r="DF17">
        <v>0.5473</v>
      </c>
      <c r="DG17">
        <v>0.5552</v>
      </c>
      <c r="DH17">
        <v>0.57</v>
      </c>
      <c r="DI17">
        <v>0.5863</v>
      </c>
      <c r="DJ17">
        <v>0.73</v>
      </c>
      <c r="DK17">
        <v>0.7585</v>
      </c>
      <c r="DL17">
        <v>0.7854</v>
      </c>
      <c r="DM17">
        <v>0.8</v>
      </c>
      <c r="DN17">
        <v>0.8</v>
      </c>
      <c r="DO17">
        <v>0.8</v>
      </c>
      <c r="DP17">
        <v>0.8</v>
      </c>
      <c r="DQ17">
        <v>0.8</v>
      </c>
      <c r="DR17">
        <v>0.8</v>
      </c>
      <c r="DS17">
        <v>0.9301</v>
      </c>
      <c r="DT17">
        <v>0.96</v>
      </c>
      <c r="DU17">
        <v>0.96</v>
      </c>
      <c r="DV17">
        <v>0.96</v>
      </c>
      <c r="DW17">
        <v>0.96</v>
      </c>
      <c r="DX17">
        <v>0.9723</v>
      </c>
    </row>
    <row r="18" spans="1:128">
      <c r="A18">
        <v>1.7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7.172e-8</v>
      </c>
      <c r="J18">
        <v>4.275e-7</v>
      </c>
      <c r="K18">
        <v>1.109e-6</v>
      </c>
      <c r="L18">
        <v>3.202e-6</v>
      </c>
      <c r="M18">
        <v>5.374e-6</v>
      </c>
      <c r="N18">
        <v>7.125e-6</v>
      </c>
      <c r="O18">
        <v>8.929e-6</v>
      </c>
      <c r="P18">
        <v>1.131e-5</v>
      </c>
      <c r="Q18">
        <v>1.872e-5</v>
      </c>
      <c r="R18">
        <v>2.995e-5</v>
      </c>
      <c r="S18">
        <v>3.778e-5</v>
      </c>
      <c r="T18">
        <v>4.689e-5</v>
      </c>
      <c r="U18">
        <v>5.723e-5</v>
      </c>
      <c r="V18">
        <v>8.61e-5</v>
      </c>
      <c r="W18">
        <v>0.0001174</v>
      </c>
      <c r="X18">
        <v>0.0001377</v>
      </c>
      <c r="Y18">
        <v>0.0001608</v>
      </c>
      <c r="Z18">
        <v>0.0001877</v>
      </c>
      <c r="AA18">
        <v>0.0002325</v>
      </c>
      <c r="AB18">
        <v>0.0003761</v>
      </c>
      <c r="AC18">
        <v>0.0004453</v>
      </c>
      <c r="AD18">
        <v>0.0005177</v>
      </c>
      <c r="AE18">
        <v>0.0005969</v>
      </c>
      <c r="AF18">
        <v>0.00073</v>
      </c>
      <c r="AG18">
        <v>0.0009728</v>
      </c>
      <c r="AH18">
        <v>0.0011</v>
      </c>
      <c r="AI18">
        <v>0.0012</v>
      </c>
      <c r="AJ18">
        <v>0.0014</v>
      </c>
      <c r="AK18">
        <v>0.0015</v>
      </c>
      <c r="AL18">
        <v>0.002</v>
      </c>
      <c r="AM18">
        <v>0.0022</v>
      </c>
      <c r="AN18">
        <v>0.0025</v>
      </c>
      <c r="AO18">
        <v>0.0027</v>
      </c>
      <c r="AP18">
        <v>0.0033</v>
      </c>
      <c r="AQ18">
        <v>0.0039</v>
      </c>
      <c r="AR18">
        <v>0.0043</v>
      </c>
      <c r="AS18">
        <v>0.0046</v>
      </c>
      <c r="AT18">
        <v>0.0051</v>
      </c>
      <c r="AU18">
        <v>0.0062</v>
      </c>
      <c r="AV18">
        <v>0.007</v>
      </c>
      <c r="AW18">
        <v>0.0075</v>
      </c>
      <c r="AX18">
        <v>0.008</v>
      </c>
      <c r="AY18">
        <v>0.0088</v>
      </c>
      <c r="AZ18">
        <v>0.0105</v>
      </c>
      <c r="BA18">
        <v>0.0117</v>
      </c>
      <c r="BB18">
        <v>0.0124</v>
      </c>
      <c r="BC18">
        <v>0.0132</v>
      </c>
      <c r="BD18">
        <v>0.014</v>
      </c>
      <c r="BE18">
        <v>0.0155</v>
      </c>
      <c r="BF18">
        <v>0.0171</v>
      </c>
      <c r="BG18">
        <v>0.018</v>
      </c>
      <c r="BH18">
        <v>0.019</v>
      </c>
      <c r="BI18">
        <v>0.0199</v>
      </c>
      <c r="BJ18">
        <v>0.0212</v>
      </c>
      <c r="BK18">
        <v>0.0233</v>
      </c>
      <c r="BL18">
        <v>0.0251</v>
      </c>
      <c r="BM18">
        <v>0.0262</v>
      </c>
      <c r="BN18">
        <v>0.0277</v>
      </c>
      <c r="BO18">
        <v>0.0302</v>
      </c>
      <c r="BP18">
        <v>0.0323</v>
      </c>
      <c r="BQ18">
        <v>0.0337</v>
      </c>
      <c r="BR18">
        <v>0.0352</v>
      </c>
      <c r="BS18">
        <v>0.0379</v>
      </c>
      <c r="BT18">
        <v>0.0407</v>
      </c>
      <c r="BU18">
        <v>0.0423</v>
      </c>
      <c r="BV18">
        <v>0.0438</v>
      </c>
      <c r="BW18">
        <v>0.0453</v>
      </c>
      <c r="BX18">
        <v>0.0469</v>
      </c>
      <c r="BY18">
        <v>0.0492</v>
      </c>
      <c r="BZ18">
        <v>0.0732</v>
      </c>
      <c r="CA18">
        <v>0.0982</v>
      </c>
      <c r="CB18">
        <v>0.128</v>
      </c>
      <c r="CC18">
        <v>0.1564</v>
      </c>
      <c r="CD18">
        <v>0.1839</v>
      </c>
      <c r="CE18">
        <v>0.2056</v>
      </c>
      <c r="CF18">
        <v>0.2249</v>
      </c>
      <c r="CG18">
        <v>0.2439</v>
      </c>
      <c r="CH18">
        <v>0.2586</v>
      </c>
      <c r="CI18">
        <v>0.2735</v>
      </c>
      <c r="CJ18">
        <v>0.2885</v>
      </c>
      <c r="CK18">
        <v>0.3031</v>
      </c>
      <c r="CL18">
        <v>0.3172</v>
      </c>
      <c r="CM18">
        <v>0.3299</v>
      </c>
      <c r="CN18">
        <v>0.3418</v>
      </c>
      <c r="CO18">
        <v>0.3888</v>
      </c>
      <c r="CP18">
        <v>0.4094</v>
      </c>
      <c r="CQ18">
        <v>0.4245</v>
      </c>
      <c r="CR18">
        <v>0.4393</v>
      </c>
      <c r="CS18">
        <v>0.4544</v>
      </c>
      <c r="CT18">
        <v>0.4742</v>
      </c>
      <c r="CU18">
        <v>0.4801</v>
      </c>
      <c r="CV18">
        <v>0.4831</v>
      </c>
      <c r="CW18">
        <v>0.486</v>
      </c>
      <c r="CX18">
        <v>0.4888</v>
      </c>
      <c r="CY18">
        <v>0.4912</v>
      </c>
      <c r="CZ18">
        <v>0.4928</v>
      </c>
      <c r="DA18">
        <v>0.4967</v>
      </c>
      <c r="DB18">
        <v>0.5055</v>
      </c>
      <c r="DC18">
        <v>0.5143</v>
      </c>
      <c r="DD18">
        <v>0.5324</v>
      </c>
      <c r="DE18">
        <v>0.5409</v>
      </c>
      <c r="DF18">
        <v>0.5494</v>
      </c>
      <c r="DG18">
        <v>0.5579</v>
      </c>
      <c r="DH18">
        <v>0.57</v>
      </c>
      <c r="DI18">
        <v>0.5863</v>
      </c>
      <c r="DJ18">
        <v>0.73</v>
      </c>
      <c r="DK18">
        <v>0.7585</v>
      </c>
      <c r="DL18">
        <v>0.7854</v>
      </c>
      <c r="DM18">
        <v>0.8</v>
      </c>
      <c r="DN18">
        <v>0.8</v>
      </c>
      <c r="DO18">
        <v>0.8</v>
      </c>
      <c r="DP18">
        <v>0.8</v>
      </c>
      <c r="DQ18">
        <v>0.8</v>
      </c>
      <c r="DR18">
        <v>0.8</v>
      </c>
      <c r="DS18">
        <v>0.9301</v>
      </c>
      <c r="DT18">
        <v>0.96</v>
      </c>
      <c r="DU18">
        <v>0.96</v>
      </c>
      <c r="DV18">
        <v>0.96</v>
      </c>
      <c r="DW18">
        <v>0.96</v>
      </c>
      <c r="DX18">
        <v>0.9723</v>
      </c>
    </row>
    <row r="19" spans="1:128">
      <c r="A19">
        <v>1.8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7.172e-8</v>
      </c>
      <c r="J19">
        <v>4.332e-7</v>
      </c>
      <c r="K19">
        <v>1.208e-6</v>
      </c>
      <c r="L19">
        <v>3.423e-6</v>
      </c>
      <c r="M19">
        <v>5.84e-6</v>
      </c>
      <c r="N19">
        <v>7.532e-6</v>
      </c>
      <c r="O19">
        <v>9.646e-6</v>
      </c>
      <c r="P19">
        <v>1.232e-5</v>
      </c>
      <c r="Q19">
        <v>2.099e-5</v>
      </c>
      <c r="R19">
        <v>3.371e-5</v>
      </c>
      <c r="S19">
        <v>4.209e-5</v>
      </c>
      <c r="T19">
        <v>5.181e-5</v>
      </c>
      <c r="U19">
        <v>6.315e-5</v>
      </c>
      <c r="V19">
        <v>9.424e-5</v>
      </c>
      <c r="W19">
        <v>0.0001281</v>
      </c>
      <c r="X19">
        <v>0.0001508</v>
      </c>
      <c r="Y19">
        <v>0.0001772</v>
      </c>
      <c r="Z19">
        <v>0.0002082</v>
      </c>
      <c r="AA19">
        <v>0.000259</v>
      </c>
      <c r="AB19">
        <v>0.0004226</v>
      </c>
      <c r="AC19">
        <v>0.0005001</v>
      </c>
      <c r="AD19">
        <v>0.0005799</v>
      </c>
      <c r="AE19">
        <v>0.0006667</v>
      </c>
      <c r="AF19">
        <v>0.0008115</v>
      </c>
      <c r="AG19">
        <v>0.0011</v>
      </c>
      <c r="AH19">
        <v>0.0012</v>
      </c>
      <c r="AI19">
        <v>0.0013</v>
      </c>
      <c r="AJ19">
        <v>0.0015</v>
      </c>
      <c r="AK19">
        <v>0.0017</v>
      </c>
      <c r="AL19">
        <v>0.0021</v>
      </c>
      <c r="AM19">
        <v>0.0025</v>
      </c>
      <c r="AN19">
        <v>0.0027</v>
      </c>
      <c r="AO19">
        <v>0.003</v>
      </c>
      <c r="AP19">
        <v>0.0036</v>
      </c>
      <c r="AQ19">
        <v>0.0043</v>
      </c>
      <c r="AR19">
        <v>0.0047</v>
      </c>
      <c r="AS19">
        <v>0.0051</v>
      </c>
      <c r="AT19">
        <v>0.0056</v>
      </c>
      <c r="AU19">
        <v>0.0068</v>
      </c>
      <c r="AV19">
        <v>0.0076</v>
      </c>
      <c r="AW19">
        <v>0.0082</v>
      </c>
      <c r="AX19">
        <v>0.0087</v>
      </c>
      <c r="AY19">
        <v>0.0096</v>
      </c>
      <c r="AZ19">
        <v>0.0114</v>
      </c>
      <c r="BA19">
        <v>0.0127</v>
      </c>
      <c r="BB19">
        <v>0.0134</v>
      </c>
      <c r="BC19">
        <v>0.0143</v>
      </c>
      <c r="BD19">
        <v>0.0151</v>
      </c>
      <c r="BE19">
        <v>0.0168</v>
      </c>
      <c r="BF19">
        <v>0.0184</v>
      </c>
      <c r="BG19">
        <v>0.0194</v>
      </c>
      <c r="BH19">
        <v>0.0204</v>
      </c>
      <c r="BI19">
        <v>0.0214</v>
      </c>
      <c r="BJ19">
        <v>0.0228</v>
      </c>
      <c r="BK19">
        <v>0.025</v>
      </c>
      <c r="BL19">
        <v>0.0268</v>
      </c>
      <c r="BM19">
        <v>0.0281</v>
      </c>
      <c r="BN19">
        <v>0.0297</v>
      </c>
      <c r="BO19">
        <v>0.0322</v>
      </c>
      <c r="BP19">
        <v>0.0345</v>
      </c>
      <c r="BQ19">
        <v>0.0359</v>
      </c>
      <c r="BR19">
        <v>0.0375</v>
      </c>
      <c r="BS19">
        <v>0.0404</v>
      </c>
      <c r="BT19">
        <v>0.0433</v>
      </c>
      <c r="BU19">
        <v>0.0449</v>
      </c>
      <c r="BV19">
        <v>0.0465</v>
      </c>
      <c r="BW19">
        <v>0.0481</v>
      </c>
      <c r="BX19">
        <v>0.0497</v>
      </c>
      <c r="BY19">
        <v>0.0521</v>
      </c>
      <c r="BZ19">
        <v>0.077</v>
      </c>
      <c r="CA19">
        <v>0.1026</v>
      </c>
      <c r="CB19">
        <v>0.1332</v>
      </c>
      <c r="CC19">
        <v>0.1621</v>
      </c>
      <c r="CD19">
        <v>0.1898</v>
      </c>
      <c r="CE19">
        <v>0.2117</v>
      </c>
      <c r="CF19">
        <v>0.2311</v>
      </c>
      <c r="CG19">
        <v>0.2501</v>
      </c>
      <c r="CH19">
        <v>0.2648</v>
      </c>
      <c r="CI19">
        <v>0.2801</v>
      </c>
      <c r="CJ19">
        <v>0.2953</v>
      </c>
      <c r="CK19">
        <v>0.31</v>
      </c>
      <c r="CL19">
        <v>0.324</v>
      </c>
      <c r="CM19">
        <v>0.3365</v>
      </c>
      <c r="CN19">
        <v>0.3479</v>
      </c>
      <c r="CO19">
        <v>0.3921</v>
      </c>
      <c r="CP19">
        <v>0.4114</v>
      </c>
      <c r="CQ19">
        <v>0.4273</v>
      </c>
      <c r="CR19">
        <v>0.4427</v>
      </c>
      <c r="CS19">
        <v>0.4585</v>
      </c>
      <c r="CT19">
        <v>0.4761</v>
      </c>
      <c r="CU19">
        <v>0.4807</v>
      </c>
      <c r="CV19">
        <v>0.4838</v>
      </c>
      <c r="CW19">
        <v>0.4869</v>
      </c>
      <c r="CX19">
        <v>0.4893</v>
      </c>
      <c r="CY19">
        <v>0.4913</v>
      </c>
      <c r="CZ19">
        <v>0.4931</v>
      </c>
      <c r="DA19">
        <v>0.498</v>
      </c>
      <c r="DB19">
        <v>0.5069</v>
      </c>
      <c r="DC19">
        <v>0.5158</v>
      </c>
      <c r="DD19">
        <v>0.5333</v>
      </c>
      <c r="DE19">
        <v>0.5423</v>
      </c>
      <c r="DF19">
        <v>0.5513</v>
      </c>
      <c r="DG19">
        <v>0.5604</v>
      </c>
      <c r="DH19">
        <v>0.57</v>
      </c>
      <c r="DI19">
        <v>0.5863</v>
      </c>
      <c r="DJ19">
        <v>0.73</v>
      </c>
      <c r="DK19">
        <v>0.7585</v>
      </c>
      <c r="DL19">
        <v>0.7854</v>
      </c>
      <c r="DM19">
        <v>0.8</v>
      </c>
      <c r="DN19">
        <v>0.8</v>
      </c>
      <c r="DO19">
        <v>0.8</v>
      </c>
      <c r="DP19">
        <v>0.8</v>
      </c>
      <c r="DQ19">
        <v>0.8</v>
      </c>
      <c r="DR19">
        <v>0.8</v>
      </c>
      <c r="DS19">
        <v>0.9301</v>
      </c>
      <c r="DT19">
        <v>0.96</v>
      </c>
      <c r="DU19">
        <v>0.96</v>
      </c>
      <c r="DV19">
        <v>0.96</v>
      </c>
      <c r="DW19">
        <v>0.96</v>
      </c>
      <c r="DX19">
        <v>0.9723</v>
      </c>
    </row>
    <row r="20" spans="1:128">
      <c r="A20">
        <v>1.9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7.172e-8</v>
      </c>
      <c r="J20">
        <v>5.273e-7</v>
      </c>
      <c r="K20">
        <v>1.243e-6</v>
      </c>
      <c r="L20">
        <v>3.645e-6</v>
      </c>
      <c r="M20">
        <v>6.056e-6</v>
      </c>
      <c r="N20">
        <v>7.739e-6</v>
      </c>
      <c r="O20">
        <v>1.031e-5</v>
      </c>
      <c r="P20">
        <v>1.381e-5</v>
      </c>
      <c r="Q20">
        <v>2.321e-5</v>
      </c>
      <c r="R20">
        <v>3.696e-5</v>
      </c>
      <c r="S20">
        <v>4.597e-5</v>
      </c>
      <c r="T20">
        <v>5.654e-5</v>
      </c>
      <c r="U20">
        <v>6.895e-5</v>
      </c>
      <c r="V20">
        <v>0.0001024</v>
      </c>
      <c r="W20">
        <v>0.0001388</v>
      </c>
      <c r="X20">
        <v>0.0001644</v>
      </c>
      <c r="Y20">
        <v>0.000195</v>
      </c>
      <c r="Z20">
        <v>0.0002304</v>
      </c>
      <c r="AA20">
        <v>0.0002881</v>
      </c>
      <c r="AB20">
        <v>0.0004711</v>
      </c>
      <c r="AC20">
        <v>0.0005555</v>
      </c>
      <c r="AD20">
        <v>0.0006421</v>
      </c>
      <c r="AE20">
        <v>0.0007365</v>
      </c>
      <c r="AF20">
        <v>0.0008934</v>
      </c>
      <c r="AG20">
        <v>0.0012</v>
      </c>
      <c r="AH20">
        <v>0.0013</v>
      </c>
      <c r="AI20">
        <v>0.0015</v>
      </c>
      <c r="AJ20">
        <v>0.0016</v>
      </c>
      <c r="AK20">
        <v>0.0018</v>
      </c>
      <c r="AL20">
        <v>0.0023</v>
      </c>
      <c r="AM20">
        <v>0.0027</v>
      </c>
      <c r="AN20">
        <v>0.0029</v>
      </c>
      <c r="AO20">
        <v>0.0032</v>
      </c>
      <c r="AP20">
        <v>0.0039</v>
      </c>
      <c r="AQ20">
        <v>0.0047</v>
      </c>
      <c r="AR20">
        <v>0.0051</v>
      </c>
      <c r="AS20">
        <v>0.0055</v>
      </c>
      <c r="AT20">
        <v>0.006</v>
      </c>
      <c r="AU20">
        <v>0.0073</v>
      </c>
      <c r="AV20">
        <v>0.0082</v>
      </c>
      <c r="AW20">
        <v>0.0088</v>
      </c>
      <c r="AX20">
        <v>0.0094</v>
      </c>
      <c r="AY20">
        <v>0.0103</v>
      </c>
      <c r="AZ20">
        <v>0.0122</v>
      </c>
      <c r="BA20">
        <v>0.0136</v>
      </c>
      <c r="BB20">
        <v>0.0144</v>
      </c>
      <c r="BC20">
        <v>0.0153</v>
      </c>
      <c r="BD20">
        <v>0.0162</v>
      </c>
      <c r="BE20">
        <v>0.0179</v>
      </c>
      <c r="BF20">
        <v>0.0197</v>
      </c>
      <c r="BG20">
        <v>0.0207</v>
      </c>
      <c r="BH20">
        <v>0.0218</v>
      </c>
      <c r="BI20">
        <v>0.0228</v>
      </c>
      <c r="BJ20">
        <v>0.0243</v>
      </c>
      <c r="BK20">
        <v>0.0266</v>
      </c>
      <c r="BL20">
        <v>0.0286</v>
      </c>
      <c r="BM20">
        <v>0.0298</v>
      </c>
      <c r="BN20">
        <v>0.0315</v>
      </c>
      <c r="BO20">
        <v>0.0342</v>
      </c>
      <c r="BP20">
        <v>0.0365</v>
      </c>
      <c r="BQ20">
        <v>0.038</v>
      </c>
      <c r="BR20">
        <v>0.0396</v>
      </c>
      <c r="BS20">
        <v>0.0427</v>
      </c>
      <c r="BT20">
        <v>0.0457</v>
      </c>
      <c r="BU20">
        <v>0.0474</v>
      </c>
      <c r="BV20">
        <v>0.049</v>
      </c>
      <c r="BW20">
        <v>0.0507</v>
      </c>
      <c r="BX20">
        <v>0.0523</v>
      </c>
      <c r="BY20">
        <v>0.0548</v>
      </c>
      <c r="BZ20">
        <v>0.0804</v>
      </c>
      <c r="CA20">
        <v>0.1066</v>
      </c>
      <c r="CB20">
        <v>0.1378</v>
      </c>
      <c r="CC20">
        <v>0.167</v>
      </c>
      <c r="CD20">
        <v>0.1949</v>
      </c>
      <c r="CE20">
        <v>0.2169</v>
      </c>
      <c r="CF20">
        <v>0.2363</v>
      </c>
      <c r="CG20">
        <v>0.2553</v>
      </c>
      <c r="CH20">
        <v>0.2702</v>
      </c>
      <c r="CI20">
        <v>0.2857</v>
      </c>
      <c r="CJ20">
        <v>0.301</v>
      </c>
      <c r="CK20">
        <v>0.3158</v>
      </c>
      <c r="CL20">
        <v>0.3296</v>
      </c>
      <c r="CM20">
        <v>0.3417</v>
      </c>
      <c r="CN20">
        <v>0.3528</v>
      </c>
      <c r="CO20">
        <v>0.3946</v>
      </c>
      <c r="CP20">
        <v>0.4132</v>
      </c>
      <c r="CQ20">
        <v>0.4297</v>
      </c>
      <c r="CR20">
        <v>0.4458</v>
      </c>
      <c r="CS20">
        <v>0.462</v>
      </c>
      <c r="CT20">
        <v>0.4772</v>
      </c>
      <c r="CU20">
        <v>0.4813</v>
      </c>
      <c r="CV20">
        <v>0.4845</v>
      </c>
      <c r="CW20">
        <v>0.4877</v>
      </c>
      <c r="CX20">
        <v>0.4897</v>
      </c>
      <c r="CY20">
        <v>0.4915</v>
      </c>
      <c r="CZ20">
        <v>0.4933</v>
      </c>
      <c r="DA20">
        <v>0.4991</v>
      </c>
      <c r="DB20">
        <v>0.5082</v>
      </c>
      <c r="DC20">
        <v>0.5172</v>
      </c>
      <c r="DD20">
        <v>0.5341</v>
      </c>
      <c r="DE20">
        <v>0.5435</v>
      </c>
      <c r="DF20">
        <v>0.553</v>
      </c>
      <c r="DG20">
        <v>0.5625</v>
      </c>
      <c r="DH20">
        <v>0.57</v>
      </c>
      <c r="DI20">
        <v>0.5863</v>
      </c>
      <c r="DJ20">
        <v>0.73</v>
      </c>
      <c r="DK20">
        <v>0.7585</v>
      </c>
      <c r="DL20">
        <v>0.7854</v>
      </c>
      <c r="DM20">
        <v>0.8</v>
      </c>
      <c r="DN20">
        <v>0.8</v>
      </c>
      <c r="DO20">
        <v>0.8</v>
      </c>
      <c r="DP20">
        <v>0.8</v>
      </c>
      <c r="DQ20">
        <v>0.8</v>
      </c>
      <c r="DR20">
        <v>0.8</v>
      </c>
      <c r="DS20">
        <v>0.9301</v>
      </c>
      <c r="DT20">
        <v>0.96</v>
      </c>
      <c r="DU20">
        <v>0.96</v>
      </c>
      <c r="DV20">
        <v>0.96</v>
      </c>
      <c r="DW20">
        <v>0.96</v>
      </c>
      <c r="DX20">
        <v>0.9723</v>
      </c>
    </row>
    <row r="21" spans="1:128">
      <c r="A21">
        <v>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7.172e-8</v>
      </c>
      <c r="J21">
        <v>5.273e-7</v>
      </c>
      <c r="K21">
        <v>1.278e-6</v>
      </c>
      <c r="L21">
        <v>3.866e-6</v>
      </c>
      <c r="M21">
        <v>6.439e-6</v>
      </c>
      <c r="N21">
        <v>8.343e-6</v>
      </c>
      <c r="O21">
        <v>1.118e-5</v>
      </c>
      <c r="P21">
        <v>1.526e-5</v>
      </c>
      <c r="Q21">
        <v>2.574e-5</v>
      </c>
      <c r="R21">
        <v>4.071e-5</v>
      </c>
      <c r="S21">
        <v>5.053e-5</v>
      </c>
      <c r="T21">
        <v>6.181e-5</v>
      </c>
      <c r="U21">
        <v>7.495e-5</v>
      </c>
      <c r="V21">
        <v>0.0001103</v>
      </c>
      <c r="W21">
        <v>0.0001495</v>
      </c>
      <c r="X21">
        <v>0.0001779</v>
      </c>
      <c r="Y21">
        <v>0.000212</v>
      </c>
      <c r="Z21">
        <v>0.0002519</v>
      </c>
      <c r="AA21">
        <v>0.000316</v>
      </c>
      <c r="AB21">
        <v>0.0005152</v>
      </c>
      <c r="AC21">
        <v>0.0006057</v>
      </c>
      <c r="AD21">
        <v>0.0006985</v>
      </c>
      <c r="AE21">
        <v>0.0007993</v>
      </c>
      <c r="AF21">
        <v>0.0009659</v>
      </c>
      <c r="AG21">
        <v>0.0013</v>
      </c>
      <c r="AH21">
        <v>0.0014</v>
      </c>
      <c r="AI21">
        <v>0.0016</v>
      </c>
      <c r="AJ21">
        <v>0.0018</v>
      </c>
      <c r="AK21">
        <v>0.0019</v>
      </c>
      <c r="AL21">
        <v>0.0025</v>
      </c>
      <c r="AM21">
        <v>0.0029</v>
      </c>
      <c r="AN21">
        <v>0.0032</v>
      </c>
      <c r="AO21">
        <v>0.0035</v>
      </c>
      <c r="AP21">
        <v>0.0042</v>
      </c>
      <c r="AQ21">
        <v>0.005</v>
      </c>
      <c r="AR21">
        <v>0.0054</v>
      </c>
      <c r="AS21">
        <v>0.0058</v>
      </c>
      <c r="AT21">
        <v>0.0064</v>
      </c>
      <c r="AU21">
        <v>0.0078</v>
      </c>
      <c r="AV21">
        <v>0.0087</v>
      </c>
      <c r="AW21">
        <v>0.0094</v>
      </c>
      <c r="AX21">
        <v>0.01</v>
      </c>
      <c r="AY21">
        <v>0.011</v>
      </c>
      <c r="AZ21">
        <v>0.013</v>
      </c>
      <c r="BA21">
        <v>0.0144</v>
      </c>
      <c r="BB21">
        <v>0.0153</v>
      </c>
      <c r="BC21">
        <v>0.0162</v>
      </c>
      <c r="BD21">
        <v>0.0171</v>
      </c>
      <c r="BE21">
        <v>0.0189</v>
      </c>
      <c r="BF21">
        <v>0.0207</v>
      </c>
      <c r="BG21">
        <v>0.0218</v>
      </c>
      <c r="BH21">
        <v>0.0229</v>
      </c>
      <c r="BI21">
        <v>0.0241</v>
      </c>
      <c r="BJ21">
        <v>0.0256</v>
      </c>
      <c r="BK21">
        <v>0.0279</v>
      </c>
      <c r="BL21">
        <v>0.03</v>
      </c>
      <c r="BM21">
        <v>0.0313</v>
      </c>
      <c r="BN21">
        <v>0.0331</v>
      </c>
      <c r="BO21">
        <v>0.0358</v>
      </c>
      <c r="BP21">
        <v>0.0383</v>
      </c>
      <c r="BQ21">
        <v>0.0398</v>
      </c>
      <c r="BR21">
        <v>0.0414</v>
      </c>
      <c r="BS21">
        <v>0.0446</v>
      </c>
      <c r="BT21">
        <v>0.0477</v>
      </c>
      <c r="BU21">
        <v>0.0494</v>
      </c>
      <c r="BV21">
        <v>0.0511</v>
      </c>
      <c r="BW21">
        <v>0.0528</v>
      </c>
      <c r="BX21">
        <v>0.0545</v>
      </c>
      <c r="BY21">
        <v>0.0571</v>
      </c>
      <c r="BZ21">
        <v>0.0832</v>
      </c>
      <c r="CA21">
        <v>0.1099</v>
      </c>
      <c r="CB21">
        <v>0.1415</v>
      </c>
      <c r="CC21">
        <v>0.1711</v>
      </c>
      <c r="CD21">
        <v>0.1991</v>
      </c>
      <c r="CE21">
        <v>0.2212</v>
      </c>
      <c r="CF21">
        <v>0.2406</v>
      </c>
      <c r="CG21">
        <v>0.2596</v>
      </c>
      <c r="CH21">
        <v>0.2747</v>
      </c>
      <c r="CI21">
        <v>0.2903</v>
      </c>
      <c r="CJ21">
        <v>0.3057</v>
      </c>
      <c r="CK21">
        <v>0.3204</v>
      </c>
      <c r="CL21">
        <v>0.3341</v>
      </c>
      <c r="CM21">
        <v>0.3458</v>
      </c>
      <c r="CN21">
        <v>0.3566</v>
      </c>
      <c r="CO21">
        <v>0.3965</v>
      </c>
      <c r="CP21">
        <v>0.4148</v>
      </c>
      <c r="CQ21">
        <v>0.4318</v>
      </c>
      <c r="CR21">
        <v>0.4484</v>
      </c>
      <c r="CS21">
        <v>0.4647</v>
      </c>
      <c r="CT21">
        <v>0.478</v>
      </c>
      <c r="CU21">
        <v>0.4817</v>
      </c>
      <c r="CV21">
        <v>0.4851</v>
      </c>
      <c r="CW21">
        <v>0.4883</v>
      </c>
      <c r="CX21">
        <v>0.49</v>
      </c>
      <c r="CY21">
        <v>0.4916</v>
      </c>
      <c r="CZ21">
        <v>0.4934</v>
      </c>
      <c r="DA21">
        <v>0.5001</v>
      </c>
      <c r="DB21">
        <v>0.5092</v>
      </c>
      <c r="DC21">
        <v>0.5182</v>
      </c>
      <c r="DD21">
        <v>0.5347</v>
      </c>
      <c r="DE21">
        <v>0.5446</v>
      </c>
      <c r="DF21">
        <v>0.5544</v>
      </c>
      <c r="DG21">
        <v>0.5643</v>
      </c>
      <c r="DH21">
        <v>0.57</v>
      </c>
      <c r="DI21">
        <v>0.5863</v>
      </c>
      <c r="DJ21">
        <v>0.73</v>
      </c>
      <c r="DK21">
        <v>0.7585</v>
      </c>
      <c r="DL21">
        <v>0.7854</v>
      </c>
      <c r="DM21">
        <v>0.8</v>
      </c>
      <c r="DN21">
        <v>0.8</v>
      </c>
      <c r="DO21">
        <v>0.8</v>
      </c>
      <c r="DP21">
        <v>0.8</v>
      </c>
      <c r="DQ21">
        <v>0.8</v>
      </c>
      <c r="DR21">
        <v>0.8</v>
      </c>
      <c r="DS21">
        <v>0.9301</v>
      </c>
      <c r="DT21">
        <v>0.96</v>
      </c>
      <c r="DU21">
        <v>0.96</v>
      </c>
      <c r="DV21">
        <v>0.96</v>
      </c>
      <c r="DW21">
        <v>0.96</v>
      </c>
      <c r="DX21">
        <v>0.9723</v>
      </c>
    </row>
    <row r="22" spans="1:128">
      <c r="A22">
        <v>2.1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7.172e-8</v>
      </c>
      <c r="J22">
        <v>5.387e-7</v>
      </c>
      <c r="K22">
        <v>1.408e-6</v>
      </c>
      <c r="L22">
        <v>4.049e-6</v>
      </c>
      <c r="M22">
        <v>6.739e-6</v>
      </c>
      <c r="N22">
        <v>8.857e-6</v>
      </c>
      <c r="O22">
        <v>1.231e-5</v>
      </c>
      <c r="P22">
        <v>1.662e-5</v>
      </c>
      <c r="Q22">
        <v>2.795e-5</v>
      </c>
      <c r="R22">
        <v>4.398e-5</v>
      </c>
      <c r="S22">
        <v>5.436e-5</v>
      </c>
      <c r="T22">
        <v>6.627e-5</v>
      </c>
      <c r="U22">
        <v>7.994e-5</v>
      </c>
      <c r="V22">
        <v>0.0001183</v>
      </c>
      <c r="W22">
        <v>0.000162</v>
      </c>
      <c r="X22">
        <v>0.0001939</v>
      </c>
      <c r="Y22">
        <v>0.0002314</v>
      </c>
      <c r="Z22">
        <v>0.0002753</v>
      </c>
      <c r="AA22">
        <v>0.0003457</v>
      </c>
      <c r="AB22">
        <v>0.0005612</v>
      </c>
      <c r="AC22">
        <v>0.0006583</v>
      </c>
      <c r="AD22">
        <v>0.0007576</v>
      </c>
      <c r="AE22">
        <v>0.0008649</v>
      </c>
      <c r="AF22">
        <v>0.001</v>
      </c>
      <c r="AG22">
        <v>0.0014</v>
      </c>
      <c r="AH22">
        <v>0.0015</v>
      </c>
      <c r="AI22">
        <v>0.0017</v>
      </c>
      <c r="AJ22">
        <v>0.0019</v>
      </c>
      <c r="AK22">
        <v>0.0021</v>
      </c>
      <c r="AL22">
        <v>0.0027</v>
      </c>
      <c r="AM22">
        <v>0.0031</v>
      </c>
      <c r="AN22">
        <v>0.0034</v>
      </c>
      <c r="AO22">
        <v>0.0037</v>
      </c>
      <c r="AP22">
        <v>0.0045</v>
      </c>
      <c r="AQ22">
        <v>0.0053</v>
      </c>
      <c r="AR22">
        <v>0.0058</v>
      </c>
      <c r="AS22">
        <v>0.0062</v>
      </c>
      <c r="AT22">
        <v>0.0068</v>
      </c>
      <c r="AU22">
        <v>0.0083</v>
      </c>
      <c r="AV22">
        <v>0.0093</v>
      </c>
      <c r="AW22">
        <v>0.0099</v>
      </c>
      <c r="AX22">
        <v>0.0106</v>
      </c>
      <c r="AY22">
        <v>0.0116</v>
      </c>
      <c r="AZ22">
        <v>0.0137</v>
      </c>
      <c r="BA22">
        <v>0.0152</v>
      </c>
      <c r="BB22">
        <v>0.0161</v>
      </c>
      <c r="BC22">
        <v>0.0171</v>
      </c>
      <c r="BD22">
        <v>0.018</v>
      </c>
      <c r="BE22">
        <v>0.02</v>
      </c>
      <c r="BF22">
        <v>0.0218</v>
      </c>
      <c r="BG22">
        <v>0.023</v>
      </c>
      <c r="BH22">
        <v>0.0241</v>
      </c>
      <c r="BI22">
        <v>0.0253</v>
      </c>
      <c r="BJ22">
        <v>0.0269</v>
      </c>
      <c r="BK22">
        <v>0.0293</v>
      </c>
      <c r="BL22">
        <v>0.0315</v>
      </c>
      <c r="BM22">
        <v>0.0328</v>
      </c>
      <c r="BN22">
        <v>0.0346</v>
      </c>
      <c r="BO22">
        <v>0.0375</v>
      </c>
      <c r="BP22">
        <v>0.04</v>
      </c>
      <c r="BQ22">
        <v>0.0416</v>
      </c>
      <c r="BR22">
        <v>0.0433</v>
      </c>
      <c r="BS22">
        <v>0.0465</v>
      </c>
      <c r="BT22">
        <v>0.0497</v>
      </c>
      <c r="BU22">
        <v>0.0515</v>
      </c>
      <c r="BV22">
        <v>0.0532</v>
      </c>
      <c r="BW22">
        <v>0.055</v>
      </c>
      <c r="BX22">
        <v>0.0567</v>
      </c>
      <c r="BY22">
        <v>0.0593</v>
      </c>
      <c r="BZ22">
        <v>0.086</v>
      </c>
      <c r="CA22">
        <v>0.1131</v>
      </c>
      <c r="CB22">
        <v>0.1451</v>
      </c>
      <c r="CC22">
        <v>0.175</v>
      </c>
      <c r="CD22">
        <v>0.2031</v>
      </c>
      <c r="CE22">
        <v>0.2251</v>
      </c>
      <c r="CF22">
        <v>0.2444</v>
      </c>
      <c r="CG22">
        <v>0.2634</v>
      </c>
      <c r="CH22">
        <v>0.2786</v>
      </c>
      <c r="CI22">
        <v>0.2944</v>
      </c>
      <c r="CJ22">
        <v>0.3098</v>
      </c>
      <c r="CK22">
        <v>0.3244</v>
      </c>
      <c r="CL22">
        <v>0.3379</v>
      </c>
      <c r="CM22">
        <v>0.3494</v>
      </c>
      <c r="CN22">
        <v>0.36</v>
      </c>
      <c r="CO22">
        <v>0.3981</v>
      </c>
      <c r="CP22">
        <v>0.4163</v>
      </c>
      <c r="CQ22">
        <v>0.4338</v>
      </c>
      <c r="CR22">
        <v>0.4508</v>
      </c>
      <c r="CS22">
        <v>0.4667</v>
      </c>
      <c r="CT22">
        <v>0.4784</v>
      </c>
      <c r="CU22">
        <v>0.4821</v>
      </c>
      <c r="CV22">
        <v>0.4856</v>
      </c>
      <c r="CW22">
        <v>0.4886</v>
      </c>
      <c r="CX22">
        <v>0.4902</v>
      </c>
      <c r="CY22">
        <v>0.4917</v>
      </c>
      <c r="CZ22">
        <v>0.4936</v>
      </c>
      <c r="DA22">
        <v>0.5011</v>
      </c>
      <c r="DB22">
        <v>0.5102</v>
      </c>
      <c r="DC22">
        <v>0.5193</v>
      </c>
      <c r="DD22">
        <v>0.5354</v>
      </c>
      <c r="DE22">
        <v>0.5456</v>
      </c>
      <c r="DF22">
        <v>0.5557</v>
      </c>
      <c r="DG22">
        <v>0.5656</v>
      </c>
      <c r="DH22">
        <v>0.57</v>
      </c>
      <c r="DI22">
        <v>0.5863</v>
      </c>
      <c r="DJ22">
        <v>0.73</v>
      </c>
      <c r="DK22">
        <v>0.7585</v>
      </c>
      <c r="DL22">
        <v>0.7854</v>
      </c>
      <c r="DM22">
        <v>0.8</v>
      </c>
      <c r="DN22">
        <v>0.8</v>
      </c>
      <c r="DO22">
        <v>0.8</v>
      </c>
      <c r="DP22">
        <v>0.8</v>
      </c>
      <c r="DQ22">
        <v>0.8</v>
      </c>
      <c r="DR22">
        <v>0.8</v>
      </c>
      <c r="DS22">
        <v>0.9301</v>
      </c>
      <c r="DT22">
        <v>0.96</v>
      </c>
      <c r="DU22">
        <v>0.96</v>
      </c>
      <c r="DV22">
        <v>0.96</v>
      </c>
      <c r="DW22">
        <v>0.96</v>
      </c>
      <c r="DX22">
        <v>0.9723</v>
      </c>
    </row>
    <row r="23" spans="1:128">
      <c r="A23">
        <v>2.2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7.172e-8</v>
      </c>
      <c r="J23">
        <v>5.387e-7</v>
      </c>
      <c r="K23">
        <v>1.478e-6</v>
      </c>
      <c r="L23">
        <v>4.188e-6</v>
      </c>
      <c r="M23">
        <v>6.838e-6</v>
      </c>
      <c r="N23">
        <v>9.564e-6</v>
      </c>
      <c r="O23">
        <v>1.34e-5</v>
      </c>
      <c r="P23">
        <v>1.821e-5</v>
      </c>
      <c r="Q23">
        <v>3.023e-5</v>
      </c>
      <c r="R23">
        <v>4.723e-5</v>
      </c>
      <c r="S23">
        <v>5.812e-5</v>
      </c>
      <c r="T23">
        <v>7.074e-5</v>
      </c>
      <c r="U23">
        <v>8.519e-5</v>
      </c>
      <c r="V23">
        <v>0.0001266</v>
      </c>
      <c r="W23">
        <v>0.0001744</v>
      </c>
      <c r="X23">
        <v>0.0002094</v>
      </c>
      <c r="Y23">
        <v>0.0002506</v>
      </c>
      <c r="Z23">
        <v>0.0002993</v>
      </c>
      <c r="AA23">
        <v>0.0003751</v>
      </c>
      <c r="AB23">
        <v>0.0006051</v>
      </c>
      <c r="AC23">
        <v>0.0007074</v>
      </c>
      <c r="AD23">
        <v>0.0008128</v>
      </c>
      <c r="AE23">
        <v>0.0009259</v>
      </c>
      <c r="AF23">
        <v>0.0011</v>
      </c>
      <c r="AG23">
        <v>0.0014</v>
      </c>
      <c r="AH23">
        <v>0.0016</v>
      </c>
      <c r="AI23">
        <v>0.0018</v>
      </c>
      <c r="AJ23">
        <v>0.002</v>
      </c>
      <c r="AK23">
        <v>0.0022</v>
      </c>
      <c r="AL23">
        <v>0.0029</v>
      </c>
      <c r="AM23">
        <v>0.0033</v>
      </c>
      <c r="AN23">
        <v>0.0036</v>
      </c>
      <c r="AO23">
        <v>0.0039</v>
      </c>
      <c r="AP23">
        <v>0.0048</v>
      </c>
      <c r="AQ23">
        <v>0.0056</v>
      </c>
      <c r="AR23">
        <v>0.0061</v>
      </c>
      <c r="AS23">
        <v>0.0066</v>
      </c>
      <c r="AT23">
        <v>0.0072</v>
      </c>
      <c r="AU23">
        <v>0.0087</v>
      </c>
      <c r="AV23">
        <v>0.0098</v>
      </c>
      <c r="AW23">
        <v>0.0105</v>
      </c>
      <c r="AX23">
        <v>0.0112</v>
      </c>
      <c r="AY23">
        <v>0.0123</v>
      </c>
      <c r="AZ23">
        <v>0.0144</v>
      </c>
      <c r="BA23">
        <v>0.016</v>
      </c>
      <c r="BB23">
        <v>0.0169</v>
      </c>
      <c r="BC23">
        <v>0.0179</v>
      </c>
      <c r="BD23">
        <v>0.0189</v>
      </c>
      <c r="BE23">
        <v>0.0209</v>
      </c>
      <c r="BF23">
        <v>0.0228</v>
      </c>
      <c r="BG23">
        <v>0.024</v>
      </c>
      <c r="BH23">
        <v>0.0252</v>
      </c>
      <c r="BI23">
        <v>0.0264</v>
      </c>
      <c r="BJ23">
        <v>0.028</v>
      </c>
      <c r="BK23">
        <v>0.0306</v>
      </c>
      <c r="BL23">
        <v>0.0328</v>
      </c>
      <c r="BM23">
        <v>0.0342</v>
      </c>
      <c r="BN23">
        <v>0.036</v>
      </c>
      <c r="BO23">
        <v>0.039</v>
      </c>
      <c r="BP23">
        <v>0.0416</v>
      </c>
      <c r="BQ23">
        <v>0.0432</v>
      </c>
      <c r="BR23">
        <v>0.0449</v>
      </c>
      <c r="BS23">
        <v>0.0482</v>
      </c>
      <c r="BT23">
        <v>0.0515</v>
      </c>
      <c r="BU23">
        <v>0.0533</v>
      </c>
      <c r="BV23">
        <v>0.0551</v>
      </c>
      <c r="BW23">
        <v>0.0569</v>
      </c>
      <c r="BX23">
        <v>0.0586</v>
      </c>
      <c r="BY23">
        <v>0.0613</v>
      </c>
      <c r="BZ23">
        <v>0.0884</v>
      </c>
      <c r="CA23">
        <v>0.1159</v>
      </c>
      <c r="CB23">
        <v>0.1481</v>
      </c>
      <c r="CC23">
        <v>0.1781</v>
      </c>
      <c r="CD23">
        <v>0.2062</v>
      </c>
      <c r="CE23">
        <v>0.2282</v>
      </c>
      <c r="CF23">
        <v>0.2475</v>
      </c>
      <c r="CG23">
        <v>0.2666</v>
      </c>
      <c r="CH23">
        <v>0.2818</v>
      </c>
      <c r="CI23">
        <v>0.2977</v>
      </c>
      <c r="CJ23">
        <v>0.3131</v>
      </c>
      <c r="CK23">
        <v>0.3276</v>
      </c>
      <c r="CL23">
        <v>0.3409</v>
      </c>
      <c r="CM23">
        <v>0.3523</v>
      </c>
      <c r="CN23">
        <v>0.3626</v>
      </c>
      <c r="CO23">
        <v>0.3994</v>
      </c>
      <c r="CP23">
        <v>0.4175</v>
      </c>
      <c r="CQ23">
        <v>0.4354</v>
      </c>
      <c r="CR23">
        <v>0.4527</v>
      </c>
      <c r="CS23">
        <v>0.4682</v>
      </c>
      <c r="CT23">
        <v>0.4787</v>
      </c>
      <c r="CU23">
        <v>0.4824</v>
      </c>
      <c r="CV23">
        <v>0.486</v>
      </c>
      <c r="CW23">
        <v>0.4889</v>
      </c>
      <c r="CX23">
        <v>0.4903</v>
      </c>
      <c r="CY23">
        <v>0.4919</v>
      </c>
      <c r="CZ23">
        <v>0.4938</v>
      </c>
      <c r="DA23">
        <v>0.5019</v>
      </c>
      <c r="DB23">
        <v>0.5111</v>
      </c>
      <c r="DC23">
        <v>0.5202</v>
      </c>
      <c r="DD23">
        <v>0.536</v>
      </c>
      <c r="DE23">
        <v>0.5464</v>
      </c>
      <c r="DF23">
        <v>0.5567</v>
      </c>
      <c r="DG23">
        <v>0.5664</v>
      </c>
      <c r="DH23">
        <v>0.57</v>
      </c>
      <c r="DI23">
        <v>0.5863</v>
      </c>
      <c r="DJ23">
        <v>0.73</v>
      </c>
      <c r="DK23">
        <v>0.7585</v>
      </c>
      <c r="DL23">
        <v>0.7854</v>
      </c>
      <c r="DM23">
        <v>0.8</v>
      </c>
      <c r="DN23">
        <v>0.8</v>
      </c>
      <c r="DO23">
        <v>0.8</v>
      </c>
      <c r="DP23">
        <v>0.8</v>
      </c>
      <c r="DQ23">
        <v>0.8</v>
      </c>
      <c r="DR23">
        <v>0.8</v>
      </c>
      <c r="DS23">
        <v>0.9301</v>
      </c>
      <c r="DT23">
        <v>0.96</v>
      </c>
      <c r="DU23">
        <v>0.96</v>
      </c>
      <c r="DV23">
        <v>0.96</v>
      </c>
      <c r="DW23">
        <v>0.96</v>
      </c>
      <c r="DX23">
        <v>0.9723</v>
      </c>
    </row>
    <row r="24" spans="1:128">
      <c r="A24">
        <v>2.3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7.172e-8</v>
      </c>
      <c r="J24">
        <v>5.387e-7</v>
      </c>
      <c r="K24">
        <v>1.548e-6</v>
      </c>
      <c r="L24">
        <v>4.387e-6</v>
      </c>
      <c r="M24">
        <v>7.205e-6</v>
      </c>
      <c r="N24">
        <v>1.027e-5</v>
      </c>
      <c r="O24">
        <v>1.444e-5</v>
      </c>
      <c r="P24">
        <v>1.953e-5</v>
      </c>
      <c r="Q24">
        <v>3.236e-5</v>
      </c>
      <c r="R24">
        <v>5.045e-5</v>
      </c>
      <c r="S24">
        <v>6.199e-5</v>
      </c>
      <c r="T24">
        <v>7.527e-5</v>
      </c>
      <c r="U24">
        <v>9.045e-5</v>
      </c>
      <c r="V24">
        <v>0.0001351</v>
      </c>
      <c r="W24">
        <v>0.0001868</v>
      </c>
      <c r="X24">
        <v>0.0002248</v>
      </c>
      <c r="Y24">
        <v>0.0002694</v>
      </c>
      <c r="Z24">
        <v>0.0003217</v>
      </c>
      <c r="AA24">
        <v>0.0004026</v>
      </c>
      <c r="AB24">
        <v>0.0006457</v>
      </c>
      <c r="AC24">
        <v>0.0007542</v>
      </c>
      <c r="AD24">
        <v>0.0008638</v>
      </c>
      <c r="AE24">
        <v>0.000982</v>
      </c>
      <c r="AF24">
        <v>0.0012</v>
      </c>
      <c r="AG24">
        <v>0.0015</v>
      </c>
      <c r="AH24">
        <v>0.0017</v>
      </c>
      <c r="AI24">
        <v>0.0019</v>
      </c>
      <c r="AJ24">
        <v>0.0021</v>
      </c>
      <c r="AK24">
        <v>0.0023</v>
      </c>
      <c r="AL24">
        <v>0.003</v>
      </c>
      <c r="AM24">
        <v>0.0035</v>
      </c>
      <c r="AN24">
        <v>0.0038</v>
      </c>
      <c r="AO24">
        <v>0.0041</v>
      </c>
      <c r="AP24">
        <v>0.005</v>
      </c>
      <c r="AQ24">
        <v>0.0059</v>
      </c>
      <c r="AR24">
        <v>0.0064</v>
      </c>
      <c r="AS24">
        <v>0.0069</v>
      </c>
      <c r="AT24">
        <v>0.0076</v>
      </c>
      <c r="AU24">
        <v>0.0092</v>
      </c>
      <c r="AV24">
        <v>0.0103</v>
      </c>
      <c r="AW24">
        <v>0.011</v>
      </c>
      <c r="AX24">
        <v>0.0117</v>
      </c>
      <c r="AY24">
        <v>0.0128</v>
      </c>
      <c r="AZ24">
        <v>0.0151</v>
      </c>
      <c r="BA24">
        <v>0.0167</v>
      </c>
      <c r="BB24">
        <v>0.0176</v>
      </c>
      <c r="BC24">
        <v>0.0186</v>
      </c>
      <c r="BD24">
        <v>0.0197</v>
      </c>
      <c r="BE24">
        <v>0.0217</v>
      </c>
      <c r="BF24">
        <v>0.0237</v>
      </c>
      <c r="BG24">
        <v>0.025</v>
      </c>
      <c r="BH24">
        <v>0.0262</v>
      </c>
      <c r="BI24">
        <v>0.0274</v>
      </c>
      <c r="BJ24">
        <v>0.0291</v>
      </c>
      <c r="BK24">
        <v>0.0317</v>
      </c>
      <c r="BL24">
        <v>0.0339</v>
      </c>
      <c r="BM24">
        <v>0.0354</v>
      </c>
      <c r="BN24">
        <v>0.0373</v>
      </c>
      <c r="BO24">
        <v>0.0403</v>
      </c>
      <c r="BP24">
        <v>0.0429</v>
      </c>
      <c r="BQ24">
        <v>0.0446</v>
      </c>
      <c r="BR24">
        <v>0.0464</v>
      </c>
      <c r="BS24">
        <v>0.0497</v>
      </c>
      <c r="BT24">
        <v>0.0531</v>
      </c>
      <c r="BU24">
        <v>0.0549</v>
      </c>
      <c r="BV24">
        <v>0.0567</v>
      </c>
      <c r="BW24">
        <v>0.0585</v>
      </c>
      <c r="BX24">
        <v>0.0603</v>
      </c>
      <c r="BY24">
        <v>0.063</v>
      </c>
      <c r="BZ24">
        <v>0.0905</v>
      </c>
      <c r="CA24">
        <v>0.1182</v>
      </c>
      <c r="CB24">
        <v>0.1507</v>
      </c>
      <c r="CC24">
        <v>0.1808</v>
      </c>
      <c r="CD24">
        <v>0.209</v>
      </c>
      <c r="CE24">
        <v>0.2309</v>
      </c>
      <c r="CF24">
        <v>0.2501</v>
      </c>
      <c r="CG24">
        <v>0.2692</v>
      </c>
      <c r="CH24">
        <v>0.2845</v>
      </c>
      <c r="CI24">
        <v>0.3005</v>
      </c>
      <c r="CJ24">
        <v>0.3158</v>
      </c>
      <c r="CK24">
        <v>0.3303</v>
      </c>
      <c r="CL24">
        <v>0.3435</v>
      </c>
      <c r="CM24">
        <v>0.3546</v>
      </c>
      <c r="CN24">
        <v>0.3648</v>
      </c>
      <c r="CO24">
        <v>0.4005</v>
      </c>
      <c r="CP24">
        <v>0.4186</v>
      </c>
      <c r="CQ24">
        <v>0.4367</v>
      </c>
      <c r="CR24">
        <v>0.4543</v>
      </c>
      <c r="CS24">
        <v>0.4693</v>
      </c>
      <c r="CT24">
        <v>0.479</v>
      </c>
      <c r="CU24">
        <v>0.4827</v>
      </c>
      <c r="CV24">
        <v>0.4863</v>
      </c>
      <c r="CW24">
        <v>0.489</v>
      </c>
      <c r="CX24">
        <v>0.4904</v>
      </c>
      <c r="CY24">
        <v>0.492</v>
      </c>
      <c r="CZ24">
        <v>0.4939</v>
      </c>
      <c r="DA24">
        <v>0.5027</v>
      </c>
      <c r="DB24">
        <v>0.5119</v>
      </c>
      <c r="DC24">
        <v>0.521</v>
      </c>
      <c r="DD24">
        <v>0.5364</v>
      </c>
      <c r="DE24">
        <v>0.547</v>
      </c>
      <c r="DF24">
        <v>0.5576</v>
      </c>
      <c r="DG24">
        <v>0.5668</v>
      </c>
      <c r="DH24">
        <v>0.57</v>
      </c>
      <c r="DI24">
        <v>0.5863</v>
      </c>
      <c r="DJ24">
        <v>0.73</v>
      </c>
      <c r="DK24">
        <v>0.7585</v>
      </c>
      <c r="DL24">
        <v>0.7854</v>
      </c>
      <c r="DM24">
        <v>0.8</v>
      </c>
      <c r="DN24">
        <v>0.8</v>
      </c>
      <c r="DO24">
        <v>0.8</v>
      </c>
      <c r="DP24">
        <v>0.8</v>
      </c>
      <c r="DQ24">
        <v>0.8</v>
      </c>
      <c r="DR24">
        <v>0.8</v>
      </c>
      <c r="DS24">
        <v>0.9301</v>
      </c>
      <c r="DT24">
        <v>0.96</v>
      </c>
      <c r="DU24">
        <v>0.96</v>
      </c>
      <c r="DV24">
        <v>0.96</v>
      </c>
      <c r="DW24">
        <v>0.96</v>
      </c>
      <c r="DX24">
        <v>0.9723</v>
      </c>
    </row>
    <row r="25" spans="1:128">
      <c r="A25">
        <v>2.4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7.172e-8</v>
      </c>
      <c r="J25">
        <v>6.385e-7</v>
      </c>
      <c r="K25">
        <v>1.613e-6</v>
      </c>
      <c r="L25">
        <v>4.57e-6</v>
      </c>
      <c r="M25">
        <v>7.671e-6</v>
      </c>
      <c r="N25">
        <v>1.107e-5</v>
      </c>
      <c r="O25">
        <v>1.543e-5</v>
      </c>
      <c r="P25">
        <v>2.105e-5</v>
      </c>
      <c r="Q25">
        <v>3.447e-5</v>
      </c>
      <c r="R25">
        <v>5.344e-5</v>
      </c>
      <c r="S25">
        <v>6.543e-5</v>
      </c>
      <c r="T25">
        <v>7.915e-5</v>
      </c>
      <c r="U25">
        <v>9.5e-5</v>
      </c>
      <c r="V25">
        <v>0.0001428</v>
      </c>
      <c r="W25">
        <v>0.0001985</v>
      </c>
      <c r="X25">
        <v>0.0002393</v>
      </c>
      <c r="Y25">
        <v>0.0002867</v>
      </c>
      <c r="Z25">
        <v>0.0003425</v>
      </c>
      <c r="AA25">
        <v>0.0004277</v>
      </c>
      <c r="AB25">
        <v>0.000683</v>
      </c>
      <c r="AC25">
        <v>0.0007959</v>
      </c>
      <c r="AD25">
        <v>0.0009101</v>
      </c>
      <c r="AE25">
        <v>0.001</v>
      </c>
      <c r="AF25">
        <v>0.0012</v>
      </c>
      <c r="AG25">
        <v>0.0016</v>
      </c>
      <c r="AH25">
        <v>0.0018</v>
      </c>
      <c r="AI25">
        <v>0.002</v>
      </c>
      <c r="AJ25">
        <v>0.0022</v>
      </c>
      <c r="AK25">
        <v>0.0024</v>
      </c>
      <c r="AL25">
        <v>0.0031</v>
      </c>
      <c r="AM25">
        <v>0.0036</v>
      </c>
      <c r="AN25">
        <v>0.004</v>
      </c>
      <c r="AO25">
        <v>0.0043</v>
      </c>
      <c r="AP25">
        <v>0.0052</v>
      </c>
      <c r="AQ25">
        <v>0.0062</v>
      </c>
      <c r="AR25">
        <v>0.0067</v>
      </c>
      <c r="AS25">
        <v>0.0072</v>
      </c>
      <c r="AT25">
        <v>0.0079</v>
      </c>
      <c r="AU25">
        <v>0.0095</v>
      </c>
      <c r="AV25">
        <v>0.0107</v>
      </c>
      <c r="AW25">
        <v>0.0114</v>
      </c>
      <c r="AX25">
        <v>0.0122</v>
      </c>
      <c r="AY25">
        <v>0.0133</v>
      </c>
      <c r="AZ25">
        <v>0.0156</v>
      </c>
      <c r="BA25">
        <v>0.0173</v>
      </c>
      <c r="BB25">
        <v>0.0183</v>
      </c>
      <c r="BC25">
        <v>0.0193</v>
      </c>
      <c r="BD25">
        <v>0.0203</v>
      </c>
      <c r="BE25">
        <v>0.0224</v>
      </c>
      <c r="BF25">
        <v>0.0245</v>
      </c>
      <c r="BG25">
        <v>0.0258</v>
      </c>
      <c r="BH25">
        <v>0.027</v>
      </c>
      <c r="BI25">
        <v>0.0283</v>
      </c>
      <c r="BJ25">
        <v>0.03</v>
      </c>
      <c r="BK25">
        <v>0.0327</v>
      </c>
      <c r="BL25">
        <v>0.035</v>
      </c>
      <c r="BM25">
        <v>0.0364</v>
      </c>
      <c r="BN25">
        <v>0.0384</v>
      </c>
      <c r="BO25">
        <v>0.0414</v>
      </c>
      <c r="BP25">
        <v>0.0441</v>
      </c>
      <c r="BQ25">
        <v>0.0458</v>
      </c>
      <c r="BR25">
        <v>0.0476</v>
      </c>
      <c r="BS25">
        <v>0.051</v>
      </c>
      <c r="BT25">
        <v>0.0544</v>
      </c>
      <c r="BU25">
        <v>0.0563</v>
      </c>
      <c r="BV25">
        <v>0.0581</v>
      </c>
      <c r="BW25">
        <v>0.0599</v>
      </c>
      <c r="BX25">
        <v>0.0618</v>
      </c>
      <c r="BY25">
        <v>0.0645</v>
      </c>
      <c r="BZ25">
        <v>0.0922</v>
      </c>
      <c r="CA25">
        <v>0.1202</v>
      </c>
      <c r="CB25">
        <v>0.1529</v>
      </c>
      <c r="CC25">
        <v>0.1831</v>
      </c>
      <c r="CD25">
        <v>0.2112</v>
      </c>
      <c r="CE25">
        <v>0.233</v>
      </c>
      <c r="CF25">
        <v>0.2522</v>
      </c>
      <c r="CG25">
        <v>0.2713</v>
      </c>
      <c r="CH25">
        <v>0.2866</v>
      </c>
      <c r="CI25">
        <v>0.3027</v>
      </c>
      <c r="CJ25">
        <v>0.318</v>
      </c>
      <c r="CK25">
        <v>0.3324</v>
      </c>
      <c r="CL25">
        <v>0.3454</v>
      </c>
      <c r="CM25">
        <v>0.3565</v>
      </c>
      <c r="CN25">
        <v>0.3665</v>
      </c>
      <c r="CO25">
        <v>0.4014</v>
      </c>
      <c r="CP25">
        <v>0.4195</v>
      </c>
      <c r="CQ25">
        <v>0.4378</v>
      </c>
      <c r="CR25">
        <v>0.4555</v>
      </c>
      <c r="CS25">
        <v>0.4702</v>
      </c>
      <c r="CT25">
        <v>0.4792</v>
      </c>
      <c r="CU25">
        <v>0.4829</v>
      </c>
      <c r="CV25">
        <v>0.4866</v>
      </c>
      <c r="CW25">
        <v>0.4892</v>
      </c>
      <c r="CX25">
        <v>0.4904</v>
      </c>
      <c r="CY25">
        <v>0.4921</v>
      </c>
      <c r="CZ25">
        <v>0.4943</v>
      </c>
      <c r="DA25">
        <v>0.5033</v>
      </c>
      <c r="DB25">
        <v>0.5125</v>
      </c>
      <c r="DC25">
        <v>0.5217</v>
      </c>
      <c r="DD25">
        <v>0.5369</v>
      </c>
      <c r="DE25">
        <v>0.5476</v>
      </c>
      <c r="DF25">
        <v>0.5583</v>
      </c>
      <c r="DG25">
        <v>0.5671</v>
      </c>
      <c r="DH25">
        <v>0.57</v>
      </c>
      <c r="DI25">
        <v>0.5863</v>
      </c>
      <c r="DJ25">
        <v>0.73</v>
      </c>
      <c r="DK25">
        <v>0.7585</v>
      </c>
      <c r="DL25">
        <v>0.7854</v>
      </c>
      <c r="DM25">
        <v>0.8</v>
      </c>
      <c r="DN25">
        <v>0.8</v>
      </c>
      <c r="DO25">
        <v>0.8</v>
      </c>
      <c r="DP25">
        <v>0.8</v>
      </c>
      <c r="DQ25">
        <v>0.8</v>
      </c>
      <c r="DR25">
        <v>0.8</v>
      </c>
      <c r="DS25">
        <v>0.9301</v>
      </c>
      <c r="DT25">
        <v>0.96</v>
      </c>
      <c r="DU25">
        <v>0.96</v>
      </c>
      <c r="DV25">
        <v>0.96</v>
      </c>
      <c r="DW25">
        <v>0.96</v>
      </c>
      <c r="DX25">
        <v>0.9723</v>
      </c>
    </row>
    <row r="26" spans="1:128">
      <c r="A26">
        <v>2.5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7.172e-8</v>
      </c>
      <c r="J26">
        <v>6.385e-7</v>
      </c>
      <c r="K26">
        <v>1.648e-6</v>
      </c>
      <c r="L26">
        <v>4.731e-6</v>
      </c>
      <c r="M26">
        <v>8.203e-6</v>
      </c>
      <c r="N26">
        <v>1.178e-5</v>
      </c>
      <c r="O26">
        <v>1.656e-5</v>
      </c>
      <c r="P26">
        <v>2.244e-5</v>
      </c>
      <c r="Q26">
        <v>3.671e-5</v>
      </c>
      <c r="R26">
        <v>5.646e-5</v>
      </c>
      <c r="S26">
        <v>6.886e-5</v>
      </c>
      <c r="T26">
        <v>8.306e-5</v>
      </c>
      <c r="U26">
        <v>9.955e-5</v>
      </c>
      <c r="V26">
        <v>0.000151</v>
      </c>
      <c r="W26">
        <v>0.0002107</v>
      </c>
      <c r="X26">
        <v>0.0002543</v>
      </c>
      <c r="Y26">
        <v>0.000305</v>
      </c>
      <c r="Z26">
        <v>0.0003637</v>
      </c>
      <c r="AA26">
        <v>0.0004537</v>
      </c>
      <c r="AB26">
        <v>0.0007208</v>
      </c>
      <c r="AC26">
        <v>0.0008378</v>
      </c>
      <c r="AD26">
        <v>0.000957</v>
      </c>
      <c r="AE26">
        <v>0.0011</v>
      </c>
      <c r="AF26">
        <v>0.0013</v>
      </c>
      <c r="AG26">
        <v>0.0017</v>
      </c>
      <c r="AH26">
        <v>0.0019</v>
      </c>
      <c r="AI26">
        <v>0.0021</v>
      </c>
      <c r="AJ26">
        <v>0.0023</v>
      </c>
      <c r="AK26">
        <v>0.0026</v>
      </c>
      <c r="AL26">
        <v>0.0033</v>
      </c>
      <c r="AM26">
        <v>0.0038</v>
      </c>
      <c r="AN26">
        <v>0.0041</v>
      </c>
      <c r="AO26">
        <v>0.0045</v>
      </c>
      <c r="AP26">
        <v>0.0055</v>
      </c>
      <c r="AQ26">
        <v>0.0064</v>
      </c>
      <c r="AR26">
        <v>0.0069</v>
      </c>
      <c r="AS26">
        <v>0.0075</v>
      </c>
      <c r="AT26">
        <v>0.0082</v>
      </c>
      <c r="AU26">
        <v>0.0099</v>
      </c>
      <c r="AV26">
        <v>0.0111</v>
      </c>
      <c r="AW26">
        <v>0.0118</v>
      </c>
      <c r="AX26">
        <v>0.0126</v>
      </c>
      <c r="AY26">
        <v>0.0138</v>
      </c>
      <c r="AZ26">
        <v>0.0162</v>
      </c>
      <c r="BA26">
        <v>0.0179</v>
      </c>
      <c r="BB26">
        <v>0.0189</v>
      </c>
      <c r="BC26">
        <v>0.02</v>
      </c>
      <c r="BD26">
        <v>0.021</v>
      </c>
      <c r="BE26">
        <v>0.0232</v>
      </c>
      <c r="BF26">
        <v>0.0253</v>
      </c>
      <c r="BG26">
        <v>0.0266</v>
      </c>
      <c r="BH26">
        <v>0.0279</v>
      </c>
      <c r="BI26">
        <v>0.0292</v>
      </c>
      <c r="BJ26">
        <v>0.0309</v>
      </c>
      <c r="BK26">
        <v>0.0337</v>
      </c>
      <c r="BL26">
        <v>0.036</v>
      </c>
      <c r="BM26">
        <v>0.0375</v>
      </c>
      <c r="BN26">
        <v>0.0395</v>
      </c>
      <c r="BO26">
        <v>0.0426</v>
      </c>
      <c r="BP26">
        <v>0.0453</v>
      </c>
      <c r="BQ26">
        <v>0.047</v>
      </c>
      <c r="BR26">
        <v>0.0489</v>
      </c>
      <c r="BS26">
        <v>0.0523</v>
      </c>
      <c r="BT26">
        <v>0.0558</v>
      </c>
      <c r="BU26">
        <v>0.0577</v>
      </c>
      <c r="BV26">
        <v>0.0595</v>
      </c>
      <c r="BW26">
        <v>0.0613</v>
      </c>
      <c r="BX26">
        <v>0.0632</v>
      </c>
      <c r="BY26">
        <v>0.066</v>
      </c>
      <c r="BZ26">
        <v>0.094</v>
      </c>
      <c r="CA26">
        <v>0.1222</v>
      </c>
      <c r="CB26">
        <v>0.155</v>
      </c>
      <c r="CC26">
        <v>0.1852</v>
      </c>
      <c r="CD26">
        <v>0.2132</v>
      </c>
      <c r="CE26">
        <v>0.235</v>
      </c>
      <c r="CF26">
        <v>0.2541</v>
      </c>
      <c r="CG26">
        <v>0.2731</v>
      </c>
      <c r="CH26">
        <v>0.2886</v>
      </c>
      <c r="CI26">
        <v>0.3046</v>
      </c>
      <c r="CJ26">
        <v>0.32</v>
      </c>
      <c r="CK26">
        <v>0.3343</v>
      </c>
      <c r="CL26">
        <v>0.3472</v>
      </c>
      <c r="CM26">
        <v>0.3582</v>
      </c>
      <c r="CN26">
        <v>0.3681</v>
      </c>
      <c r="CO26">
        <v>0.4022</v>
      </c>
      <c r="CP26">
        <v>0.4204</v>
      </c>
      <c r="CQ26">
        <v>0.4388</v>
      </c>
      <c r="CR26">
        <v>0.4566</v>
      </c>
      <c r="CS26">
        <v>0.4708</v>
      </c>
      <c r="CT26">
        <v>0.4793</v>
      </c>
      <c r="CU26">
        <v>0.4831</v>
      </c>
      <c r="CV26">
        <v>0.4868</v>
      </c>
      <c r="CW26">
        <v>0.4893</v>
      </c>
      <c r="CX26">
        <v>0.4904</v>
      </c>
      <c r="CY26">
        <v>0.4922</v>
      </c>
      <c r="CZ26">
        <v>0.4947</v>
      </c>
      <c r="DA26">
        <v>0.5039</v>
      </c>
      <c r="DB26">
        <v>0.5132</v>
      </c>
      <c r="DC26">
        <v>0.5224</v>
      </c>
      <c r="DD26">
        <v>0.5372</v>
      </c>
      <c r="DE26">
        <v>0.548</v>
      </c>
      <c r="DF26">
        <v>0.5588</v>
      </c>
      <c r="DG26">
        <v>0.5674</v>
      </c>
      <c r="DH26">
        <v>0.57</v>
      </c>
      <c r="DI26">
        <v>0.5863</v>
      </c>
      <c r="DJ26">
        <v>0.73</v>
      </c>
      <c r="DK26">
        <v>0.7585</v>
      </c>
      <c r="DL26">
        <v>0.7854</v>
      </c>
      <c r="DM26">
        <v>0.8</v>
      </c>
      <c r="DN26">
        <v>0.8</v>
      </c>
      <c r="DO26">
        <v>0.8</v>
      </c>
      <c r="DP26">
        <v>0.8</v>
      </c>
      <c r="DQ26">
        <v>0.8</v>
      </c>
      <c r="DR26">
        <v>0.8</v>
      </c>
      <c r="DS26">
        <v>0.9301</v>
      </c>
      <c r="DT26">
        <v>0.96</v>
      </c>
      <c r="DU26">
        <v>0.96</v>
      </c>
      <c r="DV26">
        <v>0.96</v>
      </c>
      <c r="DW26">
        <v>0.96</v>
      </c>
      <c r="DX26">
        <v>0.9723</v>
      </c>
    </row>
    <row r="27" spans="1:128">
      <c r="A27">
        <v>2.6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7.172e-8</v>
      </c>
      <c r="J27">
        <v>6.385e-7</v>
      </c>
      <c r="K27">
        <v>1.718e-6</v>
      </c>
      <c r="L27">
        <v>4.991e-6</v>
      </c>
      <c r="M27">
        <v>8.669e-6</v>
      </c>
      <c r="N27">
        <v>1.249e-5</v>
      </c>
      <c r="O27">
        <v>1.771e-5</v>
      </c>
      <c r="P27">
        <v>2.387e-5</v>
      </c>
      <c r="Q27">
        <v>3.856e-5</v>
      </c>
      <c r="R27">
        <v>5.911e-5</v>
      </c>
      <c r="S27">
        <v>7.188e-5</v>
      </c>
      <c r="T27">
        <v>8.631e-5</v>
      </c>
      <c r="U27">
        <v>0.0001032</v>
      </c>
      <c r="V27">
        <v>0.0001581</v>
      </c>
      <c r="W27">
        <v>0.0002218</v>
      </c>
      <c r="X27">
        <v>0.0002677</v>
      </c>
      <c r="Y27">
        <v>0.0003212</v>
      </c>
      <c r="Z27">
        <v>0.0003831</v>
      </c>
      <c r="AA27">
        <v>0.0004765</v>
      </c>
      <c r="AB27">
        <v>0.0007536</v>
      </c>
      <c r="AC27">
        <v>0.0008749</v>
      </c>
      <c r="AD27">
        <v>0.0009976</v>
      </c>
      <c r="AE27">
        <v>0.0011</v>
      </c>
      <c r="AF27">
        <v>0.0013</v>
      </c>
      <c r="AG27">
        <v>0.0017</v>
      </c>
      <c r="AH27">
        <v>0.0019</v>
      </c>
      <c r="AI27">
        <v>0.0022</v>
      </c>
      <c r="AJ27">
        <v>0.0024</v>
      </c>
      <c r="AK27">
        <v>0.0027</v>
      </c>
      <c r="AL27">
        <v>0.0034</v>
      </c>
      <c r="AM27">
        <v>0.0039</v>
      </c>
      <c r="AN27">
        <v>0.0043</v>
      </c>
      <c r="AO27">
        <v>0.0047</v>
      </c>
      <c r="AP27">
        <v>0.0056</v>
      </c>
      <c r="AQ27">
        <v>0.0067</v>
      </c>
      <c r="AR27">
        <v>0.0072</v>
      </c>
      <c r="AS27">
        <v>0.0078</v>
      </c>
      <c r="AT27">
        <v>0.0085</v>
      </c>
      <c r="AU27">
        <v>0.0102</v>
      </c>
      <c r="AV27">
        <v>0.0114</v>
      </c>
      <c r="AW27">
        <v>0.0122</v>
      </c>
      <c r="AX27">
        <v>0.013</v>
      </c>
      <c r="AY27">
        <v>0.0142</v>
      </c>
      <c r="AZ27">
        <v>0.0167</v>
      </c>
      <c r="BA27">
        <v>0.0184</v>
      </c>
      <c r="BB27">
        <v>0.0194</v>
      </c>
      <c r="BC27">
        <v>0.0205</v>
      </c>
      <c r="BD27">
        <v>0.0216</v>
      </c>
      <c r="BE27">
        <v>0.0238</v>
      </c>
      <c r="BF27">
        <v>0.026</v>
      </c>
      <c r="BG27">
        <v>0.0273</v>
      </c>
      <c r="BH27">
        <v>0.0286</v>
      </c>
      <c r="BI27">
        <v>0.03</v>
      </c>
      <c r="BJ27">
        <v>0.0317</v>
      </c>
      <c r="BK27">
        <v>0.0345</v>
      </c>
      <c r="BL27">
        <v>0.0368</v>
      </c>
      <c r="BM27">
        <v>0.0384</v>
      </c>
      <c r="BN27">
        <v>0.0404</v>
      </c>
      <c r="BO27">
        <v>0.0435</v>
      </c>
      <c r="BP27">
        <v>0.0463</v>
      </c>
      <c r="BQ27">
        <v>0.048</v>
      </c>
      <c r="BR27">
        <v>0.0499</v>
      </c>
      <c r="BS27">
        <v>0.0534</v>
      </c>
      <c r="BT27">
        <v>0.0569</v>
      </c>
      <c r="BU27">
        <v>0.0588</v>
      </c>
      <c r="BV27">
        <v>0.0607</v>
      </c>
      <c r="BW27">
        <v>0.0625</v>
      </c>
      <c r="BX27">
        <v>0.0644</v>
      </c>
      <c r="BY27">
        <v>0.0672</v>
      </c>
      <c r="BZ27">
        <v>0.0954</v>
      </c>
      <c r="CA27">
        <v>0.1238</v>
      </c>
      <c r="CB27">
        <v>0.1567</v>
      </c>
      <c r="CC27">
        <v>0.1869</v>
      </c>
      <c r="CD27">
        <v>0.2148</v>
      </c>
      <c r="CE27">
        <v>0.2365</v>
      </c>
      <c r="CF27">
        <v>0.2556</v>
      </c>
      <c r="CG27">
        <v>0.2746</v>
      </c>
      <c r="CH27">
        <v>0.2901</v>
      </c>
      <c r="CI27">
        <v>0.3062</v>
      </c>
      <c r="CJ27">
        <v>0.3215</v>
      </c>
      <c r="CK27">
        <v>0.3358</v>
      </c>
      <c r="CL27">
        <v>0.3486</v>
      </c>
      <c r="CM27">
        <v>0.3595</v>
      </c>
      <c r="CN27">
        <v>0.3693</v>
      </c>
      <c r="CO27">
        <v>0.4029</v>
      </c>
      <c r="CP27">
        <v>0.4211</v>
      </c>
      <c r="CQ27">
        <v>0.4395</v>
      </c>
      <c r="CR27">
        <v>0.4574</v>
      </c>
      <c r="CS27">
        <v>0.4713</v>
      </c>
      <c r="CT27">
        <v>0.4795</v>
      </c>
      <c r="CU27">
        <v>0.4833</v>
      </c>
      <c r="CV27">
        <v>0.4869</v>
      </c>
      <c r="CW27">
        <v>0.4894</v>
      </c>
      <c r="CX27">
        <v>0.4904</v>
      </c>
      <c r="CY27">
        <v>0.4922</v>
      </c>
      <c r="CZ27">
        <v>0.4952</v>
      </c>
      <c r="DA27">
        <v>0.5044</v>
      </c>
      <c r="DB27">
        <v>0.5137</v>
      </c>
      <c r="DC27">
        <v>0.523</v>
      </c>
      <c r="DD27">
        <v>0.5376</v>
      </c>
      <c r="DE27">
        <v>0.5484</v>
      </c>
      <c r="DF27">
        <v>0.5592</v>
      </c>
      <c r="DG27">
        <v>0.5676</v>
      </c>
      <c r="DH27">
        <v>0.57</v>
      </c>
      <c r="DI27">
        <v>0.5863</v>
      </c>
      <c r="DJ27">
        <v>0.73</v>
      </c>
      <c r="DK27">
        <v>0.7585</v>
      </c>
      <c r="DL27">
        <v>0.7854</v>
      </c>
      <c r="DM27">
        <v>0.8</v>
      </c>
      <c r="DN27">
        <v>0.8</v>
      </c>
      <c r="DO27">
        <v>0.8</v>
      </c>
      <c r="DP27">
        <v>0.8</v>
      </c>
      <c r="DQ27">
        <v>0.8</v>
      </c>
      <c r="DR27">
        <v>0.8</v>
      </c>
      <c r="DS27">
        <v>0.9301</v>
      </c>
      <c r="DT27">
        <v>0.96</v>
      </c>
      <c r="DU27">
        <v>0.96</v>
      </c>
      <c r="DV27">
        <v>0.96</v>
      </c>
      <c r="DW27">
        <v>0.96</v>
      </c>
      <c r="DX27">
        <v>0.9723</v>
      </c>
    </row>
    <row r="28" spans="1:128">
      <c r="A28">
        <v>2.7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7.172e-8</v>
      </c>
      <c r="J28">
        <v>6.555e-7</v>
      </c>
      <c r="K28">
        <v>1.912e-6</v>
      </c>
      <c r="L28">
        <v>5.235e-6</v>
      </c>
      <c r="M28">
        <v>9.152e-6</v>
      </c>
      <c r="N28">
        <v>1.329e-5</v>
      </c>
      <c r="O28">
        <v>1.855e-5</v>
      </c>
      <c r="P28">
        <v>2.496e-5</v>
      </c>
      <c r="Q28">
        <v>4.042e-5</v>
      </c>
      <c r="R28">
        <v>6.202e-5</v>
      </c>
      <c r="S28">
        <v>7.515e-5</v>
      </c>
      <c r="T28">
        <v>8.995e-5</v>
      </c>
      <c r="U28">
        <v>0.0001074</v>
      </c>
      <c r="V28">
        <v>0.0001655</v>
      </c>
      <c r="W28">
        <v>0.0002332</v>
      </c>
      <c r="X28">
        <v>0.0002815</v>
      </c>
      <c r="Y28">
        <v>0.0003376</v>
      </c>
      <c r="Z28">
        <v>0.0004021</v>
      </c>
      <c r="AA28">
        <v>0.0004992</v>
      </c>
      <c r="AB28">
        <v>0.0007859</v>
      </c>
      <c r="AC28">
        <v>0.000911</v>
      </c>
      <c r="AD28">
        <v>0.001</v>
      </c>
      <c r="AE28">
        <v>0.0012</v>
      </c>
      <c r="AF28">
        <v>0.0014</v>
      </c>
      <c r="AG28">
        <v>0.0018</v>
      </c>
      <c r="AH28">
        <v>0.002</v>
      </c>
      <c r="AI28">
        <v>0.0022</v>
      </c>
      <c r="AJ28">
        <v>0.0025</v>
      </c>
      <c r="AK28">
        <v>0.0028</v>
      </c>
      <c r="AL28">
        <v>0.0035</v>
      </c>
      <c r="AM28">
        <v>0.0041</v>
      </c>
      <c r="AN28">
        <v>0.0044</v>
      </c>
      <c r="AO28">
        <v>0.0049</v>
      </c>
      <c r="AP28">
        <v>0.0058</v>
      </c>
      <c r="AQ28">
        <v>0.0069</v>
      </c>
      <c r="AR28">
        <v>0.0074</v>
      </c>
      <c r="AS28">
        <v>0.008</v>
      </c>
      <c r="AT28">
        <v>0.0088</v>
      </c>
      <c r="AU28">
        <v>0.0105</v>
      </c>
      <c r="AV28">
        <v>0.0118</v>
      </c>
      <c r="AW28">
        <v>0.0126</v>
      </c>
      <c r="AX28">
        <v>0.0134</v>
      </c>
      <c r="AY28">
        <v>0.0146</v>
      </c>
      <c r="AZ28">
        <v>0.0171</v>
      </c>
      <c r="BA28">
        <v>0.0189</v>
      </c>
      <c r="BB28">
        <v>0.0199</v>
      </c>
      <c r="BC28">
        <v>0.021</v>
      </c>
      <c r="BD28">
        <v>0.0222</v>
      </c>
      <c r="BE28">
        <v>0.0244</v>
      </c>
      <c r="BF28">
        <v>0.0266</v>
      </c>
      <c r="BG28">
        <v>0.028</v>
      </c>
      <c r="BH28">
        <v>0.0293</v>
      </c>
      <c r="BI28">
        <v>0.0307</v>
      </c>
      <c r="BJ28">
        <v>0.0324</v>
      </c>
      <c r="BK28">
        <v>0.0352</v>
      </c>
      <c r="BL28">
        <v>0.0376</v>
      </c>
      <c r="BM28">
        <v>0.0392</v>
      </c>
      <c r="BN28">
        <v>0.0412</v>
      </c>
      <c r="BO28">
        <v>0.0444</v>
      </c>
      <c r="BP28">
        <v>0.0472</v>
      </c>
      <c r="BQ28">
        <v>0.049</v>
      </c>
      <c r="BR28">
        <v>0.0509</v>
      </c>
      <c r="BS28">
        <v>0.0544</v>
      </c>
      <c r="BT28">
        <v>0.0579</v>
      </c>
      <c r="BU28">
        <v>0.0599</v>
      </c>
      <c r="BV28">
        <v>0.0617</v>
      </c>
      <c r="BW28">
        <v>0.0636</v>
      </c>
      <c r="BX28">
        <v>0.0655</v>
      </c>
      <c r="BY28">
        <v>0.0683</v>
      </c>
      <c r="BZ28">
        <v>0.0967</v>
      </c>
      <c r="CA28">
        <v>0.1252</v>
      </c>
      <c r="CB28">
        <v>0.1581</v>
      </c>
      <c r="CC28">
        <v>0.1883</v>
      </c>
      <c r="CD28">
        <v>0.2161</v>
      </c>
      <c r="CE28">
        <v>0.2377</v>
      </c>
      <c r="CF28">
        <v>0.2568</v>
      </c>
      <c r="CG28">
        <v>0.2758</v>
      </c>
      <c r="CH28">
        <v>0.2913</v>
      </c>
      <c r="CI28">
        <v>0.3075</v>
      </c>
      <c r="CJ28">
        <v>0.3228</v>
      </c>
      <c r="CK28">
        <v>0.3371</v>
      </c>
      <c r="CL28">
        <v>0.3498</v>
      </c>
      <c r="CM28">
        <v>0.3607</v>
      </c>
      <c r="CN28">
        <v>0.3703</v>
      </c>
      <c r="CO28">
        <v>0.4034</v>
      </c>
      <c r="CP28">
        <v>0.4216</v>
      </c>
      <c r="CQ28">
        <v>0.4402</v>
      </c>
      <c r="CR28">
        <v>0.4581</v>
      </c>
      <c r="CS28">
        <v>0.4717</v>
      </c>
      <c r="CT28">
        <v>0.4796</v>
      </c>
      <c r="CU28">
        <v>0.4834</v>
      </c>
      <c r="CV28">
        <v>0.4871</v>
      </c>
      <c r="CW28">
        <v>0.4894</v>
      </c>
      <c r="CX28">
        <v>0.4904</v>
      </c>
      <c r="CY28">
        <v>0.4923</v>
      </c>
      <c r="CZ28">
        <v>0.4956</v>
      </c>
      <c r="DA28">
        <v>0.5049</v>
      </c>
      <c r="DB28">
        <v>0.5142</v>
      </c>
      <c r="DC28">
        <v>0.5234</v>
      </c>
      <c r="DD28">
        <v>0.5378</v>
      </c>
      <c r="DE28">
        <v>0.5487</v>
      </c>
      <c r="DF28">
        <v>0.5596</v>
      </c>
      <c r="DG28">
        <v>0.5677</v>
      </c>
      <c r="DH28">
        <v>0.57</v>
      </c>
      <c r="DI28">
        <v>0.5863</v>
      </c>
      <c r="DJ28">
        <v>0.73</v>
      </c>
      <c r="DK28">
        <v>0.7585</v>
      </c>
      <c r="DL28">
        <v>0.7854</v>
      </c>
      <c r="DM28">
        <v>0.8</v>
      </c>
      <c r="DN28">
        <v>0.8</v>
      </c>
      <c r="DO28">
        <v>0.8</v>
      </c>
      <c r="DP28">
        <v>0.8</v>
      </c>
      <c r="DQ28">
        <v>0.8</v>
      </c>
      <c r="DR28">
        <v>0.8</v>
      </c>
      <c r="DS28">
        <v>0.9301</v>
      </c>
      <c r="DT28">
        <v>0.96</v>
      </c>
      <c r="DU28">
        <v>0.96</v>
      </c>
      <c r="DV28">
        <v>0.96</v>
      </c>
      <c r="DW28">
        <v>0.96</v>
      </c>
      <c r="DX28">
        <v>0.9723</v>
      </c>
    </row>
    <row r="29" spans="1:128">
      <c r="A29">
        <v>2.8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7.172e-8</v>
      </c>
      <c r="J29">
        <v>6.555e-7</v>
      </c>
      <c r="K29">
        <v>1.982e-6</v>
      </c>
      <c r="L29">
        <v>5.374e-6</v>
      </c>
      <c r="M29">
        <v>9.668e-6</v>
      </c>
      <c r="N29">
        <v>1.399e-5</v>
      </c>
      <c r="O29">
        <v>1.96e-5</v>
      </c>
      <c r="P29">
        <v>2.635e-5</v>
      </c>
      <c r="Q29">
        <v>4.227e-5</v>
      </c>
      <c r="R29">
        <v>6.454e-5</v>
      </c>
      <c r="S29">
        <v>7.833e-5</v>
      </c>
      <c r="T29">
        <v>9.357e-5</v>
      </c>
      <c r="U29">
        <v>0.0001116</v>
      </c>
      <c r="V29">
        <v>0.0001733</v>
      </c>
      <c r="W29">
        <v>0.0002446</v>
      </c>
      <c r="X29">
        <v>0.0002952</v>
      </c>
      <c r="Y29">
        <v>0.0003544</v>
      </c>
      <c r="Z29">
        <v>0.0004218</v>
      </c>
      <c r="AA29">
        <v>0.000522</v>
      </c>
      <c r="AB29">
        <v>0.000818</v>
      </c>
      <c r="AC29">
        <v>0.0009473</v>
      </c>
      <c r="AD29">
        <v>0.0011</v>
      </c>
      <c r="AE29">
        <v>0.0012</v>
      </c>
      <c r="AF29">
        <v>0.0015</v>
      </c>
      <c r="AG29">
        <v>0.0019</v>
      </c>
      <c r="AH29">
        <v>0.0021</v>
      </c>
      <c r="AI29">
        <v>0.0023</v>
      </c>
      <c r="AJ29">
        <v>0.0026</v>
      </c>
      <c r="AK29">
        <v>0.0029</v>
      </c>
      <c r="AL29">
        <v>0.0037</v>
      </c>
      <c r="AM29">
        <v>0.0042</v>
      </c>
      <c r="AN29">
        <v>0.0046</v>
      </c>
      <c r="AO29">
        <v>0.005</v>
      </c>
      <c r="AP29">
        <v>0.006</v>
      </c>
      <c r="AQ29">
        <v>0.0071</v>
      </c>
      <c r="AR29">
        <v>0.0077</v>
      </c>
      <c r="AS29">
        <v>0.0083</v>
      </c>
      <c r="AT29">
        <v>0.009</v>
      </c>
      <c r="AU29">
        <v>0.0109</v>
      </c>
      <c r="AV29">
        <v>0.0121</v>
      </c>
      <c r="AW29">
        <v>0.0129</v>
      </c>
      <c r="AX29">
        <v>0.0138</v>
      </c>
      <c r="AY29">
        <v>0.015</v>
      </c>
      <c r="AZ29">
        <v>0.0176</v>
      </c>
      <c r="BA29">
        <v>0.0194</v>
      </c>
      <c r="BB29">
        <v>0.0205</v>
      </c>
      <c r="BC29">
        <v>0.0216</v>
      </c>
      <c r="BD29">
        <v>0.0227</v>
      </c>
      <c r="BE29">
        <v>0.025</v>
      </c>
      <c r="BF29">
        <v>0.0273</v>
      </c>
      <c r="BG29">
        <v>0.0286</v>
      </c>
      <c r="BH29">
        <v>0.03</v>
      </c>
      <c r="BI29">
        <v>0.0314</v>
      </c>
      <c r="BJ29">
        <v>0.0332</v>
      </c>
      <c r="BK29">
        <v>0.036</v>
      </c>
      <c r="BL29">
        <v>0.0384</v>
      </c>
      <c r="BM29">
        <v>0.04</v>
      </c>
      <c r="BN29">
        <v>0.0421</v>
      </c>
      <c r="BO29">
        <v>0.0453</v>
      </c>
      <c r="BP29">
        <v>0.0482</v>
      </c>
      <c r="BQ29">
        <v>0.0499</v>
      </c>
      <c r="BR29">
        <v>0.0519</v>
      </c>
      <c r="BS29">
        <v>0.0554</v>
      </c>
      <c r="BT29">
        <v>0.0589</v>
      </c>
      <c r="BU29">
        <v>0.0609</v>
      </c>
      <c r="BV29">
        <v>0.0628</v>
      </c>
      <c r="BW29">
        <v>0.0647</v>
      </c>
      <c r="BX29">
        <v>0.0666</v>
      </c>
      <c r="BY29">
        <v>0.0694</v>
      </c>
      <c r="BZ29">
        <v>0.0979</v>
      </c>
      <c r="CA29">
        <v>0.1265</v>
      </c>
      <c r="CB29">
        <v>0.1595</v>
      </c>
      <c r="CC29">
        <v>0.1896</v>
      </c>
      <c r="CD29">
        <v>0.2173</v>
      </c>
      <c r="CE29">
        <v>0.2388</v>
      </c>
      <c r="CF29">
        <v>0.2578</v>
      </c>
      <c r="CG29">
        <v>0.2769</v>
      </c>
      <c r="CH29">
        <v>0.2925</v>
      </c>
      <c r="CI29">
        <v>0.3086</v>
      </c>
      <c r="CJ29">
        <v>0.3239</v>
      </c>
      <c r="CK29">
        <v>0.3382</v>
      </c>
      <c r="CL29">
        <v>0.3509</v>
      </c>
      <c r="CM29">
        <v>0.3617</v>
      </c>
      <c r="CN29">
        <v>0.3713</v>
      </c>
      <c r="CO29">
        <v>0.4039</v>
      </c>
      <c r="CP29">
        <v>0.4221</v>
      </c>
      <c r="CQ29">
        <v>0.4407</v>
      </c>
      <c r="CR29">
        <v>0.4586</v>
      </c>
      <c r="CS29">
        <v>0.472</v>
      </c>
      <c r="CT29">
        <v>0.4796</v>
      </c>
      <c r="CU29">
        <v>0.4835</v>
      </c>
      <c r="CV29">
        <v>0.4871</v>
      </c>
      <c r="CW29">
        <v>0.4895</v>
      </c>
      <c r="CX29">
        <v>0.4904</v>
      </c>
      <c r="CY29">
        <v>0.4924</v>
      </c>
      <c r="CZ29">
        <v>0.4961</v>
      </c>
      <c r="DA29">
        <v>0.5054</v>
      </c>
      <c r="DB29">
        <v>0.5146</v>
      </c>
      <c r="DC29">
        <v>0.5239</v>
      </c>
      <c r="DD29">
        <v>0.538</v>
      </c>
      <c r="DE29">
        <v>0.5489</v>
      </c>
      <c r="DF29">
        <v>0.5598</v>
      </c>
      <c r="DG29">
        <v>0.5678</v>
      </c>
      <c r="DH29">
        <v>0.57</v>
      </c>
      <c r="DI29">
        <v>0.5863</v>
      </c>
      <c r="DJ29">
        <v>0.73</v>
      </c>
      <c r="DK29">
        <v>0.7585</v>
      </c>
      <c r="DL29">
        <v>0.7854</v>
      </c>
      <c r="DM29">
        <v>0.8</v>
      </c>
      <c r="DN29">
        <v>0.8</v>
      </c>
      <c r="DO29">
        <v>0.8</v>
      </c>
      <c r="DP29">
        <v>0.8</v>
      </c>
      <c r="DQ29">
        <v>0.8</v>
      </c>
      <c r="DR29">
        <v>0.8</v>
      </c>
      <c r="DS29">
        <v>0.9301</v>
      </c>
      <c r="DT29">
        <v>0.96</v>
      </c>
      <c r="DU29">
        <v>0.96</v>
      </c>
      <c r="DV29">
        <v>0.96</v>
      </c>
      <c r="DW29">
        <v>0.96</v>
      </c>
      <c r="DX29">
        <v>0.9723</v>
      </c>
    </row>
    <row r="30" spans="1:128">
      <c r="A30">
        <v>2.9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7.172e-8</v>
      </c>
      <c r="J30">
        <v>6.555e-7</v>
      </c>
      <c r="K30">
        <v>2.017e-6</v>
      </c>
      <c r="L30">
        <v>5.656e-6</v>
      </c>
      <c r="M30">
        <v>9.984e-6</v>
      </c>
      <c r="N30">
        <v>1.46e-5</v>
      </c>
      <c r="O30">
        <v>2.042e-5</v>
      </c>
      <c r="P30">
        <v>2.728e-5</v>
      </c>
      <c r="Q30">
        <v>4.374e-5</v>
      </c>
      <c r="R30">
        <v>6.661e-5</v>
      </c>
      <c r="S30">
        <v>8.036e-5</v>
      </c>
      <c r="T30">
        <v>9.631e-5</v>
      </c>
      <c r="U30">
        <v>0.0001156</v>
      </c>
      <c r="V30">
        <v>0.0001803</v>
      </c>
      <c r="W30">
        <v>0.0002548</v>
      </c>
      <c r="X30">
        <v>0.0003077</v>
      </c>
      <c r="Y30">
        <v>0.000369</v>
      </c>
      <c r="Z30">
        <v>0.0004381</v>
      </c>
      <c r="AA30">
        <v>0.0005414</v>
      </c>
      <c r="AB30">
        <v>0.0008454</v>
      </c>
      <c r="AC30">
        <v>0.0009783</v>
      </c>
      <c r="AD30">
        <v>0.0011</v>
      </c>
      <c r="AE30">
        <v>0.0013</v>
      </c>
      <c r="AF30">
        <v>0.0015</v>
      </c>
      <c r="AG30">
        <v>0.0019</v>
      </c>
      <c r="AH30">
        <v>0.0021</v>
      </c>
      <c r="AI30">
        <v>0.0024</v>
      </c>
      <c r="AJ30">
        <v>0.0027</v>
      </c>
      <c r="AK30">
        <v>0.003</v>
      </c>
      <c r="AL30">
        <v>0.0038</v>
      </c>
      <c r="AM30">
        <v>0.0043</v>
      </c>
      <c r="AN30">
        <v>0.0047</v>
      </c>
      <c r="AO30">
        <v>0.0052</v>
      </c>
      <c r="AP30">
        <v>0.0062</v>
      </c>
      <c r="AQ30">
        <v>0.0073</v>
      </c>
      <c r="AR30">
        <v>0.0079</v>
      </c>
      <c r="AS30">
        <v>0.0085</v>
      </c>
      <c r="AT30">
        <v>0.0093</v>
      </c>
      <c r="AU30">
        <v>0.0111</v>
      </c>
      <c r="AV30">
        <v>0.0124</v>
      </c>
      <c r="AW30">
        <v>0.0133</v>
      </c>
      <c r="AX30">
        <v>0.0141</v>
      </c>
      <c r="AY30">
        <v>0.0154</v>
      </c>
      <c r="AZ30">
        <v>0.018</v>
      </c>
      <c r="BA30">
        <v>0.0198</v>
      </c>
      <c r="BB30">
        <v>0.0209</v>
      </c>
      <c r="BC30">
        <v>0.022</v>
      </c>
      <c r="BD30">
        <v>0.0232</v>
      </c>
      <c r="BE30">
        <v>0.0255</v>
      </c>
      <c r="BF30">
        <v>0.0278</v>
      </c>
      <c r="BG30">
        <v>0.0292</v>
      </c>
      <c r="BH30">
        <v>0.0306</v>
      </c>
      <c r="BI30">
        <v>0.032</v>
      </c>
      <c r="BJ30">
        <v>0.0338</v>
      </c>
      <c r="BK30">
        <v>0.0367</v>
      </c>
      <c r="BL30">
        <v>0.0391</v>
      </c>
      <c r="BM30">
        <v>0.0407</v>
      </c>
      <c r="BN30">
        <v>0.0428</v>
      </c>
      <c r="BO30">
        <v>0.0461</v>
      </c>
      <c r="BP30">
        <v>0.049</v>
      </c>
      <c r="BQ30">
        <v>0.0507</v>
      </c>
      <c r="BR30">
        <v>0.0527</v>
      </c>
      <c r="BS30">
        <v>0.0563</v>
      </c>
      <c r="BT30">
        <v>0.0598</v>
      </c>
      <c r="BU30">
        <v>0.0618</v>
      </c>
      <c r="BV30">
        <v>0.0637</v>
      </c>
      <c r="BW30">
        <v>0.0656</v>
      </c>
      <c r="BX30">
        <v>0.0675</v>
      </c>
      <c r="BY30">
        <v>0.0704</v>
      </c>
      <c r="BZ30">
        <v>0.099</v>
      </c>
      <c r="CA30">
        <v>0.1277</v>
      </c>
      <c r="CB30">
        <v>0.1607</v>
      </c>
      <c r="CC30">
        <v>0.1907</v>
      </c>
      <c r="CD30">
        <v>0.2184</v>
      </c>
      <c r="CE30">
        <v>0.2398</v>
      </c>
      <c r="CF30">
        <v>0.2587</v>
      </c>
      <c r="CG30">
        <v>0.2778</v>
      </c>
      <c r="CH30">
        <v>0.2934</v>
      </c>
      <c r="CI30">
        <v>0.3095</v>
      </c>
      <c r="CJ30">
        <v>0.3248</v>
      </c>
      <c r="CK30">
        <v>0.3391</v>
      </c>
      <c r="CL30">
        <v>0.3518</v>
      </c>
      <c r="CM30">
        <v>0.3625</v>
      </c>
      <c r="CN30">
        <v>0.3721</v>
      </c>
      <c r="CO30">
        <v>0.4044</v>
      </c>
      <c r="CP30">
        <v>0.4226</v>
      </c>
      <c r="CQ30">
        <v>0.4411</v>
      </c>
      <c r="CR30">
        <v>0.459</v>
      </c>
      <c r="CS30">
        <v>0.4722</v>
      </c>
      <c r="CT30">
        <v>0.4797</v>
      </c>
      <c r="CU30">
        <v>0.4835</v>
      </c>
      <c r="CV30">
        <v>0.4872</v>
      </c>
      <c r="CW30">
        <v>0.4895</v>
      </c>
      <c r="CX30">
        <v>0.4904</v>
      </c>
      <c r="CY30">
        <v>0.4925</v>
      </c>
      <c r="CZ30">
        <v>0.4965</v>
      </c>
      <c r="DA30">
        <v>0.5058</v>
      </c>
      <c r="DB30">
        <v>0.5151</v>
      </c>
      <c r="DC30">
        <v>0.5244</v>
      </c>
      <c r="DD30">
        <v>0.5382</v>
      </c>
      <c r="DE30">
        <v>0.5491</v>
      </c>
      <c r="DF30">
        <v>0.56</v>
      </c>
      <c r="DG30">
        <v>0.5679</v>
      </c>
      <c r="DH30">
        <v>0.57</v>
      </c>
      <c r="DI30">
        <v>0.5863</v>
      </c>
      <c r="DJ30">
        <v>0.73</v>
      </c>
      <c r="DK30">
        <v>0.7585</v>
      </c>
      <c r="DL30">
        <v>0.7854</v>
      </c>
      <c r="DM30">
        <v>0.8</v>
      </c>
      <c r="DN30">
        <v>0.8</v>
      </c>
      <c r="DO30">
        <v>0.8</v>
      </c>
      <c r="DP30">
        <v>0.8</v>
      </c>
      <c r="DQ30">
        <v>0.8</v>
      </c>
      <c r="DR30">
        <v>0.8</v>
      </c>
      <c r="DS30">
        <v>0.9301</v>
      </c>
      <c r="DT30">
        <v>0.96</v>
      </c>
      <c r="DU30">
        <v>0.96</v>
      </c>
      <c r="DV30">
        <v>0.96</v>
      </c>
      <c r="DW30">
        <v>0.96</v>
      </c>
      <c r="DX30">
        <v>0.9723</v>
      </c>
    </row>
    <row r="31" spans="1:128">
      <c r="A31">
        <v>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7.172e-8</v>
      </c>
      <c r="J31">
        <v>7.553e-7</v>
      </c>
      <c r="K31">
        <v>2.082e-6</v>
      </c>
      <c r="L31">
        <v>5.839e-6</v>
      </c>
      <c r="M31">
        <v>1.045e-5</v>
      </c>
      <c r="N31">
        <v>1.52e-5</v>
      </c>
      <c r="O31">
        <v>2.115e-5</v>
      </c>
      <c r="P31">
        <v>2.833e-5</v>
      </c>
      <c r="Q31">
        <v>4.534e-5</v>
      </c>
      <c r="R31">
        <v>6.883e-5</v>
      </c>
      <c r="S31">
        <v>8.319e-5</v>
      </c>
      <c r="T31">
        <v>9.917e-5</v>
      </c>
      <c r="U31">
        <v>0.0001192</v>
      </c>
      <c r="V31">
        <v>0.0001867</v>
      </c>
      <c r="W31">
        <v>0.0002644</v>
      </c>
      <c r="X31">
        <v>0.0003191</v>
      </c>
      <c r="Y31">
        <v>0.0003824</v>
      </c>
      <c r="Z31">
        <v>0.0004543</v>
      </c>
      <c r="AA31">
        <v>0.0005604</v>
      </c>
      <c r="AB31">
        <v>0.0008729</v>
      </c>
      <c r="AC31">
        <v>0.001</v>
      </c>
      <c r="AD31">
        <v>0.0011</v>
      </c>
      <c r="AE31">
        <v>0.0013</v>
      </c>
      <c r="AF31">
        <v>0.0015</v>
      </c>
      <c r="AG31">
        <v>0.002</v>
      </c>
      <c r="AH31">
        <v>0.0022</v>
      </c>
      <c r="AI31">
        <v>0.0025</v>
      </c>
      <c r="AJ31">
        <v>0.0027</v>
      </c>
      <c r="AK31">
        <v>0.003</v>
      </c>
      <c r="AL31">
        <v>0.0039</v>
      </c>
      <c r="AM31">
        <v>0.0044</v>
      </c>
      <c r="AN31">
        <v>0.0048</v>
      </c>
      <c r="AO31">
        <v>0.0053</v>
      </c>
      <c r="AP31">
        <v>0.0063</v>
      </c>
      <c r="AQ31">
        <v>0.0074</v>
      </c>
      <c r="AR31">
        <v>0.008</v>
      </c>
      <c r="AS31">
        <v>0.0087</v>
      </c>
      <c r="AT31">
        <v>0.0095</v>
      </c>
      <c r="AU31">
        <v>0.0114</v>
      </c>
      <c r="AV31">
        <v>0.0127</v>
      </c>
      <c r="AW31">
        <v>0.0135</v>
      </c>
      <c r="AX31">
        <v>0.0144</v>
      </c>
      <c r="AY31">
        <v>0.0157</v>
      </c>
      <c r="AZ31">
        <v>0.0183</v>
      </c>
      <c r="BA31">
        <v>0.0202</v>
      </c>
      <c r="BB31">
        <v>0.0213</v>
      </c>
      <c r="BC31">
        <v>0.0225</v>
      </c>
      <c r="BD31">
        <v>0.0237</v>
      </c>
      <c r="BE31">
        <v>0.026</v>
      </c>
      <c r="BF31">
        <v>0.0283</v>
      </c>
      <c r="BG31">
        <v>0.0297</v>
      </c>
      <c r="BH31">
        <v>0.0311</v>
      </c>
      <c r="BI31">
        <v>0.0325</v>
      </c>
      <c r="BJ31">
        <v>0.0344</v>
      </c>
      <c r="BK31">
        <v>0.0373</v>
      </c>
      <c r="BL31">
        <v>0.0398</v>
      </c>
      <c r="BM31">
        <v>0.0414</v>
      </c>
      <c r="BN31">
        <v>0.0434</v>
      </c>
      <c r="BO31">
        <v>0.0467</v>
      </c>
      <c r="BP31">
        <v>0.0497</v>
      </c>
      <c r="BQ31">
        <v>0.0514</v>
      </c>
      <c r="BR31">
        <v>0.0534</v>
      </c>
      <c r="BS31">
        <v>0.057</v>
      </c>
      <c r="BT31">
        <v>0.0606</v>
      </c>
      <c r="BU31">
        <v>0.0626</v>
      </c>
      <c r="BV31">
        <v>0.0645</v>
      </c>
      <c r="BW31">
        <v>0.0664</v>
      </c>
      <c r="BX31">
        <v>0.0683</v>
      </c>
      <c r="BY31">
        <v>0.0712</v>
      </c>
      <c r="BZ31">
        <v>0.0999</v>
      </c>
      <c r="CA31">
        <v>0.1286</v>
      </c>
      <c r="CB31">
        <v>0.1617</v>
      </c>
      <c r="CC31">
        <v>0.1916</v>
      </c>
      <c r="CD31">
        <v>0.2192</v>
      </c>
      <c r="CE31">
        <v>0.2405</v>
      </c>
      <c r="CF31">
        <v>0.2593</v>
      </c>
      <c r="CG31">
        <v>0.2784</v>
      </c>
      <c r="CH31">
        <v>0.294</v>
      </c>
      <c r="CI31">
        <v>0.3102</v>
      </c>
      <c r="CJ31">
        <v>0.3255</v>
      </c>
      <c r="CK31">
        <v>0.3398</v>
      </c>
      <c r="CL31">
        <v>0.3525</v>
      </c>
      <c r="CM31">
        <v>0.3632</v>
      </c>
      <c r="CN31">
        <v>0.3727</v>
      </c>
      <c r="CO31">
        <v>0.4047</v>
      </c>
      <c r="CP31">
        <v>0.4229</v>
      </c>
      <c r="CQ31">
        <v>0.4414</v>
      </c>
      <c r="CR31">
        <v>0.4592</v>
      </c>
      <c r="CS31">
        <v>0.4724</v>
      </c>
      <c r="CT31">
        <v>0.4798</v>
      </c>
      <c r="CU31">
        <v>0.4836</v>
      </c>
      <c r="CV31">
        <v>0.4872</v>
      </c>
      <c r="CW31">
        <v>0.4895</v>
      </c>
      <c r="CX31">
        <v>0.4904</v>
      </c>
      <c r="CY31">
        <v>0.4925</v>
      </c>
      <c r="CZ31">
        <v>0.4968</v>
      </c>
      <c r="DA31">
        <v>0.5061</v>
      </c>
      <c r="DB31">
        <v>0.5154</v>
      </c>
      <c r="DC31">
        <v>0.5247</v>
      </c>
      <c r="DD31">
        <v>0.5384</v>
      </c>
      <c r="DE31">
        <v>0.5492</v>
      </c>
      <c r="DF31">
        <v>0.56</v>
      </c>
      <c r="DG31">
        <v>0.568</v>
      </c>
      <c r="DH31">
        <v>0.57</v>
      </c>
      <c r="DI31">
        <v>0.5863</v>
      </c>
      <c r="DJ31">
        <v>0.73</v>
      </c>
      <c r="DK31">
        <v>0.7585</v>
      </c>
      <c r="DL31">
        <v>0.7854</v>
      </c>
      <c r="DM31">
        <v>0.8</v>
      </c>
      <c r="DN31">
        <v>0.8</v>
      </c>
      <c r="DO31">
        <v>0.8</v>
      </c>
      <c r="DP31">
        <v>0.8</v>
      </c>
      <c r="DQ31">
        <v>0.8</v>
      </c>
      <c r="DR31">
        <v>0.8</v>
      </c>
      <c r="DS31">
        <v>0.9301</v>
      </c>
      <c r="DT31">
        <v>0.96</v>
      </c>
      <c r="DU31">
        <v>0.96</v>
      </c>
      <c r="DV31">
        <v>0.96</v>
      </c>
      <c r="DW31">
        <v>0.96</v>
      </c>
      <c r="DX31">
        <v>0.9723</v>
      </c>
    </row>
    <row r="32" spans="1:128">
      <c r="A32">
        <v>3.1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7.172e-8</v>
      </c>
      <c r="J32">
        <v>7.553e-7</v>
      </c>
      <c r="K32">
        <v>2.152e-6</v>
      </c>
      <c r="L32">
        <v>6.099e-6</v>
      </c>
      <c r="M32">
        <v>1.083e-5</v>
      </c>
      <c r="N32">
        <v>1.59e-5</v>
      </c>
      <c r="O32">
        <v>2.207e-5</v>
      </c>
      <c r="P32">
        <v>2.939e-5</v>
      </c>
      <c r="Q32">
        <v>4.669e-5</v>
      </c>
      <c r="R32">
        <v>7.059e-5</v>
      </c>
      <c r="S32">
        <v>8.51e-5</v>
      </c>
      <c r="T32">
        <v>0.000102</v>
      </c>
      <c r="U32">
        <v>0.0001228</v>
      </c>
      <c r="V32">
        <v>0.0001927</v>
      </c>
      <c r="W32">
        <v>0.0002732</v>
      </c>
      <c r="X32">
        <v>0.0003297</v>
      </c>
      <c r="Y32">
        <v>0.0003949</v>
      </c>
      <c r="Z32">
        <v>0.0004685</v>
      </c>
      <c r="AA32">
        <v>0.0005775</v>
      </c>
      <c r="AB32">
        <v>0.0008964</v>
      </c>
      <c r="AC32">
        <v>0.001</v>
      </c>
      <c r="AD32">
        <v>0.0012</v>
      </c>
      <c r="AE32">
        <v>0.0013</v>
      </c>
      <c r="AF32">
        <v>0.0016</v>
      </c>
      <c r="AG32">
        <v>0.002</v>
      </c>
      <c r="AH32">
        <v>0.0023</v>
      </c>
      <c r="AI32">
        <v>0.0025</v>
      </c>
      <c r="AJ32">
        <v>0.0028</v>
      </c>
      <c r="AK32">
        <v>0.0031</v>
      </c>
      <c r="AL32">
        <v>0.004</v>
      </c>
      <c r="AM32">
        <v>0.0045</v>
      </c>
      <c r="AN32">
        <v>0.005</v>
      </c>
      <c r="AO32">
        <v>0.0054</v>
      </c>
      <c r="AP32">
        <v>0.0065</v>
      </c>
      <c r="AQ32">
        <v>0.0076</v>
      </c>
      <c r="AR32">
        <v>0.0082</v>
      </c>
      <c r="AS32">
        <v>0.0089</v>
      </c>
      <c r="AT32">
        <v>0.0097</v>
      </c>
      <c r="AU32">
        <v>0.0116</v>
      </c>
      <c r="AV32">
        <v>0.013</v>
      </c>
      <c r="AW32">
        <v>0.0138</v>
      </c>
      <c r="AX32">
        <v>0.0147</v>
      </c>
      <c r="AY32">
        <v>0.016</v>
      </c>
      <c r="AZ32">
        <v>0.0186</v>
      </c>
      <c r="BA32">
        <v>0.0205</v>
      </c>
      <c r="BB32">
        <v>0.0217</v>
      </c>
      <c r="BC32">
        <v>0.0229</v>
      </c>
      <c r="BD32">
        <v>0.0241</v>
      </c>
      <c r="BE32">
        <v>0.0264</v>
      </c>
      <c r="BF32">
        <v>0.0288</v>
      </c>
      <c r="BG32">
        <v>0.0302</v>
      </c>
      <c r="BH32">
        <v>0.0316</v>
      </c>
      <c r="BI32">
        <v>0.033</v>
      </c>
      <c r="BJ32">
        <v>0.0349</v>
      </c>
      <c r="BK32">
        <v>0.0378</v>
      </c>
      <c r="BL32">
        <v>0.0403</v>
      </c>
      <c r="BM32">
        <v>0.0419</v>
      </c>
      <c r="BN32">
        <v>0.044</v>
      </c>
      <c r="BO32">
        <v>0.0473</v>
      </c>
      <c r="BP32">
        <v>0.0503</v>
      </c>
      <c r="BQ32">
        <v>0.0521</v>
      </c>
      <c r="BR32">
        <v>0.0541</v>
      </c>
      <c r="BS32">
        <v>0.0577</v>
      </c>
      <c r="BT32">
        <v>0.0613</v>
      </c>
      <c r="BU32">
        <v>0.0633</v>
      </c>
      <c r="BV32">
        <v>0.0652</v>
      </c>
      <c r="BW32">
        <v>0.0671</v>
      </c>
      <c r="BX32">
        <v>0.069</v>
      </c>
      <c r="BY32">
        <v>0.0719</v>
      </c>
      <c r="BZ32">
        <v>0.1008</v>
      </c>
      <c r="CA32">
        <v>0.1295</v>
      </c>
      <c r="CB32">
        <v>0.1625</v>
      </c>
      <c r="CC32">
        <v>0.1924</v>
      </c>
      <c r="CD32">
        <v>0.2198</v>
      </c>
      <c r="CE32">
        <v>0.2411</v>
      </c>
      <c r="CF32">
        <v>0.2599</v>
      </c>
      <c r="CG32">
        <v>0.2789</v>
      </c>
      <c r="CH32">
        <v>0.2946</v>
      </c>
      <c r="CI32">
        <v>0.3107</v>
      </c>
      <c r="CJ32">
        <v>0.3261</v>
      </c>
      <c r="CK32">
        <v>0.3404</v>
      </c>
      <c r="CL32">
        <v>0.353</v>
      </c>
      <c r="CM32">
        <v>0.3637</v>
      </c>
      <c r="CN32">
        <v>0.3733</v>
      </c>
      <c r="CO32">
        <v>0.4051</v>
      </c>
      <c r="CP32">
        <v>0.4232</v>
      </c>
      <c r="CQ32">
        <v>0.4416</v>
      </c>
      <c r="CR32">
        <v>0.4594</v>
      </c>
      <c r="CS32">
        <v>0.4725</v>
      </c>
      <c r="CT32">
        <v>0.4798</v>
      </c>
      <c r="CU32">
        <v>0.4836</v>
      </c>
      <c r="CV32">
        <v>0.4872</v>
      </c>
      <c r="CW32">
        <v>0.4896</v>
      </c>
      <c r="CX32">
        <v>0.4904</v>
      </c>
      <c r="CY32">
        <v>0.4926</v>
      </c>
      <c r="CZ32">
        <v>0.4971</v>
      </c>
      <c r="DA32">
        <v>0.5064</v>
      </c>
      <c r="DB32">
        <v>0.5158</v>
      </c>
      <c r="DC32">
        <v>0.5251</v>
      </c>
      <c r="DD32">
        <v>0.5385</v>
      </c>
      <c r="DE32">
        <v>0.5493</v>
      </c>
      <c r="DF32">
        <v>0.5601</v>
      </c>
      <c r="DG32">
        <v>0.568</v>
      </c>
      <c r="DH32">
        <v>0.57</v>
      </c>
      <c r="DI32">
        <v>0.5863</v>
      </c>
      <c r="DJ32">
        <v>0.73</v>
      </c>
      <c r="DK32">
        <v>0.7585</v>
      </c>
      <c r="DL32">
        <v>0.7854</v>
      </c>
      <c r="DM32">
        <v>0.8</v>
      </c>
      <c r="DN32">
        <v>0.8</v>
      </c>
      <c r="DO32">
        <v>0.8</v>
      </c>
      <c r="DP32">
        <v>0.8</v>
      </c>
      <c r="DQ32">
        <v>0.8</v>
      </c>
      <c r="DR32">
        <v>0.8</v>
      </c>
      <c r="DS32">
        <v>0.9301</v>
      </c>
      <c r="DT32">
        <v>0.96</v>
      </c>
      <c r="DU32">
        <v>0.96</v>
      </c>
      <c r="DV32">
        <v>0.96</v>
      </c>
      <c r="DW32">
        <v>0.96</v>
      </c>
      <c r="DX32">
        <v>0.9723</v>
      </c>
    </row>
    <row r="33" spans="1:128">
      <c r="A33">
        <v>3.2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7.172e-8</v>
      </c>
      <c r="J33">
        <v>7.553e-7</v>
      </c>
      <c r="K33">
        <v>2.152e-6</v>
      </c>
      <c r="L33">
        <v>6.282e-6</v>
      </c>
      <c r="M33">
        <v>1.13e-5</v>
      </c>
      <c r="N33">
        <v>1.641e-5</v>
      </c>
      <c r="O33">
        <v>2.284e-5</v>
      </c>
      <c r="P33">
        <v>3.052e-5</v>
      </c>
      <c r="Q33">
        <v>4.811e-5</v>
      </c>
      <c r="R33">
        <v>7.255e-5</v>
      </c>
      <c r="S33">
        <v>8.755e-5</v>
      </c>
      <c r="T33">
        <v>0.0001043</v>
      </c>
      <c r="U33">
        <v>0.0001259</v>
      </c>
      <c r="V33">
        <v>0.0001988</v>
      </c>
      <c r="W33">
        <v>0.0002822</v>
      </c>
      <c r="X33">
        <v>0.0003404</v>
      </c>
      <c r="Y33">
        <v>0.0004074</v>
      </c>
      <c r="Z33">
        <v>0.0004828</v>
      </c>
      <c r="AA33">
        <v>0.0005937</v>
      </c>
      <c r="AB33">
        <v>0.0009192</v>
      </c>
      <c r="AC33">
        <v>0.0011</v>
      </c>
      <c r="AD33">
        <v>0.0012</v>
      </c>
      <c r="AE33">
        <v>0.0014</v>
      </c>
      <c r="AF33">
        <v>0.0016</v>
      </c>
      <c r="AG33">
        <v>0.0021</v>
      </c>
      <c r="AH33">
        <v>0.0023</v>
      </c>
      <c r="AI33">
        <v>0.0026</v>
      </c>
      <c r="AJ33">
        <v>0.0029</v>
      </c>
      <c r="AK33">
        <v>0.0032</v>
      </c>
      <c r="AL33">
        <v>0.0041</v>
      </c>
      <c r="AM33">
        <v>0.0046</v>
      </c>
      <c r="AN33">
        <v>0.0051</v>
      </c>
      <c r="AO33">
        <v>0.0055</v>
      </c>
      <c r="AP33">
        <v>0.0066</v>
      </c>
      <c r="AQ33">
        <v>0.0078</v>
      </c>
      <c r="AR33">
        <v>0.0084</v>
      </c>
      <c r="AS33">
        <v>0.009</v>
      </c>
      <c r="AT33">
        <v>0.0099</v>
      </c>
      <c r="AU33">
        <v>0.0118</v>
      </c>
      <c r="AV33">
        <v>0.0132</v>
      </c>
      <c r="AW33">
        <v>0.0141</v>
      </c>
      <c r="AX33">
        <v>0.015</v>
      </c>
      <c r="AY33">
        <v>0.0163</v>
      </c>
      <c r="AZ33">
        <v>0.019</v>
      </c>
      <c r="BA33">
        <v>0.0209</v>
      </c>
      <c r="BB33">
        <v>0.022</v>
      </c>
      <c r="BC33">
        <v>0.0232</v>
      </c>
      <c r="BD33">
        <v>0.0244</v>
      </c>
      <c r="BE33">
        <v>0.0269</v>
      </c>
      <c r="BF33">
        <v>0.0292</v>
      </c>
      <c r="BG33">
        <v>0.0306</v>
      </c>
      <c r="BH33">
        <v>0.032</v>
      </c>
      <c r="BI33">
        <v>0.0335</v>
      </c>
      <c r="BJ33">
        <v>0.0354</v>
      </c>
      <c r="BK33">
        <v>0.0383</v>
      </c>
      <c r="BL33">
        <v>0.0408</v>
      </c>
      <c r="BM33">
        <v>0.0425</v>
      </c>
      <c r="BN33">
        <v>0.0446</v>
      </c>
      <c r="BO33">
        <v>0.0479</v>
      </c>
      <c r="BP33">
        <v>0.0509</v>
      </c>
      <c r="BQ33">
        <v>0.0527</v>
      </c>
      <c r="BR33">
        <v>0.0547</v>
      </c>
      <c r="BS33">
        <v>0.0583</v>
      </c>
      <c r="BT33">
        <v>0.062</v>
      </c>
      <c r="BU33">
        <v>0.0639</v>
      </c>
      <c r="BV33">
        <v>0.0659</v>
      </c>
      <c r="BW33">
        <v>0.0678</v>
      </c>
      <c r="BX33">
        <v>0.0697</v>
      </c>
      <c r="BY33">
        <v>0.0726</v>
      </c>
      <c r="BZ33">
        <v>0.1015</v>
      </c>
      <c r="CA33">
        <v>0.1303</v>
      </c>
      <c r="CB33">
        <v>0.1633</v>
      </c>
      <c r="CC33">
        <v>0.1931</v>
      </c>
      <c r="CD33">
        <v>0.2204</v>
      </c>
      <c r="CE33">
        <v>0.2416</v>
      </c>
      <c r="CF33">
        <v>0.2603</v>
      </c>
      <c r="CG33">
        <v>0.2794</v>
      </c>
      <c r="CH33">
        <v>0.2951</v>
      </c>
      <c r="CI33">
        <v>0.3113</v>
      </c>
      <c r="CJ33">
        <v>0.3267</v>
      </c>
      <c r="CK33">
        <v>0.3409</v>
      </c>
      <c r="CL33">
        <v>0.3536</v>
      </c>
      <c r="CM33">
        <v>0.3643</v>
      </c>
      <c r="CN33">
        <v>0.3738</v>
      </c>
      <c r="CO33">
        <v>0.4054</v>
      </c>
      <c r="CP33">
        <v>0.4235</v>
      </c>
      <c r="CQ33">
        <v>0.4418</v>
      </c>
      <c r="CR33">
        <v>0.4596</v>
      </c>
      <c r="CS33">
        <v>0.4726</v>
      </c>
      <c r="CT33">
        <v>0.4799</v>
      </c>
      <c r="CU33">
        <v>0.4836</v>
      </c>
      <c r="CV33">
        <v>0.4872</v>
      </c>
      <c r="CW33">
        <v>0.4896</v>
      </c>
      <c r="CX33">
        <v>0.4905</v>
      </c>
      <c r="CY33">
        <v>0.4926</v>
      </c>
      <c r="CZ33">
        <v>0.4974</v>
      </c>
      <c r="DA33">
        <v>0.5068</v>
      </c>
      <c r="DB33">
        <v>0.5161</v>
      </c>
      <c r="DC33">
        <v>0.5254</v>
      </c>
      <c r="DD33">
        <v>0.5386</v>
      </c>
      <c r="DE33">
        <v>0.5493</v>
      </c>
      <c r="DF33">
        <v>0.5601</v>
      </c>
      <c r="DG33">
        <v>0.5681</v>
      </c>
      <c r="DH33">
        <v>0.57</v>
      </c>
      <c r="DI33">
        <v>0.5863</v>
      </c>
      <c r="DJ33">
        <v>0.73</v>
      </c>
      <c r="DK33">
        <v>0.7585</v>
      </c>
      <c r="DL33">
        <v>0.7854</v>
      </c>
      <c r="DM33">
        <v>0.8</v>
      </c>
      <c r="DN33">
        <v>0.8</v>
      </c>
      <c r="DO33">
        <v>0.8</v>
      </c>
      <c r="DP33">
        <v>0.8</v>
      </c>
      <c r="DQ33">
        <v>0.8</v>
      </c>
      <c r="DR33">
        <v>0.8</v>
      </c>
      <c r="DS33">
        <v>0.9301</v>
      </c>
      <c r="DT33">
        <v>0.96</v>
      </c>
      <c r="DU33">
        <v>0.96</v>
      </c>
      <c r="DV33">
        <v>0.96</v>
      </c>
      <c r="DW33">
        <v>0.96</v>
      </c>
      <c r="DX33">
        <v>0.9723</v>
      </c>
    </row>
    <row r="34" spans="1:128">
      <c r="A34">
        <v>3.3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7.172e-8</v>
      </c>
      <c r="J34">
        <v>7.666e-7</v>
      </c>
      <c r="K34">
        <v>2.317e-6</v>
      </c>
      <c r="L34">
        <v>6.564e-6</v>
      </c>
      <c r="M34">
        <v>1.17e-5</v>
      </c>
      <c r="N34">
        <v>1.691e-5</v>
      </c>
      <c r="O34">
        <v>2.346e-5</v>
      </c>
      <c r="P34">
        <v>3.128e-5</v>
      </c>
      <c r="Q34">
        <v>4.954e-5</v>
      </c>
      <c r="R34">
        <v>7.441e-5</v>
      </c>
      <c r="S34">
        <v>8.929e-5</v>
      </c>
      <c r="T34">
        <v>0.0001068</v>
      </c>
      <c r="U34">
        <v>0.0001295</v>
      </c>
      <c r="V34">
        <v>0.0002047</v>
      </c>
      <c r="W34">
        <v>0.0002903</v>
      </c>
      <c r="X34">
        <v>0.0003502</v>
      </c>
      <c r="Y34">
        <v>0.0004186</v>
      </c>
      <c r="Z34">
        <v>0.0004955</v>
      </c>
      <c r="AA34">
        <v>0.0006095</v>
      </c>
      <c r="AB34">
        <v>0.0009406</v>
      </c>
      <c r="AC34">
        <v>0.0011</v>
      </c>
      <c r="AD34">
        <v>0.0012</v>
      </c>
      <c r="AE34">
        <v>0.0014</v>
      </c>
      <c r="AF34">
        <v>0.0016</v>
      </c>
      <c r="AG34">
        <v>0.0021</v>
      </c>
      <c r="AH34">
        <v>0.0024</v>
      </c>
      <c r="AI34">
        <v>0.0026</v>
      </c>
      <c r="AJ34">
        <v>0.0029</v>
      </c>
      <c r="AK34">
        <v>0.0032</v>
      </c>
      <c r="AL34">
        <v>0.0041</v>
      </c>
      <c r="AM34">
        <v>0.0047</v>
      </c>
      <c r="AN34">
        <v>0.0052</v>
      </c>
      <c r="AO34">
        <v>0.0056</v>
      </c>
      <c r="AP34">
        <v>0.0067</v>
      </c>
      <c r="AQ34">
        <v>0.0079</v>
      </c>
      <c r="AR34">
        <v>0.0085</v>
      </c>
      <c r="AS34">
        <v>0.0092</v>
      </c>
      <c r="AT34">
        <v>0.0101</v>
      </c>
      <c r="AU34">
        <v>0.012</v>
      </c>
      <c r="AV34">
        <v>0.0134</v>
      </c>
      <c r="AW34">
        <v>0.0143</v>
      </c>
      <c r="AX34">
        <v>0.0152</v>
      </c>
      <c r="AY34">
        <v>0.0165</v>
      </c>
      <c r="AZ34">
        <v>0.0192</v>
      </c>
      <c r="BA34">
        <v>0.0212</v>
      </c>
      <c r="BB34">
        <v>0.0224</v>
      </c>
      <c r="BC34">
        <v>0.0236</v>
      </c>
      <c r="BD34">
        <v>0.0248</v>
      </c>
      <c r="BE34">
        <v>0.0272</v>
      </c>
      <c r="BF34">
        <v>0.0296</v>
      </c>
      <c r="BG34">
        <v>0.031</v>
      </c>
      <c r="BH34">
        <v>0.0325</v>
      </c>
      <c r="BI34">
        <v>0.0339</v>
      </c>
      <c r="BJ34">
        <v>0.0358</v>
      </c>
      <c r="BK34">
        <v>0.0388</v>
      </c>
      <c r="BL34">
        <v>0.0413</v>
      </c>
      <c r="BM34">
        <v>0.043</v>
      </c>
      <c r="BN34">
        <v>0.0451</v>
      </c>
      <c r="BO34">
        <v>0.0485</v>
      </c>
      <c r="BP34">
        <v>0.0514</v>
      </c>
      <c r="BQ34">
        <v>0.0532</v>
      </c>
      <c r="BR34">
        <v>0.0553</v>
      </c>
      <c r="BS34">
        <v>0.0589</v>
      </c>
      <c r="BT34">
        <v>0.0626</v>
      </c>
      <c r="BU34">
        <v>0.0646</v>
      </c>
      <c r="BV34">
        <v>0.0665</v>
      </c>
      <c r="BW34">
        <v>0.0684</v>
      </c>
      <c r="BX34">
        <v>0.0704</v>
      </c>
      <c r="BY34">
        <v>0.0733</v>
      </c>
      <c r="BZ34">
        <v>0.1023</v>
      </c>
      <c r="CA34">
        <v>0.131</v>
      </c>
      <c r="CB34">
        <v>0.1641</v>
      </c>
      <c r="CC34">
        <v>0.1937</v>
      </c>
      <c r="CD34">
        <v>0.221</v>
      </c>
      <c r="CE34">
        <v>0.2421</v>
      </c>
      <c r="CF34">
        <v>0.2608</v>
      </c>
      <c r="CG34">
        <v>0.2798</v>
      </c>
      <c r="CH34">
        <v>0.2955</v>
      </c>
      <c r="CI34">
        <v>0.3117</v>
      </c>
      <c r="CJ34">
        <v>0.3271</v>
      </c>
      <c r="CK34">
        <v>0.3414</v>
      </c>
      <c r="CL34">
        <v>0.3541</v>
      </c>
      <c r="CM34">
        <v>0.3647</v>
      </c>
      <c r="CN34">
        <v>0.3743</v>
      </c>
      <c r="CO34">
        <v>0.4057</v>
      </c>
      <c r="CP34">
        <v>0.4237</v>
      </c>
      <c r="CQ34">
        <v>0.442</v>
      </c>
      <c r="CR34">
        <v>0.4597</v>
      </c>
      <c r="CS34">
        <v>0.4727</v>
      </c>
      <c r="CT34">
        <v>0.4799</v>
      </c>
      <c r="CU34">
        <v>0.4836</v>
      </c>
      <c r="CV34">
        <v>0.4873</v>
      </c>
      <c r="CW34">
        <v>0.4896</v>
      </c>
      <c r="CX34">
        <v>0.4905</v>
      </c>
      <c r="CY34">
        <v>0.4927</v>
      </c>
      <c r="CZ34">
        <v>0.4977</v>
      </c>
      <c r="DA34">
        <v>0.507</v>
      </c>
      <c r="DB34">
        <v>0.5164</v>
      </c>
      <c r="DC34">
        <v>0.5257</v>
      </c>
      <c r="DD34">
        <v>0.5387</v>
      </c>
      <c r="DE34">
        <v>0.5494</v>
      </c>
      <c r="DF34">
        <v>0.5601</v>
      </c>
      <c r="DG34">
        <v>0.5681</v>
      </c>
      <c r="DH34">
        <v>0.57</v>
      </c>
      <c r="DI34">
        <v>0.5863</v>
      </c>
      <c r="DJ34">
        <v>0.73</v>
      </c>
      <c r="DK34">
        <v>0.7585</v>
      </c>
      <c r="DL34">
        <v>0.7854</v>
      </c>
      <c r="DM34">
        <v>0.8</v>
      </c>
      <c r="DN34">
        <v>0.8</v>
      </c>
      <c r="DO34">
        <v>0.8</v>
      </c>
      <c r="DP34">
        <v>0.8</v>
      </c>
      <c r="DQ34">
        <v>0.8</v>
      </c>
      <c r="DR34">
        <v>0.8</v>
      </c>
      <c r="DS34">
        <v>0.9301</v>
      </c>
      <c r="DT34">
        <v>0.96</v>
      </c>
      <c r="DU34">
        <v>0.96</v>
      </c>
      <c r="DV34">
        <v>0.96</v>
      </c>
      <c r="DW34">
        <v>0.96</v>
      </c>
      <c r="DX34">
        <v>0.9723</v>
      </c>
    </row>
    <row r="35" spans="1:128">
      <c r="A35">
        <v>3.4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7.172e-8</v>
      </c>
      <c r="J35">
        <v>8.607e-7</v>
      </c>
      <c r="K35">
        <v>2.317e-6</v>
      </c>
      <c r="L35">
        <v>6.625e-6</v>
      </c>
      <c r="M35">
        <v>1.205e-5</v>
      </c>
      <c r="N35">
        <v>1.751e-5</v>
      </c>
      <c r="O35">
        <v>2.418e-5</v>
      </c>
      <c r="P35">
        <v>3.211e-5</v>
      </c>
      <c r="Q35">
        <v>5.056e-5</v>
      </c>
      <c r="R35">
        <v>7.584e-5</v>
      </c>
      <c r="S35">
        <v>9.148e-5</v>
      </c>
      <c r="T35">
        <v>0.0001097</v>
      </c>
      <c r="U35">
        <v>0.0001326</v>
      </c>
      <c r="V35">
        <v>0.0002099</v>
      </c>
      <c r="W35">
        <v>0.000298</v>
      </c>
      <c r="X35">
        <v>0.0003589</v>
      </c>
      <c r="Y35">
        <v>0.000429</v>
      </c>
      <c r="Z35">
        <v>0.0005076</v>
      </c>
      <c r="AA35">
        <v>0.0006228</v>
      </c>
      <c r="AB35">
        <v>0.0009601</v>
      </c>
      <c r="AC35">
        <v>0.0011</v>
      </c>
      <c r="AD35">
        <v>0.0013</v>
      </c>
      <c r="AE35">
        <v>0.0014</v>
      </c>
      <c r="AF35">
        <v>0.0017</v>
      </c>
      <c r="AG35">
        <v>0.0022</v>
      </c>
      <c r="AH35">
        <v>0.0024</v>
      </c>
      <c r="AI35">
        <v>0.0027</v>
      </c>
      <c r="AJ35">
        <v>0.003</v>
      </c>
      <c r="AK35">
        <v>0.0033</v>
      </c>
      <c r="AL35">
        <v>0.0042</v>
      </c>
      <c r="AM35">
        <v>0.0048</v>
      </c>
      <c r="AN35">
        <v>0.0053</v>
      </c>
      <c r="AO35">
        <v>0.0057</v>
      </c>
      <c r="AP35">
        <v>0.0069</v>
      </c>
      <c r="AQ35">
        <v>0.008</v>
      </c>
      <c r="AR35">
        <v>0.0087</v>
      </c>
      <c r="AS35">
        <v>0.0093</v>
      </c>
      <c r="AT35">
        <v>0.0102</v>
      </c>
      <c r="AU35">
        <v>0.0122</v>
      </c>
      <c r="AV35">
        <v>0.0136</v>
      </c>
      <c r="AW35">
        <v>0.0145</v>
      </c>
      <c r="AX35">
        <v>0.0154</v>
      </c>
      <c r="AY35">
        <v>0.0168</v>
      </c>
      <c r="AZ35">
        <v>0.0195</v>
      </c>
      <c r="BA35">
        <v>0.0215</v>
      </c>
      <c r="BB35">
        <v>0.0227</v>
      </c>
      <c r="BC35">
        <v>0.0239</v>
      </c>
      <c r="BD35">
        <v>0.0251</v>
      </c>
      <c r="BE35">
        <v>0.0276</v>
      </c>
      <c r="BF35">
        <v>0.03</v>
      </c>
      <c r="BG35">
        <v>0.0314</v>
      </c>
      <c r="BH35">
        <v>0.0329</v>
      </c>
      <c r="BI35">
        <v>0.0343</v>
      </c>
      <c r="BJ35">
        <v>0.0362</v>
      </c>
      <c r="BK35">
        <v>0.0392</v>
      </c>
      <c r="BL35">
        <v>0.0418</v>
      </c>
      <c r="BM35">
        <v>0.0434</v>
      </c>
      <c r="BN35">
        <v>0.0456</v>
      </c>
      <c r="BO35">
        <v>0.049</v>
      </c>
      <c r="BP35">
        <v>0.052</v>
      </c>
      <c r="BQ35">
        <v>0.0538</v>
      </c>
      <c r="BR35">
        <v>0.0558</v>
      </c>
      <c r="BS35">
        <v>0.0594</v>
      </c>
      <c r="BT35">
        <v>0.0631</v>
      </c>
      <c r="BU35">
        <v>0.0651</v>
      </c>
      <c r="BV35">
        <v>0.0671</v>
      </c>
      <c r="BW35">
        <v>0.069</v>
      </c>
      <c r="BX35">
        <v>0.071</v>
      </c>
      <c r="BY35">
        <v>0.0739</v>
      </c>
      <c r="BZ35">
        <v>0.1029</v>
      </c>
      <c r="CA35">
        <v>0.1317</v>
      </c>
      <c r="CB35">
        <v>0.1647</v>
      </c>
      <c r="CC35">
        <v>0.1943</v>
      </c>
      <c r="CD35">
        <v>0.2215</v>
      </c>
      <c r="CE35">
        <v>0.2425</v>
      </c>
      <c r="CF35">
        <v>0.2612</v>
      </c>
      <c r="CG35">
        <v>0.2802</v>
      </c>
      <c r="CH35">
        <v>0.296</v>
      </c>
      <c r="CI35">
        <v>0.3122</v>
      </c>
      <c r="CJ35">
        <v>0.3276</v>
      </c>
      <c r="CK35">
        <v>0.3419</v>
      </c>
      <c r="CL35">
        <v>0.3545</v>
      </c>
      <c r="CM35">
        <v>0.3652</v>
      </c>
      <c r="CN35">
        <v>0.3747</v>
      </c>
      <c r="CO35">
        <v>0.4059</v>
      </c>
      <c r="CP35">
        <v>0.4239</v>
      </c>
      <c r="CQ35">
        <v>0.4422</v>
      </c>
      <c r="CR35">
        <v>0.4598</v>
      </c>
      <c r="CS35">
        <v>0.4727</v>
      </c>
      <c r="CT35">
        <v>0.4799</v>
      </c>
      <c r="CU35">
        <v>0.4836</v>
      </c>
      <c r="CV35">
        <v>0.4873</v>
      </c>
      <c r="CW35">
        <v>0.4896</v>
      </c>
      <c r="CX35">
        <v>0.4905</v>
      </c>
      <c r="CY35">
        <v>0.4927</v>
      </c>
      <c r="CZ35">
        <v>0.4979</v>
      </c>
      <c r="DA35">
        <v>0.5073</v>
      </c>
      <c r="DB35">
        <v>0.5166</v>
      </c>
      <c r="DC35">
        <v>0.526</v>
      </c>
      <c r="DD35">
        <v>0.5388</v>
      </c>
      <c r="DE35">
        <v>0.5495</v>
      </c>
      <c r="DF35">
        <v>0.5601</v>
      </c>
      <c r="DG35">
        <v>0.5681</v>
      </c>
      <c r="DH35">
        <v>0.57</v>
      </c>
      <c r="DI35">
        <v>0.5863</v>
      </c>
      <c r="DJ35">
        <v>0.73</v>
      </c>
      <c r="DK35">
        <v>0.7585</v>
      </c>
      <c r="DL35">
        <v>0.7854</v>
      </c>
      <c r="DM35">
        <v>0.8</v>
      </c>
      <c r="DN35">
        <v>0.8</v>
      </c>
      <c r="DO35">
        <v>0.8</v>
      </c>
      <c r="DP35">
        <v>0.8</v>
      </c>
      <c r="DQ35">
        <v>0.8</v>
      </c>
      <c r="DR35">
        <v>0.8</v>
      </c>
      <c r="DS35">
        <v>0.9301</v>
      </c>
      <c r="DT35">
        <v>0.96</v>
      </c>
      <c r="DU35">
        <v>0.96</v>
      </c>
      <c r="DV35">
        <v>0.96</v>
      </c>
      <c r="DW35">
        <v>0.96</v>
      </c>
      <c r="DX35">
        <v>0.9723</v>
      </c>
    </row>
    <row r="36" spans="1:128">
      <c r="A36">
        <v>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7.172e-8</v>
      </c>
      <c r="J36">
        <v>8.607e-7</v>
      </c>
      <c r="K36">
        <v>2.352e-6</v>
      </c>
      <c r="L36">
        <v>6.908e-6</v>
      </c>
      <c r="M36">
        <v>1.236e-5</v>
      </c>
      <c r="N36">
        <v>1.801e-5</v>
      </c>
      <c r="O36">
        <v>2.481e-5</v>
      </c>
      <c r="P36">
        <v>3.291e-5</v>
      </c>
      <c r="Q36">
        <v>5.152e-5</v>
      </c>
      <c r="R36">
        <v>7.735e-5</v>
      </c>
      <c r="S36">
        <v>9.299e-5</v>
      </c>
      <c r="T36">
        <v>0.0001114</v>
      </c>
      <c r="U36">
        <v>0.0001357</v>
      </c>
      <c r="V36">
        <v>0.000215</v>
      </c>
      <c r="W36">
        <v>0.000305</v>
      </c>
      <c r="X36">
        <v>0.0003677</v>
      </c>
      <c r="Y36">
        <v>0.000439</v>
      </c>
      <c r="Z36">
        <v>0.0005187</v>
      </c>
      <c r="AA36">
        <v>0.0006362</v>
      </c>
      <c r="AB36">
        <v>0.0009788</v>
      </c>
      <c r="AC36">
        <v>0.0011</v>
      </c>
      <c r="AD36">
        <v>0.0013</v>
      </c>
      <c r="AE36">
        <v>0.0014</v>
      </c>
      <c r="AF36">
        <v>0.0017</v>
      </c>
      <c r="AG36">
        <v>0.0022</v>
      </c>
      <c r="AH36">
        <v>0.0025</v>
      </c>
      <c r="AI36">
        <v>0.0027</v>
      </c>
      <c r="AJ36">
        <v>0.003</v>
      </c>
      <c r="AK36">
        <v>0.0034</v>
      </c>
      <c r="AL36">
        <v>0.0043</v>
      </c>
      <c r="AM36">
        <v>0.0049</v>
      </c>
      <c r="AN36">
        <v>0.0053</v>
      </c>
      <c r="AO36">
        <v>0.0058</v>
      </c>
      <c r="AP36">
        <v>0.007</v>
      </c>
      <c r="AQ36">
        <v>0.0082</v>
      </c>
      <c r="AR36">
        <v>0.0088</v>
      </c>
      <c r="AS36">
        <v>0.0095</v>
      </c>
      <c r="AT36">
        <v>0.0104</v>
      </c>
      <c r="AU36">
        <v>0.0124</v>
      </c>
      <c r="AV36">
        <v>0.0138</v>
      </c>
      <c r="AW36">
        <v>0.0147</v>
      </c>
      <c r="AX36">
        <v>0.0156</v>
      </c>
      <c r="AY36">
        <v>0.017</v>
      </c>
      <c r="AZ36">
        <v>0.0198</v>
      </c>
      <c r="BA36">
        <v>0.0217</v>
      </c>
      <c r="BB36">
        <v>0.0229</v>
      </c>
      <c r="BC36">
        <v>0.0242</v>
      </c>
      <c r="BD36">
        <v>0.0254</v>
      </c>
      <c r="BE36">
        <v>0.0279</v>
      </c>
      <c r="BF36">
        <v>0.0303</v>
      </c>
      <c r="BG36">
        <v>0.0318</v>
      </c>
      <c r="BH36">
        <v>0.0332</v>
      </c>
      <c r="BI36">
        <v>0.0347</v>
      </c>
      <c r="BJ36">
        <v>0.0366</v>
      </c>
      <c r="BK36">
        <v>0.0396</v>
      </c>
      <c r="BL36">
        <v>0.0422</v>
      </c>
      <c r="BM36">
        <v>0.0439</v>
      </c>
      <c r="BN36">
        <v>0.046</v>
      </c>
      <c r="BO36">
        <v>0.0494</v>
      </c>
      <c r="BP36">
        <v>0.0524</v>
      </c>
      <c r="BQ36">
        <v>0.0542</v>
      </c>
      <c r="BR36">
        <v>0.0563</v>
      </c>
      <c r="BS36">
        <v>0.0599</v>
      </c>
      <c r="BT36">
        <v>0.0636</v>
      </c>
      <c r="BU36">
        <v>0.0656</v>
      </c>
      <c r="BV36">
        <v>0.0676</v>
      </c>
      <c r="BW36">
        <v>0.0695</v>
      </c>
      <c r="BX36">
        <v>0.0715</v>
      </c>
      <c r="BY36">
        <v>0.0744</v>
      </c>
      <c r="BZ36">
        <v>0.1035</v>
      </c>
      <c r="CA36">
        <v>0.1323</v>
      </c>
      <c r="CB36">
        <v>0.1653</v>
      </c>
      <c r="CC36">
        <v>0.1949</v>
      </c>
      <c r="CD36">
        <v>0.222</v>
      </c>
      <c r="CE36">
        <v>0.2429</v>
      </c>
      <c r="CF36">
        <v>0.2616</v>
      </c>
      <c r="CG36">
        <v>0.2806</v>
      </c>
      <c r="CH36">
        <v>0.2964</v>
      </c>
      <c r="CI36">
        <v>0.3126</v>
      </c>
      <c r="CJ36">
        <v>0.328</v>
      </c>
      <c r="CK36">
        <v>0.3423</v>
      </c>
      <c r="CL36">
        <v>0.3549</v>
      </c>
      <c r="CM36">
        <v>0.3656</v>
      </c>
      <c r="CN36">
        <v>0.3751</v>
      </c>
      <c r="CO36">
        <v>0.4062</v>
      </c>
      <c r="CP36">
        <v>0.4241</v>
      </c>
      <c r="CQ36">
        <v>0.4423</v>
      </c>
      <c r="CR36">
        <v>0.4599</v>
      </c>
      <c r="CS36">
        <v>0.4728</v>
      </c>
      <c r="CT36">
        <v>0.4799</v>
      </c>
      <c r="CU36">
        <v>0.4837</v>
      </c>
      <c r="CV36">
        <v>0.4873</v>
      </c>
      <c r="CW36">
        <v>0.4896</v>
      </c>
      <c r="CX36">
        <v>0.4905</v>
      </c>
      <c r="CY36">
        <v>0.4928</v>
      </c>
      <c r="CZ36">
        <v>0.4982</v>
      </c>
      <c r="DA36">
        <v>0.5075</v>
      </c>
      <c r="DB36">
        <v>0.5169</v>
      </c>
      <c r="DC36">
        <v>0.5262</v>
      </c>
      <c r="DD36">
        <v>0.5389</v>
      </c>
      <c r="DE36">
        <v>0.5495</v>
      </c>
      <c r="DF36">
        <v>0.5601</v>
      </c>
      <c r="DG36">
        <v>0.5681</v>
      </c>
      <c r="DH36">
        <v>0.57</v>
      </c>
      <c r="DI36">
        <v>0.5863</v>
      </c>
      <c r="DJ36">
        <v>0.73</v>
      </c>
      <c r="DK36">
        <v>0.7585</v>
      </c>
      <c r="DL36">
        <v>0.7854</v>
      </c>
      <c r="DM36">
        <v>0.8</v>
      </c>
      <c r="DN36">
        <v>0.8</v>
      </c>
      <c r="DO36">
        <v>0.8</v>
      </c>
      <c r="DP36">
        <v>0.8</v>
      </c>
      <c r="DQ36">
        <v>0.8</v>
      </c>
      <c r="DR36">
        <v>0.8</v>
      </c>
      <c r="DS36">
        <v>0.9301</v>
      </c>
      <c r="DT36">
        <v>0.96</v>
      </c>
      <c r="DU36">
        <v>0.96</v>
      </c>
      <c r="DV36">
        <v>0.96</v>
      </c>
      <c r="DW36">
        <v>0.96</v>
      </c>
      <c r="DX36">
        <v>0.9723</v>
      </c>
    </row>
    <row r="37" spans="1:128">
      <c r="A37">
        <v>3.6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7.172e-8</v>
      </c>
      <c r="J37">
        <v>8.664e-7</v>
      </c>
      <c r="K37">
        <v>2.417e-6</v>
      </c>
      <c r="L37">
        <v>7.029e-6</v>
      </c>
      <c r="M37">
        <v>1.281e-5</v>
      </c>
      <c r="N37">
        <v>1.831e-5</v>
      </c>
      <c r="O37">
        <v>2.523e-5</v>
      </c>
      <c r="P37">
        <v>3.353e-5</v>
      </c>
      <c r="Q37">
        <v>5.261e-5</v>
      </c>
      <c r="R37">
        <v>7.859e-5</v>
      </c>
      <c r="S37">
        <v>9.434e-5</v>
      </c>
      <c r="T37">
        <v>0.0001136</v>
      </c>
      <c r="U37">
        <v>0.0001389</v>
      </c>
      <c r="V37">
        <v>0.00022</v>
      </c>
      <c r="W37">
        <v>0.0003122</v>
      </c>
      <c r="X37">
        <v>0.0003759</v>
      </c>
      <c r="Y37">
        <v>0.0004485</v>
      </c>
      <c r="Z37">
        <v>0.0005296</v>
      </c>
      <c r="AA37">
        <v>0.0006477</v>
      </c>
      <c r="AB37">
        <v>0.0009955</v>
      </c>
      <c r="AC37">
        <v>0.0011</v>
      </c>
      <c r="AD37">
        <v>0.0013</v>
      </c>
      <c r="AE37">
        <v>0.0015</v>
      </c>
      <c r="AF37">
        <v>0.0017</v>
      </c>
      <c r="AG37">
        <v>0.0022</v>
      </c>
      <c r="AH37">
        <v>0.0025</v>
      </c>
      <c r="AI37">
        <v>0.0028</v>
      </c>
      <c r="AJ37">
        <v>0.0031</v>
      </c>
      <c r="AK37">
        <v>0.0034</v>
      </c>
      <c r="AL37">
        <v>0.0043</v>
      </c>
      <c r="AM37">
        <v>0.005</v>
      </c>
      <c r="AN37">
        <v>0.0054</v>
      </c>
      <c r="AO37">
        <v>0.0059</v>
      </c>
      <c r="AP37">
        <v>0.0071</v>
      </c>
      <c r="AQ37">
        <v>0.0083</v>
      </c>
      <c r="AR37">
        <v>0.0089</v>
      </c>
      <c r="AS37">
        <v>0.0096</v>
      </c>
      <c r="AT37">
        <v>0.0105</v>
      </c>
      <c r="AU37">
        <v>0.0126</v>
      </c>
      <c r="AV37">
        <v>0.014</v>
      </c>
      <c r="AW37">
        <v>0.0149</v>
      </c>
      <c r="AX37">
        <v>0.0158</v>
      </c>
      <c r="AY37">
        <v>0.0172</v>
      </c>
      <c r="AZ37">
        <v>0.02</v>
      </c>
      <c r="BA37">
        <v>0.022</v>
      </c>
      <c r="BB37">
        <v>0.0232</v>
      </c>
      <c r="BC37">
        <v>0.0244</v>
      </c>
      <c r="BD37">
        <v>0.0257</v>
      </c>
      <c r="BE37">
        <v>0.0282</v>
      </c>
      <c r="BF37">
        <v>0.0306</v>
      </c>
      <c r="BG37">
        <v>0.0321</v>
      </c>
      <c r="BH37">
        <v>0.0335</v>
      </c>
      <c r="BI37">
        <v>0.035</v>
      </c>
      <c r="BJ37">
        <v>0.037</v>
      </c>
      <c r="BK37">
        <v>0.04</v>
      </c>
      <c r="BL37">
        <v>0.0426</v>
      </c>
      <c r="BM37">
        <v>0.0442</v>
      </c>
      <c r="BN37">
        <v>0.0464</v>
      </c>
      <c r="BO37">
        <v>0.0498</v>
      </c>
      <c r="BP37">
        <v>0.0528</v>
      </c>
      <c r="BQ37">
        <v>0.0547</v>
      </c>
      <c r="BR37">
        <v>0.0567</v>
      </c>
      <c r="BS37">
        <v>0.0604</v>
      </c>
      <c r="BT37">
        <v>0.0641</v>
      </c>
      <c r="BU37">
        <v>0.0661</v>
      </c>
      <c r="BV37">
        <v>0.0681</v>
      </c>
      <c r="BW37">
        <v>0.07</v>
      </c>
      <c r="BX37">
        <v>0.072</v>
      </c>
      <c r="BY37">
        <v>0.0749</v>
      </c>
      <c r="BZ37">
        <v>0.104</v>
      </c>
      <c r="CA37">
        <v>0.1329</v>
      </c>
      <c r="CB37">
        <v>0.1659</v>
      </c>
      <c r="CC37">
        <v>0.1954</v>
      </c>
      <c r="CD37">
        <v>0.2224</v>
      </c>
      <c r="CE37">
        <v>0.2433</v>
      </c>
      <c r="CF37">
        <v>0.2619</v>
      </c>
      <c r="CG37">
        <v>0.281</v>
      </c>
      <c r="CH37">
        <v>0.2967</v>
      </c>
      <c r="CI37">
        <v>0.3129</v>
      </c>
      <c r="CJ37">
        <v>0.3284</v>
      </c>
      <c r="CK37">
        <v>0.3427</v>
      </c>
      <c r="CL37">
        <v>0.3553</v>
      </c>
      <c r="CM37">
        <v>0.3659</v>
      </c>
      <c r="CN37">
        <v>0.3754</v>
      </c>
      <c r="CO37">
        <v>0.4064</v>
      </c>
      <c r="CP37">
        <v>0.4243</v>
      </c>
      <c r="CQ37">
        <v>0.4425</v>
      </c>
      <c r="CR37">
        <v>0.46</v>
      </c>
      <c r="CS37">
        <v>0.4729</v>
      </c>
      <c r="CT37">
        <v>0.48</v>
      </c>
      <c r="CU37">
        <v>0.4837</v>
      </c>
      <c r="CV37">
        <v>0.4873</v>
      </c>
      <c r="CW37">
        <v>0.4896</v>
      </c>
      <c r="CX37">
        <v>0.4906</v>
      </c>
      <c r="CY37">
        <v>0.4928</v>
      </c>
      <c r="CZ37">
        <v>0.4984</v>
      </c>
      <c r="DA37">
        <v>0.5077</v>
      </c>
      <c r="DB37">
        <v>0.5171</v>
      </c>
      <c r="DC37">
        <v>0.5264</v>
      </c>
      <c r="DD37">
        <v>0.539</v>
      </c>
      <c r="DE37">
        <v>0.5496</v>
      </c>
      <c r="DF37">
        <v>0.5602</v>
      </c>
      <c r="DG37">
        <v>0.5682</v>
      </c>
      <c r="DH37">
        <v>0.57</v>
      </c>
      <c r="DI37">
        <v>0.5863</v>
      </c>
      <c r="DJ37">
        <v>0.73</v>
      </c>
      <c r="DK37">
        <v>0.7585</v>
      </c>
      <c r="DL37">
        <v>0.7854</v>
      </c>
      <c r="DM37">
        <v>0.8</v>
      </c>
      <c r="DN37">
        <v>0.8</v>
      </c>
      <c r="DO37">
        <v>0.8</v>
      </c>
      <c r="DP37">
        <v>0.8</v>
      </c>
      <c r="DQ37">
        <v>0.8</v>
      </c>
      <c r="DR37">
        <v>0.8</v>
      </c>
      <c r="DS37">
        <v>0.9301</v>
      </c>
      <c r="DT37">
        <v>0.96</v>
      </c>
      <c r="DU37">
        <v>0.96</v>
      </c>
      <c r="DV37">
        <v>0.96</v>
      </c>
      <c r="DW37">
        <v>0.96</v>
      </c>
      <c r="DX37">
        <v>0.9723</v>
      </c>
    </row>
    <row r="38" spans="1:128">
      <c r="A38">
        <v>3.7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7.172e-8</v>
      </c>
      <c r="J38">
        <v>8.664e-7</v>
      </c>
      <c r="K38">
        <v>2.452e-6</v>
      </c>
      <c r="L38">
        <v>7.068e-6</v>
      </c>
      <c r="M38">
        <v>1.306e-5</v>
      </c>
      <c r="N38">
        <v>1.872e-5</v>
      </c>
      <c r="O38">
        <v>2.583e-5</v>
      </c>
      <c r="P38">
        <v>3.407e-5</v>
      </c>
      <c r="Q38">
        <v>5.329e-5</v>
      </c>
      <c r="R38">
        <v>7.986e-5</v>
      </c>
      <c r="S38">
        <v>9.585e-5</v>
      </c>
      <c r="T38">
        <v>0.0001156</v>
      </c>
      <c r="U38">
        <v>0.0001414</v>
      </c>
      <c r="V38">
        <v>0.0002242</v>
      </c>
      <c r="W38">
        <v>0.0003182</v>
      </c>
      <c r="X38">
        <v>0.0003831</v>
      </c>
      <c r="Y38">
        <v>0.000457</v>
      </c>
      <c r="Z38">
        <v>0.0005389</v>
      </c>
      <c r="AA38">
        <v>0.0006588</v>
      </c>
      <c r="AB38">
        <v>0.001</v>
      </c>
      <c r="AC38">
        <v>0.0012</v>
      </c>
      <c r="AD38">
        <v>0.0013</v>
      </c>
      <c r="AE38">
        <v>0.0015</v>
      </c>
      <c r="AF38">
        <v>0.0018</v>
      </c>
      <c r="AG38">
        <v>0.0023</v>
      </c>
      <c r="AH38">
        <v>0.0025</v>
      </c>
      <c r="AI38">
        <v>0.0028</v>
      </c>
      <c r="AJ38">
        <v>0.0031</v>
      </c>
      <c r="AK38">
        <v>0.0035</v>
      </c>
      <c r="AL38">
        <v>0.0044</v>
      </c>
      <c r="AM38">
        <v>0.005</v>
      </c>
      <c r="AN38">
        <v>0.0055</v>
      </c>
      <c r="AO38">
        <v>0.006</v>
      </c>
      <c r="AP38">
        <v>0.0072</v>
      </c>
      <c r="AQ38">
        <v>0.0084</v>
      </c>
      <c r="AR38">
        <v>0.009</v>
      </c>
      <c r="AS38">
        <v>0.0097</v>
      </c>
      <c r="AT38">
        <v>0.0106</v>
      </c>
      <c r="AU38">
        <v>0.0127</v>
      </c>
      <c r="AV38">
        <v>0.0141</v>
      </c>
      <c r="AW38">
        <v>0.015</v>
      </c>
      <c r="AX38">
        <v>0.016</v>
      </c>
      <c r="AY38">
        <v>0.0174</v>
      </c>
      <c r="AZ38">
        <v>0.0202</v>
      </c>
      <c r="BA38">
        <v>0.0222</v>
      </c>
      <c r="BB38">
        <v>0.0234</v>
      </c>
      <c r="BC38">
        <v>0.0247</v>
      </c>
      <c r="BD38">
        <v>0.0259</v>
      </c>
      <c r="BE38">
        <v>0.0285</v>
      </c>
      <c r="BF38">
        <v>0.0309</v>
      </c>
      <c r="BG38">
        <v>0.0324</v>
      </c>
      <c r="BH38">
        <v>0.0338</v>
      </c>
      <c r="BI38">
        <v>0.0353</v>
      </c>
      <c r="BJ38">
        <v>0.0373</v>
      </c>
      <c r="BK38">
        <v>0.0403</v>
      </c>
      <c r="BL38">
        <v>0.0429</v>
      </c>
      <c r="BM38">
        <v>0.0446</v>
      </c>
      <c r="BN38">
        <v>0.0468</v>
      </c>
      <c r="BO38">
        <v>0.0502</v>
      </c>
      <c r="BP38">
        <v>0.0532</v>
      </c>
      <c r="BQ38">
        <v>0.0551</v>
      </c>
      <c r="BR38">
        <v>0.0571</v>
      </c>
      <c r="BS38">
        <v>0.0608</v>
      </c>
      <c r="BT38">
        <v>0.0645</v>
      </c>
      <c r="BU38">
        <v>0.0666</v>
      </c>
      <c r="BV38">
        <v>0.0685</v>
      </c>
      <c r="BW38">
        <v>0.0705</v>
      </c>
      <c r="BX38">
        <v>0.0724</v>
      </c>
      <c r="BY38">
        <v>0.0754</v>
      </c>
      <c r="BZ38">
        <v>0.1045</v>
      </c>
      <c r="CA38">
        <v>0.1334</v>
      </c>
      <c r="CB38">
        <v>0.1664</v>
      </c>
      <c r="CC38">
        <v>0.1958</v>
      </c>
      <c r="CD38">
        <v>0.2227</v>
      </c>
      <c r="CE38">
        <v>0.2436</v>
      </c>
      <c r="CF38">
        <v>0.2622</v>
      </c>
      <c r="CG38">
        <v>0.2813</v>
      </c>
      <c r="CH38">
        <v>0.297</v>
      </c>
      <c r="CI38">
        <v>0.3133</v>
      </c>
      <c r="CJ38">
        <v>0.3288</v>
      </c>
      <c r="CK38">
        <v>0.343</v>
      </c>
      <c r="CL38">
        <v>0.3556</v>
      </c>
      <c r="CM38">
        <v>0.3663</v>
      </c>
      <c r="CN38">
        <v>0.3758</v>
      </c>
      <c r="CO38">
        <v>0.4066</v>
      </c>
      <c r="CP38">
        <v>0.4244</v>
      </c>
      <c r="CQ38">
        <v>0.4426</v>
      </c>
      <c r="CR38">
        <v>0.4601</v>
      </c>
      <c r="CS38">
        <v>0.4729</v>
      </c>
      <c r="CT38">
        <v>0.48</v>
      </c>
      <c r="CU38">
        <v>0.4837</v>
      </c>
      <c r="CV38">
        <v>0.4873</v>
      </c>
      <c r="CW38">
        <v>0.4896</v>
      </c>
      <c r="CX38">
        <v>0.4906</v>
      </c>
      <c r="CY38">
        <v>0.4929</v>
      </c>
      <c r="CZ38">
        <v>0.4986</v>
      </c>
      <c r="DA38">
        <v>0.5079</v>
      </c>
      <c r="DB38">
        <v>0.5173</v>
      </c>
      <c r="DC38">
        <v>0.5266</v>
      </c>
      <c r="DD38">
        <v>0.539</v>
      </c>
      <c r="DE38">
        <v>0.5496</v>
      </c>
      <c r="DF38">
        <v>0.5602</v>
      </c>
      <c r="DG38">
        <v>0.5682</v>
      </c>
      <c r="DH38">
        <v>0.57</v>
      </c>
      <c r="DI38">
        <v>0.5863</v>
      </c>
      <c r="DJ38">
        <v>0.73</v>
      </c>
      <c r="DK38">
        <v>0.7585</v>
      </c>
      <c r="DL38">
        <v>0.7854</v>
      </c>
      <c r="DM38">
        <v>0.8</v>
      </c>
      <c r="DN38">
        <v>0.8</v>
      </c>
      <c r="DO38">
        <v>0.8</v>
      </c>
      <c r="DP38">
        <v>0.8</v>
      </c>
      <c r="DQ38">
        <v>0.8</v>
      </c>
      <c r="DR38">
        <v>0.8</v>
      </c>
      <c r="DS38">
        <v>0.9301</v>
      </c>
      <c r="DT38">
        <v>0.96</v>
      </c>
      <c r="DU38">
        <v>0.96</v>
      </c>
      <c r="DV38">
        <v>0.96</v>
      </c>
      <c r="DW38">
        <v>0.96</v>
      </c>
      <c r="DX38">
        <v>0.9723</v>
      </c>
    </row>
    <row r="39" spans="1:128">
      <c r="A39">
        <v>3.8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7.172e-8</v>
      </c>
      <c r="J39">
        <v>8.664e-7</v>
      </c>
      <c r="K39">
        <v>2.452e-6</v>
      </c>
      <c r="L39">
        <v>7.251e-6</v>
      </c>
      <c r="M39">
        <v>1.32e-5</v>
      </c>
      <c r="N39">
        <v>1.911e-5</v>
      </c>
      <c r="O39">
        <v>2.618e-5</v>
      </c>
      <c r="P39">
        <v>3.47e-5</v>
      </c>
      <c r="Q39">
        <v>5.407e-5</v>
      </c>
      <c r="R39">
        <v>8.091e-5</v>
      </c>
      <c r="S39">
        <v>9.735e-5</v>
      </c>
      <c r="T39">
        <v>0.0001173</v>
      </c>
      <c r="U39">
        <v>0.0001438</v>
      </c>
      <c r="V39">
        <v>0.0002284</v>
      </c>
      <c r="W39">
        <v>0.0003238</v>
      </c>
      <c r="X39">
        <v>0.0003896</v>
      </c>
      <c r="Y39">
        <v>0.0004643</v>
      </c>
      <c r="Z39">
        <v>0.0005475</v>
      </c>
      <c r="AA39">
        <v>0.0006695</v>
      </c>
      <c r="AB39">
        <v>0.001</v>
      </c>
      <c r="AC39">
        <v>0.0012</v>
      </c>
      <c r="AD39">
        <v>0.0013</v>
      </c>
      <c r="AE39">
        <v>0.0015</v>
      </c>
      <c r="AF39">
        <v>0.0018</v>
      </c>
      <c r="AG39">
        <v>0.0023</v>
      </c>
      <c r="AH39">
        <v>0.0026</v>
      </c>
      <c r="AI39">
        <v>0.0029</v>
      </c>
      <c r="AJ39">
        <v>0.0032</v>
      </c>
      <c r="AK39">
        <v>0.0035</v>
      </c>
      <c r="AL39">
        <v>0.0045</v>
      </c>
      <c r="AM39">
        <v>0.0051</v>
      </c>
      <c r="AN39">
        <v>0.0056</v>
      </c>
      <c r="AO39">
        <v>0.006</v>
      </c>
      <c r="AP39">
        <v>0.0072</v>
      </c>
      <c r="AQ39">
        <v>0.0085</v>
      </c>
      <c r="AR39">
        <v>0.0091</v>
      </c>
      <c r="AS39">
        <v>0.0098</v>
      </c>
      <c r="AT39">
        <v>0.0108</v>
      </c>
      <c r="AU39">
        <v>0.0128</v>
      </c>
      <c r="AV39">
        <v>0.0143</v>
      </c>
      <c r="AW39">
        <v>0.0152</v>
      </c>
      <c r="AX39">
        <v>0.0162</v>
      </c>
      <c r="AY39">
        <v>0.0175</v>
      </c>
      <c r="AZ39">
        <v>0.0204</v>
      </c>
      <c r="BA39">
        <v>0.0224</v>
      </c>
      <c r="BB39">
        <v>0.0236</v>
      </c>
      <c r="BC39">
        <v>0.0249</v>
      </c>
      <c r="BD39">
        <v>0.0262</v>
      </c>
      <c r="BE39">
        <v>0.0287</v>
      </c>
      <c r="BF39">
        <v>0.0312</v>
      </c>
      <c r="BG39">
        <v>0.0326</v>
      </c>
      <c r="BH39">
        <v>0.0341</v>
      </c>
      <c r="BI39">
        <v>0.0356</v>
      </c>
      <c r="BJ39">
        <v>0.0376</v>
      </c>
      <c r="BK39">
        <v>0.0406</v>
      </c>
      <c r="BL39">
        <v>0.0432</v>
      </c>
      <c r="BM39">
        <v>0.0449</v>
      </c>
      <c r="BN39">
        <v>0.0471</v>
      </c>
      <c r="BO39">
        <v>0.0505</v>
      </c>
      <c r="BP39">
        <v>0.0536</v>
      </c>
      <c r="BQ39">
        <v>0.0554</v>
      </c>
      <c r="BR39">
        <v>0.0575</v>
      </c>
      <c r="BS39">
        <v>0.0612</v>
      </c>
      <c r="BT39">
        <v>0.0649</v>
      </c>
      <c r="BU39">
        <v>0.0669</v>
      </c>
      <c r="BV39">
        <v>0.0689</v>
      </c>
      <c r="BW39">
        <v>0.0709</v>
      </c>
      <c r="BX39">
        <v>0.0728</v>
      </c>
      <c r="BY39">
        <v>0.0758</v>
      </c>
      <c r="BZ39">
        <v>0.105</v>
      </c>
      <c r="CA39">
        <v>0.1338</v>
      </c>
      <c r="CB39">
        <v>0.1668</v>
      </c>
      <c r="CC39">
        <v>0.1962</v>
      </c>
      <c r="CD39">
        <v>0.2231</v>
      </c>
      <c r="CE39">
        <v>0.2439</v>
      </c>
      <c r="CF39">
        <v>0.2625</v>
      </c>
      <c r="CG39">
        <v>0.2816</v>
      </c>
      <c r="CH39">
        <v>0.2973</v>
      </c>
      <c r="CI39">
        <v>0.3136</v>
      </c>
      <c r="CJ39">
        <v>0.3291</v>
      </c>
      <c r="CK39">
        <v>0.3433</v>
      </c>
      <c r="CL39">
        <v>0.3559</v>
      </c>
      <c r="CM39">
        <v>0.3666</v>
      </c>
      <c r="CN39">
        <v>0.3761</v>
      </c>
      <c r="CO39">
        <v>0.4067</v>
      </c>
      <c r="CP39">
        <v>0.4246</v>
      </c>
      <c r="CQ39">
        <v>0.4427</v>
      </c>
      <c r="CR39">
        <v>0.4602</v>
      </c>
      <c r="CS39">
        <v>0.473</v>
      </c>
      <c r="CT39">
        <v>0.48</v>
      </c>
      <c r="CU39">
        <v>0.4837</v>
      </c>
      <c r="CV39">
        <v>0.4873</v>
      </c>
      <c r="CW39">
        <v>0.4896</v>
      </c>
      <c r="CX39">
        <v>0.4906</v>
      </c>
      <c r="CY39">
        <v>0.4929</v>
      </c>
      <c r="CZ39">
        <v>0.4987</v>
      </c>
      <c r="DA39">
        <v>0.5081</v>
      </c>
      <c r="DB39">
        <v>0.5175</v>
      </c>
      <c r="DC39">
        <v>0.5268</v>
      </c>
      <c r="DD39">
        <v>0.5391</v>
      </c>
      <c r="DE39">
        <v>0.5496</v>
      </c>
      <c r="DF39">
        <v>0.5602</v>
      </c>
      <c r="DG39">
        <v>0.5682</v>
      </c>
      <c r="DH39">
        <v>0.57</v>
      </c>
      <c r="DI39">
        <v>0.5863</v>
      </c>
      <c r="DJ39">
        <v>0.73</v>
      </c>
      <c r="DK39">
        <v>0.7585</v>
      </c>
      <c r="DL39">
        <v>0.7854</v>
      </c>
      <c r="DM39">
        <v>0.8</v>
      </c>
      <c r="DN39">
        <v>0.8</v>
      </c>
      <c r="DO39">
        <v>0.8</v>
      </c>
      <c r="DP39">
        <v>0.8</v>
      </c>
      <c r="DQ39">
        <v>0.8</v>
      </c>
      <c r="DR39">
        <v>0.8</v>
      </c>
      <c r="DS39">
        <v>0.9301</v>
      </c>
      <c r="DT39">
        <v>0.96</v>
      </c>
      <c r="DU39">
        <v>0.96</v>
      </c>
      <c r="DV39">
        <v>0.96</v>
      </c>
      <c r="DW39">
        <v>0.96</v>
      </c>
      <c r="DX39">
        <v>0.9723</v>
      </c>
    </row>
    <row r="40" spans="1:128">
      <c r="A40">
        <v>3.9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7.172e-8</v>
      </c>
      <c r="J40">
        <v>8.721e-7</v>
      </c>
      <c r="K40">
        <v>2.516e-6</v>
      </c>
      <c r="L40">
        <v>7.373e-6</v>
      </c>
      <c r="M40">
        <v>1.34e-5</v>
      </c>
      <c r="N40">
        <v>1.942e-5</v>
      </c>
      <c r="O40">
        <v>2.666e-5</v>
      </c>
      <c r="P40">
        <v>3.513e-5</v>
      </c>
      <c r="Q40">
        <v>5.486e-5</v>
      </c>
      <c r="R40">
        <v>8.214e-5</v>
      </c>
      <c r="S40">
        <v>9.859e-5</v>
      </c>
      <c r="T40">
        <v>0.0001189</v>
      </c>
      <c r="U40">
        <v>0.0001465</v>
      </c>
      <c r="V40">
        <v>0.0002325</v>
      </c>
      <c r="W40">
        <v>0.0003294</v>
      </c>
      <c r="X40">
        <v>0.0003962</v>
      </c>
      <c r="Y40">
        <v>0.0004715</v>
      </c>
      <c r="Z40">
        <v>0.0005555</v>
      </c>
      <c r="AA40">
        <v>0.0006785</v>
      </c>
      <c r="AB40">
        <v>0.001</v>
      </c>
      <c r="AC40">
        <v>0.0012</v>
      </c>
      <c r="AD40">
        <v>0.0014</v>
      </c>
      <c r="AE40">
        <v>0.0015</v>
      </c>
      <c r="AF40">
        <v>0.0018</v>
      </c>
      <c r="AG40">
        <v>0.0023</v>
      </c>
      <c r="AH40">
        <v>0.0026</v>
      </c>
      <c r="AI40">
        <v>0.0029</v>
      </c>
      <c r="AJ40">
        <v>0.0032</v>
      </c>
      <c r="AK40">
        <v>0.0036</v>
      </c>
      <c r="AL40">
        <v>0.0045</v>
      </c>
      <c r="AM40">
        <v>0.0052</v>
      </c>
      <c r="AN40">
        <v>0.0056</v>
      </c>
      <c r="AO40">
        <v>0.0061</v>
      </c>
      <c r="AP40">
        <v>0.0073</v>
      </c>
      <c r="AQ40">
        <v>0.0086</v>
      </c>
      <c r="AR40">
        <v>0.0092</v>
      </c>
      <c r="AS40">
        <v>0.0099</v>
      </c>
      <c r="AT40">
        <v>0.0109</v>
      </c>
      <c r="AU40">
        <v>0.013</v>
      </c>
      <c r="AV40">
        <v>0.0144</v>
      </c>
      <c r="AW40">
        <v>0.0153</v>
      </c>
      <c r="AX40">
        <v>0.0163</v>
      </c>
      <c r="AY40">
        <v>0.0177</v>
      </c>
      <c r="AZ40">
        <v>0.0206</v>
      </c>
      <c r="BA40">
        <v>0.0226</v>
      </c>
      <c r="BB40">
        <v>0.0238</v>
      </c>
      <c r="BC40">
        <v>0.0251</v>
      </c>
      <c r="BD40">
        <v>0.0264</v>
      </c>
      <c r="BE40">
        <v>0.0289</v>
      </c>
      <c r="BF40">
        <v>0.0314</v>
      </c>
      <c r="BG40">
        <v>0.0329</v>
      </c>
      <c r="BH40">
        <v>0.0344</v>
      </c>
      <c r="BI40">
        <v>0.0359</v>
      </c>
      <c r="BJ40">
        <v>0.0378</v>
      </c>
      <c r="BK40">
        <v>0.0409</v>
      </c>
      <c r="BL40">
        <v>0.0435</v>
      </c>
      <c r="BM40">
        <v>0.0452</v>
      </c>
      <c r="BN40">
        <v>0.0474</v>
      </c>
      <c r="BO40">
        <v>0.0509</v>
      </c>
      <c r="BP40">
        <v>0.0539</v>
      </c>
      <c r="BQ40">
        <v>0.0558</v>
      </c>
      <c r="BR40">
        <v>0.0578</v>
      </c>
      <c r="BS40">
        <v>0.0615</v>
      </c>
      <c r="BT40">
        <v>0.0653</v>
      </c>
      <c r="BU40">
        <v>0.0673</v>
      </c>
      <c r="BV40">
        <v>0.0693</v>
      </c>
      <c r="BW40">
        <v>0.0712</v>
      </c>
      <c r="BX40">
        <v>0.0732</v>
      </c>
      <c r="BY40">
        <v>0.0761</v>
      </c>
      <c r="BZ40">
        <v>0.1054</v>
      </c>
      <c r="CA40">
        <v>0.1343</v>
      </c>
      <c r="CB40">
        <v>0.1673</v>
      </c>
      <c r="CC40">
        <v>0.1966</v>
      </c>
      <c r="CD40">
        <v>0.2234</v>
      </c>
      <c r="CE40">
        <v>0.2442</v>
      </c>
      <c r="CF40">
        <v>0.2628</v>
      </c>
      <c r="CG40">
        <v>0.2818</v>
      </c>
      <c r="CH40">
        <v>0.2976</v>
      </c>
      <c r="CI40">
        <v>0.3139</v>
      </c>
      <c r="CJ40">
        <v>0.3294</v>
      </c>
      <c r="CK40">
        <v>0.3436</v>
      </c>
      <c r="CL40">
        <v>0.3562</v>
      </c>
      <c r="CM40">
        <v>0.3668</v>
      </c>
      <c r="CN40">
        <v>0.3763</v>
      </c>
      <c r="CO40">
        <v>0.4069</v>
      </c>
      <c r="CP40">
        <v>0.4247</v>
      </c>
      <c r="CQ40">
        <v>0.4428</v>
      </c>
      <c r="CR40">
        <v>0.4603</v>
      </c>
      <c r="CS40">
        <v>0.473</v>
      </c>
      <c r="CT40">
        <v>0.48</v>
      </c>
      <c r="CU40">
        <v>0.4837</v>
      </c>
      <c r="CV40">
        <v>0.4873</v>
      </c>
      <c r="CW40">
        <v>0.4897</v>
      </c>
      <c r="CX40">
        <v>0.4906</v>
      </c>
      <c r="CY40">
        <v>0.4929</v>
      </c>
      <c r="CZ40">
        <v>0.4989</v>
      </c>
      <c r="DA40">
        <v>0.5083</v>
      </c>
      <c r="DB40">
        <v>0.5176</v>
      </c>
      <c r="DC40">
        <v>0.527</v>
      </c>
      <c r="DD40">
        <v>0.5392</v>
      </c>
      <c r="DE40">
        <v>0.5497</v>
      </c>
      <c r="DF40">
        <v>0.5602</v>
      </c>
      <c r="DG40">
        <v>0.5682</v>
      </c>
      <c r="DH40">
        <v>0.57</v>
      </c>
      <c r="DI40">
        <v>0.5863</v>
      </c>
      <c r="DJ40">
        <v>0.73</v>
      </c>
      <c r="DK40">
        <v>0.7585</v>
      </c>
      <c r="DL40">
        <v>0.7854</v>
      </c>
      <c r="DM40">
        <v>0.8</v>
      </c>
      <c r="DN40">
        <v>0.8</v>
      </c>
      <c r="DO40">
        <v>0.8</v>
      </c>
      <c r="DP40">
        <v>0.8</v>
      </c>
      <c r="DQ40">
        <v>0.8</v>
      </c>
      <c r="DR40">
        <v>0.8</v>
      </c>
      <c r="DS40">
        <v>0.9301</v>
      </c>
      <c r="DT40">
        <v>0.96</v>
      </c>
      <c r="DU40">
        <v>0.96</v>
      </c>
      <c r="DV40">
        <v>0.96</v>
      </c>
      <c r="DW40">
        <v>0.96</v>
      </c>
      <c r="DX40">
        <v>0.9723</v>
      </c>
    </row>
    <row r="41" spans="1:128">
      <c r="A41">
        <v>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7.172e-8</v>
      </c>
      <c r="J41">
        <v>9.662e-7</v>
      </c>
      <c r="K41">
        <v>2.516e-6</v>
      </c>
      <c r="L41">
        <v>7.434e-6</v>
      </c>
      <c r="M41">
        <v>1.366e-5</v>
      </c>
      <c r="N41">
        <v>1.972e-5</v>
      </c>
      <c r="O41">
        <v>2.706e-5</v>
      </c>
      <c r="P41">
        <v>3.568e-5</v>
      </c>
      <c r="Q41">
        <v>5.576e-5</v>
      </c>
      <c r="R41">
        <v>8.294e-5</v>
      </c>
      <c r="S41">
        <v>9.95e-5</v>
      </c>
      <c r="T41">
        <v>0.0001205</v>
      </c>
      <c r="U41">
        <v>0.0001486</v>
      </c>
      <c r="V41">
        <v>0.0002358</v>
      </c>
      <c r="W41">
        <v>0.0003339</v>
      </c>
      <c r="X41">
        <v>0.0004016</v>
      </c>
      <c r="Y41">
        <v>0.0004783</v>
      </c>
      <c r="Z41">
        <v>0.0005637</v>
      </c>
      <c r="AA41">
        <v>0.0006872</v>
      </c>
      <c r="AB41">
        <v>0.001</v>
      </c>
      <c r="AC41">
        <v>0.0012</v>
      </c>
      <c r="AD41">
        <v>0.0014</v>
      </c>
      <c r="AE41">
        <v>0.0015</v>
      </c>
      <c r="AF41">
        <v>0.0018</v>
      </c>
      <c r="AG41">
        <v>0.0023</v>
      </c>
      <c r="AH41">
        <v>0.0026</v>
      </c>
      <c r="AI41">
        <v>0.0029</v>
      </c>
      <c r="AJ41">
        <v>0.0032</v>
      </c>
      <c r="AK41">
        <v>0.0036</v>
      </c>
      <c r="AL41">
        <v>0.0046</v>
      </c>
      <c r="AM41">
        <v>0.0052</v>
      </c>
      <c r="AN41">
        <v>0.0057</v>
      </c>
      <c r="AO41">
        <v>0.0062</v>
      </c>
      <c r="AP41">
        <v>0.0074</v>
      </c>
      <c r="AQ41">
        <v>0.0087</v>
      </c>
      <c r="AR41">
        <v>0.0093</v>
      </c>
      <c r="AS41">
        <v>0.01</v>
      </c>
      <c r="AT41">
        <v>0.011</v>
      </c>
      <c r="AU41">
        <v>0.0131</v>
      </c>
      <c r="AV41">
        <v>0.0145</v>
      </c>
      <c r="AW41">
        <v>0.0155</v>
      </c>
      <c r="AX41">
        <v>0.0164</v>
      </c>
      <c r="AY41">
        <v>0.0178</v>
      </c>
      <c r="AZ41">
        <v>0.0207</v>
      </c>
      <c r="BA41">
        <v>0.0228</v>
      </c>
      <c r="BB41">
        <v>0.024</v>
      </c>
      <c r="BC41">
        <v>0.0253</v>
      </c>
      <c r="BD41">
        <v>0.0266</v>
      </c>
      <c r="BE41">
        <v>0.0291</v>
      </c>
      <c r="BF41">
        <v>0.0317</v>
      </c>
      <c r="BG41">
        <v>0.0331</v>
      </c>
      <c r="BH41">
        <v>0.0346</v>
      </c>
      <c r="BI41">
        <v>0.0361</v>
      </c>
      <c r="BJ41">
        <v>0.0381</v>
      </c>
      <c r="BK41">
        <v>0.0412</v>
      </c>
      <c r="BL41">
        <v>0.0438</v>
      </c>
      <c r="BM41">
        <v>0.0455</v>
      </c>
      <c r="BN41">
        <v>0.0477</v>
      </c>
      <c r="BO41">
        <v>0.0512</v>
      </c>
      <c r="BP41">
        <v>0.0542</v>
      </c>
      <c r="BQ41">
        <v>0.0561</v>
      </c>
      <c r="BR41">
        <v>0.0581</v>
      </c>
      <c r="BS41">
        <v>0.0619</v>
      </c>
      <c r="BT41">
        <v>0.0656</v>
      </c>
      <c r="BU41">
        <v>0.0676</v>
      </c>
      <c r="BV41">
        <v>0.0696</v>
      </c>
      <c r="BW41">
        <v>0.0716</v>
      </c>
      <c r="BX41">
        <v>0.0735</v>
      </c>
      <c r="BY41">
        <v>0.0765</v>
      </c>
      <c r="BZ41">
        <v>0.1058</v>
      </c>
      <c r="CA41">
        <v>0.1346</v>
      </c>
      <c r="CB41">
        <v>0.1676</v>
      </c>
      <c r="CC41">
        <v>0.1969</v>
      </c>
      <c r="CD41">
        <v>0.2237</v>
      </c>
      <c r="CE41">
        <v>0.2444</v>
      </c>
      <c r="CF41">
        <v>0.263</v>
      </c>
      <c r="CG41">
        <v>0.2821</v>
      </c>
      <c r="CH41">
        <v>0.2979</v>
      </c>
      <c r="CI41">
        <v>0.3141</v>
      </c>
      <c r="CJ41">
        <v>0.3296</v>
      </c>
      <c r="CK41">
        <v>0.3439</v>
      </c>
      <c r="CL41">
        <v>0.3565</v>
      </c>
      <c r="CM41">
        <v>0.3671</v>
      </c>
      <c r="CN41">
        <v>0.3766</v>
      </c>
      <c r="CO41">
        <v>0.407</v>
      </c>
      <c r="CP41">
        <v>0.4249</v>
      </c>
      <c r="CQ41">
        <v>0.4429</v>
      </c>
      <c r="CR41">
        <v>0.4604</v>
      </c>
      <c r="CS41">
        <v>0.4731</v>
      </c>
      <c r="CT41">
        <v>0.48</v>
      </c>
      <c r="CU41">
        <v>0.4837</v>
      </c>
      <c r="CV41">
        <v>0.4873</v>
      </c>
      <c r="CW41">
        <v>0.4897</v>
      </c>
      <c r="CX41">
        <v>0.4906</v>
      </c>
      <c r="CY41">
        <v>0.4929</v>
      </c>
      <c r="CZ41">
        <v>0.499</v>
      </c>
      <c r="DA41">
        <v>0.5084</v>
      </c>
      <c r="DB41">
        <v>0.5178</v>
      </c>
      <c r="DC41">
        <v>0.5271</v>
      </c>
      <c r="DD41">
        <v>0.5392</v>
      </c>
      <c r="DE41">
        <v>0.5497</v>
      </c>
      <c r="DF41">
        <v>0.5602</v>
      </c>
      <c r="DG41">
        <v>0.5682</v>
      </c>
      <c r="DH41">
        <v>0.57</v>
      </c>
      <c r="DI41">
        <v>0.5863</v>
      </c>
      <c r="DJ41">
        <v>0.73</v>
      </c>
      <c r="DK41">
        <v>0.7585</v>
      </c>
      <c r="DL41">
        <v>0.7854</v>
      </c>
      <c r="DM41">
        <v>0.8</v>
      </c>
      <c r="DN41">
        <v>0.8</v>
      </c>
      <c r="DO41">
        <v>0.8</v>
      </c>
      <c r="DP41">
        <v>0.8</v>
      </c>
      <c r="DQ41">
        <v>0.8</v>
      </c>
      <c r="DR41">
        <v>0.8</v>
      </c>
      <c r="DS41">
        <v>0.9301</v>
      </c>
      <c r="DT41">
        <v>0.96</v>
      </c>
      <c r="DU41">
        <v>0.96</v>
      </c>
      <c r="DV41">
        <v>0.96</v>
      </c>
      <c r="DW41">
        <v>0.96</v>
      </c>
      <c r="DX41">
        <v>0.9723</v>
      </c>
    </row>
    <row r="42" spans="1:128">
      <c r="A42">
        <v>4.1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7.172e-8</v>
      </c>
      <c r="J42">
        <v>9.662e-7</v>
      </c>
      <c r="K42">
        <v>2.552e-6</v>
      </c>
      <c r="L42">
        <v>7.594e-6</v>
      </c>
      <c r="M42">
        <v>1.378e-5</v>
      </c>
      <c r="N42">
        <v>1.992e-5</v>
      </c>
      <c r="O42">
        <v>2.741e-5</v>
      </c>
      <c r="P42">
        <v>3.625e-5</v>
      </c>
      <c r="Q42">
        <v>5.641e-5</v>
      </c>
      <c r="R42">
        <v>8.383e-5</v>
      </c>
      <c r="S42">
        <v>0.0001005</v>
      </c>
      <c r="T42">
        <v>0.0001224</v>
      </c>
      <c r="U42">
        <v>0.0001508</v>
      </c>
      <c r="V42">
        <v>0.0002392</v>
      </c>
      <c r="W42">
        <v>0.0003389</v>
      </c>
      <c r="X42">
        <v>0.0004073</v>
      </c>
      <c r="Y42">
        <v>0.0004844</v>
      </c>
      <c r="Z42">
        <v>0.00057</v>
      </c>
      <c r="AA42">
        <v>0.000695</v>
      </c>
      <c r="AB42">
        <v>0.0011</v>
      </c>
      <c r="AC42">
        <v>0.0012</v>
      </c>
      <c r="AD42">
        <v>0.0014</v>
      </c>
      <c r="AE42">
        <v>0.0016</v>
      </c>
      <c r="AF42">
        <v>0.0018</v>
      </c>
      <c r="AG42">
        <v>0.0024</v>
      </c>
      <c r="AH42">
        <v>0.0027</v>
      </c>
      <c r="AI42">
        <v>0.003</v>
      </c>
      <c r="AJ42">
        <v>0.0033</v>
      </c>
      <c r="AK42">
        <v>0.0036</v>
      </c>
      <c r="AL42">
        <v>0.0046</v>
      </c>
      <c r="AM42">
        <v>0.0053</v>
      </c>
      <c r="AN42">
        <v>0.0057</v>
      </c>
      <c r="AO42">
        <v>0.0062</v>
      </c>
      <c r="AP42">
        <v>0.0074</v>
      </c>
      <c r="AQ42">
        <v>0.0087</v>
      </c>
      <c r="AR42">
        <v>0.0094</v>
      </c>
      <c r="AS42">
        <v>0.0101</v>
      </c>
      <c r="AT42">
        <v>0.0111</v>
      </c>
      <c r="AU42">
        <v>0.0132</v>
      </c>
      <c r="AV42">
        <v>0.0147</v>
      </c>
      <c r="AW42">
        <v>0.0156</v>
      </c>
      <c r="AX42">
        <v>0.0166</v>
      </c>
      <c r="AY42">
        <v>0.018</v>
      </c>
      <c r="AZ42">
        <v>0.0209</v>
      </c>
      <c r="BA42">
        <v>0.023</v>
      </c>
      <c r="BB42">
        <v>0.0242</v>
      </c>
      <c r="BC42">
        <v>0.0255</v>
      </c>
      <c r="BD42">
        <v>0.0268</v>
      </c>
      <c r="BE42">
        <v>0.0293</v>
      </c>
      <c r="BF42">
        <v>0.0319</v>
      </c>
      <c r="BG42">
        <v>0.0333</v>
      </c>
      <c r="BH42">
        <v>0.0348</v>
      </c>
      <c r="BI42">
        <v>0.0363</v>
      </c>
      <c r="BJ42">
        <v>0.0383</v>
      </c>
      <c r="BK42">
        <v>0.0414</v>
      </c>
      <c r="BL42">
        <v>0.0441</v>
      </c>
      <c r="BM42">
        <v>0.0458</v>
      </c>
      <c r="BN42">
        <v>0.048</v>
      </c>
      <c r="BO42">
        <v>0.0514</v>
      </c>
      <c r="BP42">
        <v>0.0545</v>
      </c>
      <c r="BQ42">
        <v>0.0563</v>
      </c>
      <c r="BR42">
        <v>0.0584</v>
      </c>
      <c r="BS42">
        <v>0.0621</v>
      </c>
      <c r="BT42">
        <v>0.0659</v>
      </c>
      <c r="BU42">
        <v>0.0679</v>
      </c>
      <c r="BV42">
        <v>0.0699</v>
      </c>
      <c r="BW42">
        <v>0.0719</v>
      </c>
      <c r="BX42">
        <v>0.0739</v>
      </c>
      <c r="BY42">
        <v>0.0768</v>
      </c>
      <c r="BZ42">
        <v>0.1061</v>
      </c>
      <c r="CA42">
        <v>0.135</v>
      </c>
      <c r="CB42">
        <v>0.168</v>
      </c>
      <c r="CC42">
        <v>0.1972</v>
      </c>
      <c r="CD42">
        <v>0.2239</v>
      </c>
      <c r="CE42">
        <v>0.2447</v>
      </c>
      <c r="CF42">
        <v>0.2633</v>
      </c>
      <c r="CG42">
        <v>0.2823</v>
      </c>
      <c r="CH42">
        <v>0.2981</v>
      </c>
      <c r="CI42">
        <v>0.3144</v>
      </c>
      <c r="CJ42">
        <v>0.3299</v>
      </c>
      <c r="CK42">
        <v>0.3441</v>
      </c>
      <c r="CL42">
        <v>0.3567</v>
      </c>
      <c r="CM42">
        <v>0.3673</v>
      </c>
      <c r="CN42">
        <v>0.3768</v>
      </c>
      <c r="CO42">
        <v>0.4072</v>
      </c>
      <c r="CP42">
        <v>0.425</v>
      </c>
      <c r="CQ42">
        <v>0.443</v>
      </c>
      <c r="CR42">
        <v>0.4604</v>
      </c>
      <c r="CS42">
        <v>0.4731</v>
      </c>
      <c r="CT42">
        <v>0.4801</v>
      </c>
      <c r="CU42">
        <v>0.4837</v>
      </c>
      <c r="CV42">
        <v>0.4873</v>
      </c>
      <c r="CW42">
        <v>0.4897</v>
      </c>
      <c r="CX42">
        <v>0.4906</v>
      </c>
      <c r="CY42">
        <v>0.493</v>
      </c>
      <c r="CZ42">
        <v>0.4992</v>
      </c>
      <c r="DA42">
        <v>0.5085</v>
      </c>
      <c r="DB42">
        <v>0.5179</v>
      </c>
      <c r="DC42">
        <v>0.5273</v>
      </c>
      <c r="DD42">
        <v>0.5393</v>
      </c>
      <c r="DE42">
        <v>0.5497</v>
      </c>
      <c r="DF42">
        <v>0.5602</v>
      </c>
      <c r="DG42">
        <v>0.5683</v>
      </c>
      <c r="DH42">
        <v>0.57</v>
      </c>
      <c r="DI42">
        <v>0.5863</v>
      </c>
      <c r="DJ42">
        <v>0.73</v>
      </c>
      <c r="DK42">
        <v>0.7585</v>
      </c>
      <c r="DL42">
        <v>0.7854</v>
      </c>
      <c r="DM42">
        <v>0.8</v>
      </c>
      <c r="DN42">
        <v>0.8</v>
      </c>
      <c r="DO42">
        <v>0.8</v>
      </c>
      <c r="DP42">
        <v>0.8</v>
      </c>
      <c r="DQ42">
        <v>0.8</v>
      </c>
      <c r="DR42">
        <v>0.8</v>
      </c>
      <c r="DS42">
        <v>0.9301</v>
      </c>
      <c r="DT42">
        <v>0.96</v>
      </c>
      <c r="DU42">
        <v>0.96</v>
      </c>
      <c r="DV42">
        <v>0.96</v>
      </c>
      <c r="DW42">
        <v>0.96</v>
      </c>
      <c r="DX42">
        <v>0.9723</v>
      </c>
    </row>
    <row r="43" spans="1:128">
      <c r="A43">
        <v>4.2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7.172e-8</v>
      </c>
      <c r="J43">
        <v>9.662e-7</v>
      </c>
      <c r="K43">
        <v>2.552e-6</v>
      </c>
      <c r="L43">
        <v>7.716e-6</v>
      </c>
      <c r="M43">
        <v>1.398e-5</v>
      </c>
      <c r="N43">
        <v>2.013e-5</v>
      </c>
      <c r="O43">
        <v>2.771e-5</v>
      </c>
      <c r="P43">
        <v>3.655e-5</v>
      </c>
      <c r="Q43">
        <v>5.679e-5</v>
      </c>
      <c r="R43">
        <v>8.447e-5</v>
      </c>
      <c r="S43">
        <v>0.0001017</v>
      </c>
      <c r="T43">
        <v>0.0001237</v>
      </c>
      <c r="U43">
        <v>0.0001522</v>
      </c>
      <c r="V43">
        <v>0.0002417</v>
      </c>
      <c r="W43">
        <v>0.0003426</v>
      </c>
      <c r="X43">
        <v>0.0004115</v>
      </c>
      <c r="Y43">
        <v>0.0004894</v>
      </c>
      <c r="Z43">
        <v>0.000576</v>
      </c>
      <c r="AA43">
        <v>0.0007024</v>
      </c>
      <c r="AB43">
        <v>0.0011</v>
      </c>
      <c r="AC43">
        <v>0.0012</v>
      </c>
      <c r="AD43">
        <v>0.0014</v>
      </c>
      <c r="AE43">
        <v>0.0016</v>
      </c>
      <c r="AF43">
        <v>0.0019</v>
      </c>
      <c r="AG43">
        <v>0.0024</v>
      </c>
      <c r="AH43">
        <v>0.0027</v>
      </c>
      <c r="AI43">
        <v>0.003</v>
      </c>
      <c r="AJ43">
        <v>0.0033</v>
      </c>
      <c r="AK43">
        <v>0.0037</v>
      </c>
      <c r="AL43">
        <v>0.0046</v>
      </c>
      <c r="AM43">
        <v>0.0053</v>
      </c>
      <c r="AN43">
        <v>0.0058</v>
      </c>
      <c r="AO43">
        <v>0.0063</v>
      </c>
      <c r="AP43">
        <v>0.0075</v>
      </c>
      <c r="AQ43">
        <v>0.0088</v>
      </c>
      <c r="AR43">
        <v>0.0095</v>
      </c>
      <c r="AS43">
        <v>0.0102</v>
      </c>
      <c r="AT43">
        <v>0.0111</v>
      </c>
      <c r="AU43">
        <v>0.0133</v>
      </c>
      <c r="AV43">
        <v>0.0148</v>
      </c>
      <c r="AW43">
        <v>0.0157</v>
      </c>
      <c r="AX43">
        <v>0.0167</v>
      </c>
      <c r="AY43">
        <v>0.0181</v>
      </c>
      <c r="AZ43">
        <v>0.021</v>
      </c>
      <c r="BA43">
        <v>0.0231</v>
      </c>
      <c r="BB43">
        <v>0.0243</v>
      </c>
      <c r="BC43">
        <v>0.0256</v>
      </c>
      <c r="BD43">
        <v>0.0269</v>
      </c>
      <c r="BE43">
        <v>0.0295</v>
      </c>
      <c r="BF43">
        <v>0.032</v>
      </c>
      <c r="BG43">
        <v>0.0335</v>
      </c>
      <c r="BH43">
        <v>0.035</v>
      </c>
      <c r="BI43">
        <v>0.0365</v>
      </c>
      <c r="BJ43">
        <v>0.0385</v>
      </c>
      <c r="BK43">
        <v>0.0416</v>
      </c>
      <c r="BL43">
        <v>0.0443</v>
      </c>
      <c r="BM43">
        <v>0.046</v>
      </c>
      <c r="BN43">
        <v>0.0482</v>
      </c>
      <c r="BO43">
        <v>0.0517</v>
      </c>
      <c r="BP43">
        <v>0.0548</v>
      </c>
      <c r="BQ43">
        <v>0.0566</v>
      </c>
      <c r="BR43">
        <v>0.0587</v>
      </c>
      <c r="BS43">
        <v>0.0624</v>
      </c>
      <c r="BT43">
        <v>0.0662</v>
      </c>
      <c r="BU43">
        <v>0.0682</v>
      </c>
      <c r="BV43">
        <v>0.0702</v>
      </c>
      <c r="BW43">
        <v>0.0722</v>
      </c>
      <c r="BX43">
        <v>0.0741</v>
      </c>
      <c r="BY43">
        <v>0.0771</v>
      </c>
      <c r="BZ43">
        <v>0.1064</v>
      </c>
      <c r="CA43">
        <v>0.1353</v>
      </c>
      <c r="CB43">
        <v>0.1683</v>
      </c>
      <c r="CC43">
        <v>0.1975</v>
      </c>
      <c r="CD43">
        <v>0.2242</v>
      </c>
      <c r="CE43">
        <v>0.2449</v>
      </c>
      <c r="CF43">
        <v>0.2635</v>
      </c>
      <c r="CG43">
        <v>0.2825</v>
      </c>
      <c r="CH43">
        <v>0.2983</v>
      </c>
      <c r="CI43">
        <v>0.3146</v>
      </c>
      <c r="CJ43">
        <v>0.3301</v>
      </c>
      <c r="CK43">
        <v>0.3443</v>
      </c>
      <c r="CL43">
        <v>0.3569</v>
      </c>
      <c r="CM43">
        <v>0.3675</v>
      </c>
      <c r="CN43">
        <v>0.377</v>
      </c>
      <c r="CO43">
        <v>0.4073</v>
      </c>
      <c r="CP43">
        <v>0.4251</v>
      </c>
      <c r="CQ43">
        <v>0.4431</v>
      </c>
      <c r="CR43">
        <v>0.4605</v>
      </c>
      <c r="CS43">
        <v>0.4731</v>
      </c>
      <c r="CT43">
        <v>0.4801</v>
      </c>
      <c r="CU43">
        <v>0.4837</v>
      </c>
      <c r="CV43">
        <v>0.4873</v>
      </c>
      <c r="CW43">
        <v>0.4897</v>
      </c>
      <c r="CX43">
        <v>0.4907</v>
      </c>
      <c r="CY43">
        <v>0.493</v>
      </c>
      <c r="CZ43">
        <v>0.4993</v>
      </c>
      <c r="DA43">
        <v>0.5087</v>
      </c>
      <c r="DB43">
        <v>0.518</v>
      </c>
      <c r="DC43">
        <v>0.5274</v>
      </c>
      <c r="DD43">
        <v>0.5393</v>
      </c>
      <c r="DE43">
        <v>0.5498</v>
      </c>
      <c r="DF43">
        <v>0.5602</v>
      </c>
      <c r="DG43">
        <v>0.5683</v>
      </c>
      <c r="DH43">
        <v>0.57</v>
      </c>
      <c r="DI43">
        <v>0.5863</v>
      </c>
      <c r="DJ43">
        <v>0.73</v>
      </c>
      <c r="DK43">
        <v>0.7585</v>
      </c>
      <c r="DL43">
        <v>0.7854</v>
      </c>
      <c r="DM43">
        <v>0.8</v>
      </c>
      <c r="DN43">
        <v>0.8</v>
      </c>
      <c r="DO43">
        <v>0.8</v>
      </c>
      <c r="DP43">
        <v>0.8</v>
      </c>
      <c r="DQ43">
        <v>0.8</v>
      </c>
      <c r="DR43">
        <v>0.8</v>
      </c>
      <c r="DS43">
        <v>0.9301</v>
      </c>
      <c r="DT43">
        <v>0.96</v>
      </c>
      <c r="DU43">
        <v>0.96</v>
      </c>
      <c r="DV43">
        <v>0.96</v>
      </c>
      <c r="DW43">
        <v>0.96</v>
      </c>
      <c r="DX43">
        <v>0.9723</v>
      </c>
    </row>
    <row r="44" spans="1:128">
      <c r="A44">
        <v>4.3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7.172e-8</v>
      </c>
      <c r="J44">
        <v>9.662e-7</v>
      </c>
      <c r="K44">
        <v>2.552e-6</v>
      </c>
      <c r="L44">
        <v>7.777e-6</v>
      </c>
      <c r="M44">
        <v>1.408e-5</v>
      </c>
      <c r="N44">
        <v>2.032e-5</v>
      </c>
      <c r="O44">
        <v>2.791e-5</v>
      </c>
      <c r="P44">
        <v>3.678e-5</v>
      </c>
      <c r="Q44">
        <v>5.725e-5</v>
      </c>
      <c r="R44">
        <v>8.516e-5</v>
      </c>
      <c r="S44">
        <v>0.0001025</v>
      </c>
      <c r="T44">
        <v>0.0001247</v>
      </c>
      <c r="U44">
        <v>0.0001538</v>
      </c>
      <c r="V44">
        <v>0.0002443</v>
      </c>
      <c r="W44">
        <v>0.0003459</v>
      </c>
      <c r="X44">
        <v>0.0004154</v>
      </c>
      <c r="Y44">
        <v>0.0004942</v>
      </c>
      <c r="Z44">
        <v>0.0005812</v>
      </c>
      <c r="AA44">
        <v>0.0007079</v>
      </c>
      <c r="AB44">
        <v>0.0011</v>
      </c>
      <c r="AC44">
        <v>0.0012</v>
      </c>
      <c r="AD44">
        <v>0.0014</v>
      </c>
      <c r="AE44">
        <v>0.0016</v>
      </c>
      <c r="AF44">
        <v>0.0019</v>
      </c>
      <c r="AG44">
        <v>0.0024</v>
      </c>
      <c r="AH44">
        <v>0.0027</v>
      </c>
      <c r="AI44">
        <v>0.003</v>
      </c>
      <c r="AJ44">
        <v>0.0033</v>
      </c>
      <c r="AK44">
        <v>0.0037</v>
      </c>
      <c r="AL44">
        <v>0.0047</v>
      </c>
      <c r="AM44">
        <v>0.0053</v>
      </c>
      <c r="AN44">
        <v>0.0058</v>
      </c>
      <c r="AO44">
        <v>0.0063</v>
      </c>
      <c r="AP44">
        <v>0.0076</v>
      </c>
      <c r="AQ44">
        <v>0.0088</v>
      </c>
      <c r="AR44">
        <v>0.0095</v>
      </c>
      <c r="AS44">
        <v>0.0103</v>
      </c>
      <c r="AT44">
        <v>0.0112</v>
      </c>
      <c r="AU44">
        <v>0.0133</v>
      </c>
      <c r="AV44">
        <v>0.0148</v>
      </c>
      <c r="AW44">
        <v>0.0158</v>
      </c>
      <c r="AX44">
        <v>0.0168</v>
      </c>
      <c r="AY44">
        <v>0.0182</v>
      </c>
      <c r="AZ44">
        <v>0.0211</v>
      </c>
      <c r="BA44">
        <v>0.0232</v>
      </c>
      <c r="BB44">
        <v>0.0245</v>
      </c>
      <c r="BC44">
        <v>0.0258</v>
      </c>
      <c r="BD44">
        <v>0.0271</v>
      </c>
      <c r="BE44">
        <v>0.0296</v>
      </c>
      <c r="BF44">
        <v>0.0322</v>
      </c>
      <c r="BG44">
        <v>0.0337</v>
      </c>
      <c r="BH44">
        <v>0.0352</v>
      </c>
      <c r="BI44">
        <v>0.0367</v>
      </c>
      <c r="BJ44">
        <v>0.0387</v>
      </c>
      <c r="BK44">
        <v>0.0418</v>
      </c>
      <c r="BL44">
        <v>0.0444</v>
      </c>
      <c r="BM44">
        <v>0.0461</v>
      </c>
      <c r="BN44">
        <v>0.0484</v>
      </c>
      <c r="BO44">
        <v>0.0518</v>
      </c>
      <c r="BP44">
        <v>0.0549</v>
      </c>
      <c r="BQ44">
        <v>0.0568</v>
      </c>
      <c r="BR44">
        <v>0.0588</v>
      </c>
      <c r="BS44">
        <v>0.0626</v>
      </c>
      <c r="BT44">
        <v>0.0664</v>
      </c>
      <c r="BU44">
        <v>0.0684</v>
      </c>
      <c r="BV44">
        <v>0.0704</v>
      </c>
      <c r="BW44">
        <v>0.0724</v>
      </c>
      <c r="BX44">
        <v>0.0743</v>
      </c>
      <c r="BY44">
        <v>0.0773</v>
      </c>
      <c r="BZ44">
        <v>0.1066</v>
      </c>
      <c r="CA44">
        <v>0.1355</v>
      </c>
      <c r="CB44">
        <v>0.1685</v>
      </c>
      <c r="CC44">
        <v>0.1976</v>
      </c>
      <c r="CD44">
        <v>0.2243</v>
      </c>
      <c r="CE44">
        <v>0.245</v>
      </c>
      <c r="CF44">
        <v>0.2636</v>
      </c>
      <c r="CG44">
        <v>0.2826</v>
      </c>
      <c r="CH44">
        <v>0.2984</v>
      </c>
      <c r="CI44">
        <v>0.3147</v>
      </c>
      <c r="CJ44">
        <v>0.3303</v>
      </c>
      <c r="CK44">
        <v>0.3445</v>
      </c>
      <c r="CL44">
        <v>0.3571</v>
      </c>
      <c r="CM44">
        <v>0.3676</v>
      </c>
      <c r="CN44">
        <v>0.3771</v>
      </c>
      <c r="CO44">
        <v>0.4074</v>
      </c>
      <c r="CP44">
        <v>0.4251</v>
      </c>
      <c r="CQ44">
        <v>0.4431</v>
      </c>
      <c r="CR44">
        <v>0.4605</v>
      </c>
      <c r="CS44">
        <v>0.4732</v>
      </c>
      <c r="CT44">
        <v>0.4801</v>
      </c>
      <c r="CU44">
        <v>0.4837</v>
      </c>
      <c r="CV44">
        <v>0.4873</v>
      </c>
      <c r="CW44">
        <v>0.4897</v>
      </c>
      <c r="CX44">
        <v>0.4907</v>
      </c>
      <c r="CY44">
        <v>0.493</v>
      </c>
      <c r="CZ44">
        <v>0.4994</v>
      </c>
      <c r="DA44">
        <v>0.5087</v>
      </c>
      <c r="DB44">
        <v>0.5181</v>
      </c>
      <c r="DC44">
        <v>0.5275</v>
      </c>
      <c r="DD44">
        <v>0.5393</v>
      </c>
      <c r="DE44">
        <v>0.5498</v>
      </c>
      <c r="DF44">
        <v>0.5602</v>
      </c>
      <c r="DG44">
        <v>0.5683</v>
      </c>
      <c r="DH44">
        <v>0.57</v>
      </c>
      <c r="DI44">
        <v>0.5863</v>
      </c>
      <c r="DJ44">
        <v>0.73</v>
      </c>
      <c r="DK44">
        <v>0.7585</v>
      </c>
      <c r="DL44">
        <v>0.7854</v>
      </c>
      <c r="DM44">
        <v>0.8</v>
      </c>
      <c r="DN44">
        <v>0.8</v>
      </c>
      <c r="DO44">
        <v>0.8</v>
      </c>
      <c r="DP44">
        <v>0.8</v>
      </c>
      <c r="DQ44">
        <v>0.8</v>
      </c>
      <c r="DR44">
        <v>0.8</v>
      </c>
      <c r="DS44">
        <v>0.9301</v>
      </c>
      <c r="DT44">
        <v>0.96</v>
      </c>
      <c r="DU44">
        <v>0.96</v>
      </c>
      <c r="DV44">
        <v>0.96</v>
      </c>
      <c r="DW44">
        <v>0.96</v>
      </c>
      <c r="DX44">
        <v>0.9723</v>
      </c>
    </row>
    <row r="45" spans="1:128">
      <c r="A45">
        <v>4.4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7.172e-8</v>
      </c>
      <c r="J45">
        <v>9.662e-7</v>
      </c>
      <c r="K45">
        <v>2.552e-6</v>
      </c>
      <c r="L45">
        <v>7.777e-6</v>
      </c>
      <c r="M45">
        <v>1.424e-5</v>
      </c>
      <c r="N45">
        <v>2.053e-5</v>
      </c>
      <c r="O45">
        <v>2.825e-5</v>
      </c>
      <c r="P45">
        <v>3.722e-5</v>
      </c>
      <c r="Q45">
        <v>5.763e-5</v>
      </c>
      <c r="R45">
        <v>8.57e-5</v>
      </c>
      <c r="S45">
        <v>0.0001036</v>
      </c>
      <c r="T45">
        <v>0.0001262</v>
      </c>
      <c r="U45">
        <v>0.0001555</v>
      </c>
      <c r="V45">
        <v>0.0002467</v>
      </c>
      <c r="W45">
        <v>0.0003493</v>
      </c>
      <c r="X45">
        <v>0.0004195</v>
      </c>
      <c r="Y45">
        <v>0.0004981</v>
      </c>
      <c r="Z45">
        <v>0.0005852</v>
      </c>
      <c r="AA45">
        <v>0.0007131</v>
      </c>
      <c r="AB45">
        <v>0.0011</v>
      </c>
      <c r="AC45">
        <v>0.0012</v>
      </c>
      <c r="AD45">
        <v>0.0014</v>
      </c>
      <c r="AE45">
        <v>0.0016</v>
      </c>
      <c r="AF45">
        <v>0.0019</v>
      </c>
      <c r="AG45">
        <v>0.0024</v>
      </c>
      <c r="AH45">
        <v>0.0027</v>
      </c>
      <c r="AI45">
        <v>0.003</v>
      </c>
      <c r="AJ45">
        <v>0.0033</v>
      </c>
      <c r="AK45">
        <v>0.0037</v>
      </c>
      <c r="AL45">
        <v>0.0047</v>
      </c>
      <c r="AM45">
        <v>0.0054</v>
      </c>
      <c r="AN45">
        <v>0.0058</v>
      </c>
      <c r="AO45">
        <v>0.0064</v>
      </c>
      <c r="AP45">
        <v>0.0076</v>
      </c>
      <c r="AQ45">
        <v>0.0089</v>
      </c>
      <c r="AR45">
        <v>0.0096</v>
      </c>
      <c r="AS45">
        <v>0.0103</v>
      </c>
      <c r="AT45">
        <v>0.0113</v>
      </c>
      <c r="AU45">
        <v>0.0134</v>
      </c>
      <c r="AV45">
        <v>0.0149</v>
      </c>
      <c r="AW45">
        <v>0.0158</v>
      </c>
      <c r="AX45">
        <v>0.0168</v>
      </c>
      <c r="AY45">
        <v>0.0183</v>
      </c>
      <c r="AZ45">
        <v>0.0212</v>
      </c>
      <c r="BA45">
        <v>0.0233</v>
      </c>
      <c r="BB45">
        <v>0.0245</v>
      </c>
      <c r="BC45">
        <v>0.0258</v>
      </c>
      <c r="BD45">
        <v>0.0272</v>
      </c>
      <c r="BE45">
        <v>0.0297</v>
      </c>
      <c r="BF45">
        <v>0.0323</v>
      </c>
      <c r="BG45">
        <v>0.0338</v>
      </c>
      <c r="BH45">
        <v>0.0353</v>
      </c>
      <c r="BI45">
        <v>0.0368</v>
      </c>
      <c r="BJ45">
        <v>0.0388</v>
      </c>
      <c r="BK45">
        <v>0.0419</v>
      </c>
      <c r="BL45">
        <v>0.0446</v>
      </c>
      <c r="BM45">
        <v>0.0463</v>
      </c>
      <c r="BN45">
        <v>0.0485</v>
      </c>
      <c r="BO45">
        <v>0.052</v>
      </c>
      <c r="BP45">
        <v>0.055</v>
      </c>
      <c r="BQ45">
        <v>0.0569</v>
      </c>
      <c r="BR45">
        <v>0.059</v>
      </c>
      <c r="BS45">
        <v>0.0627</v>
      </c>
      <c r="BT45">
        <v>0.0665</v>
      </c>
      <c r="BU45">
        <v>0.0685</v>
      </c>
      <c r="BV45">
        <v>0.0705</v>
      </c>
      <c r="BW45">
        <v>0.0725</v>
      </c>
      <c r="BX45">
        <v>0.0745</v>
      </c>
      <c r="BY45">
        <v>0.0774</v>
      </c>
      <c r="BZ45">
        <v>0.1067</v>
      </c>
      <c r="CA45">
        <v>0.1356</v>
      </c>
      <c r="CB45">
        <v>0.1686</v>
      </c>
      <c r="CC45">
        <v>0.1977</v>
      </c>
      <c r="CD45">
        <v>0.2243</v>
      </c>
      <c r="CE45">
        <v>0.245</v>
      </c>
      <c r="CF45">
        <v>0.2636</v>
      </c>
      <c r="CG45">
        <v>0.2827</v>
      </c>
      <c r="CH45">
        <v>0.2985</v>
      </c>
      <c r="CI45">
        <v>0.3148</v>
      </c>
      <c r="CJ45">
        <v>0.3304</v>
      </c>
      <c r="CK45">
        <v>0.3446</v>
      </c>
      <c r="CL45">
        <v>0.3571</v>
      </c>
      <c r="CM45">
        <v>0.3677</v>
      </c>
      <c r="CN45">
        <v>0.3772</v>
      </c>
      <c r="CO45">
        <v>0.4074</v>
      </c>
      <c r="CP45">
        <v>0.4251</v>
      </c>
      <c r="CQ45">
        <v>0.4431</v>
      </c>
      <c r="CR45">
        <v>0.4605</v>
      </c>
      <c r="CS45">
        <v>0.4732</v>
      </c>
      <c r="CT45">
        <v>0.4801</v>
      </c>
      <c r="CU45">
        <v>0.4837</v>
      </c>
      <c r="CV45">
        <v>0.4873</v>
      </c>
      <c r="CW45">
        <v>0.4897</v>
      </c>
      <c r="CX45">
        <v>0.4907</v>
      </c>
      <c r="CY45">
        <v>0.493</v>
      </c>
      <c r="CZ45">
        <v>0.4995</v>
      </c>
      <c r="DA45">
        <v>0.5088</v>
      </c>
      <c r="DB45">
        <v>0.5181</v>
      </c>
      <c r="DC45">
        <v>0.5275</v>
      </c>
      <c r="DD45">
        <v>0.5393</v>
      </c>
      <c r="DE45">
        <v>0.5498</v>
      </c>
      <c r="DF45">
        <v>0.5602</v>
      </c>
      <c r="DG45">
        <v>0.5683</v>
      </c>
      <c r="DH45">
        <v>0.57</v>
      </c>
      <c r="DI45">
        <v>0.5863</v>
      </c>
      <c r="DJ45">
        <v>0.73</v>
      </c>
      <c r="DK45">
        <v>0.7585</v>
      </c>
      <c r="DL45">
        <v>0.7854</v>
      </c>
      <c r="DM45">
        <v>0.8</v>
      </c>
      <c r="DN45">
        <v>0.8</v>
      </c>
      <c r="DO45">
        <v>0.8</v>
      </c>
      <c r="DP45">
        <v>0.8</v>
      </c>
      <c r="DQ45">
        <v>0.8</v>
      </c>
      <c r="DR45">
        <v>0.8</v>
      </c>
      <c r="DS45">
        <v>0.9301</v>
      </c>
      <c r="DT45">
        <v>0.96</v>
      </c>
      <c r="DU45">
        <v>0.96</v>
      </c>
      <c r="DV45">
        <v>0.96</v>
      </c>
      <c r="DW45">
        <v>0.96</v>
      </c>
      <c r="DX45">
        <v>0.9723</v>
      </c>
    </row>
    <row r="46" spans="1:128">
      <c r="A46">
        <v>4.5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7.172e-8</v>
      </c>
      <c r="J46">
        <v>1.06e-6</v>
      </c>
      <c r="K46">
        <v>2.587e-6</v>
      </c>
      <c r="L46">
        <v>7.816e-6</v>
      </c>
      <c r="M46">
        <v>1.433e-5</v>
      </c>
      <c r="N46">
        <v>2.053e-5</v>
      </c>
      <c r="O46">
        <v>2.827e-5</v>
      </c>
      <c r="P46">
        <v>3.732e-5</v>
      </c>
      <c r="Q46">
        <v>5.773e-5</v>
      </c>
      <c r="R46">
        <v>8.59e-5</v>
      </c>
      <c r="S46">
        <v>0.0001038</v>
      </c>
      <c r="T46">
        <v>0.0001263</v>
      </c>
      <c r="U46">
        <v>0.0001559</v>
      </c>
      <c r="V46">
        <v>0.0002473</v>
      </c>
      <c r="W46">
        <v>0.0003499</v>
      </c>
      <c r="X46">
        <v>0.0004201</v>
      </c>
      <c r="Y46">
        <v>0.0004991</v>
      </c>
      <c r="Z46">
        <v>0.0005866</v>
      </c>
      <c r="AA46">
        <v>0.0007141</v>
      </c>
      <c r="AB46">
        <v>0.0011</v>
      </c>
      <c r="AC46">
        <v>0.0012</v>
      </c>
      <c r="AD46">
        <v>0.0014</v>
      </c>
      <c r="AE46">
        <v>0.0016</v>
      </c>
      <c r="AF46">
        <v>0.0019</v>
      </c>
      <c r="AG46">
        <v>0.0024</v>
      </c>
      <c r="AH46">
        <v>0.0027</v>
      </c>
      <c r="AI46">
        <v>0.003</v>
      </c>
      <c r="AJ46">
        <v>0.0033</v>
      </c>
      <c r="AK46">
        <v>0.0037</v>
      </c>
      <c r="AL46">
        <v>0.0047</v>
      </c>
      <c r="AM46">
        <v>0.0054</v>
      </c>
      <c r="AN46">
        <v>0.0058</v>
      </c>
      <c r="AO46">
        <v>0.0064</v>
      </c>
      <c r="AP46">
        <v>0.0076</v>
      </c>
      <c r="AQ46">
        <v>0.0089</v>
      </c>
      <c r="AR46">
        <v>0.0096</v>
      </c>
      <c r="AS46">
        <v>0.0103</v>
      </c>
      <c r="AT46">
        <v>0.0113</v>
      </c>
      <c r="AU46">
        <v>0.0134</v>
      </c>
      <c r="AV46">
        <v>0.0149</v>
      </c>
      <c r="AW46">
        <v>0.0158</v>
      </c>
      <c r="AX46">
        <v>0.0168</v>
      </c>
      <c r="AY46">
        <v>0.0183</v>
      </c>
      <c r="AZ46">
        <v>0.0212</v>
      </c>
      <c r="BA46">
        <v>0.0233</v>
      </c>
      <c r="BB46">
        <v>0.0246</v>
      </c>
      <c r="BC46">
        <v>0.0259</v>
      </c>
      <c r="BD46">
        <v>0.0272</v>
      </c>
      <c r="BE46">
        <v>0.0297</v>
      </c>
      <c r="BF46">
        <v>0.0323</v>
      </c>
      <c r="BG46">
        <v>0.0338</v>
      </c>
      <c r="BH46">
        <v>0.0353</v>
      </c>
      <c r="BI46">
        <v>0.0368</v>
      </c>
      <c r="BJ46">
        <v>0.0388</v>
      </c>
      <c r="BK46">
        <v>0.0419</v>
      </c>
      <c r="BL46">
        <v>0.0446</v>
      </c>
      <c r="BM46">
        <v>0.0463</v>
      </c>
      <c r="BN46">
        <v>0.0485</v>
      </c>
      <c r="BO46">
        <v>0.052</v>
      </c>
      <c r="BP46">
        <v>0.0551</v>
      </c>
      <c r="BQ46">
        <v>0.0569</v>
      </c>
      <c r="BR46">
        <v>0.059</v>
      </c>
      <c r="BS46">
        <v>0.0627</v>
      </c>
      <c r="BT46">
        <v>0.0665</v>
      </c>
      <c r="BU46">
        <v>0.0685</v>
      </c>
      <c r="BV46">
        <v>0.0705</v>
      </c>
      <c r="BW46">
        <v>0.0725</v>
      </c>
      <c r="BX46">
        <v>0.0745</v>
      </c>
      <c r="BY46">
        <v>0.0774</v>
      </c>
      <c r="BZ46">
        <v>0.1068</v>
      </c>
      <c r="CA46">
        <v>0.1356</v>
      </c>
      <c r="CB46">
        <v>0.1686</v>
      </c>
      <c r="CC46">
        <v>0.1977</v>
      </c>
      <c r="CD46">
        <v>0.2243</v>
      </c>
      <c r="CE46">
        <v>0.245</v>
      </c>
      <c r="CF46">
        <v>0.2636</v>
      </c>
      <c r="CG46">
        <v>0.2827</v>
      </c>
      <c r="CH46">
        <v>0.2985</v>
      </c>
      <c r="CI46">
        <v>0.3149</v>
      </c>
      <c r="CJ46">
        <v>0.3304</v>
      </c>
      <c r="CK46">
        <v>0.3446</v>
      </c>
      <c r="CL46">
        <v>0.3571</v>
      </c>
      <c r="CM46">
        <v>0.3677</v>
      </c>
      <c r="CN46">
        <v>0.3772</v>
      </c>
      <c r="CO46">
        <v>0.4074</v>
      </c>
      <c r="CP46">
        <v>0.4251</v>
      </c>
      <c r="CQ46">
        <v>0.4431</v>
      </c>
      <c r="CR46">
        <v>0.4605</v>
      </c>
      <c r="CS46">
        <v>0.4732</v>
      </c>
      <c r="CT46">
        <v>0.4801</v>
      </c>
      <c r="CU46">
        <v>0.4837</v>
      </c>
      <c r="CV46">
        <v>0.4873</v>
      </c>
      <c r="CW46">
        <v>0.4897</v>
      </c>
      <c r="CX46">
        <v>0.4907</v>
      </c>
      <c r="CY46">
        <v>0.493</v>
      </c>
      <c r="CZ46">
        <v>0.4995</v>
      </c>
      <c r="DA46">
        <v>0.5088</v>
      </c>
      <c r="DB46">
        <v>0.5181</v>
      </c>
      <c r="DC46">
        <v>0.5275</v>
      </c>
      <c r="DD46">
        <v>0.5393</v>
      </c>
      <c r="DE46">
        <v>0.5498</v>
      </c>
      <c r="DF46">
        <v>0.5602</v>
      </c>
      <c r="DG46">
        <v>0.5683</v>
      </c>
      <c r="DH46">
        <v>0.57</v>
      </c>
      <c r="DI46">
        <v>0.5863</v>
      </c>
      <c r="DJ46">
        <v>0.73</v>
      </c>
      <c r="DK46">
        <v>0.7585</v>
      </c>
      <c r="DL46">
        <v>0.7854</v>
      </c>
      <c r="DM46">
        <v>0.8</v>
      </c>
      <c r="DN46">
        <v>0.8</v>
      </c>
      <c r="DO46">
        <v>0.8</v>
      </c>
      <c r="DP46">
        <v>0.8</v>
      </c>
      <c r="DQ46">
        <v>0.8</v>
      </c>
      <c r="DR46">
        <v>0.8</v>
      </c>
      <c r="DS46">
        <v>0.9301</v>
      </c>
      <c r="DT46">
        <v>0.96</v>
      </c>
      <c r="DU46">
        <v>0.96</v>
      </c>
      <c r="DV46">
        <v>0.96</v>
      </c>
      <c r="DW46">
        <v>0.96</v>
      </c>
      <c r="DX46">
        <v>0.9723</v>
      </c>
    </row>
    <row r="47" spans="1:128">
      <c r="A47">
        <v>4.6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7.172e-8</v>
      </c>
      <c r="J47">
        <v>1.06e-6</v>
      </c>
      <c r="K47">
        <v>2.587e-6</v>
      </c>
      <c r="L47">
        <v>7.816e-6</v>
      </c>
      <c r="M47">
        <v>1.433e-5</v>
      </c>
      <c r="N47">
        <v>2.053e-5</v>
      </c>
      <c r="O47">
        <v>2.827e-5</v>
      </c>
      <c r="P47">
        <v>3.732e-5</v>
      </c>
      <c r="Q47">
        <v>5.773e-5</v>
      </c>
      <c r="R47">
        <v>8.59e-5</v>
      </c>
      <c r="S47">
        <v>0.0001038</v>
      </c>
      <c r="T47">
        <v>0.0001263</v>
      </c>
      <c r="U47">
        <v>0.0001559</v>
      </c>
      <c r="V47">
        <v>0.0002473</v>
      </c>
      <c r="W47">
        <v>0.0003499</v>
      </c>
      <c r="X47">
        <v>0.0004201</v>
      </c>
      <c r="Y47">
        <v>0.0004991</v>
      </c>
      <c r="Z47">
        <v>0.0005866</v>
      </c>
      <c r="AA47">
        <v>0.0007141</v>
      </c>
      <c r="AB47">
        <v>0.0011</v>
      </c>
      <c r="AC47">
        <v>0.0012</v>
      </c>
      <c r="AD47">
        <v>0.0014</v>
      </c>
      <c r="AE47">
        <v>0.0016</v>
      </c>
      <c r="AF47">
        <v>0.0019</v>
      </c>
      <c r="AG47">
        <v>0.0024</v>
      </c>
      <c r="AH47">
        <v>0.0027</v>
      </c>
      <c r="AI47">
        <v>0.003</v>
      </c>
      <c r="AJ47">
        <v>0.0033</v>
      </c>
      <c r="AK47">
        <v>0.0037</v>
      </c>
      <c r="AL47">
        <v>0.0047</v>
      </c>
      <c r="AM47">
        <v>0.0054</v>
      </c>
      <c r="AN47">
        <v>0.0058</v>
      </c>
      <c r="AO47">
        <v>0.0064</v>
      </c>
      <c r="AP47">
        <v>0.0076</v>
      </c>
      <c r="AQ47">
        <v>0.0089</v>
      </c>
      <c r="AR47">
        <v>0.0096</v>
      </c>
      <c r="AS47">
        <v>0.0103</v>
      </c>
      <c r="AT47">
        <v>0.0113</v>
      </c>
      <c r="AU47">
        <v>0.0134</v>
      </c>
      <c r="AV47">
        <v>0.0149</v>
      </c>
      <c r="AW47">
        <v>0.0158</v>
      </c>
      <c r="AX47">
        <v>0.0168</v>
      </c>
      <c r="AY47">
        <v>0.0183</v>
      </c>
      <c r="AZ47">
        <v>0.0212</v>
      </c>
      <c r="BA47">
        <v>0.0233</v>
      </c>
      <c r="BB47">
        <v>0.0246</v>
      </c>
      <c r="BC47">
        <v>0.0259</v>
      </c>
      <c r="BD47">
        <v>0.0272</v>
      </c>
      <c r="BE47">
        <v>0.0297</v>
      </c>
      <c r="BF47">
        <v>0.0323</v>
      </c>
      <c r="BG47">
        <v>0.0338</v>
      </c>
      <c r="BH47">
        <v>0.0353</v>
      </c>
      <c r="BI47">
        <v>0.0368</v>
      </c>
      <c r="BJ47">
        <v>0.0388</v>
      </c>
      <c r="BK47">
        <v>0.0419</v>
      </c>
      <c r="BL47">
        <v>0.0446</v>
      </c>
      <c r="BM47">
        <v>0.0463</v>
      </c>
      <c r="BN47">
        <v>0.0485</v>
      </c>
      <c r="BO47">
        <v>0.052</v>
      </c>
      <c r="BP47">
        <v>0.0551</v>
      </c>
      <c r="BQ47">
        <v>0.0569</v>
      </c>
      <c r="BR47">
        <v>0.059</v>
      </c>
      <c r="BS47">
        <v>0.0627</v>
      </c>
      <c r="BT47">
        <v>0.0665</v>
      </c>
      <c r="BU47">
        <v>0.0685</v>
      </c>
      <c r="BV47">
        <v>0.0705</v>
      </c>
      <c r="BW47">
        <v>0.0725</v>
      </c>
      <c r="BX47">
        <v>0.0745</v>
      </c>
      <c r="BY47">
        <v>0.0774</v>
      </c>
      <c r="BZ47">
        <v>0.1068</v>
      </c>
      <c r="CA47">
        <v>0.1356</v>
      </c>
      <c r="CB47">
        <v>0.1686</v>
      </c>
      <c r="CC47">
        <v>0.1977</v>
      </c>
      <c r="CD47">
        <v>0.2243</v>
      </c>
      <c r="CE47">
        <v>0.245</v>
      </c>
      <c r="CF47">
        <v>0.2636</v>
      </c>
      <c r="CG47">
        <v>0.2827</v>
      </c>
      <c r="CH47">
        <v>0.2985</v>
      </c>
      <c r="CI47">
        <v>0.3149</v>
      </c>
      <c r="CJ47">
        <v>0.3304</v>
      </c>
      <c r="CK47">
        <v>0.3446</v>
      </c>
      <c r="CL47">
        <v>0.3571</v>
      </c>
      <c r="CM47">
        <v>0.3677</v>
      </c>
      <c r="CN47">
        <v>0.3772</v>
      </c>
      <c r="CO47">
        <v>0.4074</v>
      </c>
      <c r="CP47">
        <v>0.4251</v>
      </c>
      <c r="CQ47">
        <v>0.4431</v>
      </c>
      <c r="CR47">
        <v>0.4605</v>
      </c>
      <c r="CS47">
        <v>0.4732</v>
      </c>
      <c r="CT47">
        <v>0.4801</v>
      </c>
      <c r="CU47">
        <v>0.4837</v>
      </c>
      <c r="CV47">
        <v>0.4873</v>
      </c>
      <c r="CW47">
        <v>0.4897</v>
      </c>
      <c r="CX47">
        <v>0.4907</v>
      </c>
      <c r="CY47">
        <v>0.493</v>
      </c>
      <c r="CZ47">
        <v>0.4995</v>
      </c>
      <c r="DA47">
        <v>0.5088</v>
      </c>
      <c r="DB47">
        <v>0.5181</v>
      </c>
      <c r="DC47">
        <v>0.5275</v>
      </c>
      <c r="DD47">
        <v>0.5393</v>
      </c>
      <c r="DE47">
        <v>0.5498</v>
      </c>
      <c r="DF47">
        <v>0.5602</v>
      </c>
      <c r="DG47">
        <v>0.5683</v>
      </c>
      <c r="DH47">
        <v>0.57</v>
      </c>
      <c r="DI47">
        <v>0.5863</v>
      </c>
      <c r="DJ47">
        <v>0.73</v>
      </c>
      <c r="DK47">
        <v>0.7585</v>
      </c>
      <c r="DL47">
        <v>0.7854</v>
      </c>
      <c r="DM47">
        <v>0.8</v>
      </c>
      <c r="DN47">
        <v>0.8</v>
      </c>
      <c r="DO47">
        <v>0.8</v>
      </c>
      <c r="DP47">
        <v>0.8</v>
      </c>
      <c r="DQ47">
        <v>0.8</v>
      </c>
      <c r="DR47">
        <v>0.8</v>
      </c>
      <c r="DS47">
        <v>0.9301</v>
      </c>
      <c r="DT47">
        <v>0.96</v>
      </c>
      <c r="DU47">
        <v>0.96</v>
      </c>
      <c r="DV47">
        <v>0.96</v>
      </c>
      <c r="DW47">
        <v>0.96</v>
      </c>
      <c r="DX47">
        <v>0.9723</v>
      </c>
    </row>
    <row r="48" spans="1:128">
      <c r="A48">
        <v>4.7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7.172e-8</v>
      </c>
      <c r="J48">
        <v>1.06e-6</v>
      </c>
      <c r="K48">
        <v>2.587e-6</v>
      </c>
      <c r="L48">
        <v>7.816e-6</v>
      </c>
      <c r="M48">
        <v>1.433e-5</v>
      </c>
      <c r="N48">
        <v>2.053e-5</v>
      </c>
      <c r="O48">
        <v>2.827e-5</v>
      </c>
      <c r="P48">
        <v>3.732e-5</v>
      </c>
      <c r="Q48">
        <v>5.773e-5</v>
      </c>
      <c r="R48">
        <v>8.59e-5</v>
      </c>
      <c r="S48">
        <v>0.0001038</v>
      </c>
      <c r="T48">
        <v>0.0001263</v>
      </c>
      <c r="U48">
        <v>0.0001559</v>
      </c>
      <c r="V48">
        <v>0.0002473</v>
      </c>
      <c r="W48">
        <v>0.0003499</v>
      </c>
      <c r="X48">
        <v>0.0004201</v>
      </c>
      <c r="Y48">
        <v>0.0004991</v>
      </c>
      <c r="Z48">
        <v>0.0005866</v>
      </c>
      <c r="AA48">
        <v>0.0007141</v>
      </c>
      <c r="AB48">
        <v>0.0011</v>
      </c>
      <c r="AC48">
        <v>0.0012</v>
      </c>
      <c r="AD48">
        <v>0.0014</v>
      </c>
      <c r="AE48">
        <v>0.0016</v>
      </c>
      <c r="AF48">
        <v>0.0019</v>
      </c>
      <c r="AG48">
        <v>0.0024</v>
      </c>
      <c r="AH48">
        <v>0.0027</v>
      </c>
      <c r="AI48">
        <v>0.003</v>
      </c>
      <c r="AJ48">
        <v>0.0033</v>
      </c>
      <c r="AK48">
        <v>0.0037</v>
      </c>
      <c r="AL48">
        <v>0.0047</v>
      </c>
      <c r="AM48">
        <v>0.0054</v>
      </c>
      <c r="AN48">
        <v>0.0058</v>
      </c>
      <c r="AO48">
        <v>0.0064</v>
      </c>
      <c r="AP48">
        <v>0.0076</v>
      </c>
      <c r="AQ48">
        <v>0.0089</v>
      </c>
      <c r="AR48">
        <v>0.0096</v>
      </c>
      <c r="AS48">
        <v>0.0103</v>
      </c>
      <c r="AT48">
        <v>0.0113</v>
      </c>
      <c r="AU48">
        <v>0.0134</v>
      </c>
      <c r="AV48">
        <v>0.0149</v>
      </c>
      <c r="AW48">
        <v>0.0158</v>
      </c>
      <c r="AX48">
        <v>0.0168</v>
      </c>
      <c r="AY48">
        <v>0.0183</v>
      </c>
      <c r="AZ48">
        <v>0.0212</v>
      </c>
      <c r="BA48">
        <v>0.0233</v>
      </c>
      <c r="BB48">
        <v>0.0246</v>
      </c>
      <c r="BC48">
        <v>0.0259</v>
      </c>
      <c r="BD48">
        <v>0.0272</v>
      </c>
      <c r="BE48">
        <v>0.0297</v>
      </c>
      <c r="BF48">
        <v>0.0323</v>
      </c>
      <c r="BG48">
        <v>0.0338</v>
      </c>
      <c r="BH48">
        <v>0.0353</v>
      </c>
      <c r="BI48">
        <v>0.0368</v>
      </c>
      <c r="BJ48">
        <v>0.0388</v>
      </c>
      <c r="BK48">
        <v>0.0419</v>
      </c>
      <c r="BL48">
        <v>0.0446</v>
      </c>
      <c r="BM48">
        <v>0.0463</v>
      </c>
      <c r="BN48">
        <v>0.0485</v>
      </c>
      <c r="BO48">
        <v>0.052</v>
      </c>
      <c r="BP48">
        <v>0.0551</v>
      </c>
      <c r="BQ48">
        <v>0.0569</v>
      </c>
      <c r="BR48">
        <v>0.059</v>
      </c>
      <c r="BS48">
        <v>0.0627</v>
      </c>
      <c r="BT48">
        <v>0.0665</v>
      </c>
      <c r="BU48">
        <v>0.0685</v>
      </c>
      <c r="BV48">
        <v>0.0705</v>
      </c>
      <c r="BW48">
        <v>0.0725</v>
      </c>
      <c r="BX48">
        <v>0.0745</v>
      </c>
      <c r="BY48">
        <v>0.0774</v>
      </c>
      <c r="BZ48">
        <v>0.1068</v>
      </c>
      <c r="CA48">
        <v>0.1356</v>
      </c>
      <c r="CB48">
        <v>0.1686</v>
      </c>
      <c r="CC48">
        <v>0.1977</v>
      </c>
      <c r="CD48">
        <v>0.2243</v>
      </c>
      <c r="CE48">
        <v>0.245</v>
      </c>
      <c r="CF48">
        <v>0.2636</v>
      </c>
      <c r="CG48">
        <v>0.2827</v>
      </c>
      <c r="CH48">
        <v>0.2985</v>
      </c>
      <c r="CI48">
        <v>0.3149</v>
      </c>
      <c r="CJ48">
        <v>0.3304</v>
      </c>
      <c r="CK48">
        <v>0.3446</v>
      </c>
      <c r="CL48">
        <v>0.3571</v>
      </c>
      <c r="CM48">
        <v>0.3677</v>
      </c>
      <c r="CN48">
        <v>0.3772</v>
      </c>
      <c r="CO48">
        <v>0.4074</v>
      </c>
      <c r="CP48">
        <v>0.4251</v>
      </c>
      <c r="CQ48">
        <v>0.4431</v>
      </c>
      <c r="CR48">
        <v>0.4605</v>
      </c>
      <c r="CS48">
        <v>0.4732</v>
      </c>
      <c r="CT48">
        <v>0.4801</v>
      </c>
      <c r="CU48">
        <v>0.4837</v>
      </c>
      <c r="CV48">
        <v>0.4873</v>
      </c>
      <c r="CW48">
        <v>0.4897</v>
      </c>
      <c r="CX48">
        <v>0.4907</v>
      </c>
      <c r="CY48">
        <v>0.493</v>
      </c>
      <c r="CZ48">
        <v>0.4995</v>
      </c>
      <c r="DA48">
        <v>0.5088</v>
      </c>
      <c r="DB48">
        <v>0.5181</v>
      </c>
      <c r="DC48">
        <v>0.5275</v>
      </c>
      <c r="DD48">
        <v>0.5393</v>
      </c>
      <c r="DE48">
        <v>0.5498</v>
      </c>
      <c r="DF48">
        <v>0.5602</v>
      </c>
      <c r="DG48">
        <v>0.5683</v>
      </c>
      <c r="DH48">
        <v>0.57</v>
      </c>
      <c r="DI48">
        <v>0.5863</v>
      </c>
      <c r="DJ48">
        <v>0.73</v>
      </c>
      <c r="DK48">
        <v>0.7585</v>
      </c>
      <c r="DL48">
        <v>0.7854</v>
      </c>
      <c r="DM48">
        <v>0.8</v>
      </c>
      <c r="DN48">
        <v>0.8</v>
      </c>
      <c r="DO48">
        <v>0.8</v>
      </c>
      <c r="DP48">
        <v>0.8</v>
      </c>
      <c r="DQ48">
        <v>0.8</v>
      </c>
      <c r="DR48">
        <v>0.8</v>
      </c>
      <c r="DS48">
        <v>0.9301</v>
      </c>
      <c r="DT48">
        <v>0.96</v>
      </c>
      <c r="DU48">
        <v>0.96</v>
      </c>
      <c r="DV48">
        <v>0.96</v>
      </c>
      <c r="DW48">
        <v>0.96</v>
      </c>
      <c r="DX48">
        <v>0.9723</v>
      </c>
    </row>
    <row r="49" spans="1:128">
      <c r="A49">
        <v>4.8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7.172e-8</v>
      </c>
      <c r="J49">
        <v>1.06e-6</v>
      </c>
      <c r="K49">
        <v>2.587e-6</v>
      </c>
      <c r="L49">
        <v>7.816e-6</v>
      </c>
      <c r="M49">
        <v>1.433e-5</v>
      </c>
      <c r="N49">
        <v>2.053e-5</v>
      </c>
      <c r="O49">
        <v>2.827e-5</v>
      </c>
      <c r="P49">
        <v>3.732e-5</v>
      </c>
      <c r="Q49">
        <v>5.773e-5</v>
      </c>
      <c r="R49">
        <v>8.59e-5</v>
      </c>
      <c r="S49">
        <v>0.0001038</v>
      </c>
      <c r="T49">
        <v>0.0001263</v>
      </c>
      <c r="U49">
        <v>0.0001559</v>
      </c>
      <c r="V49">
        <v>0.0002473</v>
      </c>
      <c r="W49">
        <v>0.0003499</v>
      </c>
      <c r="X49">
        <v>0.0004201</v>
      </c>
      <c r="Y49">
        <v>0.0004991</v>
      </c>
      <c r="Z49">
        <v>0.0005866</v>
      </c>
      <c r="AA49">
        <v>0.0007141</v>
      </c>
      <c r="AB49">
        <v>0.0011</v>
      </c>
      <c r="AC49">
        <v>0.0012</v>
      </c>
      <c r="AD49">
        <v>0.0014</v>
      </c>
      <c r="AE49">
        <v>0.0016</v>
      </c>
      <c r="AF49">
        <v>0.0019</v>
      </c>
      <c r="AG49">
        <v>0.0024</v>
      </c>
      <c r="AH49">
        <v>0.0027</v>
      </c>
      <c r="AI49">
        <v>0.003</v>
      </c>
      <c r="AJ49">
        <v>0.0033</v>
      </c>
      <c r="AK49">
        <v>0.0037</v>
      </c>
      <c r="AL49">
        <v>0.0047</v>
      </c>
      <c r="AM49">
        <v>0.0054</v>
      </c>
      <c r="AN49">
        <v>0.0058</v>
      </c>
      <c r="AO49">
        <v>0.0064</v>
      </c>
      <c r="AP49">
        <v>0.0076</v>
      </c>
      <c r="AQ49">
        <v>0.0089</v>
      </c>
      <c r="AR49">
        <v>0.0096</v>
      </c>
      <c r="AS49">
        <v>0.0103</v>
      </c>
      <c r="AT49">
        <v>0.0113</v>
      </c>
      <c r="AU49">
        <v>0.0134</v>
      </c>
      <c r="AV49">
        <v>0.0149</v>
      </c>
      <c r="AW49">
        <v>0.0158</v>
      </c>
      <c r="AX49">
        <v>0.0168</v>
      </c>
      <c r="AY49">
        <v>0.0183</v>
      </c>
      <c r="AZ49">
        <v>0.0212</v>
      </c>
      <c r="BA49">
        <v>0.0233</v>
      </c>
      <c r="BB49">
        <v>0.0246</v>
      </c>
      <c r="BC49">
        <v>0.0259</v>
      </c>
      <c r="BD49">
        <v>0.0272</v>
      </c>
      <c r="BE49">
        <v>0.0297</v>
      </c>
      <c r="BF49">
        <v>0.0323</v>
      </c>
      <c r="BG49">
        <v>0.0338</v>
      </c>
      <c r="BH49">
        <v>0.0353</v>
      </c>
      <c r="BI49">
        <v>0.0368</v>
      </c>
      <c r="BJ49">
        <v>0.0388</v>
      </c>
      <c r="BK49">
        <v>0.0419</v>
      </c>
      <c r="BL49">
        <v>0.0446</v>
      </c>
      <c r="BM49">
        <v>0.0463</v>
      </c>
      <c r="BN49">
        <v>0.0485</v>
      </c>
      <c r="BO49">
        <v>0.052</v>
      </c>
      <c r="BP49">
        <v>0.0551</v>
      </c>
      <c r="BQ49">
        <v>0.0569</v>
      </c>
      <c r="BR49">
        <v>0.059</v>
      </c>
      <c r="BS49">
        <v>0.0627</v>
      </c>
      <c r="BT49">
        <v>0.0665</v>
      </c>
      <c r="BU49">
        <v>0.0685</v>
      </c>
      <c r="BV49">
        <v>0.0705</v>
      </c>
      <c r="BW49">
        <v>0.0725</v>
      </c>
      <c r="BX49">
        <v>0.0745</v>
      </c>
      <c r="BY49">
        <v>0.0774</v>
      </c>
      <c r="BZ49">
        <v>0.1068</v>
      </c>
      <c r="CA49">
        <v>0.1356</v>
      </c>
      <c r="CB49">
        <v>0.1686</v>
      </c>
      <c r="CC49">
        <v>0.1977</v>
      </c>
      <c r="CD49">
        <v>0.2243</v>
      </c>
      <c r="CE49">
        <v>0.245</v>
      </c>
      <c r="CF49">
        <v>0.2636</v>
      </c>
      <c r="CG49">
        <v>0.2827</v>
      </c>
      <c r="CH49">
        <v>0.2985</v>
      </c>
      <c r="CI49">
        <v>0.3149</v>
      </c>
      <c r="CJ49">
        <v>0.3304</v>
      </c>
      <c r="CK49">
        <v>0.3446</v>
      </c>
      <c r="CL49">
        <v>0.3571</v>
      </c>
      <c r="CM49">
        <v>0.3677</v>
      </c>
      <c r="CN49">
        <v>0.3772</v>
      </c>
      <c r="CO49">
        <v>0.4074</v>
      </c>
      <c r="CP49">
        <v>0.4251</v>
      </c>
      <c r="CQ49">
        <v>0.4431</v>
      </c>
      <c r="CR49">
        <v>0.4605</v>
      </c>
      <c r="CS49">
        <v>0.4732</v>
      </c>
      <c r="CT49">
        <v>0.4801</v>
      </c>
      <c r="CU49">
        <v>0.4837</v>
      </c>
      <c r="CV49">
        <v>0.4873</v>
      </c>
      <c r="CW49">
        <v>0.4897</v>
      </c>
      <c r="CX49">
        <v>0.4907</v>
      </c>
      <c r="CY49">
        <v>0.493</v>
      </c>
      <c r="CZ49">
        <v>0.4995</v>
      </c>
      <c r="DA49">
        <v>0.5088</v>
      </c>
      <c r="DB49">
        <v>0.5181</v>
      </c>
      <c r="DC49">
        <v>0.5275</v>
      </c>
      <c r="DD49">
        <v>0.5393</v>
      </c>
      <c r="DE49">
        <v>0.5498</v>
      </c>
      <c r="DF49">
        <v>0.5602</v>
      </c>
      <c r="DG49">
        <v>0.5683</v>
      </c>
      <c r="DH49">
        <v>0.57</v>
      </c>
      <c r="DI49">
        <v>0.5863</v>
      </c>
      <c r="DJ49">
        <v>0.73</v>
      </c>
      <c r="DK49">
        <v>0.7585</v>
      </c>
      <c r="DL49">
        <v>0.7854</v>
      </c>
      <c r="DM49">
        <v>0.8</v>
      </c>
      <c r="DN49">
        <v>0.8</v>
      </c>
      <c r="DO49">
        <v>0.8</v>
      </c>
      <c r="DP49">
        <v>0.8</v>
      </c>
      <c r="DQ49">
        <v>0.8</v>
      </c>
      <c r="DR49">
        <v>0.8</v>
      </c>
      <c r="DS49">
        <v>0.9301</v>
      </c>
      <c r="DT49">
        <v>0.96</v>
      </c>
      <c r="DU49">
        <v>0.96</v>
      </c>
      <c r="DV49">
        <v>0.96</v>
      </c>
      <c r="DW49">
        <v>0.96</v>
      </c>
      <c r="DX49">
        <v>0.9723</v>
      </c>
    </row>
    <row r="50" spans="1:128">
      <c r="A50">
        <v>4.9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7.172e-8</v>
      </c>
      <c r="J50">
        <v>1.06e-6</v>
      </c>
      <c r="K50">
        <v>2.587e-6</v>
      </c>
      <c r="L50">
        <v>7.816e-6</v>
      </c>
      <c r="M50">
        <v>1.433e-5</v>
      </c>
      <c r="N50">
        <v>2.053e-5</v>
      </c>
      <c r="O50">
        <v>2.827e-5</v>
      </c>
      <c r="P50">
        <v>3.732e-5</v>
      </c>
      <c r="Q50">
        <v>5.773e-5</v>
      </c>
      <c r="R50">
        <v>8.59e-5</v>
      </c>
      <c r="S50">
        <v>0.0001038</v>
      </c>
      <c r="T50">
        <v>0.0001263</v>
      </c>
      <c r="U50">
        <v>0.0001559</v>
      </c>
      <c r="V50">
        <v>0.0002473</v>
      </c>
      <c r="W50">
        <v>0.0003499</v>
      </c>
      <c r="X50">
        <v>0.0004201</v>
      </c>
      <c r="Y50">
        <v>0.0004991</v>
      </c>
      <c r="Z50">
        <v>0.0005866</v>
      </c>
      <c r="AA50">
        <v>0.0007141</v>
      </c>
      <c r="AB50">
        <v>0.0011</v>
      </c>
      <c r="AC50">
        <v>0.0012</v>
      </c>
      <c r="AD50">
        <v>0.0014</v>
      </c>
      <c r="AE50">
        <v>0.0016</v>
      </c>
      <c r="AF50">
        <v>0.0019</v>
      </c>
      <c r="AG50">
        <v>0.0024</v>
      </c>
      <c r="AH50">
        <v>0.0027</v>
      </c>
      <c r="AI50">
        <v>0.003</v>
      </c>
      <c r="AJ50">
        <v>0.0033</v>
      </c>
      <c r="AK50">
        <v>0.0037</v>
      </c>
      <c r="AL50">
        <v>0.0047</v>
      </c>
      <c r="AM50">
        <v>0.0054</v>
      </c>
      <c r="AN50">
        <v>0.0058</v>
      </c>
      <c r="AO50">
        <v>0.0064</v>
      </c>
      <c r="AP50">
        <v>0.0076</v>
      </c>
      <c r="AQ50">
        <v>0.0089</v>
      </c>
      <c r="AR50">
        <v>0.0096</v>
      </c>
      <c r="AS50">
        <v>0.0103</v>
      </c>
      <c r="AT50">
        <v>0.0113</v>
      </c>
      <c r="AU50">
        <v>0.0134</v>
      </c>
      <c r="AV50">
        <v>0.0149</v>
      </c>
      <c r="AW50">
        <v>0.0158</v>
      </c>
      <c r="AX50">
        <v>0.0168</v>
      </c>
      <c r="AY50">
        <v>0.0183</v>
      </c>
      <c r="AZ50">
        <v>0.0212</v>
      </c>
      <c r="BA50">
        <v>0.0233</v>
      </c>
      <c r="BB50">
        <v>0.0246</v>
      </c>
      <c r="BC50">
        <v>0.0259</v>
      </c>
      <c r="BD50">
        <v>0.0272</v>
      </c>
      <c r="BE50">
        <v>0.0297</v>
      </c>
      <c r="BF50">
        <v>0.0323</v>
      </c>
      <c r="BG50">
        <v>0.0338</v>
      </c>
      <c r="BH50">
        <v>0.0353</v>
      </c>
      <c r="BI50">
        <v>0.0368</v>
      </c>
      <c r="BJ50">
        <v>0.0388</v>
      </c>
      <c r="BK50">
        <v>0.0419</v>
      </c>
      <c r="BL50">
        <v>0.0446</v>
      </c>
      <c r="BM50">
        <v>0.0463</v>
      </c>
      <c r="BN50">
        <v>0.0485</v>
      </c>
      <c r="BO50">
        <v>0.052</v>
      </c>
      <c r="BP50">
        <v>0.0551</v>
      </c>
      <c r="BQ50">
        <v>0.0569</v>
      </c>
      <c r="BR50">
        <v>0.059</v>
      </c>
      <c r="BS50">
        <v>0.0627</v>
      </c>
      <c r="BT50">
        <v>0.0665</v>
      </c>
      <c r="BU50">
        <v>0.0685</v>
      </c>
      <c r="BV50">
        <v>0.0705</v>
      </c>
      <c r="BW50">
        <v>0.0725</v>
      </c>
      <c r="BX50">
        <v>0.0745</v>
      </c>
      <c r="BY50">
        <v>0.0774</v>
      </c>
      <c r="BZ50">
        <v>0.1068</v>
      </c>
      <c r="CA50">
        <v>0.1356</v>
      </c>
      <c r="CB50">
        <v>0.1686</v>
      </c>
      <c r="CC50">
        <v>0.1977</v>
      </c>
      <c r="CD50">
        <v>0.2243</v>
      </c>
      <c r="CE50">
        <v>0.245</v>
      </c>
      <c r="CF50">
        <v>0.2636</v>
      </c>
      <c r="CG50">
        <v>0.2827</v>
      </c>
      <c r="CH50">
        <v>0.2985</v>
      </c>
      <c r="CI50">
        <v>0.3149</v>
      </c>
      <c r="CJ50">
        <v>0.3304</v>
      </c>
      <c r="CK50">
        <v>0.3446</v>
      </c>
      <c r="CL50">
        <v>0.3571</v>
      </c>
      <c r="CM50">
        <v>0.3677</v>
      </c>
      <c r="CN50">
        <v>0.3772</v>
      </c>
      <c r="CO50">
        <v>0.4074</v>
      </c>
      <c r="CP50">
        <v>0.4251</v>
      </c>
      <c r="CQ50">
        <v>0.4431</v>
      </c>
      <c r="CR50">
        <v>0.4605</v>
      </c>
      <c r="CS50">
        <v>0.4732</v>
      </c>
      <c r="CT50">
        <v>0.4801</v>
      </c>
      <c r="CU50">
        <v>0.4837</v>
      </c>
      <c r="CV50">
        <v>0.4873</v>
      </c>
      <c r="CW50">
        <v>0.4897</v>
      </c>
      <c r="CX50">
        <v>0.4907</v>
      </c>
      <c r="CY50">
        <v>0.493</v>
      </c>
      <c r="CZ50">
        <v>0.4995</v>
      </c>
      <c r="DA50">
        <v>0.5088</v>
      </c>
      <c r="DB50">
        <v>0.5181</v>
      </c>
      <c r="DC50">
        <v>0.5275</v>
      </c>
      <c r="DD50">
        <v>0.5393</v>
      </c>
      <c r="DE50">
        <v>0.5498</v>
      </c>
      <c r="DF50">
        <v>0.5602</v>
      </c>
      <c r="DG50">
        <v>0.5683</v>
      </c>
      <c r="DH50">
        <v>0.57</v>
      </c>
      <c r="DI50">
        <v>0.5863</v>
      </c>
      <c r="DJ50">
        <v>0.73</v>
      </c>
      <c r="DK50">
        <v>0.7585</v>
      </c>
      <c r="DL50">
        <v>0.7854</v>
      </c>
      <c r="DM50">
        <v>0.8</v>
      </c>
      <c r="DN50">
        <v>0.8</v>
      </c>
      <c r="DO50">
        <v>0.8</v>
      </c>
      <c r="DP50">
        <v>0.8</v>
      </c>
      <c r="DQ50">
        <v>0.8</v>
      </c>
      <c r="DR50">
        <v>0.8</v>
      </c>
      <c r="DS50">
        <v>0.9301</v>
      </c>
      <c r="DT50">
        <v>0.96</v>
      </c>
      <c r="DU50">
        <v>0.96</v>
      </c>
      <c r="DV50">
        <v>0.96</v>
      </c>
      <c r="DW50">
        <v>0.96</v>
      </c>
      <c r="DX50">
        <v>0.9723</v>
      </c>
    </row>
    <row r="51" spans="1:128">
      <c r="A51">
        <v>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7.172e-8</v>
      </c>
      <c r="J51">
        <v>1.06e-6</v>
      </c>
      <c r="K51">
        <v>2.587e-6</v>
      </c>
      <c r="L51">
        <v>7.816e-6</v>
      </c>
      <c r="M51">
        <v>1.433e-5</v>
      </c>
      <c r="N51">
        <v>2.053e-5</v>
      </c>
      <c r="O51">
        <v>2.827e-5</v>
      </c>
      <c r="P51">
        <v>3.732e-5</v>
      </c>
      <c r="Q51">
        <v>5.773e-5</v>
      </c>
      <c r="R51">
        <v>8.59e-5</v>
      </c>
      <c r="S51">
        <v>0.0001038</v>
      </c>
      <c r="T51">
        <v>0.0001263</v>
      </c>
      <c r="U51">
        <v>0.0001559</v>
      </c>
      <c r="V51">
        <v>0.0002473</v>
      </c>
      <c r="W51">
        <v>0.0003499</v>
      </c>
      <c r="X51">
        <v>0.0004201</v>
      </c>
      <c r="Y51">
        <v>0.0004991</v>
      </c>
      <c r="Z51">
        <v>0.0005866</v>
      </c>
      <c r="AA51">
        <v>0.0007141</v>
      </c>
      <c r="AB51">
        <v>0.0011</v>
      </c>
      <c r="AC51">
        <v>0.0012</v>
      </c>
      <c r="AD51">
        <v>0.0014</v>
      </c>
      <c r="AE51">
        <v>0.0016</v>
      </c>
      <c r="AF51">
        <v>0.0019</v>
      </c>
      <c r="AG51">
        <v>0.0024</v>
      </c>
      <c r="AH51">
        <v>0.0027</v>
      </c>
      <c r="AI51">
        <v>0.003</v>
      </c>
      <c r="AJ51">
        <v>0.0033</v>
      </c>
      <c r="AK51">
        <v>0.0037</v>
      </c>
      <c r="AL51">
        <v>0.0047</v>
      </c>
      <c r="AM51">
        <v>0.0054</v>
      </c>
      <c r="AN51">
        <v>0.0058</v>
      </c>
      <c r="AO51">
        <v>0.0064</v>
      </c>
      <c r="AP51">
        <v>0.0076</v>
      </c>
      <c r="AQ51">
        <v>0.0089</v>
      </c>
      <c r="AR51">
        <v>0.0096</v>
      </c>
      <c r="AS51">
        <v>0.0103</v>
      </c>
      <c r="AT51">
        <v>0.0113</v>
      </c>
      <c r="AU51">
        <v>0.0134</v>
      </c>
      <c r="AV51">
        <v>0.0149</v>
      </c>
      <c r="AW51">
        <v>0.0158</v>
      </c>
      <c r="AX51">
        <v>0.0168</v>
      </c>
      <c r="AY51">
        <v>0.0183</v>
      </c>
      <c r="AZ51">
        <v>0.0212</v>
      </c>
      <c r="BA51">
        <v>0.0233</v>
      </c>
      <c r="BB51">
        <v>0.0246</v>
      </c>
      <c r="BC51">
        <v>0.0259</v>
      </c>
      <c r="BD51">
        <v>0.0272</v>
      </c>
      <c r="BE51">
        <v>0.0297</v>
      </c>
      <c r="BF51">
        <v>0.0323</v>
      </c>
      <c r="BG51">
        <v>0.0338</v>
      </c>
      <c r="BH51">
        <v>0.0353</v>
      </c>
      <c r="BI51">
        <v>0.0368</v>
      </c>
      <c r="BJ51">
        <v>0.0388</v>
      </c>
      <c r="BK51">
        <v>0.0419</v>
      </c>
      <c r="BL51">
        <v>0.0446</v>
      </c>
      <c r="BM51">
        <v>0.0463</v>
      </c>
      <c r="BN51">
        <v>0.0485</v>
      </c>
      <c r="BO51">
        <v>0.052</v>
      </c>
      <c r="BP51">
        <v>0.0551</v>
      </c>
      <c r="BQ51">
        <v>0.0569</v>
      </c>
      <c r="BR51">
        <v>0.059</v>
      </c>
      <c r="BS51">
        <v>0.0627</v>
      </c>
      <c r="BT51">
        <v>0.0665</v>
      </c>
      <c r="BU51">
        <v>0.0685</v>
      </c>
      <c r="BV51">
        <v>0.0705</v>
      </c>
      <c r="BW51">
        <v>0.0725</v>
      </c>
      <c r="BX51">
        <v>0.0745</v>
      </c>
      <c r="BY51">
        <v>0.0774</v>
      </c>
      <c r="BZ51">
        <v>0.1068</v>
      </c>
      <c r="CA51">
        <v>0.1356</v>
      </c>
      <c r="CB51">
        <v>0.1686</v>
      </c>
      <c r="CC51">
        <v>0.1977</v>
      </c>
      <c r="CD51">
        <v>0.2243</v>
      </c>
      <c r="CE51">
        <v>0.245</v>
      </c>
      <c r="CF51">
        <v>0.2636</v>
      </c>
      <c r="CG51">
        <v>0.2827</v>
      </c>
      <c r="CH51">
        <v>0.2985</v>
      </c>
      <c r="CI51">
        <v>0.3149</v>
      </c>
      <c r="CJ51">
        <v>0.3304</v>
      </c>
      <c r="CK51">
        <v>0.3446</v>
      </c>
      <c r="CL51">
        <v>0.3571</v>
      </c>
      <c r="CM51">
        <v>0.3677</v>
      </c>
      <c r="CN51">
        <v>0.3772</v>
      </c>
      <c r="CO51">
        <v>0.4074</v>
      </c>
      <c r="CP51">
        <v>0.4251</v>
      </c>
      <c r="CQ51">
        <v>0.4431</v>
      </c>
      <c r="CR51">
        <v>0.4605</v>
      </c>
      <c r="CS51">
        <v>0.4732</v>
      </c>
      <c r="CT51">
        <v>0.4801</v>
      </c>
      <c r="CU51">
        <v>0.4837</v>
      </c>
      <c r="CV51">
        <v>0.4873</v>
      </c>
      <c r="CW51">
        <v>0.4897</v>
      </c>
      <c r="CX51">
        <v>0.4907</v>
      </c>
      <c r="CY51">
        <v>0.493</v>
      </c>
      <c r="CZ51">
        <v>0.4995</v>
      </c>
      <c r="DA51">
        <v>0.5088</v>
      </c>
      <c r="DB51">
        <v>0.5181</v>
      </c>
      <c r="DC51">
        <v>0.5275</v>
      </c>
      <c r="DD51">
        <v>0.5393</v>
      </c>
      <c r="DE51">
        <v>0.5498</v>
      </c>
      <c r="DF51">
        <v>0.5602</v>
      </c>
      <c r="DG51">
        <v>0.5683</v>
      </c>
      <c r="DH51">
        <v>0.57</v>
      </c>
      <c r="DI51">
        <v>0.5863</v>
      </c>
      <c r="DJ51">
        <v>0.73</v>
      </c>
      <c r="DK51">
        <v>0.7585</v>
      </c>
      <c r="DL51">
        <v>0.7854</v>
      </c>
      <c r="DM51">
        <v>0.8</v>
      </c>
      <c r="DN51">
        <v>0.8</v>
      </c>
      <c r="DO51">
        <v>0.8</v>
      </c>
      <c r="DP51">
        <v>0.8</v>
      </c>
      <c r="DQ51">
        <v>0.8</v>
      </c>
      <c r="DR51">
        <v>0.8</v>
      </c>
      <c r="DS51">
        <v>0.9301</v>
      </c>
      <c r="DT51">
        <v>0.96</v>
      </c>
      <c r="DU51">
        <v>0.96</v>
      </c>
      <c r="DV51">
        <v>0.96</v>
      </c>
      <c r="DW51">
        <v>0.96</v>
      </c>
      <c r="DX51">
        <v>0.9723</v>
      </c>
    </row>
    <row r="52" spans="1:128">
      <c r="A52">
        <v>5.1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7.172e-8</v>
      </c>
      <c r="J52">
        <v>1.06e-6</v>
      </c>
      <c r="K52">
        <v>2.587e-6</v>
      </c>
      <c r="L52">
        <v>7.816e-6</v>
      </c>
      <c r="M52">
        <v>1.433e-5</v>
      </c>
      <c r="N52">
        <v>2.053e-5</v>
      </c>
      <c r="O52">
        <v>2.827e-5</v>
      </c>
      <c r="P52">
        <v>3.732e-5</v>
      </c>
      <c r="Q52">
        <v>5.773e-5</v>
      </c>
      <c r="R52">
        <v>8.59e-5</v>
      </c>
      <c r="S52">
        <v>0.0001038</v>
      </c>
      <c r="T52">
        <v>0.0001263</v>
      </c>
      <c r="U52">
        <v>0.0001559</v>
      </c>
      <c r="V52">
        <v>0.0002473</v>
      </c>
      <c r="W52">
        <v>0.0003499</v>
      </c>
      <c r="X52">
        <v>0.0004201</v>
      </c>
      <c r="Y52">
        <v>0.0004991</v>
      </c>
      <c r="Z52">
        <v>0.0005866</v>
      </c>
      <c r="AA52">
        <v>0.0007141</v>
      </c>
      <c r="AB52">
        <v>0.0011</v>
      </c>
      <c r="AC52">
        <v>0.0012</v>
      </c>
      <c r="AD52">
        <v>0.0014</v>
      </c>
      <c r="AE52">
        <v>0.0016</v>
      </c>
      <c r="AF52">
        <v>0.0019</v>
      </c>
      <c r="AG52">
        <v>0.0024</v>
      </c>
      <c r="AH52">
        <v>0.0027</v>
      </c>
      <c r="AI52">
        <v>0.003</v>
      </c>
      <c r="AJ52">
        <v>0.0033</v>
      </c>
      <c r="AK52">
        <v>0.0037</v>
      </c>
      <c r="AL52">
        <v>0.0047</v>
      </c>
      <c r="AM52">
        <v>0.0054</v>
      </c>
      <c r="AN52">
        <v>0.0058</v>
      </c>
      <c r="AO52">
        <v>0.0064</v>
      </c>
      <c r="AP52">
        <v>0.0076</v>
      </c>
      <c r="AQ52">
        <v>0.0089</v>
      </c>
      <c r="AR52">
        <v>0.0096</v>
      </c>
      <c r="AS52">
        <v>0.0103</v>
      </c>
      <c r="AT52">
        <v>0.0113</v>
      </c>
      <c r="AU52">
        <v>0.0134</v>
      </c>
      <c r="AV52">
        <v>0.0149</v>
      </c>
      <c r="AW52">
        <v>0.0158</v>
      </c>
      <c r="AX52">
        <v>0.0168</v>
      </c>
      <c r="AY52">
        <v>0.0183</v>
      </c>
      <c r="AZ52">
        <v>0.0212</v>
      </c>
      <c r="BA52">
        <v>0.0233</v>
      </c>
      <c r="BB52">
        <v>0.0246</v>
      </c>
      <c r="BC52">
        <v>0.0259</v>
      </c>
      <c r="BD52">
        <v>0.0272</v>
      </c>
      <c r="BE52">
        <v>0.0297</v>
      </c>
      <c r="BF52">
        <v>0.0323</v>
      </c>
      <c r="BG52">
        <v>0.0338</v>
      </c>
      <c r="BH52">
        <v>0.0353</v>
      </c>
      <c r="BI52">
        <v>0.0368</v>
      </c>
      <c r="BJ52">
        <v>0.0388</v>
      </c>
      <c r="BK52">
        <v>0.0419</v>
      </c>
      <c r="BL52">
        <v>0.0446</v>
      </c>
      <c r="BM52">
        <v>0.0463</v>
      </c>
      <c r="BN52">
        <v>0.0485</v>
      </c>
      <c r="BO52">
        <v>0.052</v>
      </c>
      <c r="BP52">
        <v>0.0551</v>
      </c>
      <c r="BQ52">
        <v>0.0569</v>
      </c>
      <c r="BR52">
        <v>0.059</v>
      </c>
      <c r="BS52">
        <v>0.0627</v>
      </c>
      <c r="BT52">
        <v>0.0665</v>
      </c>
      <c r="BU52">
        <v>0.0685</v>
      </c>
      <c r="BV52">
        <v>0.0705</v>
      </c>
      <c r="BW52">
        <v>0.0725</v>
      </c>
      <c r="BX52">
        <v>0.0745</v>
      </c>
      <c r="BY52">
        <v>0.0774</v>
      </c>
      <c r="BZ52">
        <v>0.1068</v>
      </c>
      <c r="CA52">
        <v>0.1356</v>
      </c>
      <c r="CB52">
        <v>0.1686</v>
      </c>
      <c r="CC52">
        <v>0.1977</v>
      </c>
      <c r="CD52">
        <v>0.2243</v>
      </c>
      <c r="CE52">
        <v>0.245</v>
      </c>
      <c r="CF52">
        <v>0.2636</v>
      </c>
      <c r="CG52">
        <v>0.2827</v>
      </c>
      <c r="CH52">
        <v>0.2985</v>
      </c>
      <c r="CI52">
        <v>0.3149</v>
      </c>
      <c r="CJ52">
        <v>0.3304</v>
      </c>
      <c r="CK52">
        <v>0.3446</v>
      </c>
      <c r="CL52">
        <v>0.3571</v>
      </c>
      <c r="CM52">
        <v>0.3677</v>
      </c>
      <c r="CN52">
        <v>0.3772</v>
      </c>
      <c r="CO52">
        <v>0.4074</v>
      </c>
      <c r="CP52">
        <v>0.4251</v>
      </c>
      <c r="CQ52">
        <v>0.4431</v>
      </c>
      <c r="CR52">
        <v>0.4605</v>
      </c>
      <c r="CS52">
        <v>0.4732</v>
      </c>
      <c r="CT52">
        <v>0.4801</v>
      </c>
      <c r="CU52">
        <v>0.4837</v>
      </c>
      <c r="CV52">
        <v>0.4873</v>
      </c>
      <c r="CW52">
        <v>0.4897</v>
      </c>
      <c r="CX52">
        <v>0.4907</v>
      </c>
      <c r="CY52">
        <v>0.493</v>
      </c>
      <c r="CZ52">
        <v>0.4995</v>
      </c>
      <c r="DA52">
        <v>0.5088</v>
      </c>
      <c r="DB52">
        <v>0.5181</v>
      </c>
      <c r="DC52">
        <v>0.5275</v>
      </c>
      <c r="DD52">
        <v>0.5393</v>
      </c>
      <c r="DE52">
        <v>0.5498</v>
      </c>
      <c r="DF52">
        <v>0.5602</v>
      </c>
      <c r="DG52">
        <v>0.5683</v>
      </c>
      <c r="DH52">
        <v>0.57</v>
      </c>
      <c r="DI52">
        <v>0.5863</v>
      </c>
      <c r="DJ52">
        <v>0.73</v>
      </c>
      <c r="DK52">
        <v>0.7585</v>
      </c>
      <c r="DL52">
        <v>0.7854</v>
      </c>
      <c r="DM52">
        <v>0.8</v>
      </c>
      <c r="DN52">
        <v>0.8</v>
      </c>
      <c r="DO52">
        <v>0.8</v>
      </c>
      <c r="DP52">
        <v>0.8</v>
      </c>
      <c r="DQ52">
        <v>0.8</v>
      </c>
      <c r="DR52">
        <v>0.8</v>
      </c>
      <c r="DS52">
        <v>0.9301</v>
      </c>
      <c r="DT52">
        <v>0.96</v>
      </c>
      <c r="DU52">
        <v>0.96</v>
      </c>
      <c r="DV52">
        <v>0.96</v>
      </c>
      <c r="DW52">
        <v>0.96</v>
      </c>
      <c r="DX52">
        <v>0.9723</v>
      </c>
    </row>
    <row r="53" spans="1:128">
      <c r="A53">
        <v>5.2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7.172e-8</v>
      </c>
      <c r="J53">
        <v>1.06e-6</v>
      </c>
      <c r="K53">
        <v>2.587e-6</v>
      </c>
      <c r="L53">
        <v>7.816e-6</v>
      </c>
      <c r="M53">
        <v>1.433e-5</v>
      </c>
      <c r="N53">
        <v>2.053e-5</v>
      </c>
      <c r="O53">
        <v>2.827e-5</v>
      </c>
      <c r="P53">
        <v>3.732e-5</v>
      </c>
      <c r="Q53">
        <v>5.773e-5</v>
      </c>
      <c r="R53">
        <v>8.59e-5</v>
      </c>
      <c r="S53">
        <v>0.0001038</v>
      </c>
      <c r="T53">
        <v>0.0001263</v>
      </c>
      <c r="U53">
        <v>0.0001559</v>
      </c>
      <c r="V53">
        <v>0.0002473</v>
      </c>
      <c r="W53">
        <v>0.0003499</v>
      </c>
      <c r="X53">
        <v>0.0004201</v>
      </c>
      <c r="Y53">
        <v>0.0004991</v>
      </c>
      <c r="Z53">
        <v>0.0005866</v>
      </c>
      <c r="AA53">
        <v>0.0007141</v>
      </c>
      <c r="AB53">
        <v>0.0011</v>
      </c>
      <c r="AC53">
        <v>0.0012</v>
      </c>
      <c r="AD53">
        <v>0.0014</v>
      </c>
      <c r="AE53">
        <v>0.0016</v>
      </c>
      <c r="AF53">
        <v>0.0019</v>
      </c>
      <c r="AG53">
        <v>0.0024</v>
      </c>
      <c r="AH53">
        <v>0.0027</v>
      </c>
      <c r="AI53">
        <v>0.003</v>
      </c>
      <c r="AJ53">
        <v>0.0033</v>
      </c>
      <c r="AK53">
        <v>0.0037</v>
      </c>
      <c r="AL53">
        <v>0.0047</v>
      </c>
      <c r="AM53">
        <v>0.0054</v>
      </c>
      <c r="AN53">
        <v>0.0058</v>
      </c>
      <c r="AO53">
        <v>0.0064</v>
      </c>
      <c r="AP53">
        <v>0.0076</v>
      </c>
      <c r="AQ53">
        <v>0.0089</v>
      </c>
      <c r="AR53">
        <v>0.0096</v>
      </c>
      <c r="AS53">
        <v>0.0103</v>
      </c>
      <c r="AT53">
        <v>0.0113</v>
      </c>
      <c r="AU53">
        <v>0.0134</v>
      </c>
      <c r="AV53">
        <v>0.0149</v>
      </c>
      <c r="AW53">
        <v>0.0158</v>
      </c>
      <c r="AX53">
        <v>0.0168</v>
      </c>
      <c r="AY53">
        <v>0.0183</v>
      </c>
      <c r="AZ53">
        <v>0.0212</v>
      </c>
      <c r="BA53">
        <v>0.0233</v>
      </c>
      <c r="BB53">
        <v>0.0246</v>
      </c>
      <c r="BC53">
        <v>0.0259</v>
      </c>
      <c r="BD53">
        <v>0.0272</v>
      </c>
      <c r="BE53">
        <v>0.0297</v>
      </c>
      <c r="BF53">
        <v>0.0323</v>
      </c>
      <c r="BG53">
        <v>0.0338</v>
      </c>
      <c r="BH53">
        <v>0.0353</v>
      </c>
      <c r="BI53">
        <v>0.0368</v>
      </c>
      <c r="BJ53">
        <v>0.0388</v>
      </c>
      <c r="BK53">
        <v>0.0419</v>
      </c>
      <c r="BL53">
        <v>0.0446</v>
      </c>
      <c r="BM53">
        <v>0.0463</v>
      </c>
      <c r="BN53">
        <v>0.0485</v>
      </c>
      <c r="BO53">
        <v>0.052</v>
      </c>
      <c r="BP53">
        <v>0.0551</v>
      </c>
      <c r="BQ53">
        <v>0.0569</v>
      </c>
      <c r="BR53">
        <v>0.059</v>
      </c>
      <c r="BS53">
        <v>0.0627</v>
      </c>
      <c r="BT53">
        <v>0.0665</v>
      </c>
      <c r="BU53">
        <v>0.0685</v>
      </c>
      <c r="BV53">
        <v>0.0705</v>
      </c>
      <c r="BW53">
        <v>0.0725</v>
      </c>
      <c r="BX53">
        <v>0.0745</v>
      </c>
      <c r="BY53">
        <v>0.0774</v>
      </c>
      <c r="BZ53">
        <v>0.1068</v>
      </c>
      <c r="CA53">
        <v>0.1356</v>
      </c>
      <c r="CB53">
        <v>0.1686</v>
      </c>
      <c r="CC53">
        <v>0.1977</v>
      </c>
      <c r="CD53">
        <v>0.2243</v>
      </c>
      <c r="CE53">
        <v>0.245</v>
      </c>
      <c r="CF53">
        <v>0.2636</v>
      </c>
      <c r="CG53">
        <v>0.2827</v>
      </c>
      <c r="CH53">
        <v>0.2985</v>
      </c>
      <c r="CI53">
        <v>0.3149</v>
      </c>
      <c r="CJ53">
        <v>0.3304</v>
      </c>
      <c r="CK53">
        <v>0.3446</v>
      </c>
      <c r="CL53">
        <v>0.3571</v>
      </c>
      <c r="CM53">
        <v>0.3677</v>
      </c>
      <c r="CN53">
        <v>0.3772</v>
      </c>
      <c r="CO53">
        <v>0.4074</v>
      </c>
      <c r="CP53">
        <v>0.4251</v>
      </c>
      <c r="CQ53">
        <v>0.4431</v>
      </c>
      <c r="CR53">
        <v>0.4605</v>
      </c>
      <c r="CS53">
        <v>0.4732</v>
      </c>
      <c r="CT53">
        <v>0.4801</v>
      </c>
      <c r="CU53">
        <v>0.4837</v>
      </c>
      <c r="CV53">
        <v>0.4873</v>
      </c>
      <c r="CW53">
        <v>0.4897</v>
      </c>
      <c r="CX53">
        <v>0.4907</v>
      </c>
      <c r="CY53">
        <v>0.493</v>
      </c>
      <c r="CZ53">
        <v>0.4995</v>
      </c>
      <c r="DA53">
        <v>0.5088</v>
      </c>
      <c r="DB53">
        <v>0.5181</v>
      </c>
      <c r="DC53">
        <v>0.5275</v>
      </c>
      <c r="DD53">
        <v>0.5393</v>
      </c>
      <c r="DE53">
        <v>0.5498</v>
      </c>
      <c r="DF53">
        <v>0.5602</v>
      </c>
      <c r="DG53">
        <v>0.5683</v>
      </c>
      <c r="DH53">
        <v>0.57</v>
      </c>
      <c r="DI53">
        <v>0.5863</v>
      </c>
      <c r="DJ53">
        <v>0.73</v>
      </c>
      <c r="DK53">
        <v>0.7585</v>
      </c>
      <c r="DL53">
        <v>0.7854</v>
      </c>
      <c r="DM53">
        <v>0.8</v>
      </c>
      <c r="DN53">
        <v>0.8</v>
      </c>
      <c r="DO53">
        <v>0.8</v>
      </c>
      <c r="DP53">
        <v>0.8</v>
      </c>
      <c r="DQ53">
        <v>0.8</v>
      </c>
      <c r="DR53">
        <v>0.8</v>
      </c>
      <c r="DS53">
        <v>0.9301</v>
      </c>
      <c r="DT53">
        <v>0.96</v>
      </c>
      <c r="DU53">
        <v>0.96</v>
      </c>
      <c r="DV53">
        <v>0.96</v>
      </c>
      <c r="DW53">
        <v>0.96</v>
      </c>
      <c r="DX53">
        <v>0.9723</v>
      </c>
    </row>
    <row r="54" spans="1:128">
      <c r="A54">
        <v>5.3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7.172e-8</v>
      </c>
      <c r="J54">
        <v>1.06e-6</v>
      </c>
      <c r="K54">
        <v>2.587e-6</v>
      </c>
      <c r="L54">
        <v>7.816e-6</v>
      </c>
      <c r="M54">
        <v>1.433e-5</v>
      </c>
      <c r="N54">
        <v>2.053e-5</v>
      </c>
      <c r="O54">
        <v>2.827e-5</v>
      </c>
      <c r="P54">
        <v>3.732e-5</v>
      </c>
      <c r="Q54">
        <v>5.773e-5</v>
      </c>
      <c r="R54">
        <v>8.59e-5</v>
      </c>
      <c r="S54">
        <v>0.0001038</v>
      </c>
      <c r="T54">
        <v>0.0001263</v>
      </c>
      <c r="U54">
        <v>0.0001559</v>
      </c>
      <c r="V54">
        <v>0.0002473</v>
      </c>
      <c r="W54">
        <v>0.0003499</v>
      </c>
      <c r="X54">
        <v>0.0004201</v>
      </c>
      <c r="Y54">
        <v>0.0004991</v>
      </c>
      <c r="Z54">
        <v>0.0005866</v>
      </c>
      <c r="AA54">
        <v>0.0007141</v>
      </c>
      <c r="AB54">
        <v>0.0011</v>
      </c>
      <c r="AC54">
        <v>0.0012</v>
      </c>
      <c r="AD54">
        <v>0.0014</v>
      </c>
      <c r="AE54">
        <v>0.0016</v>
      </c>
      <c r="AF54">
        <v>0.0019</v>
      </c>
      <c r="AG54">
        <v>0.0024</v>
      </c>
      <c r="AH54">
        <v>0.0027</v>
      </c>
      <c r="AI54">
        <v>0.003</v>
      </c>
      <c r="AJ54">
        <v>0.0033</v>
      </c>
      <c r="AK54">
        <v>0.0037</v>
      </c>
      <c r="AL54">
        <v>0.0047</v>
      </c>
      <c r="AM54">
        <v>0.0054</v>
      </c>
      <c r="AN54">
        <v>0.0058</v>
      </c>
      <c r="AO54">
        <v>0.0064</v>
      </c>
      <c r="AP54">
        <v>0.0076</v>
      </c>
      <c r="AQ54">
        <v>0.0089</v>
      </c>
      <c r="AR54">
        <v>0.0096</v>
      </c>
      <c r="AS54">
        <v>0.0103</v>
      </c>
      <c r="AT54">
        <v>0.0113</v>
      </c>
      <c r="AU54">
        <v>0.0134</v>
      </c>
      <c r="AV54">
        <v>0.0149</v>
      </c>
      <c r="AW54">
        <v>0.0158</v>
      </c>
      <c r="AX54">
        <v>0.0168</v>
      </c>
      <c r="AY54">
        <v>0.0183</v>
      </c>
      <c r="AZ54">
        <v>0.0212</v>
      </c>
      <c r="BA54">
        <v>0.0233</v>
      </c>
      <c r="BB54">
        <v>0.0246</v>
      </c>
      <c r="BC54">
        <v>0.0259</v>
      </c>
      <c r="BD54">
        <v>0.0272</v>
      </c>
      <c r="BE54">
        <v>0.0297</v>
      </c>
      <c r="BF54">
        <v>0.0323</v>
      </c>
      <c r="BG54">
        <v>0.0338</v>
      </c>
      <c r="BH54">
        <v>0.0353</v>
      </c>
      <c r="BI54">
        <v>0.0368</v>
      </c>
      <c r="BJ54">
        <v>0.0388</v>
      </c>
      <c r="BK54">
        <v>0.0419</v>
      </c>
      <c r="BL54">
        <v>0.0446</v>
      </c>
      <c r="BM54">
        <v>0.0463</v>
      </c>
      <c r="BN54">
        <v>0.0485</v>
      </c>
      <c r="BO54">
        <v>0.052</v>
      </c>
      <c r="BP54">
        <v>0.0551</v>
      </c>
      <c r="BQ54">
        <v>0.0569</v>
      </c>
      <c r="BR54">
        <v>0.059</v>
      </c>
      <c r="BS54">
        <v>0.0627</v>
      </c>
      <c r="BT54">
        <v>0.0665</v>
      </c>
      <c r="BU54">
        <v>0.0685</v>
      </c>
      <c r="BV54">
        <v>0.0705</v>
      </c>
      <c r="BW54">
        <v>0.0725</v>
      </c>
      <c r="BX54">
        <v>0.0745</v>
      </c>
      <c r="BY54">
        <v>0.0774</v>
      </c>
      <c r="BZ54">
        <v>0.1068</v>
      </c>
      <c r="CA54">
        <v>0.1356</v>
      </c>
      <c r="CB54">
        <v>0.1686</v>
      </c>
      <c r="CC54">
        <v>0.1977</v>
      </c>
      <c r="CD54">
        <v>0.2243</v>
      </c>
      <c r="CE54">
        <v>0.245</v>
      </c>
      <c r="CF54">
        <v>0.2636</v>
      </c>
      <c r="CG54">
        <v>0.2827</v>
      </c>
      <c r="CH54">
        <v>0.2985</v>
      </c>
      <c r="CI54">
        <v>0.3149</v>
      </c>
      <c r="CJ54">
        <v>0.3304</v>
      </c>
      <c r="CK54">
        <v>0.3446</v>
      </c>
      <c r="CL54">
        <v>0.3571</v>
      </c>
      <c r="CM54">
        <v>0.3677</v>
      </c>
      <c r="CN54">
        <v>0.3772</v>
      </c>
      <c r="CO54">
        <v>0.4074</v>
      </c>
      <c r="CP54">
        <v>0.4251</v>
      </c>
      <c r="CQ54">
        <v>0.4431</v>
      </c>
      <c r="CR54">
        <v>0.4605</v>
      </c>
      <c r="CS54">
        <v>0.4732</v>
      </c>
      <c r="CT54">
        <v>0.4801</v>
      </c>
      <c r="CU54">
        <v>0.4837</v>
      </c>
      <c r="CV54">
        <v>0.4873</v>
      </c>
      <c r="CW54">
        <v>0.4897</v>
      </c>
      <c r="CX54">
        <v>0.4907</v>
      </c>
      <c r="CY54">
        <v>0.493</v>
      </c>
      <c r="CZ54">
        <v>0.4995</v>
      </c>
      <c r="DA54">
        <v>0.5088</v>
      </c>
      <c r="DB54">
        <v>0.5181</v>
      </c>
      <c r="DC54">
        <v>0.5275</v>
      </c>
      <c r="DD54">
        <v>0.5393</v>
      </c>
      <c r="DE54">
        <v>0.5498</v>
      </c>
      <c r="DF54">
        <v>0.5602</v>
      </c>
      <c r="DG54">
        <v>0.5683</v>
      </c>
      <c r="DH54">
        <v>0.57</v>
      </c>
      <c r="DI54">
        <v>0.5863</v>
      </c>
      <c r="DJ54">
        <v>0.73</v>
      </c>
      <c r="DK54">
        <v>0.7585</v>
      </c>
      <c r="DL54">
        <v>0.7854</v>
      </c>
      <c r="DM54">
        <v>0.8</v>
      </c>
      <c r="DN54">
        <v>0.8</v>
      </c>
      <c r="DO54">
        <v>0.8</v>
      </c>
      <c r="DP54">
        <v>0.8</v>
      </c>
      <c r="DQ54">
        <v>0.8</v>
      </c>
      <c r="DR54">
        <v>0.8</v>
      </c>
      <c r="DS54">
        <v>0.9301</v>
      </c>
      <c r="DT54">
        <v>0.96</v>
      </c>
      <c r="DU54">
        <v>0.96</v>
      </c>
      <c r="DV54">
        <v>0.96</v>
      </c>
      <c r="DW54">
        <v>0.96</v>
      </c>
      <c r="DX54">
        <v>0.9723</v>
      </c>
    </row>
    <row r="55" spans="1:128">
      <c r="A55">
        <v>5.4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7.172e-8</v>
      </c>
      <c r="J55">
        <v>1.06e-6</v>
      </c>
      <c r="K55">
        <v>2.587e-6</v>
      </c>
      <c r="L55">
        <v>7.816e-6</v>
      </c>
      <c r="M55">
        <v>1.433e-5</v>
      </c>
      <c r="N55">
        <v>2.053e-5</v>
      </c>
      <c r="O55">
        <v>2.827e-5</v>
      </c>
      <c r="P55">
        <v>3.732e-5</v>
      </c>
      <c r="Q55">
        <v>5.773e-5</v>
      </c>
      <c r="R55">
        <v>8.59e-5</v>
      </c>
      <c r="S55">
        <v>0.0001038</v>
      </c>
      <c r="T55">
        <v>0.0001263</v>
      </c>
      <c r="U55">
        <v>0.0001559</v>
      </c>
      <c r="V55">
        <v>0.0002473</v>
      </c>
      <c r="W55">
        <v>0.0003499</v>
      </c>
      <c r="X55">
        <v>0.0004201</v>
      </c>
      <c r="Y55">
        <v>0.0004991</v>
      </c>
      <c r="Z55">
        <v>0.0005866</v>
      </c>
      <c r="AA55">
        <v>0.0007141</v>
      </c>
      <c r="AB55">
        <v>0.0011</v>
      </c>
      <c r="AC55">
        <v>0.0012</v>
      </c>
      <c r="AD55">
        <v>0.0014</v>
      </c>
      <c r="AE55">
        <v>0.0016</v>
      </c>
      <c r="AF55">
        <v>0.0019</v>
      </c>
      <c r="AG55">
        <v>0.0024</v>
      </c>
      <c r="AH55">
        <v>0.0027</v>
      </c>
      <c r="AI55">
        <v>0.003</v>
      </c>
      <c r="AJ55">
        <v>0.0033</v>
      </c>
      <c r="AK55">
        <v>0.0037</v>
      </c>
      <c r="AL55">
        <v>0.0047</v>
      </c>
      <c r="AM55">
        <v>0.0054</v>
      </c>
      <c r="AN55">
        <v>0.0058</v>
      </c>
      <c r="AO55">
        <v>0.0064</v>
      </c>
      <c r="AP55">
        <v>0.0076</v>
      </c>
      <c r="AQ55">
        <v>0.0089</v>
      </c>
      <c r="AR55">
        <v>0.0096</v>
      </c>
      <c r="AS55">
        <v>0.0103</v>
      </c>
      <c r="AT55">
        <v>0.0113</v>
      </c>
      <c r="AU55">
        <v>0.0134</v>
      </c>
      <c r="AV55">
        <v>0.0149</v>
      </c>
      <c r="AW55">
        <v>0.0158</v>
      </c>
      <c r="AX55">
        <v>0.0168</v>
      </c>
      <c r="AY55">
        <v>0.0183</v>
      </c>
      <c r="AZ55">
        <v>0.0212</v>
      </c>
      <c r="BA55">
        <v>0.0233</v>
      </c>
      <c r="BB55">
        <v>0.0246</v>
      </c>
      <c r="BC55">
        <v>0.0259</v>
      </c>
      <c r="BD55">
        <v>0.0272</v>
      </c>
      <c r="BE55">
        <v>0.0297</v>
      </c>
      <c r="BF55">
        <v>0.0323</v>
      </c>
      <c r="BG55">
        <v>0.0338</v>
      </c>
      <c r="BH55">
        <v>0.0353</v>
      </c>
      <c r="BI55">
        <v>0.0368</v>
      </c>
      <c r="BJ55">
        <v>0.0388</v>
      </c>
      <c r="BK55">
        <v>0.0419</v>
      </c>
      <c r="BL55">
        <v>0.0446</v>
      </c>
      <c r="BM55">
        <v>0.0463</v>
      </c>
      <c r="BN55">
        <v>0.0485</v>
      </c>
      <c r="BO55">
        <v>0.052</v>
      </c>
      <c r="BP55">
        <v>0.0551</v>
      </c>
      <c r="BQ55">
        <v>0.0569</v>
      </c>
      <c r="BR55">
        <v>0.059</v>
      </c>
      <c r="BS55">
        <v>0.0627</v>
      </c>
      <c r="BT55">
        <v>0.0665</v>
      </c>
      <c r="BU55">
        <v>0.0685</v>
      </c>
      <c r="BV55">
        <v>0.0705</v>
      </c>
      <c r="BW55">
        <v>0.0725</v>
      </c>
      <c r="BX55">
        <v>0.0745</v>
      </c>
      <c r="BY55">
        <v>0.0774</v>
      </c>
      <c r="BZ55">
        <v>0.1068</v>
      </c>
      <c r="CA55">
        <v>0.1356</v>
      </c>
      <c r="CB55">
        <v>0.1686</v>
      </c>
      <c r="CC55">
        <v>0.1977</v>
      </c>
      <c r="CD55">
        <v>0.2243</v>
      </c>
      <c r="CE55">
        <v>0.245</v>
      </c>
      <c r="CF55">
        <v>0.2636</v>
      </c>
      <c r="CG55">
        <v>0.2827</v>
      </c>
      <c r="CH55">
        <v>0.2985</v>
      </c>
      <c r="CI55">
        <v>0.3149</v>
      </c>
      <c r="CJ55">
        <v>0.3304</v>
      </c>
      <c r="CK55">
        <v>0.3446</v>
      </c>
      <c r="CL55">
        <v>0.3571</v>
      </c>
      <c r="CM55">
        <v>0.3677</v>
      </c>
      <c r="CN55">
        <v>0.3772</v>
      </c>
      <c r="CO55">
        <v>0.4074</v>
      </c>
      <c r="CP55">
        <v>0.4251</v>
      </c>
      <c r="CQ55">
        <v>0.4431</v>
      </c>
      <c r="CR55">
        <v>0.4605</v>
      </c>
      <c r="CS55">
        <v>0.4732</v>
      </c>
      <c r="CT55">
        <v>0.4801</v>
      </c>
      <c r="CU55">
        <v>0.4837</v>
      </c>
      <c r="CV55">
        <v>0.4873</v>
      </c>
      <c r="CW55">
        <v>0.4897</v>
      </c>
      <c r="CX55">
        <v>0.4907</v>
      </c>
      <c r="CY55">
        <v>0.493</v>
      </c>
      <c r="CZ55">
        <v>0.4995</v>
      </c>
      <c r="DA55">
        <v>0.5088</v>
      </c>
      <c r="DB55">
        <v>0.5181</v>
      </c>
      <c r="DC55">
        <v>0.5275</v>
      </c>
      <c r="DD55">
        <v>0.5393</v>
      </c>
      <c r="DE55">
        <v>0.5498</v>
      </c>
      <c r="DF55">
        <v>0.5602</v>
      </c>
      <c r="DG55">
        <v>0.5683</v>
      </c>
      <c r="DH55">
        <v>0.57</v>
      </c>
      <c r="DI55">
        <v>0.5863</v>
      </c>
      <c r="DJ55">
        <v>0.73</v>
      </c>
      <c r="DK55">
        <v>0.7585</v>
      </c>
      <c r="DL55">
        <v>0.7854</v>
      </c>
      <c r="DM55">
        <v>0.8</v>
      </c>
      <c r="DN55">
        <v>0.8</v>
      </c>
      <c r="DO55">
        <v>0.8</v>
      </c>
      <c r="DP55">
        <v>0.8</v>
      </c>
      <c r="DQ55">
        <v>0.8</v>
      </c>
      <c r="DR55">
        <v>0.8</v>
      </c>
      <c r="DS55">
        <v>0.9301</v>
      </c>
      <c r="DT55">
        <v>0.96</v>
      </c>
      <c r="DU55">
        <v>0.96</v>
      </c>
      <c r="DV55">
        <v>0.96</v>
      </c>
      <c r="DW55">
        <v>0.96</v>
      </c>
      <c r="DX55">
        <v>0.9723</v>
      </c>
    </row>
    <row r="56" spans="1:128">
      <c r="A56">
        <v>5.5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7.172e-8</v>
      </c>
      <c r="J56">
        <v>1.06e-6</v>
      </c>
      <c r="K56">
        <v>2.587e-6</v>
      </c>
      <c r="L56">
        <v>7.816e-6</v>
      </c>
      <c r="M56">
        <v>1.433e-5</v>
      </c>
      <c r="N56">
        <v>2.053e-5</v>
      </c>
      <c r="O56">
        <v>2.827e-5</v>
      </c>
      <c r="P56">
        <v>3.732e-5</v>
      </c>
      <c r="Q56">
        <v>5.773e-5</v>
      </c>
      <c r="R56">
        <v>8.59e-5</v>
      </c>
      <c r="S56">
        <v>0.0001038</v>
      </c>
      <c r="T56">
        <v>0.0001263</v>
      </c>
      <c r="U56">
        <v>0.0001559</v>
      </c>
      <c r="V56">
        <v>0.0002473</v>
      </c>
      <c r="W56">
        <v>0.0003499</v>
      </c>
      <c r="X56">
        <v>0.0004201</v>
      </c>
      <c r="Y56">
        <v>0.0004991</v>
      </c>
      <c r="Z56">
        <v>0.0005866</v>
      </c>
      <c r="AA56">
        <v>0.0007141</v>
      </c>
      <c r="AB56">
        <v>0.0011</v>
      </c>
      <c r="AC56">
        <v>0.0012</v>
      </c>
      <c r="AD56">
        <v>0.0014</v>
      </c>
      <c r="AE56">
        <v>0.0016</v>
      </c>
      <c r="AF56">
        <v>0.0019</v>
      </c>
      <c r="AG56">
        <v>0.0024</v>
      </c>
      <c r="AH56">
        <v>0.0027</v>
      </c>
      <c r="AI56">
        <v>0.003</v>
      </c>
      <c r="AJ56">
        <v>0.0033</v>
      </c>
      <c r="AK56">
        <v>0.0037</v>
      </c>
      <c r="AL56">
        <v>0.0047</v>
      </c>
      <c r="AM56">
        <v>0.0054</v>
      </c>
      <c r="AN56">
        <v>0.0058</v>
      </c>
      <c r="AO56">
        <v>0.0064</v>
      </c>
      <c r="AP56">
        <v>0.0076</v>
      </c>
      <c r="AQ56">
        <v>0.0089</v>
      </c>
      <c r="AR56">
        <v>0.0096</v>
      </c>
      <c r="AS56">
        <v>0.0103</v>
      </c>
      <c r="AT56">
        <v>0.0113</v>
      </c>
      <c r="AU56">
        <v>0.0134</v>
      </c>
      <c r="AV56">
        <v>0.0149</v>
      </c>
      <c r="AW56">
        <v>0.0158</v>
      </c>
      <c r="AX56">
        <v>0.0168</v>
      </c>
      <c r="AY56">
        <v>0.0183</v>
      </c>
      <c r="AZ56">
        <v>0.0212</v>
      </c>
      <c r="BA56">
        <v>0.0233</v>
      </c>
      <c r="BB56">
        <v>0.0246</v>
      </c>
      <c r="BC56">
        <v>0.0259</v>
      </c>
      <c r="BD56">
        <v>0.0272</v>
      </c>
      <c r="BE56">
        <v>0.0297</v>
      </c>
      <c r="BF56">
        <v>0.0323</v>
      </c>
      <c r="BG56">
        <v>0.0338</v>
      </c>
      <c r="BH56">
        <v>0.0353</v>
      </c>
      <c r="BI56">
        <v>0.0368</v>
      </c>
      <c r="BJ56">
        <v>0.0388</v>
      </c>
      <c r="BK56">
        <v>0.0419</v>
      </c>
      <c r="BL56">
        <v>0.0446</v>
      </c>
      <c r="BM56">
        <v>0.0463</v>
      </c>
      <c r="BN56">
        <v>0.0485</v>
      </c>
      <c r="BO56">
        <v>0.052</v>
      </c>
      <c r="BP56">
        <v>0.0551</v>
      </c>
      <c r="BQ56">
        <v>0.0569</v>
      </c>
      <c r="BR56">
        <v>0.059</v>
      </c>
      <c r="BS56">
        <v>0.0627</v>
      </c>
      <c r="BT56">
        <v>0.0665</v>
      </c>
      <c r="BU56">
        <v>0.0685</v>
      </c>
      <c r="BV56">
        <v>0.0705</v>
      </c>
      <c r="BW56">
        <v>0.0725</v>
      </c>
      <c r="BX56">
        <v>0.0745</v>
      </c>
      <c r="BY56">
        <v>0.0774</v>
      </c>
      <c r="BZ56">
        <v>0.1068</v>
      </c>
      <c r="CA56">
        <v>0.1356</v>
      </c>
      <c r="CB56">
        <v>0.1686</v>
      </c>
      <c r="CC56">
        <v>0.1977</v>
      </c>
      <c r="CD56">
        <v>0.2243</v>
      </c>
      <c r="CE56">
        <v>0.245</v>
      </c>
      <c r="CF56">
        <v>0.2636</v>
      </c>
      <c r="CG56">
        <v>0.2827</v>
      </c>
      <c r="CH56">
        <v>0.2985</v>
      </c>
      <c r="CI56">
        <v>0.3149</v>
      </c>
      <c r="CJ56">
        <v>0.3304</v>
      </c>
      <c r="CK56">
        <v>0.3446</v>
      </c>
      <c r="CL56">
        <v>0.3571</v>
      </c>
      <c r="CM56">
        <v>0.3677</v>
      </c>
      <c r="CN56">
        <v>0.3772</v>
      </c>
      <c r="CO56">
        <v>0.4074</v>
      </c>
      <c r="CP56">
        <v>0.4251</v>
      </c>
      <c r="CQ56">
        <v>0.4431</v>
      </c>
      <c r="CR56">
        <v>0.4605</v>
      </c>
      <c r="CS56">
        <v>0.4732</v>
      </c>
      <c r="CT56">
        <v>0.4801</v>
      </c>
      <c r="CU56">
        <v>0.4837</v>
      </c>
      <c r="CV56">
        <v>0.4873</v>
      </c>
      <c r="CW56">
        <v>0.4897</v>
      </c>
      <c r="CX56">
        <v>0.4907</v>
      </c>
      <c r="CY56">
        <v>0.493</v>
      </c>
      <c r="CZ56">
        <v>0.4995</v>
      </c>
      <c r="DA56">
        <v>0.5088</v>
      </c>
      <c r="DB56">
        <v>0.5181</v>
      </c>
      <c r="DC56">
        <v>0.5275</v>
      </c>
      <c r="DD56">
        <v>0.5393</v>
      </c>
      <c r="DE56">
        <v>0.5498</v>
      </c>
      <c r="DF56">
        <v>0.5602</v>
      </c>
      <c r="DG56">
        <v>0.5683</v>
      </c>
      <c r="DH56">
        <v>0.57</v>
      </c>
      <c r="DI56">
        <v>0.5863</v>
      </c>
      <c r="DJ56">
        <v>0.73</v>
      </c>
      <c r="DK56">
        <v>0.7585</v>
      </c>
      <c r="DL56">
        <v>0.7854</v>
      </c>
      <c r="DM56">
        <v>0.8</v>
      </c>
      <c r="DN56">
        <v>0.8</v>
      </c>
      <c r="DO56">
        <v>0.8</v>
      </c>
      <c r="DP56">
        <v>0.8</v>
      </c>
      <c r="DQ56">
        <v>0.8</v>
      </c>
      <c r="DR56">
        <v>0.8</v>
      </c>
      <c r="DS56">
        <v>0.9301</v>
      </c>
      <c r="DT56">
        <v>0.96</v>
      </c>
      <c r="DU56">
        <v>0.96</v>
      </c>
      <c r="DV56">
        <v>0.96</v>
      </c>
      <c r="DW56">
        <v>0.96</v>
      </c>
      <c r="DX56">
        <v>0.9723</v>
      </c>
    </row>
    <row r="57" spans="1:128">
      <c r="A57">
        <v>5.6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7.172e-8</v>
      </c>
      <c r="J57">
        <v>1.06e-6</v>
      </c>
      <c r="K57">
        <v>2.587e-6</v>
      </c>
      <c r="L57">
        <v>7.816e-6</v>
      </c>
      <c r="M57">
        <v>1.433e-5</v>
      </c>
      <c r="N57">
        <v>2.053e-5</v>
      </c>
      <c r="O57">
        <v>2.827e-5</v>
      </c>
      <c r="P57">
        <v>3.732e-5</v>
      </c>
      <c r="Q57">
        <v>5.773e-5</v>
      </c>
      <c r="R57">
        <v>8.59e-5</v>
      </c>
      <c r="S57">
        <v>0.0001038</v>
      </c>
      <c r="T57">
        <v>0.0001263</v>
      </c>
      <c r="U57">
        <v>0.0001559</v>
      </c>
      <c r="V57">
        <v>0.0002473</v>
      </c>
      <c r="W57">
        <v>0.0003499</v>
      </c>
      <c r="X57">
        <v>0.0004201</v>
      </c>
      <c r="Y57">
        <v>0.0004991</v>
      </c>
      <c r="Z57">
        <v>0.0005866</v>
      </c>
      <c r="AA57">
        <v>0.0007141</v>
      </c>
      <c r="AB57">
        <v>0.0011</v>
      </c>
      <c r="AC57">
        <v>0.0012</v>
      </c>
      <c r="AD57">
        <v>0.0014</v>
      </c>
      <c r="AE57">
        <v>0.0016</v>
      </c>
      <c r="AF57">
        <v>0.0019</v>
      </c>
      <c r="AG57">
        <v>0.0024</v>
      </c>
      <c r="AH57">
        <v>0.0027</v>
      </c>
      <c r="AI57">
        <v>0.003</v>
      </c>
      <c r="AJ57">
        <v>0.0033</v>
      </c>
      <c r="AK57">
        <v>0.0037</v>
      </c>
      <c r="AL57">
        <v>0.0047</v>
      </c>
      <c r="AM57">
        <v>0.0054</v>
      </c>
      <c r="AN57">
        <v>0.0058</v>
      </c>
      <c r="AO57">
        <v>0.0064</v>
      </c>
      <c r="AP57">
        <v>0.0076</v>
      </c>
      <c r="AQ57">
        <v>0.0089</v>
      </c>
      <c r="AR57">
        <v>0.0096</v>
      </c>
      <c r="AS57">
        <v>0.0103</v>
      </c>
      <c r="AT57">
        <v>0.0113</v>
      </c>
      <c r="AU57">
        <v>0.0134</v>
      </c>
      <c r="AV57">
        <v>0.0149</v>
      </c>
      <c r="AW57">
        <v>0.0158</v>
      </c>
      <c r="AX57">
        <v>0.0168</v>
      </c>
      <c r="AY57">
        <v>0.0183</v>
      </c>
      <c r="AZ57">
        <v>0.0212</v>
      </c>
      <c r="BA57">
        <v>0.0233</v>
      </c>
      <c r="BB57">
        <v>0.0246</v>
      </c>
      <c r="BC57">
        <v>0.0259</v>
      </c>
      <c r="BD57">
        <v>0.0272</v>
      </c>
      <c r="BE57">
        <v>0.0297</v>
      </c>
      <c r="BF57">
        <v>0.0323</v>
      </c>
      <c r="BG57">
        <v>0.0338</v>
      </c>
      <c r="BH57">
        <v>0.0353</v>
      </c>
      <c r="BI57">
        <v>0.0368</v>
      </c>
      <c r="BJ57">
        <v>0.0388</v>
      </c>
      <c r="BK57">
        <v>0.0419</v>
      </c>
      <c r="BL57">
        <v>0.0446</v>
      </c>
      <c r="BM57">
        <v>0.0463</v>
      </c>
      <c r="BN57">
        <v>0.0485</v>
      </c>
      <c r="BO57">
        <v>0.052</v>
      </c>
      <c r="BP57">
        <v>0.0551</v>
      </c>
      <c r="BQ57">
        <v>0.0569</v>
      </c>
      <c r="BR57">
        <v>0.059</v>
      </c>
      <c r="BS57">
        <v>0.0627</v>
      </c>
      <c r="BT57">
        <v>0.0665</v>
      </c>
      <c r="BU57">
        <v>0.0685</v>
      </c>
      <c r="BV57">
        <v>0.0705</v>
      </c>
      <c r="BW57">
        <v>0.0725</v>
      </c>
      <c r="BX57">
        <v>0.0745</v>
      </c>
      <c r="BY57">
        <v>0.0774</v>
      </c>
      <c r="BZ57">
        <v>0.1068</v>
      </c>
      <c r="CA57">
        <v>0.1356</v>
      </c>
      <c r="CB57">
        <v>0.1686</v>
      </c>
      <c r="CC57">
        <v>0.1977</v>
      </c>
      <c r="CD57">
        <v>0.2243</v>
      </c>
      <c r="CE57">
        <v>0.245</v>
      </c>
      <c r="CF57">
        <v>0.2636</v>
      </c>
      <c r="CG57">
        <v>0.2827</v>
      </c>
      <c r="CH57">
        <v>0.2985</v>
      </c>
      <c r="CI57">
        <v>0.3149</v>
      </c>
      <c r="CJ57">
        <v>0.3304</v>
      </c>
      <c r="CK57">
        <v>0.3446</v>
      </c>
      <c r="CL57">
        <v>0.3571</v>
      </c>
      <c r="CM57">
        <v>0.3677</v>
      </c>
      <c r="CN57">
        <v>0.3772</v>
      </c>
      <c r="CO57">
        <v>0.4074</v>
      </c>
      <c r="CP57">
        <v>0.4251</v>
      </c>
      <c r="CQ57">
        <v>0.4431</v>
      </c>
      <c r="CR57">
        <v>0.4605</v>
      </c>
      <c r="CS57">
        <v>0.4732</v>
      </c>
      <c r="CT57">
        <v>0.4801</v>
      </c>
      <c r="CU57">
        <v>0.4837</v>
      </c>
      <c r="CV57">
        <v>0.4873</v>
      </c>
      <c r="CW57">
        <v>0.4897</v>
      </c>
      <c r="CX57">
        <v>0.4907</v>
      </c>
      <c r="CY57">
        <v>0.493</v>
      </c>
      <c r="CZ57">
        <v>0.4995</v>
      </c>
      <c r="DA57">
        <v>0.5088</v>
      </c>
      <c r="DB57">
        <v>0.5181</v>
      </c>
      <c r="DC57">
        <v>0.5275</v>
      </c>
      <c r="DD57">
        <v>0.5393</v>
      </c>
      <c r="DE57">
        <v>0.5498</v>
      </c>
      <c r="DF57">
        <v>0.5602</v>
      </c>
      <c r="DG57">
        <v>0.5683</v>
      </c>
      <c r="DH57">
        <v>0.57</v>
      </c>
      <c r="DI57">
        <v>0.5863</v>
      </c>
      <c r="DJ57">
        <v>0.73</v>
      </c>
      <c r="DK57">
        <v>0.7585</v>
      </c>
      <c r="DL57">
        <v>0.7854</v>
      </c>
      <c r="DM57">
        <v>0.8</v>
      </c>
      <c r="DN57">
        <v>0.8</v>
      </c>
      <c r="DO57">
        <v>0.8</v>
      </c>
      <c r="DP57">
        <v>0.8</v>
      </c>
      <c r="DQ57">
        <v>0.8</v>
      </c>
      <c r="DR57">
        <v>0.8</v>
      </c>
      <c r="DS57">
        <v>0.9301</v>
      </c>
      <c r="DT57">
        <v>0.96</v>
      </c>
      <c r="DU57">
        <v>0.96</v>
      </c>
      <c r="DV57">
        <v>0.96</v>
      </c>
      <c r="DW57">
        <v>0.96</v>
      </c>
      <c r="DX57">
        <v>0.9723</v>
      </c>
    </row>
    <row r="58" spans="1:128">
      <c r="A58">
        <v>5.7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7.172e-8</v>
      </c>
      <c r="J58">
        <v>1.06e-6</v>
      </c>
      <c r="K58">
        <v>2.587e-6</v>
      </c>
      <c r="L58">
        <v>7.816e-6</v>
      </c>
      <c r="M58">
        <v>1.433e-5</v>
      </c>
      <c r="N58">
        <v>2.053e-5</v>
      </c>
      <c r="O58">
        <v>2.827e-5</v>
      </c>
      <c r="P58">
        <v>3.732e-5</v>
      </c>
      <c r="Q58">
        <v>5.773e-5</v>
      </c>
      <c r="R58">
        <v>8.59e-5</v>
      </c>
      <c r="S58">
        <v>0.0001038</v>
      </c>
      <c r="T58">
        <v>0.0001263</v>
      </c>
      <c r="U58">
        <v>0.0001559</v>
      </c>
      <c r="V58">
        <v>0.0002473</v>
      </c>
      <c r="W58">
        <v>0.0003499</v>
      </c>
      <c r="X58">
        <v>0.0004201</v>
      </c>
      <c r="Y58">
        <v>0.0004991</v>
      </c>
      <c r="Z58">
        <v>0.0005866</v>
      </c>
      <c r="AA58">
        <v>0.0007141</v>
      </c>
      <c r="AB58">
        <v>0.0011</v>
      </c>
      <c r="AC58">
        <v>0.0012</v>
      </c>
      <c r="AD58">
        <v>0.0014</v>
      </c>
      <c r="AE58">
        <v>0.0016</v>
      </c>
      <c r="AF58">
        <v>0.0019</v>
      </c>
      <c r="AG58">
        <v>0.0024</v>
      </c>
      <c r="AH58">
        <v>0.0027</v>
      </c>
      <c r="AI58">
        <v>0.003</v>
      </c>
      <c r="AJ58">
        <v>0.0033</v>
      </c>
      <c r="AK58">
        <v>0.0037</v>
      </c>
      <c r="AL58">
        <v>0.0047</v>
      </c>
      <c r="AM58">
        <v>0.0054</v>
      </c>
      <c r="AN58">
        <v>0.0058</v>
      </c>
      <c r="AO58">
        <v>0.0064</v>
      </c>
      <c r="AP58">
        <v>0.0076</v>
      </c>
      <c r="AQ58">
        <v>0.0089</v>
      </c>
      <c r="AR58">
        <v>0.0096</v>
      </c>
      <c r="AS58">
        <v>0.0103</v>
      </c>
      <c r="AT58">
        <v>0.0113</v>
      </c>
      <c r="AU58">
        <v>0.0134</v>
      </c>
      <c r="AV58">
        <v>0.0149</v>
      </c>
      <c r="AW58">
        <v>0.0158</v>
      </c>
      <c r="AX58">
        <v>0.0168</v>
      </c>
      <c r="AY58">
        <v>0.0183</v>
      </c>
      <c r="AZ58">
        <v>0.0212</v>
      </c>
      <c r="BA58">
        <v>0.0233</v>
      </c>
      <c r="BB58">
        <v>0.0246</v>
      </c>
      <c r="BC58">
        <v>0.0259</v>
      </c>
      <c r="BD58">
        <v>0.0272</v>
      </c>
      <c r="BE58">
        <v>0.0297</v>
      </c>
      <c r="BF58">
        <v>0.0323</v>
      </c>
      <c r="BG58">
        <v>0.0338</v>
      </c>
      <c r="BH58">
        <v>0.0353</v>
      </c>
      <c r="BI58">
        <v>0.0368</v>
      </c>
      <c r="BJ58">
        <v>0.0388</v>
      </c>
      <c r="BK58">
        <v>0.0419</v>
      </c>
      <c r="BL58">
        <v>0.0446</v>
      </c>
      <c r="BM58">
        <v>0.0463</v>
      </c>
      <c r="BN58">
        <v>0.0485</v>
      </c>
      <c r="BO58">
        <v>0.052</v>
      </c>
      <c r="BP58">
        <v>0.0551</v>
      </c>
      <c r="BQ58">
        <v>0.0569</v>
      </c>
      <c r="BR58">
        <v>0.059</v>
      </c>
      <c r="BS58">
        <v>0.0627</v>
      </c>
      <c r="BT58">
        <v>0.0665</v>
      </c>
      <c r="BU58">
        <v>0.0685</v>
      </c>
      <c r="BV58">
        <v>0.0705</v>
      </c>
      <c r="BW58">
        <v>0.0725</v>
      </c>
      <c r="BX58">
        <v>0.0745</v>
      </c>
      <c r="BY58">
        <v>0.0774</v>
      </c>
      <c r="BZ58">
        <v>0.1068</v>
      </c>
      <c r="CA58">
        <v>0.1356</v>
      </c>
      <c r="CB58">
        <v>0.1686</v>
      </c>
      <c r="CC58">
        <v>0.1977</v>
      </c>
      <c r="CD58">
        <v>0.2243</v>
      </c>
      <c r="CE58">
        <v>0.245</v>
      </c>
      <c r="CF58">
        <v>0.2636</v>
      </c>
      <c r="CG58">
        <v>0.2827</v>
      </c>
      <c r="CH58">
        <v>0.2985</v>
      </c>
      <c r="CI58">
        <v>0.3149</v>
      </c>
      <c r="CJ58">
        <v>0.3304</v>
      </c>
      <c r="CK58">
        <v>0.3446</v>
      </c>
      <c r="CL58">
        <v>0.3571</v>
      </c>
      <c r="CM58">
        <v>0.3677</v>
      </c>
      <c r="CN58">
        <v>0.3772</v>
      </c>
      <c r="CO58">
        <v>0.4074</v>
      </c>
      <c r="CP58">
        <v>0.4251</v>
      </c>
      <c r="CQ58">
        <v>0.4431</v>
      </c>
      <c r="CR58">
        <v>0.4605</v>
      </c>
      <c r="CS58">
        <v>0.4732</v>
      </c>
      <c r="CT58">
        <v>0.4801</v>
      </c>
      <c r="CU58">
        <v>0.4837</v>
      </c>
      <c r="CV58">
        <v>0.4873</v>
      </c>
      <c r="CW58">
        <v>0.4897</v>
      </c>
      <c r="CX58">
        <v>0.4907</v>
      </c>
      <c r="CY58">
        <v>0.493</v>
      </c>
      <c r="CZ58">
        <v>0.4995</v>
      </c>
      <c r="DA58">
        <v>0.5088</v>
      </c>
      <c r="DB58">
        <v>0.5181</v>
      </c>
      <c r="DC58">
        <v>0.5275</v>
      </c>
      <c r="DD58">
        <v>0.5393</v>
      </c>
      <c r="DE58">
        <v>0.5498</v>
      </c>
      <c r="DF58">
        <v>0.5602</v>
      </c>
      <c r="DG58">
        <v>0.5683</v>
      </c>
      <c r="DH58">
        <v>0.57</v>
      </c>
      <c r="DI58">
        <v>0.5863</v>
      </c>
      <c r="DJ58">
        <v>0.73</v>
      </c>
      <c r="DK58">
        <v>0.7585</v>
      </c>
      <c r="DL58">
        <v>0.7854</v>
      </c>
      <c r="DM58">
        <v>0.8</v>
      </c>
      <c r="DN58">
        <v>0.8</v>
      </c>
      <c r="DO58">
        <v>0.8</v>
      </c>
      <c r="DP58">
        <v>0.8</v>
      </c>
      <c r="DQ58">
        <v>0.8</v>
      </c>
      <c r="DR58">
        <v>0.8</v>
      </c>
      <c r="DS58">
        <v>0.9301</v>
      </c>
      <c r="DT58">
        <v>0.96</v>
      </c>
      <c r="DU58">
        <v>0.96</v>
      </c>
      <c r="DV58">
        <v>0.96</v>
      </c>
      <c r="DW58">
        <v>0.96</v>
      </c>
      <c r="DX58">
        <v>0.9723</v>
      </c>
    </row>
    <row r="59" spans="1:128">
      <c r="A59">
        <v>5.8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7.172e-8</v>
      </c>
      <c r="J59">
        <v>1.06e-6</v>
      </c>
      <c r="K59">
        <v>2.587e-6</v>
      </c>
      <c r="L59">
        <v>7.816e-6</v>
      </c>
      <c r="M59">
        <v>1.433e-5</v>
      </c>
      <c r="N59">
        <v>2.053e-5</v>
      </c>
      <c r="O59">
        <v>2.827e-5</v>
      </c>
      <c r="P59">
        <v>3.732e-5</v>
      </c>
      <c r="Q59">
        <v>5.773e-5</v>
      </c>
      <c r="R59">
        <v>8.59e-5</v>
      </c>
      <c r="S59">
        <v>0.0001038</v>
      </c>
      <c r="T59">
        <v>0.0001263</v>
      </c>
      <c r="U59">
        <v>0.0001559</v>
      </c>
      <c r="V59">
        <v>0.0002473</v>
      </c>
      <c r="W59">
        <v>0.0003499</v>
      </c>
      <c r="X59">
        <v>0.0004201</v>
      </c>
      <c r="Y59">
        <v>0.0004991</v>
      </c>
      <c r="Z59">
        <v>0.0005866</v>
      </c>
      <c r="AA59">
        <v>0.0007141</v>
      </c>
      <c r="AB59">
        <v>0.0011</v>
      </c>
      <c r="AC59">
        <v>0.0012</v>
      </c>
      <c r="AD59">
        <v>0.0014</v>
      </c>
      <c r="AE59">
        <v>0.0016</v>
      </c>
      <c r="AF59">
        <v>0.0019</v>
      </c>
      <c r="AG59">
        <v>0.0024</v>
      </c>
      <c r="AH59">
        <v>0.0027</v>
      </c>
      <c r="AI59">
        <v>0.003</v>
      </c>
      <c r="AJ59">
        <v>0.0033</v>
      </c>
      <c r="AK59">
        <v>0.0037</v>
      </c>
      <c r="AL59">
        <v>0.0047</v>
      </c>
      <c r="AM59">
        <v>0.0054</v>
      </c>
      <c r="AN59">
        <v>0.0058</v>
      </c>
      <c r="AO59">
        <v>0.0064</v>
      </c>
      <c r="AP59">
        <v>0.0076</v>
      </c>
      <c r="AQ59">
        <v>0.0089</v>
      </c>
      <c r="AR59">
        <v>0.0096</v>
      </c>
      <c r="AS59">
        <v>0.0103</v>
      </c>
      <c r="AT59">
        <v>0.0113</v>
      </c>
      <c r="AU59">
        <v>0.0134</v>
      </c>
      <c r="AV59">
        <v>0.0149</v>
      </c>
      <c r="AW59">
        <v>0.0158</v>
      </c>
      <c r="AX59">
        <v>0.0168</v>
      </c>
      <c r="AY59">
        <v>0.0183</v>
      </c>
      <c r="AZ59">
        <v>0.0212</v>
      </c>
      <c r="BA59">
        <v>0.0233</v>
      </c>
      <c r="BB59">
        <v>0.0246</v>
      </c>
      <c r="BC59">
        <v>0.0259</v>
      </c>
      <c r="BD59">
        <v>0.0272</v>
      </c>
      <c r="BE59">
        <v>0.0297</v>
      </c>
      <c r="BF59">
        <v>0.0323</v>
      </c>
      <c r="BG59">
        <v>0.0338</v>
      </c>
      <c r="BH59">
        <v>0.0353</v>
      </c>
      <c r="BI59">
        <v>0.0368</v>
      </c>
      <c r="BJ59">
        <v>0.0388</v>
      </c>
      <c r="BK59">
        <v>0.0419</v>
      </c>
      <c r="BL59">
        <v>0.0446</v>
      </c>
      <c r="BM59">
        <v>0.0463</v>
      </c>
      <c r="BN59">
        <v>0.0485</v>
      </c>
      <c r="BO59">
        <v>0.052</v>
      </c>
      <c r="BP59">
        <v>0.0551</v>
      </c>
      <c r="BQ59">
        <v>0.0569</v>
      </c>
      <c r="BR59">
        <v>0.059</v>
      </c>
      <c r="BS59">
        <v>0.0627</v>
      </c>
      <c r="BT59">
        <v>0.0665</v>
      </c>
      <c r="BU59">
        <v>0.0685</v>
      </c>
      <c r="BV59">
        <v>0.0705</v>
      </c>
      <c r="BW59">
        <v>0.0725</v>
      </c>
      <c r="BX59">
        <v>0.0745</v>
      </c>
      <c r="BY59">
        <v>0.0774</v>
      </c>
      <c r="BZ59">
        <v>0.1068</v>
      </c>
      <c r="CA59">
        <v>0.1356</v>
      </c>
      <c r="CB59">
        <v>0.1686</v>
      </c>
      <c r="CC59">
        <v>0.1977</v>
      </c>
      <c r="CD59">
        <v>0.2243</v>
      </c>
      <c r="CE59">
        <v>0.245</v>
      </c>
      <c r="CF59">
        <v>0.2636</v>
      </c>
      <c r="CG59">
        <v>0.2827</v>
      </c>
      <c r="CH59">
        <v>0.2985</v>
      </c>
      <c r="CI59">
        <v>0.3149</v>
      </c>
      <c r="CJ59">
        <v>0.3304</v>
      </c>
      <c r="CK59">
        <v>0.3446</v>
      </c>
      <c r="CL59">
        <v>0.3571</v>
      </c>
      <c r="CM59">
        <v>0.3677</v>
      </c>
      <c r="CN59">
        <v>0.3772</v>
      </c>
      <c r="CO59">
        <v>0.4074</v>
      </c>
      <c r="CP59">
        <v>0.4251</v>
      </c>
      <c r="CQ59">
        <v>0.4431</v>
      </c>
      <c r="CR59">
        <v>0.4605</v>
      </c>
      <c r="CS59">
        <v>0.4732</v>
      </c>
      <c r="CT59">
        <v>0.4801</v>
      </c>
      <c r="CU59">
        <v>0.4837</v>
      </c>
      <c r="CV59">
        <v>0.4873</v>
      </c>
      <c r="CW59">
        <v>0.4897</v>
      </c>
      <c r="CX59">
        <v>0.4907</v>
      </c>
      <c r="CY59">
        <v>0.493</v>
      </c>
      <c r="CZ59">
        <v>0.4995</v>
      </c>
      <c r="DA59">
        <v>0.5088</v>
      </c>
      <c r="DB59">
        <v>0.5181</v>
      </c>
      <c r="DC59">
        <v>0.5275</v>
      </c>
      <c r="DD59">
        <v>0.5393</v>
      </c>
      <c r="DE59">
        <v>0.5498</v>
      </c>
      <c r="DF59">
        <v>0.5602</v>
      </c>
      <c r="DG59">
        <v>0.5683</v>
      </c>
      <c r="DH59">
        <v>0.57</v>
      </c>
      <c r="DI59">
        <v>0.5863</v>
      </c>
      <c r="DJ59">
        <v>0.73</v>
      </c>
      <c r="DK59">
        <v>0.7585</v>
      </c>
      <c r="DL59">
        <v>0.7854</v>
      </c>
      <c r="DM59">
        <v>0.8</v>
      </c>
      <c r="DN59">
        <v>0.8</v>
      </c>
      <c r="DO59">
        <v>0.8</v>
      </c>
      <c r="DP59">
        <v>0.8</v>
      </c>
      <c r="DQ59">
        <v>0.8</v>
      </c>
      <c r="DR59">
        <v>0.8</v>
      </c>
      <c r="DS59">
        <v>0.9301</v>
      </c>
      <c r="DT59">
        <v>0.96</v>
      </c>
      <c r="DU59">
        <v>0.96</v>
      </c>
      <c r="DV59">
        <v>0.96</v>
      </c>
      <c r="DW59">
        <v>0.96</v>
      </c>
      <c r="DX59">
        <v>0.9723</v>
      </c>
    </row>
    <row r="60" spans="1:128">
      <c r="A60">
        <v>5.9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7.172e-8</v>
      </c>
      <c r="J60">
        <v>1.06e-6</v>
      </c>
      <c r="K60">
        <v>2.587e-6</v>
      </c>
      <c r="L60">
        <v>7.816e-6</v>
      </c>
      <c r="M60">
        <v>1.433e-5</v>
      </c>
      <c r="N60">
        <v>2.053e-5</v>
      </c>
      <c r="O60">
        <v>2.827e-5</v>
      </c>
      <c r="P60">
        <v>3.732e-5</v>
      </c>
      <c r="Q60">
        <v>5.773e-5</v>
      </c>
      <c r="R60">
        <v>8.59e-5</v>
      </c>
      <c r="S60">
        <v>0.0001038</v>
      </c>
      <c r="T60">
        <v>0.0001263</v>
      </c>
      <c r="U60">
        <v>0.0001559</v>
      </c>
      <c r="V60">
        <v>0.0002473</v>
      </c>
      <c r="W60">
        <v>0.0003499</v>
      </c>
      <c r="X60">
        <v>0.0004201</v>
      </c>
      <c r="Y60">
        <v>0.0004991</v>
      </c>
      <c r="Z60">
        <v>0.0005866</v>
      </c>
      <c r="AA60">
        <v>0.0007141</v>
      </c>
      <c r="AB60">
        <v>0.0011</v>
      </c>
      <c r="AC60">
        <v>0.0012</v>
      </c>
      <c r="AD60">
        <v>0.0014</v>
      </c>
      <c r="AE60">
        <v>0.0016</v>
      </c>
      <c r="AF60">
        <v>0.0019</v>
      </c>
      <c r="AG60">
        <v>0.0024</v>
      </c>
      <c r="AH60">
        <v>0.0027</v>
      </c>
      <c r="AI60">
        <v>0.003</v>
      </c>
      <c r="AJ60">
        <v>0.0033</v>
      </c>
      <c r="AK60">
        <v>0.0037</v>
      </c>
      <c r="AL60">
        <v>0.0047</v>
      </c>
      <c r="AM60">
        <v>0.0054</v>
      </c>
      <c r="AN60">
        <v>0.0058</v>
      </c>
      <c r="AO60">
        <v>0.0064</v>
      </c>
      <c r="AP60">
        <v>0.0076</v>
      </c>
      <c r="AQ60">
        <v>0.0089</v>
      </c>
      <c r="AR60">
        <v>0.0096</v>
      </c>
      <c r="AS60">
        <v>0.0103</v>
      </c>
      <c r="AT60">
        <v>0.0113</v>
      </c>
      <c r="AU60">
        <v>0.0134</v>
      </c>
      <c r="AV60">
        <v>0.0149</v>
      </c>
      <c r="AW60">
        <v>0.0158</v>
      </c>
      <c r="AX60">
        <v>0.0168</v>
      </c>
      <c r="AY60">
        <v>0.0183</v>
      </c>
      <c r="AZ60">
        <v>0.0212</v>
      </c>
      <c r="BA60">
        <v>0.0233</v>
      </c>
      <c r="BB60">
        <v>0.0246</v>
      </c>
      <c r="BC60">
        <v>0.0259</v>
      </c>
      <c r="BD60">
        <v>0.0272</v>
      </c>
      <c r="BE60">
        <v>0.0297</v>
      </c>
      <c r="BF60">
        <v>0.0323</v>
      </c>
      <c r="BG60">
        <v>0.0338</v>
      </c>
      <c r="BH60">
        <v>0.0353</v>
      </c>
      <c r="BI60">
        <v>0.0368</v>
      </c>
      <c r="BJ60">
        <v>0.0388</v>
      </c>
      <c r="BK60">
        <v>0.0419</v>
      </c>
      <c r="BL60">
        <v>0.0446</v>
      </c>
      <c r="BM60">
        <v>0.0463</v>
      </c>
      <c r="BN60">
        <v>0.0485</v>
      </c>
      <c r="BO60">
        <v>0.052</v>
      </c>
      <c r="BP60">
        <v>0.0551</v>
      </c>
      <c r="BQ60">
        <v>0.0569</v>
      </c>
      <c r="BR60">
        <v>0.059</v>
      </c>
      <c r="BS60">
        <v>0.0627</v>
      </c>
      <c r="BT60">
        <v>0.0665</v>
      </c>
      <c r="BU60">
        <v>0.0685</v>
      </c>
      <c r="BV60">
        <v>0.0705</v>
      </c>
      <c r="BW60">
        <v>0.0725</v>
      </c>
      <c r="BX60">
        <v>0.0745</v>
      </c>
      <c r="BY60">
        <v>0.0774</v>
      </c>
      <c r="BZ60">
        <v>0.1068</v>
      </c>
      <c r="CA60">
        <v>0.1356</v>
      </c>
      <c r="CB60">
        <v>0.1686</v>
      </c>
      <c r="CC60">
        <v>0.1977</v>
      </c>
      <c r="CD60">
        <v>0.2243</v>
      </c>
      <c r="CE60">
        <v>0.245</v>
      </c>
      <c r="CF60">
        <v>0.2636</v>
      </c>
      <c r="CG60">
        <v>0.2827</v>
      </c>
      <c r="CH60">
        <v>0.2985</v>
      </c>
      <c r="CI60">
        <v>0.3149</v>
      </c>
      <c r="CJ60">
        <v>0.3304</v>
      </c>
      <c r="CK60">
        <v>0.3446</v>
      </c>
      <c r="CL60">
        <v>0.3571</v>
      </c>
      <c r="CM60">
        <v>0.3677</v>
      </c>
      <c r="CN60">
        <v>0.3772</v>
      </c>
      <c r="CO60">
        <v>0.4074</v>
      </c>
      <c r="CP60">
        <v>0.4251</v>
      </c>
      <c r="CQ60">
        <v>0.4431</v>
      </c>
      <c r="CR60">
        <v>0.4605</v>
      </c>
      <c r="CS60">
        <v>0.4732</v>
      </c>
      <c r="CT60">
        <v>0.4801</v>
      </c>
      <c r="CU60">
        <v>0.4837</v>
      </c>
      <c r="CV60">
        <v>0.4873</v>
      </c>
      <c r="CW60">
        <v>0.4897</v>
      </c>
      <c r="CX60">
        <v>0.4907</v>
      </c>
      <c r="CY60">
        <v>0.493</v>
      </c>
      <c r="CZ60">
        <v>0.4995</v>
      </c>
      <c r="DA60">
        <v>0.5088</v>
      </c>
      <c r="DB60">
        <v>0.5181</v>
      </c>
      <c r="DC60">
        <v>0.5275</v>
      </c>
      <c r="DD60">
        <v>0.5393</v>
      </c>
      <c r="DE60">
        <v>0.5498</v>
      </c>
      <c r="DF60">
        <v>0.5602</v>
      </c>
      <c r="DG60">
        <v>0.5683</v>
      </c>
      <c r="DH60">
        <v>0.57</v>
      </c>
      <c r="DI60">
        <v>0.5863</v>
      </c>
      <c r="DJ60">
        <v>0.73</v>
      </c>
      <c r="DK60">
        <v>0.7585</v>
      </c>
      <c r="DL60">
        <v>0.7854</v>
      </c>
      <c r="DM60">
        <v>0.8</v>
      </c>
      <c r="DN60">
        <v>0.8</v>
      </c>
      <c r="DO60">
        <v>0.8</v>
      </c>
      <c r="DP60">
        <v>0.8</v>
      </c>
      <c r="DQ60">
        <v>0.8</v>
      </c>
      <c r="DR60">
        <v>0.8</v>
      </c>
      <c r="DS60">
        <v>0.9301</v>
      </c>
      <c r="DT60">
        <v>0.96</v>
      </c>
      <c r="DU60">
        <v>0.96</v>
      </c>
      <c r="DV60">
        <v>0.96</v>
      </c>
      <c r="DW60">
        <v>0.96</v>
      </c>
      <c r="DX60">
        <v>0.9723</v>
      </c>
    </row>
    <row r="61" spans="1:128">
      <c r="A61">
        <v>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7.172e-8</v>
      </c>
      <c r="J61">
        <v>1.06e-6</v>
      </c>
      <c r="K61">
        <v>2.587e-6</v>
      </c>
      <c r="L61">
        <v>7.816e-6</v>
      </c>
      <c r="M61">
        <v>1.433e-5</v>
      </c>
      <c r="N61">
        <v>2.053e-5</v>
      </c>
      <c r="O61">
        <v>2.827e-5</v>
      </c>
      <c r="P61">
        <v>3.732e-5</v>
      </c>
      <c r="Q61">
        <v>5.773e-5</v>
      </c>
      <c r="R61">
        <v>8.59e-5</v>
      </c>
      <c r="S61">
        <v>0.0001038</v>
      </c>
      <c r="T61">
        <v>0.0001263</v>
      </c>
      <c r="U61">
        <v>0.0001559</v>
      </c>
      <c r="V61">
        <v>0.0002473</v>
      </c>
      <c r="W61">
        <v>0.0003499</v>
      </c>
      <c r="X61">
        <v>0.0004201</v>
      </c>
      <c r="Y61">
        <v>0.0004991</v>
      </c>
      <c r="Z61">
        <v>0.0005866</v>
      </c>
      <c r="AA61">
        <v>0.0007141</v>
      </c>
      <c r="AB61">
        <v>0.0011</v>
      </c>
      <c r="AC61">
        <v>0.0012</v>
      </c>
      <c r="AD61">
        <v>0.0014</v>
      </c>
      <c r="AE61">
        <v>0.0016</v>
      </c>
      <c r="AF61">
        <v>0.0019</v>
      </c>
      <c r="AG61">
        <v>0.0024</v>
      </c>
      <c r="AH61">
        <v>0.0027</v>
      </c>
      <c r="AI61">
        <v>0.003</v>
      </c>
      <c r="AJ61">
        <v>0.0033</v>
      </c>
      <c r="AK61">
        <v>0.0037</v>
      </c>
      <c r="AL61">
        <v>0.0047</v>
      </c>
      <c r="AM61">
        <v>0.0054</v>
      </c>
      <c r="AN61">
        <v>0.0058</v>
      </c>
      <c r="AO61">
        <v>0.0064</v>
      </c>
      <c r="AP61">
        <v>0.0076</v>
      </c>
      <c r="AQ61">
        <v>0.0089</v>
      </c>
      <c r="AR61">
        <v>0.0096</v>
      </c>
      <c r="AS61">
        <v>0.0103</v>
      </c>
      <c r="AT61">
        <v>0.0113</v>
      </c>
      <c r="AU61">
        <v>0.0134</v>
      </c>
      <c r="AV61">
        <v>0.0149</v>
      </c>
      <c r="AW61">
        <v>0.0158</v>
      </c>
      <c r="AX61">
        <v>0.0168</v>
      </c>
      <c r="AY61">
        <v>0.0183</v>
      </c>
      <c r="AZ61">
        <v>0.0212</v>
      </c>
      <c r="BA61">
        <v>0.0233</v>
      </c>
      <c r="BB61">
        <v>0.0246</v>
      </c>
      <c r="BC61">
        <v>0.0259</v>
      </c>
      <c r="BD61">
        <v>0.0272</v>
      </c>
      <c r="BE61">
        <v>0.0297</v>
      </c>
      <c r="BF61">
        <v>0.0323</v>
      </c>
      <c r="BG61">
        <v>0.0338</v>
      </c>
      <c r="BH61">
        <v>0.0353</v>
      </c>
      <c r="BI61">
        <v>0.0368</v>
      </c>
      <c r="BJ61">
        <v>0.0388</v>
      </c>
      <c r="BK61">
        <v>0.0419</v>
      </c>
      <c r="BL61">
        <v>0.0446</v>
      </c>
      <c r="BM61">
        <v>0.0463</v>
      </c>
      <c r="BN61">
        <v>0.0485</v>
      </c>
      <c r="BO61">
        <v>0.052</v>
      </c>
      <c r="BP61">
        <v>0.0551</v>
      </c>
      <c r="BQ61">
        <v>0.0569</v>
      </c>
      <c r="BR61">
        <v>0.059</v>
      </c>
      <c r="BS61">
        <v>0.0627</v>
      </c>
      <c r="BT61">
        <v>0.0665</v>
      </c>
      <c r="BU61">
        <v>0.0685</v>
      </c>
      <c r="BV61">
        <v>0.0705</v>
      </c>
      <c r="BW61">
        <v>0.0725</v>
      </c>
      <c r="BX61">
        <v>0.0745</v>
      </c>
      <c r="BY61">
        <v>0.0774</v>
      </c>
      <c r="BZ61">
        <v>0.1068</v>
      </c>
      <c r="CA61">
        <v>0.1356</v>
      </c>
      <c r="CB61">
        <v>0.1686</v>
      </c>
      <c r="CC61">
        <v>0.1977</v>
      </c>
      <c r="CD61">
        <v>0.2243</v>
      </c>
      <c r="CE61">
        <v>0.245</v>
      </c>
      <c r="CF61">
        <v>0.2636</v>
      </c>
      <c r="CG61">
        <v>0.2827</v>
      </c>
      <c r="CH61">
        <v>0.2985</v>
      </c>
      <c r="CI61">
        <v>0.3149</v>
      </c>
      <c r="CJ61">
        <v>0.3304</v>
      </c>
      <c r="CK61">
        <v>0.3446</v>
      </c>
      <c r="CL61">
        <v>0.3571</v>
      </c>
      <c r="CM61">
        <v>0.3677</v>
      </c>
      <c r="CN61">
        <v>0.3772</v>
      </c>
      <c r="CO61">
        <v>0.4074</v>
      </c>
      <c r="CP61">
        <v>0.4251</v>
      </c>
      <c r="CQ61">
        <v>0.4431</v>
      </c>
      <c r="CR61">
        <v>0.4605</v>
      </c>
      <c r="CS61">
        <v>0.4732</v>
      </c>
      <c r="CT61">
        <v>0.4801</v>
      </c>
      <c r="CU61">
        <v>0.4837</v>
      </c>
      <c r="CV61">
        <v>0.4873</v>
      </c>
      <c r="CW61">
        <v>0.4897</v>
      </c>
      <c r="CX61">
        <v>0.4907</v>
      </c>
      <c r="CY61">
        <v>0.493</v>
      </c>
      <c r="CZ61">
        <v>0.4995</v>
      </c>
      <c r="DA61">
        <v>0.5088</v>
      </c>
      <c r="DB61">
        <v>0.5181</v>
      </c>
      <c r="DC61">
        <v>0.5275</v>
      </c>
      <c r="DD61">
        <v>0.5393</v>
      </c>
      <c r="DE61">
        <v>0.5498</v>
      </c>
      <c r="DF61">
        <v>0.5602</v>
      </c>
      <c r="DG61">
        <v>0.5683</v>
      </c>
      <c r="DH61">
        <v>0.57</v>
      </c>
      <c r="DI61">
        <v>0.5863</v>
      </c>
      <c r="DJ61">
        <v>0.73</v>
      </c>
      <c r="DK61">
        <v>0.7585</v>
      </c>
      <c r="DL61">
        <v>0.7854</v>
      </c>
      <c r="DM61">
        <v>0.8</v>
      </c>
      <c r="DN61">
        <v>0.8</v>
      </c>
      <c r="DO61">
        <v>0.8</v>
      </c>
      <c r="DP61">
        <v>0.8</v>
      </c>
      <c r="DQ61">
        <v>0.8</v>
      </c>
      <c r="DR61">
        <v>0.8</v>
      </c>
      <c r="DS61">
        <v>0.9301</v>
      </c>
      <c r="DT61">
        <v>0.96</v>
      </c>
      <c r="DU61">
        <v>0.96</v>
      </c>
      <c r="DV61">
        <v>0.96</v>
      </c>
      <c r="DW61">
        <v>0.96</v>
      </c>
      <c r="DX61">
        <v>0.9723</v>
      </c>
    </row>
    <row r="62" spans="1:128">
      <c r="A62">
        <v>6.1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7.172e-8</v>
      </c>
      <c r="J62">
        <v>1.06e-6</v>
      </c>
      <c r="K62">
        <v>2.587e-6</v>
      </c>
      <c r="L62">
        <v>7.816e-6</v>
      </c>
      <c r="M62">
        <v>1.433e-5</v>
      </c>
      <c r="N62">
        <v>2.053e-5</v>
      </c>
      <c r="O62">
        <v>2.827e-5</v>
      </c>
      <c r="P62">
        <v>3.732e-5</v>
      </c>
      <c r="Q62">
        <v>5.773e-5</v>
      </c>
      <c r="R62">
        <v>8.59e-5</v>
      </c>
      <c r="S62">
        <v>0.0001038</v>
      </c>
      <c r="T62">
        <v>0.0001263</v>
      </c>
      <c r="U62">
        <v>0.0001559</v>
      </c>
      <c r="V62">
        <v>0.0002473</v>
      </c>
      <c r="W62">
        <v>0.0003499</v>
      </c>
      <c r="X62">
        <v>0.0004201</v>
      </c>
      <c r="Y62">
        <v>0.0004991</v>
      </c>
      <c r="Z62">
        <v>0.0005866</v>
      </c>
      <c r="AA62">
        <v>0.0007141</v>
      </c>
      <c r="AB62">
        <v>0.0011</v>
      </c>
      <c r="AC62">
        <v>0.0012</v>
      </c>
      <c r="AD62">
        <v>0.0014</v>
      </c>
      <c r="AE62">
        <v>0.0016</v>
      </c>
      <c r="AF62">
        <v>0.0019</v>
      </c>
      <c r="AG62">
        <v>0.0024</v>
      </c>
      <c r="AH62">
        <v>0.0027</v>
      </c>
      <c r="AI62">
        <v>0.003</v>
      </c>
      <c r="AJ62">
        <v>0.0033</v>
      </c>
      <c r="AK62">
        <v>0.0037</v>
      </c>
      <c r="AL62">
        <v>0.0047</v>
      </c>
      <c r="AM62">
        <v>0.0054</v>
      </c>
      <c r="AN62">
        <v>0.0058</v>
      </c>
      <c r="AO62">
        <v>0.0064</v>
      </c>
      <c r="AP62">
        <v>0.0076</v>
      </c>
      <c r="AQ62">
        <v>0.0089</v>
      </c>
      <c r="AR62">
        <v>0.0096</v>
      </c>
      <c r="AS62">
        <v>0.0103</v>
      </c>
      <c r="AT62">
        <v>0.0113</v>
      </c>
      <c r="AU62">
        <v>0.0134</v>
      </c>
      <c r="AV62">
        <v>0.0149</v>
      </c>
      <c r="AW62">
        <v>0.0158</v>
      </c>
      <c r="AX62">
        <v>0.0168</v>
      </c>
      <c r="AY62">
        <v>0.0183</v>
      </c>
      <c r="AZ62">
        <v>0.0212</v>
      </c>
      <c r="BA62">
        <v>0.0233</v>
      </c>
      <c r="BB62">
        <v>0.0246</v>
      </c>
      <c r="BC62">
        <v>0.0259</v>
      </c>
      <c r="BD62">
        <v>0.0272</v>
      </c>
      <c r="BE62">
        <v>0.0297</v>
      </c>
      <c r="BF62">
        <v>0.0323</v>
      </c>
      <c r="BG62">
        <v>0.0338</v>
      </c>
      <c r="BH62">
        <v>0.0353</v>
      </c>
      <c r="BI62">
        <v>0.0368</v>
      </c>
      <c r="BJ62">
        <v>0.0388</v>
      </c>
      <c r="BK62">
        <v>0.0419</v>
      </c>
      <c r="BL62">
        <v>0.0446</v>
      </c>
      <c r="BM62">
        <v>0.0463</v>
      </c>
      <c r="BN62">
        <v>0.0485</v>
      </c>
      <c r="BO62">
        <v>0.052</v>
      </c>
      <c r="BP62">
        <v>0.0551</v>
      </c>
      <c r="BQ62">
        <v>0.0569</v>
      </c>
      <c r="BR62">
        <v>0.059</v>
      </c>
      <c r="BS62">
        <v>0.0627</v>
      </c>
      <c r="BT62">
        <v>0.0665</v>
      </c>
      <c r="BU62">
        <v>0.0685</v>
      </c>
      <c r="BV62">
        <v>0.0705</v>
      </c>
      <c r="BW62">
        <v>0.0725</v>
      </c>
      <c r="BX62">
        <v>0.0745</v>
      </c>
      <c r="BY62">
        <v>0.0774</v>
      </c>
      <c r="BZ62">
        <v>0.1068</v>
      </c>
      <c r="CA62">
        <v>0.1356</v>
      </c>
      <c r="CB62">
        <v>0.1686</v>
      </c>
      <c r="CC62">
        <v>0.1977</v>
      </c>
      <c r="CD62">
        <v>0.2243</v>
      </c>
      <c r="CE62">
        <v>0.245</v>
      </c>
      <c r="CF62">
        <v>0.2636</v>
      </c>
      <c r="CG62">
        <v>0.2827</v>
      </c>
      <c r="CH62">
        <v>0.2985</v>
      </c>
      <c r="CI62">
        <v>0.3149</v>
      </c>
      <c r="CJ62">
        <v>0.3304</v>
      </c>
      <c r="CK62">
        <v>0.3446</v>
      </c>
      <c r="CL62">
        <v>0.3571</v>
      </c>
      <c r="CM62">
        <v>0.3677</v>
      </c>
      <c r="CN62">
        <v>0.3772</v>
      </c>
      <c r="CO62">
        <v>0.4074</v>
      </c>
      <c r="CP62">
        <v>0.4251</v>
      </c>
      <c r="CQ62">
        <v>0.4431</v>
      </c>
      <c r="CR62">
        <v>0.4605</v>
      </c>
      <c r="CS62">
        <v>0.4732</v>
      </c>
      <c r="CT62">
        <v>0.4801</v>
      </c>
      <c r="CU62">
        <v>0.4837</v>
      </c>
      <c r="CV62">
        <v>0.4873</v>
      </c>
      <c r="CW62">
        <v>0.4897</v>
      </c>
      <c r="CX62">
        <v>0.4907</v>
      </c>
      <c r="CY62">
        <v>0.493</v>
      </c>
      <c r="CZ62">
        <v>0.4995</v>
      </c>
      <c r="DA62">
        <v>0.5088</v>
      </c>
      <c r="DB62">
        <v>0.5181</v>
      </c>
      <c r="DC62">
        <v>0.5275</v>
      </c>
      <c r="DD62">
        <v>0.5393</v>
      </c>
      <c r="DE62">
        <v>0.5498</v>
      </c>
      <c r="DF62">
        <v>0.5602</v>
      </c>
      <c r="DG62">
        <v>0.5683</v>
      </c>
      <c r="DH62">
        <v>0.57</v>
      </c>
      <c r="DI62">
        <v>0.5863</v>
      </c>
      <c r="DJ62">
        <v>0.73</v>
      </c>
      <c r="DK62">
        <v>0.7585</v>
      </c>
      <c r="DL62">
        <v>0.7854</v>
      </c>
      <c r="DM62">
        <v>0.8</v>
      </c>
      <c r="DN62">
        <v>0.8</v>
      </c>
      <c r="DO62">
        <v>0.8</v>
      </c>
      <c r="DP62">
        <v>0.8</v>
      </c>
      <c r="DQ62">
        <v>0.8</v>
      </c>
      <c r="DR62">
        <v>0.8</v>
      </c>
      <c r="DS62">
        <v>0.9301</v>
      </c>
      <c r="DT62">
        <v>0.96</v>
      </c>
      <c r="DU62">
        <v>0.96</v>
      </c>
      <c r="DV62">
        <v>0.96</v>
      </c>
      <c r="DW62">
        <v>0.96</v>
      </c>
      <c r="DX62">
        <v>0.9723</v>
      </c>
    </row>
    <row r="63" spans="1:128">
      <c r="A63">
        <v>6.2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7.172e-8</v>
      </c>
      <c r="J63">
        <v>1.06e-6</v>
      </c>
      <c r="K63">
        <v>2.587e-6</v>
      </c>
      <c r="L63">
        <v>7.816e-6</v>
      </c>
      <c r="M63">
        <v>1.433e-5</v>
      </c>
      <c r="N63">
        <v>2.053e-5</v>
      </c>
      <c r="O63">
        <v>2.827e-5</v>
      </c>
      <c r="P63">
        <v>3.732e-5</v>
      </c>
      <c r="Q63">
        <v>5.773e-5</v>
      </c>
      <c r="R63">
        <v>8.59e-5</v>
      </c>
      <c r="S63">
        <v>0.0001038</v>
      </c>
      <c r="T63">
        <v>0.0001263</v>
      </c>
      <c r="U63">
        <v>0.0001559</v>
      </c>
      <c r="V63">
        <v>0.0002473</v>
      </c>
      <c r="W63">
        <v>0.0003499</v>
      </c>
      <c r="X63">
        <v>0.0004201</v>
      </c>
      <c r="Y63">
        <v>0.0004991</v>
      </c>
      <c r="Z63">
        <v>0.0005866</v>
      </c>
      <c r="AA63">
        <v>0.0007141</v>
      </c>
      <c r="AB63">
        <v>0.0011</v>
      </c>
      <c r="AC63">
        <v>0.0012</v>
      </c>
      <c r="AD63">
        <v>0.0014</v>
      </c>
      <c r="AE63">
        <v>0.0016</v>
      </c>
      <c r="AF63">
        <v>0.0019</v>
      </c>
      <c r="AG63">
        <v>0.0024</v>
      </c>
      <c r="AH63">
        <v>0.0027</v>
      </c>
      <c r="AI63">
        <v>0.003</v>
      </c>
      <c r="AJ63">
        <v>0.0033</v>
      </c>
      <c r="AK63">
        <v>0.0037</v>
      </c>
      <c r="AL63">
        <v>0.0047</v>
      </c>
      <c r="AM63">
        <v>0.0054</v>
      </c>
      <c r="AN63">
        <v>0.0058</v>
      </c>
      <c r="AO63">
        <v>0.0064</v>
      </c>
      <c r="AP63">
        <v>0.0076</v>
      </c>
      <c r="AQ63">
        <v>0.0089</v>
      </c>
      <c r="AR63">
        <v>0.0096</v>
      </c>
      <c r="AS63">
        <v>0.0103</v>
      </c>
      <c r="AT63">
        <v>0.0113</v>
      </c>
      <c r="AU63">
        <v>0.0134</v>
      </c>
      <c r="AV63">
        <v>0.0149</v>
      </c>
      <c r="AW63">
        <v>0.0158</v>
      </c>
      <c r="AX63">
        <v>0.0168</v>
      </c>
      <c r="AY63">
        <v>0.0183</v>
      </c>
      <c r="AZ63">
        <v>0.0212</v>
      </c>
      <c r="BA63">
        <v>0.0233</v>
      </c>
      <c r="BB63">
        <v>0.0246</v>
      </c>
      <c r="BC63">
        <v>0.0259</v>
      </c>
      <c r="BD63">
        <v>0.0272</v>
      </c>
      <c r="BE63">
        <v>0.0297</v>
      </c>
      <c r="BF63">
        <v>0.0323</v>
      </c>
      <c r="BG63">
        <v>0.0338</v>
      </c>
      <c r="BH63">
        <v>0.0353</v>
      </c>
      <c r="BI63">
        <v>0.0368</v>
      </c>
      <c r="BJ63">
        <v>0.0388</v>
      </c>
      <c r="BK63">
        <v>0.0419</v>
      </c>
      <c r="BL63">
        <v>0.0446</v>
      </c>
      <c r="BM63">
        <v>0.0463</v>
      </c>
      <c r="BN63">
        <v>0.0485</v>
      </c>
      <c r="BO63">
        <v>0.052</v>
      </c>
      <c r="BP63">
        <v>0.0551</v>
      </c>
      <c r="BQ63">
        <v>0.0569</v>
      </c>
      <c r="BR63">
        <v>0.059</v>
      </c>
      <c r="BS63">
        <v>0.0627</v>
      </c>
      <c r="BT63">
        <v>0.0665</v>
      </c>
      <c r="BU63">
        <v>0.0685</v>
      </c>
      <c r="BV63">
        <v>0.0705</v>
      </c>
      <c r="BW63">
        <v>0.0725</v>
      </c>
      <c r="BX63">
        <v>0.0745</v>
      </c>
      <c r="BY63">
        <v>0.0774</v>
      </c>
      <c r="BZ63">
        <v>0.1068</v>
      </c>
      <c r="CA63">
        <v>0.1356</v>
      </c>
      <c r="CB63">
        <v>0.1686</v>
      </c>
      <c r="CC63">
        <v>0.1977</v>
      </c>
      <c r="CD63">
        <v>0.2243</v>
      </c>
      <c r="CE63">
        <v>0.245</v>
      </c>
      <c r="CF63">
        <v>0.2636</v>
      </c>
      <c r="CG63">
        <v>0.2827</v>
      </c>
      <c r="CH63">
        <v>0.2985</v>
      </c>
      <c r="CI63">
        <v>0.3149</v>
      </c>
      <c r="CJ63">
        <v>0.3304</v>
      </c>
      <c r="CK63">
        <v>0.3446</v>
      </c>
      <c r="CL63">
        <v>0.3571</v>
      </c>
      <c r="CM63">
        <v>0.3677</v>
      </c>
      <c r="CN63">
        <v>0.3772</v>
      </c>
      <c r="CO63">
        <v>0.4074</v>
      </c>
      <c r="CP63">
        <v>0.4251</v>
      </c>
      <c r="CQ63">
        <v>0.4431</v>
      </c>
      <c r="CR63">
        <v>0.4605</v>
      </c>
      <c r="CS63">
        <v>0.4732</v>
      </c>
      <c r="CT63">
        <v>0.4801</v>
      </c>
      <c r="CU63">
        <v>0.4837</v>
      </c>
      <c r="CV63">
        <v>0.4873</v>
      </c>
      <c r="CW63">
        <v>0.4897</v>
      </c>
      <c r="CX63">
        <v>0.4907</v>
      </c>
      <c r="CY63">
        <v>0.493</v>
      </c>
      <c r="CZ63">
        <v>0.4995</v>
      </c>
      <c r="DA63">
        <v>0.5088</v>
      </c>
      <c r="DB63">
        <v>0.5181</v>
      </c>
      <c r="DC63">
        <v>0.5275</v>
      </c>
      <c r="DD63">
        <v>0.5393</v>
      </c>
      <c r="DE63">
        <v>0.5498</v>
      </c>
      <c r="DF63">
        <v>0.5602</v>
      </c>
      <c r="DG63">
        <v>0.5683</v>
      </c>
      <c r="DH63">
        <v>0.57</v>
      </c>
      <c r="DI63">
        <v>0.5863</v>
      </c>
      <c r="DJ63">
        <v>0.73</v>
      </c>
      <c r="DK63">
        <v>0.7585</v>
      </c>
      <c r="DL63">
        <v>0.7854</v>
      </c>
      <c r="DM63">
        <v>0.8</v>
      </c>
      <c r="DN63">
        <v>0.8</v>
      </c>
      <c r="DO63">
        <v>0.8</v>
      </c>
      <c r="DP63">
        <v>0.8</v>
      </c>
      <c r="DQ63">
        <v>0.8</v>
      </c>
      <c r="DR63">
        <v>0.8</v>
      </c>
      <c r="DS63">
        <v>0.9301</v>
      </c>
      <c r="DT63">
        <v>0.96</v>
      </c>
      <c r="DU63">
        <v>0.96</v>
      </c>
      <c r="DV63">
        <v>0.96</v>
      </c>
      <c r="DW63">
        <v>0.96</v>
      </c>
      <c r="DX63">
        <v>0.9723</v>
      </c>
    </row>
    <row r="64" spans="1:128">
      <c r="A64">
        <v>6.3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7.172e-8</v>
      </c>
      <c r="J64">
        <v>1.06e-6</v>
      </c>
      <c r="K64">
        <v>2.587e-6</v>
      </c>
      <c r="L64">
        <v>7.816e-6</v>
      </c>
      <c r="M64">
        <v>1.433e-5</v>
      </c>
      <c r="N64">
        <v>2.053e-5</v>
      </c>
      <c r="O64">
        <v>2.827e-5</v>
      </c>
      <c r="P64">
        <v>3.732e-5</v>
      </c>
      <c r="Q64">
        <v>5.773e-5</v>
      </c>
      <c r="R64">
        <v>8.59e-5</v>
      </c>
      <c r="S64">
        <v>0.0001038</v>
      </c>
      <c r="T64">
        <v>0.0001263</v>
      </c>
      <c r="U64">
        <v>0.0001559</v>
      </c>
      <c r="V64">
        <v>0.0002473</v>
      </c>
      <c r="W64">
        <v>0.0003499</v>
      </c>
      <c r="X64">
        <v>0.0004201</v>
      </c>
      <c r="Y64">
        <v>0.0004991</v>
      </c>
      <c r="Z64">
        <v>0.0005866</v>
      </c>
      <c r="AA64">
        <v>0.0007141</v>
      </c>
      <c r="AB64">
        <v>0.0011</v>
      </c>
      <c r="AC64">
        <v>0.0012</v>
      </c>
      <c r="AD64">
        <v>0.0014</v>
      </c>
      <c r="AE64">
        <v>0.0016</v>
      </c>
      <c r="AF64">
        <v>0.0019</v>
      </c>
      <c r="AG64">
        <v>0.0024</v>
      </c>
      <c r="AH64">
        <v>0.0027</v>
      </c>
      <c r="AI64">
        <v>0.003</v>
      </c>
      <c r="AJ64">
        <v>0.0033</v>
      </c>
      <c r="AK64">
        <v>0.0037</v>
      </c>
      <c r="AL64">
        <v>0.0047</v>
      </c>
      <c r="AM64">
        <v>0.0054</v>
      </c>
      <c r="AN64">
        <v>0.0058</v>
      </c>
      <c r="AO64">
        <v>0.0064</v>
      </c>
      <c r="AP64">
        <v>0.0076</v>
      </c>
      <c r="AQ64">
        <v>0.0089</v>
      </c>
      <c r="AR64">
        <v>0.0096</v>
      </c>
      <c r="AS64">
        <v>0.0103</v>
      </c>
      <c r="AT64">
        <v>0.0113</v>
      </c>
      <c r="AU64">
        <v>0.0134</v>
      </c>
      <c r="AV64">
        <v>0.0149</v>
      </c>
      <c r="AW64">
        <v>0.0158</v>
      </c>
      <c r="AX64">
        <v>0.0168</v>
      </c>
      <c r="AY64">
        <v>0.0183</v>
      </c>
      <c r="AZ64">
        <v>0.0212</v>
      </c>
      <c r="BA64">
        <v>0.0233</v>
      </c>
      <c r="BB64">
        <v>0.0246</v>
      </c>
      <c r="BC64">
        <v>0.0259</v>
      </c>
      <c r="BD64">
        <v>0.0272</v>
      </c>
      <c r="BE64">
        <v>0.0297</v>
      </c>
      <c r="BF64">
        <v>0.0323</v>
      </c>
      <c r="BG64">
        <v>0.0338</v>
      </c>
      <c r="BH64">
        <v>0.0353</v>
      </c>
      <c r="BI64">
        <v>0.0368</v>
      </c>
      <c r="BJ64">
        <v>0.0388</v>
      </c>
      <c r="BK64">
        <v>0.0419</v>
      </c>
      <c r="BL64">
        <v>0.0446</v>
      </c>
      <c r="BM64">
        <v>0.0463</v>
      </c>
      <c r="BN64">
        <v>0.0485</v>
      </c>
      <c r="BO64">
        <v>0.052</v>
      </c>
      <c r="BP64">
        <v>0.0551</v>
      </c>
      <c r="BQ64">
        <v>0.0569</v>
      </c>
      <c r="BR64">
        <v>0.059</v>
      </c>
      <c r="BS64">
        <v>0.0627</v>
      </c>
      <c r="BT64">
        <v>0.0665</v>
      </c>
      <c r="BU64">
        <v>0.0685</v>
      </c>
      <c r="BV64">
        <v>0.0705</v>
      </c>
      <c r="BW64">
        <v>0.0725</v>
      </c>
      <c r="BX64">
        <v>0.0745</v>
      </c>
      <c r="BY64">
        <v>0.0774</v>
      </c>
      <c r="BZ64">
        <v>0.1068</v>
      </c>
      <c r="CA64">
        <v>0.1356</v>
      </c>
      <c r="CB64">
        <v>0.1686</v>
      </c>
      <c r="CC64">
        <v>0.1977</v>
      </c>
      <c r="CD64">
        <v>0.2243</v>
      </c>
      <c r="CE64">
        <v>0.245</v>
      </c>
      <c r="CF64">
        <v>0.2636</v>
      </c>
      <c r="CG64">
        <v>0.2827</v>
      </c>
      <c r="CH64">
        <v>0.2985</v>
      </c>
      <c r="CI64">
        <v>0.3149</v>
      </c>
      <c r="CJ64">
        <v>0.3304</v>
      </c>
      <c r="CK64">
        <v>0.3446</v>
      </c>
      <c r="CL64">
        <v>0.3571</v>
      </c>
      <c r="CM64">
        <v>0.3677</v>
      </c>
      <c r="CN64">
        <v>0.3772</v>
      </c>
      <c r="CO64">
        <v>0.4074</v>
      </c>
      <c r="CP64">
        <v>0.4251</v>
      </c>
      <c r="CQ64">
        <v>0.4431</v>
      </c>
      <c r="CR64">
        <v>0.4605</v>
      </c>
      <c r="CS64">
        <v>0.4732</v>
      </c>
      <c r="CT64">
        <v>0.4801</v>
      </c>
      <c r="CU64">
        <v>0.4837</v>
      </c>
      <c r="CV64">
        <v>0.4873</v>
      </c>
      <c r="CW64">
        <v>0.4897</v>
      </c>
      <c r="CX64">
        <v>0.4907</v>
      </c>
      <c r="CY64">
        <v>0.493</v>
      </c>
      <c r="CZ64">
        <v>0.4995</v>
      </c>
      <c r="DA64">
        <v>0.5088</v>
      </c>
      <c r="DB64">
        <v>0.5181</v>
      </c>
      <c r="DC64">
        <v>0.5275</v>
      </c>
      <c r="DD64">
        <v>0.5393</v>
      </c>
      <c r="DE64">
        <v>0.5498</v>
      </c>
      <c r="DF64">
        <v>0.5602</v>
      </c>
      <c r="DG64">
        <v>0.5683</v>
      </c>
      <c r="DH64">
        <v>0.57</v>
      </c>
      <c r="DI64">
        <v>0.5863</v>
      </c>
      <c r="DJ64">
        <v>0.73</v>
      </c>
      <c r="DK64">
        <v>0.7585</v>
      </c>
      <c r="DL64">
        <v>0.7854</v>
      </c>
      <c r="DM64">
        <v>0.8</v>
      </c>
      <c r="DN64">
        <v>0.8</v>
      </c>
      <c r="DO64">
        <v>0.8</v>
      </c>
      <c r="DP64">
        <v>0.8</v>
      </c>
      <c r="DQ64">
        <v>0.8</v>
      </c>
      <c r="DR64">
        <v>0.8</v>
      </c>
      <c r="DS64">
        <v>0.9301</v>
      </c>
      <c r="DT64">
        <v>0.96</v>
      </c>
      <c r="DU64">
        <v>0.96</v>
      </c>
      <c r="DV64">
        <v>0.96</v>
      </c>
      <c r="DW64">
        <v>0.96</v>
      </c>
      <c r="DX64">
        <v>0.9723</v>
      </c>
    </row>
    <row r="65" spans="1:128">
      <c r="A65">
        <v>6.4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7.172e-8</v>
      </c>
      <c r="J65">
        <v>1.06e-6</v>
      </c>
      <c r="K65">
        <v>2.587e-6</v>
      </c>
      <c r="L65">
        <v>7.816e-6</v>
      </c>
      <c r="M65">
        <v>1.433e-5</v>
      </c>
      <c r="N65">
        <v>2.053e-5</v>
      </c>
      <c r="O65">
        <v>2.827e-5</v>
      </c>
      <c r="P65">
        <v>3.732e-5</v>
      </c>
      <c r="Q65">
        <v>5.773e-5</v>
      </c>
      <c r="R65">
        <v>8.59e-5</v>
      </c>
      <c r="S65">
        <v>0.0001038</v>
      </c>
      <c r="T65">
        <v>0.0001263</v>
      </c>
      <c r="U65">
        <v>0.0001559</v>
      </c>
      <c r="V65">
        <v>0.0002473</v>
      </c>
      <c r="W65">
        <v>0.0003499</v>
      </c>
      <c r="X65">
        <v>0.0004201</v>
      </c>
      <c r="Y65">
        <v>0.0004991</v>
      </c>
      <c r="Z65">
        <v>0.0005866</v>
      </c>
      <c r="AA65">
        <v>0.0007141</v>
      </c>
      <c r="AB65">
        <v>0.0011</v>
      </c>
      <c r="AC65">
        <v>0.0012</v>
      </c>
      <c r="AD65">
        <v>0.0014</v>
      </c>
      <c r="AE65">
        <v>0.0016</v>
      </c>
      <c r="AF65">
        <v>0.0019</v>
      </c>
      <c r="AG65">
        <v>0.0024</v>
      </c>
      <c r="AH65">
        <v>0.0027</v>
      </c>
      <c r="AI65">
        <v>0.003</v>
      </c>
      <c r="AJ65">
        <v>0.0033</v>
      </c>
      <c r="AK65">
        <v>0.0037</v>
      </c>
      <c r="AL65">
        <v>0.0047</v>
      </c>
      <c r="AM65">
        <v>0.0054</v>
      </c>
      <c r="AN65">
        <v>0.0058</v>
      </c>
      <c r="AO65">
        <v>0.0064</v>
      </c>
      <c r="AP65">
        <v>0.0076</v>
      </c>
      <c r="AQ65">
        <v>0.0089</v>
      </c>
      <c r="AR65">
        <v>0.0096</v>
      </c>
      <c r="AS65">
        <v>0.0103</v>
      </c>
      <c r="AT65">
        <v>0.0113</v>
      </c>
      <c r="AU65">
        <v>0.0134</v>
      </c>
      <c r="AV65">
        <v>0.0149</v>
      </c>
      <c r="AW65">
        <v>0.0158</v>
      </c>
      <c r="AX65">
        <v>0.0168</v>
      </c>
      <c r="AY65">
        <v>0.0183</v>
      </c>
      <c r="AZ65">
        <v>0.0212</v>
      </c>
      <c r="BA65">
        <v>0.0233</v>
      </c>
      <c r="BB65">
        <v>0.0246</v>
      </c>
      <c r="BC65">
        <v>0.0259</v>
      </c>
      <c r="BD65">
        <v>0.0272</v>
      </c>
      <c r="BE65">
        <v>0.0297</v>
      </c>
      <c r="BF65">
        <v>0.0323</v>
      </c>
      <c r="BG65">
        <v>0.0338</v>
      </c>
      <c r="BH65">
        <v>0.0353</v>
      </c>
      <c r="BI65">
        <v>0.0368</v>
      </c>
      <c r="BJ65">
        <v>0.0388</v>
      </c>
      <c r="BK65">
        <v>0.0419</v>
      </c>
      <c r="BL65">
        <v>0.0446</v>
      </c>
      <c r="BM65">
        <v>0.0463</v>
      </c>
      <c r="BN65">
        <v>0.0485</v>
      </c>
      <c r="BO65">
        <v>0.052</v>
      </c>
      <c r="BP65">
        <v>0.0551</v>
      </c>
      <c r="BQ65">
        <v>0.0569</v>
      </c>
      <c r="BR65">
        <v>0.059</v>
      </c>
      <c r="BS65">
        <v>0.0627</v>
      </c>
      <c r="BT65">
        <v>0.0665</v>
      </c>
      <c r="BU65">
        <v>0.0685</v>
      </c>
      <c r="BV65">
        <v>0.0705</v>
      </c>
      <c r="BW65">
        <v>0.0725</v>
      </c>
      <c r="BX65">
        <v>0.0745</v>
      </c>
      <c r="BY65">
        <v>0.0774</v>
      </c>
      <c r="BZ65">
        <v>0.1068</v>
      </c>
      <c r="CA65">
        <v>0.1356</v>
      </c>
      <c r="CB65">
        <v>0.1686</v>
      </c>
      <c r="CC65">
        <v>0.1977</v>
      </c>
      <c r="CD65">
        <v>0.2243</v>
      </c>
      <c r="CE65">
        <v>0.245</v>
      </c>
      <c r="CF65">
        <v>0.2636</v>
      </c>
      <c r="CG65">
        <v>0.2827</v>
      </c>
      <c r="CH65">
        <v>0.2985</v>
      </c>
      <c r="CI65">
        <v>0.3149</v>
      </c>
      <c r="CJ65">
        <v>0.3304</v>
      </c>
      <c r="CK65">
        <v>0.3446</v>
      </c>
      <c r="CL65">
        <v>0.3571</v>
      </c>
      <c r="CM65">
        <v>0.3677</v>
      </c>
      <c r="CN65">
        <v>0.3772</v>
      </c>
      <c r="CO65">
        <v>0.4074</v>
      </c>
      <c r="CP65">
        <v>0.4251</v>
      </c>
      <c r="CQ65">
        <v>0.4431</v>
      </c>
      <c r="CR65">
        <v>0.4605</v>
      </c>
      <c r="CS65">
        <v>0.4732</v>
      </c>
      <c r="CT65">
        <v>0.4801</v>
      </c>
      <c r="CU65">
        <v>0.4837</v>
      </c>
      <c r="CV65">
        <v>0.4873</v>
      </c>
      <c r="CW65">
        <v>0.4897</v>
      </c>
      <c r="CX65">
        <v>0.4907</v>
      </c>
      <c r="CY65">
        <v>0.493</v>
      </c>
      <c r="CZ65">
        <v>0.4995</v>
      </c>
      <c r="DA65">
        <v>0.5088</v>
      </c>
      <c r="DB65">
        <v>0.5181</v>
      </c>
      <c r="DC65">
        <v>0.5275</v>
      </c>
      <c r="DD65">
        <v>0.5393</v>
      </c>
      <c r="DE65">
        <v>0.5498</v>
      </c>
      <c r="DF65">
        <v>0.5602</v>
      </c>
      <c r="DG65">
        <v>0.5683</v>
      </c>
      <c r="DH65">
        <v>0.57</v>
      </c>
      <c r="DI65">
        <v>0.5863</v>
      </c>
      <c r="DJ65">
        <v>0.73</v>
      </c>
      <c r="DK65">
        <v>0.7585</v>
      </c>
      <c r="DL65">
        <v>0.7854</v>
      </c>
      <c r="DM65">
        <v>0.8</v>
      </c>
      <c r="DN65">
        <v>0.8</v>
      </c>
      <c r="DO65">
        <v>0.8</v>
      </c>
      <c r="DP65">
        <v>0.8</v>
      </c>
      <c r="DQ65">
        <v>0.8</v>
      </c>
      <c r="DR65">
        <v>0.8</v>
      </c>
      <c r="DS65">
        <v>0.9301</v>
      </c>
      <c r="DT65">
        <v>0.96</v>
      </c>
      <c r="DU65">
        <v>0.96</v>
      </c>
      <c r="DV65">
        <v>0.96</v>
      </c>
      <c r="DW65">
        <v>0.96</v>
      </c>
      <c r="DX65">
        <v>0.9723</v>
      </c>
    </row>
    <row r="66" spans="1:128">
      <c r="A66">
        <v>6.5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7.172e-8</v>
      </c>
      <c r="J66">
        <v>1.06e-6</v>
      </c>
      <c r="K66">
        <v>2.587e-6</v>
      </c>
      <c r="L66">
        <v>7.816e-6</v>
      </c>
      <c r="M66">
        <v>1.433e-5</v>
      </c>
      <c r="N66">
        <v>2.053e-5</v>
      </c>
      <c r="O66">
        <v>2.827e-5</v>
      </c>
      <c r="P66">
        <v>3.732e-5</v>
      </c>
      <c r="Q66">
        <v>5.773e-5</v>
      </c>
      <c r="R66">
        <v>8.59e-5</v>
      </c>
      <c r="S66">
        <v>0.0001038</v>
      </c>
      <c r="T66">
        <v>0.0001263</v>
      </c>
      <c r="U66">
        <v>0.0001559</v>
      </c>
      <c r="V66">
        <v>0.0002473</v>
      </c>
      <c r="W66">
        <v>0.0003499</v>
      </c>
      <c r="X66">
        <v>0.0004201</v>
      </c>
      <c r="Y66">
        <v>0.0004991</v>
      </c>
      <c r="Z66">
        <v>0.0005866</v>
      </c>
      <c r="AA66">
        <v>0.0007141</v>
      </c>
      <c r="AB66">
        <v>0.0011</v>
      </c>
      <c r="AC66">
        <v>0.0012</v>
      </c>
      <c r="AD66">
        <v>0.0014</v>
      </c>
      <c r="AE66">
        <v>0.0016</v>
      </c>
      <c r="AF66">
        <v>0.0019</v>
      </c>
      <c r="AG66">
        <v>0.0024</v>
      </c>
      <c r="AH66">
        <v>0.0027</v>
      </c>
      <c r="AI66">
        <v>0.003</v>
      </c>
      <c r="AJ66">
        <v>0.0033</v>
      </c>
      <c r="AK66">
        <v>0.0037</v>
      </c>
      <c r="AL66">
        <v>0.0047</v>
      </c>
      <c r="AM66">
        <v>0.0054</v>
      </c>
      <c r="AN66">
        <v>0.0058</v>
      </c>
      <c r="AO66">
        <v>0.0064</v>
      </c>
      <c r="AP66">
        <v>0.0076</v>
      </c>
      <c r="AQ66">
        <v>0.0089</v>
      </c>
      <c r="AR66">
        <v>0.0096</v>
      </c>
      <c r="AS66">
        <v>0.0103</v>
      </c>
      <c r="AT66">
        <v>0.0113</v>
      </c>
      <c r="AU66">
        <v>0.0134</v>
      </c>
      <c r="AV66">
        <v>0.0149</v>
      </c>
      <c r="AW66">
        <v>0.0158</v>
      </c>
      <c r="AX66">
        <v>0.0168</v>
      </c>
      <c r="AY66">
        <v>0.0183</v>
      </c>
      <c r="AZ66">
        <v>0.0212</v>
      </c>
      <c r="BA66">
        <v>0.0233</v>
      </c>
      <c r="BB66">
        <v>0.0246</v>
      </c>
      <c r="BC66">
        <v>0.0259</v>
      </c>
      <c r="BD66">
        <v>0.0272</v>
      </c>
      <c r="BE66">
        <v>0.0297</v>
      </c>
      <c r="BF66">
        <v>0.0323</v>
      </c>
      <c r="BG66">
        <v>0.0338</v>
      </c>
      <c r="BH66">
        <v>0.0353</v>
      </c>
      <c r="BI66">
        <v>0.0368</v>
      </c>
      <c r="BJ66">
        <v>0.0388</v>
      </c>
      <c r="BK66">
        <v>0.0419</v>
      </c>
      <c r="BL66">
        <v>0.0446</v>
      </c>
      <c r="BM66">
        <v>0.0463</v>
      </c>
      <c r="BN66">
        <v>0.0485</v>
      </c>
      <c r="BO66">
        <v>0.052</v>
      </c>
      <c r="BP66">
        <v>0.0551</v>
      </c>
      <c r="BQ66">
        <v>0.0569</v>
      </c>
      <c r="BR66">
        <v>0.059</v>
      </c>
      <c r="BS66">
        <v>0.0627</v>
      </c>
      <c r="BT66">
        <v>0.0665</v>
      </c>
      <c r="BU66">
        <v>0.0685</v>
      </c>
      <c r="BV66">
        <v>0.0705</v>
      </c>
      <c r="BW66">
        <v>0.0725</v>
      </c>
      <c r="BX66">
        <v>0.0745</v>
      </c>
      <c r="BY66">
        <v>0.0774</v>
      </c>
      <c r="BZ66">
        <v>0.1068</v>
      </c>
      <c r="CA66">
        <v>0.1356</v>
      </c>
      <c r="CB66">
        <v>0.1686</v>
      </c>
      <c r="CC66">
        <v>0.1977</v>
      </c>
      <c r="CD66">
        <v>0.2243</v>
      </c>
      <c r="CE66">
        <v>0.245</v>
      </c>
      <c r="CF66">
        <v>0.2636</v>
      </c>
      <c r="CG66">
        <v>0.2827</v>
      </c>
      <c r="CH66">
        <v>0.2985</v>
      </c>
      <c r="CI66">
        <v>0.3149</v>
      </c>
      <c r="CJ66">
        <v>0.3304</v>
      </c>
      <c r="CK66">
        <v>0.3446</v>
      </c>
      <c r="CL66">
        <v>0.3571</v>
      </c>
      <c r="CM66">
        <v>0.3677</v>
      </c>
      <c r="CN66">
        <v>0.3772</v>
      </c>
      <c r="CO66">
        <v>0.4074</v>
      </c>
      <c r="CP66">
        <v>0.4251</v>
      </c>
      <c r="CQ66">
        <v>0.4431</v>
      </c>
      <c r="CR66">
        <v>0.4605</v>
      </c>
      <c r="CS66">
        <v>0.4732</v>
      </c>
      <c r="CT66">
        <v>0.4801</v>
      </c>
      <c r="CU66">
        <v>0.4837</v>
      </c>
      <c r="CV66">
        <v>0.4873</v>
      </c>
      <c r="CW66">
        <v>0.4897</v>
      </c>
      <c r="CX66">
        <v>0.4907</v>
      </c>
      <c r="CY66">
        <v>0.493</v>
      </c>
      <c r="CZ66">
        <v>0.4995</v>
      </c>
      <c r="DA66">
        <v>0.5088</v>
      </c>
      <c r="DB66">
        <v>0.5181</v>
      </c>
      <c r="DC66">
        <v>0.5275</v>
      </c>
      <c r="DD66">
        <v>0.5393</v>
      </c>
      <c r="DE66">
        <v>0.5498</v>
      </c>
      <c r="DF66">
        <v>0.5602</v>
      </c>
      <c r="DG66">
        <v>0.5683</v>
      </c>
      <c r="DH66">
        <v>0.57</v>
      </c>
      <c r="DI66">
        <v>0.5863</v>
      </c>
      <c r="DJ66">
        <v>0.73</v>
      </c>
      <c r="DK66">
        <v>0.7585</v>
      </c>
      <c r="DL66">
        <v>0.7854</v>
      </c>
      <c r="DM66">
        <v>0.8</v>
      </c>
      <c r="DN66">
        <v>0.8</v>
      </c>
      <c r="DO66">
        <v>0.8</v>
      </c>
      <c r="DP66">
        <v>0.8</v>
      </c>
      <c r="DQ66">
        <v>0.8</v>
      </c>
      <c r="DR66">
        <v>0.8</v>
      </c>
      <c r="DS66">
        <v>0.9301</v>
      </c>
      <c r="DT66">
        <v>0.96</v>
      </c>
      <c r="DU66">
        <v>0.96</v>
      </c>
      <c r="DV66">
        <v>0.96</v>
      </c>
      <c r="DW66">
        <v>0.96</v>
      </c>
      <c r="DX66">
        <v>0.9723</v>
      </c>
    </row>
    <row r="67" spans="1:128">
      <c r="A67">
        <v>6.6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7.172e-8</v>
      </c>
      <c r="J67">
        <v>1.06e-6</v>
      </c>
      <c r="K67">
        <v>2.587e-6</v>
      </c>
      <c r="L67">
        <v>7.816e-6</v>
      </c>
      <c r="M67">
        <v>1.433e-5</v>
      </c>
      <c r="N67">
        <v>2.053e-5</v>
      </c>
      <c r="O67">
        <v>2.827e-5</v>
      </c>
      <c r="P67">
        <v>3.732e-5</v>
      </c>
      <c r="Q67">
        <v>5.773e-5</v>
      </c>
      <c r="R67">
        <v>8.59e-5</v>
      </c>
      <c r="S67">
        <v>0.0001038</v>
      </c>
      <c r="T67">
        <v>0.0001263</v>
      </c>
      <c r="U67">
        <v>0.0001559</v>
      </c>
      <c r="V67">
        <v>0.0002473</v>
      </c>
      <c r="W67">
        <v>0.0003499</v>
      </c>
      <c r="X67">
        <v>0.0004201</v>
      </c>
      <c r="Y67">
        <v>0.0004991</v>
      </c>
      <c r="Z67">
        <v>0.0005866</v>
      </c>
      <c r="AA67">
        <v>0.0007141</v>
      </c>
      <c r="AB67">
        <v>0.0011</v>
      </c>
      <c r="AC67">
        <v>0.0012</v>
      </c>
      <c r="AD67">
        <v>0.0014</v>
      </c>
      <c r="AE67">
        <v>0.0016</v>
      </c>
      <c r="AF67">
        <v>0.0019</v>
      </c>
      <c r="AG67">
        <v>0.0024</v>
      </c>
      <c r="AH67">
        <v>0.0027</v>
      </c>
      <c r="AI67">
        <v>0.003</v>
      </c>
      <c r="AJ67">
        <v>0.0033</v>
      </c>
      <c r="AK67">
        <v>0.0037</v>
      </c>
      <c r="AL67">
        <v>0.0047</v>
      </c>
      <c r="AM67">
        <v>0.0054</v>
      </c>
      <c r="AN67">
        <v>0.0058</v>
      </c>
      <c r="AO67">
        <v>0.0064</v>
      </c>
      <c r="AP67">
        <v>0.0076</v>
      </c>
      <c r="AQ67">
        <v>0.0089</v>
      </c>
      <c r="AR67">
        <v>0.0096</v>
      </c>
      <c r="AS67">
        <v>0.0103</v>
      </c>
      <c r="AT67">
        <v>0.0113</v>
      </c>
      <c r="AU67">
        <v>0.0134</v>
      </c>
      <c r="AV67">
        <v>0.0149</v>
      </c>
      <c r="AW67">
        <v>0.0158</v>
      </c>
      <c r="AX67">
        <v>0.0168</v>
      </c>
      <c r="AY67">
        <v>0.0183</v>
      </c>
      <c r="AZ67">
        <v>0.0212</v>
      </c>
      <c r="BA67">
        <v>0.0233</v>
      </c>
      <c r="BB67">
        <v>0.0246</v>
      </c>
      <c r="BC67">
        <v>0.0259</v>
      </c>
      <c r="BD67">
        <v>0.0272</v>
      </c>
      <c r="BE67">
        <v>0.0297</v>
      </c>
      <c r="BF67">
        <v>0.0323</v>
      </c>
      <c r="BG67">
        <v>0.0338</v>
      </c>
      <c r="BH67">
        <v>0.0353</v>
      </c>
      <c r="BI67">
        <v>0.0368</v>
      </c>
      <c r="BJ67">
        <v>0.0388</v>
      </c>
      <c r="BK67">
        <v>0.0419</v>
      </c>
      <c r="BL67">
        <v>0.0446</v>
      </c>
      <c r="BM67">
        <v>0.0463</v>
      </c>
      <c r="BN67">
        <v>0.0485</v>
      </c>
      <c r="BO67">
        <v>0.052</v>
      </c>
      <c r="BP67">
        <v>0.0551</v>
      </c>
      <c r="BQ67">
        <v>0.0569</v>
      </c>
      <c r="BR67">
        <v>0.059</v>
      </c>
      <c r="BS67">
        <v>0.0627</v>
      </c>
      <c r="BT67">
        <v>0.0665</v>
      </c>
      <c r="BU67">
        <v>0.0685</v>
      </c>
      <c r="BV67">
        <v>0.0705</v>
      </c>
      <c r="BW67">
        <v>0.0725</v>
      </c>
      <c r="BX67">
        <v>0.0745</v>
      </c>
      <c r="BY67">
        <v>0.0774</v>
      </c>
      <c r="BZ67">
        <v>0.1068</v>
      </c>
      <c r="CA67">
        <v>0.1356</v>
      </c>
      <c r="CB67">
        <v>0.1686</v>
      </c>
      <c r="CC67">
        <v>0.1977</v>
      </c>
      <c r="CD67">
        <v>0.2243</v>
      </c>
      <c r="CE67">
        <v>0.245</v>
      </c>
      <c r="CF67">
        <v>0.2636</v>
      </c>
      <c r="CG67">
        <v>0.2827</v>
      </c>
      <c r="CH67">
        <v>0.2985</v>
      </c>
      <c r="CI67">
        <v>0.3149</v>
      </c>
      <c r="CJ67">
        <v>0.3304</v>
      </c>
      <c r="CK67">
        <v>0.3446</v>
      </c>
      <c r="CL67">
        <v>0.3571</v>
      </c>
      <c r="CM67">
        <v>0.3677</v>
      </c>
      <c r="CN67">
        <v>0.3772</v>
      </c>
      <c r="CO67">
        <v>0.4074</v>
      </c>
      <c r="CP67">
        <v>0.4251</v>
      </c>
      <c r="CQ67">
        <v>0.4431</v>
      </c>
      <c r="CR67">
        <v>0.4605</v>
      </c>
      <c r="CS67">
        <v>0.4732</v>
      </c>
      <c r="CT67">
        <v>0.4801</v>
      </c>
      <c r="CU67">
        <v>0.4837</v>
      </c>
      <c r="CV67">
        <v>0.4873</v>
      </c>
      <c r="CW67">
        <v>0.4897</v>
      </c>
      <c r="CX67">
        <v>0.4907</v>
      </c>
      <c r="CY67">
        <v>0.493</v>
      </c>
      <c r="CZ67">
        <v>0.4995</v>
      </c>
      <c r="DA67">
        <v>0.5088</v>
      </c>
      <c r="DB67">
        <v>0.5181</v>
      </c>
      <c r="DC67">
        <v>0.5275</v>
      </c>
      <c r="DD67">
        <v>0.5393</v>
      </c>
      <c r="DE67">
        <v>0.5498</v>
      </c>
      <c r="DF67">
        <v>0.5602</v>
      </c>
      <c r="DG67">
        <v>0.5683</v>
      </c>
      <c r="DH67">
        <v>0.57</v>
      </c>
      <c r="DI67">
        <v>0.5863</v>
      </c>
      <c r="DJ67">
        <v>0.73</v>
      </c>
      <c r="DK67">
        <v>0.7585</v>
      </c>
      <c r="DL67">
        <v>0.7854</v>
      </c>
      <c r="DM67">
        <v>0.8</v>
      </c>
      <c r="DN67">
        <v>0.8</v>
      </c>
      <c r="DO67">
        <v>0.8</v>
      </c>
      <c r="DP67">
        <v>0.8</v>
      </c>
      <c r="DQ67">
        <v>0.8</v>
      </c>
      <c r="DR67">
        <v>0.8</v>
      </c>
      <c r="DS67">
        <v>0.9301</v>
      </c>
      <c r="DT67">
        <v>0.96</v>
      </c>
      <c r="DU67">
        <v>0.96</v>
      </c>
      <c r="DV67">
        <v>0.96</v>
      </c>
      <c r="DW67">
        <v>0.96</v>
      </c>
      <c r="DX67">
        <v>0.9723</v>
      </c>
    </row>
    <row r="68" spans="1:128">
      <c r="A68">
        <v>6.7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7.172e-8</v>
      </c>
      <c r="J68">
        <v>1.06e-6</v>
      </c>
      <c r="K68">
        <v>2.587e-6</v>
      </c>
      <c r="L68">
        <v>7.816e-6</v>
      </c>
      <c r="M68">
        <v>1.433e-5</v>
      </c>
      <c r="N68">
        <v>2.053e-5</v>
      </c>
      <c r="O68">
        <v>2.827e-5</v>
      </c>
      <c r="P68">
        <v>3.732e-5</v>
      </c>
      <c r="Q68">
        <v>5.773e-5</v>
      </c>
      <c r="R68">
        <v>8.59e-5</v>
      </c>
      <c r="S68">
        <v>0.0001038</v>
      </c>
      <c r="T68">
        <v>0.0001263</v>
      </c>
      <c r="U68">
        <v>0.0001559</v>
      </c>
      <c r="V68">
        <v>0.0002473</v>
      </c>
      <c r="W68">
        <v>0.0003499</v>
      </c>
      <c r="X68">
        <v>0.0004201</v>
      </c>
      <c r="Y68">
        <v>0.0004991</v>
      </c>
      <c r="Z68">
        <v>0.0005866</v>
      </c>
      <c r="AA68">
        <v>0.0007141</v>
      </c>
      <c r="AB68">
        <v>0.0011</v>
      </c>
      <c r="AC68">
        <v>0.0012</v>
      </c>
      <c r="AD68">
        <v>0.0014</v>
      </c>
      <c r="AE68">
        <v>0.0016</v>
      </c>
      <c r="AF68">
        <v>0.0019</v>
      </c>
      <c r="AG68">
        <v>0.0024</v>
      </c>
      <c r="AH68">
        <v>0.0027</v>
      </c>
      <c r="AI68">
        <v>0.003</v>
      </c>
      <c r="AJ68">
        <v>0.0033</v>
      </c>
      <c r="AK68">
        <v>0.0037</v>
      </c>
      <c r="AL68">
        <v>0.0047</v>
      </c>
      <c r="AM68">
        <v>0.0054</v>
      </c>
      <c r="AN68">
        <v>0.0058</v>
      </c>
      <c r="AO68">
        <v>0.0064</v>
      </c>
      <c r="AP68">
        <v>0.0076</v>
      </c>
      <c r="AQ68">
        <v>0.0089</v>
      </c>
      <c r="AR68">
        <v>0.0096</v>
      </c>
      <c r="AS68">
        <v>0.0103</v>
      </c>
      <c r="AT68">
        <v>0.0113</v>
      </c>
      <c r="AU68">
        <v>0.0134</v>
      </c>
      <c r="AV68">
        <v>0.0149</v>
      </c>
      <c r="AW68">
        <v>0.0158</v>
      </c>
      <c r="AX68">
        <v>0.0168</v>
      </c>
      <c r="AY68">
        <v>0.0183</v>
      </c>
      <c r="AZ68">
        <v>0.0212</v>
      </c>
      <c r="BA68">
        <v>0.0233</v>
      </c>
      <c r="BB68">
        <v>0.0246</v>
      </c>
      <c r="BC68">
        <v>0.0259</v>
      </c>
      <c r="BD68">
        <v>0.0272</v>
      </c>
      <c r="BE68">
        <v>0.0297</v>
      </c>
      <c r="BF68">
        <v>0.0323</v>
      </c>
      <c r="BG68">
        <v>0.0338</v>
      </c>
      <c r="BH68">
        <v>0.0353</v>
      </c>
      <c r="BI68">
        <v>0.0368</v>
      </c>
      <c r="BJ68">
        <v>0.0388</v>
      </c>
      <c r="BK68">
        <v>0.0419</v>
      </c>
      <c r="BL68">
        <v>0.0446</v>
      </c>
      <c r="BM68">
        <v>0.0463</v>
      </c>
      <c r="BN68">
        <v>0.0485</v>
      </c>
      <c r="BO68">
        <v>0.052</v>
      </c>
      <c r="BP68">
        <v>0.0551</v>
      </c>
      <c r="BQ68">
        <v>0.0569</v>
      </c>
      <c r="BR68">
        <v>0.059</v>
      </c>
      <c r="BS68">
        <v>0.0627</v>
      </c>
      <c r="BT68">
        <v>0.0665</v>
      </c>
      <c r="BU68">
        <v>0.0685</v>
      </c>
      <c r="BV68">
        <v>0.0705</v>
      </c>
      <c r="BW68">
        <v>0.0725</v>
      </c>
      <c r="BX68">
        <v>0.0745</v>
      </c>
      <c r="BY68">
        <v>0.0774</v>
      </c>
      <c r="BZ68">
        <v>0.1068</v>
      </c>
      <c r="CA68">
        <v>0.1356</v>
      </c>
      <c r="CB68">
        <v>0.1686</v>
      </c>
      <c r="CC68">
        <v>0.1977</v>
      </c>
      <c r="CD68">
        <v>0.2243</v>
      </c>
      <c r="CE68">
        <v>0.245</v>
      </c>
      <c r="CF68">
        <v>0.2636</v>
      </c>
      <c r="CG68">
        <v>0.2827</v>
      </c>
      <c r="CH68">
        <v>0.2985</v>
      </c>
      <c r="CI68">
        <v>0.3149</v>
      </c>
      <c r="CJ68">
        <v>0.3304</v>
      </c>
      <c r="CK68">
        <v>0.3446</v>
      </c>
      <c r="CL68">
        <v>0.3571</v>
      </c>
      <c r="CM68">
        <v>0.3677</v>
      </c>
      <c r="CN68">
        <v>0.3772</v>
      </c>
      <c r="CO68">
        <v>0.4074</v>
      </c>
      <c r="CP68">
        <v>0.4251</v>
      </c>
      <c r="CQ68">
        <v>0.4431</v>
      </c>
      <c r="CR68">
        <v>0.4605</v>
      </c>
      <c r="CS68">
        <v>0.4732</v>
      </c>
      <c r="CT68">
        <v>0.4801</v>
      </c>
      <c r="CU68">
        <v>0.4837</v>
      </c>
      <c r="CV68">
        <v>0.4873</v>
      </c>
      <c r="CW68">
        <v>0.4897</v>
      </c>
      <c r="CX68">
        <v>0.4907</v>
      </c>
      <c r="CY68">
        <v>0.493</v>
      </c>
      <c r="CZ68">
        <v>0.4995</v>
      </c>
      <c r="DA68">
        <v>0.5088</v>
      </c>
      <c r="DB68">
        <v>0.5181</v>
      </c>
      <c r="DC68">
        <v>0.5275</v>
      </c>
      <c r="DD68">
        <v>0.5393</v>
      </c>
      <c r="DE68">
        <v>0.5498</v>
      </c>
      <c r="DF68">
        <v>0.5602</v>
      </c>
      <c r="DG68">
        <v>0.5683</v>
      </c>
      <c r="DH68">
        <v>0.57</v>
      </c>
      <c r="DI68">
        <v>0.5863</v>
      </c>
      <c r="DJ68">
        <v>0.73</v>
      </c>
      <c r="DK68">
        <v>0.7585</v>
      </c>
      <c r="DL68">
        <v>0.7854</v>
      </c>
      <c r="DM68">
        <v>0.8</v>
      </c>
      <c r="DN68">
        <v>0.8</v>
      </c>
      <c r="DO68">
        <v>0.8</v>
      </c>
      <c r="DP68">
        <v>0.8</v>
      </c>
      <c r="DQ68">
        <v>0.8</v>
      </c>
      <c r="DR68">
        <v>0.8</v>
      </c>
      <c r="DS68">
        <v>0.9301</v>
      </c>
      <c r="DT68">
        <v>0.96</v>
      </c>
      <c r="DU68">
        <v>0.96</v>
      </c>
      <c r="DV68">
        <v>0.96</v>
      </c>
      <c r="DW68">
        <v>0.96</v>
      </c>
      <c r="DX68">
        <v>0.9723</v>
      </c>
    </row>
    <row r="69" spans="1:128">
      <c r="A69">
        <v>6.8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7.172e-8</v>
      </c>
      <c r="J69">
        <v>1.06e-6</v>
      </c>
      <c r="K69">
        <v>2.587e-6</v>
      </c>
      <c r="L69">
        <v>7.816e-6</v>
      </c>
      <c r="M69">
        <v>1.433e-5</v>
      </c>
      <c r="N69">
        <v>2.053e-5</v>
      </c>
      <c r="O69">
        <v>2.827e-5</v>
      </c>
      <c r="P69">
        <v>3.732e-5</v>
      </c>
      <c r="Q69">
        <v>5.773e-5</v>
      </c>
      <c r="R69">
        <v>8.59e-5</v>
      </c>
      <c r="S69">
        <v>0.0001038</v>
      </c>
      <c r="T69">
        <v>0.0001263</v>
      </c>
      <c r="U69">
        <v>0.0001559</v>
      </c>
      <c r="V69">
        <v>0.0002473</v>
      </c>
      <c r="W69">
        <v>0.0003499</v>
      </c>
      <c r="X69">
        <v>0.0004201</v>
      </c>
      <c r="Y69">
        <v>0.0004991</v>
      </c>
      <c r="Z69">
        <v>0.0005866</v>
      </c>
      <c r="AA69">
        <v>0.0007141</v>
      </c>
      <c r="AB69">
        <v>0.0011</v>
      </c>
      <c r="AC69">
        <v>0.0012</v>
      </c>
      <c r="AD69">
        <v>0.0014</v>
      </c>
      <c r="AE69">
        <v>0.0016</v>
      </c>
      <c r="AF69">
        <v>0.0019</v>
      </c>
      <c r="AG69">
        <v>0.0024</v>
      </c>
      <c r="AH69">
        <v>0.0027</v>
      </c>
      <c r="AI69">
        <v>0.003</v>
      </c>
      <c r="AJ69">
        <v>0.0033</v>
      </c>
      <c r="AK69">
        <v>0.0037</v>
      </c>
      <c r="AL69">
        <v>0.0047</v>
      </c>
      <c r="AM69">
        <v>0.0054</v>
      </c>
      <c r="AN69">
        <v>0.0058</v>
      </c>
      <c r="AO69">
        <v>0.0064</v>
      </c>
      <c r="AP69">
        <v>0.0076</v>
      </c>
      <c r="AQ69">
        <v>0.0089</v>
      </c>
      <c r="AR69">
        <v>0.0096</v>
      </c>
      <c r="AS69">
        <v>0.0103</v>
      </c>
      <c r="AT69">
        <v>0.0113</v>
      </c>
      <c r="AU69">
        <v>0.0134</v>
      </c>
      <c r="AV69">
        <v>0.0149</v>
      </c>
      <c r="AW69">
        <v>0.0158</v>
      </c>
      <c r="AX69">
        <v>0.0168</v>
      </c>
      <c r="AY69">
        <v>0.0183</v>
      </c>
      <c r="AZ69">
        <v>0.0212</v>
      </c>
      <c r="BA69">
        <v>0.0233</v>
      </c>
      <c r="BB69">
        <v>0.0246</v>
      </c>
      <c r="BC69">
        <v>0.0259</v>
      </c>
      <c r="BD69">
        <v>0.0272</v>
      </c>
      <c r="BE69">
        <v>0.0297</v>
      </c>
      <c r="BF69">
        <v>0.0323</v>
      </c>
      <c r="BG69">
        <v>0.0338</v>
      </c>
      <c r="BH69">
        <v>0.0353</v>
      </c>
      <c r="BI69">
        <v>0.0368</v>
      </c>
      <c r="BJ69">
        <v>0.0388</v>
      </c>
      <c r="BK69">
        <v>0.0419</v>
      </c>
      <c r="BL69">
        <v>0.0446</v>
      </c>
      <c r="BM69">
        <v>0.0463</v>
      </c>
      <c r="BN69">
        <v>0.0485</v>
      </c>
      <c r="BO69">
        <v>0.052</v>
      </c>
      <c r="BP69">
        <v>0.0551</v>
      </c>
      <c r="BQ69">
        <v>0.0569</v>
      </c>
      <c r="BR69">
        <v>0.059</v>
      </c>
      <c r="BS69">
        <v>0.0627</v>
      </c>
      <c r="BT69">
        <v>0.0665</v>
      </c>
      <c r="BU69">
        <v>0.0685</v>
      </c>
      <c r="BV69">
        <v>0.0705</v>
      </c>
      <c r="BW69">
        <v>0.0725</v>
      </c>
      <c r="BX69">
        <v>0.0745</v>
      </c>
      <c r="BY69">
        <v>0.0774</v>
      </c>
      <c r="BZ69">
        <v>0.1068</v>
      </c>
      <c r="CA69">
        <v>0.1356</v>
      </c>
      <c r="CB69">
        <v>0.1686</v>
      </c>
      <c r="CC69">
        <v>0.1977</v>
      </c>
      <c r="CD69">
        <v>0.2243</v>
      </c>
      <c r="CE69">
        <v>0.245</v>
      </c>
      <c r="CF69">
        <v>0.2636</v>
      </c>
      <c r="CG69">
        <v>0.2827</v>
      </c>
      <c r="CH69">
        <v>0.2985</v>
      </c>
      <c r="CI69">
        <v>0.3149</v>
      </c>
      <c r="CJ69">
        <v>0.3304</v>
      </c>
      <c r="CK69">
        <v>0.3446</v>
      </c>
      <c r="CL69">
        <v>0.3571</v>
      </c>
      <c r="CM69">
        <v>0.3677</v>
      </c>
      <c r="CN69">
        <v>0.3772</v>
      </c>
      <c r="CO69">
        <v>0.4074</v>
      </c>
      <c r="CP69">
        <v>0.4251</v>
      </c>
      <c r="CQ69">
        <v>0.4431</v>
      </c>
      <c r="CR69">
        <v>0.4605</v>
      </c>
      <c r="CS69">
        <v>0.4732</v>
      </c>
      <c r="CT69">
        <v>0.4801</v>
      </c>
      <c r="CU69">
        <v>0.4837</v>
      </c>
      <c r="CV69">
        <v>0.4873</v>
      </c>
      <c r="CW69">
        <v>0.4897</v>
      </c>
      <c r="CX69">
        <v>0.4907</v>
      </c>
      <c r="CY69">
        <v>0.493</v>
      </c>
      <c r="CZ69">
        <v>0.4995</v>
      </c>
      <c r="DA69">
        <v>0.5088</v>
      </c>
      <c r="DB69">
        <v>0.5181</v>
      </c>
      <c r="DC69">
        <v>0.5275</v>
      </c>
      <c r="DD69">
        <v>0.5393</v>
      </c>
      <c r="DE69">
        <v>0.5498</v>
      </c>
      <c r="DF69">
        <v>0.5602</v>
      </c>
      <c r="DG69">
        <v>0.5683</v>
      </c>
      <c r="DH69">
        <v>0.57</v>
      </c>
      <c r="DI69">
        <v>0.5863</v>
      </c>
      <c r="DJ69">
        <v>0.73</v>
      </c>
      <c r="DK69">
        <v>0.7585</v>
      </c>
      <c r="DL69">
        <v>0.7854</v>
      </c>
      <c r="DM69">
        <v>0.8</v>
      </c>
      <c r="DN69">
        <v>0.8</v>
      </c>
      <c r="DO69">
        <v>0.8</v>
      </c>
      <c r="DP69">
        <v>0.8</v>
      </c>
      <c r="DQ69">
        <v>0.8</v>
      </c>
      <c r="DR69">
        <v>0.8</v>
      </c>
      <c r="DS69">
        <v>0.9301</v>
      </c>
      <c r="DT69">
        <v>0.96</v>
      </c>
      <c r="DU69">
        <v>0.96</v>
      </c>
      <c r="DV69">
        <v>0.96</v>
      </c>
      <c r="DW69">
        <v>0.96</v>
      </c>
      <c r="DX69">
        <v>0.9723</v>
      </c>
    </row>
    <row r="70" spans="1:128">
      <c r="A70">
        <v>6.9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7.172e-8</v>
      </c>
      <c r="J70">
        <v>1.06e-6</v>
      </c>
      <c r="K70">
        <v>2.587e-6</v>
      </c>
      <c r="L70">
        <v>7.816e-6</v>
      </c>
      <c r="M70">
        <v>1.433e-5</v>
      </c>
      <c r="N70">
        <v>2.053e-5</v>
      </c>
      <c r="O70">
        <v>2.827e-5</v>
      </c>
      <c r="P70">
        <v>3.732e-5</v>
      </c>
      <c r="Q70">
        <v>5.773e-5</v>
      </c>
      <c r="R70">
        <v>8.59e-5</v>
      </c>
      <c r="S70">
        <v>0.0001038</v>
      </c>
      <c r="T70">
        <v>0.0001263</v>
      </c>
      <c r="U70">
        <v>0.0001559</v>
      </c>
      <c r="V70">
        <v>0.0002473</v>
      </c>
      <c r="W70">
        <v>0.0003499</v>
      </c>
      <c r="X70">
        <v>0.0004201</v>
      </c>
      <c r="Y70">
        <v>0.0004991</v>
      </c>
      <c r="Z70">
        <v>0.0005866</v>
      </c>
      <c r="AA70">
        <v>0.0007141</v>
      </c>
      <c r="AB70">
        <v>0.0011</v>
      </c>
      <c r="AC70">
        <v>0.0012</v>
      </c>
      <c r="AD70">
        <v>0.0014</v>
      </c>
      <c r="AE70">
        <v>0.0016</v>
      </c>
      <c r="AF70">
        <v>0.0019</v>
      </c>
      <c r="AG70">
        <v>0.0024</v>
      </c>
      <c r="AH70">
        <v>0.0027</v>
      </c>
      <c r="AI70">
        <v>0.003</v>
      </c>
      <c r="AJ70">
        <v>0.0033</v>
      </c>
      <c r="AK70">
        <v>0.0037</v>
      </c>
      <c r="AL70">
        <v>0.0047</v>
      </c>
      <c r="AM70">
        <v>0.0054</v>
      </c>
      <c r="AN70">
        <v>0.0058</v>
      </c>
      <c r="AO70">
        <v>0.0064</v>
      </c>
      <c r="AP70">
        <v>0.0076</v>
      </c>
      <c r="AQ70">
        <v>0.0089</v>
      </c>
      <c r="AR70">
        <v>0.0096</v>
      </c>
      <c r="AS70">
        <v>0.0103</v>
      </c>
      <c r="AT70">
        <v>0.0113</v>
      </c>
      <c r="AU70">
        <v>0.0134</v>
      </c>
      <c r="AV70">
        <v>0.0149</v>
      </c>
      <c r="AW70">
        <v>0.0158</v>
      </c>
      <c r="AX70">
        <v>0.0168</v>
      </c>
      <c r="AY70">
        <v>0.0183</v>
      </c>
      <c r="AZ70">
        <v>0.0212</v>
      </c>
      <c r="BA70">
        <v>0.0233</v>
      </c>
      <c r="BB70">
        <v>0.0246</v>
      </c>
      <c r="BC70">
        <v>0.0259</v>
      </c>
      <c r="BD70">
        <v>0.0272</v>
      </c>
      <c r="BE70">
        <v>0.0297</v>
      </c>
      <c r="BF70">
        <v>0.0323</v>
      </c>
      <c r="BG70">
        <v>0.0338</v>
      </c>
      <c r="BH70">
        <v>0.0353</v>
      </c>
      <c r="BI70">
        <v>0.0368</v>
      </c>
      <c r="BJ70">
        <v>0.0388</v>
      </c>
      <c r="BK70">
        <v>0.0419</v>
      </c>
      <c r="BL70">
        <v>0.0446</v>
      </c>
      <c r="BM70">
        <v>0.0463</v>
      </c>
      <c r="BN70">
        <v>0.0485</v>
      </c>
      <c r="BO70">
        <v>0.052</v>
      </c>
      <c r="BP70">
        <v>0.0551</v>
      </c>
      <c r="BQ70">
        <v>0.0569</v>
      </c>
      <c r="BR70">
        <v>0.059</v>
      </c>
      <c r="BS70">
        <v>0.0627</v>
      </c>
      <c r="BT70">
        <v>0.0665</v>
      </c>
      <c r="BU70">
        <v>0.0685</v>
      </c>
      <c r="BV70">
        <v>0.0705</v>
      </c>
      <c r="BW70">
        <v>0.0725</v>
      </c>
      <c r="BX70">
        <v>0.0745</v>
      </c>
      <c r="BY70">
        <v>0.0774</v>
      </c>
      <c r="BZ70">
        <v>0.1068</v>
      </c>
      <c r="CA70">
        <v>0.1356</v>
      </c>
      <c r="CB70">
        <v>0.1686</v>
      </c>
      <c r="CC70">
        <v>0.1977</v>
      </c>
      <c r="CD70">
        <v>0.2243</v>
      </c>
      <c r="CE70">
        <v>0.245</v>
      </c>
      <c r="CF70">
        <v>0.2636</v>
      </c>
      <c r="CG70">
        <v>0.2827</v>
      </c>
      <c r="CH70">
        <v>0.2985</v>
      </c>
      <c r="CI70">
        <v>0.3149</v>
      </c>
      <c r="CJ70">
        <v>0.3304</v>
      </c>
      <c r="CK70">
        <v>0.3446</v>
      </c>
      <c r="CL70">
        <v>0.3571</v>
      </c>
      <c r="CM70">
        <v>0.3677</v>
      </c>
      <c r="CN70">
        <v>0.3772</v>
      </c>
      <c r="CO70">
        <v>0.4074</v>
      </c>
      <c r="CP70">
        <v>0.4251</v>
      </c>
      <c r="CQ70">
        <v>0.4431</v>
      </c>
      <c r="CR70">
        <v>0.4605</v>
      </c>
      <c r="CS70">
        <v>0.4732</v>
      </c>
      <c r="CT70">
        <v>0.4801</v>
      </c>
      <c r="CU70">
        <v>0.4837</v>
      </c>
      <c r="CV70">
        <v>0.4873</v>
      </c>
      <c r="CW70">
        <v>0.4897</v>
      </c>
      <c r="CX70">
        <v>0.4907</v>
      </c>
      <c r="CY70">
        <v>0.493</v>
      </c>
      <c r="CZ70">
        <v>0.4995</v>
      </c>
      <c r="DA70">
        <v>0.5088</v>
      </c>
      <c r="DB70">
        <v>0.5181</v>
      </c>
      <c r="DC70">
        <v>0.5275</v>
      </c>
      <c r="DD70">
        <v>0.5393</v>
      </c>
      <c r="DE70">
        <v>0.5498</v>
      </c>
      <c r="DF70">
        <v>0.5602</v>
      </c>
      <c r="DG70">
        <v>0.5683</v>
      </c>
      <c r="DH70">
        <v>0.57</v>
      </c>
      <c r="DI70">
        <v>0.5863</v>
      </c>
      <c r="DJ70">
        <v>0.73</v>
      </c>
      <c r="DK70">
        <v>0.7585</v>
      </c>
      <c r="DL70">
        <v>0.7854</v>
      </c>
      <c r="DM70">
        <v>0.8</v>
      </c>
      <c r="DN70">
        <v>0.8</v>
      </c>
      <c r="DO70">
        <v>0.8</v>
      </c>
      <c r="DP70">
        <v>0.8</v>
      </c>
      <c r="DQ70">
        <v>0.8</v>
      </c>
      <c r="DR70">
        <v>0.8</v>
      </c>
      <c r="DS70">
        <v>0.9301</v>
      </c>
      <c r="DT70">
        <v>0.96</v>
      </c>
      <c r="DU70">
        <v>0.96</v>
      </c>
      <c r="DV70">
        <v>0.96</v>
      </c>
      <c r="DW70">
        <v>0.96</v>
      </c>
      <c r="DX70">
        <v>0.9723</v>
      </c>
    </row>
    <row r="71" spans="1:128">
      <c r="A71">
        <v>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7.172e-8</v>
      </c>
      <c r="J71">
        <v>1.06e-6</v>
      </c>
      <c r="K71">
        <v>2.587e-6</v>
      </c>
      <c r="L71">
        <v>7.816e-6</v>
      </c>
      <c r="M71">
        <v>1.433e-5</v>
      </c>
      <c r="N71">
        <v>2.053e-5</v>
      </c>
      <c r="O71">
        <v>2.827e-5</v>
      </c>
      <c r="P71">
        <v>3.732e-5</v>
      </c>
      <c r="Q71">
        <v>5.773e-5</v>
      </c>
      <c r="R71">
        <v>8.59e-5</v>
      </c>
      <c r="S71">
        <v>0.0001038</v>
      </c>
      <c r="T71">
        <v>0.0001263</v>
      </c>
      <c r="U71">
        <v>0.0001559</v>
      </c>
      <c r="V71">
        <v>0.0002473</v>
      </c>
      <c r="W71">
        <v>0.0003499</v>
      </c>
      <c r="X71">
        <v>0.0004201</v>
      </c>
      <c r="Y71">
        <v>0.0004991</v>
      </c>
      <c r="Z71">
        <v>0.0005866</v>
      </c>
      <c r="AA71">
        <v>0.0007141</v>
      </c>
      <c r="AB71">
        <v>0.0011</v>
      </c>
      <c r="AC71">
        <v>0.0012</v>
      </c>
      <c r="AD71">
        <v>0.0014</v>
      </c>
      <c r="AE71">
        <v>0.0016</v>
      </c>
      <c r="AF71">
        <v>0.0019</v>
      </c>
      <c r="AG71">
        <v>0.0024</v>
      </c>
      <c r="AH71">
        <v>0.0027</v>
      </c>
      <c r="AI71">
        <v>0.003</v>
      </c>
      <c r="AJ71">
        <v>0.0033</v>
      </c>
      <c r="AK71">
        <v>0.0037</v>
      </c>
      <c r="AL71">
        <v>0.0047</v>
      </c>
      <c r="AM71">
        <v>0.0054</v>
      </c>
      <c r="AN71">
        <v>0.0058</v>
      </c>
      <c r="AO71">
        <v>0.0064</v>
      </c>
      <c r="AP71">
        <v>0.0076</v>
      </c>
      <c r="AQ71">
        <v>0.0089</v>
      </c>
      <c r="AR71">
        <v>0.0096</v>
      </c>
      <c r="AS71">
        <v>0.0103</v>
      </c>
      <c r="AT71">
        <v>0.0113</v>
      </c>
      <c r="AU71">
        <v>0.0134</v>
      </c>
      <c r="AV71">
        <v>0.0149</v>
      </c>
      <c r="AW71">
        <v>0.0158</v>
      </c>
      <c r="AX71">
        <v>0.0168</v>
      </c>
      <c r="AY71">
        <v>0.0183</v>
      </c>
      <c r="AZ71">
        <v>0.0212</v>
      </c>
      <c r="BA71">
        <v>0.0233</v>
      </c>
      <c r="BB71">
        <v>0.0246</v>
      </c>
      <c r="BC71">
        <v>0.0259</v>
      </c>
      <c r="BD71">
        <v>0.0272</v>
      </c>
      <c r="BE71">
        <v>0.0297</v>
      </c>
      <c r="BF71">
        <v>0.0323</v>
      </c>
      <c r="BG71">
        <v>0.0338</v>
      </c>
      <c r="BH71">
        <v>0.0353</v>
      </c>
      <c r="BI71">
        <v>0.0368</v>
      </c>
      <c r="BJ71">
        <v>0.0388</v>
      </c>
      <c r="BK71">
        <v>0.0419</v>
      </c>
      <c r="BL71">
        <v>0.0446</v>
      </c>
      <c r="BM71">
        <v>0.0463</v>
      </c>
      <c r="BN71">
        <v>0.0485</v>
      </c>
      <c r="BO71">
        <v>0.052</v>
      </c>
      <c r="BP71">
        <v>0.0551</v>
      </c>
      <c r="BQ71">
        <v>0.0569</v>
      </c>
      <c r="BR71">
        <v>0.059</v>
      </c>
      <c r="BS71">
        <v>0.0627</v>
      </c>
      <c r="BT71">
        <v>0.0665</v>
      </c>
      <c r="BU71">
        <v>0.0685</v>
      </c>
      <c r="BV71">
        <v>0.0705</v>
      </c>
      <c r="BW71">
        <v>0.0725</v>
      </c>
      <c r="BX71">
        <v>0.0745</v>
      </c>
      <c r="BY71">
        <v>0.0774</v>
      </c>
      <c r="BZ71">
        <v>0.1068</v>
      </c>
      <c r="CA71">
        <v>0.1356</v>
      </c>
      <c r="CB71">
        <v>0.1686</v>
      </c>
      <c r="CC71">
        <v>0.1977</v>
      </c>
      <c r="CD71">
        <v>0.2243</v>
      </c>
      <c r="CE71">
        <v>0.245</v>
      </c>
      <c r="CF71">
        <v>0.2636</v>
      </c>
      <c r="CG71">
        <v>0.2827</v>
      </c>
      <c r="CH71">
        <v>0.2985</v>
      </c>
      <c r="CI71">
        <v>0.3149</v>
      </c>
      <c r="CJ71">
        <v>0.3304</v>
      </c>
      <c r="CK71">
        <v>0.3446</v>
      </c>
      <c r="CL71">
        <v>0.3571</v>
      </c>
      <c r="CM71">
        <v>0.3677</v>
      </c>
      <c r="CN71">
        <v>0.3772</v>
      </c>
      <c r="CO71">
        <v>0.4074</v>
      </c>
      <c r="CP71">
        <v>0.4251</v>
      </c>
      <c r="CQ71">
        <v>0.4431</v>
      </c>
      <c r="CR71">
        <v>0.4605</v>
      </c>
      <c r="CS71">
        <v>0.4732</v>
      </c>
      <c r="CT71">
        <v>0.4801</v>
      </c>
      <c r="CU71">
        <v>0.4837</v>
      </c>
      <c r="CV71">
        <v>0.4873</v>
      </c>
      <c r="CW71">
        <v>0.4897</v>
      </c>
      <c r="CX71">
        <v>0.4907</v>
      </c>
      <c r="CY71">
        <v>0.493</v>
      </c>
      <c r="CZ71">
        <v>0.4995</v>
      </c>
      <c r="DA71">
        <v>0.5088</v>
      </c>
      <c r="DB71">
        <v>0.5181</v>
      </c>
      <c r="DC71">
        <v>0.5275</v>
      </c>
      <c r="DD71">
        <v>0.5393</v>
      </c>
      <c r="DE71">
        <v>0.5498</v>
      </c>
      <c r="DF71">
        <v>0.5602</v>
      </c>
      <c r="DG71">
        <v>0.5683</v>
      </c>
      <c r="DH71">
        <v>0.57</v>
      </c>
      <c r="DI71">
        <v>0.5863</v>
      </c>
      <c r="DJ71">
        <v>0.73</v>
      </c>
      <c r="DK71">
        <v>0.7585</v>
      </c>
      <c r="DL71">
        <v>0.7854</v>
      </c>
      <c r="DM71">
        <v>0.8</v>
      </c>
      <c r="DN71">
        <v>0.8</v>
      </c>
      <c r="DO71">
        <v>0.8</v>
      </c>
      <c r="DP71">
        <v>0.8</v>
      </c>
      <c r="DQ71">
        <v>0.8</v>
      </c>
      <c r="DR71">
        <v>0.8</v>
      </c>
      <c r="DS71">
        <v>0.9301</v>
      </c>
      <c r="DT71">
        <v>0.96</v>
      </c>
      <c r="DU71">
        <v>0.96</v>
      </c>
      <c r="DV71">
        <v>0.96</v>
      </c>
      <c r="DW71">
        <v>0.96</v>
      </c>
      <c r="DX71">
        <v>0.9723</v>
      </c>
    </row>
    <row r="72" spans="1:128">
      <c r="A72">
        <v>7.1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7.172e-8</v>
      </c>
      <c r="J72">
        <v>1.06e-6</v>
      </c>
      <c r="K72">
        <v>2.587e-6</v>
      </c>
      <c r="L72">
        <v>7.816e-6</v>
      </c>
      <c r="M72">
        <v>1.433e-5</v>
      </c>
      <c r="N72">
        <v>2.053e-5</v>
      </c>
      <c r="O72">
        <v>2.827e-5</v>
      </c>
      <c r="P72">
        <v>3.732e-5</v>
      </c>
      <c r="Q72">
        <v>5.773e-5</v>
      </c>
      <c r="R72">
        <v>8.59e-5</v>
      </c>
      <c r="S72">
        <v>0.0001038</v>
      </c>
      <c r="T72">
        <v>0.0001263</v>
      </c>
      <c r="U72">
        <v>0.0001559</v>
      </c>
      <c r="V72">
        <v>0.0002473</v>
      </c>
      <c r="W72">
        <v>0.0003499</v>
      </c>
      <c r="X72">
        <v>0.0004201</v>
      </c>
      <c r="Y72">
        <v>0.0004991</v>
      </c>
      <c r="Z72">
        <v>0.0005866</v>
      </c>
      <c r="AA72">
        <v>0.0007141</v>
      </c>
      <c r="AB72">
        <v>0.0011</v>
      </c>
      <c r="AC72">
        <v>0.0012</v>
      </c>
      <c r="AD72">
        <v>0.0014</v>
      </c>
      <c r="AE72">
        <v>0.0016</v>
      </c>
      <c r="AF72">
        <v>0.0019</v>
      </c>
      <c r="AG72">
        <v>0.0024</v>
      </c>
      <c r="AH72">
        <v>0.0027</v>
      </c>
      <c r="AI72">
        <v>0.003</v>
      </c>
      <c r="AJ72">
        <v>0.0033</v>
      </c>
      <c r="AK72">
        <v>0.0037</v>
      </c>
      <c r="AL72">
        <v>0.0047</v>
      </c>
      <c r="AM72">
        <v>0.0054</v>
      </c>
      <c r="AN72">
        <v>0.0058</v>
      </c>
      <c r="AO72">
        <v>0.0064</v>
      </c>
      <c r="AP72">
        <v>0.0076</v>
      </c>
      <c r="AQ72">
        <v>0.0089</v>
      </c>
      <c r="AR72">
        <v>0.0096</v>
      </c>
      <c r="AS72">
        <v>0.0103</v>
      </c>
      <c r="AT72">
        <v>0.0113</v>
      </c>
      <c r="AU72">
        <v>0.0134</v>
      </c>
      <c r="AV72">
        <v>0.0149</v>
      </c>
      <c r="AW72">
        <v>0.0158</v>
      </c>
      <c r="AX72">
        <v>0.0168</v>
      </c>
      <c r="AY72">
        <v>0.0183</v>
      </c>
      <c r="AZ72">
        <v>0.0212</v>
      </c>
      <c r="BA72">
        <v>0.0233</v>
      </c>
      <c r="BB72">
        <v>0.0246</v>
      </c>
      <c r="BC72">
        <v>0.0259</v>
      </c>
      <c r="BD72">
        <v>0.0272</v>
      </c>
      <c r="BE72">
        <v>0.0297</v>
      </c>
      <c r="BF72">
        <v>0.0323</v>
      </c>
      <c r="BG72">
        <v>0.0338</v>
      </c>
      <c r="BH72">
        <v>0.0353</v>
      </c>
      <c r="BI72">
        <v>0.0368</v>
      </c>
      <c r="BJ72">
        <v>0.0388</v>
      </c>
      <c r="BK72">
        <v>0.0419</v>
      </c>
      <c r="BL72">
        <v>0.0446</v>
      </c>
      <c r="BM72">
        <v>0.0463</v>
      </c>
      <c r="BN72">
        <v>0.0485</v>
      </c>
      <c r="BO72">
        <v>0.052</v>
      </c>
      <c r="BP72">
        <v>0.0551</v>
      </c>
      <c r="BQ72">
        <v>0.0569</v>
      </c>
      <c r="BR72">
        <v>0.059</v>
      </c>
      <c r="BS72">
        <v>0.0627</v>
      </c>
      <c r="BT72">
        <v>0.0665</v>
      </c>
      <c r="BU72">
        <v>0.0685</v>
      </c>
      <c r="BV72">
        <v>0.0705</v>
      </c>
      <c r="BW72">
        <v>0.0725</v>
      </c>
      <c r="BX72">
        <v>0.0745</v>
      </c>
      <c r="BY72">
        <v>0.0774</v>
      </c>
      <c r="BZ72">
        <v>0.1068</v>
      </c>
      <c r="CA72">
        <v>0.1356</v>
      </c>
      <c r="CB72">
        <v>0.1686</v>
      </c>
      <c r="CC72">
        <v>0.1977</v>
      </c>
      <c r="CD72">
        <v>0.2243</v>
      </c>
      <c r="CE72">
        <v>0.245</v>
      </c>
      <c r="CF72">
        <v>0.2636</v>
      </c>
      <c r="CG72">
        <v>0.2827</v>
      </c>
      <c r="CH72">
        <v>0.2985</v>
      </c>
      <c r="CI72">
        <v>0.3149</v>
      </c>
      <c r="CJ72">
        <v>0.3304</v>
      </c>
      <c r="CK72">
        <v>0.3446</v>
      </c>
      <c r="CL72">
        <v>0.3571</v>
      </c>
      <c r="CM72">
        <v>0.3677</v>
      </c>
      <c r="CN72">
        <v>0.3772</v>
      </c>
      <c r="CO72">
        <v>0.4074</v>
      </c>
      <c r="CP72">
        <v>0.4251</v>
      </c>
      <c r="CQ72">
        <v>0.4431</v>
      </c>
      <c r="CR72">
        <v>0.4605</v>
      </c>
      <c r="CS72">
        <v>0.4732</v>
      </c>
      <c r="CT72">
        <v>0.4801</v>
      </c>
      <c r="CU72">
        <v>0.4837</v>
      </c>
      <c r="CV72">
        <v>0.4873</v>
      </c>
      <c r="CW72">
        <v>0.4897</v>
      </c>
      <c r="CX72">
        <v>0.4907</v>
      </c>
      <c r="CY72">
        <v>0.493</v>
      </c>
      <c r="CZ72">
        <v>0.4995</v>
      </c>
      <c r="DA72">
        <v>0.5088</v>
      </c>
      <c r="DB72">
        <v>0.5181</v>
      </c>
      <c r="DC72">
        <v>0.5275</v>
      </c>
      <c r="DD72">
        <v>0.5393</v>
      </c>
      <c r="DE72">
        <v>0.5498</v>
      </c>
      <c r="DF72">
        <v>0.5602</v>
      </c>
      <c r="DG72">
        <v>0.5683</v>
      </c>
      <c r="DH72">
        <v>0.57</v>
      </c>
      <c r="DI72">
        <v>0.5863</v>
      </c>
      <c r="DJ72">
        <v>0.73</v>
      </c>
      <c r="DK72">
        <v>0.7585</v>
      </c>
      <c r="DL72">
        <v>0.7854</v>
      </c>
      <c r="DM72">
        <v>0.8</v>
      </c>
      <c r="DN72">
        <v>0.8</v>
      </c>
      <c r="DO72">
        <v>0.8</v>
      </c>
      <c r="DP72">
        <v>0.8</v>
      </c>
      <c r="DQ72">
        <v>0.8</v>
      </c>
      <c r="DR72">
        <v>0.8</v>
      </c>
      <c r="DS72">
        <v>0.9301</v>
      </c>
      <c r="DT72">
        <v>0.96</v>
      </c>
      <c r="DU72">
        <v>0.96</v>
      </c>
      <c r="DV72">
        <v>0.96</v>
      </c>
      <c r="DW72">
        <v>0.96</v>
      </c>
      <c r="DX72">
        <v>0.9723</v>
      </c>
    </row>
    <row r="73" spans="1:128">
      <c r="A73">
        <v>7.2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7.172e-8</v>
      </c>
      <c r="J73">
        <v>1.06e-6</v>
      </c>
      <c r="K73">
        <v>2.587e-6</v>
      </c>
      <c r="L73">
        <v>7.816e-6</v>
      </c>
      <c r="M73">
        <v>1.433e-5</v>
      </c>
      <c r="N73">
        <v>2.053e-5</v>
      </c>
      <c r="O73">
        <v>2.827e-5</v>
      </c>
      <c r="P73">
        <v>3.732e-5</v>
      </c>
      <c r="Q73">
        <v>5.773e-5</v>
      </c>
      <c r="R73">
        <v>8.59e-5</v>
      </c>
      <c r="S73">
        <v>0.0001038</v>
      </c>
      <c r="T73">
        <v>0.0001263</v>
      </c>
      <c r="U73">
        <v>0.0001559</v>
      </c>
      <c r="V73">
        <v>0.0002473</v>
      </c>
      <c r="W73">
        <v>0.0003499</v>
      </c>
      <c r="X73">
        <v>0.0004201</v>
      </c>
      <c r="Y73">
        <v>0.0004991</v>
      </c>
      <c r="Z73">
        <v>0.0005866</v>
      </c>
      <c r="AA73">
        <v>0.0007141</v>
      </c>
      <c r="AB73">
        <v>0.0011</v>
      </c>
      <c r="AC73">
        <v>0.0012</v>
      </c>
      <c r="AD73">
        <v>0.0014</v>
      </c>
      <c r="AE73">
        <v>0.0016</v>
      </c>
      <c r="AF73">
        <v>0.0019</v>
      </c>
      <c r="AG73">
        <v>0.0024</v>
      </c>
      <c r="AH73">
        <v>0.0027</v>
      </c>
      <c r="AI73">
        <v>0.003</v>
      </c>
      <c r="AJ73">
        <v>0.0033</v>
      </c>
      <c r="AK73">
        <v>0.0037</v>
      </c>
      <c r="AL73">
        <v>0.0047</v>
      </c>
      <c r="AM73">
        <v>0.0054</v>
      </c>
      <c r="AN73">
        <v>0.0058</v>
      </c>
      <c r="AO73">
        <v>0.0064</v>
      </c>
      <c r="AP73">
        <v>0.0076</v>
      </c>
      <c r="AQ73">
        <v>0.0089</v>
      </c>
      <c r="AR73">
        <v>0.0096</v>
      </c>
      <c r="AS73">
        <v>0.0103</v>
      </c>
      <c r="AT73">
        <v>0.0113</v>
      </c>
      <c r="AU73">
        <v>0.0134</v>
      </c>
      <c r="AV73">
        <v>0.0149</v>
      </c>
      <c r="AW73">
        <v>0.0158</v>
      </c>
      <c r="AX73">
        <v>0.0168</v>
      </c>
      <c r="AY73">
        <v>0.0183</v>
      </c>
      <c r="AZ73">
        <v>0.0212</v>
      </c>
      <c r="BA73">
        <v>0.0233</v>
      </c>
      <c r="BB73">
        <v>0.0246</v>
      </c>
      <c r="BC73">
        <v>0.0259</v>
      </c>
      <c r="BD73">
        <v>0.0272</v>
      </c>
      <c r="BE73">
        <v>0.0297</v>
      </c>
      <c r="BF73">
        <v>0.0323</v>
      </c>
      <c r="BG73">
        <v>0.0338</v>
      </c>
      <c r="BH73">
        <v>0.0353</v>
      </c>
      <c r="BI73">
        <v>0.0368</v>
      </c>
      <c r="BJ73">
        <v>0.0388</v>
      </c>
      <c r="BK73">
        <v>0.0419</v>
      </c>
      <c r="BL73">
        <v>0.0446</v>
      </c>
      <c r="BM73">
        <v>0.0463</v>
      </c>
      <c r="BN73">
        <v>0.0485</v>
      </c>
      <c r="BO73">
        <v>0.052</v>
      </c>
      <c r="BP73">
        <v>0.0551</v>
      </c>
      <c r="BQ73">
        <v>0.0569</v>
      </c>
      <c r="BR73">
        <v>0.059</v>
      </c>
      <c r="BS73">
        <v>0.0627</v>
      </c>
      <c r="BT73">
        <v>0.0665</v>
      </c>
      <c r="BU73">
        <v>0.0685</v>
      </c>
      <c r="BV73">
        <v>0.0705</v>
      </c>
      <c r="BW73">
        <v>0.0725</v>
      </c>
      <c r="BX73">
        <v>0.0745</v>
      </c>
      <c r="BY73">
        <v>0.0774</v>
      </c>
      <c r="BZ73">
        <v>0.1068</v>
      </c>
      <c r="CA73">
        <v>0.1356</v>
      </c>
      <c r="CB73">
        <v>0.1686</v>
      </c>
      <c r="CC73">
        <v>0.1977</v>
      </c>
      <c r="CD73">
        <v>0.2243</v>
      </c>
      <c r="CE73">
        <v>0.245</v>
      </c>
      <c r="CF73">
        <v>0.2636</v>
      </c>
      <c r="CG73">
        <v>0.2827</v>
      </c>
      <c r="CH73">
        <v>0.2985</v>
      </c>
      <c r="CI73">
        <v>0.3149</v>
      </c>
      <c r="CJ73">
        <v>0.3304</v>
      </c>
      <c r="CK73">
        <v>0.3446</v>
      </c>
      <c r="CL73">
        <v>0.3571</v>
      </c>
      <c r="CM73">
        <v>0.3677</v>
      </c>
      <c r="CN73">
        <v>0.3772</v>
      </c>
      <c r="CO73">
        <v>0.4074</v>
      </c>
      <c r="CP73">
        <v>0.4251</v>
      </c>
      <c r="CQ73">
        <v>0.4431</v>
      </c>
      <c r="CR73">
        <v>0.4605</v>
      </c>
      <c r="CS73">
        <v>0.4732</v>
      </c>
      <c r="CT73">
        <v>0.4801</v>
      </c>
      <c r="CU73">
        <v>0.4837</v>
      </c>
      <c r="CV73">
        <v>0.4873</v>
      </c>
      <c r="CW73">
        <v>0.4897</v>
      </c>
      <c r="CX73">
        <v>0.4907</v>
      </c>
      <c r="CY73">
        <v>0.493</v>
      </c>
      <c r="CZ73">
        <v>0.4995</v>
      </c>
      <c r="DA73">
        <v>0.5088</v>
      </c>
      <c r="DB73">
        <v>0.5181</v>
      </c>
      <c r="DC73">
        <v>0.5275</v>
      </c>
      <c r="DD73">
        <v>0.5393</v>
      </c>
      <c r="DE73">
        <v>0.5498</v>
      </c>
      <c r="DF73">
        <v>0.5602</v>
      </c>
      <c r="DG73">
        <v>0.5683</v>
      </c>
      <c r="DH73">
        <v>0.57</v>
      </c>
      <c r="DI73">
        <v>0.5863</v>
      </c>
      <c r="DJ73">
        <v>0.73</v>
      </c>
      <c r="DK73">
        <v>0.7585</v>
      </c>
      <c r="DL73">
        <v>0.7854</v>
      </c>
      <c r="DM73">
        <v>0.8</v>
      </c>
      <c r="DN73">
        <v>0.8</v>
      </c>
      <c r="DO73">
        <v>0.8</v>
      </c>
      <c r="DP73">
        <v>0.8</v>
      </c>
      <c r="DQ73">
        <v>0.8</v>
      </c>
      <c r="DR73">
        <v>0.8</v>
      </c>
      <c r="DS73">
        <v>0.9301</v>
      </c>
      <c r="DT73">
        <v>0.96</v>
      </c>
      <c r="DU73">
        <v>0.96</v>
      </c>
      <c r="DV73">
        <v>0.96</v>
      </c>
      <c r="DW73">
        <v>0.96</v>
      </c>
      <c r="DX73">
        <v>0.9723</v>
      </c>
    </row>
    <row r="74" spans="1:128">
      <c r="A74">
        <v>7.3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7.172e-8</v>
      </c>
      <c r="J74">
        <v>1.06e-6</v>
      </c>
      <c r="K74">
        <v>2.587e-6</v>
      </c>
      <c r="L74">
        <v>7.816e-6</v>
      </c>
      <c r="M74">
        <v>1.433e-5</v>
      </c>
      <c r="N74">
        <v>2.053e-5</v>
      </c>
      <c r="O74">
        <v>2.827e-5</v>
      </c>
      <c r="P74">
        <v>3.732e-5</v>
      </c>
      <c r="Q74">
        <v>5.773e-5</v>
      </c>
      <c r="R74">
        <v>8.59e-5</v>
      </c>
      <c r="S74">
        <v>0.0001038</v>
      </c>
      <c r="T74">
        <v>0.0001263</v>
      </c>
      <c r="U74">
        <v>0.0001559</v>
      </c>
      <c r="V74">
        <v>0.0002473</v>
      </c>
      <c r="W74">
        <v>0.0003499</v>
      </c>
      <c r="X74">
        <v>0.0004201</v>
      </c>
      <c r="Y74">
        <v>0.0004991</v>
      </c>
      <c r="Z74">
        <v>0.0005866</v>
      </c>
      <c r="AA74">
        <v>0.0007141</v>
      </c>
      <c r="AB74">
        <v>0.0011</v>
      </c>
      <c r="AC74">
        <v>0.0012</v>
      </c>
      <c r="AD74">
        <v>0.0014</v>
      </c>
      <c r="AE74">
        <v>0.0016</v>
      </c>
      <c r="AF74">
        <v>0.0019</v>
      </c>
      <c r="AG74">
        <v>0.0024</v>
      </c>
      <c r="AH74">
        <v>0.0027</v>
      </c>
      <c r="AI74">
        <v>0.003</v>
      </c>
      <c r="AJ74">
        <v>0.0033</v>
      </c>
      <c r="AK74">
        <v>0.0037</v>
      </c>
      <c r="AL74">
        <v>0.0047</v>
      </c>
      <c r="AM74">
        <v>0.0054</v>
      </c>
      <c r="AN74">
        <v>0.0058</v>
      </c>
      <c r="AO74">
        <v>0.0064</v>
      </c>
      <c r="AP74">
        <v>0.0076</v>
      </c>
      <c r="AQ74">
        <v>0.0089</v>
      </c>
      <c r="AR74">
        <v>0.0096</v>
      </c>
      <c r="AS74">
        <v>0.0103</v>
      </c>
      <c r="AT74">
        <v>0.0113</v>
      </c>
      <c r="AU74">
        <v>0.0134</v>
      </c>
      <c r="AV74">
        <v>0.0149</v>
      </c>
      <c r="AW74">
        <v>0.0158</v>
      </c>
      <c r="AX74">
        <v>0.0168</v>
      </c>
      <c r="AY74">
        <v>0.0183</v>
      </c>
      <c r="AZ74">
        <v>0.0212</v>
      </c>
      <c r="BA74">
        <v>0.0233</v>
      </c>
      <c r="BB74">
        <v>0.0246</v>
      </c>
      <c r="BC74">
        <v>0.0259</v>
      </c>
      <c r="BD74">
        <v>0.0272</v>
      </c>
      <c r="BE74">
        <v>0.0297</v>
      </c>
      <c r="BF74">
        <v>0.0323</v>
      </c>
      <c r="BG74">
        <v>0.0338</v>
      </c>
      <c r="BH74">
        <v>0.0353</v>
      </c>
      <c r="BI74">
        <v>0.0368</v>
      </c>
      <c r="BJ74">
        <v>0.0388</v>
      </c>
      <c r="BK74">
        <v>0.0419</v>
      </c>
      <c r="BL74">
        <v>0.0446</v>
      </c>
      <c r="BM74">
        <v>0.0463</v>
      </c>
      <c r="BN74">
        <v>0.0485</v>
      </c>
      <c r="BO74">
        <v>0.052</v>
      </c>
      <c r="BP74">
        <v>0.0551</v>
      </c>
      <c r="BQ74">
        <v>0.0569</v>
      </c>
      <c r="BR74">
        <v>0.059</v>
      </c>
      <c r="BS74">
        <v>0.0627</v>
      </c>
      <c r="BT74">
        <v>0.0665</v>
      </c>
      <c r="BU74">
        <v>0.0685</v>
      </c>
      <c r="BV74">
        <v>0.0705</v>
      </c>
      <c r="BW74">
        <v>0.0725</v>
      </c>
      <c r="BX74">
        <v>0.0745</v>
      </c>
      <c r="BY74">
        <v>0.0774</v>
      </c>
      <c r="BZ74">
        <v>0.1068</v>
      </c>
      <c r="CA74">
        <v>0.1356</v>
      </c>
      <c r="CB74">
        <v>0.1686</v>
      </c>
      <c r="CC74">
        <v>0.1977</v>
      </c>
      <c r="CD74">
        <v>0.2243</v>
      </c>
      <c r="CE74">
        <v>0.245</v>
      </c>
      <c r="CF74">
        <v>0.2636</v>
      </c>
      <c r="CG74">
        <v>0.2827</v>
      </c>
      <c r="CH74">
        <v>0.2985</v>
      </c>
      <c r="CI74">
        <v>0.3149</v>
      </c>
      <c r="CJ74">
        <v>0.3304</v>
      </c>
      <c r="CK74">
        <v>0.3446</v>
      </c>
      <c r="CL74">
        <v>0.3571</v>
      </c>
      <c r="CM74">
        <v>0.3677</v>
      </c>
      <c r="CN74">
        <v>0.3772</v>
      </c>
      <c r="CO74">
        <v>0.4074</v>
      </c>
      <c r="CP74">
        <v>0.4251</v>
      </c>
      <c r="CQ74">
        <v>0.4431</v>
      </c>
      <c r="CR74">
        <v>0.4605</v>
      </c>
      <c r="CS74">
        <v>0.4732</v>
      </c>
      <c r="CT74">
        <v>0.4801</v>
      </c>
      <c r="CU74">
        <v>0.4837</v>
      </c>
      <c r="CV74">
        <v>0.4873</v>
      </c>
      <c r="CW74">
        <v>0.4897</v>
      </c>
      <c r="CX74">
        <v>0.4907</v>
      </c>
      <c r="CY74">
        <v>0.493</v>
      </c>
      <c r="CZ74">
        <v>0.4995</v>
      </c>
      <c r="DA74">
        <v>0.5088</v>
      </c>
      <c r="DB74">
        <v>0.5181</v>
      </c>
      <c r="DC74">
        <v>0.5275</v>
      </c>
      <c r="DD74">
        <v>0.5393</v>
      </c>
      <c r="DE74">
        <v>0.5498</v>
      </c>
      <c r="DF74">
        <v>0.5602</v>
      </c>
      <c r="DG74">
        <v>0.5683</v>
      </c>
      <c r="DH74">
        <v>0.57</v>
      </c>
      <c r="DI74">
        <v>0.5863</v>
      </c>
      <c r="DJ74">
        <v>0.73</v>
      </c>
      <c r="DK74">
        <v>0.7585</v>
      </c>
      <c r="DL74">
        <v>0.7854</v>
      </c>
      <c r="DM74">
        <v>0.8</v>
      </c>
      <c r="DN74">
        <v>0.8</v>
      </c>
      <c r="DO74">
        <v>0.8</v>
      </c>
      <c r="DP74">
        <v>0.8</v>
      </c>
      <c r="DQ74">
        <v>0.8</v>
      </c>
      <c r="DR74">
        <v>0.8</v>
      </c>
      <c r="DS74">
        <v>0.9301</v>
      </c>
      <c r="DT74">
        <v>0.96</v>
      </c>
      <c r="DU74">
        <v>0.96</v>
      </c>
      <c r="DV74">
        <v>0.96</v>
      </c>
      <c r="DW74">
        <v>0.96</v>
      </c>
      <c r="DX74">
        <v>0.9723</v>
      </c>
    </row>
    <row r="75" spans="1:128">
      <c r="A75">
        <v>7.4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7.172e-8</v>
      </c>
      <c r="J75">
        <v>1.06e-6</v>
      </c>
      <c r="K75">
        <v>2.587e-6</v>
      </c>
      <c r="L75">
        <v>7.816e-6</v>
      </c>
      <c r="M75">
        <v>1.433e-5</v>
      </c>
      <c r="N75">
        <v>2.053e-5</v>
      </c>
      <c r="O75">
        <v>2.827e-5</v>
      </c>
      <c r="P75">
        <v>3.732e-5</v>
      </c>
      <c r="Q75">
        <v>5.773e-5</v>
      </c>
      <c r="R75">
        <v>8.59e-5</v>
      </c>
      <c r="S75">
        <v>0.0001038</v>
      </c>
      <c r="T75">
        <v>0.0001263</v>
      </c>
      <c r="U75">
        <v>0.0001559</v>
      </c>
      <c r="V75">
        <v>0.0002473</v>
      </c>
      <c r="W75">
        <v>0.0003499</v>
      </c>
      <c r="X75">
        <v>0.0004201</v>
      </c>
      <c r="Y75">
        <v>0.0004991</v>
      </c>
      <c r="Z75">
        <v>0.0005866</v>
      </c>
      <c r="AA75">
        <v>0.0007141</v>
      </c>
      <c r="AB75">
        <v>0.0011</v>
      </c>
      <c r="AC75">
        <v>0.0012</v>
      </c>
      <c r="AD75">
        <v>0.0014</v>
      </c>
      <c r="AE75">
        <v>0.0016</v>
      </c>
      <c r="AF75">
        <v>0.0019</v>
      </c>
      <c r="AG75">
        <v>0.0024</v>
      </c>
      <c r="AH75">
        <v>0.0027</v>
      </c>
      <c r="AI75">
        <v>0.003</v>
      </c>
      <c r="AJ75">
        <v>0.0033</v>
      </c>
      <c r="AK75">
        <v>0.0037</v>
      </c>
      <c r="AL75">
        <v>0.0047</v>
      </c>
      <c r="AM75">
        <v>0.0054</v>
      </c>
      <c r="AN75">
        <v>0.0058</v>
      </c>
      <c r="AO75">
        <v>0.0064</v>
      </c>
      <c r="AP75">
        <v>0.0076</v>
      </c>
      <c r="AQ75">
        <v>0.0089</v>
      </c>
      <c r="AR75">
        <v>0.0096</v>
      </c>
      <c r="AS75">
        <v>0.0103</v>
      </c>
      <c r="AT75">
        <v>0.0113</v>
      </c>
      <c r="AU75">
        <v>0.0134</v>
      </c>
      <c r="AV75">
        <v>0.0149</v>
      </c>
      <c r="AW75">
        <v>0.0158</v>
      </c>
      <c r="AX75">
        <v>0.0168</v>
      </c>
      <c r="AY75">
        <v>0.0183</v>
      </c>
      <c r="AZ75">
        <v>0.0212</v>
      </c>
      <c r="BA75">
        <v>0.0233</v>
      </c>
      <c r="BB75">
        <v>0.0246</v>
      </c>
      <c r="BC75">
        <v>0.0259</v>
      </c>
      <c r="BD75">
        <v>0.0272</v>
      </c>
      <c r="BE75">
        <v>0.0297</v>
      </c>
      <c r="BF75">
        <v>0.0323</v>
      </c>
      <c r="BG75">
        <v>0.0338</v>
      </c>
      <c r="BH75">
        <v>0.0353</v>
      </c>
      <c r="BI75">
        <v>0.0368</v>
      </c>
      <c r="BJ75">
        <v>0.0388</v>
      </c>
      <c r="BK75">
        <v>0.0419</v>
      </c>
      <c r="BL75">
        <v>0.0446</v>
      </c>
      <c r="BM75">
        <v>0.0463</v>
      </c>
      <c r="BN75">
        <v>0.0485</v>
      </c>
      <c r="BO75">
        <v>0.052</v>
      </c>
      <c r="BP75">
        <v>0.0551</v>
      </c>
      <c r="BQ75">
        <v>0.0569</v>
      </c>
      <c r="BR75">
        <v>0.059</v>
      </c>
      <c r="BS75">
        <v>0.0627</v>
      </c>
      <c r="BT75">
        <v>0.0665</v>
      </c>
      <c r="BU75">
        <v>0.0685</v>
      </c>
      <c r="BV75">
        <v>0.0705</v>
      </c>
      <c r="BW75">
        <v>0.0725</v>
      </c>
      <c r="BX75">
        <v>0.0745</v>
      </c>
      <c r="BY75">
        <v>0.0774</v>
      </c>
      <c r="BZ75">
        <v>0.1068</v>
      </c>
      <c r="CA75">
        <v>0.1356</v>
      </c>
      <c r="CB75">
        <v>0.1686</v>
      </c>
      <c r="CC75">
        <v>0.1977</v>
      </c>
      <c r="CD75">
        <v>0.2243</v>
      </c>
      <c r="CE75">
        <v>0.245</v>
      </c>
      <c r="CF75">
        <v>0.2636</v>
      </c>
      <c r="CG75">
        <v>0.2827</v>
      </c>
      <c r="CH75">
        <v>0.2985</v>
      </c>
      <c r="CI75">
        <v>0.3149</v>
      </c>
      <c r="CJ75">
        <v>0.3304</v>
      </c>
      <c r="CK75">
        <v>0.3446</v>
      </c>
      <c r="CL75">
        <v>0.3571</v>
      </c>
      <c r="CM75">
        <v>0.3677</v>
      </c>
      <c r="CN75">
        <v>0.3772</v>
      </c>
      <c r="CO75">
        <v>0.4074</v>
      </c>
      <c r="CP75">
        <v>0.4251</v>
      </c>
      <c r="CQ75">
        <v>0.4431</v>
      </c>
      <c r="CR75">
        <v>0.4605</v>
      </c>
      <c r="CS75">
        <v>0.4732</v>
      </c>
      <c r="CT75">
        <v>0.4801</v>
      </c>
      <c r="CU75">
        <v>0.4837</v>
      </c>
      <c r="CV75">
        <v>0.4873</v>
      </c>
      <c r="CW75">
        <v>0.4897</v>
      </c>
      <c r="CX75">
        <v>0.4907</v>
      </c>
      <c r="CY75">
        <v>0.493</v>
      </c>
      <c r="CZ75">
        <v>0.4995</v>
      </c>
      <c r="DA75">
        <v>0.5088</v>
      </c>
      <c r="DB75">
        <v>0.5181</v>
      </c>
      <c r="DC75">
        <v>0.5275</v>
      </c>
      <c r="DD75">
        <v>0.5393</v>
      </c>
      <c r="DE75">
        <v>0.5498</v>
      </c>
      <c r="DF75">
        <v>0.5602</v>
      </c>
      <c r="DG75">
        <v>0.5683</v>
      </c>
      <c r="DH75">
        <v>0.57</v>
      </c>
      <c r="DI75">
        <v>0.5863</v>
      </c>
      <c r="DJ75">
        <v>0.73</v>
      </c>
      <c r="DK75">
        <v>0.7585</v>
      </c>
      <c r="DL75">
        <v>0.7854</v>
      </c>
      <c r="DM75">
        <v>0.8</v>
      </c>
      <c r="DN75">
        <v>0.8</v>
      </c>
      <c r="DO75">
        <v>0.8</v>
      </c>
      <c r="DP75">
        <v>0.8</v>
      </c>
      <c r="DQ75">
        <v>0.8</v>
      </c>
      <c r="DR75">
        <v>0.8</v>
      </c>
      <c r="DS75">
        <v>0.9301</v>
      </c>
      <c r="DT75">
        <v>0.96</v>
      </c>
      <c r="DU75">
        <v>0.96</v>
      </c>
      <c r="DV75">
        <v>0.96</v>
      </c>
      <c r="DW75">
        <v>0.96</v>
      </c>
      <c r="DX75">
        <v>0.9723</v>
      </c>
    </row>
    <row r="76" spans="1:128">
      <c r="A76">
        <v>7.5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7.172e-8</v>
      </c>
      <c r="J76">
        <v>1.06e-6</v>
      </c>
      <c r="K76">
        <v>2.587e-6</v>
      </c>
      <c r="L76">
        <v>7.816e-6</v>
      </c>
      <c r="M76">
        <v>1.433e-5</v>
      </c>
      <c r="N76">
        <v>2.053e-5</v>
      </c>
      <c r="O76">
        <v>2.827e-5</v>
      </c>
      <c r="P76">
        <v>3.732e-5</v>
      </c>
      <c r="Q76">
        <v>5.773e-5</v>
      </c>
      <c r="R76">
        <v>8.59e-5</v>
      </c>
      <c r="S76">
        <v>0.0001038</v>
      </c>
      <c r="T76">
        <v>0.0001263</v>
      </c>
      <c r="U76">
        <v>0.0001559</v>
      </c>
      <c r="V76">
        <v>0.0002473</v>
      </c>
      <c r="W76">
        <v>0.0003499</v>
      </c>
      <c r="X76">
        <v>0.0004201</v>
      </c>
      <c r="Y76">
        <v>0.0004991</v>
      </c>
      <c r="Z76">
        <v>0.0005866</v>
      </c>
      <c r="AA76">
        <v>0.0007141</v>
      </c>
      <c r="AB76">
        <v>0.0011</v>
      </c>
      <c r="AC76">
        <v>0.0012</v>
      </c>
      <c r="AD76">
        <v>0.0014</v>
      </c>
      <c r="AE76">
        <v>0.0016</v>
      </c>
      <c r="AF76">
        <v>0.0019</v>
      </c>
      <c r="AG76">
        <v>0.0024</v>
      </c>
      <c r="AH76">
        <v>0.0027</v>
      </c>
      <c r="AI76">
        <v>0.003</v>
      </c>
      <c r="AJ76">
        <v>0.0033</v>
      </c>
      <c r="AK76">
        <v>0.0037</v>
      </c>
      <c r="AL76">
        <v>0.0047</v>
      </c>
      <c r="AM76">
        <v>0.0054</v>
      </c>
      <c r="AN76">
        <v>0.0058</v>
      </c>
      <c r="AO76">
        <v>0.0064</v>
      </c>
      <c r="AP76">
        <v>0.0076</v>
      </c>
      <c r="AQ76">
        <v>0.0089</v>
      </c>
      <c r="AR76">
        <v>0.0096</v>
      </c>
      <c r="AS76">
        <v>0.0103</v>
      </c>
      <c r="AT76">
        <v>0.0113</v>
      </c>
      <c r="AU76">
        <v>0.0134</v>
      </c>
      <c r="AV76">
        <v>0.0149</v>
      </c>
      <c r="AW76">
        <v>0.0158</v>
      </c>
      <c r="AX76">
        <v>0.0168</v>
      </c>
      <c r="AY76">
        <v>0.0183</v>
      </c>
      <c r="AZ76">
        <v>0.0212</v>
      </c>
      <c r="BA76">
        <v>0.0233</v>
      </c>
      <c r="BB76">
        <v>0.0246</v>
      </c>
      <c r="BC76">
        <v>0.0259</v>
      </c>
      <c r="BD76">
        <v>0.0272</v>
      </c>
      <c r="BE76">
        <v>0.0297</v>
      </c>
      <c r="BF76">
        <v>0.0323</v>
      </c>
      <c r="BG76">
        <v>0.0338</v>
      </c>
      <c r="BH76">
        <v>0.0353</v>
      </c>
      <c r="BI76">
        <v>0.0368</v>
      </c>
      <c r="BJ76">
        <v>0.0388</v>
      </c>
      <c r="BK76">
        <v>0.0419</v>
      </c>
      <c r="BL76">
        <v>0.0446</v>
      </c>
      <c r="BM76">
        <v>0.0463</v>
      </c>
      <c r="BN76">
        <v>0.0485</v>
      </c>
      <c r="BO76">
        <v>0.052</v>
      </c>
      <c r="BP76">
        <v>0.0551</v>
      </c>
      <c r="BQ76">
        <v>0.0569</v>
      </c>
      <c r="BR76">
        <v>0.059</v>
      </c>
      <c r="BS76">
        <v>0.0627</v>
      </c>
      <c r="BT76">
        <v>0.0665</v>
      </c>
      <c r="BU76">
        <v>0.0685</v>
      </c>
      <c r="BV76">
        <v>0.0705</v>
      </c>
      <c r="BW76">
        <v>0.0725</v>
      </c>
      <c r="BX76">
        <v>0.0745</v>
      </c>
      <c r="BY76">
        <v>0.0774</v>
      </c>
      <c r="BZ76">
        <v>0.1068</v>
      </c>
      <c r="CA76">
        <v>0.1356</v>
      </c>
      <c r="CB76">
        <v>0.1686</v>
      </c>
      <c r="CC76">
        <v>0.1977</v>
      </c>
      <c r="CD76">
        <v>0.2243</v>
      </c>
      <c r="CE76">
        <v>0.245</v>
      </c>
      <c r="CF76">
        <v>0.2636</v>
      </c>
      <c r="CG76">
        <v>0.2827</v>
      </c>
      <c r="CH76">
        <v>0.2985</v>
      </c>
      <c r="CI76">
        <v>0.3149</v>
      </c>
      <c r="CJ76">
        <v>0.3304</v>
      </c>
      <c r="CK76">
        <v>0.3446</v>
      </c>
      <c r="CL76">
        <v>0.3571</v>
      </c>
      <c r="CM76">
        <v>0.3677</v>
      </c>
      <c r="CN76">
        <v>0.3772</v>
      </c>
      <c r="CO76">
        <v>0.4074</v>
      </c>
      <c r="CP76">
        <v>0.4251</v>
      </c>
      <c r="CQ76">
        <v>0.4431</v>
      </c>
      <c r="CR76">
        <v>0.4605</v>
      </c>
      <c r="CS76">
        <v>0.4732</v>
      </c>
      <c r="CT76">
        <v>0.4801</v>
      </c>
      <c r="CU76">
        <v>0.4837</v>
      </c>
      <c r="CV76">
        <v>0.4873</v>
      </c>
      <c r="CW76">
        <v>0.4897</v>
      </c>
      <c r="CX76">
        <v>0.4907</v>
      </c>
      <c r="CY76">
        <v>0.493</v>
      </c>
      <c r="CZ76">
        <v>0.4995</v>
      </c>
      <c r="DA76">
        <v>0.5088</v>
      </c>
      <c r="DB76">
        <v>0.5181</v>
      </c>
      <c r="DC76">
        <v>0.5275</v>
      </c>
      <c r="DD76">
        <v>0.5393</v>
      </c>
      <c r="DE76">
        <v>0.5498</v>
      </c>
      <c r="DF76">
        <v>0.5602</v>
      </c>
      <c r="DG76">
        <v>0.5683</v>
      </c>
      <c r="DH76">
        <v>0.57</v>
      </c>
      <c r="DI76">
        <v>0.5863</v>
      </c>
      <c r="DJ76">
        <v>0.73</v>
      </c>
      <c r="DK76">
        <v>0.7585</v>
      </c>
      <c r="DL76">
        <v>0.7854</v>
      </c>
      <c r="DM76">
        <v>0.8</v>
      </c>
      <c r="DN76">
        <v>0.8</v>
      </c>
      <c r="DO76">
        <v>0.8</v>
      </c>
      <c r="DP76">
        <v>0.8</v>
      </c>
      <c r="DQ76">
        <v>0.8</v>
      </c>
      <c r="DR76">
        <v>0.8</v>
      </c>
      <c r="DS76">
        <v>0.9301</v>
      </c>
      <c r="DT76">
        <v>0.96</v>
      </c>
      <c r="DU76">
        <v>0.96</v>
      </c>
      <c r="DV76">
        <v>0.96</v>
      </c>
      <c r="DW76">
        <v>0.96</v>
      </c>
      <c r="DX76">
        <v>0.9723</v>
      </c>
    </row>
    <row r="77" spans="1:128">
      <c r="A77">
        <v>7.6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7.172e-8</v>
      </c>
      <c r="J77">
        <v>1.06e-6</v>
      </c>
      <c r="K77">
        <v>2.587e-6</v>
      </c>
      <c r="L77">
        <v>7.816e-6</v>
      </c>
      <c r="M77">
        <v>1.433e-5</v>
      </c>
      <c r="N77">
        <v>2.053e-5</v>
      </c>
      <c r="O77">
        <v>2.827e-5</v>
      </c>
      <c r="P77">
        <v>3.732e-5</v>
      </c>
      <c r="Q77">
        <v>5.773e-5</v>
      </c>
      <c r="R77">
        <v>8.59e-5</v>
      </c>
      <c r="S77">
        <v>0.0001038</v>
      </c>
      <c r="T77">
        <v>0.0001263</v>
      </c>
      <c r="U77">
        <v>0.0001559</v>
      </c>
      <c r="V77">
        <v>0.0002473</v>
      </c>
      <c r="W77">
        <v>0.0003499</v>
      </c>
      <c r="X77">
        <v>0.0004201</v>
      </c>
      <c r="Y77">
        <v>0.0004991</v>
      </c>
      <c r="Z77">
        <v>0.0005866</v>
      </c>
      <c r="AA77">
        <v>0.0007141</v>
      </c>
      <c r="AB77">
        <v>0.0011</v>
      </c>
      <c r="AC77">
        <v>0.0012</v>
      </c>
      <c r="AD77">
        <v>0.0014</v>
      </c>
      <c r="AE77">
        <v>0.0016</v>
      </c>
      <c r="AF77">
        <v>0.0019</v>
      </c>
      <c r="AG77">
        <v>0.0024</v>
      </c>
      <c r="AH77">
        <v>0.0027</v>
      </c>
      <c r="AI77">
        <v>0.003</v>
      </c>
      <c r="AJ77">
        <v>0.0033</v>
      </c>
      <c r="AK77">
        <v>0.0037</v>
      </c>
      <c r="AL77">
        <v>0.0047</v>
      </c>
      <c r="AM77">
        <v>0.0054</v>
      </c>
      <c r="AN77">
        <v>0.0058</v>
      </c>
      <c r="AO77">
        <v>0.0064</v>
      </c>
      <c r="AP77">
        <v>0.0076</v>
      </c>
      <c r="AQ77">
        <v>0.0089</v>
      </c>
      <c r="AR77">
        <v>0.0096</v>
      </c>
      <c r="AS77">
        <v>0.0103</v>
      </c>
      <c r="AT77">
        <v>0.0113</v>
      </c>
      <c r="AU77">
        <v>0.0134</v>
      </c>
      <c r="AV77">
        <v>0.0149</v>
      </c>
      <c r="AW77">
        <v>0.0158</v>
      </c>
      <c r="AX77">
        <v>0.0168</v>
      </c>
      <c r="AY77">
        <v>0.0183</v>
      </c>
      <c r="AZ77">
        <v>0.0212</v>
      </c>
      <c r="BA77">
        <v>0.0233</v>
      </c>
      <c r="BB77">
        <v>0.0246</v>
      </c>
      <c r="BC77">
        <v>0.0259</v>
      </c>
      <c r="BD77">
        <v>0.0272</v>
      </c>
      <c r="BE77">
        <v>0.0297</v>
      </c>
      <c r="BF77">
        <v>0.0323</v>
      </c>
      <c r="BG77">
        <v>0.0338</v>
      </c>
      <c r="BH77">
        <v>0.0353</v>
      </c>
      <c r="BI77">
        <v>0.0368</v>
      </c>
      <c r="BJ77">
        <v>0.0388</v>
      </c>
      <c r="BK77">
        <v>0.0419</v>
      </c>
      <c r="BL77">
        <v>0.0446</v>
      </c>
      <c r="BM77">
        <v>0.0463</v>
      </c>
      <c r="BN77">
        <v>0.0485</v>
      </c>
      <c r="BO77">
        <v>0.052</v>
      </c>
      <c r="BP77">
        <v>0.0551</v>
      </c>
      <c r="BQ77">
        <v>0.0569</v>
      </c>
      <c r="BR77">
        <v>0.059</v>
      </c>
      <c r="BS77">
        <v>0.0627</v>
      </c>
      <c r="BT77">
        <v>0.0665</v>
      </c>
      <c r="BU77">
        <v>0.0685</v>
      </c>
      <c r="BV77">
        <v>0.0705</v>
      </c>
      <c r="BW77">
        <v>0.0725</v>
      </c>
      <c r="BX77">
        <v>0.0745</v>
      </c>
      <c r="BY77">
        <v>0.0774</v>
      </c>
      <c r="BZ77">
        <v>0.1068</v>
      </c>
      <c r="CA77">
        <v>0.1356</v>
      </c>
      <c r="CB77">
        <v>0.1686</v>
      </c>
      <c r="CC77">
        <v>0.1977</v>
      </c>
      <c r="CD77">
        <v>0.2243</v>
      </c>
      <c r="CE77">
        <v>0.245</v>
      </c>
      <c r="CF77">
        <v>0.2636</v>
      </c>
      <c r="CG77">
        <v>0.2827</v>
      </c>
      <c r="CH77">
        <v>0.2985</v>
      </c>
      <c r="CI77">
        <v>0.3149</v>
      </c>
      <c r="CJ77">
        <v>0.3304</v>
      </c>
      <c r="CK77">
        <v>0.3446</v>
      </c>
      <c r="CL77">
        <v>0.3571</v>
      </c>
      <c r="CM77">
        <v>0.3677</v>
      </c>
      <c r="CN77">
        <v>0.3772</v>
      </c>
      <c r="CO77">
        <v>0.4074</v>
      </c>
      <c r="CP77">
        <v>0.4251</v>
      </c>
      <c r="CQ77">
        <v>0.4431</v>
      </c>
      <c r="CR77">
        <v>0.4605</v>
      </c>
      <c r="CS77">
        <v>0.4732</v>
      </c>
      <c r="CT77">
        <v>0.4801</v>
      </c>
      <c r="CU77">
        <v>0.4837</v>
      </c>
      <c r="CV77">
        <v>0.4873</v>
      </c>
      <c r="CW77">
        <v>0.4897</v>
      </c>
      <c r="CX77">
        <v>0.4907</v>
      </c>
      <c r="CY77">
        <v>0.493</v>
      </c>
      <c r="CZ77">
        <v>0.4995</v>
      </c>
      <c r="DA77">
        <v>0.5088</v>
      </c>
      <c r="DB77">
        <v>0.5181</v>
      </c>
      <c r="DC77">
        <v>0.5275</v>
      </c>
      <c r="DD77">
        <v>0.5393</v>
      </c>
      <c r="DE77">
        <v>0.5498</v>
      </c>
      <c r="DF77">
        <v>0.5602</v>
      </c>
      <c r="DG77">
        <v>0.5683</v>
      </c>
      <c r="DH77">
        <v>0.57</v>
      </c>
      <c r="DI77">
        <v>0.5863</v>
      </c>
      <c r="DJ77">
        <v>0.73</v>
      </c>
      <c r="DK77">
        <v>0.7585</v>
      </c>
      <c r="DL77">
        <v>0.7854</v>
      </c>
      <c r="DM77">
        <v>0.8</v>
      </c>
      <c r="DN77">
        <v>0.8</v>
      </c>
      <c r="DO77">
        <v>0.8</v>
      </c>
      <c r="DP77">
        <v>0.8</v>
      </c>
      <c r="DQ77">
        <v>0.8</v>
      </c>
      <c r="DR77">
        <v>0.8</v>
      </c>
      <c r="DS77">
        <v>0.9301</v>
      </c>
      <c r="DT77">
        <v>0.96</v>
      </c>
      <c r="DU77">
        <v>0.96</v>
      </c>
      <c r="DV77">
        <v>0.96</v>
      </c>
      <c r="DW77">
        <v>0.96</v>
      </c>
      <c r="DX77">
        <v>0.9723</v>
      </c>
    </row>
    <row r="78" spans="1:128">
      <c r="A78">
        <v>7.7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7.172e-8</v>
      </c>
      <c r="J78">
        <v>1.06e-6</v>
      </c>
      <c r="K78">
        <v>2.587e-6</v>
      </c>
      <c r="L78">
        <v>7.816e-6</v>
      </c>
      <c r="M78">
        <v>1.433e-5</v>
      </c>
      <c r="N78">
        <v>2.053e-5</v>
      </c>
      <c r="O78">
        <v>2.827e-5</v>
      </c>
      <c r="P78">
        <v>3.732e-5</v>
      </c>
      <c r="Q78">
        <v>5.773e-5</v>
      </c>
      <c r="R78">
        <v>8.59e-5</v>
      </c>
      <c r="S78">
        <v>0.0001038</v>
      </c>
      <c r="T78">
        <v>0.0001263</v>
      </c>
      <c r="U78">
        <v>0.0001559</v>
      </c>
      <c r="V78">
        <v>0.0002473</v>
      </c>
      <c r="W78">
        <v>0.0003499</v>
      </c>
      <c r="X78">
        <v>0.0004201</v>
      </c>
      <c r="Y78">
        <v>0.0004991</v>
      </c>
      <c r="Z78">
        <v>0.0005866</v>
      </c>
      <c r="AA78">
        <v>0.0007141</v>
      </c>
      <c r="AB78">
        <v>0.0011</v>
      </c>
      <c r="AC78">
        <v>0.0012</v>
      </c>
      <c r="AD78">
        <v>0.0014</v>
      </c>
      <c r="AE78">
        <v>0.0016</v>
      </c>
      <c r="AF78">
        <v>0.0019</v>
      </c>
      <c r="AG78">
        <v>0.0024</v>
      </c>
      <c r="AH78">
        <v>0.0027</v>
      </c>
      <c r="AI78">
        <v>0.003</v>
      </c>
      <c r="AJ78">
        <v>0.0033</v>
      </c>
      <c r="AK78">
        <v>0.0037</v>
      </c>
      <c r="AL78">
        <v>0.0047</v>
      </c>
      <c r="AM78">
        <v>0.0054</v>
      </c>
      <c r="AN78">
        <v>0.0058</v>
      </c>
      <c r="AO78">
        <v>0.0064</v>
      </c>
      <c r="AP78">
        <v>0.0076</v>
      </c>
      <c r="AQ78">
        <v>0.0089</v>
      </c>
      <c r="AR78">
        <v>0.0096</v>
      </c>
      <c r="AS78">
        <v>0.0103</v>
      </c>
      <c r="AT78">
        <v>0.0113</v>
      </c>
      <c r="AU78">
        <v>0.0134</v>
      </c>
      <c r="AV78">
        <v>0.0149</v>
      </c>
      <c r="AW78">
        <v>0.0158</v>
      </c>
      <c r="AX78">
        <v>0.0168</v>
      </c>
      <c r="AY78">
        <v>0.0183</v>
      </c>
      <c r="AZ78">
        <v>0.0212</v>
      </c>
      <c r="BA78">
        <v>0.0233</v>
      </c>
      <c r="BB78">
        <v>0.0246</v>
      </c>
      <c r="BC78">
        <v>0.0259</v>
      </c>
      <c r="BD78">
        <v>0.0272</v>
      </c>
      <c r="BE78">
        <v>0.0297</v>
      </c>
      <c r="BF78">
        <v>0.0323</v>
      </c>
      <c r="BG78">
        <v>0.0338</v>
      </c>
      <c r="BH78">
        <v>0.0353</v>
      </c>
      <c r="BI78">
        <v>0.0368</v>
      </c>
      <c r="BJ78">
        <v>0.0388</v>
      </c>
      <c r="BK78">
        <v>0.0419</v>
      </c>
      <c r="BL78">
        <v>0.0446</v>
      </c>
      <c r="BM78">
        <v>0.0463</v>
      </c>
      <c r="BN78">
        <v>0.0485</v>
      </c>
      <c r="BO78">
        <v>0.052</v>
      </c>
      <c r="BP78">
        <v>0.0551</v>
      </c>
      <c r="BQ78">
        <v>0.0569</v>
      </c>
      <c r="BR78">
        <v>0.059</v>
      </c>
      <c r="BS78">
        <v>0.0627</v>
      </c>
      <c r="BT78">
        <v>0.0665</v>
      </c>
      <c r="BU78">
        <v>0.0685</v>
      </c>
      <c r="BV78">
        <v>0.0705</v>
      </c>
      <c r="BW78">
        <v>0.0725</v>
      </c>
      <c r="BX78">
        <v>0.0745</v>
      </c>
      <c r="BY78">
        <v>0.0774</v>
      </c>
      <c r="BZ78">
        <v>0.1068</v>
      </c>
      <c r="CA78">
        <v>0.1356</v>
      </c>
      <c r="CB78">
        <v>0.1686</v>
      </c>
      <c r="CC78">
        <v>0.1977</v>
      </c>
      <c r="CD78">
        <v>0.2243</v>
      </c>
      <c r="CE78">
        <v>0.245</v>
      </c>
      <c r="CF78">
        <v>0.2636</v>
      </c>
      <c r="CG78">
        <v>0.2827</v>
      </c>
      <c r="CH78">
        <v>0.2985</v>
      </c>
      <c r="CI78">
        <v>0.3149</v>
      </c>
      <c r="CJ78">
        <v>0.3304</v>
      </c>
      <c r="CK78">
        <v>0.3446</v>
      </c>
      <c r="CL78">
        <v>0.3571</v>
      </c>
      <c r="CM78">
        <v>0.3677</v>
      </c>
      <c r="CN78">
        <v>0.3772</v>
      </c>
      <c r="CO78">
        <v>0.4074</v>
      </c>
      <c r="CP78">
        <v>0.4251</v>
      </c>
      <c r="CQ78">
        <v>0.4431</v>
      </c>
      <c r="CR78">
        <v>0.4605</v>
      </c>
      <c r="CS78">
        <v>0.4732</v>
      </c>
      <c r="CT78">
        <v>0.4801</v>
      </c>
      <c r="CU78">
        <v>0.4837</v>
      </c>
      <c r="CV78">
        <v>0.4873</v>
      </c>
      <c r="CW78">
        <v>0.4897</v>
      </c>
      <c r="CX78">
        <v>0.4907</v>
      </c>
      <c r="CY78">
        <v>0.493</v>
      </c>
      <c r="CZ78">
        <v>0.4995</v>
      </c>
      <c r="DA78">
        <v>0.5088</v>
      </c>
      <c r="DB78">
        <v>0.5181</v>
      </c>
      <c r="DC78">
        <v>0.5275</v>
      </c>
      <c r="DD78">
        <v>0.5393</v>
      </c>
      <c r="DE78">
        <v>0.5498</v>
      </c>
      <c r="DF78">
        <v>0.5602</v>
      </c>
      <c r="DG78">
        <v>0.5683</v>
      </c>
      <c r="DH78">
        <v>0.57</v>
      </c>
      <c r="DI78">
        <v>0.5863</v>
      </c>
      <c r="DJ78">
        <v>0.73</v>
      </c>
      <c r="DK78">
        <v>0.7585</v>
      </c>
      <c r="DL78">
        <v>0.7854</v>
      </c>
      <c r="DM78">
        <v>0.8</v>
      </c>
      <c r="DN78">
        <v>0.8</v>
      </c>
      <c r="DO78">
        <v>0.8</v>
      </c>
      <c r="DP78">
        <v>0.8</v>
      </c>
      <c r="DQ78">
        <v>0.8</v>
      </c>
      <c r="DR78">
        <v>0.8</v>
      </c>
      <c r="DS78">
        <v>0.9301</v>
      </c>
      <c r="DT78">
        <v>0.96</v>
      </c>
      <c r="DU78">
        <v>0.96</v>
      </c>
      <c r="DV78">
        <v>0.96</v>
      </c>
      <c r="DW78">
        <v>0.96</v>
      </c>
      <c r="DX78">
        <v>0.9723</v>
      </c>
    </row>
    <row r="79" spans="1:128">
      <c r="A79">
        <v>7.8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7.172e-8</v>
      </c>
      <c r="J79">
        <v>1.06e-6</v>
      </c>
      <c r="K79">
        <v>2.587e-6</v>
      </c>
      <c r="L79">
        <v>7.816e-6</v>
      </c>
      <c r="M79">
        <v>1.433e-5</v>
      </c>
      <c r="N79">
        <v>2.053e-5</v>
      </c>
      <c r="O79">
        <v>2.827e-5</v>
      </c>
      <c r="P79">
        <v>3.732e-5</v>
      </c>
      <c r="Q79">
        <v>5.773e-5</v>
      </c>
      <c r="R79">
        <v>8.59e-5</v>
      </c>
      <c r="S79">
        <v>0.0001038</v>
      </c>
      <c r="T79">
        <v>0.0001263</v>
      </c>
      <c r="U79">
        <v>0.0001559</v>
      </c>
      <c r="V79">
        <v>0.0002473</v>
      </c>
      <c r="W79">
        <v>0.0003499</v>
      </c>
      <c r="X79">
        <v>0.0004201</v>
      </c>
      <c r="Y79">
        <v>0.0004991</v>
      </c>
      <c r="Z79">
        <v>0.0005866</v>
      </c>
      <c r="AA79">
        <v>0.0007141</v>
      </c>
      <c r="AB79">
        <v>0.0011</v>
      </c>
      <c r="AC79">
        <v>0.0012</v>
      </c>
      <c r="AD79">
        <v>0.0014</v>
      </c>
      <c r="AE79">
        <v>0.0016</v>
      </c>
      <c r="AF79">
        <v>0.0019</v>
      </c>
      <c r="AG79">
        <v>0.0024</v>
      </c>
      <c r="AH79">
        <v>0.0027</v>
      </c>
      <c r="AI79">
        <v>0.003</v>
      </c>
      <c r="AJ79">
        <v>0.0033</v>
      </c>
      <c r="AK79">
        <v>0.0037</v>
      </c>
      <c r="AL79">
        <v>0.0047</v>
      </c>
      <c r="AM79">
        <v>0.0054</v>
      </c>
      <c r="AN79">
        <v>0.0058</v>
      </c>
      <c r="AO79">
        <v>0.0064</v>
      </c>
      <c r="AP79">
        <v>0.0076</v>
      </c>
      <c r="AQ79">
        <v>0.0089</v>
      </c>
      <c r="AR79">
        <v>0.0096</v>
      </c>
      <c r="AS79">
        <v>0.0103</v>
      </c>
      <c r="AT79">
        <v>0.0113</v>
      </c>
      <c r="AU79">
        <v>0.0134</v>
      </c>
      <c r="AV79">
        <v>0.0149</v>
      </c>
      <c r="AW79">
        <v>0.0158</v>
      </c>
      <c r="AX79">
        <v>0.0168</v>
      </c>
      <c r="AY79">
        <v>0.0183</v>
      </c>
      <c r="AZ79">
        <v>0.0212</v>
      </c>
      <c r="BA79">
        <v>0.0233</v>
      </c>
      <c r="BB79">
        <v>0.0246</v>
      </c>
      <c r="BC79">
        <v>0.0259</v>
      </c>
      <c r="BD79">
        <v>0.0272</v>
      </c>
      <c r="BE79">
        <v>0.0297</v>
      </c>
      <c r="BF79">
        <v>0.0323</v>
      </c>
      <c r="BG79">
        <v>0.0338</v>
      </c>
      <c r="BH79">
        <v>0.0353</v>
      </c>
      <c r="BI79">
        <v>0.0368</v>
      </c>
      <c r="BJ79">
        <v>0.0388</v>
      </c>
      <c r="BK79">
        <v>0.0419</v>
      </c>
      <c r="BL79">
        <v>0.0446</v>
      </c>
      <c r="BM79">
        <v>0.0463</v>
      </c>
      <c r="BN79">
        <v>0.0485</v>
      </c>
      <c r="BO79">
        <v>0.052</v>
      </c>
      <c r="BP79">
        <v>0.0551</v>
      </c>
      <c r="BQ79">
        <v>0.0569</v>
      </c>
      <c r="BR79">
        <v>0.059</v>
      </c>
      <c r="BS79">
        <v>0.0627</v>
      </c>
      <c r="BT79">
        <v>0.0665</v>
      </c>
      <c r="BU79">
        <v>0.0685</v>
      </c>
      <c r="BV79">
        <v>0.0705</v>
      </c>
      <c r="BW79">
        <v>0.0725</v>
      </c>
      <c r="BX79">
        <v>0.0745</v>
      </c>
      <c r="BY79">
        <v>0.0774</v>
      </c>
      <c r="BZ79">
        <v>0.1068</v>
      </c>
      <c r="CA79">
        <v>0.1356</v>
      </c>
      <c r="CB79">
        <v>0.1686</v>
      </c>
      <c r="CC79">
        <v>0.1977</v>
      </c>
      <c r="CD79">
        <v>0.2243</v>
      </c>
      <c r="CE79">
        <v>0.245</v>
      </c>
      <c r="CF79">
        <v>0.2636</v>
      </c>
      <c r="CG79">
        <v>0.2827</v>
      </c>
      <c r="CH79">
        <v>0.2985</v>
      </c>
      <c r="CI79">
        <v>0.3149</v>
      </c>
      <c r="CJ79">
        <v>0.3304</v>
      </c>
      <c r="CK79">
        <v>0.3446</v>
      </c>
      <c r="CL79">
        <v>0.3571</v>
      </c>
      <c r="CM79">
        <v>0.3677</v>
      </c>
      <c r="CN79">
        <v>0.3772</v>
      </c>
      <c r="CO79">
        <v>0.4074</v>
      </c>
      <c r="CP79">
        <v>0.4251</v>
      </c>
      <c r="CQ79">
        <v>0.4431</v>
      </c>
      <c r="CR79">
        <v>0.4605</v>
      </c>
      <c r="CS79">
        <v>0.4732</v>
      </c>
      <c r="CT79">
        <v>0.4801</v>
      </c>
      <c r="CU79">
        <v>0.4837</v>
      </c>
      <c r="CV79">
        <v>0.4873</v>
      </c>
      <c r="CW79">
        <v>0.4897</v>
      </c>
      <c r="CX79">
        <v>0.4907</v>
      </c>
      <c r="CY79">
        <v>0.493</v>
      </c>
      <c r="CZ79">
        <v>0.4995</v>
      </c>
      <c r="DA79">
        <v>0.5088</v>
      </c>
      <c r="DB79">
        <v>0.5181</v>
      </c>
      <c r="DC79">
        <v>0.5275</v>
      </c>
      <c r="DD79">
        <v>0.5393</v>
      </c>
      <c r="DE79">
        <v>0.5498</v>
      </c>
      <c r="DF79">
        <v>0.5602</v>
      </c>
      <c r="DG79">
        <v>0.5683</v>
      </c>
      <c r="DH79">
        <v>0.57</v>
      </c>
      <c r="DI79">
        <v>0.5863</v>
      </c>
      <c r="DJ79">
        <v>0.73</v>
      </c>
      <c r="DK79">
        <v>0.7585</v>
      </c>
      <c r="DL79">
        <v>0.7854</v>
      </c>
      <c r="DM79">
        <v>0.8</v>
      </c>
      <c r="DN79">
        <v>0.8</v>
      </c>
      <c r="DO79">
        <v>0.8</v>
      </c>
      <c r="DP79">
        <v>0.8</v>
      </c>
      <c r="DQ79">
        <v>0.8</v>
      </c>
      <c r="DR79">
        <v>0.8</v>
      </c>
      <c r="DS79">
        <v>0.9301</v>
      </c>
      <c r="DT79">
        <v>0.96</v>
      </c>
      <c r="DU79">
        <v>0.96</v>
      </c>
      <c r="DV79">
        <v>0.96</v>
      </c>
      <c r="DW79">
        <v>0.96</v>
      </c>
      <c r="DX79">
        <v>0.9723</v>
      </c>
    </row>
    <row r="80" spans="1:128">
      <c r="A80">
        <v>7.9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7.172e-8</v>
      </c>
      <c r="J80">
        <v>1.06e-6</v>
      </c>
      <c r="K80">
        <v>2.587e-6</v>
      </c>
      <c r="L80">
        <v>7.816e-6</v>
      </c>
      <c r="M80">
        <v>1.433e-5</v>
      </c>
      <c r="N80">
        <v>2.053e-5</v>
      </c>
      <c r="O80">
        <v>2.827e-5</v>
      </c>
      <c r="P80">
        <v>3.732e-5</v>
      </c>
      <c r="Q80">
        <v>5.773e-5</v>
      </c>
      <c r="R80">
        <v>8.59e-5</v>
      </c>
      <c r="S80">
        <v>0.0001038</v>
      </c>
      <c r="T80">
        <v>0.0001263</v>
      </c>
      <c r="U80">
        <v>0.0001559</v>
      </c>
      <c r="V80">
        <v>0.0002473</v>
      </c>
      <c r="W80">
        <v>0.0003499</v>
      </c>
      <c r="X80">
        <v>0.0004201</v>
      </c>
      <c r="Y80">
        <v>0.0004991</v>
      </c>
      <c r="Z80">
        <v>0.0005866</v>
      </c>
      <c r="AA80">
        <v>0.0007141</v>
      </c>
      <c r="AB80">
        <v>0.0011</v>
      </c>
      <c r="AC80">
        <v>0.0012</v>
      </c>
      <c r="AD80">
        <v>0.0014</v>
      </c>
      <c r="AE80">
        <v>0.0016</v>
      </c>
      <c r="AF80">
        <v>0.0019</v>
      </c>
      <c r="AG80">
        <v>0.0024</v>
      </c>
      <c r="AH80">
        <v>0.0027</v>
      </c>
      <c r="AI80">
        <v>0.003</v>
      </c>
      <c r="AJ80">
        <v>0.0033</v>
      </c>
      <c r="AK80">
        <v>0.0037</v>
      </c>
      <c r="AL80">
        <v>0.0047</v>
      </c>
      <c r="AM80">
        <v>0.0054</v>
      </c>
      <c r="AN80">
        <v>0.0058</v>
      </c>
      <c r="AO80">
        <v>0.0064</v>
      </c>
      <c r="AP80">
        <v>0.0076</v>
      </c>
      <c r="AQ80">
        <v>0.0089</v>
      </c>
      <c r="AR80">
        <v>0.0096</v>
      </c>
      <c r="AS80">
        <v>0.0103</v>
      </c>
      <c r="AT80">
        <v>0.0113</v>
      </c>
      <c r="AU80">
        <v>0.0134</v>
      </c>
      <c r="AV80">
        <v>0.0149</v>
      </c>
      <c r="AW80">
        <v>0.0158</v>
      </c>
      <c r="AX80">
        <v>0.0168</v>
      </c>
      <c r="AY80">
        <v>0.0183</v>
      </c>
      <c r="AZ80">
        <v>0.0212</v>
      </c>
      <c r="BA80">
        <v>0.0233</v>
      </c>
      <c r="BB80">
        <v>0.0246</v>
      </c>
      <c r="BC80">
        <v>0.0259</v>
      </c>
      <c r="BD80">
        <v>0.0272</v>
      </c>
      <c r="BE80">
        <v>0.0297</v>
      </c>
      <c r="BF80">
        <v>0.0323</v>
      </c>
      <c r="BG80">
        <v>0.0338</v>
      </c>
      <c r="BH80">
        <v>0.0353</v>
      </c>
      <c r="BI80">
        <v>0.0368</v>
      </c>
      <c r="BJ80">
        <v>0.0388</v>
      </c>
      <c r="BK80">
        <v>0.0419</v>
      </c>
      <c r="BL80">
        <v>0.0446</v>
      </c>
      <c r="BM80">
        <v>0.0463</v>
      </c>
      <c r="BN80">
        <v>0.0485</v>
      </c>
      <c r="BO80">
        <v>0.052</v>
      </c>
      <c r="BP80">
        <v>0.0551</v>
      </c>
      <c r="BQ80">
        <v>0.0569</v>
      </c>
      <c r="BR80">
        <v>0.059</v>
      </c>
      <c r="BS80">
        <v>0.0627</v>
      </c>
      <c r="BT80">
        <v>0.0665</v>
      </c>
      <c r="BU80">
        <v>0.0685</v>
      </c>
      <c r="BV80">
        <v>0.0705</v>
      </c>
      <c r="BW80">
        <v>0.0725</v>
      </c>
      <c r="BX80">
        <v>0.0745</v>
      </c>
      <c r="BY80">
        <v>0.0774</v>
      </c>
      <c r="BZ80">
        <v>0.1068</v>
      </c>
      <c r="CA80">
        <v>0.1356</v>
      </c>
      <c r="CB80">
        <v>0.1686</v>
      </c>
      <c r="CC80">
        <v>0.1977</v>
      </c>
      <c r="CD80">
        <v>0.2243</v>
      </c>
      <c r="CE80">
        <v>0.245</v>
      </c>
      <c r="CF80">
        <v>0.2636</v>
      </c>
      <c r="CG80">
        <v>0.2827</v>
      </c>
      <c r="CH80">
        <v>0.2985</v>
      </c>
      <c r="CI80">
        <v>0.3149</v>
      </c>
      <c r="CJ80">
        <v>0.3304</v>
      </c>
      <c r="CK80">
        <v>0.3446</v>
      </c>
      <c r="CL80">
        <v>0.3571</v>
      </c>
      <c r="CM80">
        <v>0.3677</v>
      </c>
      <c r="CN80">
        <v>0.3772</v>
      </c>
      <c r="CO80">
        <v>0.4074</v>
      </c>
      <c r="CP80">
        <v>0.4251</v>
      </c>
      <c r="CQ80">
        <v>0.4431</v>
      </c>
      <c r="CR80">
        <v>0.4605</v>
      </c>
      <c r="CS80">
        <v>0.4732</v>
      </c>
      <c r="CT80">
        <v>0.4801</v>
      </c>
      <c r="CU80">
        <v>0.4837</v>
      </c>
      <c r="CV80">
        <v>0.4873</v>
      </c>
      <c r="CW80">
        <v>0.4897</v>
      </c>
      <c r="CX80">
        <v>0.4907</v>
      </c>
      <c r="CY80">
        <v>0.493</v>
      </c>
      <c r="CZ80">
        <v>0.4995</v>
      </c>
      <c r="DA80">
        <v>0.5088</v>
      </c>
      <c r="DB80">
        <v>0.5181</v>
      </c>
      <c r="DC80">
        <v>0.5275</v>
      </c>
      <c r="DD80">
        <v>0.5393</v>
      </c>
      <c r="DE80">
        <v>0.5498</v>
      </c>
      <c r="DF80">
        <v>0.5602</v>
      </c>
      <c r="DG80">
        <v>0.5683</v>
      </c>
      <c r="DH80">
        <v>0.57</v>
      </c>
      <c r="DI80">
        <v>0.5863</v>
      </c>
      <c r="DJ80">
        <v>0.73</v>
      </c>
      <c r="DK80">
        <v>0.7585</v>
      </c>
      <c r="DL80">
        <v>0.7854</v>
      </c>
      <c r="DM80">
        <v>0.8</v>
      </c>
      <c r="DN80">
        <v>0.8</v>
      </c>
      <c r="DO80">
        <v>0.8</v>
      </c>
      <c r="DP80">
        <v>0.8</v>
      </c>
      <c r="DQ80">
        <v>0.8</v>
      </c>
      <c r="DR80">
        <v>0.8</v>
      </c>
      <c r="DS80">
        <v>0.9301</v>
      </c>
      <c r="DT80">
        <v>0.96</v>
      </c>
      <c r="DU80">
        <v>0.96</v>
      </c>
      <c r="DV80">
        <v>0.96</v>
      </c>
      <c r="DW80">
        <v>0.96</v>
      </c>
      <c r="DX80">
        <v>0.9723</v>
      </c>
    </row>
    <row r="81" spans="1:128">
      <c r="A81">
        <v>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7.172e-8</v>
      </c>
      <c r="J81">
        <v>1.06e-6</v>
      </c>
      <c r="K81">
        <v>2.587e-6</v>
      </c>
      <c r="L81">
        <v>7.816e-6</v>
      </c>
      <c r="M81">
        <v>1.433e-5</v>
      </c>
      <c r="N81">
        <v>2.053e-5</v>
      </c>
      <c r="O81">
        <v>2.827e-5</v>
      </c>
      <c r="P81">
        <v>3.732e-5</v>
      </c>
      <c r="Q81">
        <v>5.773e-5</v>
      </c>
      <c r="R81">
        <v>8.59e-5</v>
      </c>
      <c r="S81">
        <v>0.0001038</v>
      </c>
      <c r="T81">
        <v>0.0001263</v>
      </c>
      <c r="U81">
        <v>0.0001559</v>
      </c>
      <c r="V81">
        <v>0.0002473</v>
      </c>
      <c r="W81">
        <v>0.0003499</v>
      </c>
      <c r="X81">
        <v>0.0004201</v>
      </c>
      <c r="Y81">
        <v>0.0004991</v>
      </c>
      <c r="Z81">
        <v>0.0005866</v>
      </c>
      <c r="AA81">
        <v>0.0007141</v>
      </c>
      <c r="AB81">
        <v>0.0011</v>
      </c>
      <c r="AC81">
        <v>0.0012</v>
      </c>
      <c r="AD81">
        <v>0.0014</v>
      </c>
      <c r="AE81">
        <v>0.0016</v>
      </c>
      <c r="AF81">
        <v>0.0019</v>
      </c>
      <c r="AG81">
        <v>0.0024</v>
      </c>
      <c r="AH81">
        <v>0.0027</v>
      </c>
      <c r="AI81">
        <v>0.003</v>
      </c>
      <c r="AJ81">
        <v>0.0033</v>
      </c>
      <c r="AK81">
        <v>0.0037</v>
      </c>
      <c r="AL81">
        <v>0.0047</v>
      </c>
      <c r="AM81">
        <v>0.0054</v>
      </c>
      <c r="AN81">
        <v>0.0058</v>
      </c>
      <c r="AO81">
        <v>0.0064</v>
      </c>
      <c r="AP81">
        <v>0.0076</v>
      </c>
      <c r="AQ81">
        <v>0.0089</v>
      </c>
      <c r="AR81">
        <v>0.0096</v>
      </c>
      <c r="AS81">
        <v>0.0103</v>
      </c>
      <c r="AT81">
        <v>0.0113</v>
      </c>
      <c r="AU81">
        <v>0.0134</v>
      </c>
      <c r="AV81">
        <v>0.0149</v>
      </c>
      <c r="AW81">
        <v>0.0158</v>
      </c>
      <c r="AX81">
        <v>0.0168</v>
      </c>
      <c r="AY81">
        <v>0.0183</v>
      </c>
      <c r="AZ81">
        <v>0.0212</v>
      </c>
      <c r="BA81">
        <v>0.0233</v>
      </c>
      <c r="BB81">
        <v>0.0246</v>
      </c>
      <c r="BC81">
        <v>0.0259</v>
      </c>
      <c r="BD81">
        <v>0.0272</v>
      </c>
      <c r="BE81">
        <v>0.0297</v>
      </c>
      <c r="BF81">
        <v>0.0323</v>
      </c>
      <c r="BG81">
        <v>0.0338</v>
      </c>
      <c r="BH81">
        <v>0.0353</v>
      </c>
      <c r="BI81">
        <v>0.0368</v>
      </c>
      <c r="BJ81">
        <v>0.0388</v>
      </c>
      <c r="BK81">
        <v>0.0419</v>
      </c>
      <c r="BL81">
        <v>0.0446</v>
      </c>
      <c r="BM81">
        <v>0.0463</v>
      </c>
      <c r="BN81">
        <v>0.0485</v>
      </c>
      <c r="BO81">
        <v>0.052</v>
      </c>
      <c r="BP81">
        <v>0.0551</v>
      </c>
      <c r="BQ81">
        <v>0.0569</v>
      </c>
      <c r="BR81">
        <v>0.059</v>
      </c>
      <c r="BS81">
        <v>0.0627</v>
      </c>
      <c r="BT81">
        <v>0.0665</v>
      </c>
      <c r="BU81">
        <v>0.0685</v>
      </c>
      <c r="BV81">
        <v>0.0705</v>
      </c>
      <c r="BW81">
        <v>0.0725</v>
      </c>
      <c r="BX81">
        <v>0.0745</v>
      </c>
      <c r="BY81">
        <v>0.0774</v>
      </c>
      <c r="BZ81">
        <v>0.1068</v>
      </c>
      <c r="CA81">
        <v>0.1356</v>
      </c>
      <c r="CB81">
        <v>0.1686</v>
      </c>
      <c r="CC81">
        <v>0.1977</v>
      </c>
      <c r="CD81">
        <v>0.2243</v>
      </c>
      <c r="CE81">
        <v>0.245</v>
      </c>
      <c r="CF81">
        <v>0.2636</v>
      </c>
      <c r="CG81">
        <v>0.2827</v>
      </c>
      <c r="CH81">
        <v>0.2985</v>
      </c>
      <c r="CI81">
        <v>0.3149</v>
      </c>
      <c r="CJ81">
        <v>0.3304</v>
      </c>
      <c r="CK81">
        <v>0.3446</v>
      </c>
      <c r="CL81">
        <v>0.3571</v>
      </c>
      <c r="CM81">
        <v>0.3677</v>
      </c>
      <c r="CN81">
        <v>0.3772</v>
      </c>
      <c r="CO81">
        <v>0.4074</v>
      </c>
      <c r="CP81">
        <v>0.4251</v>
      </c>
      <c r="CQ81">
        <v>0.4431</v>
      </c>
      <c r="CR81">
        <v>0.4605</v>
      </c>
      <c r="CS81">
        <v>0.4732</v>
      </c>
      <c r="CT81">
        <v>0.4801</v>
      </c>
      <c r="CU81">
        <v>0.4837</v>
      </c>
      <c r="CV81">
        <v>0.4873</v>
      </c>
      <c r="CW81">
        <v>0.4897</v>
      </c>
      <c r="CX81">
        <v>0.4907</v>
      </c>
      <c r="CY81">
        <v>0.493</v>
      </c>
      <c r="CZ81">
        <v>0.4995</v>
      </c>
      <c r="DA81">
        <v>0.5088</v>
      </c>
      <c r="DB81">
        <v>0.5181</v>
      </c>
      <c r="DC81">
        <v>0.5275</v>
      </c>
      <c r="DD81">
        <v>0.5393</v>
      </c>
      <c r="DE81">
        <v>0.5498</v>
      </c>
      <c r="DF81">
        <v>0.5602</v>
      </c>
      <c r="DG81">
        <v>0.5683</v>
      </c>
      <c r="DH81">
        <v>0.57</v>
      </c>
      <c r="DI81">
        <v>0.5863</v>
      </c>
      <c r="DJ81">
        <v>0.73</v>
      </c>
      <c r="DK81">
        <v>0.7585</v>
      </c>
      <c r="DL81">
        <v>0.7854</v>
      </c>
      <c r="DM81">
        <v>0.8</v>
      </c>
      <c r="DN81">
        <v>0.8</v>
      </c>
      <c r="DO81">
        <v>0.8</v>
      </c>
      <c r="DP81">
        <v>0.8</v>
      </c>
      <c r="DQ81">
        <v>0.8</v>
      </c>
      <c r="DR81">
        <v>0.8</v>
      </c>
      <c r="DS81">
        <v>0.9301</v>
      </c>
      <c r="DT81">
        <v>0.96</v>
      </c>
      <c r="DU81">
        <v>0.96</v>
      </c>
      <c r="DV81">
        <v>0.96</v>
      </c>
      <c r="DW81">
        <v>0.96</v>
      </c>
      <c r="DX81">
        <v>0.9723</v>
      </c>
    </row>
    <row r="82" spans="1:128">
      <c r="A82">
        <v>8.1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7.172e-8</v>
      </c>
      <c r="J82">
        <v>1.06e-6</v>
      </c>
      <c r="K82">
        <v>2.587e-6</v>
      </c>
      <c r="L82">
        <v>7.816e-6</v>
      </c>
      <c r="M82">
        <v>1.433e-5</v>
      </c>
      <c r="N82">
        <v>2.053e-5</v>
      </c>
      <c r="O82">
        <v>2.827e-5</v>
      </c>
      <c r="P82">
        <v>3.732e-5</v>
      </c>
      <c r="Q82">
        <v>5.773e-5</v>
      </c>
      <c r="R82">
        <v>8.59e-5</v>
      </c>
      <c r="S82">
        <v>0.0001038</v>
      </c>
      <c r="T82">
        <v>0.0001263</v>
      </c>
      <c r="U82">
        <v>0.0001559</v>
      </c>
      <c r="V82">
        <v>0.0002473</v>
      </c>
      <c r="W82">
        <v>0.0003499</v>
      </c>
      <c r="X82">
        <v>0.0004201</v>
      </c>
      <c r="Y82">
        <v>0.0004991</v>
      </c>
      <c r="Z82">
        <v>0.0005866</v>
      </c>
      <c r="AA82">
        <v>0.0007141</v>
      </c>
      <c r="AB82">
        <v>0.0011</v>
      </c>
      <c r="AC82">
        <v>0.0012</v>
      </c>
      <c r="AD82">
        <v>0.0014</v>
      </c>
      <c r="AE82">
        <v>0.0016</v>
      </c>
      <c r="AF82">
        <v>0.0019</v>
      </c>
      <c r="AG82">
        <v>0.0024</v>
      </c>
      <c r="AH82">
        <v>0.0027</v>
      </c>
      <c r="AI82">
        <v>0.003</v>
      </c>
      <c r="AJ82">
        <v>0.0033</v>
      </c>
      <c r="AK82">
        <v>0.0037</v>
      </c>
      <c r="AL82">
        <v>0.0047</v>
      </c>
      <c r="AM82">
        <v>0.0054</v>
      </c>
      <c r="AN82">
        <v>0.0058</v>
      </c>
      <c r="AO82">
        <v>0.0064</v>
      </c>
      <c r="AP82">
        <v>0.0076</v>
      </c>
      <c r="AQ82">
        <v>0.0089</v>
      </c>
      <c r="AR82">
        <v>0.0096</v>
      </c>
      <c r="AS82">
        <v>0.0103</v>
      </c>
      <c r="AT82">
        <v>0.0113</v>
      </c>
      <c r="AU82">
        <v>0.0134</v>
      </c>
      <c r="AV82">
        <v>0.0149</v>
      </c>
      <c r="AW82">
        <v>0.0158</v>
      </c>
      <c r="AX82">
        <v>0.0168</v>
      </c>
      <c r="AY82">
        <v>0.0183</v>
      </c>
      <c r="AZ82">
        <v>0.0212</v>
      </c>
      <c r="BA82">
        <v>0.0233</v>
      </c>
      <c r="BB82">
        <v>0.0246</v>
      </c>
      <c r="BC82">
        <v>0.0259</v>
      </c>
      <c r="BD82">
        <v>0.0272</v>
      </c>
      <c r="BE82">
        <v>0.0297</v>
      </c>
      <c r="BF82">
        <v>0.0323</v>
      </c>
      <c r="BG82">
        <v>0.0338</v>
      </c>
      <c r="BH82">
        <v>0.0353</v>
      </c>
      <c r="BI82">
        <v>0.0368</v>
      </c>
      <c r="BJ82">
        <v>0.0388</v>
      </c>
      <c r="BK82">
        <v>0.0419</v>
      </c>
      <c r="BL82">
        <v>0.0446</v>
      </c>
      <c r="BM82">
        <v>0.0463</v>
      </c>
      <c r="BN82">
        <v>0.0485</v>
      </c>
      <c r="BO82">
        <v>0.052</v>
      </c>
      <c r="BP82">
        <v>0.0551</v>
      </c>
      <c r="BQ82">
        <v>0.0569</v>
      </c>
      <c r="BR82">
        <v>0.059</v>
      </c>
      <c r="BS82">
        <v>0.0627</v>
      </c>
      <c r="BT82">
        <v>0.0665</v>
      </c>
      <c r="BU82">
        <v>0.0685</v>
      </c>
      <c r="BV82">
        <v>0.0705</v>
      </c>
      <c r="BW82">
        <v>0.0725</v>
      </c>
      <c r="BX82">
        <v>0.0745</v>
      </c>
      <c r="BY82">
        <v>0.0774</v>
      </c>
      <c r="BZ82">
        <v>0.1068</v>
      </c>
      <c r="CA82">
        <v>0.1356</v>
      </c>
      <c r="CB82">
        <v>0.1686</v>
      </c>
      <c r="CC82">
        <v>0.1977</v>
      </c>
      <c r="CD82">
        <v>0.2243</v>
      </c>
      <c r="CE82">
        <v>0.245</v>
      </c>
      <c r="CF82">
        <v>0.2636</v>
      </c>
      <c r="CG82">
        <v>0.2827</v>
      </c>
      <c r="CH82">
        <v>0.2985</v>
      </c>
      <c r="CI82">
        <v>0.3149</v>
      </c>
      <c r="CJ82">
        <v>0.3304</v>
      </c>
      <c r="CK82">
        <v>0.3446</v>
      </c>
      <c r="CL82">
        <v>0.3571</v>
      </c>
      <c r="CM82">
        <v>0.3677</v>
      </c>
      <c r="CN82">
        <v>0.3772</v>
      </c>
      <c r="CO82">
        <v>0.4074</v>
      </c>
      <c r="CP82">
        <v>0.4251</v>
      </c>
      <c r="CQ82">
        <v>0.4431</v>
      </c>
      <c r="CR82">
        <v>0.4605</v>
      </c>
      <c r="CS82">
        <v>0.4732</v>
      </c>
      <c r="CT82">
        <v>0.4801</v>
      </c>
      <c r="CU82">
        <v>0.4837</v>
      </c>
      <c r="CV82">
        <v>0.4873</v>
      </c>
      <c r="CW82">
        <v>0.4897</v>
      </c>
      <c r="CX82">
        <v>0.4907</v>
      </c>
      <c r="CY82">
        <v>0.493</v>
      </c>
      <c r="CZ82">
        <v>0.4995</v>
      </c>
      <c r="DA82">
        <v>0.5088</v>
      </c>
      <c r="DB82">
        <v>0.5181</v>
      </c>
      <c r="DC82">
        <v>0.5275</v>
      </c>
      <c r="DD82">
        <v>0.5393</v>
      </c>
      <c r="DE82">
        <v>0.5498</v>
      </c>
      <c r="DF82">
        <v>0.5602</v>
      </c>
      <c r="DG82">
        <v>0.5683</v>
      </c>
      <c r="DH82">
        <v>0.57</v>
      </c>
      <c r="DI82">
        <v>0.5863</v>
      </c>
      <c r="DJ82">
        <v>0.73</v>
      </c>
      <c r="DK82">
        <v>0.7585</v>
      </c>
      <c r="DL82">
        <v>0.7854</v>
      </c>
      <c r="DM82">
        <v>0.8</v>
      </c>
      <c r="DN82">
        <v>0.8</v>
      </c>
      <c r="DO82">
        <v>0.8</v>
      </c>
      <c r="DP82">
        <v>0.8</v>
      </c>
      <c r="DQ82">
        <v>0.8</v>
      </c>
      <c r="DR82">
        <v>0.8</v>
      </c>
      <c r="DS82">
        <v>0.9301</v>
      </c>
      <c r="DT82">
        <v>0.96</v>
      </c>
      <c r="DU82">
        <v>0.96</v>
      </c>
      <c r="DV82">
        <v>0.96</v>
      </c>
      <c r="DW82">
        <v>0.96</v>
      </c>
      <c r="DX82">
        <v>0.9723</v>
      </c>
    </row>
    <row r="83" spans="1:128">
      <c r="A83">
        <v>8.2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7.172e-8</v>
      </c>
      <c r="J83">
        <v>1.06e-6</v>
      </c>
      <c r="K83">
        <v>2.587e-6</v>
      </c>
      <c r="L83">
        <v>7.816e-6</v>
      </c>
      <c r="M83">
        <v>1.433e-5</v>
      </c>
      <c r="N83">
        <v>2.053e-5</v>
      </c>
      <c r="O83">
        <v>2.827e-5</v>
      </c>
      <c r="P83">
        <v>3.732e-5</v>
      </c>
      <c r="Q83">
        <v>5.773e-5</v>
      </c>
      <c r="R83">
        <v>8.59e-5</v>
      </c>
      <c r="S83">
        <v>0.0001038</v>
      </c>
      <c r="T83">
        <v>0.0001263</v>
      </c>
      <c r="U83">
        <v>0.0001559</v>
      </c>
      <c r="V83">
        <v>0.0002473</v>
      </c>
      <c r="W83">
        <v>0.0003499</v>
      </c>
      <c r="X83">
        <v>0.0004201</v>
      </c>
      <c r="Y83">
        <v>0.0004991</v>
      </c>
      <c r="Z83">
        <v>0.0005866</v>
      </c>
      <c r="AA83">
        <v>0.0007141</v>
      </c>
      <c r="AB83">
        <v>0.0011</v>
      </c>
      <c r="AC83">
        <v>0.0012</v>
      </c>
      <c r="AD83">
        <v>0.0014</v>
      </c>
      <c r="AE83">
        <v>0.0016</v>
      </c>
      <c r="AF83">
        <v>0.0019</v>
      </c>
      <c r="AG83">
        <v>0.0024</v>
      </c>
      <c r="AH83">
        <v>0.0027</v>
      </c>
      <c r="AI83">
        <v>0.003</v>
      </c>
      <c r="AJ83">
        <v>0.0033</v>
      </c>
      <c r="AK83">
        <v>0.0037</v>
      </c>
      <c r="AL83">
        <v>0.0047</v>
      </c>
      <c r="AM83">
        <v>0.0054</v>
      </c>
      <c r="AN83">
        <v>0.0058</v>
      </c>
      <c r="AO83">
        <v>0.0064</v>
      </c>
      <c r="AP83">
        <v>0.0076</v>
      </c>
      <c r="AQ83">
        <v>0.0089</v>
      </c>
      <c r="AR83">
        <v>0.0096</v>
      </c>
      <c r="AS83">
        <v>0.0103</v>
      </c>
      <c r="AT83">
        <v>0.0113</v>
      </c>
      <c r="AU83">
        <v>0.0134</v>
      </c>
      <c r="AV83">
        <v>0.0149</v>
      </c>
      <c r="AW83">
        <v>0.0158</v>
      </c>
      <c r="AX83">
        <v>0.0168</v>
      </c>
      <c r="AY83">
        <v>0.0183</v>
      </c>
      <c r="AZ83">
        <v>0.0212</v>
      </c>
      <c r="BA83">
        <v>0.0233</v>
      </c>
      <c r="BB83">
        <v>0.0246</v>
      </c>
      <c r="BC83">
        <v>0.0259</v>
      </c>
      <c r="BD83">
        <v>0.0272</v>
      </c>
      <c r="BE83">
        <v>0.0297</v>
      </c>
      <c r="BF83">
        <v>0.0323</v>
      </c>
      <c r="BG83">
        <v>0.0338</v>
      </c>
      <c r="BH83">
        <v>0.0353</v>
      </c>
      <c r="BI83">
        <v>0.0368</v>
      </c>
      <c r="BJ83">
        <v>0.0388</v>
      </c>
      <c r="BK83">
        <v>0.0419</v>
      </c>
      <c r="BL83">
        <v>0.0446</v>
      </c>
      <c r="BM83">
        <v>0.0463</v>
      </c>
      <c r="BN83">
        <v>0.0485</v>
      </c>
      <c r="BO83">
        <v>0.052</v>
      </c>
      <c r="BP83">
        <v>0.0551</v>
      </c>
      <c r="BQ83">
        <v>0.0569</v>
      </c>
      <c r="BR83">
        <v>0.059</v>
      </c>
      <c r="BS83">
        <v>0.0627</v>
      </c>
      <c r="BT83">
        <v>0.0665</v>
      </c>
      <c r="BU83">
        <v>0.0685</v>
      </c>
      <c r="BV83">
        <v>0.0705</v>
      </c>
      <c r="BW83">
        <v>0.0725</v>
      </c>
      <c r="BX83">
        <v>0.0745</v>
      </c>
      <c r="BY83">
        <v>0.0774</v>
      </c>
      <c r="BZ83">
        <v>0.1068</v>
      </c>
      <c r="CA83">
        <v>0.1356</v>
      </c>
      <c r="CB83">
        <v>0.1686</v>
      </c>
      <c r="CC83">
        <v>0.1977</v>
      </c>
      <c r="CD83">
        <v>0.2243</v>
      </c>
      <c r="CE83">
        <v>0.245</v>
      </c>
      <c r="CF83">
        <v>0.2636</v>
      </c>
      <c r="CG83">
        <v>0.2827</v>
      </c>
      <c r="CH83">
        <v>0.2985</v>
      </c>
      <c r="CI83">
        <v>0.3149</v>
      </c>
      <c r="CJ83">
        <v>0.3304</v>
      </c>
      <c r="CK83">
        <v>0.3446</v>
      </c>
      <c r="CL83">
        <v>0.3571</v>
      </c>
      <c r="CM83">
        <v>0.3677</v>
      </c>
      <c r="CN83">
        <v>0.3772</v>
      </c>
      <c r="CO83">
        <v>0.4074</v>
      </c>
      <c r="CP83">
        <v>0.4251</v>
      </c>
      <c r="CQ83">
        <v>0.4431</v>
      </c>
      <c r="CR83">
        <v>0.4605</v>
      </c>
      <c r="CS83">
        <v>0.4732</v>
      </c>
      <c r="CT83">
        <v>0.4801</v>
      </c>
      <c r="CU83">
        <v>0.4837</v>
      </c>
      <c r="CV83">
        <v>0.4873</v>
      </c>
      <c r="CW83">
        <v>0.4897</v>
      </c>
      <c r="CX83">
        <v>0.4907</v>
      </c>
      <c r="CY83">
        <v>0.493</v>
      </c>
      <c r="CZ83">
        <v>0.4995</v>
      </c>
      <c r="DA83">
        <v>0.5088</v>
      </c>
      <c r="DB83">
        <v>0.5181</v>
      </c>
      <c r="DC83">
        <v>0.5275</v>
      </c>
      <c r="DD83">
        <v>0.5393</v>
      </c>
      <c r="DE83">
        <v>0.5498</v>
      </c>
      <c r="DF83">
        <v>0.5602</v>
      </c>
      <c r="DG83">
        <v>0.5683</v>
      </c>
      <c r="DH83">
        <v>0.57</v>
      </c>
      <c r="DI83">
        <v>0.5863</v>
      </c>
      <c r="DJ83">
        <v>0.73</v>
      </c>
      <c r="DK83">
        <v>0.7585</v>
      </c>
      <c r="DL83">
        <v>0.7854</v>
      </c>
      <c r="DM83">
        <v>0.8</v>
      </c>
      <c r="DN83">
        <v>0.8</v>
      </c>
      <c r="DO83">
        <v>0.8</v>
      </c>
      <c r="DP83">
        <v>0.8</v>
      </c>
      <c r="DQ83">
        <v>0.8</v>
      </c>
      <c r="DR83">
        <v>0.8</v>
      </c>
      <c r="DS83">
        <v>0.9301</v>
      </c>
      <c r="DT83">
        <v>0.96</v>
      </c>
      <c r="DU83">
        <v>0.96</v>
      </c>
      <c r="DV83">
        <v>0.96</v>
      </c>
      <c r="DW83">
        <v>0.96</v>
      </c>
      <c r="DX83">
        <v>0.9723</v>
      </c>
    </row>
    <row r="84" spans="1:128">
      <c r="A84">
        <v>8.3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7.172e-8</v>
      </c>
      <c r="J84">
        <v>1.06e-6</v>
      </c>
      <c r="K84">
        <v>2.587e-6</v>
      </c>
      <c r="L84">
        <v>7.816e-6</v>
      </c>
      <c r="M84">
        <v>1.433e-5</v>
      </c>
      <c r="N84">
        <v>2.053e-5</v>
      </c>
      <c r="O84">
        <v>2.827e-5</v>
      </c>
      <c r="P84">
        <v>3.732e-5</v>
      </c>
      <c r="Q84">
        <v>5.773e-5</v>
      </c>
      <c r="R84">
        <v>8.59e-5</v>
      </c>
      <c r="S84">
        <v>0.0001038</v>
      </c>
      <c r="T84">
        <v>0.0001263</v>
      </c>
      <c r="U84">
        <v>0.0001559</v>
      </c>
      <c r="V84">
        <v>0.0002473</v>
      </c>
      <c r="W84">
        <v>0.0003499</v>
      </c>
      <c r="X84">
        <v>0.0004201</v>
      </c>
      <c r="Y84">
        <v>0.0004991</v>
      </c>
      <c r="Z84">
        <v>0.0005866</v>
      </c>
      <c r="AA84">
        <v>0.0007141</v>
      </c>
      <c r="AB84">
        <v>0.0011</v>
      </c>
      <c r="AC84">
        <v>0.0012</v>
      </c>
      <c r="AD84">
        <v>0.0014</v>
      </c>
      <c r="AE84">
        <v>0.0016</v>
      </c>
      <c r="AF84">
        <v>0.0019</v>
      </c>
      <c r="AG84">
        <v>0.0024</v>
      </c>
      <c r="AH84">
        <v>0.0027</v>
      </c>
      <c r="AI84">
        <v>0.003</v>
      </c>
      <c r="AJ84">
        <v>0.0033</v>
      </c>
      <c r="AK84">
        <v>0.0037</v>
      </c>
      <c r="AL84">
        <v>0.0047</v>
      </c>
      <c r="AM84">
        <v>0.0054</v>
      </c>
      <c r="AN84">
        <v>0.0058</v>
      </c>
      <c r="AO84">
        <v>0.0064</v>
      </c>
      <c r="AP84">
        <v>0.0076</v>
      </c>
      <c r="AQ84">
        <v>0.0089</v>
      </c>
      <c r="AR84">
        <v>0.0096</v>
      </c>
      <c r="AS84">
        <v>0.0103</v>
      </c>
      <c r="AT84">
        <v>0.0113</v>
      </c>
      <c r="AU84">
        <v>0.0134</v>
      </c>
      <c r="AV84">
        <v>0.0149</v>
      </c>
      <c r="AW84">
        <v>0.0158</v>
      </c>
      <c r="AX84">
        <v>0.0168</v>
      </c>
      <c r="AY84">
        <v>0.0183</v>
      </c>
      <c r="AZ84">
        <v>0.0212</v>
      </c>
      <c r="BA84">
        <v>0.0233</v>
      </c>
      <c r="BB84">
        <v>0.0246</v>
      </c>
      <c r="BC84">
        <v>0.0259</v>
      </c>
      <c r="BD84">
        <v>0.0272</v>
      </c>
      <c r="BE84">
        <v>0.0297</v>
      </c>
      <c r="BF84">
        <v>0.0323</v>
      </c>
      <c r="BG84">
        <v>0.0338</v>
      </c>
      <c r="BH84">
        <v>0.0353</v>
      </c>
      <c r="BI84">
        <v>0.0368</v>
      </c>
      <c r="BJ84">
        <v>0.0388</v>
      </c>
      <c r="BK84">
        <v>0.0419</v>
      </c>
      <c r="BL84">
        <v>0.0446</v>
      </c>
      <c r="BM84">
        <v>0.0463</v>
      </c>
      <c r="BN84">
        <v>0.0485</v>
      </c>
      <c r="BO84">
        <v>0.052</v>
      </c>
      <c r="BP84">
        <v>0.0551</v>
      </c>
      <c r="BQ84">
        <v>0.0569</v>
      </c>
      <c r="BR84">
        <v>0.059</v>
      </c>
      <c r="BS84">
        <v>0.0627</v>
      </c>
      <c r="BT84">
        <v>0.0665</v>
      </c>
      <c r="BU84">
        <v>0.0685</v>
      </c>
      <c r="BV84">
        <v>0.0705</v>
      </c>
      <c r="BW84">
        <v>0.0725</v>
      </c>
      <c r="BX84">
        <v>0.0745</v>
      </c>
      <c r="BY84">
        <v>0.0774</v>
      </c>
      <c r="BZ84">
        <v>0.1068</v>
      </c>
      <c r="CA84">
        <v>0.1356</v>
      </c>
      <c r="CB84">
        <v>0.1686</v>
      </c>
      <c r="CC84">
        <v>0.1977</v>
      </c>
      <c r="CD84">
        <v>0.2243</v>
      </c>
      <c r="CE84">
        <v>0.245</v>
      </c>
      <c r="CF84">
        <v>0.2636</v>
      </c>
      <c r="CG84">
        <v>0.2827</v>
      </c>
      <c r="CH84">
        <v>0.2985</v>
      </c>
      <c r="CI84">
        <v>0.3149</v>
      </c>
      <c r="CJ84">
        <v>0.3304</v>
      </c>
      <c r="CK84">
        <v>0.3446</v>
      </c>
      <c r="CL84">
        <v>0.3571</v>
      </c>
      <c r="CM84">
        <v>0.3677</v>
      </c>
      <c r="CN84">
        <v>0.3772</v>
      </c>
      <c r="CO84">
        <v>0.4074</v>
      </c>
      <c r="CP84">
        <v>0.4251</v>
      </c>
      <c r="CQ84">
        <v>0.4431</v>
      </c>
      <c r="CR84">
        <v>0.4605</v>
      </c>
      <c r="CS84">
        <v>0.4732</v>
      </c>
      <c r="CT84">
        <v>0.4801</v>
      </c>
      <c r="CU84">
        <v>0.4837</v>
      </c>
      <c r="CV84">
        <v>0.4873</v>
      </c>
      <c r="CW84">
        <v>0.4897</v>
      </c>
      <c r="CX84">
        <v>0.4907</v>
      </c>
      <c r="CY84">
        <v>0.493</v>
      </c>
      <c r="CZ84">
        <v>0.4995</v>
      </c>
      <c r="DA84">
        <v>0.5088</v>
      </c>
      <c r="DB84">
        <v>0.5181</v>
      </c>
      <c r="DC84">
        <v>0.5275</v>
      </c>
      <c r="DD84">
        <v>0.5393</v>
      </c>
      <c r="DE84">
        <v>0.5498</v>
      </c>
      <c r="DF84">
        <v>0.5602</v>
      </c>
      <c r="DG84">
        <v>0.5683</v>
      </c>
      <c r="DH84">
        <v>0.57</v>
      </c>
      <c r="DI84">
        <v>0.5863</v>
      </c>
      <c r="DJ84">
        <v>0.73</v>
      </c>
      <c r="DK84">
        <v>0.7585</v>
      </c>
      <c r="DL84">
        <v>0.7854</v>
      </c>
      <c r="DM84">
        <v>0.8</v>
      </c>
      <c r="DN84">
        <v>0.8</v>
      </c>
      <c r="DO84">
        <v>0.8</v>
      </c>
      <c r="DP84">
        <v>0.8</v>
      </c>
      <c r="DQ84">
        <v>0.8</v>
      </c>
      <c r="DR84">
        <v>0.8</v>
      </c>
      <c r="DS84">
        <v>0.9301</v>
      </c>
      <c r="DT84">
        <v>0.96</v>
      </c>
      <c r="DU84">
        <v>0.96</v>
      </c>
      <c r="DV84">
        <v>0.96</v>
      </c>
      <c r="DW84">
        <v>0.96</v>
      </c>
      <c r="DX84">
        <v>0.9723</v>
      </c>
    </row>
    <row r="85" spans="1:128">
      <c r="A85">
        <v>8.4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7.172e-8</v>
      </c>
      <c r="J85">
        <v>1.06e-6</v>
      </c>
      <c r="K85">
        <v>2.587e-6</v>
      </c>
      <c r="L85">
        <v>7.816e-6</v>
      </c>
      <c r="M85">
        <v>1.433e-5</v>
      </c>
      <c r="N85">
        <v>2.053e-5</v>
      </c>
      <c r="O85">
        <v>2.827e-5</v>
      </c>
      <c r="P85">
        <v>3.732e-5</v>
      </c>
      <c r="Q85">
        <v>5.773e-5</v>
      </c>
      <c r="R85">
        <v>8.59e-5</v>
      </c>
      <c r="S85">
        <v>0.0001038</v>
      </c>
      <c r="T85">
        <v>0.0001263</v>
      </c>
      <c r="U85">
        <v>0.0001559</v>
      </c>
      <c r="V85">
        <v>0.0002473</v>
      </c>
      <c r="W85">
        <v>0.0003499</v>
      </c>
      <c r="X85">
        <v>0.0004201</v>
      </c>
      <c r="Y85">
        <v>0.0004991</v>
      </c>
      <c r="Z85">
        <v>0.0005866</v>
      </c>
      <c r="AA85">
        <v>0.0007141</v>
      </c>
      <c r="AB85">
        <v>0.0011</v>
      </c>
      <c r="AC85">
        <v>0.0012</v>
      </c>
      <c r="AD85">
        <v>0.0014</v>
      </c>
      <c r="AE85">
        <v>0.0016</v>
      </c>
      <c r="AF85">
        <v>0.0019</v>
      </c>
      <c r="AG85">
        <v>0.0024</v>
      </c>
      <c r="AH85">
        <v>0.0027</v>
      </c>
      <c r="AI85">
        <v>0.003</v>
      </c>
      <c r="AJ85">
        <v>0.0033</v>
      </c>
      <c r="AK85">
        <v>0.0037</v>
      </c>
      <c r="AL85">
        <v>0.0047</v>
      </c>
      <c r="AM85">
        <v>0.0054</v>
      </c>
      <c r="AN85">
        <v>0.0058</v>
      </c>
      <c r="AO85">
        <v>0.0064</v>
      </c>
      <c r="AP85">
        <v>0.0076</v>
      </c>
      <c r="AQ85">
        <v>0.0089</v>
      </c>
      <c r="AR85">
        <v>0.0096</v>
      </c>
      <c r="AS85">
        <v>0.0103</v>
      </c>
      <c r="AT85">
        <v>0.0113</v>
      </c>
      <c r="AU85">
        <v>0.0134</v>
      </c>
      <c r="AV85">
        <v>0.0149</v>
      </c>
      <c r="AW85">
        <v>0.0158</v>
      </c>
      <c r="AX85">
        <v>0.0168</v>
      </c>
      <c r="AY85">
        <v>0.0183</v>
      </c>
      <c r="AZ85">
        <v>0.0212</v>
      </c>
      <c r="BA85">
        <v>0.0233</v>
      </c>
      <c r="BB85">
        <v>0.0246</v>
      </c>
      <c r="BC85">
        <v>0.0259</v>
      </c>
      <c r="BD85">
        <v>0.0272</v>
      </c>
      <c r="BE85">
        <v>0.0297</v>
      </c>
      <c r="BF85">
        <v>0.0323</v>
      </c>
      <c r="BG85">
        <v>0.0338</v>
      </c>
      <c r="BH85">
        <v>0.0353</v>
      </c>
      <c r="BI85">
        <v>0.0368</v>
      </c>
      <c r="BJ85">
        <v>0.0388</v>
      </c>
      <c r="BK85">
        <v>0.0419</v>
      </c>
      <c r="BL85">
        <v>0.0446</v>
      </c>
      <c r="BM85">
        <v>0.0463</v>
      </c>
      <c r="BN85">
        <v>0.0485</v>
      </c>
      <c r="BO85">
        <v>0.052</v>
      </c>
      <c r="BP85">
        <v>0.0551</v>
      </c>
      <c r="BQ85">
        <v>0.0569</v>
      </c>
      <c r="BR85">
        <v>0.059</v>
      </c>
      <c r="BS85">
        <v>0.0627</v>
      </c>
      <c r="BT85">
        <v>0.0665</v>
      </c>
      <c r="BU85">
        <v>0.0685</v>
      </c>
      <c r="BV85">
        <v>0.0705</v>
      </c>
      <c r="BW85">
        <v>0.0725</v>
      </c>
      <c r="BX85">
        <v>0.0745</v>
      </c>
      <c r="BY85">
        <v>0.0774</v>
      </c>
      <c r="BZ85">
        <v>0.1068</v>
      </c>
      <c r="CA85">
        <v>0.1356</v>
      </c>
      <c r="CB85">
        <v>0.1686</v>
      </c>
      <c r="CC85">
        <v>0.1977</v>
      </c>
      <c r="CD85">
        <v>0.2243</v>
      </c>
      <c r="CE85">
        <v>0.245</v>
      </c>
      <c r="CF85">
        <v>0.2636</v>
      </c>
      <c r="CG85">
        <v>0.2827</v>
      </c>
      <c r="CH85">
        <v>0.2985</v>
      </c>
      <c r="CI85">
        <v>0.3149</v>
      </c>
      <c r="CJ85">
        <v>0.3304</v>
      </c>
      <c r="CK85">
        <v>0.3446</v>
      </c>
      <c r="CL85">
        <v>0.3571</v>
      </c>
      <c r="CM85">
        <v>0.3677</v>
      </c>
      <c r="CN85">
        <v>0.3772</v>
      </c>
      <c r="CO85">
        <v>0.4074</v>
      </c>
      <c r="CP85">
        <v>0.4251</v>
      </c>
      <c r="CQ85">
        <v>0.4431</v>
      </c>
      <c r="CR85">
        <v>0.4605</v>
      </c>
      <c r="CS85">
        <v>0.4732</v>
      </c>
      <c r="CT85">
        <v>0.4801</v>
      </c>
      <c r="CU85">
        <v>0.4837</v>
      </c>
      <c r="CV85">
        <v>0.4873</v>
      </c>
      <c r="CW85">
        <v>0.4897</v>
      </c>
      <c r="CX85">
        <v>0.4907</v>
      </c>
      <c r="CY85">
        <v>0.493</v>
      </c>
      <c r="CZ85">
        <v>0.4995</v>
      </c>
      <c r="DA85">
        <v>0.5088</v>
      </c>
      <c r="DB85">
        <v>0.5181</v>
      </c>
      <c r="DC85">
        <v>0.5275</v>
      </c>
      <c r="DD85">
        <v>0.5393</v>
      </c>
      <c r="DE85">
        <v>0.5498</v>
      </c>
      <c r="DF85">
        <v>0.5602</v>
      </c>
      <c r="DG85">
        <v>0.5683</v>
      </c>
      <c r="DH85">
        <v>0.57</v>
      </c>
      <c r="DI85">
        <v>0.5863</v>
      </c>
      <c r="DJ85">
        <v>0.73</v>
      </c>
      <c r="DK85">
        <v>0.7585</v>
      </c>
      <c r="DL85">
        <v>0.7854</v>
      </c>
      <c r="DM85">
        <v>0.8</v>
      </c>
      <c r="DN85">
        <v>0.8</v>
      </c>
      <c r="DO85">
        <v>0.8</v>
      </c>
      <c r="DP85">
        <v>0.8</v>
      </c>
      <c r="DQ85">
        <v>0.8</v>
      </c>
      <c r="DR85">
        <v>0.8</v>
      </c>
      <c r="DS85">
        <v>0.9301</v>
      </c>
      <c r="DT85">
        <v>0.96</v>
      </c>
      <c r="DU85">
        <v>0.96</v>
      </c>
      <c r="DV85">
        <v>0.96</v>
      </c>
      <c r="DW85">
        <v>0.96</v>
      </c>
      <c r="DX85">
        <v>0.9723</v>
      </c>
    </row>
    <row r="86" spans="1:128">
      <c r="A86">
        <v>8.5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7.172e-8</v>
      </c>
      <c r="J86">
        <v>1.06e-6</v>
      </c>
      <c r="K86">
        <v>2.587e-6</v>
      </c>
      <c r="L86">
        <v>7.816e-6</v>
      </c>
      <c r="M86">
        <v>1.433e-5</v>
      </c>
      <c r="N86">
        <v>2.053e-5</v>
      </c>
      <c r="O86">
        <v>2.827e-5</v>
      </c>
      <c r="P86">
        <v>3.732e-5</v>
      </c>
      <c r="Q86">
        <v>5.773e-5</v>
      </c>
      <c r="R86">
        <v>8.59e-5</v>
      </c>
      <c r="S86">
        <v>0.0001038</v>
      </c>
      <c r="T86">
        <v>0.0001263</v>
      </c>
      <c r="U86">
        <v>0.0001559</v>
      </c>
      <c r="V86">
        <v>0.0002473</v>
      </c>
      <c r="W86">
        <v>0.0003499</v>
      </c>
      <c r="X86">
        <v>0.0004201</v>
      </c>
      <c r="Y86">
        <v>0.0004991</v>
      </c>
      <c r="Z86">
        <v>0.0005866</v>
      </c>
      <c r="AA86">
        <v>0.0007141</v>
      </c>
      <c r="AB86">
        <v>0.0011</v>
      </c>
      <c r="AC86">
        <v>0.0012</v>
      </c>
      <c r="AD86">
        <v>0.0014</v>
      </c>
      <c r="AE86">
        <v>0.0016</v>
      </c>
      <c r="AF86">
        <v>0.0019</v>
      </c>
      <c r="AG86">
        <v>0.0024</v>
      </c>
      <c r="AH86">
        <v>0.0027</v>
      </c>
      <c r="AI86">
        <v>0.003</v>
      </c>
      <c r="AJ86">
        <v>0.0033</v>
      </c>
      <c r="AK86">
        <v>0.0037</v>
      </c>
      <c r="AL86">
        <v>0.0047</v>
      </c>
      <c r="AM86">
        <v>0.0054</v>
      </c>
      <c r="AN86">
        <v>0.0058</v>
      </c>
      <c r="AO86">
        <v>0.0064</v>
      </c>
      <c r="AP86">
        <v>0.0076</v>
      </c>
      <c r="AQ86">
        <v>0.0089</v>
      </c>
      <c r="AR86">
        <v>0.0096</v>
      </c>
      <c r="AS86">
        <v>0.0103</v>
      </c>
      <c r="AT86">
        <v>0.0113</v>
      </c>
      <c r="AU86">
        <v>0.0134</v>
      </c>
      <c r="AV86">
        <v>0.0149</v>
      </c>
      <c r="AW86">
        <v>0.0158</v>
      </c>
      <c r="AX86">
        <v>0.0168</v>
      </c>
      <c r="AY86">
        <v>0.0183</v>
      </c>
      <c r="AZ86">
        <v>0.0212</v>
      </c>
      <c r="BA86">
        <v>0.0233</v>
      </c>
      <c r="BB86">
        <v>0.0246</v>
      </c>
      <c r="BC86">
        <v>0.0259</v>
      </c>
      <c r="BD86">
        <v>0.0272</v>
      </c>
      <c r="BE86">
        <v>0.0297</v>
      </c>
      <c r="BF86">
        <v>0.0323</v>
      </c>
      <c r="BG86">
        <v>0.0338</v>
      </c>
      <c r="BH86">
        <v>0.0353</v>
      </c>
      <c r="BI86">
        <v>0.0368</v>
      </c>
      <c r="BJ86">
        <v>0.0388</v>
      </c>
      <c r="BK86">
        <v>0.0419</v>
      </c>
      <c r="BL86">
        <v>0.0446</v>
      </c>
      <c r="BM86">
        <v>0.0463</v>
      </c>
      <c r="BN86">
        <v>0.0485</v>
      </c>
      <c r="BO86">
        <v>0.052</v>
      </c>
      <c r="BP86">
        <v>0.0551</v>
      </c>
      <c r="BQ86">
        <v>0.0569</v>
      </c>
      <c r="BR86">
        <v>0.059</v>
      </c>
      <c r="BS86">
        <v>0.0627</v>
      </c>
      <c r="BT86">
        <v>0.0665</v>
      </c>
      <c r="BU86">
        <v>0.0685</v>
      </c>
      <c r="BV86">
        <v>0.0705</v>
      </c>
      <c r="BW86">
        <v>0.0725</v>
      </c>
      <c r="BX86">
        <v>0.0745</v>
      </c>
      <c r="BY86">
        <v>0.0774</v>
      </c>
      <c r="BZ86">
        <v>0.1068</v>
      </c>
      <c r="CA86">
        <v>0.1356</v>
      </c>
      <c r="CB86">
        <v>0.1686</v>
      </c>
      <c r="CC86">
        <v>0.1977</v>
      </c>
      <c r="CD86">
        <v>0.2243</v>
      </c>
      <c r="CE86">
        <v>0.245</v>
      </c>
      <c r="CF86">
        <v>0.2636</v>
      </c>
      <c r="CG86">
        <v>0.2827</v>
      </c>
      <c r="CH86">
        <v>0.2985</v>
      </c>
      <c r="CI86">
        <v>0.3149</v>
      </c>
      <c r="CJ86">
        <v>0.3304</v>
      </c>
      <c r="CK86">
        <v>0.3446</v>
      </c>
      <c r="CL86">
        <v>0.3571</v>
      </c>
      <c r="CM86">
        <v>0.3677</v>
      </c>
      <c r="CN86">
        <v>0.3772</v>
      </c>
      <c r="CO86">
        <v>0.4074</v>
      </c>
      <c r="CP86">
        <v>0.4251</v>
      </c>
      <c r="CQ86">
        <v>0.4431</v>
      </c>
      <c r="CR86">
        <v>0.4605</v>
      </c>
      <c r="CS86">
        <v>0.4732</v>
      </c>
      <c r="CT86">
        <v>0.4801</v>
      </c>
      <c r="CU86">
        <v>0.4837</v>
      </c>
      <c r="CV86">
        <v>0.4873</v>
      </c>
      <c r="CW86">
        <v>0.4897</v>
      </c>
      <c r="CX86">
        <v>0.4907</v>
      </c>
      <c r="CY86">
        <v>0.493</v>
      </c>
      <c r="CZ86">
        <v>0.4995</v>
      </c>
      <c r="DA86">
        <v>0.5088</v>
      </c>
      <c r="DB86">
        <v>0.5181</v>
      </c>
      <c r="DC86">
        <v>0.5275</v>
      </c>
      <c r="DD86">
        <v>0.5393</v>
      </c>
      <c r="DE86">
        <v>0.5498</v>
      </c>
      <c r="DF86">
        <v>0.5602</v>
      </c>
      <c r="DG86">
        <v>0.5683</v>
      </c>
      <c r="DH86">
        <v>0.57</v>
      </c>
      <c r="DI86">
        <v>0.5863</v>
      </c>
      <c r="DJ86">
        <v>0.73</v>
      </c>
      <c r="DK86">
        <v>0.7585</v>
      </c>
      <c r="DL86">
        <v>0.7854</v>
      </c>
      <c r="DM86">
        <v>0.8</v>
      </c>
      <c r="DN86">
        <v>0.8</v>
      </c>
      <c r="DO86">
        <v>0.8</v>
      </c>
      <c r="DP86">
        <v>0.8</v>
      </c>
      <c r="DQ86">
        <v>0.8</v>
      </c>
      <c r="DR86">
        <v>0.8</v>
      </c>
      <c r="DS86">
        <v>0.9301</v>
      </c>
      <c r="DT86">
        <v>0.96</v>
      </c>
      <c r="DU86">
        <v>0.96</v>
      </c>
      <c r="DV86">
        <v>0.96</v>
      </c>
      <c r="DW86">
        <v>0.96</v>
      </c>
      <c r="DX86">
        <v>0.9723</v>
      </c>
    </row>
    <row r="87" spans="1:128">
      <c r="A87">
        <v>8.6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7.172e-8</v>
      </c>
      <c r="J87">
        <v>1.06e-6</v>
      </c>
      <c r="K87">
        <v>2.587e-6</v>
      </c>
      <c r="L87">
        <v>7.816e-6</v>
      </c>
      <c r="M87">
        <v>1.433e-5</v>
      </c>
      <c r="N87">
        <v>2.053e-5</v>
      </c>
      <c r="O87">
        <v>2.827e-5</v>
      </c>
      <c r="P87">
        <v>3.732e-5</v>
      </c>
      <c r="Q87">
        <v>5.773e-5</v>
      </c>
      <c r="R87">
        <v>8.59e-5</v>
      </c>
      <c r="S87">
        <v>0.0001038</v>
      </c>
      <c r="T87">
        <v>0.0001263</v>
      </c>
      <c r="U87">
        <v>0.0001559</v>
      </c>
      <c r="V87">
        <v>0.0002473</v>
      </c>
      <c r="W87">
        <v>0.0003499</v>
      </c>
      <c r="X87">
        <v>0.0004201</v>
      </c>
      <c r="Y87">
        <v>0.0004991</v>
      </c>
      <c r="Z87">
        <v>0.0005866</v>
      </c>
      <c r="AA87">
        <v>0.0007141</v>
      </c>
      <c r="AB87">
        <v>0.0011</v>
      </c>
      <c r="AC87">
        <v>0.0012</v>
      </c>
      <c r="AD87">
        <v>0.0014</v>
      </c>
      <c r="AE87">
        <v>0.0016</v>
      </c>
      <c r="AF87">
        <v>0.0019</v>
      </c>
      <c r="AG87">
        <v>0.0024</v>
      </c>
      <c r="AH87">
        <v>0.0027</v>
      </c>
      <c r="AI87">
        <v>0.003</v>
      </c>
      <c r="AJ87">
        <v>0.0033</v>
      </c>
      <c r="AK87">
        <v>0.0037</v>
      </c>
      <c r="AL87">
        <v>0.0047</v>
      </c>
      <c r="AM87">
        <v>0.0054</v>
      </c>
      <c r="AN87">
        <v>0.0058</v>
      </c>
      <c r="AO87">
        <v>0.0064</v>
      </c>
      <c r="AP87">
        <v>0.0076</v>
      </c>
      <c r="AQ87">
        <v>0.0089</v>
      </c>
      <c r="AR87">
        <v>0.0096</v>
      </c>
      <c r="AS87">
        <v>0.0103</v>
      </c>
      <c r="AT87">
        <v>0.0113</v>
      </c>
      <c r="AU87">
        <v>0.0134</v>
      </c>
      <c r="AV87">
        <v>0.0149</v>
      </c>
      <c r="AW87">
        <v>0.0158</v>
      </c>
      <c r="AX87">
        <v>0.0168</v>
      </c>
      <c r="AY87">
        <v>0.0183</v>
      </c>
      <c r="AZ87">
        <v>0.0212</v>
      </c>
      <c r="BA87">
        <v>0.0233</v>
      </c>
      <c r="BB87">
        <v>0.0246</v>
      </c>
      <c r="BC87">
        <v>0.0259</v>
      </c>
      <c r="BD87">
        <v>0.0272</v>
      </c>
      <c r="BE87">
        <v>0.0297</v>
      </c>
      <c r="BF87">
        <v>0.0323</v>
      </c>
      <c r="BG87">
        <v>0.0338</v>
      </c>
      <c r="BH87">
        <v>0.0353</v>
      </c>
      <c r="BI87">
        <v>0.0368</v>
      </c>
      <c r="BJ87">
        <v>0.0388</v>
      </c>
      <c r="BK87">
        <v>0.0419</v>
      </c>
      <c r="BL87">
        <v>0.0446</v>
      </c>
      <c r="BM87">
        <v>0.0463</v>
      </c>
      <c r="BN87">
        <v>0.0485</v>
      </c>
      <c r="BO87">
        <v>0.052</v>
      </c>
      <c r="BP87">
        <v>0.0551</v>
      </c>
      <c r="BQ87">
        <v>0.0569</v>
      </c>
      <c r="BR87">
        <v>0.059</v>
      </c>
      <c r="BS87">
        <v>0.0627</v>
      </c>
      <c r="BT87">
        <v>0.0665</v>
      </c>
      <c r="BU87">
        <v>0.0685</v>
      </c>
      <c r="BV87">
        <v>0.0705</v>
      </c>
      <c r="BW87">
        <v>0.0725</v>
      </c>
      <c r="BX87">
        <v>0.0745</v>
      </c>
      <c r="BY87">
        <v>0.0774</v>
      </c>
      <c r="BZ87">
        <v>0.1068</v>
      </c>
      <c r="CA87">
        <v>0.1356</v>
      </c>
      <c r="CB87">
        <v>0.1686</v>
      </c>
      <c r="CC87">
        <v>0.1977</v>
      </c>
      <c r="CD87">
        <v>0.2243</v>
      </c>
      <c r="CE87">
        <v>0.245</v>
      </c>
      <c r="CF87">
        <v>0.2636</v>
      </c>
      <c r="CG87">
        <v>0.2827</v>
      </c>
      <c r="CH87">
        <v>0.2985</v>
      </c>
      <c r="CI87">
        <v>0.3149</v>
      </c>
      <c r="CJ87">
        <v>0.3304</v>
      </c>
      <c r="CK87">
        <v>0.3446</v>
      </c>
      <c r="CL87">
        <v>0.3571</v>
      </c>
      <c r="CM87">
        <v>0.3677</v>
      </c>
      <c r="CN87">
        <v>0.3772</v>
      </c>
      <c r="CO87">
        <v>0.4074</v>
      </c>
      <c r="CP87">
        <v>0.4251</v>
      </c>
      <c r="CQ87">
        <v>0.4431</v>
      </c>
      <c r="CR87">
        <v>0.4605</v>
      </c>
      <c r="CS87">
        <v>0.4732</v>
      </c>
      <c r="CT87">
        <v>0.4801</v>
      </c>
      <c r="CU87">
        <v>0.4837</v>
      </c>
      <c r="CV87">
        <v>0.4873</v>
      </c>
      <c r="CW87">
        <v>0.4897</v>
      </c>
      <c r="CX87">
        <v>0.4907</v>
      </c>
      <c r="CY87">
        <v>0.493</v>
      </c>
      <c r="CZ87">
        <v>0.4995</v>
      </c>
      <c r="DA87">
        <v>0.5088</v>
      </c>
      <c r="DB87">
        <v>0.5181</v>
      </c>
      <c r="DC87">
        <v>0.5275</v>
      </c>
      <c r="DD87">
        <v>0.5393</v>
      </c>
      <c r="DE87">
        <v>0.5498</v>
      </c>
      <c r="DF87">
        <v>0.5602</v>
      </c>
      <c r="DG87">
        <v>0.5683</v>
      </c>
      <c r="DH87">
        <v>0.57</v>
      </c>
      <c r="DI87">
        <v>0.5863</v>
      </c>
      <c r="DJ87">
        <v>0.73</v>
      </c>
      <c r="DK87">
        <v>0.7585</v>
      </c>
      <c r="DL87">
        <v>0.7854</v>
      </c>
      <c r="DM87">
        <v>0.8</v>
      </c>
      <c r="DN87">
        <v>0.8</v>
      </c>
      <c r="DO87">
        <v>0.8</v>
      </c>
      <c r="DP87">
        <v>0.8</v>
      </c>
      <c r="DQ87">
        <v>0.8</v>
      </c>
      <c r="DR87">
        <v>0.8</v>
      </c>
      <c r="DS87">
        <v>0.9301</v>
      </c>
      <c r="DT87">
        <v>0.96</v>
      </c>
      <c r="DU87">
        <v>0.96</v>
      </c>
      <c r="DV87">
        <v>0.96</v>
      </c>
      <c r="DW87">
        <v>0.96</v>
      </c>
      <c r="DX87">
        <v>0.9723</v>
      </c>
    </row>
    <row r="88" spans="1:128">
      <c r="A88">
        <v>8.7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7.172e-8</v>
      </c>
      <c r="J88">
        <v>1.06e-6</v>
      </c>
      <c r="K88">
        <v>2.587e-6</v>
      </c>
      <c r="L88">
        <v>7.816e-6</v>
      </c>
      <c r="M88">
        <v>1.433e-5</v>
      </c>
      <c r="N88">
        <v>2.053e-5</v>
      </c>
      <c r="O88">
        <v>2.827e-5</v>
      </c>
      <c r="P88">
        <v>3.732e-5</v>
      </c>
      <c r="Q88">
        <v>5.773e-5</v>
      </c>
      <c r="R88">
        <v>8.59e-5</v>
      </c>
      <c r="S88">
        <v>0.0001038</v>
      </c>
      <c r="T88">
        <v>0.0001263</v>
      </c>
      <c r="U88">
        <v>0.0001559</v>
      </c>
      <c r="V88">
        <v>0.0002473</v>
      </c>
      <c r="W88">
        <v>0.0003499</v>
      </c>
      <c r="X88">
        <v>0.0004201</v>
      </c>
      <c r="Y88">
        <v>0.0004991</v>
      </c>
      <c r="Z88">
        <v>0.0005866</v>
      </c>
      <c r="AA88">
        <v>0.0007141</v>
      </c>
      <c r="AB88">
        <v>0.0011</v>
      </c>
      <c r="AC88">
        <v>0.0012</v>
      </c>
      <c r="AD88">
        <v>0.0014</v>
      </c>
      <c r="AE88">
        <v>0.0016</v>
      </c>
      <c r="AF88">
        <v>0.0019</v>
      </c>
      <c r="AG88">
        <v>0.0024</v>
      </c>
      <c r="AH88">
        <v>0.0027</v>
      </c>
      <c r="AI88">
        <v>0.003</v>
      </c>
      <c r="AJ88">
        <v>0.0033</v>
      </c>
      <c r="AK88">
        <v>0.0037</v>
      </c>
      <c r="AL88">
        <v>0.0047</v>
      </c>
      <c r="AM88">
        <v>0.0054</v>
      </c>
      <c r="AN88">
        <v>0.0058</v>
      </c>
      <c r="AO88">
        <v>0.0064</v>
      </c>
      <c r="AP88">
        <v>0.0076</v>
      </c>
      <c r="AQ88">
        <v>0.0089</v>
      </c>
      <c r="AR88">
        <v>0.0096</v>
      </c>
      <c r="AS88">
        <v>0.0103</v>
      </c>
      <c r="AT88">
        <v>0.0113</v>
      </c>
      <c r="AU88">
        <v>0.0134</v>
      </c>
      <c r="AV88">
        <v>0.0149</v>
      </c>
      <c r="AW88">
        <v>0.0158</v>
      </c>
      <c r="AX88">
        <v>0.0168</v>
      </c>
      <c r="AY88">
        <v>0.0183</v>
      </c>
      <c r="AZ88">
        <v>0.0212</v>
      </c>
      <c r="BA88">
        <v>0.0233</v>
      </c>
      <c r="BB88">
        <v>0.0246</v>
      </c>
      <c r="BC88">
        <v>0.0259</v>
      </c>
      <c r="BD88">
        <v>0.0272</v>
      </c>
      <c r="BE88">
        <v>0.0297</v>
      </c>
      <c r="BF88">
        <v>0.0323</v>
      </c>
      <c r="BG88">
        <v>0.0338</v>
      </c>
      <c r="BH88">
        <v>0.0353</v>
      </c>
      <c r="BI88">
        <v>0.0368</v>
      </c>
      <c r="BJ88">
        <v>0.0388</v>
      </c>
      <c r="BK88">
        <v>0.0419</v>
      </c>
      <c r="BL88">
        <v>0.0446</v>
      </c>
      <c r="BM88">
        <v>0.0463</v>
      </c>
      <c r="BN88">
        <v>0.0485</v>
      </c>
      <c r="BO88">
        <v>0.052</v>
      </c>
      <c r="BP88">
        <v>0.0551</v>
      </c>
      <c r="BQ88">
        <v>0.0569</v>
      </c>
      <c r="BR88">
        <v>0.059</v>
      </c>
      <c r="BS88">
        <v>0.0627</v>
      </c>
      <c r="BT88">
        <v>0.0665</v>
      </c>
      <c r="BU88">
        <v>0.0685</v>
      </c>
      <c r="BV88">
        <v>0.0705</v>
      </c>
      <c r="BW88">
        <v>0.0725</v>
      </c>
      <c r="BX88">
        <v>0.0745</v>
      </c>
      <c r="BY88">
        <v>0.0774</v>
      </c>
      <c r="BZ88">
        <v>0.1068</v>
      </c>
      <c r="CA88">
        <v>0.1356</v>
      </c>
      <c r="CB88">
        <v>0.1686</v>
      </c>
      <c r="CC88">
        <v>0.1977</v>
      </c>
      <c r="CD88">
        <v>0.2243</v>
      </c>
      <c r="CE88">
        <v>0.245</v>
      </c>
      <c r="CF88">
        <v>0.2636</v>
      </c>
      <c r="CG88">
        <v>0.2827</v>
      </c>
      <c r="CH88">
        <v>0.2985</v>
      </c>
      <c r="CI88">
        <v>0.3149</v>
      </c>
      <c r="CJ88">
        <v>0.3304</v>
      </c>
      <c r="CK88">
        <v>0.3446</v>
      </c>
      <c r="CL88">
        <v>0.3571</v>
      </c>
      <c r="CM88">
        <v>0.3677</v>
      </c>
      <c r="CN88">
        <v>0.3772</v>
      </c>
      <c r="CO88">
        <v>0.4074</v>
      </c>
      <c r="CP88">
        <v>0.4251</v>
      </c>
      <c r="CQ88">
        <v>0.4431</v>
      </c>
      <c r="CR88">
        <v>0.4605</v>
      </c>
      <c r="CS88">
        <v>0.4732</v>
      </c>
      <c r="CT88">
        <v>0.4801</v>
      </c>
      <c r="CU88">
        <v>0.4837</v>
      </c>
      <c r="CV88">
        <v>0.4873</v>
      </c>
      <c r="CW88">
        <v>0.4897</v>
      </c>
      <c r="CX88">
        <v>0.4907</v>
      </c>
      <c r="CY88">
        <v>0.493</v>
      </c>
      <c r="CZ88">
        <v>0.4995</v>
      </c>
      <c r="DA88">
        <v>0.5088</v>
      </c>
      <c r="DB88">
        <v>0.5181</v>
      </c>
      <c r="DC88">
        <v>0.5275</v>
      </c>
      <c r="DD88">
        <v>0.5393</v>
      </c>
      <c r="DE88">
        <v>0.5498</v>
      </c>
      <c r="DF88">
        <v>0.5602</v>
      </c>
      <c r="DG88">
        <v>0.5683</v>
      </c>
      <c r="DH88">
        <v>0.57</v>
      </c>
      <c r="DI88">
        <v>0.5863</v>
      </c>
      <c r="DJ88">
        <v>0.73</v>
      </c>
      <c r="DK88">
        <v>0.7585</v>
      </c>
      <c r="DL88">
        <v>0.7854</v>
      </c>
      <c r="DM88">
        <v>0.8</v>
      </c>
      <c r="DN88">
        <v>0.8</v>
      </c>
      <c r="DO88">
        <v>0.8</v>
      </c>
      <c r="DP88">
        <v>0.8</v>
      </c>
      <c r="DQ88">
        <v>0.8</v>
      </c>
      <c r="DR88">
        <v>0.8</v>
      </c>
      <c r="DS88">
        <v>0.9301</v>
      </c>
      <c r="DT88">
        <v>0.96</v>
      </c>
      <c r="DU88">
        <v>0.96</v>
      </c>
      <c r="DV88">
        <v>0.96</v>
      </c>
      <c r="DW88">
        <v>0.96</v>
      </c>
      <c r="DX88">
        <v>0.9723</v>
      </c>
    </row>
    <row r="89" spans="1:128">
      <c r="A89">
        <v>8.8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7.172e-8</v>
      </c>
      <c r="J89">
        <v>1.06e-6</v>
      </c>
      <c r="K89">
        <v>2.587e-6</v>
      </c>
      <c r="L89">
        <v>7.816e-6</v>
      </c>
      <c r="M89">
        <v>1.433e-5</v>
      </c>
      <c r="N89">
        <v>2.053e-5</v>
      </c>
      <c r="O89">
        <v>2.827e-5</v>
      </c>
      <c r="P89">
        <v>3.732e-5</v>
      </c>
      <c r="Q89">
        <v>5.773e-5</v>
      </c>
      <c r="R89">
        <v>8.59e-5</v>
      </c>
      <c r="S89">
        <v>0.0001038</v>
      </c>
      <c r="T89">
        <v>0.0001263</v>
      </c>
      <c r="U89">
        <v>0.0001559</v>
      </c>
      <c r="V89">
        <v>0.0002473</v>
      </c>
      <c r="W89">
        <v>0.0003499</v>
      </c>
      <c r="X89">
        <v>0.0004201</v>
      </c>
      <c r="Y89">
        <v>0.0004991</v>
      </c>
      <c r="Z89">
        <v>0.0005866</v>
      </c>
      <c r="AA89">
        <v>0.0007141</v>
      </c>
      <c r="AB89">
        <v>0.0011</v>
      </c>
      <c r="AC89">
        <v>0.0012</v>
      </c>
      <c r="AD89">
        <v>0.0014</v>
      </c>
      <c r="AE89">
        <v>0.0016</v>
      </c>
      <c r="AF89">
        <v>0.0019</v>
      </c>
      <c r="AG89">
        <v>0.0024</v>
      </c>
      <c r="AH89">
        <v>0.0027</v>
      </c>
      <c r="AI89">
        <v>0.003</v>
      </c>
      <c r="AJ89">
        <v>0.0033</v>
      </c>
      <c r="AK89">
        <v>0.0037</v>
      </c>
      <c r="AL89">
        <v>0.0047</v>
      </c>
      <c r="AM89">
        <v>0.0054</v>
      </c>
      <c r="AN89">
        <v>0.0058</v>
      </c>
      <c r="AO89">
        <v>0.0064</v>
      </c>
      <c r="AP89">
        <v>0.0076</v>
      </c>
      <c r="AQ89">
        <v>0.0089</v>
      </c>
      <c r="AR89">
        <v>0.0096</v>
      </c>
      <c r="AS89">
        <v>0.0103</v>
      </c>
      <c r="AT89">
        <v>0.0113</v>
      </c>
      <c r="AU89">
        <v>0.0134</v>
      </c>
      <c r="AV89">
        <v>0.0149</v>
      </c>
      <c r="AW89">
        <v>0.0158</v>
      </c>
      <c r="AX89">
        <v>0.0168</v>
      </c>
      <c r="AY89">
        <v>0.0183</v>
      </c>
      <c r="AZ89">
        <v>0.0212</v>
      </c>
      <c r="BA89">
        <v>0.0233</v>
      </c>
      <c r="BB89">
        <v>0.0246</v>
      </c>
      <c r="BC89">
        <v>0.0259</v>
      </c>
      <c r="BD89">
        <v>0.0272</v>
      </c>
      <c r="BE89">
        <v>0.0297</v>
      </c>
      <c r="BF89">
        <v>0.0323</v>
      </c>
      <c r="BG89">
        <v>0.0338</v>
      </c>
      <c r="BH89">
        <v>0.0353</v>
      </c>
      <c r="BI89">
        <v>0.0368</v>
      </c>
      <c r="BJ89">
        <v>0.0388</v>
      </c>
      <c r="BK89">
        <v>0.0419</v>
      </c>
      <c r="BL89">
        <v>0.0446</v>
      </c>
      <c r="BM89">
        <v>0.0463</v>
      </c>
      <c r="BN89">
        <v>0.0485</v>
      </c>
      <c r="BO89">
        <v>0.052</v>
      </c>
      <c r="BP89">
        <v>0.0551</v>
      </c>
      <c r="BQ89">
        <v>0.0569</v>
      </c>
      <c r="BR89">
        <v>0.059</v>
      </c>
      <c r="BS89">
        <v>0.0627</v>
      </c>
      <c r="BT89">
        <v>0.0665</v>
      </c>
      <c r="BU89">
        <v>0.0685</v>
      </c>
      <c r="BV89">
        <v>0.0705</v>
      </c>
      <c r="BW89">
        <v>0.0725</v>
      </c>
      <c r="BX89">
        <v>0.0745</v>
      </c>
      <c r="BY89">
        <v>0.0774</v>
      </c>
      <c r="BZ89">
        <v>0.1068</v>
      </c>
      <c r="CA89">
        <v>0.1356</v>
      </c>
      <c r="CB89">
        <v>0.1686</v>
      </c>
      <c r="CC89">
        <v>0.1977</v>
      </c>
      <c r="CD89">
        <v>0.2243</v>
      </c>
      <c r="CE89">
        <v>0.245</v>
      </c>
      <c r="CF89">
        <v>0.2636</v>
      </c>
      <c r="CG89">
        <v>0.2827</v>
      </c>
      <c r="CH89">
        <v>0.2985</v>
      </c>
      <c r="CI89">
        <v>0.3149</v>
      </c>
      <c r="CJ89">
        <v>0.3304</v>
      </c>
      <c r="CK89">
        <v>0.3446</v>
      </c>
      <c r="CL89">
        <v>0.3571</v>
      </c>
      <c r="CM89">
        <v>0.3677</v>
      </c>
      <c r="CN89">
        <v>0.3772</v>
      </c>
      <c r="CO89">
        <v>0.4074</v>
      </c>
      <c r="CP89">
        <v>0.4251</v>
      </c>
      <c r="CQ89">
        <v>0.4431</v>
      </c>
      <c r="CR89">
        <v>0.4605</v>
      </c>
      <c r="CS89">
        <v>0.4732</v>
      </c>
      <c r="CT89">
        <v>0.4801</v>
      </c>
      <c r="CU89">
        <v>0.4837</v>
      </c>
      <c r="CV89">
        <v>0.4873</v>
      </c>
      <c r="CW89">
        <v>0.4897</v>
      </c>
      <c r="CX89">
        <v>0.4907</v>
      </c>
      <c r="CY89">
        <v>0.493</v>
      </c>
      <c r="CZ89">
        <v>0.4995</v>
      </c>
      <c r="DA89">
        <v>0.5088</v>
      </c>
      <c r="DB89">
        <v>0.5181</v>
      </c>
      <c r="DC89">
        <v>0.5275</v>
      </c>
      <c r="DD89">
        <v>0.5393</v>
      </c>
      <c r="DE89">
        <v>0.5498</v>
      </c>
      <c r="DF89">
        <v>0.5602</v>
      </c>
      <c r="DG89">
        <v>0.5683</v>
      </c>
      <c r="DH89">
        <v>0.57</v>
      </c>
      <c r="DI89">
        <v>0.5863</v>
      </c>
      <c r="DJ89">
        <v>0.73</v>
      </c>
      <c r="DK89">
        <v>0.7585</v>
      </c>
      <c r="DL89">
        <v>0.7854</v>
      </c>
      <c r="DM89">
        <v>0.8</v>
      </c>
      <c r="DN89">
        <v>0.8</v>
      </c>
      <c r="DO89">
        <v>0.8</v>
      </c>
      <c r="DP89">
        <v>0.8</v>
      </c>
      <c r="DQ89">
        <v>0.8</v>
      </c>
      <c r="DR89">
        <v>0.8</v>
      </c>
      <c r="DS89">
        <v>0.9301</v>
      </c>
      <c r="DT89">
        <v>0.96</v>
      </c>
      <c r="DU89">
        <v>0.96</v>
      </c>
      <c r="DV89">
        <v>0.96</v>
      </c>
      <c r="DW89">
        <v>0.96</v>
      </c>
      <c r="DX89">
        <v>0.9723</v>
      </c>
    </row>
    <row r="90" spans="1:128">
      <c r="A90">
        <v>8.9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7.172e-8</v>
      </c>
      <c r="J90">
        <v>1.06e-6</v>
      </c>
      <c r="K90">
        <v>2.587e-6</v>
      </c>
      <c r="L90">
        <v>7.816e-6</v>
      </c>
      <c r="M90">
        <v>1.433e-5</v>
      </c>
      <c r="N90">
        <v>2.053e-5</v>
      </c>
      <c r="O90">
        <v>2.827e-5</v>
      </c>
      <c r="P90">
        <v>3.732e-5</v>
      </c>
      <c r="Q90">
        <v>5.773e-5</v>
      </c>
      <c r="R90">
        <v>8.59e-5</v>
      </c>
      <c r="S90">
        <v>0.0001038</v>
      </c>
      <c r="T90">
        <v>0.0001263</v>
      </c>
      <c r="U90">
        <v>0.0001559</v>
      </c>
      <c r="V90">
        <v>0.0002473</v>
      </c>
      <c r="W90">
        <v>0.0003499</v>
      </c>
      <c r="X90">
        <v>0.0004201</v>
      </c>
      <c r="Y90">
        <v>0.0004991</v>
      </c>
      <c r="Z90">
        <v>0.0005866</v>
      </c>
      <c r="AA90">
        <v>0.0007141</v>
      </c>
      <c r="AB90">
        <v>0.0011</v>
      </c>
      <c r="AC90">
        <v>0.0012</v>
      </c>
      <c r="AD90">
        <v>0.0014</v>
      </c>
      <c r="AE90">
        <v>0.0016</v>
      </c>
      <c r="AF90">
        <v>0.0019</v>
      </c>
      <c r="AG90">
        <v>0.0024</v>
      </c>
      <c r="AH90">
        <v>0.0027</v>
      </c>
      <c r="AI90">
        <v>0.003</v>
      </c>
      <c r="AJ90">
        <v>0.0033</v>
      </c>
      <c r="AK90">
        <v>0.0037</v>
      </c>
      <c r="AL90">
        <v>0.0047</v>
      </c>
      <c r="AM90">
        <v>0.0054</v>
      </c>
      <c r="AN90">
        <v>0.0058</v>
      </c>
      <c r="AO90">
        <v>0.0064</v>
      </c>
      <c r="AP90">
        <v>0.0076</v>
      </c>
      <c r="AQ90">
        <v>0.0089</v>
      </c>
      <c r="AR90">
        <v>0.0096</v>
      </c>
      <c r="AS90">
        <v>0.0103</v>
      </c>
      <c r="AT90">
        <v>0.0113</v>
      </c>
      <c r="AU90">
        <v>0.0134</v>
      </c>
      <c r="AV90">
        <v>0.0149</v>
      </c>
      <c r="AW90">
        <v>0.0158</v>
      </c>
      <c r="AX90">
        <v>0.0168</v>
      </c>
      <c r="AY90">
        <v>0.0183</v>
      </c>
      <c r="AZ90">
        <v>0.0212</v>
      </c>
      <c r="BA90">
        <v>0.0233</v>
      </c>
      <c r="BB90">
        <v>0.0246</v>
      </c>
      <c r="BC90">
        <v>0.0259</v>
      </c>
      <c r="BD90">
        <v>0.0272</v>
      </c>
      <c r="BE90">
        <v>0.0297</v>
      </c>
      <c r="BF90">
        <v>0.0323</v>
      </c>
      <c r="BG90">
        <v>0.0338</v>
      </c>
      <c r="BH90">
        <v>0.0353</v>
      </c>
      <c r="BI90">
        <v>0.0368</v>
      </c>
      <c r="BJ90">
        <v>0.0388</v>
      </c>
      <c r="BK90">
        <v>0.0419</v>
      </c>
      <c r="BL90">
        <v>0.0446</v>
      </c>
      <c r="BM90">
        <v>0.0463</v>
      </c>
      <c r="BN90">
        <v>0.0485</v>
      </c>
      <c r="BO90">
        <v>0.052</v>
      </c>
      <c r="BP90">
        <v>0.0551</v>
      </c>
      <c r="BQ90">
        <v>0.0569</v>
      </c>
      <c r="BR90">
        <v>0.059</v>
      </c>
      <c r="BS90">
        <v>0.0627</v>
      </c>
      <c r="BT90">
        <v>0.0665</v>
      </c>
      <c r="BU90">
        <v>0.0685</v>
      </c>
      <c r="BV90">
        <v>0.0705</v>
      </c>
      <c r="BW90">
        <v>0.0725</v>
      </c>
      <c r="BX90">
        <v>0.0745</v>
      </c>
      <c r="BY90">
        <v>0.0774</v>
      </c>
      <c r="BZ90">
        <v>0.1068</v>
      </c>
      <c r="CA90">
        <v>0.1356</v>
      </c>
      <c r="CB90">
        <v>0.1686</v>
      </c>
      <c r="CC90">
        <v>0.1977</v>
      </c>
      <c r="CD90">
        <v>0.2243</v>
      </c>
      <c r="CE90">
        <v>0.245</v>
      </c>
      <c r="CF90">
        <v>0.2636</v>
      </c>
      <c r="CG90">
        <v>0.2827</v>
      </c>
      <c r="CH90">
        <v>0.2985</v>
      </c>
      <c r="CI90">
        <v>0.3149</v>
      </c>
      <c r="CJ90">
        <v>0.3304</v>
      </c>
      <c r="CK90">
        <v>0.3446</v>
      </c>
      <c r="CL90">
        <v>0.3571</v>
      </c>
      <c r="CM90">
        <v>0.3677</v>
      </c>
      <c r="CN90">
        <v>0.3772</v>
      </c>
      <c r="CO90">
        <v>0.4074</v>
      </c>
      <c r="CP90">
        <v>0.4251</v>
      </c>
      <c r="CQ90">
        <v>0.4431</v>
      </c>
      <c r="CR90">
        <v>0.4605</v>
      </c>
      <c r="CS90">
        <v>0.4732</v>
      </c>
      <c r="CT90">
        <v>0.4801</v>
      </c>
      <c r="CU90">
        <v>0.4837</v>
      </c>
      <c r="CV90">
        <v>0.4873</v>
      </c>
      <c r="CW90">
        <v>0.4897</v>
      </c>
      <c r="CX90">
        <v>0.4907</v>
      </c>
      <c r="CY90">
        <v>0.493</v>
      </c>
      <c r="CZ90">
        <v>0.4995</v>
      </c>
      <c r="DA90">
        <v>0.5088</v>
      </c>
      <c r="DB90">
        <v>0.5181</v>
      </c>
      <c r="DC90">
        <v>0.5275</v>
      </c>
      <c r="DD90">
        <v>0.5393</v>
      </c>
      <c r="DE90">
        <v>0.5498</v>
      </c>
      <c r="DF90">
        <v>0.5602</v>
      </c>
      <c r="DG90">
        <v>0.5683</v>
      </c>
      <c r="DH90">
        <v>0.57</v>
      </c>
      <c r="DI90">
        <v>0.5863</v>
      </c>
      <c r="DJ90">
        <v>0.73</v>
      </c>
      <c r="DK90">
        <v>0.7585</v>
      </c>
      <c r="DL90">
        <v>0.7854</v>
      </c>
      <c r="DM90">
        <v>0.8</v>
      </c>
      <c r="DN90">
        <v>0.8</v>
      </c>
      <c r="DO90">
        <v>0.8</v>
      </c>
      <c r="DP90">
        <v>0.8</v>
      </c>
      <c r="DQ90">
        <v>0.8</v>
      </c>
      <c r="DR90">
        <v>0.8</v>
      </c>
      <c r="DS90">
        <v>0.9301</v>
      </c>
      <c r="DT90">
        <v>0.96</v>
      </c>
      <c r="DU90">
        <v>0.96</v>
      </c>
      <c r="DV90">
        <v>0.96</v>
      </c>
      <c r="DW90">
        <v>0.96</v>
      </c>
      <c r="DX90">
        <v>0.9723</v>
      </c>
    </row>
    <row r="91" spans="1:128">
      <c r="A91">
        <v>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7.172e-8</v>
      </c>
      <c r="J91">
        <v>1.06e-6</v>
      </c>
      <c r="K91">
        <v>2.587e-6</v>
      </c>
      <c r="L91">
        <v>7.816e-6</v>
      </c>
      <c r="M91">
        <v>1.433e-5</v>
      </c>
      <c r="N91">
        <v>2.053e-5</v>
      </c>
      <c r="O91">
        <v>2.827e-5</v>
      </c>
      <c r="P91">
        <v>3.732e-5</v>
      </c>
      <c r="Q91">
        <v>5.773e-5</v>
      </c>
      <c r="R91">
        <v>8.59e-5</v>
      </c>
      <c r="S91">
        <v>0.0001038</v>
      </c>
      <c r="T91">
        <v>0.0001263</v>
      </c>
      <c r="U91">
        <v>0.0001559</v>
      </c>
      <c r="V91">
        <v>0.0002473</v>
      </c>
      <c r="W91">
        <v>0.0003499</v>
      </c>
      <c r="X91">
        <v>0.0004201</v>
      </c>
      <c r="Y91">
        <v>0.0004991</v>
      </c>
      <c r="Z91">
        <v>0.0005866</v>
      </c>
      <c r="AA91">
        <v>0.0007141</v>
      </c>
      <c r="AB91">
        <v>0.0011</v>
      </c>
      <c r="AC91">
        <v>0.0012</v>
      </c>
      <c r="AD91">
        <v>0.0014</v>
      </c>
      <c r="AE91">
        <v>0.0016</v>
      </c>
      <c r="AF91">
        <v>0.0019</v>
      </c>
      <c r="AG91">
        <v>0.0024</v>
      </c>
      <c r="AH91">
        <v>0.0027</v>
      </c>
      <c r="AI91">
        <v>0.003</v>
      </c>
      <c r="AJ91">
        <v>0.0033</v>
      </c>
      <c r="AK91">
        <v>0.0037</v>
      </c>
      <c r="AL91">
        <v>0.0047</v>
      </c>
      <c r="AM91">
        <v>0.0054</v>
      </c>
      <c r="AN91">
        <v>0.0058</v>
      </c>
      <c r="AO91">
        <v>0.0064</v>
      </c>
      <c r="AP91">
        <v>0.0076</v>
      </c>
      <c r="AQ91">
        <v>0.0089</v>
      </c>
      <c r="AR91">
        <v>0.0096</v>
      </c>
      <c r="AS91">
        <v>0.0103</v>
      </c>
      <c r="AT91">
        <v>0.0113</v>
      </c>
      <c r="AU91">
        <v>0.0134</v>
      </c>
      <c r="AV91">
        <v>0.0149</v>
      </c>
      <c r="AW91">
        <v>0.0158</v>
      </c>
      <c r="AX91">
        <v>0.0168</v>
      </c>
      <c r="AY91">
        <v>0.0183</v>
      </c>
      <c r="AZ91">
        <v>0.0212</v>
      </c>
      <c r="BA91">
        <v>0.0233</v>
      </c>
      <c r="BB91">
        <v>0.0246</v>
      </c>
      <c r="BC91">
        <v>0.0259</v>
      </c>
      <c r="BD91">
        <v>0.0272</v>
      </c>
      <c r="BE91">
        <v>0.0297</v>
      </c>
      <c r="BF91">
        <v>0.0323</v>
      </c>
      <c r="BG91">
        <v>0.0338</v>
      </c>
      <c r="BH91">
        <v>0.0353</v>
      </c>
      <c r="BI91">
        <v>0.0368</v>
      </c>
      <c r="BJ91">
        <v>0.0388</v>
      </c>
      <c r="BK91">
        <v>0.0419</v>
      </c>
      <c r="BL91">
        <v>0.0446</v>
      </c>
      <c r="BM91">
        <v>0.0463</v>
      </c>
      <c r="BN91">
        <v>0.0485</v>
      </c>
      <c r="BO91">
        <v>0.052</v>
      </c>
      <c r="BP91">
        <v>0.0551</v>
      </c>
      <c r="BQ91">
        <v>0.0569</v>
      </c>
      <c r="BR91">
        <v>0.059</v>
      </c>
      <c r="BS91">
        <v>0.0627</v>
      </c>
      <c r="BT91">
        <v>0.0665</v>
      </c>
      <c r="BU91">
        <v>0.0685</v>
      </c>
      <c r="BV91">
        <v>0.0705</v>
      </c>
      <c r="BW91">
        <v>0.0725</v>
      </c>
      <c r="BX91">
        <v>0.0745</v>
      </c>
      <c r="BY91">
        <v>0.0774</v>
      </c>
      <c r="BZ91">
        <v>0.1068</v>
      </c>
      <c r="CA91">
        <v>0.1356</v>
      </c>
      <c r="CB91">
        <v>0.1686</v>
      </c>
      <c r="CC91">
        <v>0.1977</v>
      </c>
      <c r="CD91">
        <v>0.2243</v>
      </c>
      <c r="CE91">
        <v>0.245</v>
      </c>
      <c r="CF91">
        <v>0.2636</v>
      </c>
      <c r="CG91">
        <v>0.2827</v>
      </c>
      <c r="CH91">
        <v>0.2985</v>
      </c>
      <c r="CI91">
        <v>0.3149</v>
      </c>
      <c r="CJ91">
        <v>0.3304</v>
      </c>
      <c r="CK91">
        <v>0.3446</v>
      </c>
      <c r="CL91">
        <v>0.3571</v>
      </c>
      <c r="CM91">
        <v>0.3677</v>
      </c>
      <c r="CN91">
        <v>0.3772</v>
      </c>
      <c r="CO91">
        <v>0.4074</v>
      </c>
      <c r="CP91">
        <v>0.4251</v>
      </c>
      <c r="CQ91">
        <v>0.4431</v>
      </c>
      <c r="CR91">
        <v>0.4605</v>
      </c>
      <c r="CS91">
        <v>0.4732</v>
      </c>
      <c r="CT91">
        <v>0.4801</v>
      </c>
      <c r="CU91">
        <v>0.4837</v>
      </c>
      <c r="CV91">
        <v>0.4873</v>
      </c>
      <c r="CW91">
        <v>0.4897</v>
      </c>
      <c r="CX91">
        <v>0.4907</v>
      </c>
      <c r="CY91">
        <v>0.493</v>
      </c>
      <c r="CZ91">
        <v>0.4995</v>
      </c>
      <c r="DA91">
        <v>0.5088</v>
      </c>
      <c r="DB91">
        <v>0.5181</v>
      </c>
      <c r="DC91">
        <v>0.5275</v>
      </c>
      <c r="DD91">
        <v>0.5393</v>
      </c>
      <c r="DE91">
        <v>0.5498</v>
      </c>
      <c r="DF91">
        <v>0.5602</v>
      </c>
      <c r="DG91">
        <v>0.5683</v>
      </c>
      <c r="DH91">
        <v>0.57</v>
      </c>
      <c r="DI91">
        <v>0.5863</v>
      </c>
      <c r="DJ91">
        <v>0.73</v>
      </c>
      <c r="DK91">
        <v>0.7585</v>
      </c>
      <c r="DL91">
        <v>0.7854</v>
      </c>
      <c r="DM91">
        <v>0.8</v>
      </c>
      <c r="DN91">
        <v>0.8</v>
      </c>
      <c r="DO91">
        <v>0.8</v>
      </c>
      <c r="DP91">
        <v>0.8</v>
      </c>
      <c r="DQ91">
        <v>0.8</v>
      </c>
      <c r="DR91">
        <v>0.8</v>
      </c>
      <c r="DS91">
        <v>0.9301</v>
      </c>
      <c r="DT91">
        <v>0.96</v>
      </c>
      <c r="DU91">
        <v>0.96</v>
      </c>
      <c r="DV91">
        <v>0.96</v>
      </c>
      <c r="DW91">
        <v>0.96</v>
      </c>
      <c r="DX91">
        <v>0.9723</v>
      </c>
    </row>
    <row r="92" spans="1:128">
      <c r="A92">
        <v>9.1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7.172e-8</v>
      </c>
      <c r="J92">
        <v>1.06e-6</v>
      </c>
      <c r="K92">
        <v>2.587e-6</v>
      </c>
      <c r="L92">
        <v>7.816e-6</v>
      </c>
      <c r="M92">
        <v>1.433e-5</v>
      </c>
      <c r="N92">
        <v>2.053e-5</v>
      </c>
      <c r="O92">
        <v>2.827e-5</v>
      </c>
      <c r="P92">
        <v>3.732e-5</v>
      </c>
      <c r="Q92">
        <v>5.773e-5</v>
      </c>
      <c r="R92">
        <v>8.59e-5</v>
      </c>
      <c r="S92">
        <v>0.0001038</v>
      </c>
      <c r="T92">
        <v>0.0001263</v>
      </c>
      <c r="U92">
        <v>0.0001559</v>
      </c>
      <c r="V92">
        <v>0.0002473</v>
      </c>
      <c r="W92">
        <v>0.0003499</v>
      </c>
      <c r="X92">
        <v>0.0004201</v>
      </c>
      <c r="Y92">
        <v>0.0004991</v>
      </c>
      <c r="Z92">
        <v>0.0005866</v>
      </c>
      <c r="AA92">
        <v>0.0007141</v>
      </c>
      <c r="AB92">
        <v>0.0011</v>
      </c>
      <c r="AC92">
        <v>0.0012</v>
      </c>
      <c r="AD92">
        <v>0.0014</v>
      </c>
      <c r="AE92">
        <v>0.0016</v>
      </c>
      <c r="AF92">
        <v>0.0019</v>
      </c>
      <c r="AG92">
        <v>0.0024</v>
      </c>
      <c r="AH92">
        <v>0.0027</v>
      </c>
      <c r="AI92">
        <v>0.003</v>
      </c>
      <c r="AJ92">
        <v>0.0033</v>
      </c>
      <c r="AK92">
        <v>0.0037</v>
      </c>
      <c r="AL92">
        <v>0.0047</v>
      </c>
      <c r="AM92">
        <v>0.0054</v>
      </c>
      <c r="AN92">
        <v>0.0058</v>
      </c>
      <c r="AO92">
        <v>0.0064</v>
      </c>
      <c r="AP92">
        <v>0.0076</v>
      </c>
      <c r="AQ92">
        <v>0.0089</v>
      </c>
      <c r="AR92">
        <v>0.0096</v>
      </c>
      <c r="AS92">
        <v>0.0103</v>
      </c>
      <c r="AT92">
        <v>0.0113</v>
      </c>
      <c r="AU92">
        <v>0.0134</v>
      </c>
      <c r="AV92">
        <v>0.0149</v>
      </c>
      <c r="AW92">
        <v>0.0158</v>
      </c>
      <c r="AX92">
        <v>0.0168</v>
      </c>
      <c r="AY92">
        <v>0.0183</v>
      </c>
      <c r="AZ92">
        <v>0.0212</v>
      </c>
      <c r="BA92">
        <v>0.0233</v>
      </c>
      <c r="BB92">
        <v>0.0246</v>
      </c>
      <c r="BC92">
        <v>0.0259</v>
      </c>
      <c r="BD92">
        <v>0.0272</v>
      </c>
      <c r="BE92">
        <v>0.0297</v>
      </c>
      <c r="BF92">
        <v>0.0323</v>
      </c>
      <c r="BG92">
        <v>0.0338</v>
      </c>
      <c r="BH92">
        <v>0.0353</v>
      </c>
      <c r="BI92">
        <v>0.0368</v>
      </c>
      <c r="BJ92">
        <v>0.0388</v>
      </c>
      <c r="BK92">
        <v>0.0419</v>
      </c>
      <c r="BL92">
        <v>0.0446</v>
      </c>
      <c r="BM92">
        <v>0.0463</v>
      </c>
      <c r="BN92">
        <v>0.0485</v>
      </c>
      <c r="BO92">
        <v>0.052</v>
      </c>
      <c r="BP92">
        <v>0.0551</v>
      </c>
      <c r="BQ92">
        <v>0.0569</v>
      </c>
      <c r="BR92">
        <v>0.059</v>
      </c>
      <c r="BS92">
        <v>0.0627</v>
      </c>
      <c r="BT92">
        <v>0.0665</v>
      </c>
      <c r="BU92">
        <v>0.0685</v>
      </c>
      <c r="BV92">
        <v>0.0705</v>
      </c>
      <c r="BW92">
        <v>0.0725</v>
      </c>
      <c r="BX92">
        <v>0.0745</v>
      </c>
      <c r="BY92">
        <v>0.0774</v>
      </c>
      <c r="BZ92">
        <v>0.1068</v>
      </c>
      <c r="CA92">
        <v>0.1356</v>
      </c>
      <c r="CB92">
        <v>0.1686</v>
      </c>
      <c r="CC92">
        <v>0.1977</v>
      </c>
      <c r="CD92">
        <v>0.2243</v>
      </c>
      <c r="CE92">
        <v>0.245</v>
      </c>
      <c r="CF92">
        <v>0.2636</v>
      </c>
      <c r="CG92">
        <v>0.2827</v>
      </c>
      <c r="CH92">
        <v>0.2985</v>
      </c>
      <c r="CI92">
        <v>0.3149</v>
      </c>
      <c r="CJ92">
        <v>0.3304</v>
      </c>
      <c r="CK92">
        <v>0.3446</v>
      </c>
      <c r="CL92">
        <v>0.3571</v>
      </c>
      <c r="CM92">
        <v>0.3677</v>
      </c>
      <c r="CN92">
        <v>0.3772</v>
      </c>
      <c r="CO92">
        <v>0.4074</v>
      </c>
      <c r="CP92">
        <v>0.4251</v>
      </c>
      <c r="CQ92">
        <v>0.4431</v>
      </c>
      <c r="CR92">
        <v>0.4605</v>
      </c>
      <c r="CS92">
        <v>0.4732</v>
      </c>
      <c r="CT92">
        <v>0.4801</v>
      </c>
      <c r="CU92">
        <v>0.4837</v>
      </c>
      <c r="CV92">
        <v>0.4873</v>
      </c>
      <c r="CW92">
        <v>0.4897</v>
      </c>
      <c r="CX92">
        <v>0.4907</v>
      </c>
      <c r="CY92">
        <v>0.493</v>
      </c>
      <c r="CZ92">
        <v>0.4995</v>
      </c>
      <c r="DA92">
        <v>0.5088</v>
      </c>
      <c r="DB92">
        <v>0.5181</v>
      </c>
      <c r="DC92">
        <v>0.5275</v>
      </c>
      <c r="DD92">
        <v>0.5393</v>
      </c>
      <c r="DE92">
        <v>0.5498</v>
      </c>
      <c r="DF92">
        <v>0.5602</v>
      </c>
      <c r="DG92">
        <v>0.5683</v>
      </c>
      <c r="DH92">
        <v>0.57</v>
      </c>
      <c r="DI92">
        <v>0.5863</v>
      </c>
      <c r="DJ92">
        <v>0.73</v>
      </c>
      <c r="DK92">
        <v>0.7585</v>
      </c>
      <c r="DL92">
        <v>0.7854</v>
      </c>
      <c r="DM92">
        <v>0.8</v>
      </c>
      <c r="DN92">
        <v>0.8</v>
      </c>
      <c r="DO92">
        <v>0.8</v>
      </c>
      <c r="DP92">
        <v>0.8</v>
      </c>
      <c r="DQ92">
        <v>0.8</v>
      </c>
      <c r="DR92">
        <v>0.8</v>
      </c>
      <c r="DS92">
        <v>0.9301</v>
      </c>
      <c r="DT92">
        <v>0.96</v>
      </c>
      <c r="DU92">
        <v>0.96</v>
      </c>
      <c r="DV92">
        <v>0.96</v>
      </c>
      <c r="DW92">
        <v>0.96</v>
      </c>
      <c r="DX92">
        <v>0.9723</v>
      </c>
    </row>
    <row r="93" spans="1:128">
      <c r="A93">
        <v>9.2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7.172e-8</v>
      </c>
      <c r="J93">
        <v>1.06e-6</v>
      </c>
      <c r="K93">
        <v>2.587e-6</v>
      </c>
      <c r="L93">
        <v>7.816e-6</v>
      </c>
      <c r="M93">
        <v>1.433e-5</v>
      </c>
      <c r="N93">
        <v>2.053e-5</v>
      </c>
      <c r="O93">
        <v>2.827e-5</v>
      </c>
      <c r="P93">
        <v>3.732e-5</v>
      </c>
      <c r="Q93">
        <v>5.773e-5</v>
      </c>
      <c r="R93">
        <v>8.59e-5</v>
      </c>
      <c r="S93">
        <v>0.0001038</v>
      </c>
      <c r="T93">
        <v>0.0001263</v>
      </c>
      <c r="U93">
        <v>0.0001559</v>
      </c>
      <c r="V93">
        <v>0.0002473</v>
      </c>
      <c r="W93">
        <v>0.0003499</v>
      </c>
      <c r="X93">
        <v>0.0004201</v>
      </c>
      <c r="Y93">
        <v>0.0004991</v>
      </c>
      <c r="Z93">
        <v>0.0005866</v>
      </c>
      <c r="AA93">
        <v>0.0007141</v>
      </c>
      <c r="AB93">
        <v>0.0011</v>
      </c>
      <c r="AC93">
        <v>0.0012</v>
      </c>
      <c r="AD93">
        <v>0.0014</v>
      </c>
      <c r="AE93">
        <v>0.0016</v>
      </c>
      <c r="AF93">
        <v>0.0019</v>
      </c>
      <c r="AG93">
        <v>0.0024</v>
      </c>
      <c r="AH93">
        <v>0.0027</v>
      </c>
      <c r="AI93">
        <v>0.003</v>
      </c>
      <c r="AJ93">
        <v>0.0033</v>
      </c>
      <c r="AK93">
        <v>0.0037</v>
      </c>
      <c r="AL93">
        <v>0.0047</v>
      </c>
      <c r="AM93">
        <v>0.0054</v>
      </c>
      <c r="AN93">
        <v>0.0058</v>
      </c>
      <c r="AO93">
        <v>0.0064</v>
      </c>
      <c r="AP93">
        <v>0.0076</v>
      </c>
      <c r="AQ93">
        <v>0.0089</v>
      </c>
      <c r="AR93">
        <v>0.0096</v>
      </c>
      <c r="AS93">
        <v>0.0103</v>
      </c>
      <c r="AT93">
        <v>0.0113</v>
      </c>
      <c r="AU93">
        <v>0.0134</v>
      </c>
      <c r="AV93">
        <v>0.0149</v>
      </c>
      <c r="AW93">
        <v>0.0158</v>
      </c>
      <c r="AX93">
        <v>0.0168</v>
      </c>
      <c r="AY93">
        <v>0.0183</v>
      </c>
      <c r="AZ93">
        <v>0.0212</v>
      </c>
      <c r="BA93">
        <v>0.0233</v>
      </c>
      <c r="BB93">
        <v>0.0246</v>
      </c>
      <c r="BC93">
        <v>0.0259</v>
      </c>
      <c r="BD93">
        <v>0.0272</v>
      </c>
      <c r="BE93">
        <v>0.0297</v>
      </c>
      <c r="BF93">
        <v>0.0323</v>
      </c>
      <c r="BG93">
        <v>0.0338</v>
      </c>
      <c r="BH93">
        <v>0.0353</v>
      </c>
      <c r="BI93">
        <v>0.0368</v>
      </c>
      <c r="BJ93">
        <v>0.0388</v>
      </c>
      <c r="BK93">
        <v>0.0419</v>
      </c>
      <c r="BL93">
        <v>0.0446</v>
      </c>
      <c r="BM93">
        <v>0.0463</v>
      </c>
      <c r="BN93">
        <v>0.0485</v>
      </c>
      <c r="BO93">
        <v>0.052</v>
      </c>
      <c r="BP93">
        <v>0.0551</v>
      </c>
      <c r="BQ93">
        <v>0.0569</v>
      </c>
      <c r="BR93">
        <v>0.059</v>
      </c>
      <c r="BS93">
        <v>0.0627</v>
      </c>
      <c r="BT93">
        <v>0.0665</v>
      </c>
      <c r="BU93">
        <v>0.0685</v>
      </c>
      <c r="BV93">
        <v>0.0705</v>
      </c>
      <c r="BW93">
        <v>0.0725</v>
      </c>
      <c r="BX93">
        <v>0.0745</v>
      </c>
      <c r="BY93">
        <v>0.0774</v>
      </c>
      <c r="BZ93">
        <v>0.1068</v>
      </c>
      <c r="CA93">
        <v>0.1356</v>
      </c>
      <c r="CB93">
        <v>0.1686</v>
      </c>
      <c r="CC93">
        <v>0.1977</v>
      </c>
      <c r="CD93">
        <v>0.2243</v>
      </c>
      <c r="CE93">
        <v>0.245</v>
      </c>
      <c r="CF93">
        <v>0.2636</v>
      </c>
      <c r="CG93">
        <v>0.2827</v>
      </c>
      <c r="CH93">
        <v>0.2985</v>
      </c>
      <c r="CI93">
        <v>0.3149</v>
      </c>
      <c r="CJ93">
        <v>0.3304</v>
      </c>
      <c r="CK93">
        <v>0.3446</v>
      </c>
      <c r="CL93">
        <v>0.3571</v>
      </c>
      <c r="CM93">
        <v>0.3677</v>
      </c>
      <c r="CN93">
        <v>0.3772</v>
      </c>
      <c r="CO93">
        <v>0.4074</v>
      </c>
      <c r="CP93">
        <v>0.4251</v>
      </c>
      <c r="CQ93">
        <v>0.4431</v>
      </c>
      <c r="CR93">
        <v>0.4605</v>
      </c>
      <c r="CS93">
        <v>0.4732</v>
      </c>
      <c r="CT93">
        <v>0.4801</v>
      </c>
      <c r="CU93">
        <v>0.4837</v>
      </c>
      <c r="CV93">
        <v>0.4873</v>
      </c>
      <c r="CW93">
        <v>0.4897</v>
      </c>
      <c r="CX93">
        <v>0.4907</v>
      </c>
      <c r="CY93">
        <v>0.493</v>
      </c>
      <c r="CZ93">
        <v>0.4995</v>
      </c>
      <c r="DA93">
        <v>0.5088</v>
      </c>
      <c r="DB93">
        <v>0.5181</v>
      </c>
      <c r="DC93">
        <v>0.5275</v>
      </c>
      <c r="DD93">
        <v>0.5393</v>
      </c>
      <c r="DE93">
        <v>0.5498</v>
      </c>
      <c r="DF93">
        <v>0.5602</v>
      </c>
      <c r="DG93">
        <v>0.5683</v>
      </c>
      <c r="DH93">
        <v>0.57</v>
      </c>
      <c r="DI93">
        <v>0.5863</v>
      </c>
      <c r="DJ93">
        <v>0.73</v>
      </c>
      <c r="DK93">
        <v>0.7585</v>
      </c>
      <c r="DL93">
        <v>0.7854</v>
      </c>
      <c r="DM93">
        <v>0.8</v>
      </c>
      <c r="DN93">
        <v>0.8</v>
      </c>
      <c r="DO93">
        <v>0.8</v>
      </c>
      <c r="DP93">
        <v>0.8</v>
      </c>
      <c r="DQ93">
        <v>0.8</v>
      </c>
      <c r="DR93">
        <v>0.8</v>
      </c>
      <c r="DS93">
        <v>0.9301</v>
      </c>
      <c r="DT93">
        <v>0.96</v>
      </c>
      <c r="DU93">
        <v>0.96</v>
      </c>
      <c r="DV93">
        <v>0.96</v>
      </c>
      <c r="DW93">
        <v>0.96</v>
      </c>
      <c r="DX93">
        <v>0.9723</v>
      </c>
    </row>
    <row r="94" spans="1:128">
      <c r="A94">
        <v>9.3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7.172e-8</v>
      </c>
      <c r="J94">
        <v>1.06e-6</v>
      </c>
      <c r="K94">
        <v>2.587e-6</v>
      </c>
      <c r="L94">
        <v>7.816e-6</v>
      </c>
      <c r="M94">
        <v>1.433e-5</v>
      </c>
      <c r="N94">
        <v>2.053e-5</v>
      </c>
      <c r="O94">
        <v>2.827e-5</v>
      </c>
      <c r="P94">
        <v>3.732e-5</v>
      </c>
      <c r="Q94">
        <v>5.773e-5</v>
      </c>
      <c r="R94">
        <v>8.59e-5</v>
      </c>
      <c r="S94">
        <v>0.0001038</v>
      </c>
      <c r="T94">
        <v>0.0001263</v>
      </c>
      <c r="U94">
        <v>0.0001559</v>
      </c>
      <c r="V94">
        <v>0.0002473</v>
      </c>
      <c r="W94">
        <v>0.0003499</v>
      </c>
      <c r="X94">
        <v>0.0004201</v>
      </c>
      <c r="Y94">
        <v>0.0004991</v>
      </c>
      <c r="Z94">
        <v>0.0005866</v>
      </c>
      <c r="AA94">
        <v>0.0007141</v>
      </c>
      <c r="AB94">
        <v>0.0011</v>
      </c>
      <c r="AC94">
        <v>0.0012</v>
      </c>
      <c r="AD94">
        <v>0.0014</v>
      </c>
      <c r="AE94">
        <v>0.0016</v>
      </c>
      <c r="AF94">
        <v>0.0019</v>
      </c>
      <c r="AG94">
        <v>0.0024</v>
      </c>
      <c r="AH94">
        <v>0.0027</v>
      </c>
      <c r="AI94">
        <v>0.003</v>
      </c>
      <c r="AJ94">
        <v>0.0033</v>
      </c>
      <c r="AK94">
        <v>0.0037</v>
      </c>
      <c r="AL94">
        <v>0.0047</v>
      </c>
      <c r="AM94">
        <v>0.0054</v>
      </c>
      <c r="AN94">
        <v>0.0058</v>
      </c>
      <c r="AO94">
        <v>0.0064</v>
      </c>
      <c r="AP94">
        <v>0.0076</v>
      </c>
      <c r="AQ94">
        <v>0.0089</v>
      </c>
      <c r="AR94">
        <v>0.0096</v>
      </c>
      <c r="AS94">
        <v>0.0103</v>
      </c>
      <c r="AT94">
        <v>0.0113</v>
      </c>
      <c r="AU94">
        <v>0.0134</v>
      </c>
      <c r="AV94">
        <v>0.0149</v>
      </c>
      <c r="AW94">
        <v>0.0158</v>
      </c>
      <c r="AX94">
        <v>0.0168</v>
      </c>
      <c r="AY94">
        <v>0.0183</v>
      </c>
      <c r="AZ94">
        <v>0.0212</v>
      </c>
      <c r="BA94">
        <v>0.0233</v>
      </c>
      <c r="BB94">
        <v>0.0246</v>
      </c>
      <c r="BC94">
        <v>0.0259</v>
      </c>
      <c r="BD94">
        <v>0.0272</v>
      </c>
      <c r="BE94">
        <v>0.0297</v>
      </c>
      <c r="BF94">
        <v>0.0323</v>
      </c>
      <c r="BG94">
        <v>0.0338</v>
      </c>
      <c r="BH94">
        <v>0.0353</v>
      </c>
      <c r="BI94">
        <v>0.0368</v>
      </c>
      <c r="BJ94">
        <v>0.0388</v>
      </c>
      <c r="BK94">
        <v>0.0419</v>
      </c>
      <c r="BL94">
        <v>0.0446</v>
      </c>
      <c r="BM94">
        <v>0.0463</v>
      </c>
      <c r="BN94">
        <v>0.0485</v>
      </c>
      <c r="BO94">
        <v>0.052</v>
      </c>
      <c r="BP94">
        <v>0.0551</v>
      </c>
      <c r="BQ94">
        <v>0.0569</v>
      </c>
      <c r="BR94">
        <v>0.059</v>
      </c>
      <c r="BS94">
        <v>0.0627</v>
      </c>
      <c r="BT94">
        <v>0.0665</v>
      </c>
      <c r="BU94">
        <v>0.0685</v>
      </c>
      <c r="BV94">
        <v>0.0705</v>
      </c>
      <c r="BW94">
        <v>0.0725</v>
      </c>
      <c r="BX94">
        <v>0.0745</v>
      </c>
      <c r="BY94">
        <v>0.0774</v>
      </c>
      <c r="BZ94">
        <v>0.1068</v>
      </c>
      <c r="CA94">
        <v>0.1356</v>
      </c>
      <c r="CB94">
        <v>0.1686</v>
      </c>
      <c r="CC94">
        <v>0.1977</v>
      </c>
      <c r="CD94">
        <v>0.2243</v>
      </c>
      <c r="CE94">
        <v>0.245</v>
      </c>
      <c r="CF94">
        <v>0.2636</v>
      </c>
      <c r="CG94">
        <v>0.2827</v>
      </c>
      <c r="CH94">
        <v>0.2985</v>
      </c>
      <c r="CI94">
        <v>0.3149</v>
      </c>
      <c r="CJ94">
        <v>0.3304</v>
      </c>
      <c r="CK94">
        <v>0.3446</v>
      </c>
      <c r="CL94">
        <v>0.3571</v>
      </c>
      <c r="CM94">
        <v>0.3677</v>
      </c>
      <c r="CN94">
        <v>0.3772</v>
      </c>
      <c r="CO94">
        <v>0.4074</v>
      </c>
      <c r="CP94">
        <v>0.4251</v>
      </c>
      <c r="CQ94">
        <v>0.4431</v>
      </c>
      <c r="CR94">
        <v>0.4605</v>
      </c>
      <c r="CS94">
        <v>0.4732</v>
      </c>
      <c r="CT94">
        <v>0.4801</v>
      </c>
      <c r="CU94">
        <v>0.4837</v>
      </c>
      <c r="CV94">
        <v>0.4873</v>
      </c>
      <c r="CW94">
        <v>0.4897</v>
      </c>
      <c r="CX94">
        <v>0.4907</v>
      </c>
      <c r="CY94">
        <v>0.493</v>
      </c>
      <c r="CZ94">
        <v>0.4995</v>
      </c>
      <c r="DA94">
        <v>0.5088</v>
      </c>
      <c r="DB94">
        <v>0.5181</v>
      </c>
      <c r="DC94">
        <v>0.5275</v>
      </c>
      <c r="DD94">
        <v>0.5393</v>
      </c>
      <c r="DE94">
        <v>0.5498</v>
      </c>
      <c r="DF94">
        <v>0.5602</v>
      </c>
      <c r="DG94">
        <v>0.5683</v>
      </c>
      <c r="DH94">
        <v>0.57</v>
      </c>
      <c r="DI94">
        <v>0.5863</v>
      </c>
      <c r="DJ94">
        <v>0.73</v>
      </c>
      <c r="DK94">
        <v>0.7585</v>
      </c>
      <c r="DL94">
        <v>0.7854</v>
      </c>
      <c r="DM94">
        <v>0.8</v>
      </c>
      <c r="DN94">
        <v>0.8</v>
      </c>
      <c r="DO94">
        <v>0.8</v>
      </c>
      <c r="DP94">
        <v>0.8</v>
      </c>
      <c r="DQ94">
        <v>0.8</v>
      </c>
      <c r="DR94">
        <v>0.8</v>
      </c>
      <c r="DS94">
        <v>0.9301</v>
      </c>
      <c r="DT94">
        <v>0.96</v>
      </c>
      <c r="DU94">
        <v>0.96</v>
      </c>
      <c r="DV94">
        <v>0.96</v>
      </c>
      <c r="DW94">
        <v>0.96</v>
      </c>
      <c r="DX94">
        <v>0.9723</v>
      </c>
    </row>
    <row r="95" spans="1:128">
      <c r="A95">
        <v>9.4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7.172e-8</v>
      </c>
      <c r="J95">
        <v>1.06e-6</v>
      </c>
      <c r="K95">
        <v>2.587e-6</v>
      </c>
      <c r="L95">
        <v>7.816e-6</v>
      </c>
      <c r="M95">
        <v>1.433e-5</v>
      </c>
      <c r="N95">
        <v>2.053e-5</v>
      </c>
      <c r="O95">
        <v>2.827e-5</v>
      </c>
      <c r="P95">
        <v>3.732e-5</v>
      </c>
      <c r="Q95">
        <v>5.773e-5</v>
      </c>
      <c r="R95">
        <v>8.59e-5</v>
      </c>
      <c r="S95">
        <v>0.0001038</v>
      </c>
      <c r="T95">
        <v>0.0001263</v>
      </c>
      <c r="U95">
        <v>0.0001559</v>
      </c>
      <c r="V95">
        <v>0.0002473</v>
      </c>
      <c r="W95">
        <v>0.0003499</v>
      </c>
      <c r="X95">
        <v>0.0004201</v>
      </c>
      <c r="Y95">
        <v>0.0004991</v>
      </c>
      <c r="Z95">
        <v>0.0005866</v>
      </c>
      <c r="AA95">
        <v>0.0007141</v>
      </c>
      <c r="AB95">
        <v>0.0011</v>
      </c>
      <c r="AC95">
        <v>0.0012</v>
      </c>
      <c r="AD95">
        <v>0.0014</v>
      </c>
      <c r="AE95">
        <v>0.0016</v>
      </c>
      <c r="AF95">
        <v>0.0019</v>
      </c>
      <c r="AG95">
        <v>0.0024</v>
      </c>
      <c r="AH95">
        <v>0.0027</v>
      </c>
      <c r="AI95">
        <v>0.003</v>
      </c>
      <c r="AJ95">
        <v>0.0033</v>
      </c>
      <c r="AK95">
        <v>0.0037</v>
      </c>
      <c r="AL95">
        <v>0.0047</v>
      </c>
      <c r="AM95">
        <v>0.0054</v>
      </c>
      <c r="AN95">
        <v>0.0058</v>
      </c>
      <c r="AO95">
        <v>0.0064</v>
      </c>
      <c r="AP95">
        <v>0.0076</v>
      </c>
      <c r="AQ95">
        <v>0.0089</v>
      </c>
      <c r="AR95">
        <v>0.0096</v>
      </c>
      <c r="AS95">
        <v>0.0103</v>
      </c>
      <c r="AT95">
        <v>0.0113</v>
      </c>
      <c r="AU95">
        <v>0.0134</v>
      </c>
      <c r="AV95">
        <v>0.0149</v>
      </c>
      <c r="AW95">
        <v>0.0158</v>
      </c>
      <c r="AX95">
        <v>0.0168</v>
      </c>
      <c r="AY95">
        <v>0.0183</v>
      </c>
      <c r="AZ95">
        <v>0.0212</v>
      </c>
      <c r="BA95">
        <v>0.0233</v>
      </c>
      <c r="BB95">
        <v>0.0246</v>
      </c>
      <c r="BC95">
        <v>0.0259</v>
      </c>
      <c r="BD95">
        <v>0.0272</v>
      </c>
      <c r="BE95">
        <v>0.0297</v>
      </c>
      <c r="BF95">
        <v>0.0323</v>
      </c>
      <c r="BG95">
        <v>0.0338</v>
      </c>
      <c r="BH95">
        <v>0.0353</v>
      </c>
      <c r="BI95">
        <v>0.0368</v>
      </c>
      <c r="BJ95">
        <v>0.0388</v>
      </c>
      <c r="BK95">
        <v>0.0419</v>
      </c>
      <c r="BL95">
        <v>0.0446</v>
      </c>
      <c r="BM95">
        <v>0.0463</v>
      </c>
      <c r="BN95">
        <v>0.0485</v>
      </c>
      <c r="BO95">
        <v>0.052</v>
      </c>
      <c r="BP95">
        <v>0.0551</v>
      </c>
      <c r="BQ95">
        <v>0.0569</v>
      </c>
      <c r="BR95">
        <v>0.059</v>
      </c>
      <c r="BS95">
        <v>0.0627</v>
      </c>
      <c r="BT95">
        <v>0.0665</v>
      </c>
      <c r="BU95">
        <v>0.0685</v>
      </c>
      <c r="BV95">
        <v>0.0705</v>
      </c>
      <c r="BW95">
        <v>0.0725</v>
      </c>
      <c r="BX95">
        <v>0.0745</v>
      </c>
      <c r="BY95">
        <v>0.0774</v>
      </c>
      <c r="BZ95">
        <v>0.1068</v>
      </c>
      <c r="CA95">
        <v>0.1356</v>
      </c>
      <c r="CB95">
        <v>0.1686</v>
      </c>
      <c r="CC95">
        <v>0.1977</v>
      </c>
      <c r="CD95">
        <v>0.2243</v>
      </c>
      <c r="CE95">
        <v>0.245</v>
      </c>
      <c r="CF95">
        <v>0.2636</v>
      </c>
      <c r="CG95">
        <v>0.2827</v>
      </c>
      <c r="CH95">
        <v>0.2985</v>
      </c>
      <c r="CI95">
        <v>0.3149</v>
      </c>
      <c r="CJ95">
        <v>0.3304</v>
      </c>
      <c r="CK95">
        <v>0.3446</v>
      </c>
      <c r="CL95">
        <v>0.3571</v>
      </c>
      <c r="CM95">
        <v>0.3677</v>
      </c>
      <c r="CN95">
        <v>0.3772</v>
      </c>
      <c r="CO95">
        <v>0.4074</v>
      </c>
      <c r="CP95">
        <v>0.4251</v>
      </c>
      <c r="CQ95">
        <v>0.4431</v>
      </c>
      <c r="CR95">
        <v>0.4605</v>
      </c>
      <c r="CS95">
        <v>0.4732</v>
      </c>
      <c r="CT95">
        <v>0.4801</v>
      </c>
      <c r="CU95">
        <v>0.4837</v>
      </c>
      <c r="CV95">
        <v>0.4873</v>
      </c>
      <c r="CW95">
        <v>0.4897</v>
      </c>
      <c r="CX95">
        <v>0.4907</v>
      </c>
      <c r="CY95">
        <v>0.493</v>
      </c>
      <c r="CZ95">
        <v>0.4995</v>
      </c>
      <c r="DA95">
        <v>0.5088</v>
      </c>
      <c r="DB95">
        <v>0.5181</v>
      </c>
      <c r="DC95">
        <v>0.5275</v>
      </c>
      <c r="DD95">
        <v>0.5393</v>
      </c>
      <c r="DE95">
        <v>0.5498</v>
      </c>
      <c r="DF95">
        <v>0.5602</v>
      </c>
      <c r="DG95">
        <v>0.5683</v>
      </c>
      <c r="DH95">
        <v>0.57</v>
      </c>
      <c r="DI95">
        <v>0.5863</v>
      </c>
      <c r="DJ95">
        <v>0.73</v>
      </c>
      <c r="DK95">
        <v>0.7585</v>
      </c>
      <c r="DL95">
        <v>0.7854</v>
      </c>
      <c r="DM95">
        <v>0.8</v>
      </c>
      <c r="DN95">
        <v>0.8</v>
      </c>
      <c r="DO95">
        <v>0.8</v>
      </c>
      <c r="DP95">
        <v>0.8</v>
      </c>
      <c r="DQ95">
        <v>0.8</v>
      </c>
      <c r="DR95">
        <v>0.8</v>
      </c>
      <c r="DS95">
        <v>0.9301</v>
      </c>
      <c r="DT95">
        <v>0.96</v>
      </c>
      <c r="DU95">
        <v>0.96</v>
      </c>
      <c r="DV95">
        <v>0.96</v>
      </c>
      <c r="DW95">
        <v>0.96</v>
      </c>
      <c r="DX95">
        <v>0.9723</v>
      </c>
    </row>
    <row r="96" spans="1:128">
      <c r="A96">
        <v>9.5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7.172e-8</v>
      </c>
      <c r="J96">
        <v>1.06e-6</v>
      </c>
      <c r="K96">
        <v>2.587e-6</v>
      </c>
      <c r="L96">
        <v>7.816e-6</v>
      </c>
      <c r="M96">
        <v>1.433e-5</v>
      </c>
      <c r="N96">
        <v>2.053e-5</v>
      </c>
      <c r="O96">
        <v>2.827e-5</v>
      </c>
      <c r="P96">
        <v>3.732e-5</v>
      </c>
      <c r="Q96">
        <v>5.773e-5</v>
      </c>
      <c r="R96">
        <v>8.59e-5</v>
      </c>
      <c r="S96">
        <v>0.0001038</v>
      </c>
      <c r="T96">
        <v>0.0001263</v>
      </c>
      <c r="U96">
        <v>0.0001559</v>
      </c>
      <c r="V96">
        <v>0.0002473</v>
      </c>
      <c r="W96">
        <v>0.0003499</v>
      </c>
      <c r="X96">
        <v>0.0004201</v>
      </c>
      <c r="Y96">
        <v>0.0004991</v>
      </c>
      <c r="Z96">
        <v>0.0005866</v>
      </c>
      <c r="AA96">
        <v>0.0007141</v>
      </c>
      <c r="AB96">
        <v>0.0011</v>
      </c>
      <c r="AC96">
        <v>0.0012</v>
      </c>
      <c r="AD96">
        <v>0.0014</v>
      </c>
      <c r="AE96">
        <v>0.0016</v>
      </c>
      <c r="AF96">
        <v>0.0019</v>
      </c>
      <c r="AG96">
        <v>0.0024</v>
      </c>
      <c r="AH96">
        <v>0.0027</v>
      </c>
      <c r="AI96">
        <v>0.003</v>
      </c>
      <c r="AJ96">
        <v>0.0033</v>
      </c>
      <c r="AK96">
        <v>0.0037</v>
      </c>
      <c r="AL96">
        <v>0.0047</v>
      </c>
      <c r="AM96">
        <v>0.0054</v>
      </c>
      <c r="AN96">
        <v>0.0058</v>
      </c>
      <c r="AO96">
        <v>0.0064</v>
      </c>
      <c r="AP96">
        <v>0.0076</v>
      </c>
      <c r="AQ96">
        <v>0.0089</v>
      </c>
      <c r="AR96">
        <v>0.0096</v>
      </c>
      <c r="AS96">
        <v>0.0103</v>
      </c>
      <c r="AT96">
        <v>0.0113</v>
      </c>
      <c r="AU96">
        <v>0.0134</v>
      </c>
      <c r="AV96">
        <v>0.0149</v>
      </c>
      <c r="AW96">
        <v>0.0158</v>
      </c>
      <c r="AX96">
        <v>0.0168</v>
      </c>
      <c r="AY96">
        <v>0.0183</v>
      </c>
      <c r="AZ96">
        <v>0.0212</v>
      </c>
      <c r="BA96">
        <v>0.0233</v>
      </c>
      <c r="BB96">
        <v>0.0246</v>
      </c>
      <c r="BC96">
        <v>0.0259</v>
      </c>
      <c r="BD96">
        <v>0.0272</v>
      </c>
      <c r="BE96">
        <v>0.0297</v>
      </c>
      <c r="BF96">
        <v>0.0323</v>
      </c>
      <c r="BG96">
        <v>0.0338</v>
      </c>
      <c r="BH96">
        <v>0.0353</v>
      </c>
      <c r="BI96">
        <v>0.0368</v>
      </c>
      <c r="BJ96">
        <v>0.0388</v>
      </c>
      <c r="BK96">
        <v>0.0419</v>
      </c>
      <c r="BL96">
        <v>0.0446</v>
      </c>
      <c r="BM96">
        <v>0.0463</v>
      </c>
      <c r="BN96">
        <v>0.0485</v>
      </c>
      <c r="BO96">
        <v>0.052</v>
      </c>
      <c r="BP96">
        <v>0.0551</v>
      </c>
      <c r="BQ96">
        <v>0.0569</v>
      </c>
      <c r="BR96">
        <v>0.059</v>
      </c>
      <c r="BS96">
        <v>0.0627</v>
      </c>
      <c r="BT96">
        <v>0.0665</v>
      </c>
      <c r="BU96">
        <v>0.0685</v>
      </c>
      <c r="BV96">
        <v>0.0705</v>
      </c>
      <c r="BW96">
        <v>0.0725</v>
      </c>
      <c r="BX96">
        <v>0.0745</v>
      </c>
      <c r="BY96">
        <v>0.0774</v>
      </c>
      <c r="BZ96">
        <v>0.1068</v>
      </c>
      <c r="CA96">
        <v>0.1356</v>
      </c>
      <c r="CB96">
        <v>0.1686</v>
      </c>
      <c r="CC96">
        <v>0.1977</v>
      </c>
      <c r="CD96">
        <v>0.2243</v>
      </c>
      <c r="CE96">
        <v>0.245</v>
      </c>
      <c r="CF96">
        <v>0.2636</v>
      </c>
      <c r="CG96">
        <v>0.2827</v>
      </c>
      <c r="CH96">
        <v>0.2985</v>
      </c>
      <c r="CI96">
        <v>0.3149</v>
      </c>
      <c r="CJ96">
        <v>0.3304</v>
      </c>
      <c r="CK96">
        <v>0.3446</v>
      </c>
      <c r="CL96">
        <v>0.3571</v>
      </c>
      <c r="CM96">
        <v>0.3677</v>
      </c>
      <c r="CN96">
        <v>0.3772</v>
      </c>
      <c r="CO96">
        <v>0.4074</v>
      </c>
      <c r="CP96">
        <v>0.4251</v>
      </c>
      <c r="CQ96">
        <v>0.4431</v>
      </c>
      <c r="CR96">
        <v>0.4605</v>
      </c>
      <c r="CS96">
        <v>0.4732</v>
      </c>
      <c r="CT96">
        <v>0.4801</v>
      </c>
      <c r="CU96">
        <v>0.4837</v>
      </c>
      <c r="CV96">
        <v>0.4873</v>
      </c>
      <c r="CW96">
        <v>0.4897</v>
      </c>
      <c r="CX96">
        <v>0.4907</v>
      </c>
      <c r="CY96">
        <v>0.493</v>
      </c>
      <c r="CZ96">
        <v>0.4995</v>
      </c>
      <c r="DA96">
        <v>0.5088</v>
      </c>
      <c r="DB96">
        <v>0.5181</v>
      </c>
      <c r="DC96">
        <v>0.5275</v>
      </c>
      <c r="DD96">
        <v>0.5393</v>
      </c>
      <c r="DE96">
        <v>0.5498</v>
      </c>
      <c r="DF96">
        <v>0.5602</v>
      </c>
      <c r="DG96">
        <v>0.5683</v>
      </c>
      <c r="DH96">
        <v>0.57</v>
      </c>
      <c r="DI96">
        <v>0.5863</v>
      </c>
      <c r="DJ96">
        <v>0.73</v>
      </c>
      <c r="DK96">
        <v>0.7585</v>
      </c>
      <c r="DL96">
        <v>0.7854</v>
      </c>
      <c r="DM96">
        <v>0.8</v>
      </c>
      <c r="DN96">
        <v>0.8</v>
      </c>
      <c r="DO96">
        <v>0.8</v>
      </c>
      <c r="DP96">
        <v>0.8</v>
      </c>
      <c r="DQ96">
        <v>0.8</v>
      </c>
      <c r="DR96">
        <v>0.8</v>
      </c>
      <c r="DS96">
        <v>0.9301</v>
      </c>
      <c r="DT96">
        <v>0.96</v>
      </c>
      <c r="DU96">
        <v>0.96</v>
      </c>
      <c r="DV96">
        <v>0.96</v>
      </c>
      <c r="DW96">
        <v>0.96</v>
      </c>
      <c r="DX96">
        <v>0.9723</v>
      </c>
    </row>
    <row r="97" spans="1:128">
      <c r="A97">
        <v>9.6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7.172e-8</v>
      </c>
      <c r="J97">
        <v>1.06e-6</v>
      </c>
      <c r="K97">
        <v>2.587e-6</v>
      </c>
      <c r="L97">
        <v>7.816e-6</v>
      </c>
      <c r="M97">
        <v>1.433e-5</v>
      </c>
      <c r="N97">
        <v>2.053e-5</v>
      </c>
      <c r="O97">
        <v>2.827e-5</v>
      </c>
      <c r="P97">
        <v>3.732e-5</v>
      </c>
      <c r="Q97">
        <v>5.773e-5</v>
      </c>
      <c r="R97">
        <v>8.59e-5</v>
      </c>
      <c r="S97">
        <v>0.0001038</v>
      </c>
      <c r="T97">
        <v>0.0001263</v>
      </c>
      <c r="U97">
        <v>0.0001559</v>
      </c>
      <c r="V97">
        <v>0.0002473</v>
      </c>
      <c r="W97">
        <v>0.0003499</v>
      </c>
      <c r="X97">
        <v>0.0004201</v>
      </c>
      <c r="Y97">
        <v>0.0004991</v>
      </c>
      <c r="Z97">
        <v>0.0005866</v>
      </c>
      <c r="AA97">
        <v>0.0007141</v>
      </c>
      <c r="AB97">
        <v>0.0011</v>
      </c>
      <c r="AC97">
        <v>0.0012</v>
      </c>
      <c r="AD97">
        <v>0.0014</v>
      </c>
      <c r="AE97">
        <v>0.0016</v>
      </c>
      <c r="AF97">
        <v>0.0019</v>
      </c>
      <c r="AG97">
        <v>0.0024</v>
      </c>
      <c r="AH97">
        <v>0.0027</v>
      </c>
      <c r="AI97">
        <v>0.003</v>
      </c>
      <c r="AJ97">
        <v>0.0033</v>
      </c>
      <c r="AK97">
        <v>0.0037</v>
      </c>
      <c r="AL97">
        <v>0.0047</v>
      </c>
      <c r="AM97">
        <v>0.0054</v>
      </c>
      <c r="AN97">
        <v>0.0058</v>
      </c>
      <c r="AO97">
        <v>0.0064</v>
      </c>
      <c r="AP97">
        <v>0.0076</v>
      </c>
      <c r="AQ97">
        <v>0.0089</v>
      </c>
      <c r="AR97">
        <v>0.0096</v>
      </c>
      <c r="AS97">
        <v>0.0103</v>
      </c>
      <c r="AT97">
        <v>0.0113</v>
      </c>
      <c r="AU97">
        <v>0.0134</v>
      </c>
      <c r="AV97">
        <v>0.0149</v>
      </c>
      <c r="AW97">
        <v>0.0158</v>
      </c>
      <c r="AX97">
        <v>0.0168</v>
      </c>
      <c r="AY97">
        <v>0.0183</v>
      </c>
      <c r="AZ97">
        <v>0.0212</v>
      </c>
      <c r="BA97">
        <v>0.0233</v>
      </c>
      <c r="BB97">
        <v>0.0246</v>
      </c>
      <c r="BC97">
        <v>0.0259</v>
      </c>
      <c r="BD97">
        <v>0.0272</v>
      </c>
      <c r="BE97">
        <v>0.0297</v>
      </c>
      <c r="BF97">
        <v>0.0323</v>
      </c>
      <c r="BG97">
        <v>0.0338</v>
      </c>
      <c r="BH97">
        <v>0.0353</v>
      </c>
      <c r="BI97">
        <v>0.0368</v>
      </c>
      <c r="BJ97">
        <v>0.0388</v>
      </c>
      <c r="BK97">
        <v>0.0419</v>
      </c>
      <c r="BL97">
        <v>0.0446</v>
      </c>
      <c r="BM97">
        <v>0.0463</v>
      </c>
      <c r="BN97">
        <v>0.0485</v>
      </c>
      <c r="BO97">
        <v>0.052</v>
      </c>
      <c r="BP97">
        <v>0.0551</v>
      </c>
      <c r="BQ97">
        <v>0.0569</v>
      </c>
      <c r="BR97">
        <v>0.059</v>
      </c>
      <c r="BS97">
        <v>0.0627</v>
      </c>
      <c r="BT97">
        <v>0.0665</v>
      </c>
      <c r="BU97">
        <v>0.0685</v>
      </c>
      <c r="BV97">
        <v>0.0705</v>
      </c>
      <c r="BW97">
        <v>0.0725</v>
      </c>
      <c r="BX97">
        <v>0.0745</v>
      </c>
      <c r="BY97">
        <v>0.0774</v>
      </c>
      <c r="BZ97">
        <v>0.1068</v>
      </c>
      <c r="CA97">
        <v>0.1356</v>
      </c>
      <c r="CB97">
        <v>0.1686</v>
      </c>
      <c r="CC97">
        <v>0.1977</v>
      </c>
      <c r="CD97">
        <v>0.2243</v>
      </c>
      <c r="CE97">
        <v>0.245</v>
      </c>
      <c r="CF97">
        <v>0.2636</v>
      </c>
      <c r="CG97">
        <v>0.2827</v>
      </c>
      <c r="CH97">
        <v>0.2985</v>
      </c>
      <c r="CI97">
        <v>0.3149</v>
      </c>
      <c r="CJ97">
        <v>0.3304</v>
      </c>
      <c r="CK97">
        <v>0.3446</v>
      </c>
      <c r="CL97">
        <v>0.3571</v>
      </c>
      <c r="CM97">
        <v>0.3677</v>
      </c>
      <c r="CN97">
        <v>0.3772</v>
      </c>
      <c r="CO97">
        <v>0.4074</v>
      </c>
      <c r="CP97">
        <v>0.4251</v>
      </c>
      <c r="CQ97">
        <v>0.4431</v>
      </c>
      <c r="CR97">
        <v>0.4605</v>
      </c>
      <c r="CS97">
        <v>0.4732</v>
      </c>
      <c r="CT97">
        <v>0.4801</v>
      </c>
      <c r="CU97">
        <v>0.4837</v>
      </c>
      <c r="CV97">
        <v>0.4873</v>
      </c>
      <c r="CW97">
        <v>0.4897</v>
      </c>
      <c r="CX97">
        <v>0.4907</v>
      </c>
      <c r="CY97">
        <v>0.493</v>
      </c>
      <c r="CZ97">
        <v>0.4995</v>
      </c>
      <c r="DA97">
        <v>0.5088</v>
      </c>
      <c r="DB97">
        <v>0.5181</v>
      </c>
      <c r="DC97">
        <v>0.5275</v>
      </c>
      <c r="DD97">
        <v>0.5393</v>
      </c>
      <c r="DE97">
        <v>0.5498</v>
      </c>
      <c r="DF97">
        <v>0.5602</v>
      </c>
      <c r="DG97">
        <v>0.5683</v>
      </c>
      <c r="DH97">
        <v>0.57</v>
      </c>
      <c r="DI97">
        <v>0.5863</v>
      </c>
      <c r="DJ97">
        <v>0.73</v>
      </c>
      <c r="DK97">
        <v>0.7585</v>
      </c>
      <c r="DL97">
        <v>0.7854</v>
      </c>
      <c r="DM97">
        <v>0.8</v>
      </c>
      <c r="DN97">
        <v>0.8</v>
      </c>
      <c r="DO97">
        <v>0.8</v>
      </c>
      <c r="DP97">
        <v>0.8</v>
      </c>
      <c r="DQ97">
        <v>0.8</v>
      </c>
      <c r="DR97">
        <v>0.8</v>
      </c>
      <c r="DS97">
        <v>0.9301</v>
      </c>
      <c r="DT97">
        <v>0.96</v>
      </c>
      <c r="DU97">
        <v>0.96</v>
      </c>
      <c r="DV97">
        <v>0.96</v>
      </c>
      <c r="DW97">
        <v>0.96</v>
      </c>
      <c r="DX97">
        <v>0.9723</v>
      </c>
    </row>
    <row r="98" spans="1:128">
      <c r="A98">
        <v>9.7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7.172e-8</v>
      </c>
      <c r="J98">
        <v>1.06e-6</v>
      </c>
      <c r="K98">
        <v>2.587e-6</v>
      </c>
      <c r="L98">
        <v>7.816e-6</v>
      </c>
      <c r="M98">
        <v>1.433e-5</v>
      </c>
      <c r="N98">
        <v>2.053e-5</v>
      </c>
      <c r="O98">
        <v>2.827e-5</v>
      </c>
      <c r="P98">
        <v>3.732e-5</v>
      </c>
      <c r="Q98">
        <v>5.773e-5</v>
      </c>
      <c r="R98">
        <v>8.59e-5</v>
      </c>
      <c r="S98">
        <v>0.0001038</v>
      </c>
      <c r="T98">
        <v>0.0001263</v>
      </c>
      <c r="U98">
        <v>0.0001559</v>
      </c>
      <c r="V98">
        <v>0.0002473</v>
      </c>
      <c r="W98">
        <v>0.0003499</v>
      </c>
      <c r="X98">
        <v>0.0004201</v>
      </c>
      <c r="Y98">
        <v>0.0004991</v>
      </c>
      <c r="Z98">
        <v>0.0005866</v>
      </c>
      <c r="AA98">
        <v>0.0007141</v>
      </c>
      <c r="AB98">
        <v>0.0011</v>
      </c>
      <c r="AC98">
        <v>0.0012</v>
      </c>
      <c r="AD98">
        <v>0.0014</v>
      </c>
      <c r="AE98">
        <v>0.0016</v>
      </c>
      <c r="AF98">
        <v>0.0019</v>
      </c>
      <c r="AG98">
        <v>0.0024</v>
      </c>
      <c r="AH98">
        <v>0.0027</v>
      </c>
      <c r="AI98">
        <v>0.003</v>
      </c>
      <c r="AJ98">
        <v>0.0033</v>
      </c>
      <c r="AK98">
        <v>0.0037</v>
      </c>
      <c r="AL98">
        <v>0.0047</v>
      </c>
      <c r="AM98">
        <v>0.0054</v>
      </c>
      <c r="AN98">
        <v>0.0058</v>
      </c>
      <c r="AO98">
        <v>0.0064</v>
      </c>
      <c r="AP98">
        <v>0.0076</v>
      </c>
      <c r="AQ98">
        <v>0.0089</v>
      </c>
      <c r="AR98">
        <v>0.0096</v>
      </c>
      <c r="AS98">
        <v>0.0103</v>
      </c>
      <c r="AT98">
        <v>0.0113</v>
      </c>
      <c r="AU98">
        <v>0.0134</v>
      </c>
      <c r="AV98">
        <v>0.0149</v>
      </c>
      <c r="AW98">
        <v>0.0158</v>
      </c>
      <c r="AX98">
        <v>0.0168</v>
      </c>
      <c r="AY98">
        <v>0.0183</v>
      </c>
      <c r="AZ98">
        <v>0.0212</v>
      </c>
      <c r="BA98">
        <v>0.0233</v>
      </c>
      <c r="BB98">
        <v>0.0246</v>
      </c>
      <c r="BC98">
        <v>0.0259</v>
      </c>
      <c r="BD98">
        <v>0.0272</v>
      </c>
      <c r="BE98">
        <v>0.0297</v>
      </c>
      <c r="BF98">
        <v>0.0323</v>
      </c>
      <c r="BG98">
        <v>0.0338</v>
      </c>
      <c r="BH98">
        <v>0.0353</v>
      </c>
      <c r="BI98">
        <v>0.0368</v>
      </c>
      <c r="BJ98">
        <v>0.0388</v>
      </c>
      <c r="BK98">
        <v>0.0419</v>
      </c>
      <c r="BL98">
        <v>0.0446</v>
      </c>
      <c r="BM98">
        <v>0.0463</v>
      </c>
      <c r="BN98">
        <v>0.0485</v>
      </c>
      <c r="BO98">
        <v>0.052</v>
      </c>
      <c r="BP98">
        <v>0.0551</v>
      </c>
      <c r="BQ98">
        <v>0.0569</v>
      </c>
      <c r="BR98">
        <v>0.059</v>
      </c>
      <c r="BS98">
        <v>0.0627</v>
      </c>
      <c r="BT98">
        <v>0.0665</v>
      </c>
      <c r="BU98">
        <v>0.0685</v>
      </c>
      <c r="BV98">
        <v>0.0705</v>
      </c>
      <c r="BW98">
        <v>0.0725</v>
      </c>
      <c r="BX98">
        <v>0.0745</v>
      </c>
      <c r="BY98">
        <v>0.0774</v>
      </c>
      <c r="BZ98">
        <v>0.1068</v>
      </c>
      <c r="CA98">
        <v>0.1356</v>
      </c>
      <c r="CB98">
        <v>0.1686</v>
      </c>
      <c r="CC98">
        <v>0.1977</v>
      </c>
      <c r="CD98">
        <v>0.2243</v>
      </c>
      <c r="CE98">
        <v>0.245</v>
      </c>
      <c r="CF98">
        <v>0.2636</v>
      </c>
      <c r="CG98">
        <v>0.2827</v>
      </c>
      <c r="CH98">
        <v>0.2985</v>
      </c>
      <c r="CI98">
        <v>0.3149</v>
      </c>
      <c r="CJ98">
        <v>0.3304</v>
      </c>
      <c r="CK98">
        <v>0.3446</v>
      </c>
      <c r="CL98">
        <v>0.3571</v>
      </c>
      <c r="CM98">
        <v>0.3677</v>
      </c>
      <c r="CN98">
        <v>0.3772</v>
      </c>
      <c r="CO98">
        <v>0.4074</v>
      </c>
      <c r="CP98">
        <v>0.4251</v>
      </c>
      <c r="CQ98">
        <v>0.4431</v>
      </c>
      <c r="CR98">
        <v>0.4605</v>
      </c>
      <c r="CS98">
        <v>0.4732</v>
      </c>
      <c r="CT98">
        <v>0.4801</v>
      </c>
      <c r="CU98">
        <v>0.4837</v>
      </c>
      <c r="CV98">
        <v>0.4873</v>
      </c>
      <c r="CW98">
        <v>0.4897</v>
      </c>
      <c r="CX98">
        <v>0.4907</v>
      </c>
      <c r="CY98">
        <v>0.493</v>
      </c>
      <c r="CZ98">
        <v>0.4995</v>
      </c>
      <c r="DA98">
        <v>0.5088</v>
      </c>
      <c r="DB98">
        <v>0.5181</v>
      </c>
      <c r="DC98">
        <v>0.5275</v>
      </c>
      <c r="DD98">
        <v>0.5393</v>
      </c>
      <c r="DE98">
        <v>0.5498</v>
      </c>
      <c r="DF98">
        <v>0.5602</v>
      </c>
      <c r="DG98">
        <v>0.5683</v>
      </c>
      <c r="DH98">
        <v>0.57</v>
      </c>
      <c r="DI98">
        <v>0.5863</v>
      </c>
      <c r="DJ98">
        <v>0.73</v>
      </c>
      <c r="DK98">
        <v>0.7585</v>
      </c>
      <c r="DL98">
        <v>0.7854</v>
      </c>
      <c r="DM98">
        <v>0.8</v>
      </c>
      <c r="DN98">
        <v>0.8</v>
      </c>
      <c r="DO98">
        <v>0.8</v>
      </c>
      <c r="DP98">
        <v>0.8</v>
      </c>
      <c r="DQ98">
        <v>0.8</v>
      </c>
      <c r="DR98">
        <v>0.8</v>
      </c>
      <c r="DS98">
        <v>0.9301</v>
      </c>
      <c r="DT98">
        <v>0.96</v>
      </c>
      <c r="DU98">
        <v>0.96</v>
      </c>
      <c r="DV98">
        <v>0.96</v>
      </c>
      <c r="DW98">
        <v>0.96</v>
      </c>
      <c r="DX98">
        <v>0.9723</v>
      </c>
    </row>
    <row r="99" spans="1:128">
      <c r="A99">
        <v>9.8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7.172e-8</v>
      </c>
      <c r="J99">
        <v>1.06e-6</v>
      </c>
      <c r="K99">
        <v>2.587e-6</v>
      </c>
      <c r="L99">
        <v>7.816e-6</v>
      </c>
      <c r="M99">
        <v>1.433e-5</v>
      </c>
      <c r="N99">
        <v>2.053e-5</v>
      </c>
      <c r="O99">
        <v>2.827e-5</v>
      </c>
      <c r="P99">
        <v>3.732e-5</v>
      </c>
      <c r="Q99">
        <v>5.773e-5</v>
      </c>
      <c r="R99">
        <v>8.59e-5</v>
      </c>
      <c r="S99">
        <v>0.0001038</v>
      </c>
      <c r="T99">
        <v>0.0001263</v>
      </c>
      <c r="U99">
        <v>0.0001559</v>
      </c>
      <c r="V99">
        <v>0.0002473</v>
      </c>
      <c r="W99">
        <v>0.0003499</v>
      </c>
      <c r="X99">
        <v>0.0004201</v>
      </c>
      <c r="Y99">
        <v>0.0004991</v>
      </c>
      <c r="Z99">
        <v>0.0005866</v>
      </c>
      <c r="AA99">
        <v>0.0007141</v>
      </c>
      <c r="AB99">
        <v>0.0011</v>
      </c>
      <c r="AC99">
        <v>0.0012</v>
      </c>
      <c r="AD99">
        <v>0.0014</v>
      </c>
      <c r="AE99">
        <v>0.0016</v>
      </c>
      <c r="AF99">
        <v>0.0019</v>
      </c>
      <c r="AG99">
        <v>0.0024</v>
      </c>
      <c r="AH99">
        <v>0.0027</v>
      </c>
      <c r="AI99">
        <v>0.003</v>
      </c>
      <c r="AJ99">
        <v>0.0033</v>
      </c>
      <c r="AK99">
        <v>0.0037</v>
      </c>
      <c r="AL99">
        <v>0.0047</v>
      </c>
      <c r="AM99">
        <v>0.0054</v>
      </c>
      <c r="AN99">
        <v>0.0058</v>
      </c>
      <c r="AO99">
        <v>0.0064</v>
      </c>
      <c r="AP99">
        <v>0.0076</v>
      </c>
      <c r="AQ99">
        <v>0.0089</v>
      </c>
      <c r="AR99">
        <v>0.0096</v>
      </c>
      <c r="AS99">
        <v>0.0103</v>
      </c>
      <c r="AT99">
        <v>0.0113</v>
      </c>
      <c r="AU99">
        <v>0.0134</v>
      </c>
      <c r="AV99">
        <v>0.0149</v>
      </c>
      <c r="AW99">
        <v>0.0158</v>
      </c>
      <c r="AX99">
        <v>0.0168</v>
      </c>
      <c r="AY99">
        <v>0.0183</v>
      </c>
      <c r="AZ99">
        <v>0.0212</v>
      </c>
      <c r="BA99">
        <v>0.0233</v>
      </c>
      <c r="BB99">
        <v>0.0246</v>
      </c>
      <c r="BC99">
        <v>0.0259</v>
      </c>
      <c r="BD99">
        <v>0.0272</v>
      </c>
      <c r="BE99">
        <v>0.0297</v>
      </c>
      <c r="BF99">
        <v>0.0323</v>
      </c>
      <c r="BG99">
        <v>0.0338</v>
      </c>
      <c r="BH99">
        <v>0.0353</v>
      </c>
      <c r="BI99">
        <v>0.0368</v>
      </c>
      <c r="BJ99">
        <v>0.0388</v>
      </c>
      <c r="BK99">
        <v>0.0419</v>
      </c>
      <c r="BL99">
        <v>0.0446</v>
      </c>
      <c r="BM99">
        <v>0.0463</v>
      </c>
      <c r="BN99">
        <v>0.0485</v>
      </c>
      <c r="BO99">
        <v>0.052</v>
      </c>
      <c r="BP99">
        <v>0.0551</v>
      </c>
      <c r="BQ99">
        <v>0.0569</v>
      </c>
      <c r="BR99">
        <v>0.059</v>
      </c>
      <c r="BS99">
        <v>0.0627</v>
      </c>
      <c r="BT99">
        <v>0.0665</v>
      </c>
      <c r="BU99">
        <v>0.0685</v>
      </c>
      <c r="BV99">
        <v>0.0705</v>
      </c>
      <c r="BW99">
        <v>0.0725</v>
      </c>
      <c r="BX99">
        <v>0.0745</v>
      </c>
      <c r="BY99">
        <v>0.0774</v>
      </c>
      <c r="BZ99">
        <v>0.1068</v>
      </c>
      <c r="CA99">
        <v>0.1356</v>
      </c>
      <c r="CB99">
        <v>0.1686</v>
      </c>
      <c r="CC99">
        <v>0.1977</v>
      </c>
      <c r="CD99">
        <v>0.2243</v>
      </c>
      <c r="CE99">
        <v>0.245</v>
      </c>
      <c r="CF99">
        <v>0.2636</v>
      </c>
      <c r="CG99">
        <v>0.2827</v>
      </c>
      <c r="CH99">
        <v>0.2985</v>
      </c>
      <c r="CI99">
        <v>0.3149</v>
      </c>
      <c r="CJ99">
        <v>0.3304</v>
      </c>
      <c r="CK99">
        <v>0.3446</v>
      </c>
      <c r="CL99">
        <v>0.3571</v>
      </c>
      <c r="CM99">
        <v>0.3677</v>
      </c>
      <c r="CN99">
        <v>0.3772</v>
      </c>
      <c r="CO99">
        <v>0.4074</v>
      </c>
      <c r="CP99">
        <v>0.4251</v>
      </c>
      <c r="CQ99">
        <v>0.4431</v>
      </c>
      <c r="CR99">
        <v>0.4605</v>
      </c>
      <c r="CS99">
        <v>0.4732</v>
      </c>
      <c r="CT99">
        <v>0.4801</v>
      </c>
      <c r="CU99">
        <v>0.4837</v>
      </c>
      <c r="CV99">
        <v>0.4873</v>
      </c>
      <c r="CW99">
        <v>0.4897</v>
      </c>
      <c r="CX99">
        <v>0.4907</v>
      </c>
      <c r="CY99">
        <v>0.493</v>
      </c>
      <c r="CZ99">
        <v>0.4995</v>
      </c>
      <c r="DA99">
        <v>0.5088</v>
      </c>
      <c r="DB99">
        <v>0.5181</v>
      </c>
      <c r="DC99">
        <v>0.5275</v>
      </c>
      <c r="DD99">
        <v>0.5393</v>
      </c>
      <c r="DE99">
        <v>0.5498</v>
      </c>
      <c r="DF99">
        <v>0.5602</v>
      </c>
      <c r="DG99">
        <v>0.5683</v>
      </c>
      <c r="DH99">
        <v>0.57</v>
      </c>
      <c r="DI99">
        <v>0.5863</v>
      </c>
      <c r="DJ99">
        <v>0.73</v>
      </c>
      <c r="DK99">
        <v>0.7585</v>
      </c>
      <c r="DL99">
        <v>0.7854</v>
      </c>
      <c r="DM99">
        <v>0.8</v>
      </c>
      <c r="DN99">
        <v>0.8</v>
      </c>
      <c r="DO99">
        <v>0.8</v>
      </c>
      <c r="DP99">
        <v>0.8</v>
      </c>
      <c r="DQ99">
        <v>0.8</v>
      </c>
      <c r="DR99">
        <v>0.8</v>
      </c>
      <c r="DS99">
        <v>0.9301</v>
      </c>
      <c r="DT99">
        <v>0.96</v>
      </c>
      <c r="DU99">
        <v>0.96</v>
      </c>
      <c r="DV99">
        <v>0.96</v>
      </c>
      <c r="DW99">
        <v>0.96</v>
      </c>
      <c r="DX99">
        <v>0.9723</v>
      </c>
    </row>
    <row r="100" spans="1:128">
      <c r="A100">
        <v>9.9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7.172e-8</v>
      </c>
      <c r="J100">
        <v>1.06e-6</v>
      </c>
      <c r="K100">
        <v>2.587e-6</v>
      </c>
      <c r="L100">
        <v>7.816e-6</v>
      </c>
      <c r="M100">
        <v>1.433e-5</v>
      </c>
      <c r="N100">
        <v>2.053e-5</v>
      </c>
      <c r="O100">
        <v>2.827e-5</v>
      </c>
      <c r="P100">
        <v>3.732e-5</v>
      </c>
      <c r="Q100">
        <v>5.773e-5</v>
      </c>
      <c r="R100">
        <v>8.59e-5</v>
      </c>
      <c r="S100">
        <v>0.0001038</v>
      </c>
      <c r="T100">
        <v>0.0001263</v>
      </c>
      <c r="U100">
        <v>0.0001559</v>
      </c>
      <c r="V100">
        <v>0.0002473</v>
      </c>
      <c r="W100">
        <v>0.0003499</v>
      </c>
      <c r="X100">
        <v>0.0004201</v>
      </c>
      <c r="Y100">
        <v>0.0004991</v>
      </c>
      <c r="Z100">
        <v>0.0005866</v>
      </c>
      <c r="AA100">
        <v>0.0007141</v>
      </c>
      <c r="AB100">
        <v>0.0011</v>
      </c>
      <c r="AC100">
        <v>0.0012</v>
      </c>
      <c r="AD100">
        <v>0.0014</v>
      </c>
      <c r="AE100">
        <v>0.0016</v>
      </c>
      <c r="AF100">
        <v>0.0019</v>
      </c>
      <c r="AG100">
        <v>0.0024</v>
      </c>
      <c r="AH100">
        <v>0.0027</v>
      </c>
      <c r="AI100">
        <v>0.003</v>
      </c>
      <c r="AJ100">
        <v>0.0033</v>
      </c>
      <c r="AK100">
        <v>0.0037</v>
      </c>
      <c r="AL100">
        <v>0.0047</v>
      </c>
      <c r="AM100">
        <v>0.0054</v>
      </c>
      <c r="AN100">
        <v>0.0058</v>
      </c>
      <c r="AO100">
        <v>0.0064</v>
      </c>
      <c r="AP100">
        <v>0.0076</v>
      </c>
      <c r="AQ100">
        <v>0.0089</v>
      </c>
      <c r="AR100">
        <v>0.0096</v>
      </c>
      <c r="AS100">
        <v>0.0103</v>
      </c>
      <c r="AT100">
        <v>0.0113</v>
      </c>
      <c r="AU100">
        <v>0.0134</v>
      </c>
      <c r="AV100">
        <v>0.0149</v>
      </c>
      <c r="AW100">
        <v>0.0158</v>
      </c>
      <c r="AX100">
        <v>0.0168</v>
      </c>
      <c r="AY100">
        <v>0.0183</v>
      </c>
      <c r="AZ100">
        <v>0.0212</v>
      </c>
      <c r="BA100">
        <v>0.0233</v>
      </c>
      <c r="BB100">
        <v>0.0246</v>
      </c>
      <c r="BC100">
        <v>0.0259</v>
      </c>
      <c r="BD100">
        <v>0.0272</v>
      </c>
      <c r="BE100">
        <v>0.0297</v>
      </c>
      <c r="BF100">
        <v>0.0323</v>
      </c>
      <c r="BG100">
        <v>0.0338</v>
      </c>
      <c r="BH100">
        <v>0.0353</v>
      </c>
      <c r="BI100">
        <v>0.0368</v>
      </c>
      <c r="BJ100">
        <v>0.0388</v>
      </c>
      <c r="BK100">
        <v>0.0419</v>
      </c>
      <c r="BL100">
        <v>0.0446</v>
      </c>
      <c r="BM100">
        <v>0.0463</v>
      </c>
      <c r="BN100">
        <v>0.0485</v>
      </c>
      <c r="BO100">
        <v>0.052</v>
      </c>
      <c r="BP100">
        <v>0.0551</v>
      </c>
      <c r="BQ100">
        <v>0.0569</v>
      </c>
      <c r="BR100">
        <v>0.059</v>
      </c>
      <c r="BS100">
        <v>0.0627</v>
      </c>
      <c r="BT100">
        <v>0.0665</v>
      </c>
      <c r="BU100">
        <v>0.0685</v>
      </c>
      <c r="BV100">
        <v>0.0705</v>
      </c>
      <c r="BW100">
        <v>0.0725</v>
      </c>
      <c r="BX100">
        <v>0.0745</v>
      </c>
      <c r="BY100">
        <v>0.0774</v>
      </c>
      <c r="BZ100">
        <v>0.1068</v>
      </c>
      <c r="CA100">
        <v>0.1356</v>
      </c>
      <c r="CB100">
        <v>0.1686</v>
      </c>
      <c r="CC100">
        <v>0.1977</v>
      </c>
      <c r="CD100">
        <v>0.2243</v>
      </c>
      <c r="CE100">
        <v>0.245</v>
      </c>
      <c r="CF100">
        <v>0.2636</v>
      </c>
      <c r="CG100">
        <v>0.2827</v>
      </c>
      <c r="CH100">
        <v>0.2985</v>
      </c>
      <c r="CI100">
        <v>0.3149</v>
      </c>
      <c r="CJ100">
        <v>0.3304</v>
      </c>
      <c r="CK100">
        <v>0.3446</v>
      </c>
      <c r="CL100">
        <v>0.3571</v>
      </c>
      <c r="CM100">
        <v>0.3677</v>
      </c>
      <c r="CN100">
        <v>0.3772</v>
      </c>
      <c r="CO100">
        <v>0.4074</v>
      </c>
      <c r="CP100">
        <v>0.4251</v>
      </c>
      <c r="CQ100">
        <v>0.4431</v>
      </c>
      <c r="CR100">
        <v>0.4605</v>
      </c>
      <c r="CS100">
        <v>0.4732</v>
      </c>
      <c r="CT100">
        <v>0.4801</v>
      </c>
      <c r="CU100">
        <v>0.4837</v>
      </c>
      <c r="CV100">
        <v>0.4873</v>
      </c>
      <c r="CW100">
        <v>0.4897</v>
      </c>
      <c r="CX100">
        <v>0.4907</v>
      </c>
      <c r="CY100">
        <v>0.493</v>
      </c>
      <c r="CZ100">
        <v>0.4995</v>
      </c>
      <c r="DA100">
        <v>0.5088</v>
      </c>
      <c r="DB100">
        <v>0.5181</v>
      </c>
      <c r="DC100">
        <v>0.5275</v>
      </c>
      <c r="DD100">
        <v>0.5393</v>
      </c>
      <c r="DE100">
        <v>0.5498</v>
      </c>
      <c r="DF100">
        <v>0.5602</v>
      </c>
      <c r="DG100">
        <v>0.5683</v>
      </c>
      <c r="DH100">
        <v>0.57</v>
      </c>
      <c r="DI100">
        <v>0.5863</v>
      </c>
      <c r="DJ100">
        <v>0.73</v>
      </c>
      <c r="DK100">
        <v>0.7585</v>
      </c>
      <c r="DL100">
        <v>0.7854</v>
      </c>
      <c r="DM100">
        <v>0.8</v>
      </c>
      <c r="DN100">
        <v>0.8</v>
      </c>
      <c r="DO100">
        <v>0.8</v>
      </c>
      <c r="DP100">
        <v>0.8</v>
      </c>
      <c r="DQ100">
        <v>0.8</v>
      </c>
      <c r="DR100">
        <v>0.8</v>
      </c>
      <c r="DS100">
        <v>0.9301</v>
      </c>
      <c r="DT100">
        <v>0.96</v>
      </c>
      <c r="DU100">
        <v>0.96</v>
      </c>
      <c r="DV100">
        <v>0.96</v>
      </c>
      <c r="DW100">
        <v>0.96</v>
      </c>
      <c r="DX100">
        <v>0.9723</v>
      </c>
    </row>
    <row r="101" spans="1:128">
      <c r="A101">
        <v>10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7.172e-8</v>
      </c>
      <c r="J101">
        <v>1.06e-6</v>
      </c>
      <c r="K101">
        <v>2.587e-6</v>
      </c>
      <c r="L101">
        <v>7.816e-6</v>
      </c>
      <c r="M101">
        <v>1.433e-5</v>
      </c>
      <c r="N101">
        <v>2.053e-5</v>
      </c>
      <c r="O101">
        <v>2.827e-5</v>
      </c>
      <c r="P101">
        <v>3.732e-5</v>
      </c>
      <c r="Q101">
        <v>5.773e-5</v>
      </c>
      <c r="R101">
        <v>8.59e-5</v>
      </c>
      <c r="S101">
        <v>0.0001038</v>
      </c>
      <c r="T101">
        <v>0.0001263</v>
      </c>
      <c r="U101">
        <v>0.0001559</v>
      </c>
      <c r="V101">
        <v>0.0002473</v>
      </c>
      <c r="W101">
        <v>0.0003499</v>
      </c>
      <c r="X101">
        <v>0.0004201</v>
      </c>
      <c r="Y101">
        <v>0.0004991</v>
      </c>
      <c r="Z101">
        <v>0.0005866</v>
      </c>
      <c r="AA101">
        <v>0.0007141</v>
      </c>
      <c r="AB101">
        <v>0.0011</v>
      </c>
      <c r="AC101">
        <v>0.0012</v>
      </c>
      <c r="AD101">
        <v>0.0014</v>
      </c>
      <c r="AE101">
        <v>0.0016</v>
      </c>
      <c r="AF101">
        <v>0.0019</v>
      </c>
      <c r="AG101">
        <v>0.0024</v>
      </c>
      <c r="AH101">
        <v>0.0027</v>
      </c>
      <c r="AI101">
        <v>0.003</v>
      </c>
      <c r="AJ101">
        <v>0.0033</v>
      </c>
      <c r="AK101">
        <v>0.0037</v>
      </c>
      <c r="AL101">
        <v>0.0047</v>
      </c>
      <c r="AM101">
        <v>0.0054</v>
      </c>
      <c r="AN101">
        <v>0.0058</v>
      </c>
      <c r="AO101">
        <v>0.0064</v>
      </c>
      <c r="AP101">
        <v>0.0076</v>
      </c>
      <c r="AQ101">
        <v>0.0089</v>
      </c>
      <c r="AR101">
        <v>0.0096</v>
      </c>
      <c r="AS101">
        <v>0.0103</v>
      </c>
      <c r="AT101">
        <v>0.0113</v>
      </c>
      <c r="AU101">
        <v>0.0134</v>
      </c>
      <c r="AV101">
        <v>0.0149</v>
      </c>
      <c r="AW101">
        <v>0.0158</v>
      </c>
      <c r="AX101">
        <v>0.0168</v>
      </c>
      <c r="AY101">
        <v>0.0183</v>
      </c>
      <c r="AZ101">
        <v>0.0212</v>
      </c>
      <c r="BA101">
        <v>0.0233</v>
      </c>
      <c r="BB101">
        <v>0.0246</v>
      </c>
      <c r="BC101">
        <v>0.0259</v>
      </c>
      <c r="BD101">
        <v>0.0272</v>
      </c>
      <c r="BE101">
        <v>0.0297</v>
      </c>
      <c r="BF101">
        <v>0.0323</v>
      </c>
      <c r="BG101">
        <v>0.0338</v>
      </c>
      <c r="BH101">
        <v>0.0353</v>
      </c>
      <c r="BI101">
        <v>0.0368</v>
      </c>
      <c r="BJ101">
        <v>0.0388</v>
      </c>
      <c r="BK101">
        <v>0.0419</v>
      </c>
      <c r="BL101">
        <v>0.0446</v>
      </c>
      <c r="BM101">
        <v>0.0463</v>
      </c>
      <c r="BN101">
        <v>0.0485</v>
      </c>
      <c r="BO101">
        <v>0.052</v>
      </c>
      <c r="BP101">
        <v>0.0551</v>
      </c>
      <c r="BQ101">
        <v>0.0569</v>
      </c>
      <c r="BR101">
        <v>0.059</v>
      </c>
      <c r="BS101">
        <v>0.0627</v>
      </c>
      <c r="BT101">
        <v>0.0665</v>
      </c>
      <c r="BU101">
        <v>0.0685</v>
      </c>
      <c r="BV101">
        <v>0.0705</v>
      </c>
      <c r="BW101">
        <v>0.0725</v>
      </c>
      <c r="BX101">
        <v>0.0745</v>
      </c>
      <c r="BY101">
        <v>0.0774</v>
      </c>
      <c r="BZ101">
        <v>0.1068</v>
      </c>
      <c r="CA101">
        <v>0.1356</v>
      </c>
      <c r="CB101">
        <v>0.1686</v>
      </c>
      <c r="CC101">
        <v>0.1977</v>
      </c>
      <c r="CD101">
        <v>0.2243</v>
      </c>
      <c r="CE101">
        <v>0.245</v>
      </c>
      <c r="CF101">
        <v>0.2636</v>
      </c>
      <c r="CG101">
        <v>0.2827</v>
      </c>
      <c r="CH101">
        <v>0.2985</v>
      </c>
      <c r="CI101">
        <v>0.3149</v>
      </c>
      <c r="CJ101">
        <v>0.3304</v>
      </c>
      <c r="CK101">
        <v>0.3446</v>
      </c>
      <c r="CL101">
        <v>0.3571</v>
      </c>
      <c r="CM101">
        <v>0.3677</v>
      </c>
      <c r="CN101">
        <v>0.3772</v>
      </c>
      <c r="CO101">
        <v>0.4074</v>
      </c>
      <c r="CP101">
        <v>0.4251</v>
      </c>
      <c r="CQ101">
        <v>0.4431</v>
      </c>
      <c r="CR101">
        <v>0.4605</v>
      </c>
      <c r="CS101">
        <v>0.4732</v>
      </c>
      <c r="CT101">
        <v>0.4801</v>
      </c>
      <c r="CU101">
        <v>0.4837</v>
      </c>
      <c r="CV101">
        <v>0.4873</v>
      </c>
      <c r="CW101">
        <v>0.4897</v>
      </c>
      <c r="CX101">
        <v>0.4907</v>
      </c>
      <c r="CY101">
        <v>0.493</v>
      </c>
      <c r="CZ101">
        <v>0.4995</v>
      </c>
      <c r="DA101">
        <v>0.5088</v>
      </c>
      <c r="DB101">
        <v>0.5181</v>
      </c>
      <c r="DC101">
        <v>0.5275</v>
      </c>
      <c r="DD101">
        <v>0.5393</v>
      </c>
      <c r="DE101">
        <v>0.5498</v>
      </c>
      <c r="DF101">
        <v>0.5602</v>
      </c>
      <c r="DG101">
        <v>0.5683</v>
      </c>
      <c r="DH101">
        <v>0.57</v>
      </c>
      <c r="DI101">
        <v>0.5863</v>
      </c>
      <c r="DJ101">
        <v>0.73</v>
      </c>
      <c r="DK101">
        <v>0.7585</v>
      </c>
      <c r="DL101">
        <v>0.7854</v>
      </c>
      <c r="DM101">
        <v>0.8</v>
      </c>
      <c r="DN101">
        <v>0.8</v>
      </c>
      <c r="DO101">
        <v>0.8</v>
      </c>
      <c r="DP101">
        <v>0.8</v>
      </c>
      <c r="DQ101">
        <v>0.8</v>
      </c>
      <c r="DR101">
        <v>0.8</v>
      </c>
      <c r="DS101">
        <v>0.9301</v>
      </c>
      <c r="DT101">
        <v>0.96</v>
      </c>
      <c r="DU101">
        <v>0.96</v>
      </c>
      <c r="DV101">
        <v>0.96</v>
      </c>
      <c r="DW101">
        <v>0.96</v>
      </c>
      <c r="DX101">
        <v>0.9723</v>
      </c>
    </row>
  </sheetData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DX101"/>
  <sheetViews>
    <sheetView zoomScale="85" zoomScaleNormal="85" topLeftCell="BV1" workbookViewId="0">
      <selection activeCell="M2" sqref="M2"/>
    </sheetView>
  </sheetViews>
  <sheetFormatPr defaultColWidth="9" defaultRowHeight="13.5"/>
  <sheetData>
    <row r="1" spans="2:128">
      <c r="B1">
        <v>25</v>
      </c>
      <c r="C1">
        <v>26</v>
      </c>
      <c r="D1">
        <v>27</v>
      </c>
      <c r="E1">
        <v>28</v>
      </c>
      <c r="F1">
        <v>29</v>
      </c>
      <c r="G1">
        <v>30</v>
      </c>
      <c r="H1">
        <v>31</v>
      </c>
      <c r="I1">
        <v>32</v>
      </c>
      <c r="J1">
        <v>33</v>
      </c>
      <c r="K1">
        <v>34</v>
      </c>
      <c r="L1">
        <v>35</v>
      </c>
      <c r="M1">
        <v>36</v>
      </c>
      <c r="N1">
        <v>37</v>
      </c>
      <c r="O1">
        <v>38</v>
      </c>
      <c r="P1">
        <v>39</v>
      </c>
      <c r="Q1">
        <v>40</v>
      </c>
      <c r="R1">
        <v>41</v>
      </c>
      <c r="S1">
        <v>42</v>
      </c>
      <c r="T1">
        <v>43</v>
      </c>
      <c r="U1">
        <v>44</v>
      </c>
      <c r="V1">
        <v>45</v>
      </c>
      <c r="W1">
        <v>46</v>
      </c>
      <c r="X1">
        <v>47</v>
      </c>
      <c r="Y1">
        <v>48</v>
      </c>
      <c r="Z1">
        <v>49</v>
      </c>
      <c r="AA1">
        <v>50</v>
      </c>
      <c r="AB1">
        <v>51</v>
      </c>
      <c r="AC1">
        <v>52</v>
      </c>
      <c r="AD1">
        <v>53</v>
      </c>
      <c r="AE1">
        <v>54</v>
      </c>
      <c r="AF1">
        <v>55</v>
      </c>
      <c r="AG1">
        <v>56</v>
      </c>
      <c r="AH1">
        <v>57</v>
      </c>
      <c r="AI1">
        <v>58</v>
      </c>
      <c r="AJ1">
        <v>59</v>
      </c>
      <c r="AK1">
        <v>60</v>
      </c>
      <c r="AL1">
        <v>61</v>
      </c>
      <c r="AM1">
        <v>62</v>
      </c>
      <c r="AN1">
        <v>63</v>
      </c>
      <c r="AO1">
        <v>64</v>
      </c>
      <c r="AP1">
        <v>65</v>
      </c>
      <c r="AQ1">
        <v>66</v>
      </c>
      <c r="AR1">
        <v>67</v>
      </c>
      <c r="AS1">
        <v>68</v>
      </c>
      <c r="AT1">
        <v>69</v>
      </c>
      <c r="AU1">
        <v>70</v>
      </c>
      <c r="AV1">
        <v>71</v>
      </c>
      <c r="AW1">
        <v>72</v>
      </c>
      <c r="AX1">
        <v>73</v>
      </c>
      <c r="AY1">
        <v>74</v>
      </c>
      <c r="AZ1">
        <v>75</v>
      </c>
      <c r="BA1">
        <v>76</v>
      </c>
      <c r="BB1">
        <v>77</v>
      </c>
      <c r="BC1">
        <v>78</v>
      </c>
      <c r="BD1">
        <v>79</v>
      </c>
      <c r="BE1">
        <v>80</v>
      </c>
      <c r="BF1">
        <v>81</v>
      </c>
      <c r="BG1">
        <v>82</v>
      </c>
      <c r="BH1">
        <v>83</v>
      </c>
      <c r="BI1">
        <v>84</v>
      </c>
      <c r="BJ1">
        <v>85</v>
      </c>
      <c r="BK1">
        <v>86</v>
      </c>
      <c r="BL1">
        <v>87</v>
      </c>
      <c r="BM1">
        <v>88</v>
      </c>
      <c r="BN1">
        <v>89</v>
      </c>
      <c r="BO1">
        <v>90</v>
      </c>
      <c r="BP1">
        <v>91</v>
      </c>
      <c r="BQ1">
        <v>92</v>
      </c>
      <c r="BR1">
        <v>93</v>
      </c>
      <c r="BS1">
        <v>94</v>
      </c>
      <c r="BT1">
        <v>95</v>
      </c>
      <c r="BU1">
        <v>96</v>
      </c>
      <c r="BV1">
        <v>97</v>
      </c>
      <c r="BW1">
        <v>98</v>
      </c>
      <c r="BX1">
        <v>99</v>
      </c>
      <c r="BY1">
        <v>100</v>
      </c>
      <c r="BZ1">
        <v>110</v>
      </c>
      <c r="CA1">
        <v>120</v>
      </c>
      <c r="CB1">
        <v>130</v>
      </c>
      <c r="CC1">
        <v>140</v>
      </c>
      <c r="CD1">
        <v>150</v>
      </c>
      <c r="CE1">
        <v>160</v>
      </c>
      <c r="CF1">
        <v>170</v>
      </c>
      <c r="CG1">
        <v>180</v>
      </c>
      <c r="CH1">
        <v>190</v>
      </c>
      <c r="CI1">
        <v>200</v>
      </c>
      <c r="CJ1">
        <v>210</v>
      </c>
      <c r="CK1">
        <v>220</v>
      </c>
      <c r="CL1">
        <v>230</v>
      </c>
      <c r="CM1">
        <v>240</v>
      </c>
      <c r="CN1">
        <v>250</v>
      </c>
      <c r="CO1">
        <v>300</v>
      </c>
      <c r="CP1">
        <v>350</v>
      </c>
      <c r="CQ1">
        <v>400</v>
      </c>
      <c r="CR1">
        <v>450</v>
      </c>
      <c r="CS1">
        <v>500</v>
      </c>
      <c r="CT1">
        <v>600</v>
      </c>
      <c r="CU1">
        <v>700</v>
      </c>
      <c r="CV1">
        <v>800</v>
      </c>
      <c r="CW1">
        <v>900</v>
      </c>
      <c r="CX1">
        <v>1000</v>
      </c>
      <c r="CY1">
        <v>1200</v>
      </c>
      <c r="CZ1">
        <v>1400</v>
      </c>
      <c r="DA1">
        <v>1600</v>
      </c>
      <c r="DB1">
        <v>1800</v>
      </c>
      <c r="DC1">
        <v>2000</v>
      </c>
      <c r="DD1">
        <v>2500</v>
      </c>
      <c r="DE1">
        <v>3000</v>
      </c>
      <c r="DF1">
        <v>3500</v>
      </c>
      <c r="DG1">
        <v>4000</v>
      </c>
      <c r="DH1">
        <v>4500</v>
      </c>
      <c r="DI1">
        <v>5000</v>
      </c>
      <c r="DJ1">
        <v>6000</v>
      </c>
      <c r="DK1">
        <v>7000</v>
      </c>
      <c r="DL1">
        <v>8000</v>
      </c>
      <c r="DM1">
        <v>9000</v>
      </c>
      <c r="DN1">
        <v>10000</v>
      </c>
      <c r="DO1">
        <v>11000</v>
      </c>
      <c r="DP1">
        <v>12000</v>
      </c>
      <c r="DQ1">
        <v>13000</v>
      </c>
      <c r="DR1">
        <v>14000</v>
      </c>
      <c r="DS1">
        <v>15000</v>
      </c>
      <c r="DT1">
        <v>16000</v>
      </c>
      <c r="DU1">
        <v>17000</v>
      </c>
      <c r="DV1">
        <v>18000</v>
      </c>
      <c r="DW1">
        <v>19000</v>
      </c>
      <c r="DX1">
        <v>20000</v>
      </c>
    </row>
    <row r="2" spans="1:128">
      <c r="A2">
        <v>0.1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0.0001022</v>
      </c>
      <c r="AP2">
        <v>0.000113</v>
      </c>
      <c r="AQ2">
        <v>0.0001239</v>
      </c>
      <c r="AR2">
        <v>0.000129</v>
      </c>
      <c r="AS2">
        <v>0.0001342</v>
      </c>
      <c r="AT2">
        <v>0.0001405</v>
      </c>
      <c r="AU2">
        <v>0.0001532</v>
      </c>
      <c r="AV2">
        <v>0.0001617</v>
      </c>
      <c r="AW2">
        <v>0.0001664</v>
      </c>
      <c r="AX2">
        <v>0.0001713</v>
      </c>
      <c r="AY2">
        <v>0.0001778</v>
      </c>
      <c r="AZ2">
        <v>0.0001906</v>
      </c>
      <c r="BA2">
        <v>0.0001988</v>
      </c>
      <c r="BB2">
        <v>0.0002024</v>
      </c>
      <c r="BC2">
        <v>0.0002061</v>
      </c>
      <c r="BD2">
        <v>0.0002096</v>
      </c>
      <c r="BE2">
        <v>0.0002166</v>
      </c>
      <c r="BF2">
        <v>0.0002235</v>
      </c>
      <c r="BG2">
        <v>0.0002274</v>
      </c>
      <c r="BH2">
        <v>0.0002312</v>
      </c>
      <c r="BI2">
        <v>0.0002351</v>
      </c>
      <c r="BJ2">
        <v>0.0002402</v>
      </c>
      <c r="BK2">
        <v>0.000248</v>
      </c>
      <c r="BL2">
        <v>0.0002547</v>
      </c>
      <c r="BM2">
        <v>0.0002587</v>
      </c>
      <c r="BN2">
        <v>0.0002639</v>
      </c>
      <c r="BO2">
        <v>0.0002721</v>
      </c>
      <c r="BP2">
        <v>0.0002792</v>
      </c>
      <c r="BQ2">
        <v>0.000283</v>
      </c>
      <c r="BR2">
        <v>0.0002872</v>
      </c>
      <c r="BS2">
        <v>0.0002937</v>
      </c>
      <c r="BT2">
        <v>0.0003003</v>
      </c>
      <c r="BU2">
        <v>0.0003038</v>
      </c>
      <c r="BV2">
        <v>0.0003071</v>
      </c>
      <c r="BW2">
        <v>0.0003101</v>
      </c>
      <c r="BX2">
        <v>0.0003131</v>
      </c>
      <c r="BY2">
        <v>0.0003172</v>
      </c>
      <c r="BZ2">
        <v>0.0003484</v>
      </c>
      <c r="CA2">
        <v>0.0003784</v>
      </c>
      <c r="CB2">
        <v>0.000434</v>
      </c>
      <c r="CC2">
        <v>0.0004871</v>
      </c>
      <c r="CD2">
        <v>0.0005394</v>
      </c>
      <c r="CE2">
        <v>0.0005897</v>
      </c>
      <c r="CF2">
        <v>0.0006344</v>
      </c>
      <c r="CG2">
        <v>0.0006798</v>
      </c>
      <c r="CH2">
        <v>0.0007202</v>
      </c>
      <c r="CI2">
        <v>0.0007609</v>
      </c>
      <c r="CJ2">
        <v>0.0008124</v>
      </c>
      <c r="CK2">
        <v>0.0008666</v>
      </c>
      <c r="CL2">
        <v>0.0009152</v>
      </c>
      <c r="CM2">
        <v>0.0009536</v>
      </c>
      <c r="CN2">
        <v>0.0009875</v>
      </c>
      <c r="CO2">
        <v>0.0012</v>
      </c>
      <c r="CP2">
        <v>0.0015</v>
      </c>
      <c r="CQ2">
        <v>0.0021</v>
      </c>
      <c r="CR2">
        <v>0.0032</v>
      </c>
      <c r="CS2">
        <v>0.0052</v>
      </c>
      <c r="CT2">
        <v>0.0141</v>
      </c>
      <c r="CU2">
        <v>0.0485</v>
      </c>
      <c r="CV2">
        <v>0.0769</v>
      </c>
      <c r="CW2">
        <v>0.1039</v>
      </c>
      <c r="CX2">
        <v>0.1326</v>
      </c>
      <c r="CY2">
        <v>0.208</v>
      </c>
      <c r="CZ2">
        <v>0.261</v>
      </c>
      <c r="DA2">
        <v>0.3003</v>
      </c>
      <c r="DB2">
        <v>0.3296</v>
      </c>
      <c r="DC2">
        <v>0.3535</v>
      </c>
      <c r="DD2">
        <v>0.3987</v>
      </c>
      <c r="DE2">
        <v>0.433</v>
      </c>
      <c r="DF2">
        <v>0.4551</v>
      </c>
      <c r="DG2">
        <v>0.467</v>
      </c>
      <c r="DH2">
        <v>0.5514</v>
      </c>
      <c r="DI2">
        <v>0.5703</v>
      </c>
      <c r="DJ2">
        <v>0.7181</v>
      </c>
      <c r="DK2">
        <v>0.7581</v>
      </c>
      <c r="DL2">
        <v>0.7854</v>
      </c>
      <c r="DM2">
        <v>0.8</v>
      </c>
      <c r="DN2">
        <v>0.8</v>
      </c>
      <c r="DO2">
        <v>0.8</v>
      </c>
      <c r="DP2">
        <v>0.8</v>
      </c>
      <c r="DQ2">
        <v>0.8</v>
      </c>
      <c r="DR2">
        <v>0.8</v>
      </c>
      <c r="DS2">
        <v>0.9301</v>
      </c>
      <c r="DT2">
        <v>0.96</v>
      </c>
      <c r="DU2">
        <v>0.96</v>
      </c>
      <c r="DV2">
        <v>0.96</v>
      </c>
      <c r="DW2">
        <v>0.96</v>
      </c>
      <c r="DX2">
        <v>0.9723</v>
      </c>
    </row>
    <row r="3" spans="1:128">
      <c r="A3">
        <v>0.2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0.0001022</v>
      </c>
      <c r="AP3">
        <v>0.000113</v>
      </c>
      <c r="AQ3">
        <v>0.0001239</v>
      </c>
      <c r="AR3">
        <v>0.000129</v>
      </c>
      <c r="AS3">
        <v>0.0001342</v>
      </c>
      <c r="AT3">
        <v>0.0001405</v>
      </c>
      <c r="AU3">
        <v>0.0001532</v>
      </c>
      <c r="AV3">
        <v>0.0001617</v>
      </c>
      <c r="AW3">
        <v>0.0001664</v>
      </c>
      <c r="AX3">
        <v>0.0001713</v>
      </c>
      <c r="AY3">
        <v>0.0001779</v>
      </c>
      <c r="AZ3">
        <v>0.0001911</v>
      </c>
      <c r="BA3">
        <v>0.0001996</v>
      </c>
      <c r="BB3">
        <v>0.0002034</v>
      </c>
      <c r="BC3">
        <v>0.0002072</v>
      </c>
      <c r="BD3">
        <v>0.0002109</v>
      </c>
      <c r="BE3">
        <v>0.0002183</v>
      </c>
      <c r="BF3">
        <v>0.0002254</v>
      </c>
      <c r="BG3">
        <v>0.0002293</v>
      </c>
      <c r="BH3">
        <v>0.0002332</v>
      </c>
      <c r="BI3">
        <v>0.0002371</v>
      </c>
      <c r="BJ3">
        <v>0.0002422</v>
      </c>
      <c r="BK3">
        <v>0.0002501</v>
      </c>
      <c r="BL3">
        <v>0.0002568</v>
      </c>
      <c r="BM3">
        <v>0.0002608</v>
      </c>
      <c r="BN3">
        <v>0.000266</v>
      </c>
      <c r="BO3">
        <v>0.0002742</v>
      </c>
      <c r="BP3">
        <v>0.0002814</v>
      </c>
      <c r="BQ3">
        <v>0.0002853</v>
      </c>
      <c r="BR3">
        <v>0.0002897</v>
      </c>
      <c r="BS3">
        <v>0.0002974</v>
      </c>
      <c r="BT3">
        <v>0.0003051</v>
      </c>
      <c r="BU3">
        <v>0.0003094</v>
      </c>
      <c r="BV3">
        <v>0.0003134</v>
      </c>
      <c r="BW3">
        <v>0.0003173</v>
      </c>
      <c r="BX3">
        <v>0.000321</v>
      </c>
      <c r="BY3">
        <v>0.0003262</v>
      </c>
      <c r="BZ3">
        <v>0.0003634</v>
      </c>
      <c r="CA3">
        <v>0.0004042</v>
      </c>
      <c r="CB3">
        <v>0.0004707</v>
      </c>
      <c r="CC3">
        <v>0.0005379</v>
      </c>
      <c r="CD3">
        <v>0.000616</v>
      </c>
      <c r="CE3">
        <v>0.000675</v>
      </c>
      <c r="CF3">
        <v>0.0007244</v>
      </c>
      <c r="CG3">
        <v>0.0007757</v>
      </c>
      <c r="CH3">
        <v>0.0008215</v>
      </c>
      <c r="CI3">
        <v>0.0008713</v>
      </c>
      <c r="CJ3">
        <v>0.0009293</v>
      </c>
      <c r="CK3">
        <v>0.0009908</v>
      </c>
      <c r="CL3">
        <v>0.001</v>
      </c>
      <c r="CM3">
        <v>0.0011</v>
      </c>
      <c r="CN3">
        <v>0.0012</v>
      </c>
      <c r="CO3">
        <v>0.0015</v>
      </c>
      <c r="CP3">
        <v>0.0025</v>
      </c>
      <c r="CQ3">
        <v>0.0044</v>
      </c>
      <c r="CR3">
        <v>0.0087</v>
      </c>
      <c r="CS3">
        <v>0.0175</v>
      </c>
      <c r="CT3">
        <v>0.0426</v>
      </c>
      <c r="CU3">
        <v>0.1091</v>
      </c>
      <c r="CV3">
        <v>0.1483</v>
      </c>
      <c r="CW3">
        <v>0.1854</v>
      </c>
      <c r="CX3">
        <v>0.2198</v>
      </c>
      <c r="CY3">
        <v>0.297</v>
      </c>
      <c r="CZ3">
        <v>0.3369</v>
      </c>
      <c r="DA3">
        <v>0.3673</v>
      </c>
      <c r="DB3">
        <v>0.3915</v>
      </c>
      <c r="DC3">
        <v>0.4109</v>
      </c>
      <c r="DD3">
        <v>0.4485</v>
      </c>
      <c r="DE3">
        <v>0.4666</v>
      </c>
      <c r="DF3">
        <v>0.4724</v>
      </c>
      <c r="DG3">
        <v>0.4753</v>
      </c>
      <c r="DH3">
        <v>0.5578</v>
      </c>
      <c r="DI3">
        <v>0.5767</v>
      </c>
      <c r="DJ3">
        <v>0.7256</v>
      </c>
      <c r="DK3">
        <v>0.7584</v>
      </c>
      <c r="DL3">
        <v>0.7854</v>
      </c>
      <c r="DM3">
        <v>0.8</v>
      </c>
      <c r="DN3">
        <v>0.8</v>
      </c>
      <c r="DO3">
        <v>0.8</v>
      </c>
      <c r="DP3">
        <v>0.8</v>
      </c>
      <c r="DQ3">
        <v>0.8</v>
      </c>
      <c r="DR3">
        <v>0.8</v>
      </c>
      <c r="DS3">
        <v>0.9301</v>
      </c>
      <c r="DT3">
        <v>0.96</v>
      </c>
      <c r="DU3">
        <v>0.96</v>
      </c>
      <c r="DV3">
        <v>0.96</v>
      </c>
      <c r="DW3">
        <v>0.96</v>
      </c>
      <c r="DX3">
        <v>0.9723</v>
      </c>
    </row>
    <row r="4" spans="1:128">
      <c r="A4">
        <v>0.3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0.0001022</v>
      </c>
      <c r="AP4">
        <v>0.0001133</v>
      </c>
      <c r="AQ4">
        <v>0.0001245</v>
      </c>
      <c r="AR4">
        <v>0.0001298</v>
      </c>
      <c r="AS4">
        <v>0.0001352</v>
      </c>
      <c r="AT4">
        <v>0.0001418</v>
      </c>
      <c r="AU4">
        <v>0.000155</v>
      </c>
      <c r="AV4">
        <v>0.0001638</v>
      </c>
      <c r="AW4">
        <v>0.0001687</v>
      </c>
      <c r="AX4">
        <v>0.0001738</v>
      </c>
      <c r="AY4">
        <v>0.0001806</v>
      </c>
      <c r="AZ4">
        <v>0.0001939</v>
      </c>
      <c r="BA4">
        <v>0.0002025</v>
      </c>
      <c r="BB4">
        <v>0.0002064</v>
      </c>
      <c r="BC4">
        <v>0.0002102</v>
      </c>
      <c r="BD4">
        <v>0.000214</v>
      </c>
      <c r="BE4">
        <v>0.0002217</v>
      </c>
      <c r="BF4">
        <v>0.0002294</v>
      </c>
      <c r="BG4">
        <v>0.0002341</v>
      </c>
      <c r="BH4">
        <v>0.0002388</v>
      </c>
      <c r="BI4">
        <v>0.0002436</v>
      </c>
      <c r="BJ4">
        <v>0.0002498</v>
      </c>
      <c r="BK4">
        <v>0.0002592</v>
      </c>
      <c r="BL4">
        <v>0.0002673</v>
      </c>
      <c r="BM4">
        <v>0.0002722</v>
      </c>
      <c r="BN4">
        <v>0.0002787</v>
      </c>
      <c r="BO4">
        <v>0.0002889</v>
      </c>
      <c r="BP4">
        <v>0.0002979</v>
      </c>
      <c r="BQ4">
        <v>0.0003028</v>
      </c>
      <c r="BR4">
        <v>0.0003082</v>
      </c>
      <c r="BS4">
        <v>0.000317</v>
      </c>
      <c r="BT4">
        <v>0.0003258</v>
      </c>
      <c r="BU4">
        <v>0.0003309</v>
      </c>
      <c r="BV4">
        <v>0.0003359</v>
      </c>
      <c r="BW4">
        <v>0.0003409</v>
      </c>
      <c r="BX4">
        <v>0.0003459</v>
      </c>
      <c r="BY4">
        <v>0.000353</v>
      </c>
      <c r="BZ4">
        <v>0.0004079</v>
      </c>
      <c r="CA4">
        <v>0.0004722</v>
      </c>
      <c r="CB4">
        <v>0.0005684</v>
      </c>
      <c r="CC4">
        <v>0.0006557</v>
      </c>
      <c r="CD4">
        <v>0.0007536</v>
      </c>
      <c r="CE4">
        <v>0.0008273</v>
      </c>
      <c r="CF4">
        <v>0.0008893</v>
      </c>
      <c r="CG4">
        <v>0.0009674</v>
      </c>
      <c r="CH4">
        <v>0.001</v>
      </c>
      <c r="CI4">
        <v>0.0011</v>
      </c>
      <c r="CJ4">
        <v>0.0012</v>
      </c>
      <c r="CK4">
        <v>0.0013</v>
      </c>
      <c r="CL4">
        <v>0.0014</v>
      </c>
      <c r="CM4">
        <v>0.0015</v>
      </c>
      <c r="CN4">
        <v>0.0017</v>
      </c>
      <c r="CO4">
        <v>0.0033</v>
      </c>
      <c r="CP4">
        <v>0.0067</v>
      </c>
      <c r="CQ4">
        <v>0.0151</v>
      </c>
      <c r="CR4">
        <v>0.0289</v>
      </c>
      <c r="CS4">
        <v>0.0489</v>
      </c>
      <c r="CT4">
        <v>0.091</v>
      </c>
      <c r="CU4">
        <v>0.1867</v>
      </c>
      <c r="CV4">
        <v>0.2318</v>
      </c>
      <c r="CW4">
        <v>0.2682</v>
      </c>
      <c r="CX4">
        <v>0.2966</v>
      </c>
      <c r="CY4">
        <v>0.3661</v>
      </c>
      <c r="CZ4">
        <v>0.3988</v>
      </c>
      <c r="DA4">
        <v>0.4242</v>
      </c>
      <c r="DB4">
        <v>0.4432</v>
      </c>
      <c r="DC4">
        <v>0.4555</v>
      </c>
      <c r="DD4">
        <v>0.4704</v>
      </c>
      <c r="DE4">
        <v>0.4749</v>
      </c>
      <c r="DF4">
        <v>0.4788</v>
      </c>
      <c r="DG4">
        <v>0.4825</v>
      </c>
      <c r="DH4">
        <v>0.566</v>
      </c>
      <c r="DI4">
        <v>0.5845</v>
      </c>
      <c r="DJ4">
        <v>0.7297</v>
      </c>
      <c r="DK4">
        <v>0.7585</v>
      </c>
      <c r="DL4">
        <v>0.7854</v>
      </c>
      <c r="DM4">
        <v>0.8</v>
      </c>
      <c r="DN4">
        <v>0.8</v>
      </c>
      <c r="DO4">
        <v>0.8</v>
      </c>
      <c r="DP4">
        <v>0.8</v>
      </c>
      <c r="DQ4">
        <v>0.8</v>
      </c>
      <c r="DR4">
        <v>0.8</v>
      </c>
      <c r="DS4">
        <v>0.9301</v>
      </c>
      <c r="DT4">
        <v>0.96</v>
      </c>
      <c r="DU4">
        <v>0.96</v>
      </c>
      <c r="DV4">
        <v>0.96</v>
      </c>
      <c r="DW4">
        <v>0.96</v>
      </c>
      <c r="DX4">
        <v>0.9723</v>
      </c>
    </row>
    <row r="5" spans="1:128">
      <c r="A5">
        <v>0.4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0.0001056</v>
      </c>
      <c r="AP5">
        <v>0.0001172</v>
      </c>
      <c r="AQ5">
        <v>0.0001288</v>
      </c>
      <c r="AR5">
        <v>0.0001344</v>
      </c>
      <c r="AS5">
        <v>0.0001403</v>
      </c>
      <c r="AT5">
        <v>0.0001478</v>
      </c>
      <c r="AU5">
        <v>0.0001639</v>
      </c>
      <c r="AV5">
        <v>0.0001746</v>
      </c>
      <c r="AW5">
        <v>0.0001808</v>
      </c>
      <c r="AX5">
        <v>0.000187</v>
      </c>
      <c r="AY5">
        <v>0.0001955</v>
      </c>
      <c r="AZ5">
        <v>0.000212</v>
      </c>
      <c r="BA5">
        <v>0.000223</v>
      </c>
      <c r="BB5">
        <v>0.0002282</v>
      </c>
      <c r="BC5">
        <v>0.0002337</v>
      </c>
      <c r="BD5">
        <v>0.0002391</v>
      </c>
      <c r="BE5">
        <v>0.0002508</v>
      </c>
      <c r="BF5">
        <v>0.0002622</v>
      </c>
      <c r="BG5">
        <v>0.0002686</v>
      </c>
      <c r="BH5">
        <v>0.0002749</v>
      </c>
      <c r="BI5">
        <v>0.0002814</v>
      </c>
      <c r="BJ5">
        <v>0.0002897</v>
      </c>
      <c r="BK5">
        <v>0.0003026</v>
      </c>
      <c r="BL5">
        <v>0.0003137</v>
      </c>
      <c r="BM5">
        <v>0.0003209</v>
      </c>
      <c r="BN5">
        <v>0.0003304</v>
      </c>
      <c r="BO5">
        <v>0.0003452</v>
      </c>
      <c r="BP5">
        <v>0.0003586</v>
      </c>
      <c r="BQ5">
        <v>0.0003673</v>
      </c>
      <c r="BR5">
        <v>0.0003768</v>
      </c>
      <c r="BS5">
        <v>0.0003929</v>
      </c>
      <c r="BT5">
        <v>0.000409</v>
      </c>
      <c r="BU5">
        <v>0.0004173</v>
      </c>
      <c r="BV5">
        <v>0.0004252</v>
      </c>
      <c r="BW5">
        <v>0.000433</v>
      </c>
      <c r="BX5">
        <v>0.0004407</v>
      </c>
      <c r="BY5">
        <v>0.0004517</v>
      </c>
      <c r="BZ5">
        <v>0.0005521</v>
      </c>
      <c r="CA5">
        <v>0.0006553</v>
      </c>
      <c r="CB5">
        <v>0.0008021</v>
      </c>
      <c r="CC5">
        <v>0.0009592</v>
      </c>
      <c r="CD5">
        <v>0.0011</v>
      </c>
      <c r="CE5">
        <v>0.0013</v>
      </c>
      <c r="CF5">
        <v>0.0014</v>
      </c>
      <c r="CG5">
        <v>0.0016</v>
      </c>
      <c r="CH5">
        <v>0.0018</v>
      </c>
      <c r="CI5">
        <v>0.0022</v>
      </c>
      <c r="CJ5">
        <v>0.0026</v>
      </c>
      <c r="CK5">
        <v>0.0031</v>
      </c>
      <c r="CL5">
        <v>0.0037</v>
      </c>
      <c r="CM5">
        <v>0.0043</v>
      </c>
      <c r="CN5">
        <v>0.005</v>
      </c>
      <c r="CO5">
        <v>0.012</v>
      </c>
      <c r="CP5">
        <v>0.0253</v>
      </c>
      <c r="CQ5">
        <v>0.0477</v>
      </c>
      <c r="CR5">
        <v>0.0749</v>
      </c>
      <c r="CS5">
        <v>0.1074</v>
      </c>
      <c r="CT5">
        <v>0.163</v>
      </c>
      <c r="CU5">
        <v>0.2719</v>
      </c>
      <c r="CV5">
        <v>0.3097</v>
      </c>
      <c r="CW5">
        <v>0.3374</v>
      </c>
      <c r="CX5">
        <v>0.3599</v>
      </c>
      <c r="CY5">
        <v>0.4239</v>
      </c>
      <c r="CZ5">
        <v>0.448</v>
      </c>
      <c r="DA5">
        <v>0.4607</v>
      </c>
      <c r="DB5">
        <v>0.468</v>
      </c>
      <c r="DC5">
        <v>0.4717</v>
      </c>
      <c r="DD5">
        <v>0.4772</v>
      </c>
      <c r="DE5">
        <v>0.4824</v>
      </c>
      <c r="DF5">
        <v>0.4874</v>
      </c>
      <c r="DG5">
        <v>0.4893</v>
      </c>
      <c r="DH5">
        <v>0.5698</v>
      </c>
      <c r="DI5">
        <v>0.5863</v>
      </c>
      <c r="DJ5">
        <v>0.73</v>
      </c>
      <c r="DK5">
        <v>0.7585</v>
      </c>
      <c r="DL5">
        <v>0.7854</v>
      </c>
      <c r="DM5">
        <v>0.8</v>
      </c>
      <c r="DN5">
        <v>0.8</v>
      </c>
      <c r="DO5">
        <v>0.8</v>
      </c>
      <c r="DP5">
        <v>0.8</v>
      </c>
      <c r="DQ5">
        <v>0.8</v>
      </c>
      <c r="DR5">
        <v>0.8</v>
      </c>
      <c r="DS5">
        <v>0.9301</v>
      </c>
      <c r="DT5">
        <v>0.96</v>
      </c>
      <c r="DU5">
        <v>0.96</v>
      </c>
      <c r="DV5">
        <v>0.96</v>
      </c>
      <c r="DW5">
        <v>0.96</v>
      </c>
      <c r="DX5">
        <v>0.9723</v>
      </c>
    </row>
    <row r="6" spans="1:128">
      <c r="A6">
        <v>0.5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0.0001078</v>
      </c>
      <c r="AN6">
        <v>0.0001151</v>
      </c>
      <c r="AO6">
        <v>0.0001223</v>
      </c>
      <c r="AP6">
        <v>0.0001376</v>
      </c>
      <c r="AQ6">
        <v>0.0001532</v>
      </c>
      <c r="AR6">
        <v>0.0001612</v>
      </c>
      <c r="AS6">
        <v>0.0001696</v>
      </c>
      <c r="AT6">
        <v>0.0001802</v>
      </c>
      <c r="AU6">
        <v>0.0002021</v>
      </c>
      <c r="AV6">
        <v>0.0002172</v>
      </c>
      <c r="AW6">
        <v>0.0002262</v>
      </c>
      <c r="AX6">
        <v>0.0002354</v>
      </c>
      <c r="AY6">
        <v>0.000248</v>
      </c>
      <c r="AZ6">
        <v>0.0002723</v>
      </c>
      <c r="BA6">
        <v>0.0002895</v>
      </c>
      <c r="BB6">
        <v>0.0002994</v>
      </c>
      <c r="BC6">
        <v>0.0003093</v>
      </c>
      <c r="BD6">
        <v>0.0003192</v>
      </c>
      <c r="BE6">
        <v>0.0003388</v>
      </c>
      <c r="BF6">
        <v>0.000358</v>
      </c>
      <c r="BG6">
        <v>0.0003696</v>
      </c>
      <c r="BH6">
        <v>0.0003812</v>
      </c>
      <c r="BI6">
        <v>0.0003926</v>
      </c>
      <c r="BJ6">
        <v>0.0004071</v>
      </c>
      <c r="BK6">
        <v>0.0004294</v>
      </c>
      <c r="BL6">
        <v>0.0004486</v>
      </c>
      <c r="BM6">
        <v>0.0004608</v>
      </c>
      <c r="BN6">
        <v>0.0004766</v>
      </c>
      <c r="BO6">
        <v>0.0005008</v>
      </c>
      <c r="BP6">
        <v>0.0005224</v>
      </c>
      <c r="BQ6">
        <v>0.0005354</v>
      </c>
      <c r="BR6">
        <v>0.00055</v>
      </c>
      <c r="BS6">
        <v>0.0005764</v>
      </c>
      <c r="BT6">
        <v>0.0006028</v>
      </c>
      <c r="BU6">
        <v>0.000619</v>
      </c>
      <c r="BV6">
        <v>0.0006346</v>
      </c>
      <c r="BW6">
        <v>0.0006499</v>
      </c>
      <c r="BX6">
        <v>0.000665</v>
      </c>
      <c r="BY6">
        <v>0.0006862</v>
      </c>
      <c r="BZ6">
        <v>0.0008834</v>
      </c>
      <c r="CA6">
        <v>0.0011</v>
      </c>
      <c r="CB6">
        <v>0.0015</v>
      </c>
      <c r="CC6">
        <v>0.0019</v>
      </c>
      <c r="CD6">
        <v>0.0025</v>
      </c>
      <c r="CE6">
        <v>0.0031</v>
      </c>
      <c r="CF6">
        <v>0.0038</v>
      </c>
      <c r="CG6">
        <v>0.0048</v>
      </c>
      <c r="CH6">
        <v>0.0059</v>
      </c>
      <c r="CI6">
        <v>0.0075</v>
      </c>
      <c r="CJ6">
        <v>0.0093</v>
      </c>
      <c r="CK6">
        <v>0.0115</v>
      </c>
      <c r="CL6">
        <v>0.014</v>
      </c>
      <c r="CM6">
        <v>0.0166</v>
      </c>
      <c r="CN6">
        <v>0.0195</v>
      </c>
      <c r="CO6">
        <v>0.0404</v>
      </c>
      <c r="CP6">
        <v>0.0723</v>
      </c>
      <c r="CQ6">
        <v>0.1128</v>
      </c>
      <c r="CR6">
        <v>0.1492</v>
      </c>
      <c r="CS6">
        <v>0.1844</v>
      </c>
      <c r="CT6">
        <v>0.2346</v>
      </c>
      <c r="CU6">
        <v>0.3411</v>
      </c>
      <c r="CV6">
        <v>0.3719</v>
      </c>
      <c r="CW6">
        <v>0.3953</v>
      </c>
      <c r="CX6">
        <v>0.4127</v>
      </c>
      <c r="CY6">
        <v>0.46</v>
      </c>
      <c r="CZ6">
        <v>0.4697</v>
      </c>
      <c r="DA6">
        <v>0.4731</v>
      </c>
      <c r="DB6">
        <v>0.4759</v>
      </c>
      <c r="DC6">
        <v>0.4786</v>
      </c>
      <c r="DD6">
        <v>0.4855</v>
      </c>
      <c r="DE6">
        <v>0.4893</v>
      </c>
      <c r="DF6">
        <v>0.4908</v>
      </c>
      <c r="DG6">
        <v>0.4915</v>
      </c>
      <c r="DH6">
        <v>0.57</v>
      </c>
      <c r="DI6">
        <v>0.5863</v>
      </c>
      <c r="DJ6">
        <v>0.73</v>
      </c>
      <c r="DK6">
        <v>0.7585</v>
      </c>
      <c r="DL6">
        <v>0.7854</v>
      </c>
      <c r="DM6">
        <v>0.8</v>
      </c>
      <c r="DN6">
        <v>0.8</v>
      </c>
      <c r="DO6">
        <v>0.8</v>
      </c>
      <c r="DP6">
        <v>0.8</v>
      </c>
      <c r="DQ6">
        <v>0.8</v>
      </c>
      <c r="DR6">
        <v>0.8</v>
      </c>
      <c r="DS6">
        <v>0.9301</v>
      </c>
      <c r="DT6">
        <v>0.96</v>
      </c>
      <c r="DU6">
        <v>0.96</v>
      </c>
      <c r="DV6">
        <v>0.96</v>
      </c>
      <c r="DW6">
        <v>0.96</v>
      </c>
      <c r="DX6">
        <v>0.9723</v>
      </c>
    </row>
    <row r="7" spans="1:128">
      <c r="A7">
        <v>0.6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0.0001006</v>
      </c>
      <c r="AL7">
        <v>0.0001232</v>
      </c>
      <c r="AM7">
        <v>0.0001381</v>
      </c>
      <c r="AN7">
        <v>0.0001486</v>
      </c>
      <c r="AO7">
        <v>0.000159</v>
      </c>
      <c r="AP7">
        <v>0.0001802</v>
      </c>
      <c r="AQ7">
        <v>0.0002018</v>
      </c>
      <c r="AR7">
        <v>0.0002127</v>
      </c>
      <c r="AS7">
        <v>0.0002243</v>
      </c>
      <c r="AT7">
        <v>0.0002396</v>
      </c>
      <c r="AU7">
        <v>0.0002751</v>
      </c>
      <c r="AV7">
        <v>0.0002997</v>
      </c>
      <c r="AW7">
        <v>0.0003148</v>
      </c>
      <c r="AX7">
        <v>0.0003304</v>
      </c>
      <c r="AY7">
        <v>0.000352</v>
      </c>
      <c r="AZ7">
        <v>0.0003948</v>
      </c>
      <c r="BA7">
        <v>0.0004244</v>
      </c>
      <c r="BB7">
        <v>0.0004407</v>
      </c>
      <c r="BC7">
        <v>0.0004576</v>
      </c>
      <c r="BD7">
        <v>0.0004747</v>
      </c>
      <c r="BE7">
        <v>0.0005095</v>
      </c>
      <c r="BF7">
        <v>0.0005437</v>
      </c>
      <c r="BG7">
        <v>0.0005635</v>
      </c>
      <c r="BH7">
        <v>0.0005834</v>
      </c>
      <c r="BI7">
        <v>0.0006035</v>
      </c>
      <c r="BJ7">
        <v>0.0006295</v>
      </c>
      <c r="BK7">
        <v>0.00067</v>
      </c>
      <c r="BL7">
        <v>0.0007053</v>
      </c>
      <c r="BM7">
        <v>0.0007291</v>
      </c>
      <c r="BN7">
        <v>0.0007608</v>
      </c>
      <c r="BO7">
        <v>0.000811</v>
      </c>
      <c r="BP7">
        <v>0.0008562</v>
      </c>
      <c r="BQ7">
        <v>0.0008847</v>
      </c>
      <c r="BR7">
        <v>0.0009164</v>
      </c>
      <c r="BS7">
        <v>0.0009731</v>
      </c>
      <c r="BT7">
        <v>0.001</v>
      </c>
      <c r="BU7">
        <v>0.0011</v>
      </c>
      <c r="BV7">
        <v>0.0011</v>
      </c>
      <c r="BW7">
        <v>0.0011</v>
      </c>
      <c r="BX7">
        <v>0.0012</v>
      </c>
      <c r="BY7">
        <v>0.0012</v>
      </c>
      <c r="BZ7">
        <v>0.0018</v>
      </c>
      <c r="CA7">
        <v>0.0026</v>
      </c>
      <c r="CB7">
        <v>0.0038</v>
      </c>
      <c r="CC7">
        <v>0.0053</v>
      </c>
      <c r="CD7">
        <v>0.0074</v>
      </c>
      <c r="CE7">
        <v>0.0098</v>
      </c>
      <c r="CF7">
        <v>0.0125</v>
      </c>
      <c r="CG7">
        <v>0.0161</v>
      </c>
      <c r="CH7">
        <v>0.0198</v>
      </c>
      <c r="CI7">
        <v>0.0243</v>
      </c>
      <c r="CJ7">
        <v>0.0294</v>
      </c>
      <c r="CK7">
        <v>0.0352</v>
      </c>
      <c r="CL7">
        <v>0.0416</v>
      </c>
      <c r="CM7">
        <v>0.0481</v>
      </c>
      <c r="CN7">
        <v>0.0552</v>
      </c>
      <c r="CO7">
        <v>0.0973</v>
      </c>
      <c r="CP7">
        <v>0.1432</v>
      </c>
      <c r="CQ7">
        <v>0.1868</v>
      </c>
      <c r="CR7">
        <v>0.2197</v>
      </c>
      <c r="CS7">
        <v>0.2479</v>
      </c>
      <c r="CT7">
        <v>0.2961</v>
      </c>
      <c r="CU7">
        <v>0.3958</v>
      </c>
      <c r="CV7">
        <v>0.4192</v>
      </c>
      <c r="CW7">
        <v>0.4323</v>
      </c>
      <c r="CX7">
        <v>0.4404</v>
      </c>
      <c r="CY7">
        <v>0.4721</v>
      </c>
      <c r="CZ7">
        <v>0.4765</v>
      </c>
      <c r="DA7">
        <v>0.4799</v>
      </c>
      <c r="DB7">
        <v>0.4832</v>
      </c>
      <c r="DC7">
        <v>0.4865</v>
      </c>
      <c r="DD7">
        <v>0.4906</v>
      </c>
      <c r="DE7">
        <v>0.4918</v>
      </c>
      <c r="DF7">
        <v>0.4928</v>
      </c>
      <c r="DG7">
        <v>0.4938</v>
      </c>
      <c r="DH7">
        <v>0.57</v>
      </c>
      <c r="DI7">
        <v>0.5863</v>
      </c>
      <c r="DJ7">
        <v>0.73</v>
      </c>
      <c r="DK7">
        <v>0.7585</v>
      </c>
      <c r="DL7">
        <v>0.7854</v>
      </c>
      <c r="DM7">
        <v>0.8</v>
      </c>
      <c r="DN7">
        <v>0.8</v>
      </c>
      <c r="DO7">
        <v>0.8</v>
      </c>
      <c r="DP7">
        <v>0.8</v>
      </c>
      <c r="DQ7">
        <v>0.8</v>
      </c>
      <c r="DR7">
        <v>0.8</v>
      </c>
      <c r="DS7">
        <v>0.9301</v>
      </c>
      <c r="DT7">
        <v>0.96</v>
      </c>
      <c r="DU7">
        <v>0.96</v>
      </c>
      <c r="DV7">
        <v>0.96</v>
      </c>
      <c r="DW7">
        <v>0.96</v>
      </c>
      <c r="DX7">
        <v>0.9723</v>
      </c>
    </row>
    <row r="8" spans="1:128">
      <c r="A8">
        <v>0.7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0.0001068</v>
      </c>
      <c r="AJ8">
        <v>0.0001177</v>
      </c>
      <c r="AK8">
        <v>0.0001296</v>
      </c>
      <c r="AL8">
        <v>0.0001606</v>
      </c>
      <c r="AM8">
        <v>0.000181</v>
      </c>
      <c r="AN8">
        <v>0.0001955</v>
      </c>
      <c r="AO8">
        <v>0.0002105</v>
      </c>
      <c r="AP8">
        <v>0.0002453</v>
      </c>
      <c r="AQ8">
        <v>0.0002816</v>
      </c>
      <c r="AR8">
        <v>0.0003012</v>
      </c>
      <c r="AS8">
        <v>0.0003209</v>
      </c>
      <c r="AT8">
        <v>0.0003455</v>
      </c>
      <c r="AU8">
        <v>0.0003987</v>
      </c>
      <c r="AV8">
        <v>0.0004353</v>
      </c>
      <c r="AW8">
        <v>0.0004576</v>
      </c>
      <c r="AX8">
        <v>0.0004825</v>
      </c>
      <c r="AY8">
        <v>0.0005183</v>
      </c>
      <c r="AZ8">
        <v>0.0005921</v>
      </c>
      <c r="BA8">
        <v>0.0006452</v>
      </c>
      <c r="BB8">
        <v>0.0006776</v>
      </c>
      <c r="BC8">
        <v>0.00071</v>
      </c>
      <c r="BD8">
        <v>0.0007425</v>
      </c>
      <c r="BE8">
        <v>0.0008091</v>
      </c>
      <c r="BF8">
        <v>0.0008747</v>
      </c>
      <c r="BG8">
        <v>0.0009146</v>
      </c>
      <c r="BH8">
        <v>0.0009549</v>
      </c>
      <c r="BI8">
        <v>0.0009967</v>
      </c>
      <c r="BJ8">
        <v>0.0011</v>
      </c>
      <c r="BK8">
        <v>0.0011</v>
      </c>
      <c r="BL8">
        <v>0.0012</v>
      </c>
      <c r="BM8">
        <v>0.0013</v>
      </c>
      <c r="BN8">
        <v>0.0013</v>
      </c>
      <c r="BO8">
        <v>0.0015</v>
      </c>
      <c r="BP8">
        <v>0.0016</v>
      </c>
      <c r="BQ8">
        <v>0.0016</v>
      </c>
      <c r="BR8">
        <v>0.0017</v>
      </c>
      <c r="BS8">
        <v>0.0019</v>
      </c>
      <c r="BT8">
        <v>0.002</v>
      </c>
      <c r="BU8">
        <v>0.0021</v>
      </c>
      <c r="BV8">
        <v>0.0022</v>
      </c>
      <c r="BW8">
        <v>0.0023</v>
      </c>
      <c r="BX8">
        <v>0.0023</v>
      </c>
      <c r="BY8">
        <v>0.0025</v>
      </c>
      <c r="BZ8">
        <v>0.0041</v>
      </c>
      <c r="CA8">
        <v>0.0063</v>
      </c>
      <c r="CB8">
        <v>0.0098</v>
      </c>
      <c r="CC8">
        <v>0.0141</v>
      </c>
      <c r="CD8">
        <v>0.0196</v>
      </c>
      <c r="CE8">
        <v>0.0253</v>
      </c>
      <c r="CF8">
        <v>0.0319</v>
      </c>
      <c r="CG8">
        <v>0.04</v>
      </c>
      <c r="CH8">
        <v>0.0479</v>
      </c>
      <c r="CI8">
        <v>0.0573</v>
      </c>
      <c r="CJ8">
        <v>0.0672</v>
      </c>
      <c r="CK8">
        <v>0.0777</v>
      </c>
      <c r="CL8">
        <v>0.0884</v>
      </c>
      <c r="CM8">
        <v>0.0987</v>
      </c>
      <c r="CN8">
        <v>0.1091</v>
      </c>
      <c r="CO8">
        <v>0.1619</v>
      </c>
      <c r="CP8">
        <v>0.2052</v>
      </c>
      <c r="CQ8">
        <v>0.2419</v>
      </c>
      <c r="CR8">
        <v>0.275</v>
      </c>
      <c r="CS8">
        <v>0.307</v>
      </c>
      <c r="CT8">
        <v>0.3546</v>
      </c>
      <c r="CU8">
        <v>0.4305</v>
      </c>
      <c r="CV8">
        <v>0.4432</v>
      </c>
      <c r="CW8">
        <v>0.4484</v>
      </c>
      <c r="CX8">
        <v>0.4527</v>
      </c>
      <c r="CY8">
        <v>0.4779</v>
      </c>
      <c r="CZ8">
        <v>0.4827</v>
      </c>
      <c r="DA8">
        <v>0.4866</v>
      </c>
      <c r="DB8">
        <v>0.4891</v>
      </c>
      <c r="DC8">
        <v>0.4908</v>
      </c>
      <c r="DD8">
        <v>0.4924</v>
      </c>
      <c r="DE8">
        <v>0.4937</v>
      </c>
      <c r="DF8">
        <v>0.4989</v>
      </c>
      <c r="DG8">
        <v>0.5051</v>
      </c>
      <c r="DH8">
        <v>0.57</v>
      </c>
      <c r="DI8">
        <v>0.5863</v>
      </c>
      <c r="DJ8">
        <v>0.73</v>
      </c>
      <c r="DK8">
        <v>0.7585</v>
      </c>
      <c r="DL8">
        <v>0.7854</v>
      </c>
      <c r="DM8">
        <v>0.8</v>
      </c>
      <c r="DN8">
        <v>0.8</v>
      </c>
      <c r="DO8">
        <v>0.8</v>
      </c>
      <c r="DP8">
        <v>0.8</v>
      </c>
      <c r="DQ8">
        <v>0.8</v>
      </c>
      <c r="DR8">
        <v>0.8</v>
      </c>
      <c r="DS8">
        <v>0.9301</v>
      </c>
      <c r="DT8">
        <v>0.96</v>
      </c>
      <c r="DU8">
        <v>0.96</v>
      </c>
      <c r="DV8">
        <v>0.96</v>
      </c>
      <c r="DW8">
        <v>0.96</v>
      </c>
      <c r="DX8">
        <v>0.9723</v>
      </c>
    </row>
    <row r="9" spans="1:128">
      <c r="A9">
        <v>0.8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0.000114</v>
      </c>
      <c r="AH9">
        <v>0.0001267</v>
      </c>
      <c r="AI9">
        <v>0.0001412</v>
      </c>
      <c r="AJ9">
        <v>0.0001567</v>
      </c>
      <c r="AK9">
        <v>0.0001734</v>
      </c>
      <c r="AL9">
        <v>0.0002166</v>
      </c>
      <c r="AM9">
        <v>0.0002453</v>
      </c>
      <c r="AN9">
        <v>0.0002659</v>
      </c>
      <c r="AO9">
        <v>0.000288</v>
      </c>
      <c r="AP9">
        <v>0.0003371</v>
      </c>
      <c r="AQ9">
        <v>0.0003882</v>
      </c>
      <c r="AR9">
        <v>0.0004158</v>
      </c>
      <c r="AS9">
        <v>0.0004458</v>
      </c>
      <c r="AT9">
        <v>0.0004852</v>
      </c>
      <c r="AU9">
        <v>0.0005745</v>
      </c>
      <c r="AV9">
        <v>0.0006373</v>
      </c>
      <c r="AW9">
        <v>0.0006776</v>
      </c>
      <c r="AX9">
        <v>0.0007203</v>
      </c>
      <c r="AY9">
        <v>0.0007832</v>
      </c>
      <c r="AZ9">
        <v>0.0009165</v>
      </c>
      <c r="BA9">
        <v>0.001</v>
      </c>
      <c r="BB9">
        <v>0.0011</v>
      </c>
      <c r="BC9">
        <v>0.0011</v>
      </c>
      <c r="BD9">
        <v>0.0012</v>
      </c>
      <c r="BE9">
        <v>0.0013</v>
      </c>
      <c r="BF9">
        <v>0.0015</v>
      </c>
      <c r="BG9">
        <v>0.0016</v>
      </c>
      <c r="BH9">
        <v>0.0017</v>
      </c>
      <c r="BI9">
        <v>0.0017</v>
      </c>
      <c r="BJ9">
        <v>0.0019</v>
      </c>
      <c r="BK9">
        <v>0.002</v>
      </c>
      <c r="BL9">
        <v>0.0022</v>
      </c>
      <c r="BM9">
        <v>0.0023</v>
      </c>
      <c r="BN9">
        <v>0.0025</v>
      </c>
      <c r="BO9">
        <v>0.0027</v>
      </c>
      <c r="BP9">
        <v>0.0029</v>
      </c>
      <c r="BQ9">
        <v>0.003</v>
      </c>
      <c r="BR9">
        <v>0.0032</v>
      </c>
      <c r="BS9">
        <v>0.0035</v>
      </c>
      <c r="BT9">
        <v>0.0038</v>
      </c>
      <c r="BU9">
        <v>0.004</v>
      </c>
      <c r="BV9">
        <v>0.0042</v>
      </c>
      <c r="BW9">
        <v>0.0044</v>
      </c>
      <c r="BX9">
        <v>0.0046</v>
      </c>
      <c r="BY9">
        <v>0.0049</v>
      </c>
      <c r="BZ9">
        <v>0.0085</v>
      </c>
      <c r="CA9">
        <v>0.0133</v>
      </c>
      <c r="CB9">
        <v>0.0204</v>
      </c>
      <c r="CC9">
        <v>0.0289</v>
      </c>
      <c r="CD9">
        <v>0.0394</v>
      </c>
      <c r="CE9">
        <v>0.0498</v>
      </c>
      <c r="CF9">
        <v>0.061</v>
      </c>
      <c r="CG9">
        <v>0.0739</v>
      </c>
      <c r="CH9">
        <v>0.0856</v>
      </c>
      <c r="CI9">
        <v>0.0986</v>
      </c>
      <c r="CJ9">
        <v>0.112</v>
      </c>
      <c r="CK9">
        <v>0.1255</v>
      </c>
      <c r="CL9">
        <v>0.1387</v>
      </c>
      <c r="CM9">
        <v>0.1504</v>
      </c>
      <c r="CN9">
        <v>0.1614</v>
      </c>
      <c r="CO9">
        <v>0.2097</v>
      </c>
      <c r="CP9">
        <v>0.2493</v>
      </c>
      <c r="CQ9">
        <v>0.2918</v>
      </c>
      <c r="CR9">
        <v>0.3268</v>
      </c>
      <c r="CS9">
        <v>0.3574</v>
      </c>
      <c r="CT9">
        <v>0.3973</v>
      </c>
      <c r="CU9">
        <v>0.4458</v>
      </c>
      <c r="CV9">
        <v>0.4528</v>
      </c>
      <c r="CW9">
        <v>0.4579</v>
      </c>
      <c r="CX9">
        <v>0.4631</v>
      </c>
      <c r="CY9">
        <v>0.4834</v>
      </c>
      <c r="CZ9">
        <v>0.4882</v>
      </c>
      <c r="DA9">
        <v>0.4903</v>
      </c>
      <c r="DB9">
        <v>0.4913</v>
      </c>
      <c r="DC9">
        <v>0.492</v>
      </c>
      <c r="DD9">
        <v>0.4939</v>
      </c>
      <c r="DE9">
        <v>0.5018</v>
      </c>
      <c r="DF9">
        <v>0.5102</v>
      </c>
      <c r="DG9">
        <v>0.5186</v>
      </c>
      <c r="DH9">
        <v>0.57</v>
      </c>
      <c r="DI9">
        <v>0.5863</v>
      </c>
      <c r="DJ9">
        <v>0.73</v>
      </c>
      <c r="DK9">
        <v>0.7585</v>
      </c>
      <c r="DL9">
        <v>0.7854</v>
      </c>
      <c r="DM9">
        <v>0.8</v>
      </c>
      <c r="DN9">
        <v>0.8</v>
      </c>
      <c r="DO9">
        <v>0.8</v>
      </c>
      <c r="DP9">
        <v>0.8</v>
      </c>
      <c r="DQ9">
        <v>0.8</v>
      </c>
      <c r="DR9">
        <v>0.8</v>
      </c>
      <c r="DS9">
        <v>0.9301</v>
      </c>
      <c r="DT9">
        <v>0.96</v>
      </c>
      <c r="DU9">
        <v>0.96</v>
      </c>
      <c r="DV9">
        <v>0.96</v>
      </c>
      <c r="DW9">
        <v>0.96</v>
      </c>
      <c r="DX9">
        <v>0.9723</v>
      </c>
    </row>
    <row r="10" spans="1:128">
      <c r="A10">
        <v>0.9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0.000116</v>
      </c>
      <c r="AG10">
        <v>0.0001491</v>
      </c>
      <c r="AH10">
        <v>0.0001662</v>
      </c>
      <c r="AI10">
        <v>0.0001848</v>
      </c>
      <c r="AJ10">
        <v>0.0002047</v>
      </c>
      <c r="AK10">
        <v>0.0002264</v>
      </c>
      <c r="AL10">
        <v>0.0002818</v>
      </c>
      <c r="AM10">
        <v>0.0003199</v>
      </c>
      <c r="AN10">
        <v>0.0003485</v>
      </c>
      <c r="AO10">
        <v>0.00038</v>
      </c>
      <c r="AP10">
        <v>0.0004532</v>
      </c>
      <c r="AQ10">
        <v>0.0005306</v>
      </c>
      <c r="AR10">
        <v>0.0005759</v>
      </c>
      <c r="AS10">
        <v>0.0006246</v>
      </c>
      <c r="AT10">
        <v>0.0006888</v>
      </c>
      <c r="AU10">
        <v>0.0008363</v>
      </c>
      <c r="AV10">
        <v>0.0009429</v>
      </c>
      <c r="AW10">
        <v>0.001</v>
      </c>
      <c r="AX10">
        <v>0.0011</v>
      </c>
      <c r="AY10">
        <v>0.0012</v>
      </c>
      <c r="AZ10">
        <v>0.0014</v>
      </c>
      <c r="BA10">
        <v>0.0016</v>
      </c>
      <c r="BB10">
        <v>0.0017</v>
      </c>
      <c r="BC10">
        <v>0.0018</v>
      </c>
      <c r="BD10">
        <v>0.0019</v>
      </c>
      <c r="BE10">
        <v>0.0022</v>
      </c>
      <c r="BF10">
        <v>0.0024</v>
      </c>
      <c r="BG10">
        <v>0.0025</v>
      </c>
      <c r="BH10">
        <v>0.0027</v>
      </c>
      <c r="BI10">
        <v>0.0028</v>
      </c>
      <c r="BJ10">
        <v>0.003</v>
      </c>
      <c r="BK10">
        <v>0.0034</v>
      </c>
      <c r="BL10">
        <v>0.0037</v>
      </c>
      <c r="BM10">
        <v>0.0039</v>
      </c>
      <c r="BN10">
        <v>0.0041</v>
      </c>
      <c r="BO10">
        <v>0.0046</v>
      </c>
      <c r="BP10">
        <v>0.005</v>
      </c>
      <c r="BQ10">
        <v>0.0053</v>
      </c>
      <c r="BR10">
        <v>0.0056</v>
      </c>
      <c r="BS10">
        <v>0.0061</v>
      </c>
      <c r="BT10">
        <v>0.0067</v>
      </c>
      <c r="BU10">
        <v>0.007</v>
      </c>
      <c r="BV10">
        <v>0.0074</v>
      </c>
      <c r="BW10">
        <v>0.0077</v>
      </c>
      <c r="BX10">
        <v>0.0081</v>
      </c>
      <c r="BY10">
        <v>0.0086</v>
      </c>
      <c r="BZ10">
        <v>0.0149</v>
      </c>
      <c r="CA10">
        <v>0.0229</v>
      </c>
      <c r="CB10">
        <v>0.0347</v>
      </c>
      <c r="CC10">
        <v>0.0479</v>
      </c>
      <c r="CD10">
        <v>0.0631</v>
      </c>
      <c r="CE10">
        <v>0.0775</v>
      </c>
      <c r="CF10">
        <v>0.0921</v>
      </c>
      <c r="CG10">
        <v>0.1083</v>
      </c>
      <c r="CH10">
        <v>0.1224</v>
      </c>
      <c r="CI10">
        <v>0.1376</v>
      </c>
      <c r="CJ10">
        <v>0.1522</v>
      </c>
      <c r="CK10">
        <v>0.1659</v>
      </c>
      <c r="CL10">
        <v>0.1785</v>
      </c>
      <c r="CM10">
        <v>0.1891</v>
      </c>
      <c r="CN10">
        <v>0.1991</v>
      </c>
      <c r="CO10">
        <v>0.2442</v>
      </c>
      <c r="CP10">
        <v>0.2902</v>
      </c>
      <c r="CQ10">
        <v>0.3351</v>
      </c>
      <c r="CR10">
        <v>0.369</v>
      </c>
      <c r="CS10">
        <v>0.394</v>
      </c>
      <c r="CT10">
        <v>0.414</v>
      </c>
      <c r="CU10">
        <v>0.4533</v>
      </c>
      <c r="CV10">
        <v>0.461</v>
      </c>
      <c r="CW10">
        <v>0.4664</v>
      </c>
      <c r="CX10">
        <v>0.4702</v>
      </c>
      <c r="CY10">
        <v>0.4881</v>
      </c>
      <c r="CZ10">
        <v>0.4903</v>
      </c>
      <c r="DA10">
        <v>0.4912</v>
      </c>
      <c r="DB10">
        <v>0.4921</v>
      </c>
      <c r="DC10">
        <v>0.4931</v>
      </c>
      <c r="DD10">
        <v>0.5004</v>
      </c>
      <c r="DE10">
        <v>0.5113</v>
      </c>
      <c r="DF10">
        <v>0.5222</v>
      </c>
      <c r="DG10">
        <v>0.5309</v>
      </c>
      <c r="DH10">
        <v>0.57</v>
      </c>
      <c r="DI10">
        <v>0.5863</v>
      </c>
      <c r="DJ10">
        <v>0.73</v>
      </c>
      <c r="DK10">
        <v>0.7585</v>
      </c>
      <c r="DL10">
        <v>0.7854</v>
      </c>
      <c r="DM10">
        <v>0.8</v>
      </c>
      <c r="DN10">
        <v>0.8</v>
      </c>
      <c r="DO10">
        <v>0.8</v>
      </c>
      <c r="DP10">
        <v>0.8</v>
      </c>
      <c r="DQ10">
        <v>0.8</v>
      </c>
      <c r="DR10">
        <v>0.8</v>
      </c>
      <c r="DS10">
        <v>0.9301</v>
      </c>
      <c r="DT10">
        <v>0.96</v>
      </c>
      <c r="DU10">
        <v>0.96</v>
      </c>
      <c r="DV10">
        <v>0.96</v>
      </c>
      <c r="DW10">
        <v>0.96</v>
      </c>
      <c r="DX10">
        <v>0.9723</v>
      </c>
    </row>
    <row r="11" spans="1:128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0.0001072</v>
      </c>
      <c r="AE11">
        <v>0.000122</v>
      </c>
      <c r="AF11">
        <v>0.0001454</v>
      </c>
      <c r="AG11">
        <v>0.0001873</v>
      </c>
      <c r="AH11">
        <v>0.0002077</v>
      </c>
      <c r="AI11">
        <v>0.000231</v>
      </c>
      <c r="AJ11">
        <v>0.0002559</v>
      </c>
      <c r="AK11">
        <v>0.0002829</v>
      </c>
      <c r="AL11">
        <v>0.0003569</v>
      </c>
      <c r="AM11">
        <v>0.0004099</v>
      </c>
      <c r="AN11">
        <v>0.0004516</v>
      </c>
      <c r="AO11">
        <v>0.0004979</v>
      </c>
      <c r="AP11">
        <v>0.0006126</v>
      </c>
      <c r="AQ11">
        <v>0.0007344</v>
      </c>
      <c r="AR11">
        <v>0.0008039</v>
      </c>
      <c r="AS11">
        <v>0.0008778</v>
      </c>
      <c r="AT11">
        <v>0.0009752</v>
      </c>
      <c r="AU11">
        <v>0.0012</v>
      </c>
      <c r="AV11">
        <v>0.0014</v>
      </c>
      <c r="AW11">
        <v>0.0015</v>
      </c>
      <c r="AX11">
        <v>0.0016</v>
      </c>
      <c r="AY11">
        <v>0.0018</v>
      </c>
      <c r="AZ11">
        <v>0.0021</v>
      </c>
      <c r="BA11">
        <v>0.0023</v>
      </c>
      <c r="BB11">
        <v>0.0025</v>
      </c>
      <c r="BC11">
        <v>0.0027</v>
      </c>
      <c r="BD11">
        <v>0.0028</v>
      </c>
      <c r="BE11">
        <v>0.0032</v>
      </c>
      <c r="BF11">
        <v>0.0035</v>
      </c>
      <c r="BG11">
        <v>0.0038</v>
      </c>
      <c r="BH11">
        <v>0.004</v>
      </c>
      <c r="BI11">
        <v>0.0043</v>
      </c>
      <c r="BJ11">
        <v>0.0046</v>
      </c>
      <c r="BK11">
        <v>0.0051</v>
      </c>
      <c r="BL11">
        <v>0.0056</v>
      </c>
      <c r="BM11">
        <v>0.0059</v>
      </c>
      <c r="BN11">
        <v>0.0064</v>
      </c>
      <c r="BO11">
        <v>0.0071</v>
      </c>
      <c r="BP11">
        <v>0.0077</v>
      </c>
      <c r="BQ11">
        <v>0.0081</v>
      </c>
      <c r="BR11">
        <v>0.0085</v>
      </c>
      <c r="BS11">
        <v>0.0094</v>
      </c>
      <c r="BT11">
        <v>0.0102</v>
      </c>
      <c r="BU11">
        <v>0.0107</v>
      </c>
      <c r="BV11">
        <v>0.0112</v>
      </c>
      <c r="BW11">
        <v>0.0118</v>
      </c>
      <c r="BX11">
        <v>0.0123</v>
      </c>
      <c r="BY11">
        <v>0.0131</v>
      </c>
      <c r="BZ11">
        <v>0.0224</v>
      </c>
      <c r="CA11">
        <v>0.034</v>
      </c>
      <c r="CB11">
        <v>0.0497</v>
      </c>
      <c r="CC11">
        <v>0.067</v>
      </c>
      <c r="CD11">
        <v>0.0859</v>
      </c>
      <c r="CE11">
        <v>0.1029</v>
      </c>
      <c r="CF11">
        <v>0.1199</v>
      </c>
      <c r="CG11">
        <v>0.138</v>
      </c>
      <c r="CH11">
        <v>0.1528</v>
      </c>
      <c r="CI11">
        <v>0.1679</v>
      </c>
      <c r="CJ11">
        <v>0.1819</v>
      </c>
      <c r="CK11">
        <v>0.1949</v>
      </c>
      <c r="CL11">
        <v>0.2067</v>
      </c>
      <c r="CM11">
        <v>0.2169</v>
      </c>
      <c r="CN11">
        <v>0.2263</v>
      </c>
      <c r="CO11">
        <v>0.2752</v>
      </c>
      <c r="CP11">
        <v>0.3258</v>
      </c>
      <c r="CQ11">
        <v>0.37</v>
      </c>
      <c r="CR11">
        <v>0.3963</v>
      </c>
      <c r="CS11">
        <v>0.4088</v>
      </c>
      <c r="CT11">
        <v>0.4246</v>
      </c>
      <c r="CU11">
        <v>0.4603</v>
      </c>
      <c r="CV11">
        <v>0.4673</v>
      </c>
      <c r="CW11">
        <v>0.4717</v>
      </c>
      <c r="CX11">
        <v>0.476</v>
      </c>
      <c r="CY11">
        <v>0.4899</v>
      </c>
      <c r="CZ11">
        <v>0.4907</v>
      </c>
      <c r="DA11">
        <v>0.4918</v>
      </c>
      <c r="DB11">
        <v>0.4929</v>
      </c>
      <c r="DC11">
        <v>0.4941</v>
      </c>
      <c r="DD11">
        <v>0.5072</v>
      </c>
      <c r="DE11">
        <v>0.5207</v>
      </c>
      <c r="DF11">
        <v>0.5312</v>
      </c>
      <c r="DG11">
        <v>0.5351</v>
      </c>
      <c r="DH11">
        <v>0.57</v>
      </c>
      <c r="DI11">
        <v>0.5863</v>
      </c>
      <c r="DJ11">
        <v>0.73</v>
      </c>
      <c r="DK11">
        <v>0.7585</v>
      </c>
      <c r="DL11">
        <v>0.7854</v>
      </c>
      <c r="DM11">
        <v>0.8</v>
      </c>
      <c r="DN11">
        <v>0.8</v>
      </c>
      <c r="DO11">
        <v>0.8</v>
      </c>
      <c r="DP11">
        <v>0.8</v>
      </c>
      <c r="DQ11">
        <v>0.8</v>
      </c>
      <c r="DR11">
        <v>0.8</v>
      </c>
      <c r="DS11">
        <v>0.9301</v>
      </c>
      <c r="DT11">
        <v>0.96</v>
      </c>
      <c r="DU11">
        <v>0.96</v>
      </c>
      <c r="DV11">
        <v>0.96</v>
      </c>
      <c r="DW11">
        <v>0.96</v>
      </c>
      <c r="DX11">
        <v>0.9723</v>
      </c>
    </row>
    <row r="12" spans="1:128">
      <c r="A12">
        <v>1.1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0.000114</v>
      </c>
      <c r="AD12">
        <v>0.00013</v>
      </c>
      <c r="AE12">
        <v>0.0001478</v>
      </c>
      <c r="AF12">
        <v>0.0001764</v>
      </c>
      <c r="AG12">
        <v>0.0002254</v>
      </c>
      <c r="AH12">
        <v>0.0002507</v>
      </c>
      <c r="AI12">
        <v>0.0002789</v>
      </c>
      <c r="AJ12">
        <v>0.0003099</v>
      </c>
      <c r="AK12">
        <v>0.0003458</v>
      </c>
      <c r="AL12">
        <v>0.0004552</v>
      </c>
      <c r="AM12">
        <v>0.0005325</v>
      </c>
      <c r="AN12">
        <v>0.0005924</v>
      </c>
      <c r="AO12">
        <v>0.0006578</v>
      </c>
      <c r="AP12">
        <v>0.0008178</v>
      </c>
      <c r="AQ12">
        <v>0.0009874</v>
      </c>
      <c r="AR12">
        <v>0.0011</v>
      </c>
      <c r="AS12">
        <v>0.0012</v>
      </c>
      <c r="AT12">
        <v>0.0013</v>
      </c>
      <c r="AU12">
        <v>0.0016</v>
      </c>
      <c r="AV12">
        <v>0.0018</v>
      </c>
      <c r="AW12">
        <v>0.002</v>
      </c>
      <c r="AX12">
        <v>0.0021</v>
      </c>
      <c r="AY12">
        <v>0.0024</v>
      </c>
      <c r="AZ12">
        <v>0.0028</v>
      </c>
      <c r="BA12">
        <v>0.0032</v>
      </c>
      <c r="BB12">
        <v>0.0034</v>
      </c>
      <c r="BC12">
        <v>0.0036</v>
      </c>
      <c r="BD12">
        <v>0.0039</v>
      </c>
      <c r="BE12">
        <v>0.0044</v>
      </c>
      <c r="BF12">
        <v>0.0049</v>
      </c>
      <c r="BG12">
        <v>0.0053</v>
      </c>
      <c r="BH12">
        <v>0.0056</v>
      </c>
      <c r="BI12">
        <v>0.006</v>
      </c>
      <c r="BJ12">
        <v>0.0064</v>
      </c>
      <c r="BK12">
        <v>0.0072</v>
      </c>
      <c r="BL12">
        <v>0.0078</v>
      </c>
      <c r="BM12">
        <v>0.0082</v>
      </c>
      <c r="BN12">
        <v>0.0088</v>
      </c>
      <c r="BO12">
        <v>0.0097</v>
      </c>
      <c r="BP12">
        <v>0.0106</v>
      </c>
      <c r="BQ12">
        <v>0.0111</v>
      </c>
      <c r="BR12">
        <v>0.0117</v>
      </c>
      <c r="BS12">
        <v>0.0129</v>
      </c>
      <c r="BT12">
        <v>0.0141</v>
      </c>
      <c r="BU12">
        <v>0.0148</v>
      </c>
      <c r="BV12">
        <v>0.0154</v>
      </c>
      <c r="BW12">
        <v>0.0161</v>
      </c>
      <c r="BX12">
        <v>0.0168</v>
      </c>
      <c r="BY12">
        <v>0.0179</v>
      </c>
      <c r="BZ12">
        <v>0.0301</v>
      </c>
      <c r="CA12">
        <v>0.0446</v>
      </c>
      <c r="CB12">
        <v>0.0638</v>
      </c>
      <c r="CC12">
        <v>0.084</v>
      </c>
      <c r="CD12">
        <v>0.1054</v>
      </c>
      <c r="CE12">
        <v>0.1244</v>
      </c>
      <c r="CF12">
        <v>0.1423</v>
      </c>
      <c r="CG12">
        <v>0.1609</v>
      </c>
      <c r="CH12">
        <v>0.1756</v>
      </c>
      <c r="CI12">
        <v>0.1903</v>
      </c>
      <c r="CJ12">
        <v>0.2041</v>
      </c>
      <c r="CK12">
        <v>0.2168</v>
      </c>
      <c r="CL12">
        <v>0.2283</v>
      </c>
      <c r="CM12">
        <v>0.2382</v>
      </c>
      <c r="CN12">
        <v>0.248</v>
      </c>
      <c r="CO12">
        <v>0.3031</v>
      </c>
      <c r="CP12">
        <v>0.3549</v>
      </c>
      <c r="CQ12">
        <v>0.3927</v>
      </c>
      <c r="CR12">
        <v>0.4074</v>
      </c>
      <c r="CS12">
        <v>0.4172</v>
      </c>
      <c r="CT12">
        <v>0.4341</v>
      </c>
      <c r="CU12">
        <v>0.4658</v>
      </c>
      <c r="CV12">
        <v>0.4719</v>
      </c>
      <c r="CW12">
        <v>0.4765</v>
      </c>
      <c r="CX12">
        <v>0.4797</v>
      </c>
      <c r="CY12">
        <v>0.4901</v>
      </c>
      <c r="CZ12">
        <v>0.4911</v>
      </c>
      <c r="DA12">
        <v>0.4923</v>
      </c>
      <c r="DB12">
        <v>0.4935</v>
      </c>
      <c r="DC12">
        <v>0.4978</v>
      </c>
      <c r="DD12">
        <v>0.5136</v>
      </c>
      <c r="DE12">
        <v>0.5293</v>
      </c>
      <c r="DF12">
        <v>0.5343</v>
      </c>
      <c r="DG12">
        <v>0.5388</v>
      </c>
      <c r="DH12">
        <v>0.57</v>
      </c>
      <c r="DI12">
        <v>0.5863</v>
      </c>
      <c r="DJ12">
        <v>0.73</v>
      </c>
      <c r="DK12">
        <v>0.7585</v>
      </c>
      <c r="DL12">
        <v>0.7854</v>
      </c>
      <c r="DM12">
        <v>0.8</v>
      </c>
      <c r="DN12">
        <v>0.8</v>
      </c>
      <c r="DO12">
        <v>0.8</v>
      </c>
      <c r="DP12">
        <v>0.8</v>
      </c>
      <c r="DQ12">
        <v>0.8</v>
      </c>
      <c r="DR12">
        <v>0.8</v>
      </c>
      <c r="DS12">
        <v>0.9301</v>
      </c>
      <c r="DT12">
        <v>0.96</v>
      </c>
      <c r="DU12">
        <v>0.96</v>
      </c>
      <c r="DV12">
        <v>0.96</v>
      </c>
      <c r="DW12">
        <v>0.96</v>
      </c>
      <c r="DX12">
        <v>0.9723</v>
      </c>
    </row>
    <row r="13" spans="1:128">
      <c r="A13">
        <v>1.2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0.0001153</v>
      </c>
      <c r="AC13">
        <v>0.0001339</v>
      </c>
      <c r="AD13">
        <v>0.0001532</v>
      </c>
      <c r="AE13">
        <v>0.0001742</v>
      </c>
      <c r="AF13">
        <v>0.0002075</v>
      </c>
      <c r="AG13">
        <v>0.0002652</v>
      </c>
      <c r="AH13">
        <v>0.0002972</v>
      </c>
      <c r="AI13">
        <v>0.0003357</v>
      </c>
      <c r="AJ13">
        <v>0.0003795</v>
      </c>
      <c r="AK13">
        <v>0.0004308</v>
      </c>
      <c r="AL13">
        <v>0.0005776</v>
      </c>
      <c r="AM13">
        <v>0.0006797</v>
      </c>
      <c r="AN13">
        <v>0.0007575</v>
      </c>
      <c r="AO13">
        <v>0.0008426</v>
      </c>
      <c r="AP13">
        <v>0.001</v>
      </c>
      <c r="AQ13">
        <v>0.0013</v>
      </c>
      <c r="AR13">
        <v>0.0014</v>
      </c>
      <c r="AS13">
        <v>0.0015</v>
      </c>
      <c r="AT13">
        <v>0.0017</v>
      </c>
      <c r="AU13">
        <v>0.0021</v>
      </c>
      <c r="AV13">
        <v>0.0023</v>
      </c>
      <c r="AW13">
        <v>0.0025</v>
      </c>
      <c r="AX13">
        <v>0.0027</v>
      </c>
      <c r="AY13">
        <v>0.003</v>
      </c>
      <c r="AZ13">
        <v>0.0036</v>
      </c>
      <c r="BA13">
        <v>0.0041</v>
      </c>
      <c r="BB13">
        <v>0.0044</v>
      </c>
      <c r="BC13">
        <v>0.0047</v>
      </c>
      <c r="BD13">
        <v>0.0051</v>
      </c>
      <c r="BE13">
        <v>0.0057</v>
      </c>
      <c r="BF13">
        <v>0.0064</v>
      </c>
      <c r="BG13">
        <v>0.0068</v>
      </c>
      <c r="BH13">
        <v>0.0072</v>
      </c>
      <c r="BI13">
        <v>0.0077</v>
      </c>
      <c r="BJ13">
        <v>0.0082</v>
      </c>
      <c r="BK13">
        <v>0.0092</v>
      </c>
      <c r="BL13">
        <v>0.01</v>
      </c>
      <c r="BM13">
        <v>0.0105</v>
      </c>
      <c r="BN13">
        <v>0.0113</v>
      </c>
      <c r="BO13">
        <v>0.0124</v>
      </c>
      <c r="BP13">
        <v>0.0135</v>
      </c>
      <c r="BQ13">
        <v>0.0142</v>
      </c>
      <c r="BR13">
        <v>0.015</v>
      </c>
      <c r="BS13">
        <v>0.0164</v>
      </c>
      <c r="BT13">
        <v>0.0179</v>
      </c>
      <c r="BU13">
        <v>0.0187</v>
      </c>
      <c r="BV13">
        <v>0.0195</v>
      </c>
      <c r="BW13">
        <v>0.0204</v>
      </c>
      <c r="BX13">
        <v>0.0213</v>
      </c>
      <c r="BY13">
        <v>0.0226</v>
      </c>
      <c r="BZ13">
        <v>0.0372</v>
      </c>
      <c r="CA13">
        <v>0.0541</v>
      </c>
      <c r="CB13">
        <v>0.076</v>
      </c>
      <c r="CC13">
        <v>0.0983</v>
      </c>
      <c r="CD13">
        <v>0.1216</v>
      </c>
      <c r="CE13">
        <v>0.1415</v>
      </c>
      <c r="CF13">
        <v>0.16</v>
      </c>
      <c r="CG13">
        <v>0.1787</v>
      </c>
      <c r="CH13">
        <v>0.1933</v>
      </c>
      <c r="CI13">
        <v>0.2081</v>
      </c>
      <c r="CJ13">
        <v>0.2218</v>
      </c>
      <c r="CK13">
        <v>0.2344</v>
      </c>
      <c r="CL13">
        <v>0.2459</v>
      </c>
      <c r="CM13">
        <v>0.2566</v>
      </c>
      <c r="CN13">
        <v>0.2676</v>
      </c>
      <c r="CO13">
        <v>0.3269</v>
      </c>
      <c r="CP13">
        <v>0.3762</v>
      </c>
      <c r="CQ13">
        <v>0.4028</v>
      </c>
      <c r="CR13">
        <v>0.4141</v>
      </c>
      <c r="CS13">
        <v>0.4241</v>
      </c>
      <c r="CT13">
        <v>0.4431</v>
      </c>
      <c r="CU13">
        <v>0.4697</v>
      </c>
      <c r="CV13">
        <v>0.4759</v>
      </c>
      <c r="CW13">
        <v>0.4795</v>
      </c>
      <c r="CX13">
        <v>0.4816</v>
      </c>
      <c r="CY13">
        <v>0.4901</v>
      </c>
      <c r="CZ13">
        <v>0.4915</v>
      </c>
      <c r="DA13">
        <v>0.4928</v>
      </c>
      <c r="DB13">
        <v>0.4946</v>
      </c>
      <c r="DC13">
        <v>0.5015</v>
      </c>
      <c r="DD13">
        <v>0.5192</v>
      </c>
      <c r="DE13">
        <v>0.532</v>
      </c>
      <c r="DF13">
        <v>0.5372</v>
      </c>
      <c r="DG13">
        <v>0.5423</v>
      </c>
      <c r="DH13">
        <v>0.57</v>
      </c>
      <c r="DI13">
        <v>0.5863</v>
      </c>
      <c r="DJ13">
        <v>0.73</v>
      </c>
      <c r="DK13">
        <v>0.7585</v>
      </c>
      <c r="DL13">
        <v>0.7854</v>
      </c>
      <c r="DM13">
        <v>0.8</v>
      </c>
      <c r="DN13">
        <v>0.8</v>
      </c>
      <c r="DO13">
        <v>0.8</v>
      </c>
      <c r="DP13">
        <v>0.8</v>
      </c>
      <c r="DQ13">
        <v>0.8</v>
      </c>
      <c r="DR13">
        <v>0.8</v>
      </c>
      <c r="DS13">
        <v>0.9301</v>
      </c>
      <c r="DT13">
        <v>0.96</v>
      </c>
      <c r="DU13">
        <v>0.96</v>
      </c>
      <c r="DV13">
        <v>0.96</v>
      </c>
      <c r="DW13">
        <v>0.96</v>
      </c>
      <c r="DX13">
        <v>0.9723</v>
      </c>
    </row>
    <row r="14" spans="1:128">
      <c r="A14">
        <v>1.3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0.0001334</v>
      </c>
      <c r="AC14">
        <v>0.0001549</v>
      </c>
      <c r="AD14">
        <v>0.0001771</v>
      </c>
      <c r="AE14">
        <v>0.0002006</v>
      </c>
      <c r="AF14">
        <v>0.0002398</v>
      </c>
      <c r="AG14">
        <v>0.0003121</v>
      </c>
      <c r="AH14">
        <v>0.0003569</v>
      </c>
      <c r="AI14">
        <v>0.0004082</v>
      </c>
      <c r="AJ14">
        <v>0.0004646</v>
      </c>
      <c r="AK14">
        <v>0.0005288</v>
      </c>
      <c r="AL14">
        <v>0.0007115</v>
      </c>
      <c r="AM14">
        <v>0.0008377</v>
      </c>
      <c r="AN14">
        <v>0.0009331</v>
      </c>
      <c r="AO14">
        <v>0.001</v>
      </c>
      <c r="AP14">
        <v>0.0013</v>
      </c>
      <c r="AQ14">
        <v>0.0015</v>
      </c>
      <c r="AR14">
        <v>0.0017</v>
      </c>
      <c r="AS14">
        <v>0.0018</v>
      </c>
      <c r="AT14">
        <v>0.002</v>
      </c>
      <c r="AU14">
        <v>0.0025</v>
      </c>
      <c r="AV14">
        <v>0.0028</v>
      </c>
      <c r="AW14">
        <v>0.0031</v>
      </c>
      <c r="AX14">
        <v>0.0033</v>
      </c>
      <c r="AY14">
        <v>0.0037</v>
      </c>
      <c r="AZ14">
        <v>0.0045</v>
      </c>
      <c r="BA14">
        <v>0.0051</v>
      </c>
      <c r="BB14">
        <v>0.0054</v>
      </c>
      <c r="BC14">
        <v>0.0058</v>
      </c>
      <c r="BD14">
        <v>0.0062</v>
      </c>
      <c r="BE14">
        <v>0.007</v>
      </c>
      <c r="BF14">
        <v>0.0078</v>
      </c>
      <c r="BG14">
        <v>0.0083</v>
      </c>
      <c r="BH14">
        <v>0.0088</v>
      </c>
      <c r="BI14">
        <v>0.0093</v>
      </c>
      <c r="BJ14">
        <v>0.01</v>
      </c>
      <c r="BK14">
        <v>0.0111</v>
      </c>
      <c r="BL14">
        <v>0.0121</v>
      </c>
      <c r="BM14">
        <v>0.0128</v>
      </c>
      <c r="BN14">
        <v>0.0137</v>
      </c>
      <c r="BO14">
        <v>0.0151</v>
      </c>
      <c r="BP14">
        <v>0.0163</v>
      </c>
      <c r="BQ14">
        <v>0.0171</v>
      </c>
      <c r="BR14">
        <v>0.018</v>
      </c>
      <c r="BS14">
        <v>0.0197</v>
      </c>
      <c r="BT14">
        <v>0.0214</v>
      </c>
      <c r="BU14">
        <v>0.0224</v>
      </c>
      <c r="BV14">
        <v>0.0234</v>
      </c>
      <c r="BW14">
        <v>0.0244</v>
      </c>
      <c r="BX14">
        <v>0.0254</v>
      </c>
      <c r="BY14">
        <v>0.0269</v>
      </c>
      <c r="BZ14">
        <v>0.0435</v>
      </c>
      <c r="CA14">
        <v>0.0625</v>
      </c>
      <c r="CB14">
        <v>0.0862</v>
      </c>
      <c r="CC14">
        <v>0.1103</v>
      </c>
      <c r="CD14">
        <v>0.1348</v>
      </c>
      <c r="CE14">
        <v>0.1554</v>
      </c>
      <c r="CF14">
        <v>0.1743</v>
      </c>
      <c r="CG14">
        <v>0.1932</v>
      </c>
      <c r="CH14">
        <v>0.208</v>
      </c>
      <c r="CI14">
        <v>0.2228</v>
      </c>
      <c r="CJ14">
        <v>0.2365</v>
      </c>
      <c r="CK14">
        <v>0.2492</v>
      </c>
      <c r="CL14">
        <v>0.2615</v>
      </c>
      <c r="CM14">
        <v>0.2733</v>
      </c>
      <c r="CN14">
        <v>0.2852</v>
      </c>
      <c r="CO14">
        <v>0.3459</v>
      </c>
      <c r="CP14">
        <v>0.3897</v>
      </c>
      <c r="CQ14">
        <v>0.4084</v>
      </c>
      <c r="CR14">
        <v>0.4195</v>
      </c>
      <c r="CS14">
        <v>0.4305</v>
      </c>
      <c r="CT14">
        <v>0.4513</v>
      </c>
      <c r="CU14">
        <v>0.4734</v>
      </c>
      <c r="CV14">
        <v>0.4785</v>
      </c>
      <c r="CW14">
        <v>0.4811</v>
      </c>
      <c r="CX14">
        <v>0.4832</v>
      </c>
      <c r="CY14">
        <v>0.4902</v>
      </c>
      <c r="CZ14">
        <v>0.4918</v>
      </c>
      <c r="DA14">
        <v>0.4932</v>
      </c>
      <c r="DB14">
        <v>0.4972</v>
      </c>
      <c r="DC14">
        <v>0.5048</v>
      </c>
      <c r="DD14">
        <v>0.5239</v>
      </c>
      <c r="DE14">
        <v>0.534</v>
      </c>
      <c r="DF14">
        <v>0.5399</v>
      </c>
      <c r="DG14">
        <v>0.5457</v>
      </c>
      <c r="DH14">
        <v>0.57</v>
      </c>
      <c r="DI14">
        <v>0.5863</v>
      </c>
      <c r="DJ14">
        <v>0.73</v>
      </c>
      <c r="DK14">
        <v>0.7585</v>
      </c>
      <c r="DL14">
        <v>0.7854</v>
      </c>
      <c r="DM14">
        <v>0.8</v>
      </c>
      <c r="DN14">
        <v>0.8</v>
      </c>
      <c r="DO14">
        <v>0.8</v>
      </c>
      <c r="DP14">
        <v>0.8</v>
      </c>
      <c r="DQ14">
        <v>0.8</v>
      </c>
      <c r="DR14">
        <v>0.8</v>
      </c>
      <c r="DS14">
        <v>0.9301</v>
      </c>
      <c r="DT14">
        <v>0.96</v>
      </c>
      <c r="DU14">
        <v>0.96</v>
      </c>
      <c r="DV14">
        <v>0.96</v>
      </c>
      <c r="DW14">
        <v>0.96</v>
      </c>
      <c r="DX14">
        <v>0.9723</v>
      </c>
    </row>
    <row r="15" spans="1:128">
      <c r="A15">
        <v>1.4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0.0001521</v>
      </c>
      <c r="AC15">
        <v>0.000176</v>
      </c>
      <c r="AD15">
        <v>0.0002005</v>
      </c>
      <c r="AE15">
        <v>0.0002274</v>
      </c>
      <c r="AF15">
        <v>0.0002767</v>
      </c>
      <c r="AG15">
        <v>0.0003728</v>
      </c>
      <c r="AH15">
        <v>0.0004285</v>
      </c>
      <c r="AI15">
        <v>0.0004913</v>
      </c>
      <c r="AJ15">
        <v>0.00056</v>
      </c>
      <c r="AK15">
        <v>0.000638</v>
      </c>
      <c r="AL15">
        <v>0.0008541</v>
      </c>
      <c r="AM15">
        <v>0.001</v>
      </c>
      <c r="AN15">
        <v>0.0011</v>
      </c>
      <c r="AO15">
        <v>0.0012</v>
      </c>
      <c r="AP15">
        <v>0.0015</v>
      </c>
      <c r="AQ15">
        <v>0.0018</v>
      </c>
      <c r="AR15">
        <v>0.002</v>
      </c>
      <c r="AS15">
        <v>0.0022</v>
      </c>
      <c r="AT15">
        <v>0.0024</v>
      </c>
      <c r="AU15">
        <v>0.003</v>
      </c>
      <c r="AV15">
        <v>0.0034</v>
      </c>
      <c r="AW15">
        <v>0.0037</v>
      </c>
      <c r="AX15">
        <v>0.004</v>
      </c>
      <c r="AY15">
        <v>0.0044</v>
      </c>
      <c r="AZ15">
        <v>0.0054</v>
      </c>
      <c r="BA15">
        <v>0.006</v>
      </c>
      <c r="BB15">
        <v>0.0065</v>
      </c>
      <c r="BC15">
        <v>0.0069</v>
      </c>
      <c r="BD15">
        <v>0.0073</v>
      </c>
      <c r="BE15">
        <v>0.0083</v>
      </c>
      <c r="BF15">
        <v>0.0092</v>
      </c>
      <c r="BG15">
        <v>0.0097</v>
      </c>
      <c r="BH15">
        <v>0.0103</v>
      </c>
      <c r="BI15">
        <v>0.0109</v>
      </c>
      <c r="BJ15">
        <v>0.0118</v>
      </c>
      <c r="BK15">
        <v>0.0131</v>
      </c>
      <c r="BL15">
        <v>0.0142</v>
      </c>
      <c r="BM15">
        <v>0.0149</v>
      </c>
      <c r="BN15">
        <v>0.016</v>
      </c>
      <c r="BO15">
        <v>0.0176</v>
      </c>
      <c r="BP15">
        <v>0.019</v>
      </c>
      <c r="BQ15">
        <v>0.0199</v>
      </c>
      <c r="BR15">
        <v>0.0209</v>
      </c>
      <c r="BS15">
        <v>0.0229</v>
      </c>
      <c r="BT15">
        <v>0.0248</v>
      </c>
      <c r="BU15">
        <v>0.0259</v>
      </c>
      <c r="BV15">
        <v>0.027</v>
      </c>
      <c r="BW15">
        <v>0.0281</v>
      </c>
      <c r="BX15">
        <v>0.0292</v>
      </c>
      <c r="BY15">
        <v>0.0309</v>
      </c>
      <c r="BZ15">
        <v>0.0493</v>
      </c>
      <c r="CA15">
        <v>0.0698</v>
      </c>
      <c r="CB15">
        <v>0.0951</v>
      </c>
      <c r="CC15">
        <v>0.1204</v>
      </c>
      <c r="CD15">
        <v>0.1458</v>
      </c>
      <c r="CE15">
        <v>0.1671</v>
      </c>
      <c r="CF15">
        <v>0.1862</v>
      </c>
      <c r="CG15">
        <v>0.2053</v>
      </c>
      <c r="CH15">
        <v>0.2203</v>
      </c>
      <c r="CI15">
        <v>0.2352</v>
      </c>
      <c r="CJ15">
        <v>0.249</v>
      </c>
      <c r="CK15">
        <v>0.2622</v>
      </c>
      <c r="CL15">
        <v>0.2754</v>
      </c>
      <c r="CM15">
        <v>0.288</v>
      </c>
      <c r="CN15">
        <v>0.3005</v>
      </c>
      <c r="CO15">
        <v>0.3603</v>
      </c>
      <c r="CP15">
        <v>0.3975</v>
      </c>
      <c r="CQ15">
        <v>0.4125</v>
      </c>
      <c r="CR15">
        <v>0.4244</v>
      </c>
      <c r="CS15">
        <v>0.4364</v>
      </c>
      <c r="CT15">
        <v>0.4583</v>
      </c>
      <c r="CU15">
        <v>0.4761</v>
      </c>
      <c r="CV15">
        <v>0.48</v>
      </c>
      <c r="CW15">
        <v>0.4823</v>
      </c>
      <c r="CX15">
        <v>0.4847</v>
      </c>
      <c r="CY15">
        <v>0.4905</v>
      </c>
      <c r="CZ15">
        <v>0.4921</v>
      </c>
      <c r="DA15">
        <v>0.4936</v>
      </c>
      <c r="DB15">
        <v>0.4996</v>
      </c>
      <c r="DC15">
        <v>0.5077</v>
      </c>
      <c r="DD15">
        <v>0.5278</v>
      </c>
      <c r="DE15">
        <v>0.5359</v>
      </c>
      <c r="DF15">
        <v>0.5424</v>
      </c>
      <c r="DG15">
        <v>0.549</v>
      </c>
      <c r="DH15">
        <v>0.57</v>
      </c>
      <c r="DI15">
        <v>0.5863</v>
      </c>
      <c r="DJ15">
        <v>0.73</v>
      </c>
      <c r="DK15">
        <v>0.7585</v>
      </c>
      <c r="DL15">
        <v>0.7854</v>
      </c>
      <c r="DM15">
        <v>0.8</v>
      </c>
      <c r="DN15">
        <v>0.8</v>
      </c>
      <c r="DO15">
        <v>0.8</v>
      </c>
      <c r="DP15">
        <v>0.8</v>
      </c>
      <c r="DQ15">
        <v>0.8</v>
      </c>
      <c r="DR15">
        <v>0.8</v>
      </c>
      <c r="DS15">
        <v>0.9301</v>
      </c>
      <c r="DT15">
        <v>0.96</v>
      </c>
      <c r="DU15">
        <v>0.96</v>
      </c>
      <c r="DV15">
        <v>0.96</v>
      </c>
      <c r="DW15">
        <v>0.96</v>
      </c>
      <c r="DX15">
        <v>0.9723</v>
      </c>
    </row>
    <row r="16" spans="1:128">
      <c r="A16">
        <v>1.5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0.0001116</v>
      </c>
      <c r="AB16">
        <v>0.0001702</v>
      </c>
      <c r="AC16">
        <v>0.0001968</v>
      </c>
      <c r="AD16">
        <v>0.0002254</v>
      </c>
      <c r="AE16">
        <v>0.000259</v>
      </c>
      <c r="AF16">
        <v>0.0003214</v>
      </c>
      <c r="AG16">
        <v>0.0004401</v>
      </c>
      <c r="AH16">
        <v>0.000506</v>
      </c>
      <c r="AI16">
        <v>0.0005797</v>
      </c>
      <c r="AJ16">
        <v>0.0006597</v>
      </c>
      <c r="AK16">
        <v>0.0007494</v>
      </c>
      <c r="AL16">
        <v>0.0009975</v>
      </c>
      <c r="AM16">
        <v>0.0012</v>
      </c>
      <c r="AN16">
        <v>0.0013</v>
      </c>
      <c r="AO16">
        <v>0.0014</v>
      </c>
      <c r="AP16">
        <v>0.0018</v>
      </c>
      <c r="AQ16">
        <v>0.0021</v>
      </c>
      <c r="AR16">
        <v>0.0023</v>
      </c>
      <c r="AS16">
        <v>0.0025</v>
      </c>
      <c r="AT16">
        <v>0.0028</v>
      </c>
      <c r="AU16">
        <v>0.0035</v>
      </c>
      <c r="AV16">
        <v>0.0039</v>
      </c>
      <c r="AW16">
        <v>0.0043</v>
      </c>
      <c r="AX16">
        <v>0.0046</v>
      </c>
      <c r="AY16">
        <v>0.0051</v>
      </c>
      <c r="AZ16">
        <v>0.0062</v>
      </c>
      <c r="BA16">
        <v>0.0069</v>
      </c>
      <c r="BB16">
        <v>0.0074</v>
      </c>
      <c r="BC16">
        <v>0.0079</v>
      </c>
      <c r="BD16">
        <v>0.0084</v>
      </c>
      <c r="BE16">
        <v>0.0095</v>
      </c>
      <c r="BF16">
        <v>0.0105</v>
      </c>
      <c r="BG16">
        <v>0.0111</v>
      </c>
      <c r="BH16">
        <v>0.0118</v>
      </c>
      <c r="BI16">
        <v>0.0125</v>
      </c>
      <c r="BJ16">
        <v>0.0134</v>
      </c>
      <c r="BK16">
        <v>0.0149</v>
      </c>
      <c r="BL16">
        <v>0.0161</v>
      </c>
      <c r="BM16">
        <v>0.017</v>
      </c>
      <c r="BN16">
        <v>0.0181</v>
      </c>
      <c r="BO16">
        <v>0.0199</v>
      </c>
      <c r="BP16">
        <v>0.0215</v>
      </c>
      <c r="BQ16">
        <v>0.0225</v>
      </c>
      <c r="BR16">
        <v>0.0236</v>
      </c>
      <c r="BS16">
        <v>0.0257</v>
      </c>
      <c r="BT16">
        <v>0.0279</v>
      </c>
      <c r="BU16">
        <v>0.0291</v>
      </c>
      <c r="BV16">
        <v>0.0303</v>
      </c>
      <c r="BW16">
        <v>0.0315</v>
      </c>
      <c r="BX16">
        <v>0.0327</v>
      </c>
      <c r="BY16">
        <v>0.0346</v>
      </c>
      <c r="BZ16">
        <v>0.0544</v>
      </c>
      <c r="CA16">
        <v>0.0762</v>
      </c>
      <c r="CB16">
        <v>0.1028</v>
      </c>
      <c r="CC16">
        <v>0.1291</v>
      </c>
      <c r="CD16">
        <v>0.1553</v>
      </c>
      <c r="CE16">
        <v>0.177</v>
      </c>
      <c r="CF16">
        <v>0.1964</v>
      </c>
      <c r="CG16">
        <v>0.2157</v>
      </c>
      <c r="CH16">
        <v>0.2308</v>
      </c>
      <c r="CI16">
        <v>0.2458</v>
      </c>
      <c r="CJ16">
        <v>0.2599</v>
      </c>
      <c r="CK16">
        <v>0.2738</v>
      </c>
      <c r="CL16">
        <v>0.2877</v>
      </c>
      <c r="CM16">
        <v>0.3007</v>
      </c>
      <c r="CN16">
        <v>0.3136</v>
      </c>
      <c r="CO16">
        <v>0.3708</v>
      </c>
      <c r="CP16">
        <v>0.4022</v>
      </c>
      <c r="CQ16">
        <v>0.4161</v>
      </c>
      <c r="CR16">
        <v>0.4289</v>
      </c>
      <c r="CS16">
        <v>0.4419</v>
      </c>
      <c r="CT16">
        <v>0.4648</v>
      </c>
      <c r="CU16">
        <v>0.478</v>
      </c>
      <c r="CV16">
        <v>0.481</v>
      </c>
      <c r="CW16">
        <v>0.4835</v>
      </c>
      <c r="CX16">
        <v>0.4861</v>
      </c>
      <c r="CY16">
        <v>0.4907</v>
      </c>
      <c r="CZ16">
        <v>0.4923</v>
      </c>
      <c r="DA16">
        <v>0.494</v>
      </c>
      <c r="DB16">
        <v>0.5018</v>
      </c>
      <c r="DC16">
        <v>0.5102</v>
      </c>
      <c r="DD16">
        <v>0.5304</v>
      </c>
      <c r="DE16">
        <v>0.5376</v>
      </c>
      <c r="DF16">
        <v>0.5449</v>
      </c>
      <c r="DG16">
        <v>0.5521</v>
      </c>
      <c r="DH16">
        <v>0.57</v>
      </c>
      <c r="DI16">
        <v>0.5863</v>
      </c>
      <c r="DJ16">
        <v>0.73</v>
      </c>
      <c r="DK16">
        <v>0.7585</v>
      </c>
      <c r="DL16">
        <v>0.7854</v>
      </c>
      <c r="DM16">
        <v>0.8</v>
      </c>
      <c r="DN16">
        <v>0.8</v>
      </c>
      <c r="DO16">
        <v>0.8</v>
      </c>
      <c r="DP16">
        <v>0.8</v>
      </c>
      <c r="DQ16">
        <v>0.8</v>
      </c>
      <c r="DR16">
        <v>0.8</v>
      </c>
      <c r="DS16">
        <v>0.9301</v>
      </c>
      <c r="DT16">
        <v>0.96</v>
      </c>
      <c r="DU16">
        <v>0.96</v>
      </c>
      <c r="DV16">
        <v>0.96</v>
      </c>
      <c r="DW16">
        <v>0.96</v>
      </c>
      <c r="DX16">
        <v>0.9723</v>
      </c>
    </row>
    <row r="17" spans="1:128">
      <c r="A17">
        <v>1.6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0.0001015</v>
      </c>
      <c r="AA17">
        <v>0.0001239</v>
      </c>
      <c r="AB17">
        <v>0.0001882</v>
      </c>
      <c r="AC17">
        <v>0.0002186</v>
      </c>
      <c r="AD17">
        <v>0.0002543</v>
      </c>
      <c r="AE17">
        <v>0.0002962</v>
      </c>
      <c r="AF17">
        <v>0.0003706</v>
      </c>
      <c r="AG17">
        <v>0.0005098</v>
      </c>
      <c r="AH17">
        <v>0.0005857</v>
      </c>
      <c r="AI17">
        <v>0.0006698</v>
      </c>
      <c r="AJ17">
        <v>0.0007603</v>
      </c>
      <c r="AK17">
        <v>0.0008612</v>
      </c>
      <c r="AL17">
        <v>0.0011</v>
      </c>
      <c r="AM17">
        <v>0.0013</v>
      </c>
      <c r="AN17">
        <v>0.0015</v>
      </c>
      <c r="AO17">
        <v>0.0016</v>
      </c>
      <c r="AP17">
        <v>0.002</v>
      </c>
      <c r="AQ17">
        <v>0.0024</v>
      </c>
      <c r="AR17">
        <v>0.0026</v>
      </c>
      <c r="AS17">
        <v>0.0028</v>
      </c>
      <c r="AT17">
        <v>0.0032</v>
      </c>
      <c r="AU17">
        <v>0.0039</v>
      </c>
      <c r="AV17">
        <v>0.0045</v>
      </c>
      <c r="AW17">
        <v>0.0048</v>
      </c>
      <c r="AX17">
        <v>0.0052</v>
      </c>
      <c r="AY17">
        <v>0.0058</v>
      </c>
      <c r="AZ17">
        <v>0.0069</v>
      </c>
      <c r="BA17">
        <v>0.0078</v>
      </c>
      <c r="BB17">
        <v>0.0083</v>
      </c>
      <c r="BC17">
        <v>0.0089</v>
      </c>
      <c r="BD17">
        <v>0.0094</v>
      </c>
      <c r="BE17">
        <v>0.0106</v>
      </c>
      <c r="BF17">
        <v>0.0118</v>
      </c>
      <c r="BG17">
        <v>0.0125</v>
      </c>
      <c r="BH17">
        <v>0.0132</v>
      </c>
      <c r="BI17">
        <v>0.014</v>
      </c>
      <c r="BJ17">
        <v>0.015</v>
      </c>
      <c r="BK17">
        <v>0.0166</v>
      </c>
      <c r="BL17">
        <v>0.0179</v>
      </c>
      <c r="BM17">
        <v>0.0189</v>
      </c>
      <c r="BN17">
        <v>0.0201</v>
      </c>
      <c r="BO17">
        <v>0.022</v>
      </c>
      <c r="BP17">
        <v>0.0237</v>
      </c>
      <c r="BQ17">
        <v>0.0248</v>
      </c>
      <c r="BR17">
        <v>0.0261</v>
      </c>
      <c r="BS17">
        <v>0.0284</v>
      </c>
      <c r="BT17">
        <v>0.0306</v>
      </c>
      <c r="BU17">
        <v>0.032</v>
      </c>
      <c r="BV17">
        <v>0.0332</v>
      </c>
      <c r="BW17">
        <v>0.0345</v>
      </c>
      <c r="BX17">
        <v>0.0358</v>
      </c>
      <c r="BY17">
        <v>0.0378</v>
      </c>
      <c r="BZ17">
        <v>0.0589</v>
      </c>
      <c r="CA17">
        <v>0.0817</v>
      </c>
      <c r="CB17">
        <v>0.1095</v>
      </c>
      <c r="CC17">
        <v>0.1366</v>
      </c>
      <c r="CD17">
        <v>0.1635</v>
      </c>
      <c r="CE17">
        <v>0.1854</v>
      </c>
      <c r="CF17">
        <v>0.2051</v>
      </c>
      <c r="CG17">
        <v>0.2245</v>
      </c>
      <c r="CH17">
        <v>0.2397</v>
      </c>
      <c r="CI17">
        <v>0.2549</v>
      </c>
      <c r="CJ17">
        <v>0.2693</v>
      </c>
      <c r="CK17">
        <v>0.2839</v>
      </c>
      <c r="CL17">
        <v>0.2982</v>
      </c>
      <c r="CM17">
        <v>0.3114</v>
      </c>
      <c r="CN17">
        <v>0.3243</v>
      </c>
      <c r="CO17">
        <v>0.3784</v>
      </c>
      <c r="CP17">
        <v>0.4053</v>
      </c>
      <c r="CQ17">
        <v>0.4194</v>
      </c>
      <c r="CR17">
        <v>0.4331</v>
      </c>
      <c r="CS17">
        <v>0.447</v>
      </c>
      <c r="CT17">
        <v>0.4697</v>
      </c>
      <c r="CU17">
        <v>0.4791</v>
      </c>
      <c r="CV17">
        <v>0.4819</v>
      </c>
      <c r="CW17">
        <v>0.4846</v>
      </c>
      <c r="CX17">
        <v>0.4875</v>
      </c>
      <c r="CY17">
        <v>0.4909</v>
      </c>
      <c r="CZ17">
        <v>0.4926</v>
      </c>
      <c r="DA17">
        <v>0.4951</v>
      </c>
      <c r="DB17">
        <v>0.5037</v>
      </c>
      <c r="DC17">
        <v>0.5123</v>
      </c>
      <c r="DD17">
        <v>0.5314</v>
      </c>
      <c r="DE17">
        <v>0.5393</v>
      </c>
      <c r="DF17">
        <v>0.5472</v>
      </c>
      <c r="DG17">
        <v>0.555</v>
      </c>
      <c r="DH17">
        <v>0.57</v>
      </c>
      <c r="DI17">
        <v>0.5863</v>
      </c>
      <c r="DJ17">
        <v>0.73</v>
      </c>
      <c r="DK17">
        <v>0.7585</v>
      </c>
      <c r="DL17">
        <v>0.7854</v>
      </c>
      <c r="DM17">
        <v>0.8</v>
      </c>
      <c r="DN17">
        <v>0.8</v>
      </c>
      <c r="DO17">
        <v>0.8</v>
      </c>
      <c r="DP17">
        <v>0.8</v>
      </c>
      <c r="DQ17">
        <v>0.8</v>
      </c>
      <c r="DR17">
        <v>0.8</v>
      </c>
      <c r="DS17">
        <v>0.9301</v>
      </c>
      <c r="DT17">
        <v>0.96</v>
      </c>
      <c r="DU17">
        <v>0.96</v>
      </c>
      <c r="DV17">
        <v>0.96</v>
      </c>
      <c r="DW17">
        <v>0.96</v>
      </c>
      <c r="DX17">
        <v>0.9723</v>
      </c>
    </row>
    <row r="18" spans="1:128">
      <c r="A18">
        <v>1.7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0.0001114</v>
      </c>
      <c r="AA18">
        <v>0.000136</v>
      </c>
      <c r="AB18">
        <v>0.000207</v>
      </c>
      <c r="AC18">
        <v>0.0002434</v>
      </c>
      <c r="AD18">
        <v>0.0002854</v>
      </c>
      <c r="AE18">
        <v>0.0003347</v>
      </c>
      <c r="AF18">
        <v>0.0004205</v>
      </c>
      <c r="AG18">
        <v>0.0005778</v>
      </c>
      <c r="AH18">
        <v>0.0006618</v>
      </c>
      <c r="AI18">
        <v>0.0007546</v>
      </c>
      <c r="AJ18">
        <v>0.0008548</v>
      </c>
      <c r="AK18">
        <v>0.0009672</v>
      </c>
      <c r="AL18">
        <v>0.0013</v>
      </c>
      <c r="AM18">
        <v>0.0015</v>
      </c>
      <c r="AN18">
        <v>0.0016</v>
      </c>
      <c r="AO18">
        <v>0.0018</v>
      </c>
      <c r="AP18">
        <v>0.0022</v>
      </c>
      <c r="AQ18">
        <v>0.0026</v>
      </c>
      <c r="AR18">
        <v>0.0029</v>
      </c>
      <c r="AS18">
        <v>0.0032</v>
      </c>
      <c r="AT18">
        <v>0.0035</v>
      </c>
      <c r="AU18">
        <v>0.0044</v>
      </c>
      <c r="AV18">
        <v>0.005</v>
      </c>
      <c r="AW18">
        <v>0.0054</v>
      </c>
      <c r="AX18">
        <v>0.0058</v>
      </c>
      <c r="AY18">
        <v>0.0064</v>
      </c>
      <c r="AZ18">
        <v>0.0076</v>
      </c>
      <c r="BA18">
        <v>0.0086</v>
      </c>
      <c r="BB18">
        <v>0.0091</v>
      </c>
      <c r="BC18">
        <v>0.0098</v>
      </c>
      <c r="BD18">
        <v>0.0104</v>
      </c>
      <c r="BE18">
        <v>0.0116</v>
      </c>
      <c r="BF18">
        <v>0.0129</v>
      </c>
      <c r="BG18">
        <v>0.0137</v>
      </c>
      <c r="BH18">
        <v>0.0145</v>
      </c>
      <c r="BI18">
        <v>0.0153</v>
      </c>
      <c r="BJ18">
        <v>0.0164</v>
      </c>
      <c r="BK18">
        <v>0.0181</v>
      </c>
      <c r="BL18">
        <v>0.0196</v>
      </c>
      <c r="BM18">
        <v>0.0205</v>
      </c>
      <c r="BN18">
        <v>0.0219</v>
      </c>
      <c r="BO18">
        <v>0.0239</v>
      </c>
      <c r="BP18">
        <v>0.0258</v>
      </c>
      <c r="BQ18">
        <v>0.0269</v>
      </c>
      <c r="BR18">
        <v>0.0283</v>
      </c>
      <c r="BS18">
        <v>0.0307</v>
      </c>
      <c r="BT18">
        <v>0.0331</v>
      </c>
      <c r="BU18">
        <v>0.0345</v>
      </c>
      <c r="BV18">
        <v>0.0358</v>
      </c>
      <c r="BW18">
        <v>0.0372</v>
      </c>
      <c r="BX18">
        <v>0.0386</v>
      </c>
      <c r="BY18">
        <v>0.0407</v>
      </c>
      <c r="BZ18">
        <v>0.0628</v>
      </c>
      <c r="CA18">
        <v>0.0865</v>
      </c>
      <c r="CB18">
        <v>0.1151</v>
      </c>
      <c r="CC18">
        <v>0.143</v>
      </c>
      <c r="CD18">
        <v>0.1704</v>
      </c>
      <c r="CE18">
        <v>0.1926</v>
      </c>
      <c r="CF18">
        <v>0.2124</v>
      </c>
      <c r="CG18">
        <v>0.232</v>
      </c>
      <c r="CH18">
        <v>0.2473</v>
      </c>
      <c r="CI18">
        <v>0.2625</v>
      </c>
      <c r="CJ18">
        <v>0.2775</v>
      </c>
      <c r="CK18">
        <v>0.2925</v>
      </c>
      <c r="CL18">
        <v>0.3069</v>
      </c>
      <c r="CM18">
        <v>0.3201</v>
      </c>
      <c r="CN18">
        <v>0.3329</v>
      </c>
      <c r="CO18">
        <v>0.384</v>
      </c>
      <c r="CP18">
        <v>0.4075</v>
      </c>
      <c r="CQ18">
        <v>0.4224</v>
      </c>
      <c r="CR18">
        <v>0.4368</v>
      </c>
      <c r="CS18">
        <v>0.4516</v>
      </c>
      <c r="CT18">
        <v>0.4729</v>
      </c>
      <c r="CU18">
        <v>0.4798</v>
      </c>
      <c r="CV18">
        <v>0.4828</v>
      </c>
      <c r="CW18">
        <v>0.4857</v>
      </c>
      <c r="CX18">
        <v>0.4885</v>
      </c>
      <c r="CY18">
        <v>0.4911</v>
      </c>
      <c r="CZ18">
        <v>0.4928</v>
      </c>
      <c r="DA18">
        <v>0.4965</v>
      </c>
      <c r="DB18">
        <v>0.5052</v>
      </c>
      <c r="DC18">
        <v>0.514</v>
      </c>
      <c r="DD18">
        <v>0.5323</v>
      </c>
      <c r="DE18">
        <v>0.5408</v>
      </c>
      <c r="DF18">
        <v>0.5493</v>
      </c>
      <c r="DG18">
        <v>0.5577</v>
      </c>
      <c r="DH18">
        <v>0.57</v>
      </c>
      <c r="DI18">
        <v>0.5863</v>
      </c>
      <c r="DJ18">
        <v>0.73</v>
      </c>
      <c r="DK18">
        <v>0.7585</v>
      </c>
      <c r="DL18">
        <v>0.7854</v>
      </c>
      <c r="DM18">
        <v>0.8</v>
      </c>
      <c r="DN18">
        <v>0.8</v>
      </c>
      <c r="DO18">
        <v>0.8</v>
      </c>
      <c r="DP18">
        <v>0.8</v>
      </c>
      <c r="DQ18">
        <v>0.8</v>
      </c>
      <c r="DR18">
        <v>0.8</v>
      </c>
      <c r="DS18">
        <v>0.9301</v>
      </c>
      <c r="DT18">
        <v>0.96</v>
      </c>
      <c r="DU18">
        <v>0.96</v>
      </c>
      <c r="DV18">
        <v>0.96</v>
      </c>
      <c r="DW18">
        <v>0.96</v>
      </c>
      <c r="DX18">
        <v>0.9723</v>
      </c>
    </row>
    <row r="19" spans="1:128">
      <c r="A19">
        <v>1.8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0.0001034</v>
      </c>
      <c r="Z19">
        <v>0.0001219</v>
      </c>
      <c r="AA19">
        <v>0.0001493</v>
      </c>
      <c r="AB19">
        <v>0.0002283</v>
      </c>
      <c r="AC19">
        <v>0.0002723</v>
      </c>
      <c r="AD19">
        <v>0.000321</v>
      </c>
      <c r="AE19">
        <v>0.0003769</v>
      </c>
      <c r="AF19">
        <v>0.0004728</v>
      </c>
      <c r="AG19">
        <v>0.0006469</v>
      </c>
      <c r="AH19">
        <v>0.0007393</v>
      </c>
      <c r="AI19">
        <v>0.0008408</v>
      </c>
      <c r="AJ19">
        <v>0.0009497</v>
      </c>
      <c r="AK19">
        <v>0.0011</v>
      </c>
      <c r="AL19">
        <v>0.0014</v>
      </c>
      <c r="AM19">
        <v>0.0016</v>
      </c>
      <c r="AN19">
        <v>0.0018</v>
      </c>
      <c r="AO19">
        <v>0.002</v>
      </c>
      <c r="AP19">
        <v>0.0024</v>
      </c>
      <c r="AQ19">
        <v>0.0029</v>
      </c>
      <c r="AR19">
        <v>0.0032</v>
      </c>
      <c r="AS19">
        <v>0.0035</v>
      </c>
      <c r="AT19">
        <v>0.0039</v>
      </c>
      <c r="AU19">
        <v>0.0048</v>
      </c>
      <c r="AV19">
        <v>0.0054</v>
      </c>
      <c r="AW19">
        <v>0.0059</v>
      </c>
      <c r="AX19">
        <v>0.0063</v>
      </c>
      <c r="AY19">
        <v>0.007</v>
      </c>
      <c r="AZ19">
        <v>0.0083</v>
      </c>
      <c r="BA19">
        <v>0.0093</v>
      </c>
      <c r="BB19">
        <v>0.01</v>
      </c>
      <c r="BC19">
        <v>0.0106</v>
      </c>
      <c r="BD19">
        <v>0.0113</v>
      </c>
      <c r="BE19">
        <v>0.0126</v>
      </c>
      <c r="BF19">
        <v>0.014</v>
      </c>
      <c r="BG19">
        <v>0.0148</v>
      </c>
      <c r="BH19">
        <v>0.0157</v>
      </c>
      <c r="BI19">
        <v>0.0165</v>
      </c>
      <c r="BJ19">
        <v>0.0177</v>
      </c>
      <c r="BK19">
        <v>0.0195</v>
      </c>
      <c r="BL19">
        <v>0.0211</v>
      </c>
      <c r="BM19">
        <v>0.0221</v>
      </c>
      <c r="BN19">
        <v>0.0235</v>
      </c>
      <c r="BO19">
        <v>0.0257</v>
      </c>
      <c r="BP19">
        <v>0.0277</v>
      </c>
      <c r="BQ19">
        <v>0.0289</v>
      </c>
      <c r="BR19">
        <v>0.0303</v>
      </c>
      <c r="BS19">
        <v>0.0328</v>
      </c>
      <c r="BT19">
        <v>0.0354</v>
      </c>
      <c r="BU19">
        <v>0.0368</v>
      </c>
      <c r="BV19">
        <v>0.0382</v>
      </c>
      <c r="BW19">
        <v>0.0397</v>
      </c>
      <c r="BX19">
        <v>0.0411</v>
      </c>
      <c r="BY19">
        <v>0.0433</v>
      </c>
      <c r="BZ19">
        <v>0.0663</v>
      </c>
      <c r="CA19">
        <v>0.0907</v>
      </c>
      <c r="CB19">
        <v>0.1201</v>
      </c>
      <c r="CC19">
        <v>0.1485</v>
      </c>
      <c r="CD19">
        <v>0.1763</v>
      </c>
      <c r="CE19">
        <v>0.1986</v>
      </c>
      <c r="CF19">
        <v>0.2186</v>
      </c>
      <c r="CG19">
        <v>0.2383</v>
      </c>
      <c r="CH19">
        <v>0.2536</v>
      </c>
      <c r="CI19">
        <v>0.2691</v>
      </c>
      <c r="CJ19">
        <v>0.2845</v>
      </c>
      <c r="CK19">
        <v>0.2997</v>
      </c>
      <c r="CL19">
        <v>0.3142</v>
      </c>
      <c r="CM19">
        <v>0.3273</v>
      </c>
      <c r="CN19">
        <v>0.3397</v>
      </c>
      <c r="CO19">
        <v>0.388</v>
      </c>
      <c r="CP19">
        <v>0.4094</v>
      </c>
      <c r="CQ19">
        <v>0.425</v>
      </c>
      <c r="CR19">
        <v>0.4401</v>
      </c>
      <c r="CS19">
        <v>0.4556</v>
      </c>
      <c r="CT19">
        <v>0.475</v>
      </c>
      <c r="CU19">
        <v>0.4805</v>
      </c>
      <c r="CV19">
        <v>0.4835</v>
      </c>
      <c r="CW19">
        <v>0.4866</v>
      </c>
      <c r="CX19">
        <v>0.4891</v>
      </c>
      <c r="CY19">
        <v>0.4913</v>
      </c>
      <c r="CZ19">
        <v>0.493</v>
      </c>
      <c r="DA19">
        <v>0.4977</v>
      </c>
      <c r="DB19">
        <v>0.5066</v>
      </c>
      <c r="DC19">
        <v>0.5155</v>
      </c>
      <c r="DD19">
        <v>0.5331</v>
      </c>
      <c r="DE19">
        <v>0.5421</v>
      </c>
      <c r="DF19">
        <v>0.5511</v>
      </c>
      <c r="DG19">
        <v>0.5601</v>
      </c>
      <c r="DH19">
        <v>0.57</v>
      </c>
      <c r="DI19">
        <v>0.5863</v>
      </c>
      <c r="DJ19">
        <v>0.73</v>
      </c>
      <c r="DK19">
        <v>0.7585</v>
      </c>
      <c r="DL19">
        <v>0.7854</v>
      </c>
      <c r="DM19">
        <v>0.8</v>
      </c>
      <c r="DN19">
        <v>0.8</v>
      </c>
      <c r="DO19">
        <v>0.8</v>
      </c>
      <c r="DP19">
        <v>0.8</v>
      </c>
      <c r="DQ19">
        <v>0.8</v>
      </c>
      <c r="DR19">
        <v>0.8</v>
      </c>
      <c r="DS19">
        <v>0.9301</v>
      </c>
      <c r="DT19">
        <v>0.96</v>
      </c>
      <c r="DU19">
        <v>0.96</v>
      </c>
      <c r="DV19">
        <v>0.96</v>
      </c>
      <c r="DW19">
        <v>0.96</v>
      </c>
      <c r="DX19">
        <v>0.9723</v>
      </c>
    </row>
    <row r="20" spans="1:128">
      <c r="A20">
        <v>1.9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0.0001123</v>
      </c>
      <c r="Z20">
        <v>0.0001324</v>
      </c>
      <c r="AA20">
        <v>0.0001627</v>
      </c>
      <c r="AB20">
        <v>0.000253</v>
      </c>
      <c r="AC20">
        <v>0.0003031</v>
      </c>
      <c r="AD20">
        <v>0.0003583</v>
      </c>
      <c r="AE20">
        <v>0.0004207</v>
      </c>
      <c r="AF20">
        <v>0.0005262</v>
      </c>
      <c r="AG20">
        <v>0.0007165</v>
      </c>
      <c r="AH20">
        <v>0.000818</v>
      </c>
      <c r="AI20">
        <v>0.0009269</v>
      </c>
      <c r="AJ20">
        <v>0.001</v>
      </c>
      <c r="AK20">
        <v>0.0012</v>
      </c>
      <c r="AL20">
        <v>0.0015</v>
      </c>
      <c r="AM20">
        <v>0.0018</v>
      </c>
      <c r="AN20">
        <v>0.002</v>
      </c>
      <c r="AO20">
        <v>0.0022</v>
      </c>
      <c r="AP20">
        <v>0.0027</v>
      </c>
      <c r="AQ20">
        <v>0.0032</v>
      </c>
      <c r="AR20">
        <v>0.0035</v>
      </c>
      <c r="AS20">
        <v>0.0038</v>
      </c>
      <c r="AT20">
        <v>0.0042</v>
      </c>
      <c r="AU20">
        <v>0.0052</v>
      </c>
      <c r="AV20">
        <v>0.0059</v>
      </c>
      <c r="AW20">
        <v>0.0064</v>
      </c>
      <c r="AX20">
        <v>0.0068</v>
      </c>
      <c r="AY20">
        <v>0.0075</v>
      </c>
      <c r="AZ20">
        <v>0.009</v>
      </c>
      <c r="BA20">
        <v>0.0101</v>
      </c>
      <c r="BB20">
        <v>0.0107</v>
      </c>
      <c r="BC20">
        <v>0.0115</v>
      </c>
      <c r="BD20">
        <v>0.0122</v>
      </c>
      <c r="BE20">
        <v>0.0136</v>
      </c>
      <c r="BF20">
        <v>0.015</v>
      </c>
      <c r="BG20">
        <v>0.0159</v>
      </c>
      <c r="BH20">
        <v>0.0168</v>
      </c>
      <c r="BI20">
        <v>0.0177</v>
      </c>
      <c r="BJ20">
        <v>0.019</v>
      </c>
      <c r="BK20">
        <v>0.0209</v>
      </c>
      <c r="BL20">
        <v>0.0225</v>
      </c>
      <c r="BM20">
        <v>0.0236</v>
      </c>
      <c r="BN20">
        <v>0.0251</v>
      </c>
      <c r="BO20">
        <v>0.0274</v>
      </c>
      <c r="BP20">
        <v>0.0295</v>
      </c>
      <c r="BQ20">
        <v>0.0308</v>
      </c>
      <c r="BR20">
        <v>0.0322</v>
      </c>
      <c r="BS20">
        <v>0.0349</v>
      </c>
      <c r="BT20">
        <v>0.0375</v>
      </c>
      <c r="BU20">
        <v>0.039</v>
      </c>
      <c r="BV20">
        <v>0.0405</v>
      </c>
      <c r="BW20">
        <v>0.042</v>
      </c>
      <c r="BX20">
        <v>0.0435</v>
      </c>
      <c r="BY20">
        <v>0.0458</v>
      </c>
      <c r="BZ20">
        <v>0.0696</v>
      </c>
      <c r="CA20">
        <v>0.0946</v>
      </c>
      <c r="CB20">
        <v>0.1246</v>
      </c>
      <c r="CC20">
        <v>0.1534</v>
      </c>
      <c r="CD20">
        <v>0.1815</v>
      </c>
      <c r="CE20">
        <v>0.2039</v>
      </c>
      <c r="CF20">
        <v>0.2239</v>
      </c>
      <c r="CG20">
        <v>0.2436</v>
      </c>
      <c r="CH20">
        <v>0.259</v>
      </c>
      <c r="CI20">
        <v>0.2748</v>
      </c>
      <c r="CJ20">
        <v>0.2905</v>
      </c>
      <c r="CK20">
        <v>0.3057</v>
      </c>
      <c r="CL20">
        <v>0.3202</v>
      </c>
      <c r="CM20">
        <v>0.3332</v>
      </c>
      <c r="CN20">
        <v>0.3451</v>
      </c>
      <c r="CO20">
        <v>0.391</v>
      </c>
      <c r="CP20">
        <v>0.4112</v>
      </c>
      <c r="CQ20">
        <v>0.4274</v>
      </c>
      <c r="CR20">
        <v>0.4431</v>
      </c>
      <c r="CS20">
        <v>0.4591</v>
      </c>
      <c r="CT20">
        <v>0.4765</v>
      </c>
      <c r="CU20">
        <v>0.481</v>
      </c>
      <c r="CV20">
        <v>0.4841</v>
      </c>
      <c r="CW20">
        <v>0.4874</v>
      </c>
      <c r="CX20">
        <v>0.4895</v>
      </c>
      <c r="CY20">
        <v>0.4914</v>
      </c>
      <c r="CZ20">
        <v>0.4932</v>
      </c>
      <c r="DA20">
        <v>0.4989</v>
      </c>
      <c r="DB20">
        <v>0.5079</v>
      </c>
      <c r="DC20">
        <v>0.5169</v>
      </c>
      <c r="DD20">
        <v>0.5339</v>
      </c>
      <c r="DE20">
        <v>0.5434</v>
      </c>
      <c r="DF20">
        <v>0.5528</v>
      </c>
      <c r="DG20">
        <v>0.5622</v>
      </c>
      <c r="DH20">
        <v>0.57</v>
      </c>
      <c r="DI20">
        <v>0.5863</v>
      </c>
      <c r="DJ20">
        <v>0.73</v>
      </c>
      <c r="DK20">
        <v>0.7585</v>
      </c>
      <c r="DL20">
        <v>0.7854</v>
      </c>
      <c r="DM20">
        <v>0.8</v>
      </c>
      <c r="DN20">
        <v>0.8</v>
      </c>
      <c r="DO20">
        <v>0.8</v>
      </c>
      <c r="DP20">
        <v>0.8</v>
      </c>
      <c r="DQ20">
        <v>0.8</v>
      </c>
      <c r="DR20">
        <v>0.8</v>
      </c>
      <c r="DS20">
        <v>0.9301</v>
      </c>
      <c r="DT20">
        <v>0.96</v>
      </c>
      <c r="DU20">
        <v>0.96</v>
      </c>
      <c r="DV20">
        <v>0.96</v>
      </c>
      <c r="DW20">
        <v>0.96</v>
      </c>
      <c r="DX20">
        <v>0.9723</v>
      </c>
    </row>
    <row r="21" spans="1:128">
      <c r="A21">
        <v>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0.0001022</v>
      </c>
      <c r="Y21">
        <v>0.0001207</v>
      </c>
      <c r="Z21">
        <v>0.0001418</v>
      </c>
      <c r="AA21">
        <v>0.0001744</v>
      </c>
      <c r="AB21">
        <v>0.0002767</v>
      </c>
      <c r="AC21">
        <v>0.0003328</v>
      </c>
      <c r="AD21">
        <v>0.0003935</v>
      </c>
      <c r="AE21">
        <v>0.0004617</v>
      </c>
      <c r="AF21">
        <v>0.0005755</v>
      </c>
      <c r="AG21">
        <v>0.0007793</v>
      </c>
      <c r="AH21">
        <v>0.0008872</v>
      </c>
      <c r="AI21">
        <v>0.001</v>
      </c>
      <c r="AJ21">
        <v>0.0011</v>
      </c>
      <c r="AK21">
        <v>0.0013</v>
      </c>
      <c r="AL21">
        <v>0.0017</v>
      </c>
      <c r="AM21">
        <v>0.0019</v>
      </c>
      <c r="AN21">
        <v>0.0021</v>
      </c>
      <c r="AO21">
        <v>0.0023</v>
      </c>
      <c r="AP21">
        <v>0.0029</v>
      </c>
      <c r="AQ21">
        <v>0.0034</v>
      </c>
      <c r="AR21">
        <v>0.0037</v>
      </c>
      <c r="AS21">
        <v>0.0041</v>
      </c>
      <c r="AT21">
        <v>0.0045</v>
      </c>
      <c r="AU21">
        <v>0.0056</v>
      </c>
      <c r="AV21">
        <v>0.0063</v>
      </c>
      <c r="AW21">
        <v>0.0068</v>
      </c>
      <c r="AX21">
        <v>0.0073</v>
      </c>
      <c r="AY21">
        <v>0.008</v>
      </c>
      <c r="AZ21">
        <v>0.0096</v>
      </c>
      <c r="BA21">
        <v>0.0107</v>
      </c>
      <c r="BB21">
        <v>0.0114</v>
      </c>
      <c r="BC21">
        <v>0.0122</v>
      </c>
      <c r="BD21">
        <v>0.0129</v>
      </c>
      <c r="BE21">
        <v>0.0145</v>
      </c>
      <c r="BF21">
        <v>0.0159</v>
      </c>
      <c r="BG21">
        <v>0.0169</v>
      </c>
      <c r="BH21">
        <v>0.0178</v>
      </c>
      <c r="BI21">
        <v>0.0188</v>
      </c>
      <c r="BJ21">
        <v>0.02</v>
      </c>
      <c r="BK21">
        <v>0.022</v>
      </c>
      <c r="BL21">
        <v>0.0238</v>
      </c>
      <c r="BM21">
        <v>0.0249</v>
      </c>
      <c r="BN21">
        <v>0.0265</v>
      </c>
      <c r="BO21">
        <v>0.0288</v>
      </c>
      <c r="BP21">
        <v>0.031</v>
      </c>
      <c r="BQ21">
        <v>0.0323</v>
      </c>
      <c r="BR21">
        <v>0.0338</v>
      </c>
      <c r="BS21">
        <v>0.0366</v>
      </c>
      <c r="BT21">
        <v>0.0393</v>
      </c>
      <c r="BU21">
        <v>0.0409</v>
      </c>
      <c r="BV21">
        <v>0.0424</v>
      </c>
      <c r="BW21">
        <v>0.0439</v>
      </c>
      <c r="BX21">
        <v>0.0455</v>
      </c>
      <c r="BY21">
        <v>0.0479</v>
      </c>
      <c r="BZ21">
        <v>0.0722</v>
      </c>
      <c r="CA21">
        <v>0.0977</v>
      </c>
      <c r="CB21">
        <v>0.1282</v>
      </c>
      <c r="CC21">
        <v>0.1574</v>
      </c>
      <c r="CD21">
        <v>0.1857</v>
      </c>
      <c r="CE21">
        <v>0.2082</v>
      </c>
      <c r="CF21">
        <v>0.2283</v>
      </c>
      <c r="CG21">
        <v>0.248</v>
      </c>
      <c r="CH21">
        <v>0.2635</v>
      </c>
      <c r="CI21">
        <v>0.2795</v>
      </c>
      <c r="CJ21">
        <v>0.2953</v>
      </c>
      <c r="CK21">
        <v>0.3106</v>
      </c>
      <c r="CL21">
        <v>0.325</v>
      </c>
      <c r="CM21">
        <v>0.3378</v>
      </c>
      <c r="CN21">
        <v>0.3493</v>
      </c>
      <c r="CO21">
        <v>0.3931</v>
      </c>
      <c r="CP21">
        <v>0.4127</v>
      </c>
      <c r="CQ21">
        <v>0.4294</v>
      </c>
      <c r="CR21">
        <v>0.4456</v>
      </c>
      <c r="CS21">
        <v>0.462</v>
      </c>
      <c r="CT21">
        <v>0.4774</v>
      </c>
      <c r="CU21">
        <v>0.4814</v>
      </c>
      <c r="CV21">
        <v>0.4847</v>
      </c>
      <c r="CW21">
        <v>0.488</v>
      </c>
      <c r="CX21">
        <v>0.4898</v>
      </c>
      <c r="CY21">
        <v>0.4916</v>
      </c>
      <c r="CZ21">
        <v>0.4934</v>
      </c>
      <c r="DA21">
        <v>0.4999</v>
      </c>
      <c r="DB21">
        <v>0.5089</v>
      </c>
      <c r="DC21">
        <v>0.518</v>
      </c>
      <c r="DD21">
        <v>0.5346</v>
      </c>
      <c r="DE21">
        <v>0.5444</v>
      </c>
      <c r="DF21">
        <v>0.5542</v>
      </c>
      <c r="DG21">
        <v>0.5641</v>
      </c>
      <c r="DH21">
        <v>0.57</v>
      </c>
      <c r="DI21">
        <v>0.5863</v>
      </c>
      <c r="DJ21">
        <v>0.73</v>
      </c>
      <c r="DK21">
        <v>0.7585</v>
      </c>
      <c r="DL21">
        <v>0.7854</v>
      </c>
      <c r="DM21">
        <v>0.8</v>
      </c>
      <c r="DN21">
        <v>0.8</v>
      </c>
      <c r="DO21">
        <v>0.8</v>
      </c>
      <c r="DP21">
        <v>0.8</v>
      </c>
      <c r="DQ21">
        <v>0.8</v>
      </c>
      <c r="DR21">
        <v>0.8</v>
      </c>
      <c r="DS21">
        <v>0.9301</v>
      </c>
      <c r="DT21">
        <v>0.96</v>
      </c>
      <c r="DU21">
        <v>0.96</v>
      </c>
      <c r="DV21">
        <v>0.96</v>
      </c>
      <c r="DW21">
        <v>0.96</v>
      </c>
      <c r="DX21">
        <v>0.9723</v>
      </c>
    </row>
    <row r="22" spans="1:128">
      <c r="A22">
        <v>2.1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0.0001095</v>
      </c>
      <c r="Y22">
        <v>0.0001296</v>
      </c>
      <c r="Z22">
        <v>0.0001523</v>
      </c>
      <c r="AA22">
        <v>0.0001881</v>
      </c>
      <c r="AB22">
        <v>0.0003035</v>
      </c>
      <c r="AC22">
        <v>0.0003653</v>
      </c>
      <c r="AD22">
        <v>0.0004312</v>
      </c>
      <c r="AE22">
        <v>0.0005047</v>
      </c>
      <c r="AF22">
        <v>0.0006269</v>
      </c>
      <c r="AG22">
        <v>0.0008461</v>
      </c>
      <c r="AH22">
        <v>0.00096</v>
      </c>
      <c r="AI22">
        <v>0.0011</v>
      </c>
      <c r="AJ22">
        <v>0.0012</v>
      </c>
      <c r="AK22">
        <v>0.0014</v>
      </c>
      <c r="AL22">
        <v>0.0018</v>
      </c>
      <c r="AM22">
        <v>0.0021</v>
      </c>
      <c r="AN22">
        <v>0.0023</v>
      </c>
      <c r="AO22">
        <v>0.0025</v>
      </c>
      <c r="AP22">
        <v>0.0031</v>
      </c>
      <c r="AQ22">
        <v>0.0037</v>
      </c>
      <c r="AR22">
        <v>0.004</v>
      </c>
      <c r="AS22">
        <v>0.0044</v>
      </c>
      <c r="AT22">
        <v>0.0049</v>
      </c>
      <c r="AU22">
        <v>0.006</v>
      </c>
      <c r="AV22">
        <v>0.0067</v>
      </c>
      <c r="AW22">
        <v>0.0072</v>
      </c>
      <c r="AX22">
        <v>0.0078</v>
      </c>
      <c r="AY22">
        <v>0.0086</v>
      </c>
      <c r="AZ22">
        <v>0.0102</v>
      </c>
      <c r="BA22">
        <v>0.0114</v>
      </c>
      <c r="BB22">
        <v>0.0122</v>
      </c>
      <c r="BC22">
        <v>0.0129</v>
      </c>
      <c r="BD22">
        <v>0.0137</v>
      </c>
      <c r="BE22">
        <v>0.0153</v>
      </c>
      <c r="BF22">
        <v>0.0169</v>
      </c>
      <c r="BG22">
        <v>0.0178</v>
      </c>
      <c r="BH22">
        <v>0.0188</v>
      </c>
      <c r="BI22">
        <v>0.0198</v>
      </c>
      <c r="BJ22">
        <v>0.0211</v>
      </c>
      <c r="BK22">
        <v>0.0232</v>
      </c>
      <c r="BL22">
        <v>0.0251</v>
      </c>
      <c r="BM22">
        <v>0.0263</v>
      </c>
      <c r="BN22">
        <v>0.0279</v>
      </c>
      <c r="BO22">
        <v>0.0303</v>
      </c>
      <c r="BP22">
        <v>0.0325</v>
      </c>
      <c r="BQ22">
        <v>0.0339</v>
      </c>
      <c r="BR22">
        <v>0.0355</v>
      </c>
      <c r="BS22">
        <v>0.0383</v>
      </c>
      <c r="BT22">
        <v>0.0411</v>
      </c>
      <c r="BU22">
        <v>0.0428</v>
      </c>
      <c r="BV22">
        <v>0.0443</v>
      </c>
      <c r="BW22">
        <v>0.0459</v>
      </c>
      <c r="BX22">
        <v>0.0476</v>
      </c>
      <c r="BY22">
        <v>0.05</v>
      </c>
      <c r="BZ22">
        <v>0.0749</v>
      </c>
      <c r="CA22">
        <v>0.1008</v>
      </c>
      <c r="CB22">
        <v>0.1318</v>
      </c>
      <c r="CC22">
        <v>0.1613</v>
      </c>
      <c r="CD22">
        <v>0.1896</v>
      </c>
      <c r="CE22">
        <v>0.2122</v>
      </c>
      <c r="CF22">
        <v>0.2322</v>
      </c>
      <c r="CG22">
        <v>0.2519</v>
      </c>
      <c r="CH22">
        <v>0.2675</v>
      </c>
      <c r="CI22">
        <v>0.2837</v>
      </c>
      <c r="CJ22">
        <v>0.2996</v>
      </c>
      <c r="CK22">
        <v>0.3149</v>
      </c>
      <c r="CL22">
        <v>0.3292</v>
      </c>
      <c r="CM22">
        <v>0.3417</v>
      </c>
      <c r="CN22">
        <v>0.353</v>
      </c>
      <c r="CO22">
        <v>0.395</v>
      </c>
      <c r="CP22">
        <v>0.4141</v>
      </c>
      <c r="CQ22">
        <v>0.4313</v>
      </c>
      <c r="CR22">
        <v>0.4479</v>
      </c>
      <c r="CS22">
        <v>0.4643</v>
      </c>
      <c r="CT22">
        <v>0.478</v>
      </c>
      <c r="CU22">
        <v>0.4818</v>
      </c>
      <c r="CV22">
        <v>0.4852</v>
      </c>
      <c r="CW22">
        <v>0.4884</v>
      </c>
      <c r="CX22">
        <v>0.4901</v>
      </c>
      <c r="CY22">
        <v>0.4917</v>
      </c>
      <c r="CZ22">
        <v>0.4936</v>
      </c>
      <c r="DA22">
        <v>0.5009</v>
      </c>
      <c r="DB22">
        <v>0.51</v>
      </c>
      <c r="DC22">
        <v>0.5191</v>
      </c>
      <c r="DD22">
        <v>0.5353</v>
      </c>
      <c r="DE22">
        <v>0.5454</v>
      </c>
      <c r="DF22">
        <v>0.5555</v>
      </c>
      <c r="DG22">
        <v>0.5654</v>
      </c>
      <c r="DH22">
        <v>0.57</v>
      </c>
      <c r="DI22">
        <v>0.5863</v>
      </c>
      <c r="DJ22">
        <v>0.73</v>
      </c>
      <c r="DK22">
        <v>0.7585</v>
      </c>
      <c r="DL22">
        <v>0.7854</v>
      </c>
      <c r="DM22">
        <v>0.8</v>
      </c>
      <c r="DN22">
        <v>0.8</v>
      </c>
      <c r="DO22">
        <v>0.8</v>
      </c>
      <c r="DP22">
        <v>0.8</v>
      </c>
      <c r="DQ22">
        <v>0.8</v>
      </c>
      <c r="DR22">
        <v>0.8</v>
      </c>
      <c r="DS22">
        <v>0.9301</v>
      </c>
      <c r="DT22">
        <v>0.96</v>
      </c>
      <c r="DU22">
        <v>0.96</v>
      </c>
      <c r="DV22">
        <v>0.96</v>
      </c>
      <c r="DW22">
        <v>0.96</v>
      </c>
      <c r="DX22">
        <v>0.9723</v>
      </c>
    </row>
    <row r="23" spans="1:128">
      <c r="A23">
        <v>2.2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0.0001165</v>
      </c>
      <c r="Y23">
        <v>0.0001376</v>
      </c>
      <c r="Z23">
        <v>0.0001622</v>
      </c>
      <c r="AA23">
        <v>0.0002029</v>
      </c>
      <c r="AB23">
        <v>0.0003298</v>
      </c>
      <c r="AC23">
        <v>0.0003964</v>
      </c>
      <c r="AD23">
        <v>0.0004674</v>
      </c>
      <c r="AE23">
        <v>0.000546</v>
      </c>
      <c r="AF23">
        <v>0.0006759</v>
      </c>
      <c r="AG23">
        <v>0.0009084</v>
      </c>
      <c r="AH23">
        <v>0.001</v>
      </c>
      <c r="AI23">
        <v>0.0012</v>
      </c>
      <c r="AJ23">
        <v>0.0013</v>
      </c>
      <c r="AK23">
        <v>0.0015</v>
      </c>
      <c r="AL23">
        <v>0.0019</v>
      </c>
      <c r="AM23">
        <v>0.0022</v>
      </c>
      <c r="AN23">
        <v>0.0024</v>
      </c>
      <c r="AO23">
        <v>0.0027</v>
      </c>
      <c r="AP23">
        <v>0.0033</v>
      </c>
      <c r="AQ23">
        <v>0.0039</v>
      </c>
      <c r="AR23">
        <v>0.0043</v>
      </c>
      <c r="AS23">
        <v>0.0047</v>
      </c>
      <c r="AT23">
        <v>0.0052</v>
      </c>
      <c r="AU23">
        <v>0.0063</v>
      </c>
      <c r="AV23">
        <v>0.0071</v>
      </c>
      <c r="AW23">
        <v>0.0077</v>
      </c>
      <c r="AX23">
        <v>0.0082</v>
      </c>
      <c r="AY23">
        <v>0.0091</v>
      </c>
      <c r="AZ23">
        <v>0.0108</v>
      </c>
      <c r="BA23">
        <v>0.012</v>
      </c>
      <c r="BB23">
        <v>0.0128</v>
      </c>
      <c r="BC23">
        <v>0.0136</v>
      </c>
      <c r="BD23">
        <v>0.0145</v>
      </c>
      <c r="BE23">
        <v>0.0161</v>
      </c>
      <c r="BF23">
        <v>0.0177</v>
      </c>
      <c r="BG23">
        <v>0.0187</v>
      </c>
      <c r="BH23">
        <v>0.0197</v>
      </c>
      <c r="BI23">
        <v>0.0208</v>
      </c>
      <c r="BJ23">
        <v>0.0222</v>
      </c>
      <c r="BK23">
        <v>0.0243</v>
      </c>
      <c r="BL23">
        <v>0.0262</v>
      </c>
      <c r="BM23">
        <v>0.0275</v>
      </c>
      <c r="BN23">
        <v>0.0291</v>
      </c>
      <c r="BO23">
        <v>0.0316</v>
      </c>
      <c r="BP23">
        <v>0.0339</v>
      </c>
      <c r="BQ23">
        <v>0.0353</v>
      </c>
      <c r="BR23">
        <v>0.0369</v>
      </c>
      <c r="BS23">
        <v>0.0399</v>
      </c>
      <c r="BT23">
        <v>0.0428</v>
      </c>
      <c r="BU23">
        <v>0.0444</v>
      </c>
      <c r="BV23">
        <v>0.046</v>
      </c>
      <c r="BW23">
        <v>0.0477</v>
      </c>
      <c r="BX23">
        <v>0.0493</v>
      </c>
      <c r="BY23">
        <v>0.0518</v>
      </c>
      <c r="BZ23">
        <v>0.0772</v>
      </c>
      <c r="CA23">
        <v>0.1035</v>
      </c>
      <c r="CB23">
        <v>0.1348</v>
      </c>
      <c r="CC23">
        <v>0.1645</v>
      </c>
      <c r="CD23">
        <v>0.1928</v>
      </c>
      <c r="CE23">
        <v>0.2154</v>
      </c>
      <c r="CF23">
        <v>0.2354</v>
      </c>
      <c r="CG23">
        <v>0.255</v>
      </c>
      <c r="CH23">
        <v>0.2707</v>
      </c>
      <c r="CI23">
        <v>0.2871</v>
      </c>
      <c r="CJ23">
        <v>0.3031</v>
      </c>
      <c r="CK23">
        <v>0.3184</v>
      </c>
      <c r="CL23">
        <v>0.3326</v>
      </c>
      <c r="CM23">
        <v>0.3448</v>
      </c>
      <c r="CN23">
        <v>0.3559</v>
      </c>
      <c r="CO23">
        <v>0.3965</v>
      </c>
      <c r="CP23">
        <v>0.4154</v>
      </c>
      <c r="CQ23">
        <v>0.4328</v>
      </c>
      <c r="CR23">
        <v>0.4498</v>
      </c>
      <c r="CS23">
        <v>0.466</v>
      </c>
      <c r="CT23">
        <v>0.4784</v>
      </c>
      <c r="CU23">
        <v>0.4821</v>
      </c>
      <c r="CV23">
        <v>0.4856</v>
      </c>
      <c r="CW23">
        <v>0.4887</v>
      </c>
      <c r="CX23">
        <v>0.4902</v>
      </c>
      <c r="CY23">
        <v>0.4918</v>
      </c>
      <c r="CZ23">
        <v>0.4937</v>
      </c>
      <c r="DA23">
        <v>0.5017</v>
      </c>
      <c r="DB23">
        <v>0.5108</v>
      </c>
      <c r="DC23">
        <v>0.52</v>
      </c>
      <c r="DD23">
        <v>0.5358</v>
      </c>
      <c r="DE23">
        <v>0.5462</v>
      </c>
      <c r="DF23">
        <v>0.5565</v>
      </c>
      <c r="DG23">
        <v>0.5663</v>
      </c>
      <c r="DH23">
        <v>0.57</v>
      </c>
      <c r="DI23">
        <v>0.5863</v>
      </c>
      <c r="DJ23">
        <v>0.73</v>
      </c>
      <c r="DK23">
        <v>0.7585</v>
      </c>
      <c r="DL23">
        <v>0.7854</v>
      </c>
      <c r="DM23">
        <v>0.8</v>
      </c>
      <c r="DN23">
        <v>0.8</v>
      </c>
      <c r="DO23">
        <v>0.8</v>
      </c>
      <c r="DP23">
        <v>0.8</v>
      </c>
      <c r="DQ23">
        <v>0.8</v>
      </c>
      <c r="DR23">
        <v>0.8</v>
      </c>
      <c r="DS23">
        <v>0.9301</v>
      </c>
      <c r="DT23">
        <v>0.96</v>
      </c>
      <c r="DU23">
        <v>0.96</v>
      </c>
      <c r="DV23">
        <v>0.96</v>
      </c>
      <c r="DW23">
        <v>0.96</v>
      </c>
      <c r="DX23">
        <v>0.9723</v>
      </c>
    </row>
    <row r="24" spans="1:128">
      <c r="A24">
        <v>2.3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0.0001035</v>
      </c>
      <c r="X24">
        <v>0.000123</v>
      </c>
      <c r="Y24">
        <v>0.000146</v>
      </c>
      <c r="Z24">
        <v>0.0001728</v>
      </c>
      <c r="AA24">
        <v>0.0002164</v>
      </c>
      <c r="AB24">
        <v>0.0003553</v>
      </c>
      <c r="AC24">
        <v>0.0004263</v>
      </c>
      <c r="AD24">
        <v>0.0005017</v>
      </c>
      <c r="AE24">
        <v>0.0005845</v>
      </c>
      <c r="AF24">
        <v>0.0007208</v>
      </c>
      <c r="AG24">
        <v>0.0009653</v>
      </c>
      <c r="AH24">
        <v>0.0011</v>
      </c>
      <c r="AI24">
        <v>0.0012</v>
      </c>
      <c r="AJ24">
        <v>0.0014</v>
      </c>
      <c r="AK24">
        <v>0.0015</v>
      </c>
      <c r="AL24">
        <v>0.002</v>
      </c>
      <c r="AM24">
        <v>0.0023</v>
      </c>
      <c r="AN24">
        <v>0.0025</v>
      </c>
      <c r="AO24">
        <v>0.0028</v>
      </c>
      <c r="AP24">
        <v>0.0035</v>
      </c>
      <c r="AQ24">
        <v>0.0041</v>
      </c>
      <c r="AR24">
        <v>0.0045</v>
      </c>
      <c r="AS24">
        <v>0.0049</v>
      </c>
      <c r="AT24">
        <v>0.0054</v>
      </c>
      <c r="AU24">
        <v>0.0066</v>
      </c>
      <c r="AV24">
        <v>0.0075</v>
      </c>
      <c r="AW24">
        <v>0.008</v>
      </c>
      <c r="AX24">
        <v>0.0087</v>
      </c>
      <c r="AY24">
        <v>0.0095</v>
      </c>
      <c r="AZ24">
        <v>0.0113</v>
      </c>
      <c r="BA24">
        <v>0.0126</v>
      </c>
      <c r="BB24">
        <v>0.0134</v>
      </c>
      <c r="BC24">
        <v>0.0143</v>
      </c>
      <c r="BD24">
        <v>0.0151</v>
      </c>
      <c r="BE24">
        <v>0.0168</v>
      </c>
      <c r="BF24">
        <v>0.0185</v>
      </c>
      <c r="BG24">
        <v>0.0195</v>
      </c>
      <c r="BH24">
        <v>0.0206</v>
      </c>
      <c r="BI24">
        <v>0.0216</v>
      </c>
      <c r="BJ24">
        <v>0.0231</v>
      </c>
      <c r="BK24">
        <v>0.0253</v>
      </c>
      <c r="BL24">
        <v>0.0273</v>
      </c>
      <c r="BM24">
        <v>0.0285</v>
      </c>
      <c r="BN24">
        <v>0.0302</v>
      </c>
      <c r="BO24">
        <v>0.0328</v>
      </c>
      <c r="BP24">
        <v>0.0352</v>
      </c>
      <c r="BQ24">
        <v>0.0366</v>
      </c>
      <c r="BR24">
        <v>0.0383</v>
      </c>
      <c r="BS24">
        <v>0.0412</v>
      </c>
      <c r="BT24">
        <v>0.0442</v>
      </c>
      <c r="BU24">
        <v>0.0459</v>
      </c>
      <c r="BV24">
        <v>0.0476</v>
      </c>
      <c r="BW24">
        <v>0.0492</v>
      </c>
      <c r="BX24">
        <v>0.0509</v>
      </c>
      <c r="BY24">
        <v>0.0534</v>
      </c>
      <c r="BZ24">
        <v>0.0792</v>
      </c>
      <c r="CA24">
        <v>0.1058</v>
      </c>
      <c r="CB24">
        <v>0.1374</v>
      </c>
      <c r="CC24">
        <v>0.1672</v>
      </c>
      <c r="CD24">
        <v>0.1956</v>
      </c>
      <c r="CE24">
        <v>0.2181</v>
      </c>
      <c r="CF24">
        <v>0.2381</v>
      </c>
      <c r="CG24">
        <v>0.2577</v>
      </c>
      <c r="CH24">
        <v>0.2735</v>
      </c>
      <c r="CI24">
        <v>0.29</v>
      </c>
      <c r="CJ24">
        <v>0.3059</v>
      </c>
      <c r="CK24">
        <v>0.3212</v>
      </c>
      <c r="CL24">
        <v>0.3353</v>
      </c>
      <c r="CM24">
        <v>0.3473</v>
      </c>
      <c r="CN24">
        <v>0.3583</v>
      </c>
      <c r="CO24">
        <v>0.3977</v>
      </c>
      <c r="CP24">
        <v>0.4164</v>
      </c>
      <c r="CQ24">
        <v>0.4341</v>
      </c>
      <c r="CR24">
        <v>0.4513</v>
      </c>
      <c r="CS24">
        <v>0.4673</v>
      </c>
      <c r="CT24">
        <v>0.4786</v>
      </c>
      <c r="CU24">
        <v>0.4824</v>
      </c>
      <c r="CV24">
        <v>0.4859</v>
      </c>
      <c r="CW24">
        <v>0.4889</v>
      </c>
      <c r="CX24">
        <v>0.4903</v>
      </c>
      <c r="CY24">
        <v>0.4919</v>
      </c>
      <c r="CZ24">
        <v>0.4939</v>
      </c>
      <c r="DA24">
        <v>0.5025</v>
      </c>
      <c r="DB24">
        <v>0.5116</v>
      </c>
      <c r="DC24">
        <v>0.5208</v>
      </c>
      <c r="DD24">
        <v>0.5363</v>
      </c>
      <c r="DE24">
        <v>0.5468</v>
      </c>
      <c r="DF24">
        <v>0.5574</v>
      </c>
      <c r="DG24">
        <v>0.5667</v>
      </c>
      <c r="DH24">
        <v>0.57</v>
      </c>
      <c r="DI24">
        <v>0.5863</v>
      </c>
      <c r="DJ24">
        <v>0.73</v>
      </c>
      <c r="DK24">
        <v>0.7585</v>
      </c>
      <c r="DL24">
        <v>0.7854</v>
      </c>
      <c r="DM24">
        <v>0.8</v>
      </c>
      <c r="DN24">
        <v>0.8</v>
      </c>
      <c r="DO24">
        <v>0.8</v>
      </c>
      <c r="DP24">
        <v>0.8</v>
      </c>
      <c r="DQ24">
        <v>0.8</v>
      </c>
      <c r="DR24">
        <v>0.8</v>
      </c>
      <c r="DS24">
        <v>0.9301</v>
      </c>
      <c r="DT24">
        <v>0.96</v>
      </c>
      <c r="DU24">
        <v>0.96</v>
      </c>
      <c r="DV24">
        <v>0.96</v>
      </c>
      <c r="DW24">
        <v>0.96</v>
      </c>
      <c r="DX24">
        <v>0.9723</v>
      </c>
    </row>
    <row r="25" spans="1:128">
      <c r="A25">
        <v>2.4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0.0001088</v>
      </c>
      <c r="X25">
        <v>0.0001297</v>
      </c>
      <c r="Y25">
        <v>0.000154</v>
      </c>
      <c r="Z25">
        <v>0.0001826</v>
      </c>
      <c r="AA25">
        <v>0.0002298</v>
      </c>
      <c r="AB25">
        <v>0.0003787</v>
      </c>
      <c r="AC25">
        <v>0.0004537</v>
      </c>
      <c r="AD25">
        <v>0.0005326</v>
      </c>
      <c r="AE25">
        <v>0.0006193</v>
      </c>
      <c r="AF25">
        <v>0.0007621</v>
      </c>
      <c r="AG25">
        <v>0.001</v>
      </c>
      <c r="AH25">
        <v>0.0011</v>
      </c>
      <c r="AI25">
        <v>0.0013</v>
      </c>
      <c r="AJ25">
        <v>0.0014</v>
      </c>
      <c r="AK25">
        <v>0.0016</v>
      </c>
      <c r="AL25">
        <v>0.0021</v>
      </c>
      <c r="AM25">
        <v>0.0024</v>
      </c>
      <c r="AN25">
        <v>0.0027</v>
      </c>
      <c r="AO25">
        <v>0.003</v>
      </c>
      <c r="AP25">
        <v>0.0036</v>
      </c>
      <c r="AQ25">
        <v>0.0043</v>
      </c>
      <c r="AR25">
        <v>0.0047</v>
      </c>
      <c r="AS25">
        <v>0.0051</v>
      </c>
      <c r="AT25">
        <v>0.0057</v>
      </c>
      <c r="AU25">
        <v>0.0069</v>
      </c>
      <c r="AV25">
        <v>0.0078</v>
      </c>
      <c r="AW25">
        <v>0.0084</v>
      </c>
      <c r="AX25">
        <v>0.009</v>
      </c>
      <c r="AY25">
        <v>0.0099</v>
      </c>
      <c r="AZ25">
        <v>0.0118</v>
      </c>
      <c r="BA25">
        <v>0.0131</v>
      </c>
      <c r="BB25">
        <v>0.0139</v>
      </c>
      <c r="BC25">
        <v>0.0148</v>
      </c>
      <c r="BD25">
        <v>0.0157</v>
      </c>
      <c r="BE25">
        <v>0.0174</v>
      </c>
      <c r="BF25">
        <v>0.0191</v>
      </c>
      <c r="BG25">
        <v>0.0202</v>
      </c>
      <c r="BH25">
        <v>0.0213</v>
      </c>
      <c r="BI25">
        <v>0.0224</v>
      </c>
      <c r="BJ25">
        <v>0.0239</v>
      </c>
      <c r="BK25">
        <v>0.0262</v>
      </c>
      <c r="BL25">
        <v>0.0282</v>
      </c>
      <c r="BM25">
        <v>0.0295</v>
      </c>
      <c r="BN25">
        <v>0.0312</v>
      </c>
      <c r="BO25">
        <v>0.0338</v>
      </c>
      <c r="BP25">
        <v>0.0362</v>
      </c>
      <c r="BQ25">
        <v>0.0377</v>
      </c>
      <c r="BR25">
        <v>0.0394</v>
      </c>
      <c r="BS25">
        <v>0.0424</v>
      </c>
      <c r="BT25">
        <v>0.0455</v>
      </c>
      <c r="BU25">
        <v>0.0472</v>
      </c>
      <c r="BV25">
        <v>0.0489</v>
      </c>
      <c r="BW25">
        <v>0.0506</v>
      </c>
      <c r="BX25">
        <v>0.0523</v>
      </c>
      <c r="BY25">
        <v>0.0548</v>
      </c>
      <c r="BZ25">
        <v>0.0809</v>
      </c>
      <c r="CA25">
        <v>0.1077</v>
      </c>
      <c r="CB25">
        <v>0.1395</v>
      </c>
      <c r="CC25">
        <v>0.1695</v>
      </c>
      <c r="CD25">
        <v>0.1978</v>
      </c>
      <c r="CE25">
        <v>0.2203</v>
      </c>
      <c r="CF25">
        <v>0.2402</v>
      </c>
      <c r="CG25">
        <v>0.2598</v>
      </c>
      <c r="CH25">
        <v>0.2757</v>
      </c>
      <c r="CI25">
        <v>0.2923</v>
      </c>
      <c r="CJ25">
        <v>0.3082</v>
      </c>
      <c r="CK25">
        <v>0.3235</v>
      </c>
      <c r="CL25">
        <v>0.3375</v>
      </c>
      <c r="CM25">
        <v>0.3494</v>
      </c>
      <c r="CN25">
        <v>0.3602</v>
      </c>
      <c r="CO25">
        <v>0.3987</v>
      </c>
      <c r="CP25">
        <v>0.4173</v>
      </c>
      <c r="CQ25">
        <v>0.4352</v>
      </c>
      <c r="CR25">
        <v>0.4526</v>
      </c>
      <c r="CS25">
        <v>0.4682</v>
      </c>
      <c r="CT25">
        <v>0.4788</v>
      </c>
      <c r="CU25">
        <v>0.4826</v>
      </c>
      <c r="CV25">
        <v>0.4862</v>
      </c>
      <c r="CW25">
        <v>0.489</v>
      </c>
      <c r="CX25">
        <v>0.4904</v>
      </c>
      <c r="CY25">
        <v>0.492</v>
      </c>
      <c r="CZ25">
        <v>0.4941</v>
      </c>
      <c r="DA25">
        <v>0.5031</v>
      </c>
      <c r="DB25">
        <v>0.5123</v>
      </c>
      <c r="DC25">
        <v>0.5214</v>
      </c>
      <c r="DD25">
        <v>0.5367</v>
      </c>
      <c r="DE25">
        <v>0.5474</v>
      </c>
      <c r="DF25">
        <v>0.5581</v>
      </c>
      <c r="DG25">
        <v>0.567</v>
      </c>
      <c r="DH25">
        <v>0.57</v>
      </c>
      <c r="DI25">
        <v>0.5863</v>
      </c>
      <c r="DJ25">
        <v>0.73</v>
      </c>
      <c r="DK25">
        <v>0.7585</v>
      </c>
      <c r="DL25">
        <v>0.7854</v>
      </c>
      <c r="DM25">
        <v>0.8</v>
      </c>
      <c r="DN25">
        <v>0.8</v>
      </c>
      <c r="DO25">
        <v>0.8</v>
      </c>
      <c r="DP25">
        <v>0.8</v>
      </c>
      <c r="DQ25">
        <v>0.8</v>
      </c>
      <c r="DR25">
        <v>0.8</v>
      </c>
      <c r="DS25">
        <v>0.9301</v>
      </c>
      <c r="DT25">
        <v>0.96</v>
      </c>
      <c r="DU25">
        <v>0.96</v>
      </c>
      <c r="DV25">
        <v>0.96</v>
      </c>
      <c r="DW25">
        <v>0.96</v>
      </c>
      <c r="DX25">
        <v>0.9723</v>
      </c>
    </row>
    <row r="26" spans="1:128">
      <c r="A26">
        <v>2.5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0.000114</v>
      </c>
      <c r="X26">
        <v>0.000136</v>
      </c>
      <c r="Y26">
        <v>0.000162</v>
      </c>
      <c r="Z26">
        <v>0.000193</v>
      </c>
      <c r="AA26">
        <v>0.0002438</v>
      </c>
      <c r="AB26">
        <v>0.0004027</v>
      </c>
      <c r="AC26">
        <v>0.0004821</v>
      </c>
      <c r="AD26">
        <v>0.0005647</v>
      </c>
      <c r="AE26">
        <v>0.0006558</v>
      </c>
      <c r="AF26">
        <v>0.000805</v>
      </c>
      <c r="AG26">
        <v>0.0011</v>
      </c>
      <c r="AH26">
        <v>0.0012</v>
      </c>
      <c r="AI26">
        <v>0.0014</v>
      </c>
      <c r="AJ26">
        <v>0.0015</v>
      </c>
      <c r="AK26">
        <v>0.0017</v>
      </c>
      <c r="AL26">
        <v>0.0022</v>
      </c>
      <c r="AM26">
        <v>0.0025</v>
      </c>
      <c r="AN26">
        <v>0.0028</v>
      </c>
      <c r="AO26">
        <v>0.0031</v>
      </c>
      <c r="AP26">
        <v>0.0038</v>
      </c>
      <c r="AQ26">
        <v>0.0045</v>
      </c>
      <c r="AR26">
        <v>0.0049</v>
      </c>
      <c r="AS26">
        <v>0.0054</v>
      </c>
      <c r="AT26">
        <v>0.0059</v>
      </c>
      <c r="AU26">
        <v>0.0072</v>
      </c>
      <c r="AV26">
        <v>0.0081</v>
      </c>
      <c r="AW26">
        <v>0.0087</v>
      </c>
      <c r="AX26">
        <v>0.0094</v>
      </c>
      <c r="AY26">
        <v>0.0103</v>
      </c>
      <c r="AZ26">
        <v>0.0122</v>
      </c>
      <c r="BA26">
        <v>0.0136</v>
      </c>
      <c r="BB26">
        <v>0.0145</v>
      </c>
      <c r="BC26">
        <v>0.0154</v>
      </c>
      <c r="BD26">
        <v>0.0163</v>
      </c>
      <c r="BE26">
        <v>0.0181</v>
      </c>
      <c r="BF26">
        <v>0.0198</v>
      </c>
      <c r="BG26">
        <v>0.0209</v>
      </c>
      <c r="BH26">
        <v>0.022</v>
      </c>
      <c r="BI26">
        <v>0.0232</v>
      </c>
      <c r="BJ26">
        <v>0.0247</v>
      </c>
      <c r="BK26">
        <v>0.0271</v>
      </c>
      <c r="BL26">
        <v>0.0291</v>
      </c>
      <c r="BM26">
        <v>0.0304</v>
      </c>
      <c r="BN26">
        <v>0.0322</v>
      </c>
      <c r="BO26">
        <v>0.0349</v>
      </c>
      <c r="BP26">
        <v>0.0373</v>
      </c>
      <c r="BQ26">
        <v>0.0388</v>
      </c>
      <c r="BR26">
        <v>0.0405</v>
      </c>
      <c r="BS26">
        <v>0.0436</v>
      </c>
      <c r="BT26">
        <v>0.0467</v>
      </c>
      <c r="BU26">
        <v>0.0485</v>
      </c>
      <c r="BV26">
        <v>0.0502</v>
      </c>
      <c r="BW26">
        <v>0.0519</v>
      </c>
      <c r="BX26">
        <v>0.0537</v>
      </c>
      <c r="BY26">
        <v>0.0562</v>
      </c>
      <c r="BZ26">
        <v>0.0826</v>
      </c>
      <c r="CA26">
        <v>0.1096</v>
      </c>
      <c r="CB26">
        <v>0.1416</v>
      </c>
      <c r="CC26">
        <v>0.1716</v>
      </c>
      <c r="CD26">
        <v>0.1999</v>
      </c>
      <c r="CE26">
        <v>0.2224</v>
      </c>
      <c r="CF26">
        <v>0.2422</v>
      </c>
      <c r="CG26">
        <v>0.2617</v>
      </c>
      <c r="CH26">
        <v>0.2777</v>
      </c>
      <c r="CI26">
        <v>0.2943</v>
      </c>
      <c r="CJ26">
        <v>0.3103</v>
      </c>
      <c r="CK26">
        <v>0.3255</v>
      </c>
      <c r="CL26">
        <v>0.3394</v>
      </c>
      <c r="CM26">
        <v>0.3512</v>
      </c>
      <c r="CN26">
        <v>0.3619</v>
      </c>
      <c r="CO26">
        <v>0.3996</v>
      </c>
      <c r="CP26">
        <v>0.4181</v>
      </c>
      <c r="CQ26">
        <v>0.4361</v>
      </c>
      <c r="CR26">
        <v>0.4536</v>
      </c>
      <c r="CS26">
        <v>0.469</v>
      </c>
      <c r="CT26">
        <v>0.479</v>
      </c>
      <c r="CU26">
        <v>0.4828</v>
      </c>
      <c r="CV26">
        <v>0.4864</v>
      </c>
      <c r="CW26">
        <v>0.4891</v>
      </c>
      <c r="CX26">
        <v>0.4904</v>
      </c>
      <c r="CY26">
        <v>0.4921</v>
      </c>
      <c r="CZ26">
        <v>0.4946</v>
      </c>
      <c r="DA26">
        <v>0.5037</v>
      </c>
      <c r="DB26">
        <v>0.5129</v>
      </c>
      <c r="DC26">
        <v>0.5221</v>
      </c>
      <c r="DD26">
        <v>0.5371</v>
      </c>
      <c r="DE26">
        <v>0.5478</v>
      </c>
      <c r="DF26">
        <v>0.5586</v>
      </c>
      <c r="DG26">
        <v>0.5673</v>
      </c>
      <c r="DH26">
        <v>0.57</v>
      </c>
      <c r="DI26">
        <v>0.5863</v>
      </c>
      <c r="DJ26">
        <v>0.73</v>
      </c>
      <c r="DK26">
        <v>0.7585</v>
      </c>
      <c r="DL26">
        <v>0.7854</v>
      </c>
      <c r="DM26">
        <v>0.8</v>
      </c>
      <c r="DN26">
        <v>0.8</v>
      </c>
      <c r="DO26">
        <v>0.8</v>
      </c>
      <c r="DP26">
        <v>0.8</v>
      </c>
      <c r="DQ26">
        <v>0.8</v>
      </c>
      <c r="DR26">
        <v>0.8</v>
      </c>
      <c r="DS26">
        <v>0.9301</v>
      </c>
      <c r="DT26">
        <v>0.96</v>
      </c>
      <c r="DU26">
        <v>0.96</v>
      </c>
      <c r="DV26">
        <v>0.96</v>
      </c>
      <c r="DW26">
        <v>0.96</v>
      </c>
      <c r="DX26">
        <v>0.9723</v>
      </c>
    </row>
    <row r="27" spans="1:128">
      <c r="A27">
        <v>2.6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0.0001186</v>
      </c>
      <c r="X27">
        <v>0.000142</v>
      </c>
      <c r="Y27">
        <v>0.0001698</v>
      </c>
      <c r="Z27">
        <v>0.0002027</v>
      </c>
      <c r="AA27">
        <v>0.0002566</v>
      </c>
      <c r="AB27">
        <v>0.0004239</v>
      </c>
      <c r="AC27">
        <v>0.0005066</v>
      </c>
      <c r="AD27">
        <v>0.0005925</v>
      </c>
      <c r="AE27">
        <v>0.0006872</v>
      </c>
      <c r="AF27">
        <v>0.0008418</v>
      </c>
      <c r="AG27">
        <v>0.0011</v>
      </c>
      <c r="AH27">
        <v>0.0013</v>
      </c>
      <c r="AI27">
        <v>0.0014</v>
      </c>
      <c r="AJ27">
        <v>0.0016</v>
      </c>
      <c r="AK27">
        <v>0.0018</v>
      </c>
      <c r="AL27">
        <v>0.0023</v>
      </c>
      <c r="AM27">
        <v>0.0026</v>
      </c>
      <c r="AN27">
        <v>0.0029</v>
      </c>
      <c r="AO27">
        <v>0.0032</v>
      </c>
      <c r="AP27">
        <v>0.0039</v>
      </c>
      <c r="AQ27">
        <v>0.0047</v>
      </c>
      <c r="AR27">
        <v>0.0051</v>
      </c>
      <c r="AS27">
        <v>0.0056</v>
      </c>
      <c r="AT27">
        <v>0.0062</v>
      </c>
      <c r="AU27">
        <v>0.0075</v>
      </c>
      <c r="AV27">
        <v>0.0084</v>
      </c>
      <c r="AW27">
        <v>0.0091</v>
      </c>
      <c r="AX27">
        <v>0.0097</v>
      </c>
      <c r="AY27">
        <v>0.0107</v>
      </c>
      <c r="AZ27">
        <v>0.0126</v>
      </c>
      <c r="BA27">
        <v>0.014</v>
      </c>
      <c r="BB27">
        <v>0.0149</v>
      </c>
      <c r="BC27">
        <v>0.0158</v>
      </c>
      <c r="BD27">
        <v>0.0168</v>
      </c>
      <c r="BE27">
        <v>0.0186</v>
      </c>
      <c r="BF27">
        <v>0.0204</v>
      </c>
      <c r="BG27">
        <v>0.0215</v>
      </c>
      <c r="BH27">
        <v>0.0227</v>
      </c>
      <c r="BI27">
        <v>0.0239</v>
      </c>
      <c r="BJ27">
        <v>0.0254</v>
      </c>
      <c r="BK27">
        <v>0.0278</v>
      </c>
      <c r="BL27">
        <v>0.0299</v>
      </c>
      <c r="BM27">
        <v>0.0312</v>
      </c>
      <c r="BN27">
        <v>0.033</v>
      </c>
      <c r="BO27">
        <v>0.0358</v>
      </c>
      <c r="BP27">
        <v>0.0382</v>
      </c>
      <c r="BQ27">
        <v>0.0398</v>
      </c>
      <c r="BR27">
        <v>0.0415</v>
      </c>
      <c r="BS27">
        <v>0.0446</v>
      </c>
      <c r="BT27">
        <v>0.0478</v>
      </c>
      <c r="BU27">
        <v>0.0496</v>
      </c>
      <c r="BV27">
        <v>0.0513</v>
      </c>
      <c r="BW27">
        <v>0.053</v>
      </c>
      <c r="BX27">
        <v>0.0548</v>
      </c>
      <c r="BY27">
        <v>0.0574</v>
      </c>
      <c r="BZ27">
        <v>0.084</v>
      </c>
      <c r="CA27">
        <v>0.1112</v>
      </c>
      <c r="CB27">
        <v>0.1433</v>
      </c>
      <c r="CC27">
        <v>0.1734</v>
      </c>
      <c r="CD27">
        <v>0.2016</v>
      </c>
      <c r="CE27">
        <v>0.224</v>
      </c>
      <c r="CF27">
        <v>0.2437</v>
      </c>
      <c r="CG27">
        <v>0.2633</v>
      </c>
      <c r="CH27">
        <v>0.2792</v>
      </c>
      <c r="CI27">
        <v>0.2959</v>
      </c>
      <c r="CJ27">
        <v>0.3119</v>
      </c>
      <c r="CK27">
        <v>0.3271</v>
      </c>
      <c r="CL27">
        <v>0.3409</v>
      </c>
      <c r="CM27">
        <v>0.3526</v>
      </c>
      <c r="CN27">
        <v>0.3632</v>
      </c>
      <c r="CO27">
        <v>0.4003</v>
      </c>
      <c r="CP27">
        <v>0.4188</v>
      </c>
      <c r="CQ27">
        <v>0.4369</v>
      </c>
      <c r="CR27">
        <v>0.4544</v>
      </c>
      <c r="CS27">
        <v>0.4695</v>
      </c>
      <c r="CT27">
        <v>0.4791</v>
      </c>
      <c r="CU27">
        <v>0.4829</v>
      </c>
      <c r="CV27">
        <v>0.4866</v>
      </c>
      <c r="CW27">
        <v>0.4892</v>
      </c>
      <c r="CX27">
        <v>0.4904</v>
      </c>
      <c r="CY27">
        <v>0.4922</v>
      </c>
      <c r="CZ27">
        <v>0.495</v>
      </c>
      <c r="DA27">
        <v>0.5042</v>
      </c>
      <c r="DB27">
        <v>0.5135</v>
      </c>
      <c r="DC27">
        <v>0.5227</v>
      </c>
      <c r="DD27">
        <v>0.5374</v>
      </c>
      <c r="DE27">
        <v>0.5482</v>
      </c>
      <c r="DF27">
        <v>0.559</v>
      </c>
      <c r="DG27">
        <v>0.5675</v>
      </c>
      <c r="DH27">
        <v>0.57</v>
      </c>
      <c r="DI27">
        <v>0.5863</v>
      </c>
      <c r="DJ27">
        <v>0.73</v>
      </c>
      <c r="DK27">
        <v>0.7585</v>
      </c>
      <c r="DL27">
        <v>0.7854</v>
      </c>
      <c r="DM27">
        <v>0.8</v>
      </c>
      <c r="DN27">
        <v>0.8</v>
      </c>
      <c r="DO27">
        <v>0.8</v>
      </c>
      <c r="DP27">
        <v>0.8</v>
      </c>
      <c r="DQ27">
        <v>0.8</v>
      </c>
      <c r="DR27">
        <v>0.8</v>
      </c>
      <c r="DS27">
        <v>0.9301</v>
      </c>
      <c r="DT27">
        <v>0.96</v>
      </c>
      <c r="DU27">
        <v>0.96</v>
      </c>
      <c r="DV27">
        <v>0.96</v>
      </c>
      <c r="DW27">
        <v>0.96</v>
      </c>
      <c r="DX27">
        <v>0.9723</v>
      </c>
    </row>
    <row r="28" spans="1:128">
      <c r="A28">
        <v>2.7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0.0001236</v>
      </c>
      <c r="X28">
        <v>0.0001482</v>
      </c>
      <c r="Y28">
        <v>0.000178</v>
      </c>
      <c r="Z28">
        <v>0.000213</v>
      </c>
      <c r="AA28">
        <v>0.0002698</v>
      </c>
      <c r="AB28">
        <v>0.0004455</v>
      </c>
      <c r="AC28">
        <v>0.0005309</v>
      </c>
      <c r="AD28">
        <v>0.0006201</v>
      </c>
      <c r="AE28">
        <v>0.0007185</v>
      </c>
      <c r="AF28">
        <v>0.0008782</v>
      </c>
      <c r="AG28">
        <v>0.0012</v>
      </c>
      <c r="AH28">
        <v>0.0013</v>
      </c>
      <c r="AI28">
        <v>0.0015</v>
      </c>
      <c r="AJ28">
        <v>0.0016</v>
      </c>
      <c r="AK28">
        <v>0.0018</v>
      </c>
      <c r="AL28">
        <v>0.0024</v>
      </c>
      <c r="AM28">
        <v>0.0027</v>
      </c>
      <c r="AN28">
        <v>0.003</v>
      </c>
      <c r="AO28">
        <v>0.0033</v>
      </c>
      <c r="AP28">
        <v>0.0041</v>
      </c>
      <c r="AQ28">
        <v>0.0049</v>
      </c>
      <c r="AR28">
        <v>0.0053</v>
      </c>
      <c r="AS28">
        <v>0.0058</v>
      </c>
      <c r="AT28">
        <v>0.0064</v>
      </c>
      <c r="AU28">
        <v>0.0077</v>
      </c>
      <c r="AV28">
        <v>0.0087</v>
      </c>
      <c r="AW28">
        <v>0.0093</v>
      </c>
      <c r="AX28">
        <v>0.01</v>
      </c>
      <c r="AY28">
        <v>0.011</v>
      </c>
      <c r="AZ28">
        <v>0.013</v>
      </c>
      <c r="BA28">
        <v>0.0145</v>
      </c>
      <c r="BB28">
        <v>0.0154</v>
      </c>
      <c r="BC28">
        <v>0.0163</v>
      </c>
      <c r="BD28">
        <v>0.0172</v>
      </c>
      <c r="BE28">
        <v>0.0191</v>
      </c>
      <c r="BF28">
        <v>0.021</v>
      </c>
      <c r="BG28">
        <v>0.0221</v>
      </c>
      <c r="BH28">
        <v>0.0233</v>
      </c>
      <c r="BI28">
        <v>0.0245</v>
      </c>
      <c r="BJ28">
        <v>0.026</v>
      </c>
      <c r="BK28">
        <v>0.0285</v>
      </c>
      <c r="BL28">
        <v>0.0306</v>
      </c>
      <c r="BM28">
        <v>0.032</v>
      </c>
      <c r="BN28">
        <v>0.0338</v>
      </c>
      <c r="BO28">
        <v>0.0366</v>
      </c>
      <c r="BP28">
        <v>0.0391</v>
      </c>
      <c r="BQ28">
        <v>0.0406</v>
      </c>
      <c r="BR28">
        <v>0.0424</v>
      </c>
      <c r="BS28">
        <v>0.0456</v>
      </c>
      <c r="BT28">
        <v>0.0487</v>
      </c>
      <c r="BU28">
        <v>0.0505</v>
      </c>
      <c r="BV28">
        <v>0.0523</v>
      </c>
      <c r="BW28">
        <v>0.0541</v>
      </c>
      <c r="BX28">
        <v>0.0558</v>
      </c>
      <c r="BY28">
        <v>0.0585</v>
      </c>
      <c r="BZ28">
        <v>0.0853</v>
      </c>
      <c r="CA28">
        <v>0.1126</v>
      </c>
      <c r="CB28">
        <v>0.1448</v>
      </c>
      <c r="CC28">
        <v>0.1749</v>
      </c>
      <c r="CD28">
        <v>0.203</v>
      </c>
      <c r="CE28">
        <v>0.2253</v>
      </c>
      <c r="CF28">
        <v>0.245</v>
      </c>
      <c r="CG28">
        <v>0.2645</v>
      </c>
      <c r="CH28">
        <v>0.2805</v>
      </c>
      <c r="CI28">
        <v>0.2972</v>
      </c>
      <c r="CJ28">
        <v>0.3132</v>
      </c>
      <c r="CK28">
        <v>0.3285</v>
      </c>
      <c r="CL28">
        <v>0.3422</v>
      </c>
      <c r="CM28">
        <v>0.3538</v>
      </c>
      <c r="CN28">
        <v>0.3643</v>
      </c>
      <c r="CO28">
        <v>0.4009</v>
      </c>
      <c r="CP28">
        <v>0.4194</v>
      </c>
      <c r="CQ28">
        <v>0.4375</v>
      </c>
      <c r="CR28">
        <v>0.4551</v>
      </c>
      <c r="CS28">
        <v>0.4699</v>
      </c>
      <c r="CT28">
        <v>0.4793</v>
      </c>
      <c r="CU28">
        <v>0.483</v>
      </c>
      <c r="CV28">
        <v>0.4867</v>
      </c>
      <c r="CW28">
        <v>0.4893</v>
      </c>
      <c r="CX28">
        <v>0.4904</v>
      </c>
      <c r="CY28">
        <v>0.4923</v>
      </c>
      <c r="CZ28">
        <v>0.4954</v>
      </c>
      <c r="DA28">
        <v>0.5047</v>
      </c>
      <c r="DB28">
        <v>0.5139</v>
      </c>
      <c r="DC28">
        <v>0.5232</v>
      </c>
      <c r="DD28">
        <v>0.5376</v>
      </c>
      <c r="DE28">
        <v>0.5485</v>
      </c>
      <c r="DF28">
        <v>0.5593</v>
      </c>
      <c r="DG28">
        <v>0.5676</v>
      </c>
      <c r="DH28">
        <v>0.57</v>
      </c>
      <c r="DI28">
        <v>0.5863</v>
      </c>
      <c r="DJ28">
        <v>0.73</v>
      </c>
      <c r="DK28">
        <v>0.7585</v>
      </c>
      <c r="DL28">
        <v>0.7854</v>
      </c>
      <c r="DM28">
        <v>0.8</v>
      </c>
      <c r="DN28">
        <v>0.8</v>
      </c>
      <c r="DO28">
        <v>0.8</v>
      </c>
      <c r="DP28">
        <v>0.8</v>
      </c>
      <c r="DQ28">
        <v>0.8</v>
      </c>
      <c r="DR28">
        <v>0.8</v>
      </c>
      <c r="DS28">
        <v>0.9301</v>
      </c>
      <c r="DT28">
        <v>0.96</v>
      </c>
      <c r="DU28">
        <v>0.96</v>
      </c>
      <c r="DV28">
        <v>0.96</v>
      </c>
      <c r="DW28">
        <v>0.96</v>
      </c>
      <c r="DX28">
        <v>0.9723</v>
      </c>
    </row>
    <row r="29" spans="1:128">
      <c r="A29">
        <v>2.8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0.0001287</v>
      </c>
      <c r="X29">
        <v>0.0001545</v>
      </c>
      <c r="Y29">
        <v>0.0001863</v>
      </c>
      <c r="Z29">
        <v>0.0002236</v>
      </c>
      <c r="AA29">
        <v>0.0002834</v>
      </c>
      <c r="AB29">
        <v>0.0004674</v>
      </c>
      <c r="AC29">
        <v>0.0005562</v>
      </c>
      <c r="AD29">
        <v>0.0006487</v>
      </c>
      <c r="AE29">
        <v>0.0007503</v>
      </c>
      <c r="AF29">
        <v>0.0009151</v>
      </c>
      <c r="AG29">
        <v>0.0012</v>
      </c>
      <c r="AH29">
        <v>0.0014</v>
      </c>
      <c r="AI29">
        <v>0.0015</v>
      </c>
      <c r="AJ29">
        <v>0.0017</v>
      </c>
      <c r="AK29">
        <v>0.0019</v>
      </c>
      <c r="AL29">
        <v>0.0025</v>
      </c>
      <c r="AM29">
        <v>0.0028</v>
      </c>
      <c r="AN29">
        <v>0.0031</v>
      </c>
      <c r="AO29">
        <v>0.0035</v>
      </c>
      <c r="AP29">
        <v>0.0042</v>
      </c>
      <c r="AQ29">
        <v>0.005</v>
      </c>
      <c r="AR29">
        <v>0.0055</v>
      </c>
      <c r="AS29">
        <v>0.006</v>
      </c>
      <c r="AT29">
        <v>0.0066</v>
      </c>
      <c r="AU29">
        <v>0.008</v>
      </c>
      <c r="AV29">
        <v>0.009</v>
      </c>
      <c r="AW29">
        <v>0.0096</v>
      </c>
      <c r="AX29">
        <v>0.0104</v>
      </c>
      <c r="AY29">
        <v>0.0114</v>
      </c>
      <c r="AZ29">
        <v>0.0134</v>
      </c>
      <c r="BA29">
        <v>0.0149</v>
      </c>
      <c r="BB29">
        <v>0.0158</v>
      </c>
      <c r="BC29">
        <v>0.0168</v>
      </c>
      <c r="BD29">
        <v>0.0177</v>
      </c>
      <c r="BE29">
        <v>0.0196</v>
      </c>
      <c r="BF29">
        <v>0.0215</v>
      </c>
      <c r="BG29">
        <v>0.0227</v>
      </c>
      <c r="BH29">
        <v>0.0239</v>
      </c>
      <c r="BI29">
        <v>0.0251</v>
      </c>
      <c r="BJ29">
        <v>0.0267</v>
      </c>
      <c r="BK29">
        <v>0.0292</v>
      </c>
      <c r="BL29">
        <v>0.0313</v>
      </c>
      <c r="BM29">
        <v>0.0327</v>
      </c>
      <c r="BN29">
        <v>0.0346</v>
      </c>
      <c r="BO29">
        <v>0.0374</v>
      </c>
      <c r="BP29">
        <v>0.0399</v>
      </c>
      <c r="BQ29">
        <v>0.0415</v>
      </c>
      <c r="BR29">
        <v>0.0433</v>
      </c>
      <c r="BS29">
        <v>0.0465</v>
      </c>
      <c r="BT29">
        <v>0.0497</v>
      </c>
      <c r="BU29">
        <v>0.0515</v>
      </c>
      <c r="BV29">
        <v>0.0533</v>
      </c>
      <c r="BW29">
        <v>0.0551</v>
      </c>
      <c r="BX29">
        <v>0.0569</v>
      </c>
      <c r="BY29">
        <v>0.0595</v>
      </c>
      <c r="BZ29">
        <v>0.0865</v>
      </c>
      <c r="CA29">
        <v>0.1139</v>
      </c>
      <c r="CB29">
        <v>0.1462</v>
      </c>
      <c r="CC29">
        <v>0.1762</v>
      </c>
      <c r="CD29">
        <v>0.2043</v>
      </c>
      <c r="CE29">
        <v>0.2264</v>
      </c>
      <c r="CF29">
        <v>0.2461</v>
      </c>
      <c r="CG29">
        <v>0.2656</v>
      </c>
      <c r="CH29">
        <v>0.2816</v>
      </c>
      <c r="CI29">
        <v>0.2983</v>
      </c>
      <c r="CJ29">
        <v>0.3144</v>
      </c>
      <c r="CK29">
        <v>0.3297</v>
      </c>
      <c r="CL29">
        <v>0.3433</v>
      </c>
      <c r="CM29">
        <v>0.3549</v>
      </c>
      <c r="CN29">
        <v>0.3654</v>
      </c>
      <c r="CO29">
        <v>0.4015</v>
      </c>
      <c r="CP29">
        <v>0.4199</v>
      </c>
      <c r="CQ29">
        <v>0.438</v>
      </c>
      <c r="CR29">
        <v>0.4556</v>
      </c>
      <c r="CS29">
        <v>0.4703</v>
      </c>
      <c r="CT29">
        <v>0.4793</v>
      </c>
      <c r="CU29">
        <v>0.4831</v>
      </c>
      <c r="CV29">
        <v>0.4868</v>
      </c>
      <c r="CW29">
        <v>0.4893</v>
      </c>
      <c r="CX29">
        <v>0.4904</v>
      </c>
      <c r="CY29">
        <v>0.4924</v>
      </c>
      <c r="CZ29">
        <v>0.4959</v>
      </c>
      <c r="DA29">
        <v>0.5052</v>
      </c>
      <c r="DB29">
        <v>0.5144</v>
      </c>
      <c r="DC29">
        <v>0.5237</v>
      </c>
      <c r="DD29">
        <v>0.5379</v>
      </c>
      <c r="DE29">
        <v>0.5487</v>
      </c>
      <c r="DF29">
        <v>0.5596</v>
      </c>
      <c r="DG29">
        <v>0.5677</v>
      </c>
      <c r="DH29">
        <v>0.57</v>
      </c>
      <c r="DI29">
        <v>0.5863</v>
      </c>
      <c r="DJ29">
        <v>0.73</v>
      </c>
      <c r="DK29">
        <v>0.7585</v>
      </c>
      <c r="DL29">
        <v>0.7854</v>
      </c>
      <c r="DM29">
        <v>0.8</v>
      </c>
      <c r="DN29">
        <v>0.8</v>
      </c>
      <c r="DO29">
        <v>0.8</v>
      </c>
      <c r="DP29">
        <v>0.8</v>
      </c>
      <c r="DQ29">
        <v>0.8</v>
      </c>
      <c r="DR29">
        <v>0.8</v>
      </c>
      <c r="DS29">
        <v>0.9301</v>
      </c>
      <c r="DT29">
        <v>0.96</v>
      </c>
      <c r="DU29">
        <v>0.96</v>
      </c>
      <c r="DV29">
        <v>0.96</v>
      </c>
      <c r="DW29">
        <v>0.96</v>
      </c>
      <c r="DX29">
        <v>0.9723</v>
      </c>
    </row>
    <row r="30" spans="1:128">
      <c r="A30">
        <v>2.9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0.0001329</v>
      </c>
      <c r="X30">
        <v>0.0001603</v>
      </c>
      <c r="Y30">
        <v>0.0001933</v>
      </c>
      <c r="Z30">
        <v>0.0002327</v>
      </c>
      <c r="AA30">
        <v>0.0002952</v>
      </c>
      <c r="AB30">
        <v>0.0004859</v>
      </c>
      <c r="AC30">
        <v>0.0005774</v>
      </c>
      <c r="AD30">
        <v>0.0006726</v>
      </c>
      <c r="AE30">
        <v>0.0007767</v>
      </c>
      <c r="AF30">
        <v>0.000946</v>
      </c>
      <c r="AG30">
        <v>0.0012</v>
      </c>
      <c r="AH30">
        <v>0.0014</v>
      </c>
      <c r="AI30">
        <v>0.0016</v>
      </c>
      <c r="AJ30">
        <v>0.0018</v>
      </c>
      <c r="AK30">
        <v>0.002</v>
      </c>
      <c r="AL30">
        <v>0.0025</v>
      </c>
      <c r="AM30">
        <v>0.0029</v>
      </c>
      <c r="AN30">
        <v>0.0032</v>
      </c>
      <c r="AO30">
        <v>0.0036</v>
      </c>
      <c r="AP30">
        <v>0.0044</v>
      </c>
      <c r="AQ30">
        <v>0.0052</v>
      </c>
      <c r="AR30">
        <v>0.0056</v>
      </c>
      <c r="AS30">
        <v>0.0061</v>
      </c>
      <c r="AT30">
        <v>0.0068</v>
      </c>
      <c r="AU30">
        <v>0.0082</v>
      </c>
      <c r="AV30">
        <v>0.0092</v>
      </c>
      <c r="AW30">
        <v>0.0099</v>
      </c>
      <c r="AX30">
        <v>0.0106</v>
      </c>
      <c r="AY30">
        <v>0.0116</v>
      </c>
      <c r="AZ30">
        <v>0.0137</v>
      </c>
      <c r="BA30">
        <v>0.0152</v>
      </c>
      <c r="BB30">
        <v>0.0162</v>
      </c>
      <c r="BC30">
        <v>0.0171</v>
      </c>
      <c r="BD30">
        <v>0.0181</v>
      </c>
      <c r="BE30">
        <v>0.0201</v>
      </c>
      <c r="BF30">
        <v>0.022</v>
      </c>
      <c r="BG30">
        <v>0.0232</v>
      </c>
      <c r="BH30">
        <v>0.0244</v>
      </c>
      <c r="BI30">
        <v>0.0257</v>
      </c>
      <c r="BJ30">
        <v>0.0273</v>
      </c>
      <c r="BK30">
        <v>0.0298</v>
      </c>
      <c r="BL30">
        <v>0.0319</v>
      </c>
      <c r="BM30">
        <v>0.0334</v>
      </c>
      <c r="BN30">
        <v>0.0352</v>
      </c>
      <c r="BO30">
        <v>0.0381</v>
      </c>
      <c r="BP30">
        <v>0.0407</v>
      </c>
      <c r="BQ30">
        <v>0.0423</v>
      </c>
      <c r="BR30">
        <v>0.0441</v>
      </c>
      <c r="BS30">
        <v>0.0473</v>
      </c>
      <c r="BT30">
        <v>0.0505</v>
      </c>
      <c r="BU30">
        <v>0.0524</v>
      </c>
      <c r="BV30">
        <v>0.0542</v>
      </c>
      <c r="BW30">
        <v>0.056</v>
      </c>
      <c r="BX30">
        <v>0.0578</v>
      </c>
      <c r="BY30">
        <v>0.0604</v>
      </c>
      <c r="BZ30">
        <v>0.0876</v>
      </c>
      <c r="CA30">
        <v>0.1151</v>
      </c>
      <c r="CB30">
        <v>0.1474</v>
      </c>
      <c r="CC30">
        <v>0.1774</v>
      </c>
      <c r="CD30">
        <v>0.2054</v>
      </c>
      <c r="CE30">
        <v>0.2275</v>
      </c>
      <c r="CF30">
        <v>0.247</v>
      </c>
      <c r="CG30">
        <v>0.2665</v>
      </c>
      <c r="CH30">
        <v>0.2826</v>
      </c>
      <c r="CI30">
        <v>0.2993</v>
      </c>
      <c r="CJ30">
        <v>0.3154</v>
      </c>
      <c r="CK30">
        <v>0.3306</v>
      </c>
      <c r="CL30">
        <v>0.3443</v>
      </c>
      <c r="CM30">
        <v>0.3558</v>
      </c>
      <c r="CN30">
        <v>0.3662</v>
      </c>
      <c r="CO30">
        <v>0.402</v>
      </c>
      <c r="CP30">
        <v>0.4203</v>
      </c>
      <c r="CQ30">
        <v>0.4385</v>
      </c>
      <c r="CR30">
        <v>0.456</v>
      </c>
      <c r="CS30">
        <v>0.4705</v>
      </c>
      <c r="CT30">
        <v>0.4794</v>
      </c>
      <c r="CU30">
        <v>0.4832</v>
      </c>
      <c r="CV30">
        <v>0.4868</v>
      </c>
      <c r="CW30">
        <v>0.4893</v>
      </c>
      <c r="CX30">
        <v>0.4904</v>
      </c>
      <c r="CY30">
        <v>0.4924</v>
      </c>
      <c r="CZ30">
        <v>0.4963</v>
      </c>
      <c r="DA30">
        <v>0.5055</v>
      </c>
      <c r="DB30">
        <v>0.5148</v>
      </c>
      <c r="DC30">
        <v>0.5241</v>
      </c>
      <c r="DD30">
        <v>0.5381</v>
      </c>
      <c r="DE30">
        <v>0.5489</v>
      </c>
      <c r="DF30">
        <v>0.5597</v>
      </c>
      <c r="DG30">
        <v>0.5678</v>
      </c>
      <c r="DH30">
        <v>0.57</v>
      </c>
      <c r="DI30">
        <v>0.5863</v>
      </c>
      <c r="DJ30">
        <v>0.73</v>
      </c>
      <c r="DK30">
        <v>0.7585</v>
      </c>
      <c r="DL30">
        <v>0.7854</v>
      </c>
      <c r="DM30">
        <v>0.8</v>
      </c>
      <c r="DN30">
        <v>0.8</v>
      </c>
      <c r="DO30">
        <v>0.8</v>
      </c>
      <c r="DP30">
        <v>0.8</v>
      </c>
      <c r="DQ30">
        <v>0.8</v>
      </c>
      <c r="DR30">
        <v>0.8</v>
      </c>
      <c r="DS30">
        <v>0.9301</v>
      </c>
      <c r="DT30">
        <v>0.96</v>
      </c>
      <c r="DU30">
        <v>0.96</v>
      </c>
      <c r="DV30">
        <v>0.96</v>
      </c>
      <c r="DW30">
        <v>0.96</v>
      </c>
      <c r="DX30">
        <v>0.9723</v>
      </c>
    </row>
    <row r="31" spans="1:128">
      <c r="A31">
        <v>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0.0001374</v>
      </c>
      <c r="X31">
        <v>0.0001663</v>
      </c>
      <c r="Y31">
        <v>0.0002007</v>
      </c>
      <c r="Z31">
        <v>0.0002412</v>
      </c>
      <c r="AA31">
        <v>0.0003064</v>
      </c>
      <c r="AB31">
        <v>0.0005039</v>
      </c>
      <c r="AC31">
        <v>0.0005976</v>
      </c>
      <c r="AD31">
        <v>0.0006955</v>
      </c>
      <c r="AE31">
        <v>0.0008029</v>
      </c>
      <c r="AF31">
        <v>0.0009766</v>
      </c>
      <c r="AG31">
        <v>0.0013</v>
      </c>
      <c r="AH31">
        <v>0.0014</v>
      </c>
      <c r="AI31">
        <v>0.0016</v>
      </c>
      <c r="AJ31">
        <v>0.0018</v>
      </c>
      <c r="AK31">
        <v>0.002</v>
      </c>
      <c r="AL31">
        <v>0.0026</v>
      </c>
      <c r="AM31">
        <v>0.003</v>
      </c>
      <c r="AN31">
        <v>0.0033</v>
      </c>
      <c r="AO31">
        <v>0.0037</v>
      </c>
      <c r="AP31">
        <v>0.0045</v>
      </c>
      <c r="AQ31">
        <v>0.0053</v>
      </c>
      <c r="AR31">
        <v>0.0058</v>
      </c>
      <c r="AS31">
        <v>0.0063</v>
      </c>
      <c r="AT31">
        <v>0.0069</v>
      </c>
      <c r="AU31">
        <v>0.0084</v>
      </c>
      <c r="AV31">
        <v>0.0095</v>
      </c>
      <c r="AW31">
        <v>0.0101</v>
      </c>
      <c r="AX31">
        <v>0.0109</v>
      </c>
      <c r="AY31">
        <v>0.0119</v>
      </c>
      <c r="AZ31">
        <v>0.014</v>
      </c>
      <c r="BA31">
        <v>0.0156</v>
      </c>
      <c r="BB31">
        <v>0.0165</v>
      </c>
      <c r="BC31">
        <v>0.0175</v>
      </c>
      <c r="BD31">
        <v>0.0185</v>
      </c>
      <c r="BE31">
        <v>0.0205</v>
      </c>
      <c r="BF31">
        <v>0.0225</v>
      </c>
      <c r="BG31">
        <v>0.0237</v>
      </c>
      <c r="BH31">
        <v>0.0249</v>
      </c>
      <c r="BI31">
        <v>0.0262</v>
      </c>
      <c r="BJ31">
        <v>0.0278</v>
      </c>
      <c r="BK31">
        <v>0.0303</v>
      </c>
      <c r="BL31">
        <v>0.0325</v>
      </c>
      <c r="BM31">
        <v>0.0339</v>
      </c>
      <c r="BN31">
        <v>0.0358</v>
      </c>
      <c r="BO31">
        <v>0.0387</v>
      </c>
      <c r="BP31">
        <v>0.0413</v>
      </c>
      <c r="BQ31">
        <v>0.0429</v>
      </c>
      <c r="BR31">
        <v>0.0447</v>
      </c>
      <c r="BS31">
        <v>0.048</v>
      </c>
      <c r="BT31">
        <v>0.0513</v>
      </c>
      <c r="BU31">
        <v>0.0531</v>
      </c>
      <c r="BV31">
        <v>0.0549</v>
      </c>
      <c r="BW31">
        <v>0.0567</v>
      </c>
      <c r="BX31">
        <v>0.0586</v>
      </c>
      <c r="BY31">
        <v>0.0612</v>
      </c>
      <c r="BZ31">
        <v>0.0885</v>
      </c>
      <c r="CA31">
        <v>0.1161</v>
      </c>
      <c r="CB31">
        <v>0.1484</v>
      </c>
      <c r="CC31">
        <v>0.1784</v>
      </c>
      <c r="CD31">
        <v>0.2062</v>
      </c>
      <c r="CE31">
        <v>0.2282</v>
      </c>
      <c r="CF31">
        <v>0.2477</v>
      </c>
      <c r="CG31">
        <v>0.2672</v>
      </c>
      <c r="CH31">
        <v>0.2833</v>
      </c>
      <c r="CI31">
        <v>0.3</v>
      </c>
      <c r="CJ31">
        <v>0.3161</v>
      </c>
      <c r="CK31">
        <v>0.3314</v>
      </c>
      <c r="CL31">
        <v>0.345</v>
      </c>
      <c r="CM31">
        <v>0.3565</v>
      </c>
      <c r="CN31">
        <v>0.3669</v>
      </c>
      <c r="CO31">
        <v>0.4024</v>
      </c>
      <c r="CP31">
        <v>0.4207</v>
      </c>
      <c r="CQ31">
        <v>0.4387</v>
      </c>
      <c r="CR31">
        <v>0.4563</v>
      </c>
      <c r="CS31">
        <v>0.4707</v>
      </c>
      <c r="CT31">
        <v>0.4795</v>
      </c>
      <c r="CU31">
        <v>0.4832</v>
      </c>
      <c r="CV31">
        <v>0.4869</v>
      </c>
      <c r="CW31">
        <v>0.4894</v>
      </c>
      <c r="CX31">
        <v>0.4904</v>
      </c>
      <c r="CY31">
        <v>0.4925</v>
      </c>
      <c r="CZ31">
        <v>0.4966</v>
      </c>
      <c r="DA31">
        <v>0.5059</v>
      </c>
      <c r="DB31">
        <v>0.5152</v>
      </c>
      <c r="DC31">
        <v>0.5245</v>
      </c>
      <c r="DD31">
        <v>0.5382</v>
      </c>
      <c r="DE31">
        <v>0.549</v>
      </c>
      <c r="DF31">
        <v>0.5598</v>
      </c>
      <c r="DG31">
        <v>0.5679</v>
      </c>
      <c r="DH31">
        <v>0.57</v>
      </c>
      <c r="DI31">
        <v>0.5863</v>
      </c>
      <c r="DJ31">
        <v>0.73</v>
      </c>
      <c r="DK31">
        <v>0.7585</v>
      </c>
      <c r="DL31">
        <v>0.7854</v>
      </c>
      <c r="DM31">
        <v>0.8</v>
      </c>
      <c r="DN31">
        <v>0.8</v>
      </c>
      <c r="DO31">
        <v>0.8</v>
      </c>
      <c r="DP31">
        <v>0.8</v>
      </c>
      <c r="DQ31">
        <v>0.8</v>
      </c>
      <c r="DR31">
        <v>0.8</v>
      </c>
      <c r="DS31">
        <v>0.9301</v>
      </c>
      <c r="DT31">
        <v>0.96</v>
      </c>
      <c r="DU31">
        <v>0.96</v>
      </c>
      <c r="DV31">
        <v>0.96</v>
      </c>
      <c r="DW31">
        <v>0.96</v>
      </c>
      <c r="DX31">
        <v>0.9723</v>
      </c>
    </row>
    <row r="32" spans="1:128">
      <c r="A32">
        <v>3.1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0.0001026</v>
      </c>
      <c r="W32">
        <v>0.0001416</v>
      </c>
      <c r="X32">
        <v>0.0001715</v>
      </c>
      <c r="Y32">
        <v>0.0002073</v>
      </c>
      <c r="Z32">
        <v>0.0002499</v>
      </c>
      <c r="AA32">
        <v>0.0003176</v>
      </c>
      <c r="AB32">
        <v>0.0005192</v>
      </c>
      <c r="AC32">
        <v>0.0006158</v>
      </c>
      <c r="AD32">
        <v>0.0007166</v>
      </c>
      <c r="AE32">
        <v>0.0008265</v>
      </c>
      <c r="AF32">
        <v>0.001</v>
      </c>
      <c r="AG32">
        <v>0.0013</v>
      </c>
      <c r="AH32">
        <v>0.0015</v>
      </c>
      <c r="AI32">
        <v>0.0017</v>
      </c>
      <c r="AJ32">
        <v>0.0019</v>
      </c>
      <c r="AK32">
        <v>0.0021</v>
      </c>
      <c r="AL32">
        <v>0.0027</v>
      </c>
      <c r="AM32">
        <v>0.0031</v>
      </c>
      <c r="AN32">
        <v>0.0034</v>
      </c>
      <c r="AO32">
        <v>0.0038</v>
      </c>
      <c r="AP32">
        <v>0.0046</v>
      </c>
      <c r="AQ32">
        <v>0.0055</v>
      </c>
      <c r="AR32">
        <v>0.0059</v>
      </c>
      <c r="AS32">
        <v>0.0064</v>
      </c>
      <c r="AT32">
        <v>0.0071</v>
      </c>
      <c r="AU32">
        <v>0.0086</v>
      </c>
      <c r="AV32">
        <v>0.0097</v>
      </c>
      <c r="AW32">
        <v>0.0104</v>
      </c>
      <c r="AX32">
        <v>0.0111</v>
      </c>
      <c r="AY32">
        <v>0.0122</v>
      </c>
      <c r="AZ32">
        <v>0.0143</v>
      </c>
      <c r="BA32">
        <v>0.0159</v>
      </c>
      <c r="BB32">
        <v>0.0168</v>
      </c>
      <c r="BC32">
        <v>0.0178</v>
      </c>
      <c r="BD32">
        <v>0.0188</v>
      </c>
      <c r="BE32">
        <v>0.0209</v>
      </c>
      <c r="BF32">
        <v>0.0229</v>
      </c>
      <c r="BG32">
        <v>0.0241</v>
      </c>
      <c r="BH32">
        <v>0.0253</v>
      </c>
      <c r="BI32">
        <v>0.0266</v>
      </c>
      <c r="BJ32">
        <v>0.0283</v>
      </c>
      <c r="BK32">
        <v>0.0308</v>
      </c>
      <c r="BL32">
        <v>0.033</v>
      </c>
      <c r="BM32">
        <v>0.0345</v>
      </c>
      <c r="BN32">
        <v>0.0364</v>
      </c>
      <c r="BO32">
        <v>0.0393</v>
      </c>
      <c r="BP32">
        <v>0.0419</v>
      </c>
      <c r="BQ32">
        <v>0.0435</v>
      </c>
      <c r="BR32">
        <v>0.0454</v>
      </c>
      <c r="BS32">
        <v>0.0487</v>
      </c>
      <c r="BT32">
        <v>0.052</v>
      </c>
      <c r="BU32">
        <v>0.0538</v>
      </c>
      <c r="BV32">
        <v>0.0556</v>
      </c>
      <c r="BW32">
        <v>0.0574</v>
      </c>
      <c r="BX32">
        <v>0.0593</v>
      </c>
      <c r="BY32">
        <v>0.062</v>
      </c>
      <c r="BZ32">
        <v>0.0893</v>
      </c>
      <c r="CA32">
        <v>0.117</v>
      </c>
      <c r="CB32">
        <v>0.1493</v>
      </c>
      <c r="CC32">
        <v>0.1792</v>
      </c>
      <c r="CD32">
        <v>0.207</v>
      </c>
      <c r="CE32">
        <v>0.2288</v>
      </c>
      <c r="CF32">
        <v>0.2482</v>
      </c>
      <c r="CG32">
        <v>0.2677</v>
      </c>
      <c r="CH32">
        <v>0.2838</v>
      </c>
      <c r="CI32">
        <v>0.3006</v>
      </c>
      <c r="CJ32">
        <v>0.3167</v>
      </c>
      <c r="CK32">
        <v>0.332</v>
      </c>
      <c r="CL32">
        <v>0.3456</v>
      </c>
      <c r="CM32">
        <v>0.3571</v>
      </c>
      <c r="CN32">
        <v>0.3674</v>
      </c>
      <c r="CO32">
        <v>0.4027</v>
      </c>
      <c r="CP32">
        <v>0.421</v>
      </c>
      <c r="CQ32">
        <v>0.439</v>
      </c>
      <c r="CR32">
        <v>0.4565</v>
      </c>
      <c r="CS32">
        <v>0.4708</v>
      </c>
      <c r="CT32">
        <v>0.4795</v>
      </c>
      <c r="CU32">
        <v>0.4833</v>
      </c>
      <c r="CV32">
        <v>0.4869</v>
      </c>
      <c r="CW32">
        <v>0.4894</v>
      </c>
      <c r="CX32">
        <v>0.4904</v>
      </c>
      <c r="CY32">
        <v>0.4925</v>
      </c>
      <c r="CZ32">
        <v>0.4969</v>
      </c>
      <c r="DA32">
        <v>0.5062</v>
      </c>
      <c r="DB32">
        <v>0.5155</v>
      </c>
      <c r="DC32">
        <v>0.5248</v>
      </c>
      <c r="DD32">
        <v>0.5383</v>
      </c>
      <c r="DE32">
        <v>0.5491</v>
      </c>
      <c r="DF32">
        <v>0.5598</v>
      </c>
      <c r="DG32">
        <v>0.5679</v>
      </c>
      <c r="DH32">
        <v>0.57</v>
      </c>
      <c r="DI32">
        <v>0.5863</v>
      </c>
      <c r="DJ32">
        <v>0.73</v>
      </c>
      <c r="DK32">
        <v>0.7585</v>
      </c>
      <c r="DL32">
        <v>0.7854</v>
      </c>
      <c r="DM32">
        <v>0.8</v>
      </c>
      <c r="DN32">
        <v>0.8</v>
      </c>
      <c r="DO32">
        <v>0.8</v>
      </c>
      <c r="DP32">
        <v>0.8</v>
      </c>
      <c r="DQ32">
        <v>0.8</v>
      </c>
      <c r="DR32">
        <v>0.8</v>
      </c>
      <c r="DS32">
        <v>0.9301</v>
      </c>
      <c r="DT32">
        <v>0.96</v>
      </c>
      <c r="DU32">
        <v>0.96</v>
      </c>
      <c r="DV32">
        <v>0.96</v>
      </c>
      <c r="DW32">
        <v>0.96</v>
      </c>
      <c r="DX32">
        <v>0.9723</v>
      </c>
    </row>
    <row r="33" spans="1:128">
      <c r="A33">
        <v>3.2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0.0001053</v>
      </c>
      <c r="W33">
        <v>0.0001458</v>
      </c>
      <c r="X33">
        <v>0.0001773</v>
      </c>
      <c r="Y33">
        <v>0.0002143</v>
      </c>
      <c r="Z33">
        <v>0.0002583</v>
      </c>
      <c r="AA33">
        <v>0.0003274</v>
      </c>
      <c r="AB33">
        <v>0.0005351</v>
      </c>
      <c r="AC33">
        <v>0.0006335</v>
      </c>
      <c r="AD33">
        <v>0.0007367</v>
      </c>
      <c r="AE33">
        <v>0.0008484</v>
      </c>
      <c r="AF33">
        <v>0.001</v>
      </c>
      <c r="AG33">
        <v>0.0013</v>
      </c>
      <c r="AH33">
        <v>0.0015</v>
      </c>
      <c r="AI33">
        <v>0.0017</v>
      </c>
      <c r="AJ33">
        <v>0.0019</v>
      </c>
      <c r="AK33">
        <v>0.0021</v>
      </c>
      <c r="AL33">
        <v>0.0027</v>
      </c>
      <c r="AM33">
        <v>0.0032</v>
      </c>
      <c r="AN33">
        <v>0.0035</v>
      </c>
      <c r="AO33">
        <v>0.0039</v>
      </c>
      <c r="AP33">
        <v>0.0047</v>
      </c>
      <c r="AQ33">
        <v>0.0056</v>
      </c>
      <c r="AR33">
        <v>0.0061</v>
      </c>
      <c r="AS33">
        <v>0.0066</v>
      </c>
      <c r="AT33">
        <v>0.0072</v>
      </c>
      <c r="AU33">
        <v>0.0088</v>
      </c>
      <c r="AV33">
        <v>0.0099</v>
      </c>
      <c r="AW33">
        <v>0.0106</v>
      </c>
      <c r="AX33">
        <v>0.0113</v>
      </c>
      <c r="AY33">
        <v>0.0124</v>
      </c>
      <c r="AZ33">
        <v>0.0146</v>
      </c>
      <c r="BA33">
        <v>0.0162</v>
      </c>
      <c r="BB33">
        <v>0.0171</v>
      </c>
      <c r="BC33">
        <v>0.0181</v>
      </c>
      <c r="BD33">
        <v>0.0192</v>
      </c>
      <c r="BE33">
        <v>0.0212</v>
      </c>
      <c r="BF33">
        <v>0.0232</v>
      </c>
      <c r="BG33">
        <v>0.0245</v>
      </c>
      <c r="BH33">
        <v>0.0257</v>
      </c>
      <c r="BI33">
        <v>0.027</v>
      </c>
      <c r="BJ33">
        <v>0.0287</v>
      </c>
      <c r="BK33">
        <v>0.0313</v>
      </c>
      <c r="BL33">
        <v>0.0335</v>
      </c>
      <c r="BM33">
        <v>0.035</v>
      </c>
      <c r="BN33">
        <v>0.0369</v>
      </c>
      <c r="BO33">
        <v>0.0398</v>
      </c>
      <c r="BP33">
        <v>0.0425</v>
      </c>
      <c r="BQ33">
        <v>0.0441</v>
      </c>
      <c r="BR33">
        <v>0.046</v>
      </c>
      <c r="BS33">
        <v>0.0493</v>
      </c>
      <c r="BT33">
        <v>0.0526</v>
      </c>
      <c r="BU33">
        <v>0.0545</v>
      </c>
      <c r="BV33">
        <v>0.0563</v>
      </c>
      <c r="BW33">
        <v>0.0581</v>
      </c>
      <c r="BX33">
        <v>0.0599</v>
      </c>
      <c r="BY33">
        <v>0.0627</v>
      </c>
      <c r="BZ33">
        <v>0.0901</v>
      </c>
      <c r="CA33">
        <v>0.1178</v>
      </c>
      <c r="CB33">
        <v>0.1502</v>
      </c>
      <c r="CC33">
        <v>0.18</v>
      </c>
      <c r="CD33">
        <v>0.2076</v>
      </c>
      <c r="CE33">
        <v>0.2294</v>
      </c>
      <c r="CF33">
        <v>0.2488</v>
      </c>
      <c r="CG33">
        <v>0.2682</v>
      </c>
      <c r="CH33">
        <v>0.2843</v>
      </c>
      <c r="CI33">
        <v>0.3011</v>
      </c>
      <c r="CJ33">
        <v>0.3173</v>
      </c>
      <c r="CK33">
        <v>0.3325</v>
      </c>
      <c r="CL33">
        <v>0.3461</v>
      </c>
      <c r="CM33">
        <v>0.3576</v>
      </c>
      <c r="CN33">
        <v>0.368</v>
      </c>
      <c r="CO33">
        <v>0.4031</v>
      </c>
      <c r="CP33">
        <v>0.4212</v>
      </c>
      <c r="CQ33">
        <v>0.4392</v>
      </c>
      <c r="CR33">
        <v>0.4566</v>
      </c>
      <c r="CS33">
        <v>0.4708</v>
      </c>
      <c r="CT33">
        <v>0.4796</v>
      </c>
      <c r="CU33">
        <v>0.4833</v>
      </c>
      <c r="CV33">
        <v>0.4869</v>
      </c>
      <c r="CW33">
        <v>0.4894</v>
      </c>
      <c r="CX33">
        <v>0.4904</v>
      </c>
      <c r="CY33">
        <v>0.4926</v>
      </c>
      <c r="CZ33">
        <v>0.4972</v>
      </c>
      <c r="DA33">
        <v>0.5065</v>
      </c>
      <c r="DB33">
        <v>0.5158</v>
      </c>
      <c r="DC33">
        <v>0.5251</v>
      </c>
      <c r="DD33">
        <v>0.5385</v>
      </c>
      <c r="DE33">
        <v>0.5492</v>
      </c>
      <c r="DF33">
        <v>0.5599</v>
      </c>
      <c r="DG33">
        <v>0.568</v>
      </c>
      <c r="DH33">
        <v>0.57</v>
      </c>
      <c r="DI33">
        <v>0.5863</v>
      </c>
      <c r="DJ33">
        <v>0.73</v>
      </c>
      <c r="DK33">
        <v>0.7585</v>
      </c>
      <c r="DL33">
        <v>0.7854</v>
      </c>
      <c r="DM33">
        <v>0.8</v>
      </c>
      <c r="DN33">
        <v>0.8</v>
      </c>
      <c r="DO33">
        <v>0.8</v>
      </c>
      <c r="DP33">
        <v>0.8</v>
      </c>
      <c r="DQ33">
        <v>0.8</v>
      </c>
      <c r="DR33">
        <v>0.8</v>
      </c>
      <c r="DS33">
        <v>0.9301</v>
      </c>
      <c r="DT33">
        <v>0.96</v>
      </c>
      <c r="DU33">
        <v>0.96</v>
      </c>
      <c r="DV33">
        <v>0.96</v>
      </c>
      <c r="DW33">
        <v>0.96</v>
      </c>
      <c r="DX33">
        <v>0.9723</v>
      </c>
    </row>
    <row r="34" spans="1:128">
      <c r="A34">
        <v>3.3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0.0001079</v>
      </c>
      <c r="W34">
        <v>0.0001496</v>
      </c>
      <c r="X34">
        <v>0.0001821</v>
      </c>
      <c r="Y34">
        <v>0.0002204</v>
      </c>
      <c r="Z34">
        <v>0.0002654</v>
      </c>
      <c r="AA34">
        <v>0.0003371</v>
      </c>
      <c r="AB34">
        <v>0.00055</v>
      </c>
      <c r="AC34">
        <v>0.0006503</v>
      </c>
      <c r="AD34">
        <v>0.0007553</v>
      </c>
      <c r="AE34">
        <v>0.0008695</v>
      </c>
      <c r="AF34">
        <v>0.0011</v>
      </c>
      <c r="AG34">
        <v>0.0014</v>
      </c>
      <c r="AH34">
        <v>0.0016</v>
      </c>
      <c r="AI34">
        <v>0.0017</v>
      </c>
      <c r="AJ34">
        <v>0.0019</v>
      </c>
      <c r="AK34">
        <v>0.0022</v>
      </c>
      <c r="AL34">
        <v>0.0028</v>
      </c>
      <c r="AM34">
        <v>0.0032</v>
      </c>
      <c r="AN34">
        <v>0.0036</v>
      </c>
      <c r="AO34">
        <v>0.0039</v>
      </c>
      <c r="AP34">
        <v>0.0048</v>
      </c>
      <c r="AQ34">
        <v>0.0057</v>
      </c>
      <c r="AR34">
        <v>0.0062</v>
      </c>
      <c r="AS34">
        <v>0.0067</v>
      </c>
      <c r="AT34">
        <v>0.0074</v>
      </c>
      <c r="AU34">
        <v>0.0089</v>
      </c>
      <c r="AV34">
        <v>0.01</v>
      </c>
      <c r="AW34">
        <v>0.0108</v>
      </c>
      <c r="AX34">
        <v>0.0115</v>
      </c>
      <c r="AY34">
        <v>0.0126</v>
      </c>
      <c r="AZ34">
        <v>0.0148</v>
      </c>
      <c r="BA34">
        <v>0.0164</v>
      </c>
      <c r="BB34">
        <v>0.0174</v>
      </c>
      <c r="BC34">
        <v>0.0184</v>
      </c>
      <c r="BD34">
        <v>0.0195</v>
      </c>
      <c r="BE34">
        <v>0.0216</v>
      </c>
      <c r="BF34">
        <v>0.0236</v>
      </c>
      <c r="BG34">
        <v>0.0249</v>
      </c>
      <c r="BH34">
        <v>0.0261</v>
      </c>
      <c r="BI34">
        <v>0.0274</v>
      </c>
      <c r="BJ34">
        <v>0.0291</v>
      </c>
      <c r="BK34">
        <v>0.0317</v>
      </c>
      <c r="BL34">
        <v>0.034</v>
      </c>
      <c r="BM34">
        <v>0.0354</v>
      </c>
      <c r="BN34">
        <v>0.0374</v>
      </c>
      <c r="BO34">
        <v>0.0403</v>
      </c>
      <c r="BP34">
        <v>0.043</v>
      </c>
      <c r="BQ34">
        <v>0.0447</v>
      </c>
      <c r="BR34">
        <v>0.0465</v>
      </c>
      <c r="BS34">
        <v>0.0498</v>
      </c>
      <c r="BT34">
        <v>0.0532</v>
      </c>
      <c r="BU34">
        <v>0.0551</v>
      </c>
      <c r="BV34">
        <v>0.0569</v>
      </c>
      <c r="BW34">
        <v>0.0587</v>
      </c>
      <c r="BX34">
        <v>0.0606</v>
      </c>
      <c r="BY34">
        <v>0.0633</v>
      </c>
      <c r="BZ34">
        <v>0.0908</v>
      </c>
      <c r="CA34">
        <v>0.1186</v>
      </c>
      <c r="CB34">
        <v>0.1509</v>
      </c>
      <c r="CC34">
        <v>0.1807</v>
      </c>
      <c r="CD34">
        <v>0.2082</v>
      </c>
      <c r="CE34">
        <v>0.2299</v>
      </c>
      <c r="CF34">
        <v>0.2492</v>
      </c>
      <c r="CG34">
        <v>0.2687</v>
      </c>
      <c r="CH34">
        <v>0.2848</v>
      </c>
      <c r="CI34">
        <v>0.3016</v>
      </c>
      <c r="CJ34">
        <v>0.3178</v>
      </c>
      <c r="CK34">
        <v>0.333</v>
      </c>
      <c r="CL34">
        <v>0.3466</v>
      </c>
      <c r="CM34">
        <v>0.3581</v>
      </c>
      <c r="CN34">
        <v>0.3684</v>
      </c>
      <c r="CO34">
        <v>0.4034</v>
      </c>
      <c r="CP34">
        <v>0.4215</v>
      </c>
      <c r="CQ34">
        <v>0.4394</v>
      </c>
      <c r="CR34">
        <v>0.4568</v>
      </c>
      <c r="CS34">
        <v>0.4709</v>
      </c>
      <c r="CT34">
        <v>0.4796</v>
      </c>
      <c r="CU34">
        <v>0.4833</v>
      </c>
      <c r="CV34">
        <v>0.4869</v>
      </c>
      <c r="CW34">
        <v>0.4894</v>
      </c>
      <c r="CX34">
        <v>0.4905</v>
      </c>
      <c r="CY34">
        <v>0.4927</v>
      </c>
      <c r="CZ34">
        <v>0.4975</v>
      </c>
      <c r="DA34">
        <v>0.5068</v>
      </c>
      <c r="DB34">
        <v>0.5161</v>
      </c>
      <c r="DC34">
        <v>0.5254</v>
      </c>
      <c r="DD34">
        <v>0.5386</v>
      </c>
      <c r="DE34">
        <v>0.5492</v>
      </c>
      <c r="DF34">
        <v>0.5599</v>
      </c>
      <c r="DG34">
        <v>0.568</v>
      </c>
      <c r="DH34">
        <v>0.57</v>
      </c>
      <c r="DI34">
        <v>0.5863</v>
      </c>
      <c r="DJ34">
        <v>0.73</v>
      </c>
      <c r="DK34">
        <v>0.7585</v>
      </c>
      <c r="DL34">
        <v>0.7854</v>
      </c>
      <c r="DM34">
        <v>0.8</v>
      </c>
      <c r="DN34">
        <v>0.8</v>
      </c>
      <c r="DO34">
        <v>0.8</v>
      </c>
      <c r="DP34">
        <v>0.8</v>
      </c>
      <c r="DQ34">
        <v>0.8</v>
      </c>
      <c r="DR34">
        <v>0.8</v>
      </c>
      <c r="DS34">
        <v>0.9301</v>
      </c>
      <c r="DT34">
        <v>0.96</v>
      </c>
      <c r="DU34">
        <v>0.96</v>
      </c>
      <c r="DV34">
        <v>0.96</v>
      </c>
      <c r="DW34">
        <v>0.96</v>
      </c>
      <c r="DX34">
        <v>0.9723</v>
      </c>
    </row>
    <row r="35" spans="1:128">
      <c r="A35">
        <v>3.4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0.00011</v>
      </c>
      <c r="W35">
        <v>0.0001534</v>
      </c>
      <c r="X35">
        <v>0.000187</v>
      </c>
      <c r="Y35">
        <v>0.0002262</v>
      </c>
      <c r="Z35">
        <v>0.0002728</v>
      </c>
      <c r="AA35">
        <v>0.0003458</v>
      </c>
      <c r="AB35">
        <v>0.0005632</v>
      </c>
      <c r="AC35">
        <v>0.0006657</v>
      </c>
      <c r="AD35">
        <v>0.0007728</v>
      </c>
      <c r="AE35">
        <v>0.0008888</v>
      </c>
      <c r="AF35">
        <v>0.0011</v>
      </c>
      <c r="AG35">
        <v>0.0014</v>
      </c>
      <c r="AH35">
        <v>0.0016</v>
      </c>
      <c r="AI35">
        <v>0.0018</v>
      </c>
      <c r="AJ35">
        <v>0.002</v>
      </c>
      <c r="AK35">
        <v>0.0022</v>
      </c>
      <c r="AL35">
        <v>0.0029</v>
      </c>
      <c r="AM35">
        <v>0.0033</v>
      </c>
      <c r="AN35">
        <v>0.0037</v>
      </c>
      <c r="AO35">
        <v>0.004</v>
      </c>
      <c r="AP35">
        <v>0.0049</v>
      </c>
      <c r="AQ35">
        <v>0.0058</v>
      </c>
      <c r="AR35">
        <v>0.0063</v>
      </c>
      <c r="AS35">
        <v>0.0068</v>
      </c>
      <c r="AT35">
        <v>0.0075</v>
      </c>
      <c r="AU35">
        <v>0.0091</v>
      </c>
      <c r="AV35">
        <v>0.0102</v>
      </c>
      <c r="AW35">
        <v>0.0109</v>
      </c>
      <c r="AX35">
        <v>0.0117</v>
      </c>
      <c r="AY35">
        <v>0.0128</v>
      </c>
      <c r="AZ35">
        <v>0.0151</v>
      </c>
      <c r="BA35">
        <v>0.0167</v>
      </c>
      <c r="BB35">
        <v>0.0177</v>
      </c>
      <c r="BC35">
        <v>0.0187</v>
      </c>
      <c r="BD35">
        <v>0.0198</v>
      </c>
      <c r="BE35">
        <v>0.0219</v>
      </c>
      <c r="BF35">
        <v>0.0239</v>
      </c>
      <c r="BG35">
        <v>0.0252</v>
      </c>
      <c r="BH35">
        <v>0.0265</v>
      </c>
      <c r="BI35">
        <v>0.0278</v>
      </c>
      <c r="BJ35">
        <v>0.0295</v>
      </c>
      <c r="BK35">
        <v>0.0321</v>
      </c>
      <c r="BL35">
        <v>0.0344</v>
      </c>
      <c r="BM35">
        <v>0.0359</v>
      </c>
      <c r="BN35">
        <v>0.0378</v>
      </c>
      <c r="BO35">
        <v>0.0408</v>
      </c>
      <c r="BP35">
        <v>0.0435</v>
      </c>
      <c r="BQ35">
        <v>0.0451</v>
      </c>
      <c r="BR35">
        <v>0.047</v>
      </c>
      <c r="BS35">
        <v>0.0504</v>
      </c>
      <c r="BT35">
        <v>0.0537</v>
      </c>
      <c r="BU35">
        <v>0.0556</v>
      </c>
      <c r="BV35">
        <v>0.0574</v>
      </c>
      <c r="BW35">
        <v>0.0593</v>
      </c>
      <c r="BX35">
        <v>0.0611</v>
      </c>
      <c r="BY35">
        <v>0.0639</v>
      </c>
      <c r="BZ35">
        <v>0.0915</v>
      </c>
      <c r="CA35">
        <v>0.1193</v>
      </c>
      <c r="CB35">
        <v>0.1516</v>
      </c>
      <c r="CC35">
        <v>0.1813</v>
      </c>
      <c r="CD35">
        <v>0.2088</v>
      </c>
      <c r="CE35">
        <v>0.2304</v>
      </c>
      <c r="CF35">
        <v>0.2497</v>
      </c>
      <c r="CG35">
        <v>0.2691</v>
      </c>
      <c r="CH35">
        <v>0.2852</v>
      </c>
      <c r="CI35">
        <v>0.302</v>
      </c>
      <c r="CJ35">
        <v>0.3182</v>
      </c>
      <c r="CK35">
        <v>0.3335</v>
      </c>
      <c r="CL35">
        <v>0.3471</v>
      </c>
      <c r="CM35">
        <v>0.3586</v>
      </c>
      <c r="CN35">
        <v>0.3689</v>
      </c>
      <c r="CO35">
        <v>0.4036</v>
      </c>
      <c r="CP35">
        <v>0.4217</v>
      </c>
      <c r="CQ35">
        <v>0.4396</v>
      </c>
      <c r="CR35">
        <v>0.4569</v>
      </c>
      <c r="CS35">
        <v>0.471</v>
      </c>
      <c r="CT35">
        <v>0.4796</v>
      </c>
      <c r="CU35">
        <v>0.4833</v>
      </c>
      <c r="CV35">
        <v>0.4869</v>
      </c>
      <c r="CW35">
        <v>0.4894</v>
      </c>
      <c r="CX35">
        <v>0.4905</v>
      </c>
      <c r="CY35">
        <v>0.4927</v>
      </c>
      <c r="CZ35">
        <v>0.4977</v>
      </c>
      <c r="DA35">
        <v>0.5071</v>
      </c>
      <c r="DB35">
        <v>0.5164</v>
      </c>
      <c r="DC35">
        <v>0.5257</v>
      </c>
      <c r="DD35">
        <v>0.5387</v>
      </c>
      <c r="DE35">
        <v>0.5493</v>
      </c>
      <c r="DF35">
        <v>0.5599</v>
      </c>
      <c r="DG35">
        <v>0.568</v>
      </c>
      <c r="DH35">
        <v>0.57</v>
      </c>
      <c r="DI35">
        <v>0.5863</v>
      </c>
      <c r="DJ35">
        <v>0.73</v>
      </c>
      <c r="DK35">
        <v>0.7585</v>
      </c>
      <c r="DL35">
        <v>0.7854</v>
      </c>
      <c r="DM35">
        <v>0.8</v>
      </c>
      <c r="DN35">
        <v>0.8</v>
      </c>
      <c r="DO35">
        <v>0.8</v>
      </c>
      <c r="DP35">
        <v>0.8</v>
      </c>
      <c r="DQ35">
        <v>0.8</v>
      </c>
      <c r="DR35">
        <v>0.8</v>
      </c>
      <c r="DS35">
        <v>0.9301</v>
      </c>
      <c r="DT35">
        <v>0.96</v>
      </c>
      <c r="DU35">
        <v>0.96</v>
      </c>
      <c r="DV35">
        <v>0.96</v>
      </c>
      <c r="DW35">
        <v>0.96</v>
      </c>
      <c r="DX35">
        <v>0.9723</v>
      </c>
    </row>
    <row r="36" spans="1:128">
      <c r="A36">
        <v>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0.0001127</v>
      </c>
      <c r="W36">
        <v>0.0001565</v>
      </c>
      <c r="X36">
        <v>0.0001909</v>
      </c>
      <c r="Y36">
        <v>0.0002315</v>
      </c>
      <c r="Z36">
        <v>0.0002797</v>
      </c>
      <c r="AA36">
        <v>0.0003543</v>
      </c>
      <c r="AB36">
        <v>0.000576</v>
      </c>
      <c r="AC36">
        <v>0.0006801</v>
      </c>
      <c r="AD36">
        <v>0.0007883</v>
      </c>
      <c r="AE36">
        <v>0.0009061</v>
      </c>
      <c r="AF36">
        <v>0.0011</v>
      </c>
      <c r="AG36">
        <v>0.0014</v>
      </c>
      <c r="AH36">
        <v>0.0016</v>
      </c>
      <c r="AI36">
        <v>0.0018</v>
      </c>
      <c r="AJ36">
        <v>0.002</v>
      </c>
      <c r="AK36">
        <v>0.0023</v>
      </c>
      <c r="AL36">
        <v>0.0029</v>
      </c>
      <c r="AM36">
        <v>0.0034</v>
      </c>
      <c r="AN36">
        <v>0.0037</v>
      </c>
      <c r="AO36">
        <v>0.0041</v>
      </c>
      <c r="AP36">
        <v>0.005</v>
      </c>
      <c r="AQ36">
        <v>0.0059</v>
      </c>
      <c r="AR36">
        <v>0.0064</v>
      </c>
      <c r="AS36">
        <v>0.0069</v>
      </c>
      <c r="AT36">
        <v>0.0076</v>
      </c>
      <c r="AU36">
        <v>0.0092</v>
      </c>
      <c r="AV36">
        <v>0.0104</v>
      </c>
      <c r="AW36">
        <v>0.0111</v>
      </c>
      <c r="AX36">
        <v>0.0119</v>
      </c>
      <c r="AY36">
        <v>0.013</v>
      </c>
      <c r="AZ36">
        <v>0.0153</v>
      </c>
      <c r="BA36">
        <v>0.0169</v>
      </c>
      <c r="BB36">
        <v>0.0179</v>
      </c>
      <c r="BC36">
        <v>0.019</v>
      </c>
      <c r="BD36">
        <v>0.02</v>
      </c>
      <c r="BE36">
        <v>0.0221</v>
      </c>
      <c r="BF36">
        <v>0.0242</v>
      </c>
      <c r="BG36">
        <v>0.0255</v>
      </c>
      <c r="BH36">
        <v>0.0268</v>
      </c>
      <c r="BI36">
        <v>0.0281</v>
      </c>
      <c r="BJ36">
        <v>0.0298</v>
      </c>
      <c r="BK36">
        <v>0.0325</v>
      </c>
      <c r="BL36">
        <v>0.0348</v>
      </c>
      <c r="BM36">
        <v>0.0363</v>
      </c>
      <c r="BN36">
        <v>0.0382</v>
      </c>
      <c r="BO36">
        <v>0.0412</v>
      </c>
      <c r="BP36">
        <v>0.0439</v>
      </c>
      <c r="BQ36">
        <v>0.0456</v>
      </c>
      <c r="BR36">
        <v>0.0475</v>
      </c>
      <c r="BS36">
        <v>0.0508</v>
      </c>
      <c r="BT36">
        <v>0.0542</v>
      </c>
      <c r="BU36">
        <v>0.0561</v>
      </c>
      <c r="BV36">
        <v>0.0579</v>
      </c>
      <c r="BW36">
        <v>0.0598</v>
      </c>
      <c r="BX36">
        <v>0.0617</v>
      </c>
      <c r="BY36">
        <v>0.0644</v>
      </c>
      <c r="BZ36">
        <v>0.0921</v>
      </c>
      <c r="CA36">
        <v>0.1199</v>
      </c>
      <c r="CB36">
        <v>0.1523</v>
      </c>
      <c r="CC36">
        <v>0.1819</v>
      </c>
      <c r="CD36">
        <v>0.2093</v>
      </c>
      <c r="CE36">
        <v>0.2308</v>
      </c>
      <c r="CF36">
        <v>0.25</v>
      </c>
      <c r="CG36">
        <v>0.2695</v>
      </c>
      <c r="CH36">
        <v>0.2856</v>
      </c>
      <c r="CI36">
        <v>0.3024</v>
      </c>
      <c r="CJ36">
        <v>0.3186</v>
      </c>
      <c r="CK36">
        <v>0.3339</v>
      </c>
      <c r="CL36">
        <v>0.3475</v>
      </c>
      <c r="CM36">
        <v>0.359</v>
      </c>
      <c r="CN36">
        <v>0.3693</v>
      </c>
      <c r="CO36">
        <v>0.4039</v>
      </c>
      <c r="CP36">
        <v>0.4219</v>
      </c>
      <c r="CQ36">
        <v>0.4397</v>
      </c>
      <c r="CR36">
        <v>0.457</v>
      </c>
      <c r="CS36">
        <v>0.4711</v>
      </c>
      <c r="CT36">
        <v>0.4797</v>
      </c>
      <c r="CU36">
        <v>0.4833</v>
      </c>
      <c r="CV36">
        <v>0.4869</v>
      </c>
      <c r="CW36">
        <v>0.4894</v>
      </c>
      <c r="CX36">
        <v>0.4905</v>
      </c>
      <c r="CY36">
        <v>0.4927</v>
      </c>
      <c r="CZ36">
        <v>0.498</v>
      </c>
      <c r="DA36">
        <v>0.5073</v>
      </c>
      <c r="DB36">
        <v>0.5166</v>
      </c>
      <c r="DC36">
        <v>0.5259</v>
      </c>
      <c r="DD36">
        <v>0.5387</v>
      </c>
      <c r="DE36">
        <v>0.5493</v>
      </c>
      <c r="DF36">
        <v>0.5599</v>
      </c>
      <c r="DG36">
        <v>0.568</v>
      </c>
      <c r="DH36">
        <v>0.57</v>
      </c>
      <c r="DI36">
        <v>0.5863</v>
      </c>
      <c r="DJ36">
        <v>0.73</v>
      </c>
      <c r="DK36">
        <v>0.7585</v>
      </c>
      <c r="DL36">
        <v>0.7854</v>
      </c>
      <c r="DM36">
        <v>0.8</v>
      </c>
      <c r="DN36">
        <v>0.8</v>
      </c>
      <c r="DO36">
        <v>0.8</v>
      </c>
      <c r="DP36">
        <v>0.8</v>
      </c>
      <c r="DQ36">
        <v>0.8</v>
      </c>
      <c r="DR36">
        <v>0.8</v>
      </c>
      <c r="DS36">
        <v>0.9301</v>
      </c>
      <c r="DT36">
        <v>0.96</v>
      </c>
      <c r="DU36">
        <v>0.96</v>
      </c>
      <c r="DV36">
        <v>0.96</v>
      </c>
      <c r="DW36">
        <v>0.96</v>
      </c>
      <c r="DX36">
        <v>0.9723</v>
      </c>
    </row>
    <row r="37" spans="1:128">
      <c r="A37">
        <v>3.6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0.0001149</v>
      </c>
      <c r="W37">
        <v>0.00016</v>
      </c>
      <c r="X37">
        <v>0.0001952</v>
      </c>
      <c r="Y37">
        <v>0.0002367</v>
      </c>
      <c r="Z37">
        <v>0.0002857</v>
      </c>
      <c r="AA37">
        <v>0.0003621</v>
      </c>
      <c r="AB37">
        <v>0.0005876</v>
      </c>
      <c r="AC37">
        <v>0.0006936</v>
      </c>
      <c r="AD37">
        <v>0.0008037</v>
      </c>
      <c r="AE37">
        <v>0.000923</v>
      </c>
      <c r="AF37">
        <v>0.0011</v>
      </c>
      <c r="AG37">
        <v>0.0015</v>
      </c>
      <c r="AH37">
        <v>0.0016</v>
      </c>
      <c r="AI37">
        <v>0.0018</v>
      </c>
      <c r="AJ37">
        <v>0.002</v>
      </c>
      <c r="AK37">
        <v>0.0023</v>
      </c>
      <c r="AL37">
        <v>0.003</v>
      </c>
      <c r="AM37">
        <v>0.0034</v>
      </c>
      <c r="AN37">
        <v>0.0038</v>
      </c>
      <c r="AO37">
        <v>0.0042</v>
      </c>
      <c r="AP37">
        <v>0.005</v>
      </c>
      <c r="AQ37">
        <v>0.006</v>
      </c>
      <c r="AR37">
        <v>0.0065</v>
      </c>
      <c r="AS37">
        <v>0.007</v>
      </c>
      <c r="AT37">
        <v>0.0077</v>
      </c>
      <c r="AU37">
        <v>0.0094</v>
      </c>
      <c r="AV37">
        <v>0.0105</v>
      </c>
      <c r="AW37">
        <v>0.0113</v>
      </c>
      <c r="AX37">
        <v>0.012</v>
      </c>
      <c r="AY37">
        <v>0.0132</v>
      </c>
      <c r="AZ37">
        <v>0.0155</v>
      </c>
      <c r="BA37">
        <v>0.0171</v>
      </c>
      <c r="BB37">
        <v>0.0181</v>
      </c>
      <c r="BC37">
        <v>0.0192</v>
      </c>
      <c r="BD37">
        <v>0.0203</v>
      </c>
      <c r="BE37">
        <v>0.0224</v>
      </c>
      <c r="BF37">
        <v>0.0245</v>
      </c>
      <c r="BG37">
        <v>0.0258</v>
      </c>
      <c r="BH37">
        <v>0.0271</v>
      </c>
      <c r="BI37">
        <v>0.0284</v>
      </c>
      <c r="BJ37">
        <v>0.0302</v>
      </c>
      <c r="BK37">
        <v>0.0328</v>
      </c>
      <c r="BL37">
        <v>0.0351</v>
      </c>
      <c r="BM37">
        <v>0.0366</v>
      </c>
      <c r="BN37">
        <v>0.0386</v>
      </c>
      <c r="BO37">
        <v>0.0416</v>
      </c>
      <c r="BP37">
        <v>0.0443</v>
      </c>
      <c r="BQ37">
        <v>0.046</v>
      </c>
      <c r="BR37">
        <v>0.0479</v>
      </c>
      <c r="BS37">
        <v>0.0513</v>
      </c>
      <c r="BT37">
        <v>0.0547</v>
      </c>
      <c r="BU37">
        <v>0.0566</v>
      </c>
      <c r="BV37">
        <v>0.0584</v>
      </c>
      <c r="BW37">
        <v>0.0603</v>
      </c>
      <c r="BX37">
        <v>0.0621</v>
      </c>
      <c r="BY37">
        <v>0.0649</v>
      </c>
      <c r="BZ37">
        <v>0.0926</v>
      </c>
      <c r="CA37">
        <v>0.1205</v>
      </c>
      <c r="CB37">
        <v>0.1528</v>
      </c>
      <c r="CC37">
        <v>0.1824</v>
      </c>
      <c r="CD37">
        <v>0.2098</v>
      </c>
      <c r="CE37">
        <v>0.2312</v>
      </c>
      <c r="CF37">
        <v>0.2504</v>
      </c>
      <c r="CG37">
        <v>0.2698</v>
      </c>
      <c r="CH37">
        <v>0.286</v>
      </c>
      <c r="CI37">
        <v>0.3028</v>
      </c>
      <c r="CJ37">
        <v>0.319</v>
      </c>
      <c r="CK37">
        <v>0.3343</v>
      </c>
      <c r="CL37">
        <v>0.3479</v>
      </c>
      <c r="CM37">
        <v>0.3593</v>
      </c>
      <c r="CN37">
        <v>0.3696</v>
      </c>
      <c r="CO37">
        <v>0.4041</v>
      </c>
      <c r="CP37">
        <v>0.4221</v>
      </c>
      <c r="CQ37">
        <v>0.4399</v>
      </c>
      <c r="CR37">
        <v>0.4571</v>
      </c>
      <c r="CS37">
        <v>0.4711</v>
      </c>
      <c r="CT37">
        <v>0.4797</v>
      </c>
      <c r="CU37">
        <v>0.4833</v>
      </c>
      <c r="CV37">
        <v>0.4869</v>
      </c>
      <c r="CW37">
        <v>0.4894</v>
      </c>
      <c r="CX37">
        <v>0.4905</v>
      </c>
      <c r="CY37">
        <v>0.4928</v>
      </c>
      <c r="CZ37">
        <v>0.4982</v>
      </c>
      <c r="DA37">
        <v>0.5075</v>
      </c>
      <c r="DB37">
        <v>0.5168</v>
      </c>
      <c r="DC37">
        <v>0.5262</v>
      </c>
      <c r="DD37">
        <v>0.5388</v>
      </c>
      <c r="DE37">
        <v>0.5494</v>
      </c>
      <c r="DF37">
        <v>0.5599</v>
      </c>
      <c r="DG37">
        <v>0.5681</v>
      </c>
      <c r="DH37">
        <v>0.57</v>
      </c>
      <c r="DI37">
        <v>0.5863</v>
      </c>
      <c r="DJ37">
        <v>0.73</v>
      </c>
      <c r="DK37">
        <v>0.7585</v>
      </c>
      <c r="DL37">
        <v>0.7854</v>
      </c>
      <c r="DM37">
        <v>0.8</v>
      </c>
      <c r="DN37">
        <v>0.8</v>
      </c>
      <c r="DO37">
        <v>0.8</v>
      </c>
      <c r="DP37">
        <v>0.8</v>
      </c>
      <c r="DQ37">
        <v>0.8</v>
      </c>
      <c r="DR37">
        <v>0.8</v>
      </c>
      <c r="DS37">
        <v>0.9301</v>
      </c>
      <c r="DT37">
        <v>0.96</v>
      </c>
      <c r="DU37">
        <v>0.96</v>
      </c>
      <c r="DV37">
        <v>0.96</v>
      </c>
      <c r="DW37">
        <v>0.96</v>
      </c>
      <c r="DX37">
        <v>0.9723</v>
      </c>
    </row>
    <row r="38" spans="1:128">
      <c r="A38">
        <v>3.7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0.0001166</v>
      </c>
      <c r="W38">
        <v>0.0001629</v>
      </c>
      <c r="X38">
        <v>0.0001992</v>
      </c>
      <c r="Y38">
        <v>0.0002414</v>
      </c>
      <c r="Z38">
        <v>0.0002916</v>
      </c>
      <c r="AA38">
        <v>0.0003695</v>
      </c>
      <c r="AB38">
        <v>0.0005984</v>
      </c>
      <c r="AC38">
        <v>0.0007053</v>
      </c>
      <c r="AD38">
        <v>0.0008168</v>
      </c>
      <c r="AE38">
        <v>0.0009378</v>
      </c>
      <c r="AF38">
        <v>0.0011</v>
      </c>
      <c r="AG38">
        <v>0.0015</v>
      </c>
      <c r="AH38">
        <v>0.0017</v>
      </c>
      <c r="AI38">
        <v>0.0019</v>
      </c>
      <c r="AJ38">
        <v>0.0021</v>
      </c>
      <c r="AK38">
        <v>0.0023</v>
      </c>
      <c r="AL38">
        <v>0.003</v>
      </c>
      <c r="AM38">
        <v>0.0035</v>
      </c>
      <c r="AN38">
        <v>0.0038</v>
      </c>
      <c r="AO38">
        <v>0.0042</v>
      </c>
      <c r="AP38">
        <v>0.0051</v>
      </c>
      <c r="AQ38">
        <v>0.0061</v>
      </c>
      <c r="AR38">
        <v>0.0066</v>
      </c>
      <c r="AS38">
        <v>0.0071</v>
      </c>
      <c r="AT38">
        <v>0.0078</v>
      </c>
      <c r="AU38">
        <v>0.0095</v>
      </c>
      <c r="AV38">
        <v>0.0106</v>
      </c>
      <c r="AW38">
        <v>0.0114</v>
      </c>
      <c r="AX38">
        <v>0.0122</v>
      </c>
      <c r="AY38">
        <v>0.0133</v>
      </c>
      <c r="AZ38">
        <v>0.0156</v>
      </c>
      <c r="BA38">
        <v>0.0173</v>
      </c>
      <c r="BB38">
        <v>0.0183</v>
      </c>
      <c r="BC38">
        <v>0.0194</v>
      </c>
      <c r="BD38">
        <v>0.0205</v>
      </c>
      <c r="BE38">
        <v>0.0226</v>
      </c>
      <c r="BF38">
        <v>0.0248</v>
      </c>
      <c r="BG38">
        <v>0.0261</v>
      </c>
      <c r="BH38">
        <v>0.0274</v>
      </c>
      <c r="BI38">
        <v>0.0287</v>
      </c>
      <c r="BJ38">
        <v>0.0304</v>
      </c>
      <c r="BK38">
        <v>0.0331</v>
      </c>
      <c r="BL38">
        <v>0.0354</v>
      </c>
      <c r="BM38">
        <v>0.037</v>
      </c>
      <c r="BN38">
        <v>0.0389</v>
      </c>
      <c r="BO38">
        <v>0.042</v>
      </c>
      <c r="BP38">
        <v>0.0447</v>
      </c>
      <c r="BQ38">
        <v>0.0464</v>
      </c>
      <c r="BR38">
        <v>0.0483</v>
      </c>
      <c r="BS38">
        <v>0.0517</v>
      </c>
      <c r="BT38">
        <v>0.0551</v>
      </c>
      <c r="BU38">
        <v>0.057</v>
      </c>
      <c r="BV38">
        <v>0.0588</v>
      </c>
      <c r="BW38">
        <v>0.0607</v>
      </c>
      <c r="BX38">
        <v>0.0626</v>
      </c>
      <c r="BY38">
        <v>0.0653</v>
      </c>
      <c r="BZ38">
        <v>0.0931</v>
      </c>
      <c r="CA38">
        <v>0.121</v>
      </c>
      <c r="CB38">
        <v>0.1534</v>
      </c>
      <c r="CC38">
        <v>0.1829</v>
      </c>
      <c r="CD38">
        <v>0.2102</v>
      </c>
      <c r="CE38">
        <v>0.2316</v>
      </c>
      <c r="CF38">
        <v>0.2507</v>
      </c>
      <c r="CG38">
        <v>0.2701</v>
      </c>
      <c r="CH38">
        <v>0.2863</v>
      </c>
      <c r="CI38">
        <v>0.3031</v>
      </c>
      <c r="CJ38">
        <v>0.3194</v>
      </c>
      <c r="CK38">
        <v>0.3346</v>
      </c>
      <c r="CL38">
        <v>0.3482</v>
      </c>
      <c r="CM38">
        <v>0.3597</v>
      </c>
      <c r="CN38">
        <v>0.37</v>
      </c>
      <c r="CO38">
        <v>0.4043</v>
      </c>
      <c r="CP38">
        <v>0.4223</v>
      </c>
      <c r="CQ38">
        <v>0.44</v>
      </c>
      <c r="CR38">
        <v>0.4572</v>
      </c>
      <c r="CS38">
        <v>0.4712</v>
      </c>
      <c r="CT38">
        <v>0.4797</v>
      </c>
      <c r="CU38">
        <v>0.4834</v>
      </c>
      <c r="CV38">
        <v>0.4869</v>
      </c>
      <c r="CW38">
        <v>0.4894</v>
      </c>
      <c r="CX38">
        <v>0.4905</v>
      </c>
      <c r="CY38">
        <v>0.4928</v>
      </c>
      <c r="CZ38">
        <v>0.4984</v>
      </c>
      <c r="DA38">
        <v>0.5077</v>
      </c>
      <c r="DB38">
        <v>0.517</v>
      </c>
      <c r="DC38">
        <v>0.5264</v>
      </c>
      <c r="DD38">
        <v>0.5389</v>
      </c>
      <c r="DE38">
        <v>0.5494</v>
      </c>
      <c r="DF38">
        <v>0.56</v>
      </c>
      <c r="DG38">
        <v>0.5681</v>
      </c>
      <c r="DH38">
        <v>0.57</v>
      </c>
      <c r="DI38">
        <v>0.5863</v>
      </c>
      <c r="DJ38">
        <v>0.73</v>
      </c>
      <c r="DK38">
        <v>0.7585</v>
      </c>
      <c r="DL38">
        <v>0.7854</v>
      </c>
      <c r="DM38">
        <v>0.8</v>
      </c>
      <c r="DN38">
        <v>0.8</v>
      </c>
      <c r="DO38">
        <v>0.8</v>
      </c>
      <c r="DP38">
        <v>0.8</v>
      </c>
      <c r="DQ38">
        <v>0.8</v>
      </c>
      <c r="DR38">
        <v>0.8</v>
      </c>
      <c r="DS38">
        <v>0.9301</v>
      </c>
      <c r="DT38">
        <v>0.96</v>
      </c>
      <c r="DU38">
        <v>0.96</v>
      </c>
      <c r="DV38">
        <v>0.96</v>
      </c>
      <c r="DW38">
        <v>0.96</v>
      </c>
      <c r="DX38">
        <v>0.9723</v>
      </c>
    </row>
    <row r="39" spans="1:128">
      <c r="A39">
        <v>3.8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0.0001189</v>
      </c>
      <c r="W39">
        <v>0.0001661</v>
      </c>
      <c r="X39">
        <v>0.000203</v>
      </c>
      <c r="Y39">
        <v>0.0002462</v>
      </c>
      <c r="Z39">
        <v>0.000297</v>
      </c>
      <c r="AA39">
        <v>0.0003758</v>
      </c>
      <c r="AB39">
        <v>0.0006084</v>
      </c>
      <c r="AC39">
        <v>0.0007169</v>
      </c>
      <c r="AD39">
        <v>0.0008297</v>
      </c>
      <c r="AE39">
        <v>0.0009522</v>
      </c>
      <c r="AF39">
        <v>0.0012</v>
      </c>
      <c r="AG39">
        <v>0.0015</v>
      </c>
      <c r="AH39">
        <v>0.0017</v>
      </c>
      <c r="AI39">
        <v>0.0019</v>
      </c>
      <c r="AJ39">
        <v>0.0021</v>
      </c>
      <c r="AK39">
        <v>0.0024</v>
      </c>
      <c r="AL39">
        <v>0.003</v>
      </c>
      <c r="AM39">
        <v>0.0035</v>
      </c>
      <c r="AN39">
        <v>0.0039</v>
      </c>
      <c r="AO39">
        <v>0.0043</v>
      </c>
      <c r="AP39">
        <v>0.0052</v>
      </c>
      <c r="AQ39">
        <v>0.0061</v>
      </c>
      <c r="AR39">
        <v>0.0067</v>
      </c>
      <c r="AS39">
        <v>0.0072</v>
      </c>
      <c r="AT39">
        <v>0.0079</v>
      </c>
      <c r="AU39">
        <v>0.0096</v>
      </c>
      <c r="AV39">
        <v>0.0108</v>
      </c>
      <c r="AW39">
        <v>0.0115</v>
      </c>
      <c r="AX39">
        <v>0.0123</v>
      </c>
      <c r="AY39">
        <v>0.0135</v>
      </c>
      <c r="AZ39">
        <v>0.0158</v>
      </c>
      <c r="BA39">
        <v>0.0175</v>
      </c>
      <c r="BB39">
        <v>0.0185</v>
      </c>
      <c r="BC39">
        <v>0.0196</v>
      </c>
      <c r="BD39">
        <v>0.0207</v>
      </c>
      <c r="BE39">
        <v>0.0229</v>
      </c>
      <c r="BF39">
        <v>0.025</v>
      </c>
      <c r="BG39">
        <v>0.0263</v>
      </c>
      <c r="BH39">
        <v>0.0276</v>
      </c>
      <c r="BI39">
        <v>0.029</v>
      </c>
      <c r="BJ39">
        <v>0.0307</v>
      </c>
      <c r="BK39">
        <v>0.0334</v>
      </c>
      <c r="BL39">
        <v>0.0357</v>
      </c>
      <c r="BM39">
        <v>0.0373</v>
      </c>
      <c r="BN39">
        <v>0.0392</v>
      </c>
      <c r="BO39">
        <v>0.0423</v>
      </c>
      <c r="BP39">
        <v>0.045</v>
      </c>
      <c r="BQ39">
        <v>0.0467</v>
      </c>
      <c r="BR39">
        <v>0.0486</v>
      </c>
      <c r="BS39">
        <v>0.052</v>
      </c>
      <c r="BT39">
        <v>0.0555</v>
      </c>
      <c r="BU39">
        <v>0.0574</v>
      </c>
      <c r="BV39">
        <v>0.0592</v>
      </c>
      <c r="BW39">
        <v>0.0611</v>
      </c>
      <c r="BX39">
        <v>0.063</v>
      </c>
      <c r="BY39">
        <v>0.0657</v>
      </c>
      <c r="BZ39">
        <v>0.0936</v>
      </c>
      <c r="CA39">
        <v>0.1215</v>
      </c>
      <c r="CB39">
        <v>0.1538</v>
      </c>
      <c r="CC39">
        <v>0.1833</v>
      </c>
      <c r="CD39">
        <v>0.2105</v>
      </c>
      <c r="CE39">
        <v>0.2319</v>
      </c>
      <c r="CF39">
        <v>0.251</v>
      </c>
      <c r="CG39">
        <v>0.2704</v>
      </c>
      <c r="CH39">
        <v>0.2866</v>
      </c>
      <c r="CI39">
        <v>0.3035</v>
      </c>
      <c r="CJ39">
        <v>0.3197</v>
      </c>
      <c r="CK39">
        <v>0.335</v>
      </c>
      <c r="CL39">
        <v>0.3485</v>
      </c>
      <c r="CM39">
        <v>0.36</v>
      </c>
      <c r="CN39">
        <v>0.3703</v>
      </c>
      <c r="CO39">
        <v>0.4045</v>
      </c>
      <c r="CP39">
        <v>0.4224</v>
      </c>
      <c r="CQ39">
        <v>0.4401</v>
      </c>
      <c r="CR39">
        <v>0.4573</v>
      </c>
      <c r="CS39">
        <v>0.4712</v>
      </c>
      <c r="CT39">
        <v>0.4797</v>
      </c>
      <c r="CU39">
        <v>0.4834</v>
      </c>
      <c r="CV39">
        <v>0.4869</v>
      </c>
      <c r="CW39">
        <v>0.4895</v>
      </c>
      <c r="CX39">
        <v>0.4906</v>
      </c>
      <c r="CY39">
        <v>0.4929</v>
      </c>
      <c r="CZ39">
        <v>0.4985</v>
      </c>
      <c r="DA39">
        <v>0.5079</v>
      </c>
      <c r="DB39">
        <v>0.5172</v>
      </c>
      <c r="DC39">
        <v>0.5266</v>
      </c>
      <c r="DD39">
        <v>0.539</v>
      </c>
      <c r="DE39">
        <v>0.5495</v>
      </c>
      <c r="DF39">
        <v>0.56</v>
      </c>
      <c r="DG39">
        <v>0.5681</v>
      </c>
      <c r="DH39">
        <v>0.57</v>
      </c>
      <c r="DI39">
        <v>0.5863</v>
      </c>
      <c r="DJ39">
        <v>0.73</v>
      </c>
      <c r="DK39">
        <v>0.7585</v>
      </c>
      <c r="DL39">
        <v>0.7854</v>
      </c>
      <c r="DM39">
        <v>0.8</v>
      </c>
      <c r="DN39">
        <v>0.8</v>
      </c>
      <c r="DO39">
        <v>0.8</v>
      </c>
      <c r="DP39">
        <v>0.8</v>
      </c>
      <c r="DQ39">
        <v>0.8</v>
      </c>
      <c r="DR39">
        <v>0.8</v>
      </c>
      <c r="DS39">
        <v>0.9301</v>
      </c>
      <c r="DT39">
        <v>0.96</v>
      </c>
      <c r="DU39">
        <v>0.96</v>
      </c>
      <c r="DV39">
        <v>0.96</v>
      </c>
      <c r="DW39">
        <v>0.96</v>
      </c>
      <c r="DX39">
        <v>0.9723</v>
      </c>
    </row>
    <row r="40" spans="1:128">
      <c r="A40">
        <v>3.9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0.0001206</v>
      </c>
      <c r="W40">
        <v>0.0001687</v>
      </c>
      <c r="X40">
        <v>0.0002063</v>
      </c>
      <c r="Y40">
        <v>0.0002502</v>
      </c>
      <c r="Z40">
        <v>0.0003019</v>
      </c>
      <c r="AA40">
        <v>0.0003823</v>
      </c>
      <c r="AB40">
        <v>0.0006168</v>
      </c>
      <c r="AC40">
        <v>0.0007269</v>
      </c>
      <c r="AD40">
        <v>0.0008411</v>
      </c>
      <c r="AE40">
        <v>0.0009646</v>
      </c>
      <c r="AF40">
        <v>0.0012</v>
      </c>
      <c r="AG40">
        <v>0.0015</v>
      </c>
      <c r="AH40">
        <v>0.0017</v>
      </c>
      <c r="AI40">
        <v>0.0019</v>
      </c>
      <c r="AJ40">
        <v>0.0021</v>
      </c>
      <c r="AK40">
        <v>0.0024</v>
      </c>
      <c r="AL40">
        <v>0.0031</v>
      </c>
      <c r="AM40">
        <v>0.0036</v>
      </c>
      <c r="AN40">
        <v>0.0039</v>
      </c>
      <c r="AO40">
        <v>0.0043</v>
      </c>
      <c r="AP40">
        <v>0.0052</v>
      </c>
      <c r="AQ40">
        <v>0.0062</v>
      </c>
      <c r="AR40">
        <v>0.0067</v>
      </c>
      <c r="AS40">
        <v>0.0073</v>
      </c>
      <c r="AT40">
        <v>0.008</v>
      </c>
      <c r="AU40">
        <v>0.0097</v>
      </c>
      <c r="AV40">
        <v>0.0109</v>
      </c>
      <c r="AW40">
        <v>0.0116</v>
      </c>
      <c r="AX40">
        <v>0.0125</v>
      </c>
      <c r="AY40">
        <v>0.0136</v>
      </c>
      <c r="AZ40">
        <v>0.016</v>
      </c>
      <c r="BA40">
        <v>0.0176</v>
      </c>
      <c r="BB40">
        <v>0.0187</v>
      </c>
      <c r="BC40">
        <v>0.0198</v>
      </c>
      <c r="BD40">
        <v>0.0209</v>
      </c>
      <c r="BE40">
        <v>0.0231</v>
      </c>
      <c r="BF40">
        <v>0.0252</v>
      </c>
      <c r="BG40">
        <v>0.0265</v>
      </c>
      <c r="BH40">
        <v>0.0279</v>
      </c>
      <c r="BI40">
        <v>0.0292</v>
      </c>
      <c r="BJ40">
        <v>0.031</v>
      </c>
      <c r="BK40">
        <v>0.0337</v>
      </c>
      <c r="BL40">
        <v>0.036</v>
      </c>
      <c r="BM40">
        <v>0.0375</v>
      </c>
      <c r="BN40">
        <v>0.0395</v>
      </c>
      <c r="BO40">
        <v>0.0426</v>
      </c>
      <c r="BP40">
        <v>0.0453</v>
      </c>
      <c r="BQ40">
        <v>0.0471</v>
      </c>
      <c r="BR40">
        <v>0.049</v>
      </c>
      <c r="BS40">
        <v>0.0524</v>
      </c>
      <c r="BT40">
        <v>0.0558</v>
      </c>
      <c r="BU40">
        <v>0.0577</v>
      </c>
      <c r="BV40">
        <v>0.0596</v>
      </c>
      <c r="BW40">
        <v>0.0615</v>
      </c>
      <c r="BX40">
        <v>0.0633</v>
      </c>
      <c r="BY40">
        <v>0.0661</v>
      </c>
      <c r="BZ40">
        <v>0.094</v>
      </c>
      <c r="CA40">
        <v>0.1219</v>
      </c>
      <c r="CB40">
        <v>0.1543</v>
      </c>
      <c r="CC40">
        <v>0.1837</v>
      </c>
      <c r="CD40">
        <v>0.2109</v>
      </c>
      <c r="CE40">
        <v>0.2322</v>
      </c>
      <c r="CF40">
        <v>0.2513</v>
      </c>
      <c r="CG40">
        <v>0.2707</v>
      </c>
      <c r="CH40">
        <v>0.2869</v>
      </c>
      <c r="CI40">
        <v>0.3037</v>
      </c>
      <c r="CJ40">
        <v>0.32</v>
      </c>
      <c r="CK40">
        <v>0.3353</v>
      </c>
      <c r="CL40">
        <v>0.3488</v>
      </c>
      <c r="CM40">
        <v>0.3603</v>
      </c>
      <c r="CN40">
        <v>0.3705</v>
      </c>
      <c r="CO40">
        <v>0.4047</v>
      </c>
      <c r="CP40">
        <v>0.4225</v>
      </c>
      <c r="CQ40">
        <v>0.4402</v>
      </c>
      <c r="CR40">
        <v>0.4574</v>
      </c>
      <c r="CS40">
        <v>0.4713</v>
      </c>
      <c r="CT40">
        <v>0.4797</v>
      </c>
      <c r="CU40">
        <v>0.4834</v>
      </c>
      <c r="CV40">
        <v>0.4869</v>
      </c>
      <c r="CW40">
        <v>0.4895</v>
      </c>
      <c r="CX40">
        <v>0.4906</v>
      </c>
      <c r="CY40">
        <v>0.4929</v>
      </c>
      <c r="CZ40">
        <v>0.4987</v>
      </c>
      <c r="DA40">
        <v>0.508</v>
      </c>
      <c r="DB40">
        <v>0.5174</v>
      </c>
      <c r="DC40">
        <v>0.5267</v>
      </c>
      <c r="DD40">
        <v>0.539</v>
      </c>
      <c r="DE40">
        <v>0.5495</v>
      </c>
      <c r="DF40">
        <v>0.56</v>
      </c>
      <c r="DG40">
        <v>0.5681</v>
      </c>
      <c r="DH40">
        <v>0.57</v>
      </c>
      <c r="DI40">
        <v>0.5863</v>
      </c>
      <c r="DJ40">
        <v>0.73</v>
      </c>
      <c r="DK40">
        <v>0.7585</v>
      </c>
      <c r="DL40">
        <v>0.7854</v>
      </c>
      <c r="DM40">
        <v>0.8</v>
      </c>
      <c r="DN40">
        <v>0.8</v>
      </c>
      <c r="DO40">
        <v>0.8</v>
      </c>
      <c r="DP40">
        <v>0.8</v>
      </c>
      <c r="DQ40">
        <v>0.8</v>
      </c>
      <c r="DR40">
        <v>0.8</v>
      </c>
      <c r="DS40">
        <v>0.9301</v>
      </c>
      <c r="DT40">
        <v>0.96</v>
      </c>
      <c r="DU40">
        <v>0.96</v>
      </c>
      <c r="DV40">
        <v>0.96</v>
      </c>
      <c r="DW40">
        <v>0.96</v>
      </c>
      <c r="DX40">
        <v>0.9723</v>
      </c>
    </row>
    <row r="41" spans="1:128">
      <c r="A41">
        <v>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0.000122</v>
      </c>
      <c r="W41">
        <v>0.000171</v>
      </c>
      <c r="X41">
        <v>0.0002093</v>
      </c>
      <c r="Y41">
        <v>0.0002541</v>
      </c>
      <c r="Z41">
        <v>0.0003067</v>
      </c>
      <c r="AA41">
        <v>0.0003878</v>
      </c>
      <c r="AB41">
        <v>0.0006254</v>
      </c>
      <c r="AC41">
        <v>0.0007361</v>
      </c>
      <c r="AD41">
        <v>0.0008516</v>
      </c>
      <c r="AE41">
        <v>0.0009763</v>
      </c>
      <c r="AF41">
        <v>0.0012</v>
      </c>
      <c r="AG41">
        <v>0.0015</v>
      </c>
      <c r="AH41">
        <v>0.0017</v>
      </c>
      <c r="AI41">
        <v>0.0019</v>
      </c>
      <c r="AJ41">
        <v>0.0022</v>
      </c>
      <c r="AK41">
        <v>0.0024</v>
      </c>
      <c r="AL41">
        <v>0.0031</v>
      </c>
      <c r="AM41">
        <v>0.0036</v>
      </c>
      <c r="AN41">
        <v>0.004</v>
      </c>
      <c r="AO41">
        <v>0.0044</v>
      </c>
      <c r="AP41">
        <v>0.0053</v>
      </c>
      <c r="AQ41">
        <v>0.0063</v>
      </c>
      <c r="AR41">
        <v>0.0068</v>
      </c>
      <c r="AS41">
        <v>0.0074</v>
      </c>
      <c r="AT41">
        <v>0.0081</v>
      </c>
      <c r="AU41">
        <v>0.0098</v>
      </c>
      <c r="AV41">
        <v>0.011</v>
      </c>
      <c r="AW41">
        <v>0.0118</v>
      </c>
      <c r="AX41">
        <v>0.0126</v>
      </c>
      <c r="AY41">
        <v>0.0137</v>
      </c>
      <c r="AZ41">
        <v>0.0161</v>
      </c>
      <c r="BA41">
        <v>0.0178</v>
      </c>
      <c r="BB41">
        <v>0.0188</v>
      </c>
      <c r="BC41">
        <v>0.0199</v>
      </c>
      <c r="BD41">
        <v>0.0211</v>
      </c>
      <c r="BE41">
        <v>0.0233</v>
      </c>
      <c r="BF41">
        <v>0.0254</v>
      </c>
      <c r="BG41">
        <v>0.0267</v>
      </c>
      <c r="BH41">
        <v>0.0281</v>
      </c>
      <c r="BI41">
        <v>0.0294</v>
      </c>
      <c r="BJ41">
        <v>0.0312</v>
      </c>
      <c r="BK41">
        <v>0.0339</v>
      </c>
      <c r="BL41">
        <v>0.0363</v>
      </c>
      <c r="BM41">
        <v>0.0378</v>
      </c>
      <c r="BN41">
        <v>0.0398</v>
      </c>
      <c r="BO41">
        <v>0.0429</v>
      </c>
      <c r="BP41">
        <v>0.0456</v>
      </c>
      <c r="BQ41">
        <v>0.0473</v>
      </c>
      <c r="BR41">
        <v>0.0493</v>
      </c>
      <c r="BS41">
        <v>0.0527</v>
      </c>
      <c r="BT41">
        <v>0.0561</v>
      </c>
      <c r="BU41">
        <v>0.0581</v>
      </c>
      <c r="BV41">
        <v>0.0599</v>
      </c>
      <c r="BW41">
        <v>0.0618</v>
      </c>
      <c r="BX41">
        <v>0.0637</v>
      </c>
      <c r="BY41">
        <v>0.0665</v>
      </c>
      <c r="BZ41">
        <v>0.0944</v>
      </c>
      <c r="CA41">
        <v>0.1223</v>
      </c>
      <c r="CB41">
        <v>0.1547</v>
      </c>
      <c r="CC41">
        <v>0.1841</v>
      </c>
      <c r="CD41">
        <v>0.2112</v>
      </c>
      <c r="CE41">
        <v>0.2325</v>
      </c>
      <c r="CF41">
        <v>0.2516</v>
      </c>
      <c r="CG41">
        <v>0.271</v>
      </c>
      <c r="CH41">
        <v>0.2872</v>
      </c>
      <c r="CI41">
        <v>0.304</v>
      </c>
      <c r="CJ41">
        <v>0.3203</v>
      </c>
      <c r="CK41">
        <v>0.3355</v>
      </c>
      <c r="CL41">
        <v>0.3491</v>
      </c>
      <c r="CM41">
        <v>0.3605</v>
      </c>
      <c r="CN41">
        <v>0.3708</v>
      </c>
      <c r="CO41">
        <v>0.4048</v>
      </c>
      <c r="CP41">
        <v>0.4227</v>
      </c>
      <c r="CQ41">
        <v>0.4403</v>
      </c>
      <c r="CR41">
        <v>0.4575</v>
      </c>
      <c r="CS41">
        <v>0.4713</v>
      </c>
      <c r="CT41">
        <v>0.4798</v>
      </c>
      <c r="CU41">
        <v>0.4834</v>
      </c>
      <c r="CV41">
        <v>0.4869</v>
      </c>
      <c r="CW41">
        <v>0.4895</v>
      </c>
      <c r="CX41">
        <v>0.4906</v>
      </c>
      <c r="CY41">
        <v>0.4929</v>
      </c>
      <c r="CZ41">
        <v>0.4988</v>
      </c>
      <c r="DA41">
        <v>0.5082</v>
      </c>
      <c r="DB41">
        <v>0.5175</v>
      </c>
      <c r="DC41">
        <v>0.5269</v>
      </c>
      <c r="DD41">
        <v>0.5391</v>
      </c>
      <c r="DE41">
        <v>0.5495</v>
      </c>
      <c r="DF41">
        <v>0.56</v>
      </c>
      <c r="DG41">
        <v>0.5681</v>
      </c>
      <c r="DH41">
        <v>0.57</v>
      </c>
      <c r="DI41">
        <v>0.5863</v>
      </c>
      <c r="DJ41">
        <v>0.73</v>
      </c>
      <c r="DK41">
        <v>0.7585</v>
      </c>
      <c r="DL41">
        <v>0.7854</v>
      </c>
      <c r="DM41">
        <v>0.8</v>
      </c>
      <c r="DN41">
        <v>0.8</v>
      </c>
      <c r="DO41">
        <v>0.8</v>
      </c>
      <c r="DP41">
        <v>0.8</v>
      </c>
      <c r="DQ41">
        <v>0.8</v>
      </c>
      <c r="DR41">
        <v>0.8</v>
      </c>
      <c r="DS41">
        <v>0.9301</v>
      </c>
      <c r="DT41">
        <v>0.96</v>
      </c>
      <c r="DU41">
        <v>0.96</v>
      </c>
      <c r="DV41">
        <v>0.96</v>
      </c>
      <c r="DW41">
        <v>0.96</v>
      </c>
      <c r="DX41">
        <v>0.9723</v>
      </c>
    </row>
    <row r="42" spans="1:128">
      <c r="A42">
        <v>4.1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0.0001236</v>
      </c>
      <c r="W42">
        <v>0.0001736</v>
      </c>
      <c r="X42">
        <v>0.0002123</v>
      </c>
      <c r="Y42">
        <v>0.0002571</v>
      </c>
      <c r="Z42">
        <v>0.0003104</v>
      </c>
      <c r="AA42">
        <v>0.0003934</v>
      </c>
      <c r="AB42">
        <v>0.0006333</v>
      </c>
      <c r="AC42">
        <v>0.0007456</v>
      </c>
      <c r="AD42">
        <v>0.0008615</v>
      </c>
      <c r="AE42">
        <v>0.0009869</v>
      </c>
      <c r="AF42">
        <v>0.0012</v>
      </c>
      <c r="AG42">
        <v>0.0016</v>
      </c>
      <c r="AH42">
        <v>0.0017</v>
      </c>
      <c r="AI42">
        <v>0.002</v>
      </c>
      <c r="AJ42">
        <v>0.0022</v>
      </c>
      <c r="AK42">
        <v>0.0024</v>
      </c>
      <c r="AL42">
        <v>0.0032</v>
      </c>
      <c r="AM42">
        <v>0.0036</v>
      </c>
      <c r="AN42">
        <v>0.004</v>
      </c>
      <c r="AO42">
        <v>0.0044</v>
      </c>
      <c r="AP42">
        <v>0.0053</v>
      </c>
      <c r="AQ42">
        <v>0.0063</v>
      </c>
      <c r="AR42">
        <v>0.0069</v>
      </c>
      <c r="AS42">
        <v>0.0074</v>
      </c>
      <c r="AT42">
        <v>0.0082</v>
      </c>
      <c r="AU42">
        <v>0.0099</v>
      </c>
      <c r="AV42">
        <v>0.0111</v>
      </c>
      <c r="AW42">
        <v>0.0119</v>
      </c>
      <c r="AX42">
        <v>0.0127</v>
      </c>
      <c r="AY42">
        <v>0.0138</v>
      </c>
      <c r="AZ42">
        <v>0.0162</v>
      </c>
      <c r="BA42">
        <v>0.0179</v>
      </c>
      <c r="BB42">
        <v>0.019</v>
      </c>
      <c r="BC42">
        <v>0.0201</v>
      </c>
      <c r="BD42">
        <v>0.0212</v>
      </c>
      <c r="BE42">
        <v>0.0234</v>
      </c>
      <c r="BF42">
        <v>0.0256</v>
      </c>
      <c r="BG42">
        <v>0.0269</v>
      </c>
      <c r="BH42">
        <v>0.0283</v>
      </c>
      <c r="BI42">
        <v>0.0296</v>
      </c>
      <c r="BJ42">
        <v>0.0314</v>
      </c>
      <c r="BK42">
        <v>0.0341</v>
      </c>
      <c r="BL42">
        <v>0.0365</v>
      </c>
      <c r="BM42">
        <v>0.038</v>
      </c>
      <c r="BN42">
        <v>0.04</v>
      </c>
      <c r="BO42">
        <v>0.0431</v>
      </c>
      <c r="BP42">
        <v>0.0459</v>
      </c>
      <c r="BQ42">
        <v>0.0476</v>
      </c>
      <c r="BR42">
        <v>0.0495</v>
      </c>
      <c r="BS42">
        <v>0.053</v>
      </c>
      <c r="BT42">
        <v>0.0564</v>
      </c>
      <c r="BU42">
        <v>0.0583</v>
      </c>
      <c r="BV42">
        <v>0.0602</v>
      </c>
      <c r="BW42">
        <v>0.0621</v>
      </c>
      <c r="BX42">
        <v>0.064</v>
      </c>
      <c r="BY42">
        <v>0.0668</v>
      </c>
      <c r="BZ42">
        <v>0.0947</v>
      </c>
      <c r="CA42">
        <v>0.1227</v>
      </c>
      <c r="CB42">
        <v>0.155</v>
      </c>
      <c r="CC42">
        <v>0.1844</v>
      </c>
      <c r="CD42">
        <v>0.2115</v>
      </c>
      <c r="CE42">
        <v>0.2327</v>
      </c>
      <c r="CF42">
        <v>0.2518</v>
      </c>
      <c r="CG42">
        <v>0.2712</v>
      </c>
      <c r="CH42">
        <v>0.2874</v>
      </c>
      <c r="CI42">
        <v>0.3042</v>
      </c>
      <c r="CJ42">
        <v>0.3205</v>
      </c>
      <c r="CK42">
        <v>0.3358</v>
      </c>
      <c r="CL42">
        <v>0.3493</v>
      </c>
      <c r="CM42">
        <v>0.3608</v>
      </c>
      <c r="CN42">
        <v>0.371</v>
      </c>
      <c r="CO42">
        <v>0.405</v>
      </c>
      <c r="CP42">
        <v>0.4228</v>
      </c>
      <c r="CQ42">
        <v>0.4404</v>
      </c>
      <c r="CR42">
        <v>0.4576</v>
      </c>
      <c r="CS42">
        <v>0.4713</v>
      </c>
      <c r="CT42">
        <v>0.4798</v>
      </c>
      <c r="CU42">
        <v>0.4834</v>
      </c>
      <c r="CV42">
        <v>0.4869</v>
      </c>
      <c r="CW42">
        <v>0.4895</v>
      </c>
      <c r="CX42">
        <v>0.4906</v>
      </c>
      <c r="CY42">
        <v>0.4929</v>
      </c>
      <c r="CZ42">
        <v>0.499</v>
      </c>
      <c r="DA42">
        <v>0.5083</v>
      </c>
      <c r="DB42">
        <v>0.5177</v>
      </c>
      <c r="DC42">
        <v>0.527</v>
      </c>
      <c r="DD42">
        <v>0.5391</v>
      </c>
      <c r="DE42">
        <v>0.5496</v>
      </c>
      <c r="DF42">
        <v>0.56</v>
      </c>
      <c r="DG42">
        <v>0.5681</v>
      </c>
      <c r="DH42">
        <v>0.57</v>
      </c>
      <c r="DI42">
        <v>0.5863</v>
      </c>
      <c r="DJ42">
        <v>0.73</v>
      </c>
      <c r="DK42">
        <v>0.7585</v>
      </c>
      <c r="DL42">
        <v>0.7854</v>
      </c>
      <c r="DM42">
        <v>0.8</v>
      </c>
      <c r="DN42">
        <v>0.8</v>
      </c>
      <c r="DO42">
        <v>0.8</v>
      </c>
      <c r="DP42">
        <v>0.8</v>
      </c>
      <c r="DQ42">
        <v>0.8</v>
      </c>
      <c r="DR42">
        <v>0.8</v>
      </c>
      <c r="DS42">
        <v>0.9301</v>
      </c>
      <c r="DT42">
        <v>0.96</v>
      </c>
      <c r="DU42">
        <v>0.96</v>
      </c>
      <c r="DV42">
        <v>0.96</v>
      </c>
      <c r="DW42">
        <v>0.96</v>
      </c>
      <c r="DX42">
        <v>0.9723</v>
      </c>
    </row>
    <row r="43" spans="1:128">
      <c r="A43">
        <v>4.2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0.0001249</v>
      </c>
      <c r="W43">
        <v>0.0001755</v>
      </c>
      <c r="X43">
        <v>0.0002147</v>
      </c>
      <c r="Y43">
        <v>0.0002606</v>
      </c>
      <c r="Z43">
        <v>0.0003147</v>
      </c>
      <c r="AA43">
        <v>0.0003974</v>
      </c>
      <c r="AB43">
        <v>0.0006395</v>
      </c>
      <c r="AC43">
        <v>0.0007527</v>
      </c>
      <c r="AD43">
        <v>0.00087</v>
      </c>
      <c r="AE43">
        <v>0.000997</v>
      </c>
      <c r="AF43">
        <v>0.0012</v>
      </c>
      <c r="AG43">
        <v>0.0016</v>
      </c>
      <c r="AH43">
        <v>0.0018</v>
      </c>
      <c r="AI43">
        <v>0.002</v>
      </c>
      <c r="AJ43">
        <v>0.0022</v>
      </c>
      <c r="AK43">
        <v>0.0025</v>
      </c>
      <c r="AL43">
        <v>0.0032</v>
      </c>
      <c r="AM43">
        <v>0.0037</v>
      </c>
      <c r="AN43">
        <v>0.0041</v>
      </c>
      <c r="AO43">
        <v>0.0045</v>
      </c>
      <c r="AP43">
        <v>0.0054</v>
      </c>
      <c r="AQ43">
        <v>0.0064</v>
      </c>
      <c r="AR43">
        <v>0.0069</v>
      </c>
      <c r="AS43">
        <v>0.0075</v>
      </c>
      <c r="AT43">
        <v>0.0083</v>
      </c>
      <c r="AU43">
        <v>0.01</v>
      </c>
      <c r="AV43">
        <v>0.0112</v>
      </c>
      <c r="AW43">
        <v>0.0119</v>
      </c>
      <c r="AX43">
        <v>0.0128</v>
      </c>
      <c r="AY43">
        <v>0.0139</v>
      </c>
      <c r="AZ43">
        <v>0.0163</v>
      </c>
      <c r="BA43">
        <v>0.0181</v>
      </c>
      <c r="BB43">
        <v>0.0191</v>
      </c>
      <c r="BC43">
        <v>0.0202</v>
      </c>
      <c r="BD43">
        <v>0.0214</v>
      </c>
      <c r="BE43">
        <v>0.0236</v>
      </c>
      <c r="BF43">
        <v>0.0258</v>
      </c>
      <c r="BG43">
        <v>0.0271</v>
      </c>
      <c r="BH43">
        <v>0.0285</v>
      </c>
      <c r="BI43">
        <v>0.0298</v>
      </c>
      <c r="BJ43">
        <v>0.0316</v>
      </c>
      <c r="BK43">
        <v>0.0343</v>
      </c>
      <c r="BL43">
        <v>0.0367</v>
      </c>
      <c r="BM43">
        <v>0.0382</v>
      </c>
      <c r="BN43">
        <v>0.0402</v>
      </c>
      <c r="BO43">
        <v>0.0433</v>
      </c>
      <c r="BP43">
        <v>0.0461</v>
      </c>
      <c r="BQ43">
        <v>0.0479</v>
      </c>
      <c r="BR43">
        <v>0.0498</v>
      </c>
      <c r="BS43">
        <v>0.0532</v>
      </c>
      <c r="BT43">
        <v>0.0567</v>
      </c>
      <c r="BU43">
        <v>0.0586</v>
      </c>
      <c r="BV43">
        <v>0.0605</v>
      </c>
      <c r="BW43">
        <v>0.0624</v>
      </c>
      <c r="BX43">
        <v>0.0643</v>
      </c>
      <c r="BY43">
        <v>0.0671</v>
      </c>
      <c r="BZ43">
        <v>0.0951</v>
      </c>
      <c r="CA43">
        <v>0.123</v>
      </c>
      <c r="CB43">
        <v>0.1554</v>
      </c>
      <c r="CC43">
        <v>0.1847</v>
      </c>
      <c r="CD43">
        <v>0.2117</v>
      </c>
      <c r="CE43">
        <v>0.233</v>
      </c>
      <c r="CF43">
        <v>0.252</v>
      </c>
      <c r="CG43">
        <v>0.2714</v>
      </c>
      <c r="CH43">
        <v>0.2876</v>
      </c>
      <c r="CI43">
        <v>0.3045</v>
      </c>
      <c r="CJ43">
        <v>0.3208</v>
      </c>
      <c r="CK43">
        <v>0.336</v>
      </c>
      <c r="CL43">
        <v>0.3495</v>
      </c>
      <c r="CM43">
        <v>0.361</v>
      </c>
      <c r="CN43">
        <v>0.3712</v>
      </c>
      <c r="CO43">
        <v>0.4051</v>
      </c>
      <c r="CP43">
        <v>0.4229</v>
      </c>
      <c r="CQ43">
        <v>0.4405</v>
      </c>
      <c r="CR43">
        <v>0.4576</v>
      </c>
      <c r="CS43">
        <v>0.4714</v>
      </c>
      <c r="CT43">
        <v>0.4798</v>
      </c>
      <c r="CU43">
        <v>0.4834</v>
      </c>
      <c r="CV43">
        <v>0.4869</v>
      </c>
      <c r="CW43">
        <v>0.4895</v>
      </c>
      <c r="CX43">
        <v>0.4906</v>
      </c>
      <c r="CY43">
        <v>0.493</v>
      </c>
      <c r="CZ43">
        <v>0.4991</v>
      </c>
      <c r="DA43">
        <v>0.5084</v>
      </c>
      <c r="DB43">
        <v>0.5178</v>
      </c>
      <c r="DC43">
        <v>0.5271</v>
      </c>
      <c r="DD43">
        <v>0.5392</v>
      </c>
      <c r="DE43">
        <v>0.5496</v>
      </c>
      <c r="DF43">
        <v>0.56</v>
      </c>
      <c r="DG43">
        <v>0.5682</v>
      </c>
      <c r="DH43">
        <v>0.57</v>
      </c>
      <c r="DI43">
        <v>0.5863</v>
      </c>
      <c r="DJ43">
        <v>0.73</v>
      </c>
      <c r="DK43">
        <v>0.7585</v>
      </c>
      <c r="DL43">
        <v>0.7854</v>
      </c>
      <c r="DM43">
        <v>0.8</v>
      </c>
      <c r="DN43">
        <v>0.8</v>
      </c>
      <c r="DO43">
        <v>0.8</v>
      </c>
      <c r="DP43">
        <v>0.8</v>
      </c>
      <c r="DQ43">
        <v>0.8</v>
      </c>
      <c r="DR43">
        <v>0.8</v>
      </c>
      <c r="DS43">
        <v>0.9301</v>
      </c>
      <c r="DT43">
        <v>0.96</v>
      </c>
      <c r="DU43">
        <v>0.96</v>
      </c>
      <c r="DV43">
        <v>0.96</v>
      </c>
      <c r="DW43">
        <v>0.96</v>
      </c>
      <c r="DX43">
        <v>0.9723</v>
      </c>
    </row>
    <row r="44" spans="1:128">
      <c r="A44">
        <v>4.3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0.0001261</v>
      </c>
      <c r="W44">
        <v>0.0001775</v>
      </c>
      <c r="X44">
        <v>0.000217</v>
      </c>
      <c r="Y44">
        <v>0.0002632</v>
      </c>
      <c r="Z44">
        <v>0.0003177</v>
      </c>
      <c r="AA44">
        <v>0.0004015</v>
      </c>
      <c r="AB44">
        <v>0.0006449</v>
      </c>
      <c r="AC44">
        <v>0.000759</v>
      </c>
      <c r="AD44">
        <v>0.0008773</v>
      </c>
      <c r="AE44">
        <v>0.001</v>
      </c>
      <c r="AF44">
        <v>0.0012</v>
      </c>
      <c r="AG44">
        <v>0.0016</v>
      </c>
      <c r="AH44">
        <v>0.0018</v>
      </c>
      <c r="AI44">
        <v>0.002</v>
      </c>
      <c r="AJ44">
        <v>0.0022</v>
      </c>
      <c r="AK44">
        <v>0.0025</v>
      </c>
      <c r="AL44">
        <v>0.0032</v>
      </c>
      <c r="AM44">
        <v>0.0037</v>
      </c>
      <c r="AN44">
        <v>0.0041</v>
      </c>
      <c r="AO44">
        <v>0.0045</v>
      </c>
      <c r="AP44">
        <v>0.0054</v>
      </c>
      <c r="AQ44">
        <v>0.0064</v>
      </c>
      <c r="AR44">
        <v>0.007</v>
      </c>
      <c r="AS44">
        <v>0.0076</v>
      </c>
      <c r="AT44">
        <v>0.0083</v>
      </c>
      <c r="AU44">
        <v>0.01</v>
      </c>
      <c r="AV44">
        <v>0.0112</v>
      </c>
      <c r="AW44">
        <v>0.012</v>
      </c>
      <c r="AX44">
        <v>0.0128</v>
      </c>
      <c r="AY44">
        <v>0.014</v>
      </c>
      <c r="AZ44">
        <v>0.0164</v>
      </c>
      <c r="BA44">
        <v>0.0181</v>
      </c>
      <c r="BB44">
        <v>0.0192</v>
      </c>
      <c r="BC44">
        <v>0.0203</v>
      </c>
      <c r="BD44">
        <v>0.0215</v>
      </c>
      <c r="BE44">
        <v>0.0237</v>
      </c>
      <c r="BF44">
        <v>0.0259</v>
      </c>
      <c r="BG44">
        <v>0.0272</v>
      </c>
      <c r="BH44">
        <v>0.0286</v>
      </c>
      <c r="BI44">
        <v>0.03</v>
      </c>
      <c r="BJ44">
        <v>0.0317</v>
      </c>
      <c r="BK44">
        <v>0.0345</v>
      </c>
      <c r="BL44">
        <v>0.0368</v>
      </c>
      <c r="BM44">
        <v>0.0384</v>
      </c>
      <c r="BN44">
        <v>0.0404</v>
      </c>
      <c r="BO44">
        <v>0.0435</v>
      </c>
      <c r="BP44">
        <v>0.0463</v>
      </c>
      <c r="BQ44">
        <v>0.048</v>
      </c>
      <c r="BR44">
        <v>0.05</v>
      </c>
      <c r="BS44">
        <v>0.0534</v>
      </c>
      <c r="BT44">
        <v>0.0569</v>
      </c>
      <c r="BU44">
        <v>0.0588</v>
      </c>
      <c r="BV44">
        <v>0.0607</v>
      </c>
      <c r="BW44">
        <v>0.0626</v>
      </c>
      <c r="BX44">
        <v>0.0645</v>
      </c>
      <c r="BY44">
        <v>0.0673</v>
      </c>
      <c r="BZ44">
        <v>0.0953</v>
      </c>
      <c r="CA44">
        <v>0.1233</v>
      </c>
      <c r="CB44">
        <v>0.1556</v>
      </c>
      <c r="CC44">
        <v>0.1849</v>
      </c>
      <c r="CD44">
        <v>0.2119</v>
      </c>
      <c r="CE44">
        <v>0.2331</v>
      </c>
      <c r="CF44">
        <v>0.2521</v>
      </c>
      <c r="CG44">
        <v>0.2715</v>
      </c>
      <c r="CH44">
        <v>0.2878</v>
      </c>
      <c r="CI44">
        <v>0.3046</v>
      </c>
      <c r="CJ44">
        <v>0.3209</v>
      </c>
      <c r="CK44">
        <v>0.3361</v>
      </c>
      <c r="CL44">
        <v>0.3497</v>
      </c>
      <c r="CM44">
        <v>0.3611</v>
      </c>
      <c r="CN44">
        <v>0.3714</v>
      </c>
      <c r="CO44">
        <v>0.4052</v>
      </c>
      <c r="CP44">
        <v>0.4229</v>
      </c>
      <c r="CQ44">
        <v>0.4406</v>
      </c>
      <c r="CR44">
        <v>0.4576</v>
      </c>
      <c r="CS44">
        <v>0.4714</v>
      </c>
      <c r="CT44">
        <v>0.4798</v>
      </c>
      <c r="CU44">
        <v>0.4834</v>
      </c>
      <c r="CV44">
        <v>0.4869</v>
      </c>
      <c r="CW44">
        <v>0.4895</v>
      </c>
      <c r="CX44">
        <v>0.4906</v>
      </c>
      <c r="CY44">
        <v>0.493</v>
      </c>
      <c r="CZ44">
        <v>0.4992</v>
      </c>
      <c r="DA44">
        <v>0.5085</v>
      </c>
      <c r="DB44">
        <v>0.5179</v>
      </c>
      <c r="DC44">
        <v>0.5272</v>
      </c>
      <c r="DD44">
        <v>0.5392</v>
      </c>
      <c r="DE44">
        <v>0.5496</v>
      </c>
      <c r="DF44">
        <v>0.56</v>
      </c>
      <c r="DG44">
        <v>0.5682</v>
      </c>
      <c r="DH44">
        <v>0.57</v>
      </c>
      <c r="DI44">
        <v>0.5863</v>
      </c>
      <c r="DJ44">
        <v>0.73</v>
      </c>
      <c r="DK44">
        <v>0.7585</v>
      </c>
      <c r="DL44">
        <v>0.7854</v>
      </c>
      <c r="DM44">
        <v>0.8</v>
      </c>
      <c r="DN44">
        <v>0.8</v>
      </c>
      <c r="DO44">
        <v>0.8</v>
      </c>
      <c r="DP44">
        <v>0.8</v>
      </c>
      <c r="DQ44">
        <v>0.8</v>
      </c>
      <c r="DR44">
        <v>0.8</v>
      </c>
      <c r="DS44">
        <v>0.9301</v>
      </c>
      <c r="DT44">
        <v>0.96</v>
      </c>
      <c r="DU44">
        <v>0.96</v>
      </c>
      <c r="DV44">
        <v>0.96</v>
      </c>
      <c r="DW44">
        <v>0.96</v>
      </c>
      <c r="DX44">
        <v>0.9723</v>
      </c>
    </row>
    <row r="45" spans="1:128">
      <c r="A45">
        <v>4.4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0.0001276</v>
      </c>
      <c r="W45">
        <v>0.0001794</v>
      </c>
      <c r="X45">
        <v>0.000219</v>
      </c>
      <c r="Y45">
        <v>0.0002655</v>
      </c>
      <c r="Z45">
        <v>0.0003207</v>
      </c>
      <c r="AA45">
        <v>0.000405</v>
      </c>
      <c r="AB45">
        <v>0.0006507</v>
      </c>
      <c r="AC45">
        <v>0.0007646</v>
      </c>
      <c r="AD45">
        <v>0.0008835</v>
      </c>
      <c r="AE45">
        <v>0.001</v>
      </c>
      <c r="AF45">
        <v>0.0012</v>
      </c>
      <c r="AG45">
        <v>0.0016</v>
      </c>
      <c r="AH45">
        <v>0.0018</v>
      </c>
      <c r="AI45">
        <v>0.002</v>
      </c>
      <c r="AJ45">
        <v>0.0022</v>
      </c>
      <c r="AK45">
        <v>0.0025</v>
      </c>
      <c r="AL45">
        <v>0.0032</v>
      </c>
      <c r="AM45">
        <v>0.0037</v>
      </c>
      <c r="AN45">
        <v>0.0041</v>
      </c>
      <c r="AO45">
        <v>0.0045</v>
      </c>
      <c r="AP45">
        <v>0.0055</v>
      </c>
      <c r="AQ45">
        <v>0.0065</v>
      </c>
      <c r="AR45">
        <v>0.007</v>
      </c>
      <c r="AS45">
        <v>0.0076</v>
      </c>
      <c r="AT45">
        <v>0.0084</v>
      </c>
      <c r="AU45">
        <v>0.0101</v>
      </c>
      <c r="AV45">
        <v>0.0113</v>
      </c>
      <c r="AW45">
        <v>0.0121</v>
      </c>
      <c r="AX45">
        <v>0.0129</v>
      </c>
      <c r="AY45">
        <v>0.0141</v>
      </c>
      <c r="AZ45">
        <v>0.0165</v>
      </c>
      <c r="BA45">
        <v>0.0182</v>
      </c>
      <c r="BB45">
        <v>0.0193</v>
      </c>
      <c r="BC45">
        <v>0.0204</v>
      </c>
      <c r="BD45">
        <v>0.0216</v>
      </c>
      <c r="BE45">
        <v>0.0238</v>
      </c>
      <c r="BF45">
        <v>0.026</v>
      </c>
      <c r="BG45">
        <v>0.0273</v>
      </c>
      <c r="BH45">
        <v>0.0287</v>
      </c>
      <c r="BI45">
        <v>0.0301</v>
      </c>
      <c r="BJ45">
        <v>0.0318</v>
      </c>
      <c r="BK45">
        <v>0.0346</v>
      </c>
      <c r="BL45">
        <v>0.037</v>
      </c>
      <c r="BM45">
        <v>0.0385</v>
      </c>
      <c r="BN45">
        <v>0.0405</v>
      </c>
      <c r="BO45">
        <v>0.0436</v>
      </c>
      <c r="BP45">
        <v>0.0464</v>
      </c>
      <c r="BQ45">
        <v>0.0481</v>
      </c>
      <c r="BR45">
        <v>0.0501</v>
      </c>
      <c r="BS45">
        <v>0.0535</v>
      </c>
      <c r="BT45">
        <v>0.057</v>
      </c>
      <c r="BU45">
        <v>0.0589</v>
      </c>
      <c r="BV45">
        <v>0.0608</v>
      </c>
      <c r="BW45">
        <v>0.0627</v>
      </c>
      <c r="BX45">
        <v>0.0646</v>
      </c>
      <c r="BY45">
        <v>0.0674</v>
      </c>
      <c r="BZ45">
        <v>0.0954</v>
      </c>
      <c r="CA45">
        <v>0.1234</v>
      </c>
      <c r="CB45">
        <v>0.1557</v>
      </c>
      <c r="CC45">
        <v>0.185</v>
      </c>
      <c r="CD45">
        <v>0.2119</v>
      </c>
      <c r="CE45">
        <v>0.2331</v>
      </c>
      <c r="CF45">
        <v>0.2522</v>
      </c>
      <c r="CG45">
        <v>0.2716</v>
      </c>
      <c r="CH45">
        <v>0.2879</v>
      </c>
      <c r="CI45">
        <v>0.3047</v>
      </c>
      <c r="CJ45">
        <v>0.321</v>
      </c>
      <c r="CK45">
        <v>0.3362</v>
      </c>
      <c r="CL45">
        <v>0.3498</v>
      </c>
      <c r="CM45">
        <v>0.3612</v>
      </c>
      <c r="CN45">
        <v>0.3714</v>
      </c>
      <c r="CO45">
        <v>0.4052</v>
      </c>
      <c r="CP45">
        <v>0.423</v>
      </c>
      <c r="CQ45">
        <v>0.4406</v>
      </c>
      <c r="CR45">
        <v>0.4576</v>
      </c>
      <c r="CS45">
        <v>0.4714</v>
      </c>
      <c r="CT45">
        <v>0.4798</v>
      </c>
      <c r="CU45">
        <v>0.4834</v>
      </c>
      <c r="CV45">
        <v>0.4869</v>
      </c>
      <c r="CW45">
        <v>0.4895</v>
      </c>
      <c r="CX45">
        <v>0.4906</v>
      </c>
      <c r="CY45">
        <v>0.493</v>
      </c>
      <c r="CZ45">
        <v>0.4993</v>
      </c>
      <c r="DA45">
        <v>0.5086</v>
      </c>
      <c r="DB45">
        <v>0.5179</v>
      </c>
      <c r="DC45">
        <v>0.5272</v>
      </c>
      <c r="DD45">
        <v>0.5392</v>
      </c>
      <c r="DE45">
        <v>0.5496</v>
      </c>
      <c r="DF45">
        <v>0.56</v>
      </c>
      <c r="DG45">
        <v>0.5682</v>
      </c>
      <c r="DH45">
        <v>0.57</v>
      </c>
      <c r="DI45">
        <v>0.5863</v>
      </c>
      <c r="DJ45">
        <v>0.73</v>
      </c>
      <c r="DK45">
        <v>0.7585</v>
      </c>
      <c r="DL45">
        <v>0.7854</v>
      </c>
      <c r="DM45">
        <v>0.8</v>
      </c>
      <c r="DN45">
        <v>0.8</v>
      </c>
      <c r="DO45">
        <v>0.8</v>
      </c>
      <c r="DP45">
        <v>0.8</v>
      </c>
      <c r="DQ45">
        <v>0.8</v>
      </c>
      <c r="DR45">
        <v>0.8</v>
      </c>
      <c r="DS45">
        <v>0.9301</v>
      </c>
      <c r="DT45">
        <v>0.96</v>
      </c>
      <c r="DU45">
        <v>0.96</v>
      </c>
      <c r="DV45">
        <v>0.96</v>
      </c>
      <c r="DW45">
        <v>0.96</v>
      </c>
      <c r="DX45">
        <v>0.9723</v>
      </c>
    </row>
    <row r="46" spans="1:128">
      <c r="A46">
        <v>4.5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0.0001279</v>
      </c>
      <c r="W46">
        <v>0.0001796</v>
      </c>
      <c r="X46">
        <v>0.0002194</v>
      </c>
      <c r="Y46">
        <v>0.0002661</v>
      </c>
      <c r="Z46">
        <v>0.0003215</v>
      </c>
      <c r="AA46">
        <v>0.0004056</v>
      </c>
      <c r="AB46">
        <v>0.0006515</v>
      </c>
      <c r="AC46">
        <v>0.0007661</v>
      </c>
      <c r="AD46">
        <v>0.0008848</v>
      </c>
      <c r="AE46">
        <v>0.001</v>
      </c>
      <c r="AF46">
        <v>0.0012</v>
      </c>
      <c r="AG46">
        <v>0.0016</v>
      </c>
      <c r="AH46">
        <v>0.0018</v>
      </c>
      <c r="AI46">
        <v>0.002</v>
      </c>
      <c r="AJ46">
        <v>0.0022</v>
      </c>
      <c r="AK46">
        <v>0.0025</v>
      </c>
      <c r="AL46">
        <v>0.0032</v>
      </c>
      <c r="AM46">
        <v>0.0037</v>
      </c>
      <c r="AN46">
        <v>0.0041</v>
      </c>
      <c r="AO46">
        <v>0.0045</v>
      </c>
      <c r="AP46">
        <v>0.0055</v>
      </c>
      <c r="AQ46">
        <v>0.0065</v>
      </c>
      <c r="AR46">
        <v>0.007</v>
      </c>
      <c r="AS46">
        <v>0.0076</v>
      </c>
      <c r="AT46">
        <v>0.0084</v>
      </c>
      <c r="AU46">
        <v>0.0101</v>
      </c>
      <c r="AV46">
        <v>0.0113</v>
      </c>
      <c r="AW46">
        <v>0.0121</v>
      </c>
      <c r="AX46">
        <v>0.0129</v>
      </c>
      <c r="AY46">
        <v>0.0141</v>
      </c>
      <c r="AZ46">
        <v>0.0165</v>
      </c>
      <c r="BA46">
        <v>0.0182</v>
      </c>
      <c r="BB46">
        <v>0.0193</v>
      </c>
      <c r="BC46">
        <v>0.0204</v>
      </c>
      <c r="BD46">
        <v>0.0216</v>
      </c>
      <c r="BE46">
        <v>0.0238</v>
      </c>
      <c r="BF46">
        <v>0.026</v>
      </c>
      <c r="BG46">
        <v>0.0273</v>
      </c>
      <c r="BH46">
        <v>0.0287</v>
      </c>
      <c r="BI46">
        <v>0.0301</v>
      </c>
      <c r="BJ46">
        <v>0.0319</v>
      </c>
      <c r="BK46">
        <v>0.0346</v>
      </c>
      <c r="BL46">
        <v>0.037</v>
      </c>
      <c r="BM46">
        <v>0.0385</v>
      </c>
      <c r="BN46">
        <v>0.0405</v>
      </c>
      <c r="BO46">
        <v>0.0436</v>
      </c>
      <c r="BP46">
        <v>0.0464</v>
      </c>
      <c r="BQ46">
        <v>0.0482</v>
      </c>
      <c r="BR46">
        <v>0.0501</v>
      </c>
      <c r="BS46">
        <v>0.0535</v>
      </c>
      <c r="BT46">
        <v>0.057</v>
      </c>
      <c r="BU46">
        <v>0.0589</v>
      </c>
      <c r="BV46">
        <v>0.0608</v>
      </c>
      <c r="BW46">
        <v>0.0627</v>
      </c>
      <c r="BX46">
        <v>0.0646</v>
      </c>
      <c r="BY46">
        <v>0.0674</v>
      </c>
      <c r="BZ46">
        <v>0.0954</v>
      </c>
      <c r="CA46">
        <v>0.1234</v>
      </c>
      <c r="CB46">
        <v>0.1557</v>
      </c>
      <c r="CC46">
        <v>0.185</v>
      </c>
      <c r="CD46">
        <v>0.2119</v>
      </c>
      <c r="CE46">
        <v>0.2331</v>
      </c>
      <c r="CF46">
        <v>0.2522</v>
      </c>
      <c r="CG46">
        <v>0.2716</v>
      </c>
      <c r="CH46">
        <v>0.2879</v>
      </c>
      <c r="CI46">
        <v>0.3047</v>
      </c>
      <c r="CJ46">
        <v>0.321</v>
      </c>
      <c r="CK46">
        <v>0.3362</v>
      </c>
      <c r="CL46">
        <v>0.3498</v>
      </c>
      <c r="CM46">
        <v>0.3612</v>
      </c>
      <c r="CN46">
        <v>0.3714</v>
      </c>
      <c r="CO46">
        <v>0.4052</v>
      </c>
      <c r="CP46">
        <v>0.423</v>
      </c>
      <c r="CQ46">
        <v>0.4406</v>
      </c>
      <c r="CR46">
        <v>0.4576</v>
      </c>
      <c r="CS46">
        <v>0.4714</v>
      </c>
      <c r="CT46">
        <v>0.4798</v>
      </c>
      <c r="CU46">
        <v>0.4834</v>
      </c>
      <c r="CV46">
        <v>0.4869</v>
      </c>
      <c r="CW46">
        <v>0.4895</v>
      </c>
      <c r="CX46">
        <v>0.4906</v>
      </c>
      <c r="CY46">
        <v>0.493</v>
      </c>
      <c r="CZ46">
        <v>0.4993</v>
      </c>
      <c r="DA46">
        <v>0.5086</v>
      </c>
      <c r="DB46">
        <v>0.5179</v>
      </c>
      <c r="DC46">
        <v>0.5272</v>
      </c>
      <c r="DD46">
        <v>0.5392</v>
      </c>
      <c r="DE46">
        <v>0.5496</v>
      </c>
      <c r="DF46">
        <v>0.56</v>
      </c>
      <c r="DG46">
        <v>0.5682</v>
      </c>
      <c r="DH46">
        <v>0.57</v>
      </c>
      <c r="DI46">
        <v>0.5863</v>
      </c>
      <c r="DJ46">
        <v>0.73</v>
      </c>
      <c r="DK46">
        <v>0.7585</v>
      </c>
      <c r="DL46">
        <v>0.7854</v>
      </c>
      <c r="DM46">
        <v>0.8</v>
      </c>
      <c r="DN46">
        <v>0.8</v>
      </c>
      <c r="DO46">
        <v>0.8</v>
      </c>
      <c r="DP46">
        <v>0.8</v>
      </c>
      <c r="DQ46">
        <v>0.8</v>
      </c>
      <c r="DR46">
        <v>0.8</v>
      </c>
      <c r="DS46">
        <v>0.9301</v>
      </c>
      <c r="DT46">
        <v>0.96</v>
      </c>
      <c r="DU46">
        <v>0.96</v>
      </c>
      <c r="DV46">
        <v>0.96</v>
      </c>
      <c r="DW46">
        <v>0.96</v>
      </c>
      <c r="DX46">
        <v>0.9723</v>
      </c>
    </row>
    <row r="47" spans="1:128">
      <c r="A47">
        <v>4.6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0.0001279</v>
      </c>
      <c r="W47">
        <v>0.0001796</v>
      </c>
      <c r="X47">
        <v>0.0002194</v>
      </c>
      <c r="Y47">
        <v>0.0002661</v>
      </c>
      <c r="Z47">
        <v>0.0003215</v>
      </c>
      <c r="AA47">
        <v>0.0004056</v>
      </c>
      <c r="AB47">
        <v>0.0006515</v>
      </c>
      <c r="AC47">
        <v>0.0007661</v>
      </c>
      <c r="AD47">
        <v>0.0008848</v>
      </c>
      <c r="AE47">
        <v>0.001</v>
      </c>
      <c r="AF47">
        <v>0.0012</v>
      </c>
      <c r="AG47">
        <v>0.0016</v>
      </c>
      <c r="AH47">
        <v>0.0018</v>
      </c>
      <c r="AI47">
        <v>0.002</v>
      </c>
      <c r="AJ47">
        <v>0.0022</v>
      </c>
      <c r="AK47">
        <v>0.0025</v>
      </c>
      <c r="AL47">
        <v>0.0032</v>
      </c>
      <c r="AM47">
        <v>0.0037</v>
      </c>
      <c r="AN47">
        <v>0.0041</v>
      </c>
      <c r="AO47">
        <v>0.0045</v>
      </c>
      <c r="AP47">
        <v>0.0055</v>
      </c>
      <c r="AQ47">
        <v>0.0065</v>
      </c>
      <c r="AR47">
        <v>0.007</v>
      </c>
      <c r="AS47">
        <v>0.0076</v>
      </c>
      <c r="AT47">
        <v>0.0084</v>
      </c>
      <c r="AU47">
        <v>0.0101</v>
      </c>
      <c r="AV47">
        <v>0.0113</v>
      </c>
      <c r="AW47">
        <v>0.0121</v>
      </c>
      <c r="AX47">
        <v>0.0129</v>
      </c>
      <c r="AY47">
        <v>0.0141</v>
      </c>
      <c r="AZ47">
        <v>0.0165</v>
      </c>
      <c r="BA47">
        <v>0.0182</v>
      </c>
      <c r="BB47">
        <v>0.0193</v>
      </c>
      <c r="BC47">
        <v>0.0204</v>
      </c>
      <c r="BD47">
        <v>0.0216</v>
      </c>
      <c r="BE47">
        <v>0.0238</v>
      </c>
      <c r="BF47">
        <v>0.026</v>
      </c>
      <c r="BG47">
        <v>0.0273</v>
      </c>
      <c r="BH47">
        <v>0.0287</v>
      </c>
      <c r="BI47">
        <v>0.0301</v>
      </c>
      <c r="BJ47">
        <v>0.0319</v>
      </c>
      <c r="BK47">
        <v>0.0346</v>
      </c>
      <c r="BL47">
        <v>0.037</v>
      </c>
      <c r="BM47">
        <v>0.0385</v>
      </c>
      <c r="BN47">
        <v>0.0405</v>
      </c>
      <c r="BO47">
        <v>0.0436</v>
      </c>
      <c r="BP47">
        <v>0.0464</v>
      </c>
      <c r="BQ47">
        <v>0.0482</v>
      </c>
      <c r="BR47">
        <v>0.0501</v>
      </c>
      <c r="BS47">
        <v>0.0535</v>
      </c>
      <c r="BT47">
        <v>0.057</v>
      </c>
      <c r="BU47">
        <v>0.0589</v>
      </c>
      <c r="BV47">
        <v>0.0608</v>
      </c>
      <c r="BW47">
        <v>0.0627</v>
      </c>
      <c r="BX47">
        <v>0.0646</v>
      </c>
      <c r="BY47">
        <v>0.0674</v>
      </c>
      <c r="BZ47">
        <v>0.0954</v>
      </c>
      <c r="CA47">
        <v>0.1234</v>
      </c>
      <c r="CB47">
        <v>0.1557</v>
      </c>
      <c r="CC47">
        <v>0.185</v>
      </c>
      <c r="CD47">
        <v>0.2119</v>
      </c>
      <c r="CE47">
        <v>0.2331</v>
      </c>
      <c r="CF47">
        <v>0.2522</v>
      </c>
      <c r="CG47">
        <v>0.2716</v>
      </c>
      <c r="CH47">
        <v>0.2879</v>
      </c>
      <c r="CI47">
        <v>0.3047</v>
      </c>
      <c r="CJ47">
        <v>0.321</v>
      </c>
      <c r="CK47">
        <v>0.3362</v>
      </c>
      <c r="CL47">
        <v>0.3498</v>
      </c>
      <c r="CM47">
        <v>0.3612</v>
      </c>
      <c r="CN47">
        <v>0.3714</v>
      </c>
      <c r="CO47">
        <v>0.4052</v>
      </c>
      <c r="CP47">
        <v>0.423</v>
      </c>
      <c r="CQ47">
        <v>0.4406</v>
      </c>
      <c r="CR47">
        <v>0.4576</v>
      </c>
      <c r="CS47">
        <v>0.4714</v>
      </c>
      <c r="CT47">
        <v>0.4798</v>
      </c>
      <c r="CU47">
        <v>0.4834</v>
      </c>
      <c r="CV47">
        <v>0.4869</v>
      </c>
      <c r="CW47">
        <v>0.4895</v>
      </c>
      <c r="CX47">
        <v>0.4906</v>
      </c>
      <c r="CY47">
        <v>0.493</v>
      </c>
      <c r="CZ47">
        <v>0.4993</v>
      </c>
      <c r="DA47">
        <v>0.5086</v>
      </c>
      <c r="DB47">
        <v>0.5179</v>
      </c>
      <c r="DC47">
        <v>0.5272</v>
      </c>
      <c r="DD47">
        <v>0.5392</v>
      </c>
      <c r="DE47">
        <v>0.5496</v>
      </c>
      <c r="DF47">
        <v>0.56</v>
      </c>
      <c r="DG47">
        <v>0.5682</v>
      </c>
      <c r="DH47">
        <v>0.57</v>
      </c>
      <c r="DI47">
        <v>0.5863</v>
      </c>
      <c r="DJ47">
        <v>0.73</v>
      </c>
      <c r="DK47">
        <v>0.7585</v>
      </c>
      <c r="DL47">
        <v>0.7854</v>
      </c>
      <c r="DM47">
        <v>0.8</v>
      </c>
      <c r="DN47">
        <v>0.8</v>
      </c>
      <c r="DO47">
        <v>0.8</v>
      </c>
      <c r="DP47">
        <v>0.8</v>
      </c>
      <c r="DQ47">
        <v>0.8</v>
      </c>
      <c r="DR47">
        <v>0.8</v>
      </c>
      <c r="DS47">
        <v>0.9301</v>
      </c>
      <c r="DT47">
        <v>0.96</v>
      </c>
      <c r="DU47">
        <v>0.96</v>
      </c>
      <c r="DV47">
        <v>0.96</v>
      </c>
      <c r="DW47">
        <v>0.96</v>
      </c>
      <c r="DX47">
        <v>0.9723</v>
      </c>
    </row>
    <row r="48" spans="1:128">
      <c r="A48">
        <v>4.7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0.0001279</v>
      </c>
      <c r="W48">
        <v>0.0001796</v>
      </c>
      <c r="X48">
        <v>0.0002194</v>
      </c>
      <c r="Y48">
        <v>0.0002661</v>
      </c>
      <c r="Z48">
        <v>0.0003215</v>
      </c>
      <c r="AA48">
        <v>0.0004056</v>
      </c>
      <c r="AB48">
        <v>0.0006515</v>
      </c>
      <c r="AC48">
        <v>0.0007661</v>
      </c>
      <c r="AD48">
        <v>0.0008848</v>
      </c>
      <c r="AE48">
        <v>0.001</v>
      </c>
      <c r="AF48">
        <v>0.0012</v>
      </c>
      <c r="AG48">
        <v>0.0016</v>
      </c>
      <c r="AH48">
        <v>0.0018</v>
      </c>
      <c r="AI48">
        <v>0.002</v>
      </c>
      <c r="AJ48">
        <v>0.0022</v>
      </c>
      <c r="AK48">
        <v>0.0025</v>
      </c>
      <c r="AL48">
        <v>0.0032</v>
      </c>
      <c r="AM48">
        <v>0.0037</v>
      </c>
      <c r="AN48">
        <v>0.0041</v>
      </c>
      <c r="AO48">
        <v>0.0045</v>
      </c>
      <c r="AP48">
        <v>0.0055</v>
      </c>
      <c r="AQ48">
        <v>0.0065</v>
      </c>
      <c r="AR48">
        <v>0.007</v>
      </c>
      <c r="AS48">
        <v>0.0076</v>
      </c>
      <c r="AT48">
        <v>0.0084</v>
      </c>
      <c r="AU48">
        <v>0.0101</v>
      </c>
      <c r="AV48">
        <v>0.0113</v>
      </c>
      <c r="AW48">
        <v>0.0121</v>
      </c>
      <c r="AX48">
        <v>0.0129</v>
      </c>
      <c r="AY48">
        <v>0.0141</v>
      </c>
      <c r="AZ48">
        <v>0.0165</v>
      </c>
      <c r="BA48">
        <v>0.0182</v>
      </c>
      <c r="BB48">
        <v>0.0193</v>
      </c>
      <c r="BC48">
        <v>0.0204</v>
      </c>
      <c r="BD48">
        <v>0.0216</v>
      </c>
      <c r="BE48">
        <v>0.0238</v>
      </c>
      <c r="BF48">
        <v>0.026</v>
      </c>
      <c r="BG48">
        <v>0.0273</v>
      </c>
      <c r="BH48">
        <v>0.0287</v>
      </c>
      <c r="BI48">
        <v>0.0301</v>
      </c>
      <c r="BJ48">
        <v>0.0319</v>
      </c>
      <c r="BK48">
        <v>0.0346</v>
      </c>
      <c r="BL48">
        <v>0.037</v>
      </c>
      <c r="BM48">
        <v>0.0385</v>
      </c>
      <c r="BN48">
        <v>0.0405</v>
      </c>
      <c r="BO48">
        <v>0.0436</v>
      </c>
      <c r="BP48">
        <v>0.0464</v>
      </c>
      <c r="BQ48">
        <v>0.0482</v>
      </c>
      <c r="BR48">
        <v>0.0501</v>
      </c>
      <c r="BS48">
        <v>0.0535</v>
      </c>
      <c r="BT48">
        <v>0.057</v>
      </c>
      <c r="BU48">
        <v>0.0589</v>
      </c>
      <c r="BV48">
        <v>0.0608</v>
      </c>
      <c r="BW48">
        <v>0.0627</v>
      </c>
      <c r="BX48">
        <v>0.0646</v>
      </c>
      <c r="BY48">
        <v>0.0674</v>
      </c>
      <c r="BZ48">
        <v>0.0954</v>
      </c>
      <c r="CA48">
        <v>0.1234</v>
      </c>
      <c r="CB48">
        <v>0.1557</v>
      </c>
      <c r="CC48">
        <v>0.185</v>
      </c>
      <c r="CD48">
        <v>0.2119</v>
      </c>
      <c r="CE48">
        <v>0.2331</v>
      </c>
      <c r="CF48">
        <v>0.2522</v>
      </c>
      <c r="CG48">
        <v>0.2716</v>
      </c>
      <c r="CH48">
        <v>0.2879</v>
      </c>
      <c r="CI48">
        <v>0.3047</v>
      </c>
      <c r="CJ48">
        <v>0.321</v>
      </c>
      <c r="CK48">
        <v>0.3362</v>
      </c>
      <c r="CL48">
        <v>0.3498</v>
      </c>
      <c r="CM48">
        <v>0.3612</v>
      </c>
      <c r="CN48">
        <v>0.3714</v>
      </c>
      <c r="CO48">
        <v>0.4052</v>
      </c>
      <c r="CP48">
        <v>0.423</v>
      </c>
      <c r="CQ48">
        <v>0.4406</v>
      </c>
      <c r="CR48">
        <v>0.4576</v>
      </c>
      <c r="CS48">
        <v>0.4714</v>
      </c>
      <c r="CT48">
        <v>0.4798</v>
      </c>
      <c r="CU48">
        <v>0.4834</v>
      </c>
      <c r="CV48">
        <v>0.4869</v>
      </c>
      <c r="CW48">
        <v>0.4895</v>
      </c>
      <c r="CX48">
        <v>0.4906</v>
      </c>
      <c r="CY48">
        <v>0.493</v>
      </c>
      <c r="CZ48">
        <v>0.4993</v>
      </c>
      <c r="DA48">
        <v>0.5086</v>
      </c>
      <c r="DB48">
        <v>0.5179</v>
      </c>
      <c r="DC48">
        <v>0.5272</v>
      </c>
      <c r="DD48">
        <v>0.5392</v>
      </c>
      <c r="DE48">
        <v>0.5496</v>
      </c>
      <c r="DF48">
        <v>0.56</v>
      </c>
      <c r="DG48">
        <v>0.5682</v>
      </c>
      <c r="DH48">
        <v>0.57</v>
      </c>
      <c r="DI48">
        <v>0.5863</v>
      </c>
      <c r="DJ48">
        <v>0.73</v>
      </c>
      <c r="DK48">
        <v>0.7585</v>
      </c>
      <c r="DL48">
        <v>0.7854</v>
      </c>
      <c r="DM48">
        <v>0.8</v>
      </c>
      <c r="DN48">
        <v>0.8</v>
      </c>
      <c r="DO48">
        <v>0.8</v>
      </c>
      <c r="DP48">
        <v>0.8</v>
      </c>
      <c r="DQ48">
        <v>0.8</v>
      </c>
      <c r="DR48">
        <v>0.8</v>
      </c>
      <c r="DS48">
        <v>0.9301</v>
      </c>
      <c r="DT48">
        <v>0.96</v>
      </c>
      <c r="DU48">
        <v>0.96</v>
      </c>
      <c r="DV48">
        <v>0.96</v>
      </c>
      <c r="DW48">
        <v>0.96</v>
      </c>
      <c r="DX48">
        <v>0.9723</v>
      </c>
    </row>
    <row r="49" spans="1:128">
      <c r="A49">
        <v>4.8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0.0001279</v>
      </c>
      <c r="W49">
        <v>0.0001796</v>
      </c>
      <c r="X49">
        <v>0.0002194</v>
      </c>
      <c r="Y49">
        <v>0.0002661</v>
      </c>
      <c r="Z49">
        <v>0.0003215</v>
      </c>
      <c r="AA49">
        <v>0.0004056</v>
      </c>
      <c r="AB49">
        <v>0.0006515</v>
      </c>
      <c r="AC49">
        <v>0.0007661</v>
      </c>
      <c r="AD49">
        <v>0.0008848</v>
      </c>
      <c r="AE49">
        <v>0.001</v>
      </c>
      <c r="AF49">
        <v>0.0012</v>
      </c>
      <c r="AG49">
        <v>0.0016</v>
      </c>
      <c r="AH49">
        <v>0.0018</v>
      </c>
      <c r="AI49">
        <v>0.002</v>
      </c>
      <c r="AJ49">
        <v>0.0022</v>
      </c>
      <c r="AK49">
        <v>0.0025</v>
      </c>
      <c r="AL49">
        <v>0.0032</v>
      </c>
      <c r="AM49">
        <v>0.0037</v>
      </c>
      <c r="AN49">
        <v>0.0041</v>
      </c>
      <c r="AO49">
        <v>0.0045</v>
      </c>
      <c r="AP49">
        <v>0.0055</v>
      </c>
      <c r="AQ49">
        <v>0.0065</v>
      </c>
      <c r="AR49">
        <v>0.007</v>
      </c>
      <c r="AS49">
        <v>0.0076</v>
      </c>
      <c r="AT49">
        <v>0.0084</v>
      </c>
      <c r="AU49">
        <v>0.0101</v>
      </c>
      <c r="AV49">
        <v>0.0113</v>
      </c>
      <c r="AW49">
        <v>0.0121</v>
      </c>
      <c r="AX49">
        <v>0.0129</v>
      </c>
      <c r="AY49">
        <v>0.0141</v>
      </c>
      <c r="AZ49">
        <v>0.0165</v>
      </c>
      <c r="BA49">
        <v>0.0182</v>
      </c>
      <c r="BB49">
        <v>0.0193</v>
      </c>
      <c r="BC49">
        <v>0.0204</v>
      </c>
      <c r="BD49">
        <v>0.0216</v>
      </c>
      <c r="BE49">
        <v>0.0238</v>
      </c>
      <c r="BF49">
        <v>0.026</v>
      </c>
      <c r="BG49">
        <v>0.0273</v>
      </c>
      <c r="BH49">
        <v>0.0287</v>
      </c>
      <c r="BI49">
        <v>0.0301</v>
      </c>
      <c r="BJ49">
        <v>0.0319</v>
      </c>
      <c r="BK49">
        <v>0.0346</v>
      </c>
      <c r="BL49">
        <v>0.037</v>
      </c>
      <c r="BM49">
        <v>0.0385</v>
      </c>
      <c r="BN49">
        <v>0.0405</v>
      </c>
      <c r="BO49">
        <v>0.0436</v>
      </c>
      <c r="BP49">
        <v>0.0464</v>
      </c>
      <c r="BQ49">
        <v>0.0482</v>
      </c>
      <c r="BR49">
        <v>0.0501</v>
      </c>
      <c r="BS49">
        <v>0.0535</v>
      </c>
      <c r="BT49">
        <v>0.057</v>
      </c>
      <c r="BU49">
        <v>0.0589</v>
      </c>
      <c r="BV49">
        <v>0.0608</v>
      </c>
      <c r="BW49">
        <v>0.0627</v>
      </c>
      <c r="BX49">
        <v>0.0646</v>
      </c>
      <c r="BY49">
        <v>0.0674</v>
      </c>
      <c r="BZ49">
        <v>0.0954</v>
      </c>
      <c r="CA49">
        <v>0.1234</v>
      </c>
      <c r="CB49">
        <v>0.1557</v>
      </c>
      <c r="CC49">
        <v>0.185</v>
      </c>
      <c r="CD49">
        <v>0.2119</v>
      </c>
      <c r="CE49">
        <v>0.2331</v>
      </c>
      <c r="CF49">
        <v>0.2522</v>
      </c>
      <c r="CG49">
        <v>0.2716</v>
      </c>
      <c r="CH49">
        <v>0.2879</v>
      </c>
      <c r="CI49">
        <v>0.3047</v>
      </c>
      <c r="CJ49">
        <v>0.321</v>
      </c>
      <c r="CK49">
        <v>0.3362</v>
      </c>
      <c r="CL49">
        <v>0.3498</v>
      </c>
      <c r="CM49">
        <v>0.3612</v>
      </c>
      <c r="CN49">
        <v>0.3714</v>
      </c>
      <c r="CO49">
        <v>0.4052</v>
      </c>
      <c r="CP49">
        <v>0.423</v>
      </c>
      <c r="CQ49">
        <v>0.4406</v>
      </c>
      <c r="CR49">
        <v>0.4576</v>
      </c>
      <c r="CS49">
        <v>0.4714</v>
      </c>
      <c r="CT49">
        <v>0.4798</v>
      </c>
      <c r="CU49">
        <v>0.4834</v>
      </c>
      <c r="CV49">
        <v>0.4869</v>
      </c>
      <c r="CW49">
        <v>0.4895</v>
      </c>
      <c r="CX49">
        <v>0.4906</v>
      </c>
      <c r="CY49">
        <v>0.493</v>
      </c>
      <c r="CZ49">
        <v>0.4993</v>
      </c>
      <c r="DA49">
        <v>0.5086</v>
      </c>
      <c r="DB49">
        <v>0.5179</v>
      </c>
      <c r="DC49">
        <v>0.5272</v>
      </c>
      <c r="DD49">
        <v>0.5392</v>
      </c>
      <c r="DE49">
        <v>0.5496</v>
      </c>
      <c r="DF49">
        <v>0.56</v>
      </c>
      <c r="DG49">
        <v>0.5682</v>
      </c>
      <c r="DH49">
        <v>0.57</v>
      </c>
      <c r="DI49">
        <v>0.5863</v>
      </c>
      <c r="DJ49">
        <v>0.73</v>
      </c>
      <c r="DK49">
        <v>0.7585</v>
      </c>
      <c r="DL49">
        <v>0.7854</v>
      </c>
      <c r="DM49">
        <v>0.8</v>
      </c>
      <c r="DN49">
        <v>0.8</v>
      </c>
      <c r="DO49">
        <v>0.8</v>
      </c>
      <c r="DP49">
        <v>0.8</v>
      </c>
      <c r="DQ49">
        <v>0.8</v>
      </c>
      <c r="DR49">
        <v>0.8</v>
      </c>
      <c r="DS49">
        <v>0.9301</v>
      </c>
      <c r="DT49">
        <v>0.96</v>
      </c>
      <c r="DU49">
        <v>0.96</v>
      </c>
      <c r="DV49">
        <v>0.96</v>
      </c>
      <c r="DW49">
        <v>0.96</v>
      </c>
      <c r="DX49">
        <v>0.9723</v>
      </c>
    </row>
    <row r="50" spans="1:128">
      <c r="A50">
        <v>4.9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0.0001279</v>
      </c>
      <c r="W50">
        <v>0.0001796</v>
      </c>
      <c r="X50">
        <v>0.0002194</v>
      </c>
      <c r="Y50">
        <v>0.0002661</v>
      </c>
      <c r="Z50">
        <v>0.0003215</v>
      </c>
      <c r="AA50">
        <v>0.0004056</v>
      </c>
      <c r="AB50">
        <v>0.0006515</v>
      </c>
      <c r="AC50">
        <v>0.0007661</v>
      </c>
      <c r="AD50">
        <v>0.0008848</v>
      </c>
      <c r="AE50">
        <v>0.001</v>
      </c>
      <c r="AF50">
        <v>0.0012</v>
      </c>
      <c r="AG50">
        <v>0.0016</v>
      </c>
      <c r="AH50">
        <v>0.0018</v>
      </c>
      <c r="AI50">
        <v>0.002</v>
      </c>
      <c r="AJ50">
        <v>0.0022</v>
      </c>
      <c r="AK50">
        <v>0.0025</v>
      </c>
      <c r="AL50">
        <v>0.0032</v>
      </c>
      <c r="AM50">
        <v>0.0037</v>
      </c>
      <c r="AN50">
        <v>0.0041</v>
      </c>
      <c r="AO50">
        <v>0.0045</v>
      </c>
      <c r="AP50">
        <v>0.0055</v>
      </c>
      <c r="AQ50">
        <v>0.0065</v>
      </c>
      <c r="AR50">
        <v>0.007</v>
      </c>
      <c r="AS50">
        <v>0.0076</v>
      </c>
      <c r="AT50">
        <v>0.0084</v>
      </c>
      <c r="AU50">
        <v>0.0101</v>
      </c>
      <c r="AV50">
        <v>0.0113</v>
      </c>
      <c r="AW50">
        <v>0.0121</v>
      </c>
      <c r="AX50">
        <v>0.0129</v>
      </c>
      <c r="AY50">
        <v>0.0141</v>
      </c>
      <c r="AZ50">
        <v>0.0165</v>
      </c>
      <c r="BA50">
        <v>0.0182</v>
      </c>
      <c r="BB50">
        <v>0.0193</v>
      </c>
      <c r="BC50">
        <v>0.0204</v>
      </c>
      <c r="BD50">
        <v>0.0216</v>
      </c>
      <c r="BE50">
        <v>0.0238</v>
      </c>
      <c r="BF50">
        <v>0.026</v>
      </c>
      <c r="BG50">
        <v>0.0273</v>
      </c>
      <c r="BH50">
        <v>0.0287</v>
      </c>
      <c r="BI50">
        <v>0.0301</v>
      </c>
      <c r="BJ50">
        <v>0.0319</v>
      </c>
      <c r="BK50">
        <v>0.0346</v>
      </c>
      <c r="BL50">
        <v>0.037</v>
      </c>
      <c r="BM50">
        <v>0.0385</v>
      </c>
      <c r="BN50">
        <v>0.0405</v>
      </c>
      <c r="BO50">
        <v>0.0436</v>
      </c>
      <c r="BP50">
        <v>0.0464</v>
      </c>
      <c r="BQ50">
        <v>0.0482</v>
      </c>
      <c r="BR50">
        <v>0.0501</v>
      </c>
      <c r="BS50">
        <v>0.0535</v>
      </c>
      <c r="BT50">
        <v>0.057</v>
      </c>
      <c r="BU50">
        <v>0.0589</v>
      </c>
      <c r="BV50">
        <v>0.0608</v>
      </c>
      <c r="BW50">
        <v>0.0627</v>
      </c>
      <c r="BX50">
        <v>0.0646</v>
      </c>
      <c r="BY50">
        <v>0.0674</v>
      </c>
      <c r="BZ50">
        <v>0.0954</v>
      </c>
      <c r="CA50">
        <v>0.1234</v>
      </c>
      <c r="CB50">
        <v>0.1557</v>
      </c>
      <c r="CC50">
        <v>0.185</v>
      </c>
      <c r="CD50">
        <v>0.2119</v>
      </c>
      <c r="CE50">
        <v>0.2331</v>
      </c>
      <c r="CF50">
        <v>0.2522</v>
      </c>
      <c r="CG50">
        <v>0.2716</v>
      </c>
      <c r="CH50">
        <v>0.2879</v>
      </c>
      <c r="CI50">
        <v>0.3047</v>
      </c>
      <c r="CJ50">
        <v>0.321</v>
      </c>
      <c r="CK50">
        <v>0.3362</v>
      </c>
      <c r="CL50">
        <v>0.3498</v>
      </c>
      <c r="CM50">
        <v>0.3612</v>
      </c>
      <c r="CN50">
        <v>0.3714</v>
      </c>
      <c r="CO50">
        <v>0.4052</v>
      </c>
      <c r="CP50">
        <v>0.423</v>
      </c>
      <c r="CQ50">
        <v>0.4406</v>
      </c>
      <c r="CR50">
        <v>0.4576</v>
      </c>
      <c r="CS50">
        <v>0.4714</v>
      </c>
      <c r="CT50">
        <v>0.4798</v>
      </c>
      <c r="CU50">
        <v>0.4834</v>
      </c>
      <c r="CV50">
        <v>0.4869</v>
      </c>
      <c r="CW50">
        <v>0.4895</v>
      </c>
      <c r="CX50">
        <v>0.4906</v>
      </c>
      <c r="CY50">
        <v>0.493</v>
      </c>
      <c r="CZ50">
        <v>0.4993</v>
      </c>
      <c r="DA50">
        <v>0.5086</v>
      </c>
      <c r="DB50">
        <v>0.5179</v>
      </c>
      <c r="DC50">
        <v>0.5272</v>
      </c>
      <c r="DD50">
        <v>0.5392</v>
      </c>
      <c r="DE50">
        <v>0.5496</v>
      </c>
      <c r="DF50">
        <v>0.56</v>
      </c>
      <c r="DG50">
        <v>0.5682</v>
      </c>
      <c r="DH50">
        <v>0.57</v>
      </c>
      <c r="DI50">
        <v>0.5863</v>
      </c>
      <c r="DJ50">
        <v>0.73</v>
      </c>
      <c r="DK50">
        <v>0.7585</v>
      </c>
      <c r="DL50">
        <v>0.7854</v>
      </c>
      <c r="DM50">
        <v>0.8</v>
      </c>
      <c r="DN50">
        <v>0.8</v>
      </c>
      <c r="DO50">
        <v>0.8</v>
      </c>
      <c r="DP50">
        <v>0.8</v>
      </c>
      <c r="DQ50">
        <v>0.8</v>
      </c>
      <c r="DR50">
        <v>0.8</v>
      </c>
      <c r="DS50">
        <v>0.9301</v>
      </c>
      <c r="DT50">
        <v>0.96</v>
      </c>
      <c r="DU50">
        <v>0.96</v>
      </c>
      <c r="DV50">
        <v>0.96</v>
      </c>
      <c r="DW50">
        <v>0.96</v>
      </c>
      <c r="DX50">
        <v>0.9723</v>
      </c>
    </row>
    <row r="51" spans="1:128">
      <c r="A51">
        <v>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0.0001279</v>
      </c>
      <c r="W51">
        <v>0.0001796</v>
      </c>
      <c r="X51">
        <v>0.0002194</v>
      </c>
      <c r="Y51">
        <v>0.0002661</v>
      </c>
      <c r="Z51">
        <v>0.0003215</v>
      </c>
      <c r="AA51">
        <v>0.0004056</v>
      </c>
      <c r="AB51">
        <v>0.0006515</v>
      </c>
      <c r="AC51">
        <v>0.0007661</v>
      </c>
      <c r="AD51">
        <v>0.0008848</v>
      </c>
      <c r="AE51">
        <v>0.001</v>
      </c>
      <c r="AF51">
        <v>0.0012</v>
      </c>
      <c r="AG51">
        <v>0.0016</v>
      </c>
      <c r="AH51">
        <v>0.0018</v>
      </c>
      <c r="AI51">
        <v>0.002</v>
      </c>
      <c r="AJ51">
        <v>0.0022</v>
      </c>
      <c r="AK51">
        <v>0.0025</v>
      </c>
      <c r="AL51">
        <v>0.0032</v>
      </c>
      <c r="AM51">
        <v>0.0037</v>
      </c>
      <c r="AN51">
        <v>0.0041</v>
      </c>
      <c r="AO51">
        <v>0.0045</v>
      </c>
      <c r="AP51">
        <v>0.0055</v>
      </c>
      <c r="AQ51">
        <v>0.0065</v>
      </c>
      <c r="AR51">
        <v>0.007</v>
      </c>
      <c r="AS51">
        <v>0.0076</v>
      </c>
      <c r="AT51">
        <v>0.0084</v>
      </c>
      <c r="AU51">
        <v>0.0101</v>
      </c>
      <c r="AV51">
        <v>0.0113</v>
      </c>
      <c r="AW51">
        <v>0.0121</v>
      </c>
      <c r="AX51">
        <v>0.0129</v>
      </c>
      <c r="AY51">
        <v>0.0141</v>
      </c>
      <c r="AZ51">
        <v>0.0165</v>
      </c>
      <c r="BA51">
        <v>0.0182</v>
      </c>
      <c r="BB51">
        <v>0.0193</v>
      </c>
      <c r="BC51">
        <v>0.0204</v>
      </c>
      <c r="BD51">
        <v>0.0216</v>
      </c>
      <c r="BE51">
        <v>0.0238</v>
      </c>
      <c r="BF51">
        <v>0.026</v>
      </c>
      <c r="BG51">
        <v>0.0273</v>
      </c>
      <c r="BH51">
        <v>0.0287</v>
      </c>
      <c r="BI51">
        <v>0.0301</v>
      </c>
      <c r="BJ51">
        <v>0.0319</v>
      </c>
      <c r="BK51">
        <v>0.0346</v>
      </c>
      <c r="BL51">
        <v>0.037</v>
      </c>
      <c r="BM51">
        <v>0.0385</v>
      </c>
      <c r="BN51">
        <v>0.0405</v>
      </c>
      <c r="BO51">
        <v>0.0436</v>
      </c>
      <c r="BP51">
        <v>0.0464</v>
      </c>
      <c r="BQ51">
        <v>0.0482</v>
      </c>
      <c r="BR51">
        <v>0.0501</v>
      </c>
      <c r="BS51">
        <v>0.0535</v>
      </c>
      <c r="BT51">
        <v>0.057</v>
      </c>
      <c r="BU51">
        <v>0.0589</v>
      </c>
      <c r="BV51">
        <v>0.0608</v>
      </c>
      <c r="BW51">
        <v>0.0627</v>
      </c>
      <c r="BX51">
        <v>0.0646</v>
      </c>
      <c r="BY51">
        <v>0.0674</v>
      </c>
      <c r="BZ51">
        <v>0.0954</v>
      </c>
      <c r="CA51">
        <v>0.1234</v>
      </c>
      <c r="CB51">
        <v>0.1557</v>
      </c>
      <c r="CC51">
        <v>0.185</v>
      </c>
      <c r="CD51">
        <v>0.2119</v>
      </c>
      <c r="CE51">
        <v>0.2331</v>
      </c>
      <c r="CF51">
        <v>0.2522</v>
      </c>
      <c r="CG51">
        <v>0.2716</v>
      </c>
      <c r="CH51">
        <v>0.2879</v>
      </c>
      <c r="CI51">
        <v>0.3047</v>
      </c>
      <c r="CJ51">
        <v>0.321</v>
      </c>
      <c r="CK51">
        <v>0.3362</v>
      </c>
      <c r="CL51">
        <v>0.3498</v>
      </c>
      <c r="CM51">
        <v>0.3612</v>
      </c>
      <c r="CN51">
        <v>0.3714</v>
      </c>
      <c r="CO51">
        <v>0.4052</v>
      </c>
      <c r="CP51">
        <v>0.423</v>
      </c>
      <c r="CQ51">
        <v>0.4406</v>
      </c>
      <c r="CR51">
        <v>0.4576</v>
      </c>
      <c r="CS51">
        <v>0.4714</v>
      </c>
      <c r="CT51">
        <v>0.4798</v>
      </c>
      <c r="CU51">
        <v>0.4834</v>
      </c>
      <c r="CV51">
        <v>0.4869</v>
      </c>
      <c r="CW51">
        <v>0.4895</v>
      </c>
      <c r="CX51">
        <v>0.4906</v>
      </c>
      <c r="CY51">
        <v>0.493</v>
      </c>
      <c r="CZ51">
        <v>0.4993</v>
      </c>
      <c r="DA51">
        <v>0.5086</v>
      </c>
      <c r="DB51">
        <v>0.5179</v>
      </c>
      <c r="DC51">
        <v>0.5272</v>
      </c>
      <c r="DD51">
        <v>0.5392</v>
      </c>
      <c r="DE51">
        <v>0.5496</v>
      </c>
      <c r="DF51">
        <v>0.56</v>
      </c>
      <c r="DG51">
        <v>0.5682</v>
      </c>
      <c r="DH51">
        <v>0.57</v>
      </c>
      <c r="DI51">
        <v>0.5863</v>
      </c>
      <c r="DJ51">
        <v>0.73</v>
      </c>
      <c r="DK51">
        <v>0.7585</v>
      </c>
      <c r="DL51">
        <v>0.7854</v>
      </c>
      <c r="DM51">
        <v>0.8</v>
      </c>
      <c r="DN51">
        <v>0.8</v>
      </c>
      <c r="DO51">
        <v>0.8</v>
      </c>
      <c r="DP51">
        <v>0.8</v>
      </c>
      <c r="DQ51">
        <v>0.8</v>
      </c>
      <c r="DR51">
        <v>0.8</v>
      </c>
      <c r="DS51">
        <v>0.9301</v>
      </c>
      <c r="DT51">
        <v>0.96</v>
      </c>
      <c r="DU51">
        <v>0.96</v>
      </c>
      <c r="DV51">
        <v>0.96</v>
      </c>
      <c r="DW51">
        <v>0.96</v>
      </c>
      <c r="DX51">
        <v>0.9723</v>
      </c>
    </row>
    <row r="52" spans="1:128">
      <c r="A52">
        <v>5.1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0.0001279</v>
      </c>
      <c r="W52">
        <v>0.0001796</v>
      </c>
      <c r="X52">
        <v>0.0002194</v>
      </c>
      <c r="Y52">
        <v>0.0002661</v>
      </c>
      <c r="Z52">
        <v>0.0003215</v>
      </c>
      <c r="AA52">
        <v>0.0004056</v>
      </c>
      <c r="AB52">
        <v>0.0006515</v>
      </c>
      <c r="AC52">
        <v>0.0007661</v>
      </c>
      <c r="AD52">
        <v>0.0008848</v>
      </c>
      <c r="AE52">
        <v>0.001</v>
      </c>
      <c r="AF52">
        <v>0.0012</v>
      </c>
      <c r="AG52">
        <v>0.0016</v>
      </c>
      <c r="AH52">
        <v>0.0018</v>
      </c>
      <c r="AI52">
        <v>0.002</v>
      </c>
      <c r="AJ52">
        <v>0.0022</v>
      </c>
      <c r="AK52">
        <v>0.0025</v>
      </c>
      <c r="AL52">
        <v>0.0032</v>
      </c>
      <c r="AM52">
        <v>0.0037</v>
      </c>
      <c r="AN52">
        <v>0.0041</v>
      </c>
      <c r="AO52">
        <v>0.0045</v>
      </c>
      <c r="AP52">
        <v>0.0055</v>
      </c>
      <c r="AQ52">
        <v>0.0065</v>
      </c>
      <c r="AR52">
        <v>0.007</v>
      </c>
      <c r="AS52">
        <v>0.0076</v>
      </c>
      <c r="AT52">
        <v>0.0084</v>
      </c>
      <c r="AU52">
        <v>0.0101</v>
      </c>
      <c r="AV52">
        <v>0.0113</v>
      </c>
      <c r="AW52">
        <v>0.0121</v>
      </c>
      <c r="AX52">
        <v>0.0129</v>
      </c>
      <c r="AY52">
        <v>0.0141</v>
      </c>
      <c r="AZ52">
        <v>0.0165</v>
      </c>
      <c r="BA52">
        <v>0.0182</v>
      </c>
      <c r="BB52">
        <v>0.0193</v>
      </c>
      <c r="BC52">
        <v>0.0204</v>
      </c>
      <c r="BD52">
        <v>0.0216</v>
      </c>
      <c r="BE52">
        <v>0.0238</v>
      </c>
      <c r="BF52">
        <v>0.026</v>
      </c>
      <c r="BG52">
        <v>0.0273</v>
      </c>
      <c r="BH52">
        <v>0.0287</v>
      </c>
      <c r="BI52">
        <v>0.0301</v>
      </c>
      <c r="BJ52">
        <v>0.0319</v>
      </c>
      <c r="BK52">
        <v>0.0346</v>
      </c>
      <c r="BL52">
        <v>0.037</v>
      </c>
      <c r="BM52">
        <v>0.0385</v>
      </c>
      <c r="BN52">
        <v>0.0405</v>
      </c>
      <c r="BO52">
        <v>0.0436</v>
      </c>
      <c r="BP52">
        <v>0.0464</v>
      </c>
      <c r="BQ52">
        <v>0.0482</v>
      </c>
      <c r="BR52">
        <v>0.0501</v>
      </c>
      <c r="BS52">
        <v>0.0535</v>
      </c>
      <c r="BT52">
        <v>0.057</v>
      </c>
      <c r="BU52">
        <v>0.0589</v>
      </c>
      <c r="BV52">
        <v>0.0608</v>
      </c>
      <c r="BW52">
        <v>0.0627</v>
      </c>
      <c r="BX52">
        <v>0.0646</v>
      </c>
      <c r="BY52">
        <v>0.0674</v>
      </c>
      <c r="BZ52">
        <v>0.0954</v>
      </c>
      <c r="CA52">
        <v>0.1234</v>
      </c>
      <c r="CB52">
        <v>0.1557</v>
      </c>
      <c r="CC52">
        <v>0.185</v>
      </c>
      <c r="CD52">
        <v>0.2119</v>
      </c>
      <c r="CE52">
        <v>0.2331</v>
      </c>
      <c r="CF52">
        <v>0.2522</v>
      </c>
      <c r="CG52">
        <v>0.2716</v>
      </c>
      <c r="CH52">
        <v>0.2879</v>
      </c>
      <c r="CI52">
        <v>0.3047</v>
      </c>
      <c r="CJ52">
        <v>0.321</v>
      </c>
      <c r="CK52">
        <v>0.3362</v>
      </c>
      <c r="CL52">
        <v>0.3498</v>
      </c>
      <c r="CM52">
        <v>0.3612</v>
      </c>
      <c r="CN52">
        <v>0.3714</v>
      </c>
      <c r="CO52">
        <v>0.4052</v>
      </c>
      <c r="CP52">
        <v>0.423</v>
      </c>
      <c r="CQ52">
        <v>0.4406</v>
      </c>
      <c r="CR52">
        <v>0.4576</v>
      </c>
      <c r="CS52">
        <v>0.4714</v>
      </c>
      <c r="CT52">
        <v>0.4798</v>
      </c>
      <c r="CU52">
        <v>0.4834</v>
      </c>
      <c r="CV52">
        <v>0.4869</v>
      </c>
      <c r="CW52">
        <v>0.4895</v>
      </c>
      <c r="CX52">
        <v>0.4906</v>
      </c>
      <c r="CY52">
        <v>0.493</v>
      </c>
      <c r="CZ52">
        <v>0.4993</v>
      </c>
      <c r="DA52">
        <v>0.5086</v>
      </c>
      <c r="DB52">
        <v>0.5179</v>
      </c>
      <c r="DC52">
        <v>0.5272</v>
      </c>
      <c r="DD52">
        <v>0.5392</v>
      </c>
      <c r="DE52">
        <v>0.5496</v>
      </c>
      <c r="DF52">
        <v>0.56</v>
      </c>
      <c r="DG52">
        <v>0.5682</v>
      </c>
      <c r="DH52">
        <v>0.57</v>
      </c>
      <c r="DI52">
        <v>0.5863</v>
      </c>
      <c r="DJ52">
        <v>0.73</v>
      </c>
      <c r="DK52">
        <v>0.7585</v>
      </c>
      <c r="DL52">
        <v>0.7854</v>
      </c>
      <c r="DM52">
        <v>0.8</v>
      </c>
      <c r="DN52">
        <v>0.8</v>
      </c>
      <c r="DO52">
        <v>0.8</v>
      </c>
      <c r="DP52">
        <v>0.8</v>
      </c>
      <c r="DQ52">
        <v>0.8</v>
      </c>
      <c r="DR52">
        <v>0.8</v>
      </c>
      <c r="DS52">
        <v>0.9301</v>
      </c>
      <c r="DT52">
        <v>0.96</v>
      </c>
      <c r="DU52">
        <v>0.96</v>
      </c>
      <c r="DV52">
        <v>0.96</v>
      </c>
      <c r="DW52">
        <v>0.96</v>
      </c>
      <c r="DX52">
        <v>0.9723</v>
      </c>
    </row>
    <row r="53" spans="1:128">
      <c r="A53">
        <v>5.2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0.0001279</v>
      </c>
      <c r="W53">
        <v>0.0001796</v>
      </c>
      <c r="X53">
        <v>0.0002194</v>
      </c>
      <c r="Y53">
        <v>0.0002661</v>
      </c>
      <c r="Z53">
        <v>0.0003215</v>
      </c>
      <c r="AA53">
        <v>0.0004056</v>
      </c>
      <c r="AB53">
        <v>0.0006515</v>
      </c>
      <c r="AC53">
        <v>0.0007661</v>
      </c>
      <c r="AD53">
        <v>0.0008848</v>
      </c>
      <c r="AE53">
        <v>0.001</v>
      </c>
      <c r="AF53">
        <v>0.0012</v>
      </c>
      <c r="AG53">
        <v>0.0016</v>
      </c>
      <c r="AH53">
        <v>0.0018</v>
      </c>
      <c r="AI53">
        <v>0.002</v>
      </c>
      <c r="AJ53">
        <v>0.0022</v>
      </c>
      <c r="AK53">
        <v>0.0025</v>
      </c>
      <c r="AL53">
        <v>0.0032</v>
      </c>
      <c r="AM53">
        <v>0.0037</v>
      </c>
      <c r="AN53">
        <v>0.0041</v>
      </c>
      <c r="AO53">
        <v>0.0045</v>
      </c>
      <c r="AP53">
        <v>0.0055</v>
      </c>
      <c r="AQ53">
        <v>0.0065</v>
      </c>
      <c r="AR53">
        <v>0.007</v>
      </c>
      <c r="AS53">
        <v>0.0076</v>
      </c>
      <c r="AT53">
        <v>0.0084</v>
      </c>
      <c r="AU53">
        <v>0.0101</v>
      </c>
      <c r="AV53">
        <v>0.0113</v>
      </c>
      <c r="AW53">
        <v>0.0121</v>
      </c>
      <c r="AX53">
        <v>0.0129</v>
      </c>
      <c r="AY53">
        <v>0.0141</v>
      </c>
      <c r="AZ53">
        <v>0.0165</v>
      </c>
      <c r="BA53">
        <v>0.0182</v>
      </c>
      <c r="BB53">
        <v>0.0193</v>
      </c>
      <c r="BC53">
        <v>0.0204</v>
      </c>
      <c r="BD53">
        <v>0.0216</v>
      </c>
      <c r="BE53">
        <v>0.0238</v>
      </c>
      <c r="BF53">
        <v>0.026</v>
      </c>
      <c r="BG53">
        <v>0.0273</v>
      </c>
      <c r="BH53">
        <v>0.0287</v>
      </c>
      <c r="BI53">
        <v>0.0301</v>
      </c>
      <c r="BJ53">
        <v>0.0319</v>
      </c>
      <c r="BK53">
        <v>0.0346</v>
      </c>
      <c r="BL53">
        <v>0.037</v>
      </c>
      <c r="BM53">
        <v>0.0385</v>
      </c>
      <c r="BN53">
        <v>0.0405</v>
      </c>
      <c r="BO53">
        <v>0.0436</v>
      </c>
      <c r="BP53">
        <v>0.0464</v>
      </c>
      <c r="BQ53">
        <v>0.0482</v>
      </c>
      <c r="BR53">
        <v>0.0501</v>
      </c>
      <c r="BS53">
        <v>0.0535</v>
      </c>
      <c r="BT53">
        <v>0.057</v>
      </c>
      <c r="BU53">
        <v>0.0589</v>
      </c>
      <c r="BV53">
        <v>0.0608</v>
      </c>
      <c r="BW53">
        <v>0.0627</v>
      </c>
      <c r="BX53">
        <v>0.0646</v>
      </c>
      <c r="BY53">
        <v>0.0674</v>
      </c>
      <c r="BZ53">
        <v>0.0954</v>
      </c>
      <c r="CA53">
        <v>0.1234</v>
      </c>
      <c r="CB53">
        <v>0.1557</v>
      </c>
      <c r="CC53">
        <v>0.185</v>
      </c>
      <c r="CD53">
        <v>0.2119</v>
      </c>
      <c r="CE53">
        <v>0.2331</v>
      </c>
      <c r="CF53">
        <v>0.2522</v>
      </c>
      <c r="CG53">
        <v>0.2716</v>
      </c>
      <c r="CH53">
        <v>0.2879</v>
      </c>
      <c r="CI53">
        <v>0.3047</v>
      </c>
      <c r="CJ53">
        <v>0.321</v>
      </c>
      <c r="CK53">
        <v>0.3362</v>
      </c>
      <c r="CL53">
        <v>0.3498</v>
      </c>
      <c r="CM53">
        <v>0.3612</v>
      </c>
      <c r="CN53">
        <v>0.3714</v>
      </c>
      <c r="CO53">
        <v>0.4052</v>
      </c>
      <c r="CP53">
        <v>0.423</v>
      </c>
      <c r="CQ53">
        <v>0.4406</v>
      </c>
      <c r="CR53">
        <v>0.4576</v>
      </c>
      <c r="CS53">
        <v>0.4714</v>
      </c>
      <c r="CT53">
        <v>0.4798</v>
      </c>
      <c r="CU53">
        <v>0.4834</v>
      </c>
      <c r="CV53">
        <v>0.4869</v>
      </c>
      <c r="CW53">
        <v>0.4895</v>
      </c>
      <c r="CX53">
        <v>0.4906</v>
      </c>
      <c r="CY53">
        <v>0.493</v>
      </c>
      <c r="CZ53">
        <v>0.4993</v>
      </c>
      <c r="DA53">
        <v>0.5086</v>
      </c>
      <c r="DB53">
        <v>0.5179</v>
      </c>
      <c r="DC53">
        <v>0.5272</v>
      </c>
      <c r="DD53">
        <v>0.5392</v>
      </c>
      <c r="DE53">
        <v>0.5496</v>
      </c>
      <c r="DF53">
        <v>0.56</v>
      </c>
      <c r="DG53">
        <v>0.5682</v>
      </c>
      <c r="DH53">
        <v>0.57</v>
      </c>
      <c r="DI53">
        <v>0.5863</v>
      </c>
      <c r="DJ53">
        <v>0.73</v>
      </c>
      <c r="DK53">
        <v>0.7585</v>
      </c>
      <c r="DL53">
        <v>0.7854</v>
      </c>
      <c r="DM53">
        <v>0.8</v>
      </c>
      <c r="DN53">
        <v>0.8</v>
      </c>
      <c r="DO53">
        <v>0.8</v>
      </c>
      <c r="DP53">
        <v>0.8</v>
      </c>
      <c r="DQ53">
        <v>0.8</v>
      </c>
      <c r="DR53">
        <v>0.8</v>
      </c>
      <c r="DS53">
        <v>0.9301</v>
      </c>
      <c r="DT53">
        <v>0.96</v>
      </c>
      <c r="DU53">
        <v>0.96</v>
      </c>
      <c r="DV53">
        <v>0.96</v>
      </c>
      <c r="DW53">
        <v>0.96</v>
      </c>
      <c r="DX53">
        <v>0.9723</v>
      </c>
    </row>
    <row r="54" spans="1:128">
      <c r="A54">
        <v>5.3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0.0001279</v>
      </c>
      <c r="W54">
        <v>0.0001796</v>
      </c>
      <c r="X54">
        <v>0.0002194</v>
      </c>
      <c r="Y54">
        <v>0.0002661</v>
      </c>
      <c r="Z54">
        <v>0.0003215</v>
      </c>
      <c r="AA54">
        <v>0.0004056</v>
      </c>
      <c r="AB54">
        <v>0.0006515</v>
      </c>
      <c r="AC54">
        <v>0.0007661</v>
      </c>
      <c r="AD54">
        <v>0.0008848</v>
      </c>
      <c r="AE54">
        <v>0.001</v>
      </c>
      <c r="AF54">
        <v>0.0012</v>
      </c>
      <c r="AG54">
        <v>0.0016</v>
      </c>
      <c r="AH54">
        <v>0.0018</v>
      </c>
      <c r="AI54">
        <v>0.002</v>
      </c>
      <c r="AJ54">
        <v>0.0022</v>
      </c>
      <c r="AK54">
        <v>0.0025</v>
      </c>
      <c r="AL54">
        <v>0.0032</v>
      </c>
      <c r="AM54">
        <v>0.0037</v>
      </c>
      <c r="AN54">
        <v>0.0041</v>
      </c>
      <c r="AO54">
        <v>0.0045</v>
      </c>
      <c r="AP54">
        <v>0.0055</v>
      </c>
      <c r="AQ54">
        <v>0.0065</v>
      </c>
      <c r="AR54">
        <v>0.007</v>
      </c>
      <c r="AS54">
        <v>0.0076</v>
      </c>
      <c r="AT54">
        <v>0.0084</v>
      </c>
      <c r="AU54">
        <v>0.0101</v>
      </c>
      <c r="AV54">
        <v>0.0113</v>
      </c>
      <c r="AW54">
        <v>0.0121</v>
      </c>
      <c r="AX54">
        <v>0.0129</v>
      </c>
      <c r="AY54">
        <v>0.0141</v>
      </c>
      <c r="AZ54">
        <v>0.0165</v>
      </c>
      <c r="BA54">
        <v>0.0182</v>
      </c>
      <c r="BB54">
        <v>0.0193</v>
      </c>
      <c r="BC54">
        <v>0.0204</v>
      </c>
      <c r="BD54">
        <v>0.0216</v>
      </c>
      <c r="BE54">
        <v>0.0238</v>
      </c>
      <c r="BF54">
        <v>0.026</v>
      </c>
      <c r="BG54">
        <v>0.0273</v>
      </c>
      <c r="BH54">
        <v>0.0287</v>
      </c>
      <c r="BI54">
        <v>0.0301</v>
      </c>
      <c r="BJ54">
        <v>0.0319</v>
      </c>
      <c r="BK54">
        <v>0.0346</v>
      </c>
      <c r="BL54">
        <v>0.037</v>
      </c>
      <c r="BM54">
        <v>0.0385</v>
      </c>
      <c r="BN54">
        <v>0.0405</v>
      </c>
      <c r="BO54">
        <v>0.0436</v>
      </c>
      <c r="BP54">
        <v>0.0464</v>
      </c>
      <c r="BQ54">
        <v>0.0482</v>
      </c>
      <c r="BR54">
        <v>0.0501</v>
      </c>
      <c r="BS54">
        <v>0.0535</v>
      </c>
      <c r="BT54">
        <v>0.057</v>
      </c>
      <c r="BU54">
        <v>0.0589</v>
      </c>
      <c r="BV54">
        <v>0.0608</v>
      </c>
      <c r="BW54">
        <v>0.0627</v>
      </c>
      <c r="BX54">
        <v>0.0646</v>
      </c>
      <c r="BY54">
        <v>0.0674</v>
      </c>
      <c r="BZ54">
        <v>0.0954</v>
      </c>
      <c r="CA54">
        <v>0.1234</v>
      </c>
      <c r="CB54">
        <v>0.1557</v>
      </c>
      <c r="CC54">
        <v>0.185</v>
      </c>
      <c r="CD54">
        <v>0.2119</v>
      </c>
      <c r="CE54">
        <v>0.2331</v>
      </c>
      <c r="CF54">
        <v>0.2522</v>
      </c>
      <c r="CG54">
        <v>0.2716</v>
      </c>
      <c r="CH54">
        <v>0.2879</v>
      </c>
      <c r="CI54">
        <v>0.3047</v>
      </c>
      <c r="CJ54">
        <v>0.321</v>
      </c>
      <c r="CK54">
        <v>0.3362</v>
      </c>
      <c r="CL54">
        <v>0.3498</v>
      </c>
      <c r="CM54">
        <v>0.3612</v>
      </c>
      <c r="CN54">
        <v>0.3714</v>
      </c>
      <c r="CO54">
        <v>0.4052</v>
      </c>
      <c r="CP54">
        <v>0.423</v>
      </c>
      <c r="CQ54">
        <v>0.4406</v>
      </c>
      <c r="CR54">
        <v>0.4576</v>
      </c>
      <c r="CS54">
        <v>0.4714</v>
      </c>
      <c r="CT54">
        <v>0.4798</v>
      </c>
      <c r="CU54">
        <v>0.4834</v>
      </c>
      <c r="CV54">
        <v>0.4869</v>
      </c>
      <c r="CW54">
        <v>0.4895</v>
      </c>
      <c r="CX54">
        <v>0.4906</v>
      </c>
      <c r="CY54">
        <v>0.493</v>
      </c>
      <c r="CZ54">
        <v>0.4993</v>
      </c>
      <c r="DA54">
        <v>0.5086</v>
      </c>
      <c r="DB54">
        <v>0.5179</v>
      </c>
      <c r="DC54">
        <v>0.5272</v>
      </c>
      <c r="DD54">
        <v>0.5392</v>
      </c>
      <c r="DE54">
        <v>0.5496</v>
      </c>
      <c r="DF54">
        <v>0.56</v>
      </c>
      <c r="DG54">
        <v>0.5682</v>
      </c>
      <c r="DH54">
        <v>0.57</v>
      </c>
      <c r="DI54">
        <v>0.5863</v>
      </c>
      <c r="DJ54">
        <v>0.73</v>
      </c>
      <c r="DK54">
        <v>0.7585</v>
      </c>
      <c r="DL54">
        <v>0.7854</v>
      </c>
      <c r="DM54">
        <v>0.8</v>
      </c>
      <c r="DN54">
        <v>0.8</v>
      </c>
      <c r="DO54">
        <v>0.8</v>
      </c>
      <c r="DP54">
        <v>0.8</v>
      </c>
      <c r="DQ54">
        <v>0.8</v>
      </c>
      <c r="DR54">
        <v>0.8</v>
      </c>
      <c r="DS54">
        <v>0.9301</v>
      </c>
      <c r="DT54">
        <v>0.96</v>
      </c>
      <c r="DU54">
        <v>0.96</v>
      </c>
      <c r="DV54">
        <v>0.96</v>
      </c>
      <c r="DW54">
        <v>0.96</v>
      </c>
      <c r="DX54">
        <v>0.9723</v>
      </c>
    </row>
    <row r="55" spans="1:128">
      <c r="A55">
        <v>5.4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0.0001279</v>
      </c>
      <c r="W55">
        <v>0.0001796</v>
      </c>
      <c r="X55">
        <v>0.0002194</v>
      </c>
      <c r="Y55">
        <v>0.0002661</v>
      </c>
      <c r="Z55">
        <v>0.0003215</v>
      </c>
      <c r="AA55">
        <v>0.0004056</v>
      </c>
      <c r="AB55">
        <v>0.0006515</v>
      </c>
      <c r="AC55">
        <v>0.0007661</v>
      </c>
      <c r="AD55">
        <v>0.0008848</v>
      </c>
      <c r="AE55">
        <v>0.001</v>
      </c>
      <c r="AF55">
        <v>0.0012</v>
      </c>
      <c r="AG55">
        <v>0.0016</v>
      </c>
      <c r="AH55">
        <v>0.0018</v>
      </c>
      <c r="AI55">
        <v>0.002</v>
      </c>
      <c r="AJ55">
        <v>0.0022</v>
      </c>
      <c r="AK55">
        <v>0.0025</v>
      </c>
      <c r="AL55">
        <v>0.0032</v>
      </c>
      <c r="AM55">
        <v>0.0037</v>
      </c>
      <c r="AN55">
        <v>0.0041</v>
      </c>
      <c r="AO55">
        <v>0.0045</v>
      </c>
      <c r="AP55">
        <v>0.0055</v>
      </c>
      <c r="AQ55">
        <v>0.0065</v>
      </c>
      <c r="AR55">
        <v>0.007</v>
      </c>
      <c r="AS55">
        <v>0.0076</v>
      </c>
      <c r="AT55">
        <v>0.0084</v>
      </c>
      <c r="AU55">
        <v>0.0101</v>
      </c>
      <c r="AV55">
        <v>0.0113</v>
      </c>
      <c r="AW55">
        <v>0.0121</v>
      </c>
      <c r="AX55">
        <v>0.0129</v>
      </c>
      <c r="AY55">
        <v>0.0141</v>
      </c>
      <c r="AZ55">
        <v>0.0165</v>
      </c>
      <c r="BA55">
        <v>0.0182</v>
      </c>
      <c r="BB55">
        <v>0.0193</v>
      </c>
      <c r="BC55">
        <v>0.0204</v>
      </c>
      <c r="BD55">
        <v>0.0216</v>
      </c>
      <c r="BE55">
        <v>0.0238</v>
      </c>
      <c r="BF55">
        <v>0.026</v>
      </c>
      <c r="BG55">
        <v>0.0273</v>
      </c>
      <c r="BH55">
        <v>0.0287</v>
      </c>
      <c r="BI55">
        <v>0.0301</v>
      </c>
      <c r="BJ55">
        <v>0.0319</v>
      </c>
      <c r="BK55">
        <v>0.0346</v>
      </c>
      <c r="BL55">
        <v>0.037</v>
      </c>
      <c r="BM55">
        <v>0.0385</v>
      </c>
      <c r="BN55">
        <v>0.0405</v>
      </c>
      <c r="BO55">
        <v>0.0436</v>
      </c>
      <c r="BP55">
        <v>0.0464</v>
      </c>
      <c r="BQ55">
        <v>0.0482</v>
      </c>
      <c r="BR55">
        <v>0.0501</v>
      </c>
      <c r="BS55">
        <v>0.0535</v>
      </c>
      <c r="BT55">
        <v>0.057</v>
      </c>
      <c r="BU55">
        <v>0.0589</v>
      </c>
      <c r="BV55">
        <v>0.0608</v>
      </c>
      <c r="BW55">
        <v>0.0627</v>
      </c>
      <c r="BX55">
        <v>0.0646</v>
      </c>
      <c r="BY55">
        <v>0.0674</v>
      </c>
      <c r="BZ55">
        <v>0.0954</v>
      </c>
      <c r="CA55">
        <v>0.1234</v>
      </c>
      <c r="CB55">
        <v>0.1557</v>
      </c>
      <c r="CC55">
        <v>0.185</v>
      </c>
      <c r="CD55">
        <v>0.2119</v>
      </c>
      <c r="CE55">
        <v>0.2331</v>
      </c>
      <c r="CF55">
        <v>0.2522</v>
      </c>
      <c r="CG55">
        <v>0.2716</v>
      </c>
      <c r="CH55">
        <v>0.2879</v>
      </c>
      <c r="CI55">
        <v>0.3047</v>
      </c>
      <c r="CJ55">
        <v>0.321</v>
      </c>
      <c r="CK55">
        <v>0.3362</v>
      </c>
      <c r="CL55">
        <v>0.3498</v>
      </c>
      <c r="CM55">
        <v>0.3612</v>
      </c>
      <c r="CN55">
        <v>0.3714</v>
      </c>
      <c r="CO55">
        <v>0.4052</v>
      </c>
      <c r="CP55">
        <v>0.423</v>
      </c>
      <c r="CQ55">
        <v>0.4406</v>
      </c>
      <c r="CR55">
        <v>0.4576</v>
      </c>
      <c r="CS55">
        <v>0.4714</v>
      </c>
      <c r="CT55">
        <v>0.4798</v>
      </c>
      <c r="CU55">
        <v>0.4834</v>
      </c>
      <c r="CV55">
        <v>0.4869</v>
      </c>
      <c r="CW55">
        <v>0.4895</v>
      </c>
      <c r="CX55">
        <v>0.4906</v>
      </c>
      <c r="CY55">
        <v>0.493</v>
      </c>
      <c r="CZ55">
        <v>0.4993</v>
      </c>
      <c r="DA55">
        <v>0.5086</v>
      </c>
      <c r="DB55">
        <v>0.5179</v>
      </c>
      <c r="DC55">
        <v>0.5272</v>
      </c>
      <c r="DD55">
        <v>0.5392</v>
      </c>
      <c r="DE55">
        <v>0.5496</v>
      </c>
      <c r="DF55">
        <v>0.56</v>
      </c>
      <c r="DG55">
        <v>0.5682</v>
      </c>
      <c r="DH55">
        <v>0.57</v>
      </c>
      <c r="DI55">
        <v>0.5863</v>
      </c>
      <c r="DJ55">
        <v>0.73</v>
      </c>
      <c r="DK55">
        <v>0.7585</v>
      </c>
      <c r="DL55">
        <v>0.7854</v>
      </c>
      <c r="DM55">
        <v>0.8</v>
      </c>
      <c r="DN55">
        <v>0.8</v>
      </c>
      <c r="DO55">
        <v>0.8</v>
      </c>
      <c r="DP55">
        <v>0.8</v>
      </c>
      <c r="DQ55">
        <v>0.8</v>
      </c>
      <c r="DR55">
        <v>0.8</v>
      </c>
      <c r="DS55">
        <v>0.9301</v>
      </c>
      <c r="DT55">
        <v>0.96</v>
      </c>
      <c r="DU55">
        <v>0.96</v>
      </c>
      <c r="DV55">
        <v>0.96</v>
      </c>
      <c r="DW55">
        <v>0.96</v>
      </c>
      <c r="DX55">
        <v>0.9723</v>
      </c>
    </row>
    <row r="56" spans="1:128">
      <c r="A56">
        <v>5.5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0.0001279</v>
      </c>
      <c r="W56">
        <v>0.0001796</v>
      </c>
      <c r="X56">
        <v>0.0002194</v>
      </c>
      <c r="Y56">
        <v>0.0002661</v>
      </c>
      <c r="Z56">
        <v>0.0003215</v>
      </c>
      <c r="AA56">
        <v>0.0004056</v>
      </c>
      <c r="AB56">
        <v>0.0006515</v>
      </c>
      <c r="AC56">
        <v>0.0007661</v>
      </c>
      <c r="AD56">
        <v>0.0008848</v>
      </c>
      <c r="AE56">
        <v>0.001</v>
      </c>
      <c r="AF56">
        <v>0.0012</v>
      </c>
      <c r="AG56">
        <v>0.0016</v>
      </c>
      <c r="AH56">
        <v>0.0018</v>
      </c>
      <c r="AI56">
        <v>0.002</v>
      </c>
      <c r="AJ56">
        <v>0.0022</v>
      </c>
      <c r="AK56">
        <v>0.0025</v>
      </c>
      <c r="AL56">
        <v>0.0032</v>
      </c>
      <c r="AM56">
        <v>0.0037</v>
      </c>
      <c r="AN56">
        <v>0.0041</v>
      </c>
      <c r="AO56">
        <v>0.0045</v>
      </c>
      <c r="AP56">
        <v>0.0055</v>
      </c>
      <c r="AQ56">
        <v>0.0065</v>
      </c>
      <c r="AR56">
        <v>0.007</v>
      </c>
      <c r="AS56">
        <v>0.0076</v>
      </c>
      <c r="AT56">
        <v>0.0084</v>
      </c>
      <c r="AU56">
        <v>0.0101</v>
      </c>
      <c r="AV56">
        <v>0.0113</v>
      </c>
      <c r="AW56">
        <v>0.0121</v>
      </c>
      <c r="AX56">
        <v>0.0129</v>
      </c>
      <c r="AY56">
        <v>0.0141</v>
      </c>
      <c r="AZ56">
        <v>0.0165</v>
      </c>
      <c r="BA56">
        <v>0.0182</v>
      </c>
      <c r="BB56">
        <v>0.0193</v>
      </c>
      <c r="BC56">
        <v>0.0204</v>
      </c>
      <c r="BD56">
        <v>0.0216</v>
      </c>
      <c r="BE56">
        <v>0.0238</v>
      </c>
      <c r="BF56">
        <v>0.026</v>
      </c>
      <c r="BG56">
        <v>0.0273</v>
      </c>
      <c r="BH56">
        <v>0.0287</v>
      </c>
      <c r="BI56">
        <v>0.0301</v>
      </c>
      <c r="BJ56">
        <v>0.0319</v>
      </c>
      <c r="BK56">
        <v>0.0346</v>
      </c>
      <c r="BL56">
        <v>0.037</v>
      </c>
      <c r="BM56">
        <v>0.0385</v>
      </c>
      <c r="BN56">
        <v>0.0405</v>
      </c>
      <c r="BO56">
        <v>0.0436</v>
      </c>
      <c r="BP56">
        <v>0.0464</v>
      </c>
      <c r="BQ56">
        <v>0.0482</v>
      </c>
      <c r="BR56">
        <v>0.0501</v>
      </c>
      <c r="BS56">
        <v>0.0535</v>
      </c>
      <c r="BT56">
        <v>0.057</v>
      </c>
      <c r="BU56">
        <v>0.0589</v>
      </c>
      <c r="BV56">
        <v>0.0608</v>
      </c>
      <c r="BW56">
        <v>0.0627</v>
      </c>
      <c r="BX56">
        <v>0.0646</v>
      </c>
      <c r="BY56">
        <v>0.0674</v>
      </c>
      <c r="BZ56">
        <v>0.0954</v>
      </c>
      <c r="CA56">
        <v>0.1234</v>
      </c>
      <c r="CB56">
        <v>0.1557</v>
      </c>
      <c r="CC56">
        <v>0.185</v>
      </c>
      <c r="CD56">
        <v>0.2119</v>
      </c>
      <c r="CE56">
        <v>0.2331</v>
      </c>
      <c r="CF56">
        <v>0.2522</v>
      </c>
      <c r="CG56">
        <v>0.2716</v>
      </c>
      <c r="CH56">
        <v>0.2879</v>
      </c>
      <c r="CI56">
        <v>0.3047</v>
      </c>
      <c r="CJ56">
        <v>0.321</v>
      </c>
      <c r="CK56">
        <v>0.3362</v>
      </c>
      <c r="CL56">
        <v>0.3498</v>
      </c>
      <c r="CM56">
        <v>0.3612</v>
      </c>
      <c r="CN56">
        <v>0.3714</v>
      </c>
      <c r="CO56">
        <v>0.4052</v>
      </c>
      <c r="CP56">
        <v>0.423</v>
      </c>
      <c r="CQ56">
        <v>0.4406</v>
      </c>
      <c r="CR56">
        <v>0.4576</v>
      </c>
      <c r="CS56">
        <v>0.4714</v>
      </c>
      <c r="CT56">
        <v>0.4798</v>
      </c>
      <c r="CU56">
        <v>0.4834</v>
      </c>
      <c r="CV56">
        <v>0.4869</v>
      </c>
      <c r="CW56">
        <v>0.4895</v>
      </c>
      <c r="CX56">
        <v>0.4906</v>
      </c>
      <c r="CY56">
        <v>0.493</v>
      </c>
      <c r="CZ56">
        <v>0.4993</v>
      </c>
      <c r="DA56">
        <v>0.5086</v>
      </c>
      <c r="DB56">
        <v>0.5179</v>
      </c>
      <c r="DC56">
        <v>0.5272</v>
      </c>
      <c r="DD56">
        <v>0.5392</v>
      </c>
      <c r="DE56">
        <v>0.5496</v>
      </c>
      <c r="DF56">
        <v>0.56</v>
      </c>
      <c r="DG56">
        <v>0.5682</v>
      </c>
      <c r="DH56">
        <v>0.57</v>
      </c>
      <c r="DI56">
        <v>0.5863</v>
      </c>
      <c r="DJ56">
        <v>0.73</v>
      </c>
      <c r="DK56">
        <v>0.7585</v>
      </c>
      <c r="DL56">
        <v>0.7854</v>
      </c>
      <c r="DM56">
        <v>0.8</v>
      </c>
      <c r="DN56">
        <v>0.8</v>
      </c>
      <c r="DO56">
        <v>0.8</v>
      </c>
      <c r="DP56">
        <v>0.8</v>
      </c>
      <c r="DQ56">
        <v>0.8</v>
      </c>
      <c r="DR56">
        <v>0.8</v>
      </c>
      <c r="DS56">
        <v>0.9301</v>
      </c>
      <c r="DT56">
        <v>0.96</v>
      </c>
      <c r="DU56">
        <v>0.96</v>
      </c>
      <c r="DV56">
        <v>0.96</v>
      </c>
      <c r="DW56">
        <v>0.96</v>
      </c>
      <c r="DX56">
        <v>0.9723</v>
      </c>
    </row>
    <row r="57" spans="1:128">
      <c r="A57">
        <v>5.6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0.0001279</v>
      </c>
      <c r="W57">
        <v>0.0001796</v>
      </c>
      <c r="X57">
        <v>0.0002194</v>
      </c>
      <c r="Y57">
        <v>0.0002661</v>
      </c>
      <c r="Z57">
        <v>0.0003215</v>
      </c>
      <c r="AA57">
        <v>0.0004056</v>
      </c>
      <c r="AB57">
        <v>0.0006515</v>
      </c>
      <c r="AC57">
        <v>0.0007661</v>
      </c>
      <c r="AD57">
        <v>0.0008848</v>
      </c>
      <c r="AE57">
        <v>0.001</v>
      </c>
      <c r="AF57">
        <v>0.0012</v>
      </c>
      <c r="AG57">
        <v>0.0016</v>
      </c>
      <c r="AH57">
        <v>0.0018</v>
      </c>
      <c r="AI57">
        <v>0.002</v>
      </c>
      <c r="AJ57">
        <v>0.0022</v>
      </c>
      <c r="AK57">
        <v>0.0025</v>
      </c>
      <c r="AL57">
        <v>0.0032</v>
      </c>
      <c r="AM57">
        <v>0.0037</v>
      </c>
      <c r="AN57">
        <v>0.0041</v>
      </c>
      <c r="AO57">
        <v>0.0045</v>
      </c>
      <c r="AP57">
        <v>0.0055</v>
      </c>
      <c r="AQ57">
        <v>0.0065</v>
      </c>
      <c r="AR57">
        <v>0.007</v>
      </c>
      <c r="AS57">
        <v>0.0076</v>
      </c>
      <c r="AT57">
        <v>0.0084</v>
      </c>
      <c r="AU57">
        <v>0.0101</v>
      </c>
      <c r="AV57">
        <v>0.0113</v>
      </c>
      <c r="AW57">
        <v>0.0121</v>
      </c>
      <c r="AX57">
        <v>0.0129</v>
      </c>
      <c r="AY57">
        <v>0.0141</v>
      </c>
      <c r="AZ57">
        <v>0.0165</v>
      </c>
      <c r="BA57">
        <v>0.0182</v>
      </c>
      <c r="BB57">
        <v>0.0193</v>
      </c>
      <c r="BC57">
        <v>0.0204</v>
      </c>
      <c r="BD57">
        <v>0.0216</v>
      </c>
      <c r="BE57">
        <v>0.0238</v>
      </c>
      <c r="BF57">
        <v>0.026</v>
      </c>
      <c r="BG57">
        <v>0.0273</v>
      </c>
      <c r="BH57">
        <v>0.0287</v>
      </c>
      <c r="BI57">
        <v>0.0301</v>
      </c>
      <c r="BJ57">
        <v>0.0319</v>
      </c>
      <c r="BK57">
        <v>0.0346</v>
      </c>
      <c r="BL57">
        <v>0.037</v>
      </c>
      <c r="BM57">
        <v>0.0385</v>
      </c>
      <c r="BN57">
        <v>0.0405</v>
      </c>
      <c r="BO57">
        <v>0.0436</v>
      </c>
      <c r="BP57">
        <v>0.0464</v>
      </c>
      <c r="BQ57">
        <v>0.0482</v>
      </c>
      <c r="BR57">
        <v>0.0501</v>
      </c>
      <c r="BS57">
        <v>0.0535</v>
      </c>
      <c r="BT57">
        <v>0.057</v>
      </c>
      <c r="BU57">
        <v>0.0589</v>
      </c>
      <c r="BV57">
        <v>0.0608</v>
      </c>
      <c r="BW57">
        <v>0.0627</v>
      </c>
      <c r="BX57">
        <v>0.0646</v>
      </c>
      <c r="BY57">
        <v>0.0674</v>
      </c>
      <c r="BZ57">
        <v>0.0954</v>
      </c>
      <c r="CA57">
        <v>0.1234</v>
      </c>
      <c r="CB57">
        <v>0.1557</v>
      </c>
      <c r="CC57">
        <v>0.185</v>
      </c>
      <c r="CD57">
        <v>0.2119</v>
      </c>
      <c r="CE57">
        <v>0.2331</v>
      </c>
      <c r="CF57">
        <v>0.2522</v>
      </c>
      <c r="CG57">
        <v>0.2716</v>
      </c>
      <c r="CH57">
        <v>0.2879</v>
      </c>
      <c r="CI57">
        <v>0.3047</v>
      </c>
      <c r="CJ57">
        <v>0.321</v>
      </c>
      <c r="CK57">
        <v>0.3362</v>
      </c>
      <c r="CL57">
        <v>0.3498</v>
      </c>
      <c r="CM57">
        <v>0.3612</v>
      </c>
      <c r="CN57">
        <v>0.3714</v>
      </c>
      <c r="CO57">
        <v>0.4052</v>
      </c>
      <c r="CP57">
        <v>0.423</v>
      </c>
      <c r="CQ57">
        <v>0.4406</v>
      </c>
      <c r="CR57">
        <v>0.4576</v>
      </c>
      <c r="CS57">
        <v>0.4714</v>
      </c>
      <c r="CT57">
        <v>0.4798</v>
      </c>
      <c r="CU57">
        <v>0.4834</v>
      </c>
      <c r="CV57">
        <v>0.4869</v>
      </c>
      <c r="CW57">
        <v>0.4895</v>
      </c>
      <c r="CX57">
        <v>0.4906</v>
      </c>
      <c r="CY57">
        <v>0.493</v>
      </c>
      <c r="CZ57">
        <v>0.4993</v>
      </c>
      <c r="DA57">
        <v>0.5086</v>
      </c>
      <c r="DB57">
        <v>0.5179</v>
      </c>
      <c r="DC57">
        <v>0.5272</v>
      </c>
      <c r="DD57">
        <v>0.5392</v>
      </c>
      <c r="DE57">
        <v>0.5496</v>
      </c>
      <c r="DF57">
        <v>0.56</v>
      </c>
      <c r="DG57">
        <v>0.5682</v>
      </c>
      <c r="DH57">
        <v>0.57</v>
      </c>
      <c r="DI57">
        <v>0.5863</v>
      </c>
      <c r="DJ57">
        <v>0.73</v>
      </c>
      <c r="DK57">
        <v>0.7585</v>
      </c>
      <c r="DL57">
        <v>0.7854</v>
      </c>
      <c r="DM57">
        <v>0.8</v>
      </c>
      <c r="DN57">
        <v>0.8</v>
      </c>
      <c r="DO57">
        <v>0.8</v>
      </c>
      <c r="DP57">
        <v>0.8</v>
      </c>
      <c r="DQ57">
        <v>0.8</v>
      </c>
      <c r="DR57">
        <v>0.8</v>
      </c>
      <c r="DS57">
        <v>0.9301</v>
      </c>
      <c r="DT57">
        <v>0.96</v>
      </c>
      <c r="DU57">
        <v>0.96</v>
      </c>
      <c r="DV57">
        <v>0.96</v>
      </c>
      <c r="DW57">
        <v>0.96</v>
      </c>
      <c r="DX57">
        <v>0.9723</v>
      </c>
    </row>
    <row r="58" spans="1:128">
      <c r="A58">
        <v>5.7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0.0001279</v>
      </c>
      <c r="W58">
        <v>0.0001796</v>
      </c>
      <c r="X58">
        <v>0.0002194</v>
      </c>
      <c r="Y58">
        <v>0.0002661</v>
      </c>
      <c r="Z58">
        <v>0.0003215</v>
      </c>
      <c r="AA58">
        <v>0.0004056</v>
      </c>
      <c r="AB58">
        <v>0.0006515</v>
      </c>
      <c r="AC58">
        <v>0.0007661</v>
      </c>
      <c r="AD58">
        <v>0.0008848</v>
      </c>
      <c r="AE58">
        <v>0.001</v>
      </c>
      <c r="AF58">
        <v>0.0012</v>
      </c>
      <c r="AG58">
        <v>0.0016</v>
      </c>
      <c r="AH58">
        <v>0.0018</v>
      </c>
      <c r="AI58">
        <v>0.002</v>
      </c>
      <c r="AJ58">
        <v>0.0022</v>
      </c>
      <c r="AK58">
        <v>0.0025</v>
      </c>
      <c r="AL58">
        <v>0.0032</v>
      </c>
      <c r="AM58">
        <v>0.0037</v>
      </c>
      <c r="AN58">
        <v>0.0041</v>
      </c>
      <c r="AO58">
        <v>0.0045</v>
      </c>
      <c r="AP58">
        <v>0.0055</v>
      </c>
      <c r="AQ58">
        <v>0.0065</v>
      </c>
      <c r="AR58">
        <v>0.007</v>
      </c>
      <c r="AS58">
        <v>0.0076</v>
      </c>
      <c r="AT58">
        <v>0.0084</v>
      </c>
      <c r="AU58">
        <v>0.0101</v>
      </c>
      <c r="AV58">
        <v>0.0113</v>
      </c>
      <c r="AW58">
        <v>0.0121</v>
      </c>
      <c r="AX58">
        <v>0.0129</v>
      </c>
      <c r="AY58">
        <v>0.0141</v>
      </c>
      <c r="AZ58">
        <v>0.0165</v>
      </c>
      <c r="BA58">
        <v>0.0182</v>
      </c>
      <c r="BB58">
        <v>0.0193</v>
      </c>
      <c r="BC58">
        <v>0.0204</v>
      </c>
      <c r="BD58">
        <v>0.0216</v>
      </c>
      <c r="BE58">
        <v>0.0238</v>
      </c>
      <c r="BF58">
        <v>0.026</v>
      </c>
      <c r="BG58">
        <v>0.0273</v>
      </c>
      <c r="BH58">
        <v>0.0287</v>
      </c>
      <c r="BI58">
        <v>0.0301</v>
      </c>
      <c r="BJ58">
        <v>0.0319</v>
      </c>
      <c r="BK58">
        <v>0.0346</v>
      </c>
      <c r="BL58">
        <v>0.037</v>
      </c>
      <c r="BM58">
        <v>0.0385</v>
      </c>
      <c r="BN58">
        <v>0.0405</v>
      </c>
      <c r="BO58">
        <v>0.0436</v>
      </c>
      <c r="BP58">
        <v>0.0464</v>
      </c>
      <c r="BQ58">
        <v>0.0482</v>
      </c>
      <c r="BR58">
        <v>0.0501</v>
      </c>
      <c r="BS58">
        <v>0.0535</v>
      </c>
      <c r="BT58">
        <v>0.057</v>
      </c>
      <c r="BU58">
        <v>0.0589</v>
      </c>
      <c r="BV58">
        <v>0.0608</v>
      </c>
      <c r="BW58">
        <v>0.0627</v>
      </c>
      <c r="BX58">
        <v>0.0646</v>
      </c>
      <c r="BY58">
        <v>0.0674</v>
      </c>
      <c r="BZ58">
        <v>0.0954</v>
      </c>
      <c r="CA58">
        <v>0.1234</v>
      </c>
      <c r="CB58">
        <v>0.1557</v>
      </c>
      <c r="CC58">
        <v>0.185</v>
      </c>
      <c r="CD58">
        <v>0.2119</v>
      </c>
      <c r="CE58">
        <v>0.2331</v>
      </c>
      <c r="CF58">
        <v>0.2522</v>
      </c>
      <c r="CG58">
        <v>0.2716</v>
      </c>
      <c r="CH58">
        <v>0.2879</v>
      </c>
      <c r="CI58">
        <v>0.3047</v>
      </c>
      <c r="CJ58">
        <v>0.321</v>
      </c>
      <c r="CK58">
        <v>0.3362</v>
      </c>
      <c r="CL58">
        <v>0.3498</v>
      </c>
      <c r="CM58">
        <v>0.3612</v>
      </c>
      <c r="CN58">
        <v>0.3714</v>
      </c>
      <c r="CO58">
        <v>0.4052</v>
      </c>
      <c r="CP58">
        <v>0.423</v>
      </c>
      <c r="CQ58">
        <v>0.4406</v>
      </c>
      <c r="CR58">
        <v>0.4576</v>
      </c>
      <c r="CS58">
        <v>0.4714</v>
      </c>
      <c r="CT58">
        <v>0.4798</v>
      </c>
      <c r="CU58">
        <v>0.4834</v>
      </c>
      <c r="CV58">
        <v>0.4869</v>
      </c>
      <c r="CW58">
        <v>0.4895</v>
      </c>
      <c r="CX58">
        <v>0.4906</v>
      </c>
      <c r="CY58">
        <v>0.493</v>
      </c>
      <c r="CZ58">
        <v>0.4993</v>
      </c>
      <c r="DA58">
        <v>0.5086</v>
      </c>
      <c r="DB58">
        <v>0.5179</v>
      </c>
      <c r="DC58">
        <v>0.5272</v>
      </c>
      <c r="DD58">
        <v>0.5392</v>
      </c>
      <c r="DE58">
        <v>0.5496</v>
      </c>
      <c r="DF58">
        <v>0.56</v>
      </c>
      <c r="DG58">
        <v>0.5682</v>
      </c>
      <c r="DH58">
        <v>0.57</v>
      </c>
      <c r="DI58">
        <v>0.5863</v>
      </c>
      <c r="DJ58">
        <v>0.73</v>
      </c>
      <c r="DK58">
        <v>0.7585</v>
      </c>
      <c r="DL58">
        <v>0.7854</v>
      </c>
      <c r="DM58">
        <v>0.8</v>
      </c>
      <c r="DN58">
        <v>0.8</v>
      </c>
      <c r="DO58">
        <v>0.8</v>
      </c>
      <c r="DP58">
        <v>0.8</v>
      </c>
      <c r="DQ58">
        <v>0.8</v>
      </c>
      <c r="DR58">
        <v>0.8</v>
      </c>
      <c r="DS58">
        <v>0.9301</v>
      </c>
      <c r="DT58">
        <v>0.96</v>
      </c>
      <c r="DU58">
        <v>0.96</v>
      </c>
      <c r="DV58">
        <v>0.96</v>
      </c>
      <c r="DW58">
        <v>0.96</v>
      </c>
      <c r="DX58">
        <v>0.9723</v>
      </c>
    </row>
    <row r="59" spans="1:128">
      <c r="A59">
        <v>5.8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0.0001279</v>
      </c>
      <c r="W59">
        <v>0.0001796</v>
      </c>
      <c r="X59">
        <v>0.0002194</v>
      </c>
      <c r="Y59">
        <v>0.0002661</v>
      </c>
      <c r="Z59">
        <v>0.0003215</v>
      </c>
      <c r="AA59">
        <v>0.0004056</v>
      </c>
      <c r="AB59">
        <v>0.0006515</v>
      </c>
      <c r="AC59">
        <v>0.0007661</v>
      </c>
      <c r="AD59">
        <v>0.0008848</v>
      </c>
      <c r="AE59">
        <v>0.001</v>
      </c>
      <c r="AF59">
        <v>0.0012</v>
      </c>
      <c r="AG59">
        <v>0.0016</v>
      </c>
      <c r="AH59">
        <v>0.0018</v>
      </c>
      <c r="AI59">
        <v>0.002</v>
      </c>
      <c r="AJ59">
        <v>0.0022</v>
      </c>
      <c r="AK59">
        <v>0.0025</v>
      </c>
      <c r="AL59">
        <v>0.0032</v>
      </c>
      <c r="AM59">
        <v>0.0037</v>
      </c>
      <c r="AN59">
        <v>0.0041</v>
      </c>
      <c r="AO59">
        <v>0.0045</v>
      </c>
      <c r="AP59">
        <v>0.0055</v>
      </c>
      <c r="AQ59">
        <v>0.0065</v>
      </c>
      <c r="AR59">
        <v>0.007</v>
      </c>
      <c r="AS59">
        <v>0.0076</v>
      </c>
      <c r="AT59">
        <v>0.0084</v>
      </c>
      <c r="AU59">
        <v>0.0101</v>
      </c>
      <c r="AV59">
        <v>0.0113</v>
      </c>
      <c r="AW59">
        <v>0.0121</v>
      </c>
      <c r="AX59">
        <v>0.0129</v>
      </c>
      <c r="AY59">
        <v>0.0141</v>
      </c>
      <c r="AZ59">
        <v>0.0165</v>
      </c>
      <c r="BA59">
        <v>0.0182</v>
      </c>
      <c r="BB59">
        <v>0.0193</v>
      </c>
      <c r="BC59">
        <v>0.0204</v>
      </c>
      <c r="BD59">
        <v>0.0216</v>
      </c>
      <c r="BE59">
        <v>0.0238</v>
      </c>
      <c r="BF59">
        <v>0.026</v>
      </c>
      <c r="BG59">
        <v>0.0273</v>
      </c>
      <c r="BH59">
        <v>0.0287</v>
      </c>
      <c r="BI59">
        <v>0.0301</v>
      </c>
      <c r="BJ59">
        <v>0.0319</v>
      </c>
      <c r="BK59">
        <v>0.0346</v>
      </c>
      <c r="BL59">
        <v>0.037</v>
      </c>
      <c r="BM59">
        <v>0.0385</v>
      </c>
      <c r="BN59">
        <v>0.0405</v>
      </c>
      <c r="BO59">
        <v>0.0436</v>
      </c>
      <c r="BP59">
        <v>0.0464</v>
      </c>
      <c r="BQ59">
        <v>0.0482</v>
      </c>
      <c r="BR59">
        <v>0.0501</v>
      </c>
      <c r="BS59">
        <v>0.0535</v>
      </c>
      <c r="BT59">
        <v>0.057</v>
      </c>
      <c r="BU59">
        <v>0.0589</v>
      </c>
      <c r="BV59">
        <v>0.0608</v>
      </c>
      <c r="BW59">
        <v>0.0627</v>
      </c>
      <c r="BX59">
        <v>0.0646</v>
      </c>
      <c r="BY59">
        <v>0.0674</v>
      </c>
      <c r="BZ59">
        <v>0.0954</v>
      </c>
      <c r="CA59">
        <v>0.1234</v>
      </c>
      <c r="CB59">
        <v>0.1557</v>
      </c>
      <c r="CC59">
        <v>0.185</v>
      </c>
      <c r="CD59">
        <v>0.2119</v>
      </c>
      <c r="CE59">
        <v>0.2331</v>
      </c>
      <c r="CF59">
        <v>0.2522</v>
      </c>
      <c r="CG59">
        <v>0.2716</v>
      </c>
      <c r="CH59">
        <v>0.2879</v>
      </c>
      <c r="CI59">
        <v>0.3047</v>
      </c>
      <c r="CJ59">
        <v>0.321</v>
      </c>
      <c r="CK59">
        <v>0.3362</v>
      </c>
      <c r="CL59">
        <v>0.3498</v>
      </c>
      <c r="CM59">
        <v>0.3612</v>
      </c>
      <c r="CN59">
        <v>0.3714</v>
      </c>
      <c r="CO59">
        <v>0.4052</v>
      </c>
      <c r="CP59">
        <v>0.423</v>
      </c>
      <c r="CQ59">
        <v>0.4406</v>
      </c>
      <c r="CR59">
        <v>0.4576</v>
      </c>
      <c r="CS59">
        <v>0.4714</v>
      </c>
      <c r="CT59">
        <v>0.4798</v>
      </c>
      <c r="CU59">
        <v>0.4834</v>
      </c>
      <c r="CV59">
        <v>0.4869</v>
      </c>
      <c r="CW59">
        <v>0.4895</v>
      </c>
      <c r="CX59">
        <v>0.4906</v>
      </c>
      <c r="CY59">
        <v>0.493</v>
      </c>
      <c r="CZ59">
        <v>0.4993</v>
      </c>
      <c r="DA59">
        <v>0.5086</v>
      </c>
      <c r="DB59">
        <v>0.5179</v>
      </c>
      <c r="DC59">
        <v>0.5272</v>
      </c>
      <c r="DD59">
        <v>0.5392</v>
      </c>
      <c r="DE59">
        <v>0.5496</v>
      </c>
      <c r="DF59">
        <v>0.56</v>
      </c>
      <c r="DG59">
        <v>0.5682</v>
      </c>
      <c r="DH59">
        <v>0.57</v>
      </c>
      <c r="DI59">
        <v>0.5863</v>
      </c>
      <c r="DJ59">
        <v>0.73</v>
      </c>
      <c r="DK59">
        <v>0.7585</v>
      </c>
      <c r="DL59">
        <v>0.7854</v>
      </c>
      <c r="DM59">
        <v>0.8</v>
      </c>
      <c r="DN59">
        <v>0.8</v>
      </c>
      <c r="DO59">
        <v>0.8</v>
      </c>
      <c r="DP59">
        <v>0.8</v>
      </c>
      <c r="DQ59">
        <v>0.8</v>
      </c>
      <c r="DR59">
        <v>0.8</v>
      </c>
      <c r="DS59">
        <v>0.9301</v>
      </c>
      <c r="DT59">
        <v>0.96</v>
      </c>
      <c r="DU59">
        <v>0.96</v>
      </c>
      <c r="DV59">
        <v>0.96</v>
      </c>
      <c r="DW59">
        <v>0.96</v>
      </c>
      <c r="DX59">
        <v>0.9723</v>
      </c>
    </row>
    <row r="60" spans="1:128">
      <c r="A60">
        <v>5.9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0.0001279</v>
      </c>
      <c r="W60">
        <v>0.0001796</v>
      </c>
      <c r="X60">
        <v>0.0002194</v>
      </c>
      <c r="Y60">
        <v>0.0002661</v>
      </c>
      <c r="Z60">
        <v>0.0003215</v>
      </c>
      <c r="AA60">
        <v>0.0004056</v>
      </c>
      <c r="AB60">
        <v>0.0006515</v>
      </c>
      <c r="AC60">
        <v>0.0007661</v>
      </c>
      <c r="AD60">
        <v>0.0008848</v>
      </c>
      <c r="AE60">
        <v>0.001</v>
      </c>
      <c r="AF60">
        <v>0.0012</v>
      </c>
      <c r="AG60">
        <v>0.0016</v>
      </c>
      <c r="AH60">
        <v>0.0018</v>
      </c>
      <c r="AI60">
        <v>0.002</v>
      </c>
      <c r="AJ60">
        <v>0.0022</v>
      </c>
      <c r="AK60">
        <v>0.0025</v>
      </c>
      <c r="AL60">
        <v>0.0032</v>
      </c>
      <c r="AM60">
        <v>0.0037</v>
      </c>
      <c r="AN60">
        <v>0.0041</v>
      </c>
      <c r="AO60">
        <v>0.0045</v>
      </c>
      <c r="AP60">
        <v>0.0055</v>
      </c>
      <c r="AQ60">
        <v>0.0065</v>
      </c>
      <c r="AR60">
        <v>0.007</v>
      </c>
      <c r="AS60">
        <v>0.0076</v>
      </c>
      <c r="AT60">
        <v>0.0084</v>
      </c>
      <c r="AU60">
        <v>0.0101</v>
      </c>
      <c r="AV60">
        <v>0.0113</v>
      </c>
      <c r="AW60">
        <v>0.0121</v>
      </c>
      <c r="AX60">
        <v>0.0129</v>
      </c>
      <c r="AY60">
        <v>0.0141</v>
      </c>
      <c r="AZ60">
        <v>0.0165</v>
      </c>
      <c r="BA60">
        <v>0.0182</v>
      </c>
      <c r="BB60">
        <v>0.0193</v>
      </c>
      <c r="BC60">
        <v>0.0204</v>
      </c>
      <c r="BD60">
        <v>0.0216</v>
      </c>
      <c r="BE60">
        <v>0.0238</v>
      </c>
      <c r="BF60">
        <v>0.026</v>
      </c>
      <c r="BG60">
        <v>0.0273</v>
      </c>
      <c r="BH60">
        <v>0.0287</v>
      </c>
      <c r="BI60">
        <v>0.0301</v>
      </c>
      <c r="BJ60">
        <v>0.0319</v>
      </c>
      <c r="BK60">
        <v>0.0346</v>
      </c>
      <c r="BL60">
        <v>0.037</v>
      </c>
      <c r="BM60">
        <v>0.0385</v>
      </c>
      <c r="BN60">
        <v>0.0405</v>
      </c>
      <c r="BO60">
        <v>0.0436</v>
      </c>
      <c r="BP60">
        <v>0.0464</v>
      </c>
      <c r="BQ60">
        <v>0.0482</v>
      </c>
      <c r="BR60">
        <v>0.0501</v>
      </c>
      <c r="BS60">
        <v>0.0535</v>
      </c>
      <c r="BT60">
        <v>0.057</v>
      </c>
      <c r="BU60">
        <v>0.0589</v>
      </c>
      <c r="BV60">
        <v>0.0608</v>
      </c>
      <c r="BW60">
        <v>0.0627</v>
      </c>
      <c r="BX60">
        <v>0.0646</v>
      </c>
      <c r="BY60">
        <v>0.0674</v>
      </c>
      <c r="BZ60">
        <v>0.0954</v>
      </c>
      <c r="CA60">
        <v>0.1234</v>
      </c>
      <c r="CB60">
        <v>0.1557</v>
      </c>
      <c r="CC60">
        <v>0.185</v>
      </c>
      <c r="CD60">
        <v>0.2119</v>
      </c>
      <c r="CE60">
        <v>0.2331</v>
      </c>
      <c r="CF60">
        <v>0.2522</v>
      </c>
      <c r="CG60">
        <v>0.2716</v>
      </c>
      <c r="CH60">
        <v>0.2879</v>
      </c>
      <c r="CI60">
        <v>0.3047</v>
      </c>
      <c r="CJ60">
        <v>0.321</v>
      </c>
      <c r="CK60">
        <v>0.3362</v>
      </c>
      <c r="CL60">
        <v>0.3498</v>
      </c>
      <c r="CM60">
        <v>0.3612</v>
      </c>
      <c r="CN60">
        <v>0.3714</v>
      </c>
      <c r="CO60">
        <v>0.4052</v>
      </c>
      <c r="CP60">
        <v>0.423</v>
      </c>
      <c r="CQ60">
        <v>0.4406</v>
      </c>
      <c r="CR60">
        <v>0.4576</v>
      </c>
      <c r="CS60">
        <v>0.4714</v>
      </c>
      <c r="CT60">
        <v>0.4798</v>
      </c>
      <c r="CU60">
        <v>0.4834</v>
      </c>
      <c r="CV60">
        <v>0.4869</v>
      </c>
      <c r="CW60">
        <v>0.4895</v>
      </c>
      <c r="CX60">
        <v>0.4906</v>
      </c>
      <c r="CY60">
        <v>0.493</v>
      </c>
      <c r="CZ60">
        <v>0.4993</v>
      </c>
      <c r="DA60">
        <v>0.5086</v>
      </c>
      <c r="DB60">
        <v>0.5179</v>
      </c>
      <c r="DC60">
        <v>0.5272</v>
      </c>
      <c r="DD60">
        <v>0.5392</v>
      </c>
      <c r="DE60">
        <v>0.5496</v>
      </c>
      <c r="DF60">
        <v>0.56</v>
      </c>
      <c r="DG60">
        <v>0.5682</v>
      </c>
      <c r="DH60">
        <v>0.57</v>
      </c>
      <c r="DI60">
        <v>0.5863</v>
      </c>
      <c r="DJ60">
        <v>0.73</v>
      </c>
      <c r="DK60">
        <v>0.7585</v>
      </c>
      <c r="DL60">
        <v>0.7854</v>
      </c>
      <c r="DM60">
        <v>0.8</v>
      </c>
      <c r="DN60">
        <v>0.8</v>
      </c>
      <c r="DO60">
        <v>0.8</v>
      </c>
      <c r="DP60">
        <v>0.8</v>
      </c>
      <c r="DQ60">
        <v>0.8</v>
      </c>
      <c r="DR60">
        <v>0.8</v>
      </c>
      <c r="DS60">
        <v>0.9301</v>
      </c>
      <c r="DT60">
        <v>0.96</v>
      </c>
      <c r="DU60">
        <v>0.96</v>
      </c>
      <c r="DV60">
        <v>0.96</v>
      </c>
      <c r="DW60">
        <v>0.96</v>
      </c>
      <c r="DX60">
        <v>0.9723</v>
      </c>
    </row>
    <row r="61" spans="1:128">
      <c r="A61">
        <v>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0.0001279</v>
      </c>
      <c r="W61">
        <v>0.0001796</v>
      </c>
      <c r="X61">
        <v>0.0002194</v>
      </c>
      <c r="Y61">
        <v>0.0002661</v>
      </c>
      <c r="Z61">
        <v>0.0003215</v>
      </c>
      <c r="AA61">
        <v>0.0004056</v>
      </c>
      <c r="AB61">
        <v>0.0006515</v>
      </c>
      <c r="AC61">
        <v>0.0007661</v>
      </c>
      <c r="AD61">
        <v>0.0008848</v>
      </c>
      <c r="AE61">
        <v>0.001</v>
      </c>
      <c r="AF61">
        <v>0.0012</v>
      </c>
      <c r="AG61">
        <v>0.0016</v>
      </c>
      <c r="AH61">
        <v>0.0018</v>
      </c>
      <c r="AI61">
        <v>0.002</v>
      </c>
      <c r="AJ61">
        <v>0.0022</v>
      </c>
      <c r="AK61">
        <v>0.0025</v>
      </c>
      <c r="AL61">
        <v>0.0032</v>
      </c>
      <c r="AM61">
        <v>0.0037</v>
      </c>
      <c r="AN61">
        <v>0.0041</v>
      </c>
      <c r="AO61">
        <v>0.0045</v>
      </c>
      <c r="AP61">
        <v>0.0055</v>
      </c>
      <c r="AQ61">
        <v>0.0065</v>
      </c>
      <c r="AR61">
        <v>0.007</v>
      </c>
      <c r="AS61">
        <v>0.0076</v>
      </c>
      <c r="AT61">
        <v>0.0084</v>
      </c>
      <c r="AU61">
        <v>0.0101</v>
      </c>
      <c r="AV61">
        <v>0.0113</v>
      </c>
      <c r="AW61">
        <v>0.0121</v>
      </c>
      <c r="AX61">
        <v>0.0129</v>
      </c>
      <c r="AY61">
        <v>0.0141</v>
      </c>
      <c r="AZ61">
        <v>0.0165</v>
      </c>
      <c r="BA61">
        <v>0.0182</v>
      </c>
      <c r="BB61">
        <v>0.0193</v>
      </c>
      <c r="BC61">
        <v>0.0204</v>
      </c>
      <c r="BD61">
        <v>0.0216</v>
      </c>
      <c r="BE61">
        <v>0.0238</v>
      </c>
      <c r="BF61">
        <v>0.026</v>
      </c>
      <c r="BG61">
        <v>0.0273</v>
      </c>
      <c r="BH61">
        <v>0.0287</v>
      </c>
      <c r="BI61">
        <v>0.0301</v>
      </c>
      <c r="BJ61">
        <v>0.0319</v>
      </c>
      <c r="BK61">
        <v>0.0346</v>
      </c>
      <c r="BL61">
        <v>0.037</v>
      </c>
      <c r="BM61">
        <v>0.0385</v>
      </c>
      <c r="BN61">
        <v>0.0405</v>
      </c>
      <c r="BO61">
        <v>0.0436</v>
      </c>
      <c r="BP61">
        <v>0.0464</v>
      </c>
      <c r="BQ61">
        <v>0.0482</v>
      </c>
      <c r="BR61">
        <v>0.0501</v>
      </c>
      <c r="BS61">
        <v>0.0535</v>
      </c>
      <c r="BT61">
        <v>0.057</v>
      </c>
      <c r="BU61">
        <v>0.0589</v>
      </c>
      <c r="BV61">
        <v>0.0608</v>
      </c>
      <c r="BW61">
        <v>0.0627</v>
      </c>
      <c r="BX61">
        <v>0.0646</v>
      </c>
      <c r="BY61">
        <v>0.0674</v>
      </c>
      <c r="BZ61">
        <v>0.0954</v>
      </c>
      <c r="CA61">
        <v>0.1234</v>
      </c>
      <c r="CB61">
        <v>0.1557</v>
      </c>
      <c r="CC61">
        <v>0.185</v>
      </c>
      <c r="CD61">
        <v>0.2119</v>
      </c>
      <c r="CE61">
        <v>0.2331</v>
      </c>
      <c r="CF61">
        <v>0.2522</v>
      </c>
      <c r="CG61">
        <v>0.2716</v>
      </c>
      <c r="CH61">
        <v>0.2879</v>
      </c>
      <c r="CI61">
        <v>0.3047</v>
      </c>
      <c r="CJ61">
        <v>0.321</v>
      </c>
      <c r="CK61">
        <v>0.3362</v>
      </c>
      <c r="CL61">
        <v>0.3498</v>
      </c>
      <c r="CM61">
        <v>0.3612</v>
      </c>
      <c r="CN61">
        <v>0.3714</v>
      </c>
      <c r="CO61">
        <v>0.4052</v>
      </c>
      <c r="CP61">
        <v>0.423</v>
      </c>
      <c r="CQ61">
        <v>0.4406</v>
      </c>
      <c r="CR61">
        <v>0.4576</v>
      </c>
      <c r="CS61">
        <v>0.4714</v>
      </c>
      <c r="CT61">
        <v>0.4798</v>
      </c>
      <c r="CU61">
        <v>0.4834</v>
      </c>
      <c r="CV61">
        <v>0.4869</v>
      </c>
      <c r="CW61">
        <v>0.4895</v>
      </c>
      <c r="CX61">
        <v>0.4906</v>
      </c>
      <c r="CY61">
        <v>0.493</v>
      </c>
      <c r="CZ61">
        <v>0.4993</v>
      </c>
      <c r="DA61">
        <v>0.5086</v>
      </c>
      <c r="DB61">
        <v>0.5179</v>
      </c>
      <c r="DC61">
        <v>0.5272</v>
      </c>
      <c r="DD61">
        <v>0.5392</v>
      </c>
      <c r="DE61">
        <v>0.5496</v>
      </c>
      <c r="DF61">
        <v>0.56</v>
      </c>
      <c r="DG61">
        <v>0.5682</v>
      </c>
      <c r="DH61">
        <v>0.57</v>
      </c>
      <c r="DI61">
        <v>0.5863</v>
      </c>
      <c r="DJ61">
        <v>0.73</v>
      </c>
      <c r="DK61">
        <v>0.7585</v>
      </c>
      <c r="DL61">
        <v>0.7854</v>
      </c>
      <c r="DM61">
        <v>0.8</v>
      </c>
      <c r="DN61">
        <v>0.8</v>
      </c>
      <c r="DO61">
        <v>0.8</v>
      </c>
      <c r="DP61">
        <v>0.8</v>
      </c>
      <c r="DQ61">
        <v>0.8</v>
      </c>
      <c r="DR61">
        <v>0.8</v>
      </c>
      <c r="DS61">
        <v>0.9301</v>
      </c>
      <c r="DT61">
        <v>0.96</v>
      </c>
      <c r="DU61">
        <v>0.96</v>
      </c>
      <c r="DV61">
        <v>0.96</v>
      </c>
      <c r="DW61">
        <v>0.96</v>
      </c>
      <c r="DX61">
        <v>0.9723</v>
      </c>
    </row>
    <row r="62" spans="1:128">
      <c r="A62">
        <v>6.1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0.0001279</v>
      </c>
      <c r="W62">
        <v>0.0001796</v>
      </c>
      <c r="X62">
        <v>0.0002194</v>
      </c>
      <c r="Y62">
        <v>0.0002661</v>
      </c>
      <c r="Z62">
        <v>0.0003215</v>
      </c>
      <c r="AA62">
        <v>0.0004056</v>
      </c>
      <c r="AB62">
        <v>0.0006515</v>
      </c>
      <c r="AC62">
        <v>0.0007661</v>
      </c>
      <c r="AD62">
        <v>0.0008848</v>
      </c>
      <c r="AE62">
        <v>0.001</v>
      </c>
      <c r="AF62">
        <v>0.0012</v>
      </c>
      <c r="AG62">
        <v>0.0016</v>
      </c>
      <c r="AH62">
        <v>0.0018</v>
      </c>
      <c r="AI62">
        <v>0.002</v>
      </c>
      <c r="AJ62">
        <v>0.0022</v>
      </c>
      <c r="AK62">
        <v>0.0025</v>
      </c>
      <c r="AL62">
        <v>0.0032</v>
      </c>
      <c r="AM62">
        <v>0.0037</v>
      </c>
      <c r="AN62">
        <v>0.0041</v>
      </c>
      <c r="AO62">
        <v>0.0045</v>
      </c>
      <c r="AP62">
        <v>0.0055</v>
      </c>
      <c r="AQ62">
        <v>0.0065</v>
      </c>
      <c r="AR62">
        <v>0.007</v>
      </c>
      <c r="AS62">
        <v>0.0076</v>
      </c>
      <c r="AT62">
        <v>0.0084</v>
      </c>
      <c r="AU62">
        <v>0.0101</v>
      </c>
      <c r="AV62">
        <v>0.0113</v>
      </c>
      <c r="AW62">
        <v>0.0121</v>
      </c>
      <c r="AX62">
        <v>0.0129</v>
      </c>
      <c r="AY62">
        <v>0.0141</v>
      </c>
      <c r="AZ62">
        <v>0.0165</v>
      </c>
      <c r="BA62">
        <v>0.0182</v>
      </c>
      <c r="BB62">
        <v>0.0193</v>
      </c>
      <c r="BC62">
        <v>0.0204</v>
      </c>
      <c r="BD62">
        <v>0.0216</v>
      </c>
      <c r="BE62">
        <v>0.0238</v>
      </c>
      <c r="BF62">
        <v>0.026</v>
      </c>
      <c r="BG62">
        <v>0.0273</v>
      </c>
      <c r="BH62">
        <v>0.0287</v>
      </c>
      <c r="BI62">
        <v>0.0301</v>
      </c>
      <c r="BJ62">
        <v>0.0319</v>
      </c>
      <c r="BK62">
        <v>0.0346</v>
      </c>
      <c r="BL62">
        <v>0.037</v>
      </c>
      <c r="BM62">
        <v>0.0385</v>
      </c>
      <c r="BN62">
        <v>0.0405</v>
      </c>
      <c r="BO62">
        <v>0.0436</v>
      </c>
      <c r="BP62">
        <v>0.0464</v>
      </c>
      <c r="BQ62">
        <v>0.0482</v>
      </c>
      <c r="BR62">
        <v>0.0501</v>
      </c>
      <c r="BS62">
        <v>0.0535</v>
      </c>
      <c r="BT62">
        <v>0.057</v>
      </c>
      <c r="BU62">
        <v>0.0589</v>
      </c>
      <c r="BV62">
        <v>0.0608</v>
      </c>
      <c r="BW62">
        <v>0.0627</v>
      </c>
      <c r="BX62">
        <v>0.0646</v>
      </c>
      <c r="BY62">
        <v>0.0674</v>
      </c>
      <c r="BZ62">
        <v>0.0954</v>
      </c>
      <c r="CA62">
        <v>0.1234</v>
      </c>
      <c r="CB62">
        <v>0.1557</v>
      </c>
      <c r="CC62">
        <v>0.185</v>
      </c>
      <c r="CD62">
        <v>0.2119</v>
      </c>
      <c r="CE62">
        <v>0.2331</v>
      </c>
      <c r="CF62">
        <v>0.2522</v>
      </c>
      <c r="CG62">
        <v>0.2716</v>
      </c>
      <c r="CH62">
        <v>0.2879</v>
      </c>
      <c r="CI62">
        <v>0.3047</v>
      </c>
      <c r="CJ62">
        <v>0.321</v>
      </c>
      <c r="CK62">
        <v>0.3362</v>
      </c>
      <c r="CL62">
        <v>0.3498</v>
      </c>
      <c r="CM62">
        <v>0.3612</v>
      </c>
      <c r="CN62">
        <v>0.3714</v>
      </c>
      <c r="CO62">
        <v>0.4052</v>
      </c>
      <c r="CP62">
        <v>0.423</v>
      </c>
      <c r="CQ62">
        <v>0.4406</v>
      </c>
      <c r="CR62">
        <v>0.4576</v>
      </c>
      <c r="CS62">
        <v>0.4714</v>
      </c>
      <c r="CT62">
        <v>0.4798</v>
      </c>
      <c r="CU62">
        <v>0.4834</v>
      </c>
      <c r="CV62">
        <v>0.4869</v>
      </c>
      <c r="CW62">
        <v>0.4895</v>
      </c>
      <c r="CX62">
        <v>0.4906</v>
      </c>
      <c r="CY62">
        <v>0.493</v>
      </c>
      <c r="CZ62">
        <v>0.4993</v>
      </c>
      <c r="DA62">
        <v>0.5086</v>
      </c>
      <c r="DB62">
        <v>0.5179</v>
      </c>
      <c r="DC62">
        <v>0.5272</v>
      </c>
      <c r="DD62">
        <v>0.5392</v>
      </c>
      <c r="DE62">
        <v>0.5496</v>
      </c>
      <c r="DF62">
        <v>0.56</v>
      </c>
      <c r="DG62">
        <v>0.5682</v>
      </c>
      <c r="DH62">
        <v>0.57</v>
      </c>
      <c r="DI62">
        <v>0.5863</v>
      </c>
      <c r="DJ62">
        <v>0.73</v>
      </c>
      <c r="DK62">
        <v>0.7585</v>
      </c>
      <c r="DL62">
        <v>0.7854</v>
      </c>
      <c r="DM62">
        <v>0.8</v>
      </c>
      <c r="DN62">
        <v>0.8</v>
      </c>
      <c r="DO62">
        <v>0.8</v>
      </c>
      <c r="DP62">
        <v>0.8</v>
      </c>
      <c r="DQ62">
        <v>0.8</v>
      </c>
      <c r="DR62">
        <v>0.8</v>
      </c>
      <c r="DS62">
        <v>0.9301</v>
      </c>
      <c r="DT62">
        <v>0.96</v>
      </c>
      <c r="DU62">
        <v>0.96</v>
      </c>
      <c r="DV62">
        <v>0.96</v>
      </c>
      <c r="DW62">
        <v>0.96</v>
      </c>
      <c r="DX62">
        <v>0.9723</v>
      </c>
    </row>
    <row r="63" spans="1:128">
      <c r="A63">
        <v>6.2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0.0001279</v>
      </c>
      <c r="W63">
        <v>0.0001796</v>
      </c>
      <c r="X63">
        <v>0.0002194</v>
      </c>
      <c r="Y63">
        <v>0.0002661</v>
      </c>
      <c r="Z63">
        <v>0.0003215</v>
      </c>
      <c r="AA63">
        <v>0.0004056</v>
      </c>
      <c r="AB63">
        <v>0.0006515</v>
      </c>
      <c r="AC63">
        <v>0.0007661</v>
      </c>
      <c r="AD63">
        <v>0.0008848</v>
      </c>
      <c r="AE63">
        <v>0.001</v>
      </c>
      <c r="AF63">
        <v>0.0012</v>
      </c>
      <c r="AG63">
        <v>0.0016</v>
      </c>
      <c r="AH63">
        <v>0.0018</v>
      </c>
      <c r="AI63">
        <v>0.002</v>
      </c>
      <c r="AJ63">
        <v>0.0022</v>
      </c>
      <c r="AK63">
        <v>0.0025</v>
      </c>
      <c r="AL63">
        <v>0.0032</v>
      </c>
      <c r="AM63">
        <v>0.0037</v>
      </c>
      <c r="AN63">
        <v>0.0041</v>
      </c>
      <c r="AO63">
        <v>0.0045</v>
      </c>
      <c r="AP63">
        <v>0.0055</v>
      </c>
      <c r="AQ63">
        <v>0.0065</v>
      </c>
      <c r="AR63">
        <v>0.007</v>
      </c>
      <c r="AS63">
        <v>0.0076</v>
      </c>
      <c r="AT63">
        <v>0.0084</v>
      </c>
      <c r="AU63">
        <v>0.0101</v>
      </c>
      <c r="AV63">
        <v>0.0113</v>
      </c>
      <c r="AW63">
        <v>0.0121</v>
      </c>
      <c r="AX63">
        <v>0.0129</v>
      </c>
      <c r="AY63">
        <v>0.0141</v>
      </c>
      <c r="AZ63">
        <v>0.0165</v>
      </c>
      <c r="BA63">
        <v>0.0182</v>
      </c>
      <c r="BB63">
        <v>0.0193</v>
      </c>
      <c r="BC63">
        <v>0.0204</v>
      </c>
      <c r="BD63">
        <v>0.0216</v>
      </c>
      <c r="BE63">
        <v>0.0238</v>
      </c>
      <c r="BF63">
        <v>0.026</v>
      </c>
      <c r="BG63">
        <v>0.0273</v>
      </c>
      <c r="BH63">
        <v>0.0287</v>
      </c>
      <c r="BI63">
        <v>0.0301</v>
      </c>
      <c r="BJ63">
        <v>0.0319</v>
      </c>
      <c r="BK63">
        <v>0.0346</v>
      </c>
      <c r="BL63">
        <v>0.037</v>
      </c>
      <c r="BM63">
        <v>0.0385</v>
      </c>
      <c r="BN63">
        <v>0.0405</v>
      </c>
      <c r="BO63">
        <v>0.0436</v>
      </c>
      <c r="BP63">
        <v>0.0464</v>
      </c>
      <c r="BQ63">
        <v>0.0482</v>
      </c>
      <c r="BR63">
        <v>0.0501</v>
      </c>
      <c r="BS63">
        <v>0.0535</v>
      </c>
      <c r="BT63">
        <v>0.057</v>
      </c>
      <c r="BU63">
        <v>0.0589</v>
      </c>
      <c r="BV63">
        <v>0.0608</v>
      </c>
      <c r="BW63">
        <v>0.0627</v>
      </c>
      <c r="BX63">
        <v>0.0646</v>
      </c>
      <c r="BY63">
        <v>0.0674</v>
      </c>
      <c r="BZ63">
        <v>0.0954</v>
      </c>
      <c r="CA63">
        <v>0.1234</v>
      </c>
      <c r="CB63">
        <v>0.1557</v>
      </c>
      <c r="CC63">
        <v>0.185</v>
      </c>
      <c r="CD63">
        <v>0.2119</v>
      </c>
      <c r="CE63">
        <v>0.2331</v>
      </c>
      <c r="CF63">
        <v>0.2522</v>
      </c>
      <c r="CG63">
        <v>0.2716</v>
      </c>
      <c r="CH63">
        <v>0.2879</v>
      </c>
      <c r="CI63">
        <v>0.3047</v>
      </c>
      <c r="CJ63">
        <v>0.321</v>
      </c>
      <c r="CK63">
        <v>0.3362</v>
      </c>
      <c r="CL63">
        <v>0.3498</v>
      </c>
      <c r="CM63">
        <v>0.3612</v>
      </c>
      <c r="CN63">
        <v>0.3714</v>
      </c>
      <c r="CO63">
        <v>0.4052</v>
      </c>
      <c r="CP63">
        <v>0.423</v>
      </c>
      <c r="CQ63">
        <v>0.4406</v>
      </c>
      <c r="CR63">
        <v>0.4576</v>
      </c>
      <c r="CS63">
        <v>0.4714</v>
      </c>
      <c r="CT63">
        <v>0.4798</v>
      </c>
      <c r="CU63">
        <v>0.4834</v>
      </c>
      <c r="CV63">
        <v>0.4869</v>
      </c>
      <c r="CW63">
        <v>0.4895</v>
      </c>
      <c r="CX63">
        <v>0.4906</v>
      </c>
      <c r="CY63">
        <v>0.493</v>
      </c>
      <c r="CZ63">
        <v>0.4993</v>
      </c>
      <c r="DA63">
        <v>0.5086</v>
      </c>
      <c r="DB63">
        <v>0.5179</v>
      </c>
      <c r="DC63">
        <v>0.5272</v>
      </c>
      <c r="DD63">
        <v>0.5392</v>
      </c>
      <c r="DE63">
        <v>0.5496</v>
      </c>
      <c r="DF63">
        <v>0.56</v>
      </c>
      <c r="DG63">
        <v>0.5682</v>
      </c>
      <c r="DH63">
        <v>0.57</v>
      </c>
      <c r="DI63">
        <v>0.5863</v>
      </c>
      <c r="DJ63">
        <v>0.73</v>
      </c>
      <c r="DK63">
        <v>0.7585</v>
      </c>
      <c r="DL63">
        <v>0.7854</v>
      </c>
      <c r="DM63">
        <v>0.8</v>
      </c>
      <c r="DN63">
        <v>0.8</v>
      </c>
      <c r="DO63">
        <v>0.8</v>
      </c>
      <c r="DP63">
        <v>0.8</v>
      </c>
      <c r="DQ63">
        <v>0.8</v>
      </c>
      <c r="DR63">
        <v>0.8</v>
      </c>
      <c r="DS63">
        <v>0.9301</v>
      </c>
      <c r="DT63">
        <v>0.96</v>
      </c>
      <c r="DU63">
        <v>0.96</v>
      </c>
      <c r="DV63">
        <v>0.96</v>
      </c>
      <c r="DW63">
        <v>0.96</v>
      </c>
      <c r="DX63">
        <v>0.9723</v>
      </c>
    </row>
    <row r="64" spans="1:128">
      <c r="A64">
        <v>6.3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0.0001279</v>
      </c>
      <c r="W64">
        <v>0.0001796</v>
      </c>
      <c r="X64">
        <v>0.0002194</v>
      </c>
      <c r="Y64">
        <v>0.0002661</v>
      </c>
      <c r="Z64">
        <v>0.0003215</v>
      </c>
      <c r="AA64">
        <v>0.0004056</v>
      </c>
      <c r="AB64">
        <v>0.0006515</v>
      </c>
      <c r="AC64">
        <v>0.0007661</v>
      </c>
      <c r="AD64">
        <v>0.0008848</v>
      </c>
      <c r="AE64">
        <v>0.001</v>
      </c>
      <c r="AF64">
        <v>0.0012</v>
      </c>
      <c r="AG64">
        <v>0.0016</v>
      </c>
      <c r="AH64">
        <v>0.0018</v>
      </c>
      <c r="AI64">
        <v>0.002</v>
      </c>
      <c r="AJ64">
        <v>0.0022</v>
      </c>
      <c r="AK64">
        <v>0.0025</v>
      </c>
      <c r="AL64">
        <v>0.0032</v>
      </c>
      <c r="AM64">
        <v>0.0037</v>
      </c>
      <c r="AN64">
        <v>0.0041</v>
      </c>
      <c r="AO64">
        <v>0.0045</v>
      </c>
      <c r="AP64">
        <v>0.0055</v>
      </c>
      <c r="AQ64">
        <v>0.0065</v>
      </c>
      <c r="AR64">
        <v>0.007</v>
      </c>
      <c r="AS64">
        <v>0.0076</v>
      </c>
      <c r="AT64">
        <v>0.0084</v>
      </c>
      <c r="AU64">
        <v>0.0101</v>
      </c>
      <c r="AV64">
        <v>0.0113</v>
      </c>
      <c r="AW64">
        <v>0.0121</v>
      </c>
      <c r="AX64">
        <v>0.0129</v>
      </c>
      <c r="AY64">
        <v>0.0141</v>
      </c>
      <c r="AZ64">
        <v>0.0165</v>
      </c>
      <c r="BA64">
        <v>0.0182</v>
      </c>
      <c r="BB64">
        <v>0.0193</v>
      </c>
      <c r="BC64">
        <v>0.0204</v>
      </c>
      <c r="BD64">
        <v>0.0216</v>
      </c>
      <c r="BE64">
        <v>0.0238</v>
      </c>
      <c r="BF64">
        <v>0.026</v>
      </c>
      <c r="BG64">
        <v>0.0273</v>
      </c>
      <c r="BH64">
        <v>0.0287</v>
      </c>
      <c r="BI64">
        <v>0.0301</v>
      </c>
      <c r="BJ64">
        <v>0.0319</v>
      </c>
      <c r="BK64">
        <v>0.0346</v>
      </c>
      <c r="BL64">
        <v>0.037</v>
      </c>
      <c r="BM64">
        <v>0.0385</v>
      </c>
      <c r="BN64">
        <v>0.0405</v>
      </c>
      <c r="BO64">
        <v>0.0436</v>
      </c>
      <c r="BP64">
        <v>0.0464</v>
      </c>
      <c r="BQ64">
        <v>0.0482</v>
      </c>
      <c r="BR64">
        <v>0.0501</v>
      </c>
      <c r="BS64">
        <v>0.0535</v>
      </c>
      <c r="BT64">
        <v>0.057</v>
      </c>
      <c r="BU64">
        <v>0.0589</v>
      </c>
      <c r="BV64">
        <v>0.0608</v>
      </c>
      <c r="BW64">
        <v>0.0627</v>
      </c>
      <c r="BX64">
        <v>0.0646</v>
      </c>
      <c r="BY64">
        <v>0.0674</v>
      </c>
      <c r="BZ64">
        <v>0.0954</v>
      </c>
      <c r="CA64">
        <v>0.1234</v>
      </c>
      <c r="CB64">
        <v>0.1557</v>
      </c>
      <c r="CC64">
        <v>0.185</v>
      </c>
      <c r="CD64">
        <v>0.2119</v>
      </c>
      <c r="CE64">
        <v>0.2331</v>
      </c>
      <c r="CF64">
        <v>0.2522</v>
      </c>
      <c r="CG64">
        <v>0.2716</v>
      </c>
      <c r="CH64">
        <v>0.2879</v>
      </c>
      <c r="CI64">
        <v>0.3047</v>
      </c>
      <c r="CJ64">
        <v>0.321</v>
      </c>
      <c r="CK64">
        <v>0.3362</v>
      </c>
      <c r="CL64">
        <v>0.3498</v>
      </c>
      <c r="CM64">
        <v>0.3612</v>
      </c>
      <c r="CN64">
        <v>0.3714</v>
      </c>
      <c r="CO64">
        <v>0.4052</v>
      </c>
      <c r="CP64">
        <v>0.423</v>
      </c>
      <c r="CQ64">
        <v>0.4406</v>
      </c>
      <c r="CR64">
        <v>0.4576</v>
      </c>
      <c r="CS64">
        <v>0.4714</v>
      </c>
      <c r="CT64">
        <v>0.4798</v>
      </c>
      <c r="CU64">
        <v>0.4834</v>
      </c>
      <c r="CV64">
        <v>0.4869</v>
      </c>
      <c r="CW64">
        <v>0.4895</v>
      </c>
      <c r="CX64">
        <v>0.4906</v>
      </c>
      <c r="CY64">
        <v>0.493</v>
      </c>
      <c r="CZ64">
        <v>0.4993</v>
      </c>
      <c r="DA64">
        <v>0.5086</v>
      </c>
      <c r="DB64">
        <v>0.5179</v>
      </c>
      <c r="DC64">
        <v>0.5272</v>
      </c>
      <c r="DD64">
        <v>0.5392</v>
      </c>
      <c r="DE64">
        <v>0.5496</v>
      </c>
      <c r="DF64">
        <v>0.56</v>
      </c>
      <c r="DG64">
        <v>0.5682</v>
      </c>
      <c r="DH64">
        <v>0.57</v>
      </c>
      <c r="DI64">
        <v>0.5863</v>
      </c>
      <c r="DJ64">
        <v>0.73</v>
      </c>
      <c r="DK64">
        <v>0.7585</v>
      </c>
      <c r="DL64">
        <v>0.7854</v>
      </c>
      <c r="DM64">
        <v>0.8</v>
      </c>
      <c r="DN64">
        <v>0.8</v>
      </c>
      <c r="DO64">
        <v>0.8</v>
      </c>
      <c r="DP64">
        <v>0.8</v>
      </c>
      <c r="DQ64">
        <v>0.8</v>
      </c>
      <c r="DR64">
        <v>0.8</v>
      </c>
      <c r="DS64">
        <v>0.9301</v>
      </c>
      <c r="DT64">
        <v>0.96</v>
      </c>
      <c r="DU64">
        <v>0.96</v>
      </c>
      <c r="DV64">
        <v>0.96</v>
      </c>
      <c r="DW64">
        <v>0.96</v>
      </c>
      <c r="DX64">
        <v>0.9723</v>
      </c>
    </row>
    <row r="65" spans="1:128">
      <c r="A65">
        <v>6.4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0.0001279</v>
      </c>
      <c r="W65">
        <v>0.0001796</v>
      </c>
      <c r="X65">
        <v>0.0002194</v>
      </c>
      <c r="Y65">
        <v>0.0002661</v>
      </c>
      <c r="Z65">
        <v>0.0003215</v>
      </c>
      <c r="AA65">
        <v>0.0004056</v>
      </c>
      <c r="AB65">
        <v>0.0006515</v>
      </c>
      <c r="AC65">
        <v>0.0007661</v>
      </c>
      <c r="AD65">
        <v>0.0008848</v>
      </c>
      <c r="AE65">
        <v>0.001</v>
      </c>
      <c r="AF65">
        <v>0.0012</v>
      </c>
      <c r="AG65">
        <v>0.0016</v>
      </c>
      <c r="AH65">
        <v>0.0018</v>
      </c>
      <c r="AI65">
        <v>0.002</v>
      </c>
      <c r="AJ65">
        <v>0.0022</v>
      </c>
      <c r="AK65">
        <v>0.0025</v>
      </c>
      <c r="AL65">
        <v>0.0032</v>
      </c>
      <c r="AM65">
        <v>0.0037</v>
      </c>
      <c r="AN65">
        <v>0.0041</v>
      </c>
      <c r="AO65">
        <v>0.0045</v>
      </c>
      <c r="AP65">
        <v>0.0055</v>
      </c>
      <c r="AQ65">
        <v>0.0065</v>
      </c>
      <c r="AR65">
        <v>0.007</v>
      </c>
      <c r="AS65">
        <v>0.0076</v>
      </c>
      <c r="AT65">
        <v>0.0084</v>
      </c>
      <c r="AU65">
        <v>0.0101</v>
      </c>
      <c r="AV65">
        <v>0.0113</v>
      </c>
      <c r="AW65">
        <v>0.0121</v>
      </c>
      <c r="AX65">
        <v>0.0129</v>
      </c>
      <c r="AY65">
        <v>0.0141</v>
      </c>
      <c r="AZ65">
        <v>0.0165</v>
      </c>
      <c r="BA65">
        <v>0.0182</v>
      </c>
      <c r="BB65">
        <v>0.0193</v>
      </c>
      <c r="BC65">
        <v>0.0204</v>
      </c>
      <c r="BD65">
        <v>0.0216</v>
      </c>
      <c r="BE65">
        <v>0.0238</v>
      </c>
      <c r="BF65">
        <v>0.026</v>
      </c>
      <c r="BG65">
        <v>0.0273</v>
      </c>
      <c r="BH65">
        <v>0.0287</v>
      </c>
      <c r="BI65">
        <v>0.0301</v>
      </c>
      <c r="BJ65">
        <v>0.0319</v>
      </c>
      <c r="BK65">
        <v>0.0346</v>
      </c>
      <c r="BL65">
        <v>0.037</v>
      </c>
      <c r="BM65">
        <v>0.0385</v>
      </c>
      <c r="BN65">
        <v>0.0405</v>
      </c>
      <c r="BO65">
        <v>0.0436</v>
      </c>
      <c r="BP65">
        <v>0.0464</v>
      </c>
      <c r="BQ65">
        <v>0.0482</v>
      </c>
      <c r="BR65">
        <v>0.0501</v>
      </c>
      <c r="BS65">
        <v>0.0535</v>
      </c>
      <c r="BT65">
        <v>0.057</v>
      </c>
      <c r="BU65">
        <v>0.0589</v>
      </c>
      <c r="BV65">
        <v>0.0608</v>
      </c>
      <c r="BW65">
        <v>0.0627</v>
      </c>
      <c r="BX65">
        <v>0.0646</v>
      </c>
      <c r="BY65">
        <v>0.0674</v>
      </c>
      <c r="BZ65">
        <v>0.0954</v>
      </c>
      <c r="CA65">
        <v>0.1234</v>
      </c>
      <c r="CB65">
        <v>0.1557</v>
      </c>
      <c r="CC65">
        <v>0.185</v>
      </c>
      <c r="CD65">
        <v>0.2119</v>
      </c>
      <c r="CE65">
        <v>0.2331</v>
      </c>
      <c r="CF65">
        <v>0.2522</v>
      </c>
      <c r="CG65">
        <v>0.2716</v>
      </c>
      <c r="CH65">
        <v>0.2879</v>
      </c>
      <c r="CI65">
        <v>0.3047</v>
      </c>
      <c r="CJ65">
        <v>0.321</v>
      </c>
      <c r="CK65">
        <v>0.3362</v>
      </c>
      <c r="CL65">
        <v>0.3498</v>
      </c>
      <c r="CM65">
        <v>0.3612</v>
      </c>
      <c r="CN65">
        <v>0.3714</v>
      </c>
      <c r="CO65">
        <v>0.4052</v>
      </c>
      <c r="CP65">
        <v>0.423</v>
      </c>
      <c r="CQ65">
        <v>0.4406</v>
      </c>
      <c r="CR65">
        <v>0.4576</v>
      </c>
      <c r="CS65">
        <v>0.4714</v>
      </c>
      <c r="CT65">
        <v>0.4798</v>
      </c>
      <c r="CU65">
        <v>0.4834</v>
      </c>
      <c r="CV65">
        <v>0.4869</v>
      </c>
      <c r="CW65">
        <v>0.4895</v>
      </c>
      <c r="CX65">
        <v>0.4906</v>
      </c>
      <c r="CY65">
        <v>0.493</v>
      </c>
      <c r="CZ65">
        <v>0.4993</v>
      </c>
      <c r="DA65">
        <v>0.5086</v>
      </c>
      <c r="DB65">
        <v>0.5179</v>
      </c>
      <c r="DC65">
        <v>0.5272</v>
      </c>
      <c r="DD65">
        <v>0.5392</v>
      </c>
      <c r="DE65">
        <v>0.5496</v>
      </c>
      <c r="DF65">
        <v>0.56</v>
      </c>
      <c r="DG65">
        <v>0.5682</v>
      </c>
      <c r="DH65">
        <v>0.57</v>
      </c>
      <c r="DI65">
        <v>0.5863</v>
      </c>
      <c r="DJ65">
        <v>0.73</v>
      </c>
      <c r="DK65">
        <v>0.7585</v>
      </c>
      <c r="DL65">
        <v>0.7854</v>
      </c>
      <c r="DM65">
        <v>0.8</v>
      </c>
      <c r="DN65">
        <v>0.8</v>
      </c>
      <c r="DO65">
        <v>0.8</v>
      </c>
      <c r="DP65">
        <v>0.8</v>
      </c>
      <c r="DQ65">
        <v>0.8</v>
      </c>
      <c r="DR65">
        <v>0.8</v>
      </c>
      <c r="DS65">
        <v>0.9301</v>
      </c>
      <c r="DT65">
        <v>0.96</v>
      </c>
      <c r="DU65">
        <v>0.96</v>
      </c>
      <c r="DV65">
        <v>0.96</v>
      </c>
      <c r="DW65">
        <v>0.96</v>
      </c>
      <c r="DX65">
        <v>0.9723</v>
      </c>
    </row>
    <row r="66" spans="1:128">
      <c r="A66">
        <v>6.5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0.0001279</v>
      </c>
      <c r="W66">
        <v>0.0001796</v>
      </c>
      <c r="X66">
        <v>0.0002194</v>
      </c>
      <c r="Y66">
        <v>0.0002661</v>
      </c>
      <c r="Z66">
        <v>0.0003215</v>
      </c>
      <c r="AA66">
        <v>0.0004056</v>
      </c>
      <c r="AB66">
        <v>0.0006515</v>
      </c>
      <c r="AC66">
        <v>0.0007661</v>
      </c>
      <c r="AD66">
        <v>0.0008848</v>
      </c>
      <c r="AE66">
        <v>0.001</v>
      </c>
      <c r="AF66">
        <v>0.0012</v>
      </c>
      <c r="AG66">
        <v>0.0016</v>
      </c>
      <c r="AH66">
        <v>0.0018</v>
      </c>
      <c r="AI66">
        <v>0.002</v>
      </c>
      <c r="AJ66">
        <v>0.0022</v>
      </c>
      <c r="AK66">
        <v>0.0025</v>
      </c>
      <c r="AL66">
        <v>0.0032</v>
      </c>
      <c r="AM66">
        <v>0.0037</v>
      </c>
      <c r="AN66">
        <v>0.0041</v>
      </c>
      <c r="AO66">
        <v>0.0045</v>
      </c>
      <c r="AP66">
        <v>0.0055</v>
      </c>
      <c r="AQ66">
        <v>0.0065</v>
      </c>
      <c r="AR66">
        <v>0.007</v>
      </c>
      <c r="AS66">
        <v>0.0076</v>
      </c>
      <c r="AT66">
        <v>0.0084</v>
      </c>
      <c r="AU66">
        <v>0.0101</v>
      </c>
      <c r="AV66">
        <v>0.0113</v>
      </c>
      <c r="AW66">
        <v>0.0121</v>
      </c>
      <c r="AX66">
        <v>0.0129</v>
      </c>
      <c r="AY66">
        <v>0.0141</v>
      </c>
      <c r="AZ66">
        <v>0.0165</v>
      </c>
      <c r="BA66">
        <v>0.0182</v>
      </c>
      <c r="BB66">
        <v>0.0193</v>
      </c>
      <c r="BC66">
        <v>0.0204</v>
      </c>
      <c r="BD66">
        <v>0.0216</v>
      </c>
      <c r="BE66">
        <v>0.0238</v>
      </c>
      <c r="BF66">
        <v>0.026</v>
      </c>
      <c r="BG66">
        <v>0.0273</v>
      </c>
      <c r="BH66">
        <v>0.0287</v>
      </c>
      <c r="BI66">
        <v>0.0301</v>
      </c>
      <c r="BJ66">
        <v>0.0319</v>
      </c>
      <c r="BK66">
        <v>0.0346</v>
      </c>
      <c r="BL66">
        <v>0.037</v>
      </c>
      <c r="BM66">
        <v>0.0385</v>
      </c>
      <c r="BN66">
        <v>0.0405</v>
      </c>
      <c r="BO66">
        <v>0.0436</v>
      </c>
      <c r="BP66">
        <v>0.0464</v>
      </c>
      <c r="BQ66">
        <v>0.0482</v>
      </c>
      <c r="BR66">
        <v>0.0501</v>
      </c>
      <c r="BS66">
        <v>0.0535</v>
      </c>
      <c r="BT66">
        <v>0.057</v>
      </c>
      <c r="BU66">
        <v>0.0589</v>
      </c>
      <c r="BV66">
        <v>0.0608</v>
      </c>
      <c r="BW66">
        <v>0.0627</v>
      </c>
      <c r="BX66">
        <v>0.0646</v>
      </c>
      <c r="BY66">
        <v>0.0674</v>
      </c>
      <c r="BZ66">
        <v>0.0954</v>
      </c>
      <c r="CA66">
        <v>0.1234</v>
      </c>
      <c r="CB66">
        <v>0.1557</v>
      </c>
      <c r="CC66">
        <v>0.185</v>
      </c>
      <c r="CD66">
        <v>0.2119</v>
      </c>
      <c r="CE66">
        <v>0.2331</v>
      </c>
      <c r="CF66">
        <v>0.2522</v>
      </c>
      <c r="CG66">
        <v>0.2716</v>
      </c>
      <c r="CH66">
        <v>0.2879</v>
      </c>
      <c r="CI66">
        <v>0.3047</v>
      </c>
      <c r="CJ66">
        <v>0.321</v>
      </c>
      <c r="CK66">
        <v>0.3362</v>
      </c>
      <c r="CL66">
        <v>0.3498</v>
      </c>
      <c r="CM66">
        <v>0.3612</v>
      </c>
      <c r="CN66">
        <v>0.3714</v>
      </c>
      <c r="CO66">
        <v>0.4052</v>
      </c>
      <c r="CP66">
        <v>0.423</v>
      </c>
      <c r="CQ66">
        <v>0.4406</v>
      </c>
      <c r="CR66">
        <v>0.4576</v>
      </c>
      <c r="CS66">
        <v>0.4714</v>
      </c>
      <c r="CT66">
        <v>0.4798</v>
      </c>
      <c r="CU66">
        <v>0.4834</v>
      </c>
      <c r="CV66">
        <v>0.4869</v>
      </c>
      <c r="CW66">
        <v>0.4895</v>
      </c>
      <c r="CX66">
        <v>0.4906</v>
      </c>
      <c r="CY66">
        <v>0.493</v>
      </c>
      <c r="CZ66">
        <v>0.4993</v>
      </c>
      <c r="DA66">
        <v>0.5086</v>
      </c>
      <c r="DB66">
        <v>0.5179</v>
      </c>
      <c r="DC66">
        <v>0.5272</v>
      </c>
      <c r="DD66">
        <v>0.5392</v>
      </c>
      <c r="DE66">
        <v>0.5496</v>
      </c>
      <c r="DF66">
        <v>0.56</v>
      </c>
      <c r="DG66">
        <v>0.5682</v>
      </c>
      <c r="DH66">
        <v>0.57</v>
      </c>
      <c r="DI66">
        <v>0.5863</v>
      </c>
      <c r="DJ66">
        <v>0.73</v>
      </c>
      <c r="DK66">
        <v>0.7585</v>
      </c>
      <c r="DL66">
        <v>0.7854</v>
      </c>
      <c r="DM66">
        <v>0.8</v>
      </c>
      <c r="DN66">
        <v>0.8</v>
      </c>
      <c r="DO66">
        <v>0.8</v>
      </c>
      <c r="DP66">
        <v>0.8</v>
      </c>
      <c r="DQ66">
        <v>0.8</v>
      </c>
      <c r="DR66">
        <v>0.8</v>
      </c>
      <c r="DS66">
        <v>0.9301</v>
      </c>
      <c r="DT66">
        <v>0.96</v>
      </c>
      <c r="DU66">
        <v>0.96</v>
      </c>
      <c r="DV66">
        <v>0.96</v>
      </c>
      <c r="DW66">
        <v>0.96</v>
      </c>
      <c r="DX66">
        <v>0.9723</v>
      </c>
    </row>
    <row r="67" spans="1:128">
      <c r="A67">
        <v>6.6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0.0001279</v>
      </c>
      <c r="W67">
        <v>0.0001796</v>
      </c>
      <c r="X67">
        <v>0.0002194</v>
      </c>
      <c r="Y67">
        <v>0.0002661</v>
      </c>
      <c r="Z67">
        <v>0.0003215</v>
      </c>
      <c r="AA67">
        <v>0.0004056</v>
      </c>
      <c r="AB67">
        <v>0.0006515</v>
      </c>
      <c r="AC67">
        <v>0.0007661</v>
      </c>
      <c r="AD67">
        <v>0.0008848</v>
      </c>
      <c r="AE67">
        <v>0.001</v>
      </c>
      <c r="AF67">
        <v>0.0012</v>
      </c>
      <c r="AG67">
        <v>0.0016</v>
      </c>
      <c r="AH67">
        <v>0.0018</v>
      </c>
      <c r="AI67">
        <v>0.002</v>
      </c>
      <c r="AJ67">
        <v>0.0022</v>
      </c>
      <c r="AK67">
        <v>0.0025</v>
      </c>
      <c r="AL67">
        <v>0.0032</v>
      </c>
      <c r="AM67">
        <v>0.0037</v>
      </c>
      <c r="AN67">
        <v>0.0041</v>
      </c>
      <c r="AO67">
        <v>0.0045</v>
      </c>
      <c r="AP67">
        <v>0.0055</v>
      </c>
      <c r="AQ67">
        <v>0.0065</v>
      </c>
      <c r="AR67">
        <v>0.007</v>
      </c>
      <c r="AS67">
        <v>0.0076</v>
      </c>
      <c r="AT67">
        <v>0.0084</v>
      </c>
      <c r="AU67">
        <v>0.0101</v>
      </c>
      <c r="AV67">
        <v>0.0113</v>
      </c>
      <c r="AW67">
        <v>0.0121</v>
      </c>
      <c r="AX67">
        <v>0.0129</v>
      </c>
      <c r="AY67">
        <v>0.0141</v>
      </c>
      <c r="AZ67">
        <v>0.0165</v>
      </c>
      <c r="BA67">
        <v>0.0182</v>
      </c>
      <c r="BB67">
        <v>0.0193</v>
      </c>
      <c r="BC67">
        <v>0.0204</v>
      </c>
      <c r="BD67">
        <v>0.0216</v>
      </c>
      <c r="BE67">
        <v>0.0238</v>
      </c>
      <c r="BF67">
        <v>0.026</v>
      </c>
      <c r="BG67">
        <v>0.0273</v>
      </c>
      <c r="BH67">
        <v>0.0287</v>
      </c>
      <c r="BI67">
        <v>0.0301</v>
      </c>
      <c r="BJ67">
        <v>0.0319</v>
      </c>
      <c r="BK67">
        <v>0.0346</v>
      </c>
      <c r="BL67">
        <v>0.037</v>
      </c>
      <c r="BM67">
        <v>0.0385</v>
      </c>
      <c r="BN67">
        <v>0.0405</v>
      </c>
      <c r="BO67">
        <v>0.0436</v>
      </c>
      <c r="BP67">
        <v>0.0464</v>
      </c>
      <c r="BQ67">
        <v>0.0482</v>
      </c>
      <c r="BR67">
        <v>0.0501</v>
      </c>
      <c r="BS67">
        <v>0.0535</v>
      </c>
      <c r="BT67">
        <v>0.057</v>
      </c>
      <c r="BU67">
        <v>0.0589</v>
      </c>
      <c r="BV67">
        <v>0.0608</v>
      </c>
      <c r="BW67">
        <v>0.0627</v>
      </c>
      <c r="BX67">
        <v>0.0646</v>
      </c>
      <c r="BY67">
        <v>0.0674</v>
      </c>
      <c r="BZ67">
        <v>0.0954</v>
      </c>
      <c r="CA67">
        <v>0.1234</v>
      </c>
      <c r="CB67">
        <v>0.1557</v>
      </c>
      <c r="CC67">
        <v>0.185</v>
      </c>
      <c r="CD67">
        <v>0.2119</v>
      </c>
      <c r="CE67">
        <v>0.2331</v>
      </c>
      <c r="CF67">
        <v>0.2522</v>
      </c>
      <c r="CG67">
        <v>0.2716</v>
      </c>
      <c r="CH67">
        <v>0.2879</v>
      </c>
      <c r="CI67">
        <v>0.3047</v>
      </c>
      <c r="CJ67">
        <v>0.321</v>
      </c>
      <c r="CK67">
        <v>0.3362</v>
      </c>
      <c r="CL67">
        <v>0.3498</v>
      </c>
      <c r="CM67">
        <v>0.3612</v>
      </c>
      <c r="CN67">
        <v>0.3714</v>
      </c>
      <c r="CO67">
        <v>0.4052</v>
      </c>
      <c r="CP67">
        <v>0.423</v>
      </c>
      <c r="CQ67">
        <v>0.4406</v>
      </c>
      <c r="CR67">
        <v>0.4576</v>
      </c>
      <c r="CS67">
        <v>0.4714</v>
      </c>
      <c r="CT67">
        <v>0.4798</v>
      </c>
      <c r="CU67">
        <v>0.4834</v>
      </c>
      <c r="CV67">
        <v>0.4869</v>
      </c>
      <c r="CW67">
        <v>0.4895</v>
      </c>
      <c r="CX67">
        <v>0.4906</v>
      </c>
      <c r="CY67">
        <v>0.493</v>
      </c>
      <c r="CZ67">
        <v>0.4993</v>
      </c>
      <c r="DA67">
        <v>0.5086</v>
      </c>
      <c r="DB67">
        <v>0.5179</v>
      </c>
      <c r="DC67">
        <v>0.5272</v>
      </c>
      <c r="DD67">
        <v>0.5392</v>
      </c>
      <c r="DE67">
        <v>0.5496</v>
      </c>
      <c r="DF67">
        <v>0.56</v>
      </c>
      <c r="DG67">
        <v>0.5682</v>
      </c>
      <c r="DH67">
        <v>0.57</v>
      </c>
      <c r="DI67">
        <v>0.5863</v>
      </c>
      <c r="DJ67">
        <v>0.73</v>
      </c>
      <c r="DK67">
        <v>0.7585</v>
      </c>
      <c r="DL67">
        <v>0.7854</v>
      </c>
      <c r="DM67">
        <v>0.8</v>
      </c>
      <c r="DN67">
        <v>0.8</v>
      </c>
      <c r="DO67">
        <v>0.8</v>
      </c>
      <c r="DP67">
        <v>0.8</v>
      </c>
      <c r="DQ67">
        <v>0.8</v>
      </c>
      <c r="DR67">
        <v>0.8</v>
      </c>
      <c r="DS67">
        <v>0.9301</v>
      </c>
      <c r="DT67">
        <v>0.96</v>
      </c>
      <c r="DU67">
        <v>0.96</v>
      </c>
      <c r="DV67">
        <v>0.96</v>
      </c>
      <c r="DW67">
        <v>0.96</v>
      </c>
      <c r="DX67">
        <v>0.9723</v>
      </c>
    </row>
    <row r="68" spans="1:128">
      <c r="A68">
        <v>6.7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0.0001279</v>
      </c>
      <c r="W68">
        <v>0.0001796</v>
      </c>
      <c r="X68">
        <v>0.0002194</v>
      </c>
      <c r="Y68">
        <v>0.0002661</v>
      </c>
      <c r="Z68">
        <v>0.0003215</v>
      </c>
      <c r="AA68">
        <v>0.0004056</v>
      </c>
      <c r="AB68">
        <v>0.0006515</v>
      </c>
      <c r="AC68">
        <v>0.0007661</v>
      </c>
      <c r="AD68">
        <v>0.0008848</v>
      </c>
      <c r="AE68">
        <v>0.001</v>
      </c>
      <c r="AF68">
        <v>0.0012</v>
      </c>
      <c r="AG68">
        <v>0.0016</v>
      </c>
      <c r="AH68">
        <v>0.0018</v>
      </c>
      <c r="AI68">
        <v>0.002</v>
      </c>
      <c r="AJ68">
        <v>0.0022</v>
      </c>
      <c r="AK68">
        <v>0.0025</v>
      </c>
      <c r="AL68">
        <v>0.0032</v>
      </c>
      <c r="AM68">
        <v>0.0037</v>
      </c>
      <c r="AN68">
        <v>0.0041</v>
      </c>
      <c r="AO68">
        <v>0.0045</v>
      </c>
      <c r="AP68">
        <v>0.0055</v>
      </c>
      <c r="AQ68">
        <v>0.0065</v>
      </c>
      <c r="AR68">
        <v>0.007</v>
      </c>
      <c r="AS68">
        <v>0.0076</v>
      </c>
      <c r="AT68">
        <v>0.0084</v>
      </c>
      <c r="AU68">
        <v>0.0101</v>
      </c>
      <c r="AV68">
        <v>0.0113</v>
      </c>
      <c r="AW68">
        <v>0.0121</v>
      </c>
      <c r="AX68">
        <v>0.0129</v>
      </c>
      <c r="AY68">
        <v>0.0141</v>
      </c>
      <c r="AZ68">
        <v>0.0165</v>
      </c>
      <c r="BA68">
        <v>0.0182</v>
      </c>
      <c r="BB68">
        <v>0.0193</v>
      </c>
      <c r="BC68">
        <v>0.0204</v>
      </c>
      <c r="BD68">
        <v>0.0216</v>
      </c>
      <c r="BE68">
        <v>0.0238</v>
      </c>
      <c r="BF68">
        <v>0.026</v>
      </c>
      <c r="BG68">
        <v>0.0273</v>
      </c>
      <c r="BH68">
        <v>0.0287</v>
      </c>
      <c r="BI68">
        <v>0.0301</v>
      </c>
      <c r="BJ68">
        <v>0.0319</v>
      </c>
      <c r="BK68">
        <v>0.0346</v>
      </c>
      <c r="BL68">
        <v>0.037</v>
      </c>
      <c r="BM68">
        <v>0.0385</v>
      </c>
      <c r="BN68">
        <v>0.0405</v>
      </c>
      <c r="BO68">
        <v>0.0436</v>
      </c>
      <c r="BP68">
        <v>0.0464</v>
      </c>
      <c r="BQ68">
        <v>0.0482</v>
      </c>
      <c r="BR68">
        <v>0.0501</v>
      </c>
      <c r="BS68">
        <v>0.0535</v>
      </c>
      <c r="BT68">
        <v>0.057</v>
      </c>
      <c r="BU68">
        <v>0.0589</v>
      </c>
      <c r="BV68">
        <v>0.0608</v>
      </c>
      <c r="BW68">
        <v>0.0627</v>
      </c>
      <c r="BX68">
        <v>0.0646</v>
      </c>
      <c r="BY68">
        <v>0.0674</v>
      </c>
      <c r="BZ68">
        <v>0.0954</v>
      </c>
      <c r="CA68">
        <v>0.1234</v>
      </c>
      <c r="CB68">
        <v>0.1557</v>
      </c>
      <c r="CC68">
        <v>0.185</v>
      </c>
      <c r="CD68">
        <v>0.2119</v>
      </c>
      <c r="CE68">
        <v>0.2331</v>
      </c>
      <c r="CF68">
        <v>0.2522</v>
      </c>
      <c r="CG68">
        <v>0.2716</v>
      </c>
      <c r="CH68">
        <v>0.2879</v>
      </c>
      <c r="CI68">
        <v>0.3047</v>
      </c>
      <c r="CJ68">
        <v>0.321</v>
      </c>
      <c r="CK68">
        <v>0.3362</v>
      </c>
      <c r="CL68">
        <v>0.3498</v>
      </c>
      <c r="CM68">
        <v>0.3612</v>
      </c>
      <c r="CN68">
        <v>0.3714</v>
      </c>
      <c r="CO68">
        <v>0.4052</v>
      </c>
      <c r="CP68">
        <v>0.423</v>
      </c>
      <c r="CQ68">
        <v>0.4406</v>
      </c>
      <c r="CR68">
        <v>0.4576</v>
      </c>
      <c r="CS68">
        <v>0.4714</v>
      </c>
      <c r="CT68">
        <v>0.4798</v>
      </c>
      <c r="CU68">
        <v>0.4834</v>
      </c>
      <c r="CV68">
        <v>0.4869</v>
      </c>
      <c r="CW68">
        <v>0.4895</v>
      </c>
      <c r="CX68">
        <v>0.4906</v>
      </c>
      <c r="CY68">
        <v>0.493</v>
      </c>
      <c r="CZ68">
        <v>0.4993</v>
      </c>
      <c r="DA68">
        <v>0.5086</v>
      </c>
      <c r="DB68">
        <v>0.5179</v>
      </c>
      <c r="DC68">
        <v>0.5272</v>
      </c>
      <c r="DD68">
        <v>0.5392</v>
      </c>
      <c r="DE68">
        <v>0.5496</v>
      </c>
      <c r="DF68">
        <v>0.56</v>
      </c>
      <c r="DG68">
        <v>0.5682</v>
      </c>
      <c r="DH68">
        <v>0.57</v>
      </c>
      <c r="DI68">
        <v>0.5863</v>
      </c>
      <c r="DJ68">
        <v>0.73</v>
      </c>
      <c r="DK68">
        <v>0.7585</v>
      </c>
      <c r="DL68">
        <v>0.7854</v>
      </c>
      <c r="DM68">
        <v>0.8</v>
      </c>
      <c r="DN68">
        <v>0.8</v>
      </c>
      <c r="DO68">
        <v>0.8</v>
      </c>
      <c r="DP68">
        <v>0.8</v>
      </c>
      <c r="DQ68">
        <v>0.8</v>
      </c>
      <c r="DR68">
        <v>0.8</v>
      </c>
      <c r="DS68">
        <v>0.9301</v>
      </c>
      <c r="DT68">
        <v>0.96</v>
      </c>
      <c r="DU68">
        <v>0.96</v>
      </c>
      <c r="DV68">
        <v>0.96</v>
      </c>
      <c r="DW68">
        <v>0.96</v>
      </c>
      <c r="DX68">
        <v>0.9723</v>
      </c>
    </row>
    <row r="69" spans="1:128">
      <c r="A69">
        <v>6.8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0.0001279</v>
      </c>
      <c r="W69">
        <v>0.0001796</v>
      </c>
      <c r="X69">
        <v>0.0002194</v>
      </c>
      <c r="Y69">
        <v>0.0002661</v>
      </c>
      <c r="Z69">
        <v>0.0003215</v>
      </c>
      <c r="AA69">
        <v>0.0004056</v>
      </c>
      <c r="AB69">
        <v>0.0006515</v>
      </c>
      <c r="AC69">
        <v>0.0007661</v>
      </c>
      <c r="AD69">
        <v>0.0008848</v>
      </c>
      <c r="AE69">
        <v>0.001</v>
      </c>
      <c r="AF69">
        <v>0.0012</v>
      </c>
      <c r="AG69">
        <v>0.0016</v>
      </c>
      <c r="AH69">
        <v>0.0018</v>
      </c>
      <c r="AI69">
        <v>0.002</v>
      </c>
      <c r="AJ69">
        <v>0.0022</v>
      </c>
      <c r="AK69">
        <v>0.0025</v>
      </c>
      <c r="AL69">
        <v>0.0032</v>
      </c>
      <c r="AM69">
        <v>0.0037</v>
      </c>
      <c r="AN69">
        <v>0.0041</v>
      </c>
      <c r="AO69">
        <v>0.0045</v>
      </c>
      <c r="AP69">
        <v>0.0055</v>
      </c>
      <c r="AQ69">
        <v>0.0065</v>
      </c>
      <c r="AR69">
        <v>0.007</v>
      </c>
      <c r="AS69">
        <v>0.0076</v>
      </c>
      <c r="AT69">
        <v>0.0084</v>
      </c>
      <c r="AU69">
        <v>0.0101</v>
      </c>
      <c r="AV69">
        <v>0.0113</v>
      </c>
      <c r="AW69">
        <v>0.0121</v>
      </c>
      <c r="AX69">
        <v>0.0129</v>
      </c>
      <c r="AY69">
        <v>0.0141</v>
      </c>
      <c r="AZ69">
        <v>0.0165</v>
      </c>
      <c r="BA69">
        <v>0.0182</v>
      </c>
      <c r="BB69">
        <v>0.0193</v>
      </c>
      <c r="BC69">
        <v>0.0204</v>
      </c>
      <c r="BD69">
        <v>0.0216</v>
      </c>
      <c r="BE69">
        <v>0.0238</v>
      </c>
      <c r="BF69">
        <v>0.026</v>
      </c>
      <c r="BG69">
        <v>0.0273</v>
      </c>
      <c r="BH69">
        <v>0.0287</v>
      </c>
      <c r="BI69">
        <v>0.0301</v>
      </c>
      <c r="BJ69">
        <v>0.0319</v>
      </c>
      <c r="BK69">
        <v>0.0346</v>
      </c>
      <c r="BL69">
        <v>0.037</v>
      </c>
      <c r="BM69">
        <v>0.0385</v>
      </c>
      <c r="BN69">
        <v>0.0405</v>
      </c>
      <c r="BO69">
        <v>0.0436</v>
      </c>
      <c r="BP69">
        <v>0.0464</v>
      </c>
      <c r="BQ69">
        <v>0.0482</v>
      </c>
      <c r="BR69">
        <v>0.0501</v>
      </c>
      <c r="BS69">
        <v>0.0535</v>
      </c>
      <c r="BT69">
        <v>0.057</v>
      </c>
      <c r="BU69">
        <v>0.0589</v>
      </c>
      <c r="BV69">
        <v>0.0608</v>
      </c>
      <c r="BW69">
        <v>0.0627</v>
      </c>
      <c r="BX69">
        <v>0.0646</v>
      </c>
      <c r="BY69">
        <v>0.0674</v>
      </c>
      <c r="BZ69">
        <v>0.0954</v>
      </c>
      <c r="CA69">
        <v>0.1234</v>
      </c>
      <c r="CB69">
        <v>0.1557</v>
      </c>
      <c r="CC69">
        <v>0.185</v>
      </c>
      <c r="CD69">
        <v>0.2119</v>
      </c>
      <c r="CE69">
        <v>0.2331</v>
      </c>
      <c r="CF69">
        <v>0.2522</v>
      </c>
      <c r="CG69">
        <v>0.2716</v>
      </c>
      <c r="CH69">
        <v>0.2879</v>
      </c>
      <c r="CI69">
        <v>0.3047</v>
      </c>
      <c r="CJ69">
        <v>0.321</v>
      </c>
      <c r="CK69">
        <v>0.3362</v>
      </c>
      <c r="CL69">
        <v>0.3498</v>
      </c>
      <c r="CM69">
        <v>0.3612</v>
      </c>
      <c r="CN69">
        <v>0.3714</v>
      </c>
      <c r="CO69">
        <v>0.4052</v>
      </c>
      <c r="CP69">
        <v>0.423</v>
      </c>
      <c r="CQ69">
        <v>0.4406</v>
      </c>
      <c r="CR69">
        <v>0.4576</v>
      </c>
      <c r="CS69">
        <v>0.4714</v>
      </c>
      <c r="CT69">
        <v>0.4798</v>
      </c>
      <c r="CU69">
        <v>0.4834</v>
      </c>
      <c r="CV69">
        <v>0.4869</v>
      </c>
      <c r="CW69">
        <v>0.4895</v>
      </c>
      <c r="CX69">
        <v>0.4906</v>
      </c>
      <c r="CY69">
        <v>0.493</v>
      </c>
      <c r="CZ69">
        <v>0.4993</v>
      </c>
      <c r="DA69">
        <v>0.5086</v>
      </c>
      <c r="DB69">
        <v>0.5179</v>
      </c>
      <c r="DC69">
        <v>0.5272</v>
      </c>
      <c r="DD69">
        <v>0.5392</v>
      </c>
      <c r="DE69">
        <v>0.5496</v>
      </c>
      <c r="DF69">
        <v>0.56</v>
      </c>
      <c r="DG69">
        <v>0.5682</v>
      </c>
      <c r="DH69">
        <v>0.57</v>
      </c>
      <c r="DI69">
        <v>0.5863</v>
      </c>
      <c r="DJ69">
        <v>0.73</v>
      </c>
      <c r="DK69">
        <v>0.7585</v>
      </c>
      <c r="DL69">
        <v>0.7854</v>
      </c>
      <c r="DM69">
        <v>0.8</v>
      </c>
      <c r="DN69">
        <v>0.8</v>
      </c>
      <c r="DO69">
        <v>0.8</v>
      </c>
      <c r="DP69">
        <v>0.8</v>
      </c>
      <c r="DQ69">
        <v>0.8</v>
      </c>
      <c r="DR69">
        <v>0.8</v>
      </c>
      <c r="DS69">
        <v>0.9301</v>
      </c>
      <c r="DT69">
        <v>0.96</v>
      </c>
      <c r="DU69">
        <v>0.96</v>
      </c>
      <c r="DV69">
        <v>0.96</v>
      </c>
      <c r="DW69">
        <v>0.96</v>
      </c>
      <c r="DX69">
        <v>0.9723</v>
      </c>
    </row>
    <row r="70" spans="1:128">
      <c r="A70">
        <v>6.9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0.0001279</v>
      </c>
      <c r="W70">
        <v>0.0001796</v>
      </c>
      <c r="X70">
        <v>0.0002194</v>
      </c>
      <c r="Y70">
        <v>0.0002661</v>
      </c>
      <c r="Z70">
        <v>0.0003215</v>
      </c>
      <c r="AA70">
        <v>0.0004056</v>
      </c>
      <c r="AB70">
        <v>0.0006515</v>
      </c>
      <c r="AC70">
        <v>0.0007661</v>
      </c>
      <c r="AD70">
        <v>0.0008848</v>
      </c>
      <c r="AE70">
        <v>0.001</v>
      </c>
      <c r="AF70">
        <v>0.0012</v>
      </c>
      <c r="AG70">
        <v>0.0016</v>
      </c>
      <c r="AH70">
        <v>0.0018</v>
      </c>
      <c r="AI70">
        <v>0.002</v>
      </c>
      <c r="AJ70">
        <v>0.0022</v>
      </c>
      <c r="AK70">
        <v>0.0025</v>
      </c>
      <c r="AL70">
        <v>0.0032</v>
      </c>
      <c r="AM70">
        <v>0.0037</v>
      </c>
      <c r="AN70">
        <v>0.0041</v>
      </c>
      <c r="AO70">
        <v>0.0045</v>
      </c>
      <c r="AP70">
        <v>0.0055</v>
      </c>
      <c r="AQ70">
        <v>0.0065</v>
      </c>
      <c r="AR70">
        <v>0.007</v>
      </c>
      <c r="AS70">
        <v>0.0076</v>
      </c>
      <c r="AT70">
        <v>0.0084</v>
      </c>
      <c r="AU70">
        <v>0.0101</v>
      </c>
      <c r="AV70">
        <v>0.0113</v>
      </c>
      <c r="AW70">
        <v>0.0121</v>
      </c>
      <c r="AX70">
        <v>0.0129</v>
      </c>
      <c r="AY70">
        <v>0.0141</v>
      </c>
      <c r="AZ70">
        <v>0.0165</v>
      </c>
      <c r="BA70">
        <v>0.0182</v>
      </c>
      <c r="BB70">
        <v>0.0193</v>
      </c>
      <c r="BC70">
        <v>0.0204</v>
      </c>
      <c r="BD70">
        <v>0.0216</v>
      </c>
      <c r="BE70">
        <v>0.0238</v>
      </c>
      <c r="BF70">
        <v>0.026</v>
      </c>
      <c r="BG70">
        <v>0.0273</v>
      </c>
      <c r="BH70">
        <v>0.0287</v>
      </c>
      <c r="BI70">
        <v>0.0301</v>
      </c>
      <c r="BJ70">
        <v>0.0319</v>
      </c>
      <c r="BK70">
        <v>0.0346</v>
      </c>
      <c r="BL70">
        <v>0.037</v>
      </c>
      <c r="BM70">
        <v>0.0385</v>
      </c>
      <c r="BN70">
        <v>0.0405</v>
      </c>
      <c r="BO70">
        <v>0.0436</v>
      </c>
      <c r="BP70">
        <v>0.0464</v>
      </c>
      <c r="BQ70">
        <v>0.0482</v>
      </c>
      <c r="BR70">
        <v>0.0501</v>
      </c>
      <c r="BS70">
        <v>0.0535</v>
      </c>
      <c r="BT70">
        <v>0.057</v>
      </c>
      <c r="BU70">
        <v>0.0589</v>
      </c>
      <c r="BV70">
        <v>0.0608</v>
      </c>
      <c r="BW70">
        <v>0.0627</v>
      </c>
      <c r="BX70">
        <v>0.0646</v>
      </c>
      <c r="BY70">
        <v>0.0674</v>
      </c>
      <c r="BZ70">
        <v>0.0954</v>
      </c>
      <c r="CA70">
        <v>0.1234</v>
      </c>
      <c r="CB70">
        <v>0.1557</v>
      </c>
      <c r="CC70">
        <v>0.185</v>
      </c>
      <c r="CD70">
        <v>0.2119</v>
      </c>
      <c r="CE70">
        <v>0.2331</v>
      </c>
      <c r="CF70">
        <v>0.2522</v>
      </c>
      <c r="CG70">
        <v>0.2716</v>
      </c>
      <c r="CH70">
        <v>0.2879</v>
      </c>
      <c r="CI70">
        <v>0.3047</v>
      </c>
      <c r="CJ70">
        <v>0.321</v>
      </c>
      <c r="CK70">
        <v>0.3362</v>
      </c>
      <c r="CL70">
        <v>0.3498</v>
      </c>
      <c r="CM70">
        <v>0.3612</v>
      </c>
      <c r="CN70">
        <v>0.3714</v>
      </c>
      <c r="CO70">
        <v>0.4052</v>
      </c>
      <c r="CP70">
        <v>0.423</v>
      </c>
      <c r="CQ70">
        <v>0.4406</v>
      </c>
      <c r="CR70">
        <v>0.4576</v>
      </c>
      <c r="CS70">
        <v>0.4714</v>
      </c>
      <c r="CT70">
        <v>0.4798</v>
      </c>
      <c r="CU70">
        <v>0.4834</v>
      </c>
      <c r="CV70">
        <v>0.4869</v>
      </c>
      <c r="CW70">
        <v>0.4895</v>
      </c>
      <c r="CX70">
        <v>0.4906</v>
      </c>
      <c r="CY70">
        <v>0.493</v>
      </c>
      <c r="CZ70">
        <v>0.4993</v>
      </c>
      <c r="DA70">
        <v>0.5086</v>
      </c>
      <c r="DB70">
        <v>0.5179</v>
      </c>
      <c r="DC70">
        <v>0.5272</v>
      </c>
      <c r="DD70">
        <v>0.5392</v>
      </c>
      <c r="DE70">
        <v>0.5496</v>
      </c>
      <c r="DF70">
        <v>0.56</v>
      </c>
      <c r="DG70">
        <v>0.5682</v>
      </c>
      <c r="DH70">
        <v>0.57</v>
      </c>
      <c r="DI70">
        <v>0.5863</v>
      </c>
      <c r="DJ70">
        <v>0.73</v>
      </c>
      <c r="DK70">
        <v>0.7585</v>
      </c>
      <c r="DL70">
        <v>0.7854</v>
      </c>
      <c r="DM70">
        <v>0.8</v>
      </c>
      <c r="DN70">
        <v>0.8</v>
      </c>
      <c r="DO70">
        <v>0.8</v>
      </c>
      <c r="DP70">
        <v>0.8</v>
      </c>
      <c r="DQ70">
        <v>0.8</v>
      </c>
      <c r="DR70">
        <v>0.8</v>
      </c>
      <c r="DS70">
        <v>0.9301</v>
      </c>
      <c r="DT70">
        <v>0.96</v>
      </c>
      <c r="DU70">
        <v>0.96</v>
      </c>
      <c r="DV70">
        <v>0.96</v>
      </c>
      <c r="DW70">
        <v>0.96</v>
      </c>
      <c r="DX70">
        <v>0.9723</v>
      </c>
    </row>
    <row r="71" spans="1:128">
      <c r="A71">
        <v>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0.0001279</v>
      </c>
      <c r="W71">
        <v>0.0001796</v>
      </c>
      <c r="X71">
        <v>0.0002194</v>
      </c>
      <c r="Y71">
        <v>0.0002661</v>
      </c>
      <c r="Z71">
        <v>0.0003215</v>
      </c>
      <c r="AA71">
        <v>0.0004056</v>
      </c>
      <c r="AB71">
        <v>0.0006515</v>
      </c>
      <c r="AC71">
        <v>0.0007661</v>
      </c>
      <c r="AD71">
        <v>0.0008848</v>
      </c>
      <c r="AE71">
        <v>0.001</v>
      </c>
      <c r="AF71">
        <v>0.0012</v>
      </c>
      <c r="AG71">
        <v>0.0016</v>
      </c>
      <c r="AH71">
        <v>0.0018</v>
      </c>
      <c r="AI71">
        <v>0.002</v>
      </c>
      <c r="AJ71">
        <v>0.0022</v>
      </c>
      <c r="AK71">
        <v>0.0025</v>
      </c>
      <c r="AL71">
        <v>0.0032</v>
      </c>
      <c r="AM71">
        <v>0.0037</v>
      </c>
      <c r="AN71">
        <v>0.0041</v>
      </c>
      <c r="AO71">
        <v>0.0045</v>
      </c>
      <c r="AP71">
        <v>0.0055</v>
      </c>
      <c r="AQ71">
        <v>0.0065</v>
      </c>
      <c r="AR71">
        <v>0.007</v>
      </c>
      <c r="AS71">
        <v>0.0076</v>
      </c>
      <c r="AT71">
        <v>0.0084</v>
      </c>
      <c r="AU71">
        <v>0.0101</v>
      </c>
      <c r="AV71">
        <v>0.0113</v>
      </c>
      <c r="AW71">
        <v>0.0121</v>
      </c>
      <c r="AX71">
        <v>0.0129</v>
      </c>
      <c r="AY71">
        <v>0.0141</v>
      </c>
      <c r="AZ71">
        <v>0.0165</v>
      </c>
      <c r="BA71">
        <v>0.0182</v>
      </c>
      <c r="BB71">
        <v>0.0193</v>
      </c>
      <c r="BC71">
        <v>0.0204</v>
      </c>
      <c r="BD71">
        <v>0.0216</v>
      </c>
      <c r="BE71">
        <v>0.0238</v>
      </c>
      <c r="BF71">
        <v>0.026</v>
      </c>
      <c r="BG71">
        <v>0.0273</v>
      </c>
      <c r="BH71">
        <v>0.0287</v>
      </c>
      <c r="BI71">
        <v>0.0301</v>
      </c>
      <c r="BJ71">
        <v>0.0319</v>
      </c>
      <c r="BK71">
        <v>0.0346</v>
      </c>
      <c r="BL71">
        <v>0.037</v>
      </c>
      <c r="BM71">
        <v>0.0385</v>
      </c>
      <c r="BN71">
        <v>0.0405</v>
      </c>
      <c r="BO71">
        <v>0.0436</v>
      </c>
      <c r="BP71">
        <v>0.0464</v>
      </c>
      <c r="BQ71">
        <v>0.0482</v>
      </c>
      <c r="BR71">
        <v>0.0501</v>
      </c>
      <c r="BS71">
        <v>0.0535</v>
      </c>
      <c r="BT71">
        <v>0.057</v>
      </c>
      <c r="BU71">
        <v>0.0589</v>
      </c>
      <c r="BV71">
        <v>0.0608</v>
      </c>
      <c r="BW71">
        <v>0.0627</v>
      </c>
      <c r="BX71">
        <v>0.0646</v>
      </c>
      <c r="BY71">
        <v>0.0674</v>
      </c>
      <c r="BZ71">
        <v>0.0954</v>
      </c>
      <c r="CA71">
        <v>0.1234</v>
      </c>
      <c r="CB71">
        <v>0.1557</v>
      </c>
      <c r="CC71">
        <v>0.185</v>
      </c>
      <c r="CD71">
        <v>0.2119</v>
      </c>
      <c r="CE71">
        <v>0.2331</v>
      </c>
      <c r="CF71">
        <v>0.2522</v>
      </c>
      <c r="CG71">
        <v>0.2716</v>
      </c>
      <c r="CH71">
        <v>0.2879</v>
      </c>
      <c r="CI71">
        <v>0.3047</v>
      </c>
      <c r="CJ71">
        <v>0.321</v>
      </c>
      <c r="CK71">
        <v>0.3362</v>
      </c>
      <c r="CL71">
        <v>0.3498</v>
      </c>
      <c r="CM71">
        <v>0.3612</v>
      </c>
      <c r="CN71">
        <v>0.3714</v>
      </c>
      <c r="CO71">
        <v>0.4052</v>
      </c>
      <c r="CP71">
        <v>0.423</v>
      </c>
      <c r="CQ71">
        <v>0.4406</v>
      </c>
      <c r="CR71">
        <v>0.4576</v>
      </c>
      <c r="CS71">
        <v>0.4714</v>
      </c>
      <c r="CT71">
        <v>0.4798</v>
      </c>
      <c r="CU71">
        <v>0.4834</v>
      </c>
      <c r="CV71">
        <v>0.4869</v>
      </c>
      <c r="CW71">
        <v>0.4895</v>
      </c>
      <c r="CX71">
        <v>0.4906</v>
      </c>
      <c r="CY71">
        <v>0.493</v>
      </c>
      <c r="CZ71">
        <v>0.4993</v>
      </c>
      <c r="DA71">
        <v>0.5086</v>
      </c>
      <c r="DB71">
        <v>0.5179</v>
      </c>
      <c r="DC71">
        <v>0.5272</v>
      </c>
      <c r="DD71">
        <v>0.5392</v>
      </c>
      <c r="DE71">
        <v>0.5496</v>
      </c>
      <c r="DF71">
        <v>0.56</v>
      </c>
      <c r="DG71">
        <v>0.5682</v>
      </c>
      <c r="DH71">
        <v>0.57</v>
      </c>
      <c r="DI71">
        <v>0.5863</v>
      </c>
      <c r="DJ71">
        <v>0.73</v>
      </c>
      <c r="DK71">
        <v>0.7585</v>
      </c>
      <c r="DL71">
        <v>0.7854</v>
      </c>
      <c r="DM71">
        <v>0.8</v>
      </c>
      <c r="DN71">
        <v>0.8</v>
      </c>
      <c r="DO71">
        <v>0.8</v>
      </c>
      <c r="DP71">
        <v>0.8</v>
      </c>
      <c r="DQ71">
        <v>0.8</v>
      </c>
      <c r="DR71">
        <v>0.8</v>
      </c>
      <c r="DS71">
        <v>0.9301</v>
      </c>
      <c r="DT71">
        <v>0.96</v>
      </c>
      <c r="DU71">
        <v>0.96</v>
      </c>
      <c r="DV71">
        <v>0.96</v>
      </c>
      <c r="DW71">
        <v>0.96</v>
      </c>
      <c r="DX71">
        <v>0.9723</v>
      </c>
    </row>
    <row r="72" spans="1:128">
      <c r="A72">
        <v>7.1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0.0001279</v>
      </c>
      <c r="W72">
        <v>0.0001796</v>
      </c>
      <c r="X72">
        <v>0.0002194</v>
      </c>
      <c r="Y72">
        <v>0.0002661</v>
      </c>
      <c r="Z72">
        <v>0.0003215</v>
      </c>
      <c r="AA72">
        <v>0.0004056</v>
      </c>
      <c r="AB72">
        <v>0.0006515</v>
      </c>
      <c r="AC72">
        <v>0.0007661</v>
      </c>
      <c r="AD72">
        <v>0.0008848</v>
      </c>
      <c r="AE72">
        <v>0.001</v>
      </c>
      <c r="AF72">
        <v>0.0012</v>
      </c>
      <c r="AG72">
        <v>0.0016</v>
      </c>
      <c r="AH72">
        <v>0.0018</v>
      </c>
      <c r="AI72">
        <v>0.002</v>
      </c>
      <c r="AJ72">
        <v>0.0022</v>
      </c>
      <c r="AK72">
        <v>0.0025</v>
      </c>
      <c r="AL72">
        <v>0.0032</v>
      </c>
      <c r="AM72">
        <v>0.0037</v>
      </c>
      <c r="AN72">
        <v>0.0041</v>
      </c>
      <c r="AO72">
        <v>0.0045</v>
      </c>
      <c r="AP72">
        <v>0.0055</v>
      </c>
      <c r="AQ72">
        <v>0.0065</v>
      </c>
      <c r="AR72">
        <v>0.007</v>
      </c>
      <c r="AS72">
        <v>0.0076</v>
      </c>
      <c r="AT72">
        <v>0.0084</v>
      </c>
      <c r="AU72">
        <v>0.0101</v>
      </c>
      <c r="AV72">
        <v>0.0113</v>
      </c>
      <c r="AW72">
        <v>0.0121</v>
      </c>
      <c r="AX72">
        <v>0.0129</v>
      </c>
      <c r="AY72">
        <v>0.0141</v>
      </c>
      <c r="AZ72">
        <v>0.0165</v>
      </c>
      <c r="BA72">
        <v>0.0182</v>
      </c>
      <c r="BB72">
        <v>0.0193</v>
      </c>
      <c r="BC72">
        <v>0.0204</v>
      </c>
      <c r="BD72">
        <v>0.0216</v>
      </c>
      <c r="BE72">
        <v>0.0238</v>
      </c>
      <c r="BF72">
        <v>0.026</v>
      </c>
      <c r="BG72">
        <v>0.0273</v>
      </c>
      <c r="BH72">
        <v>0.0287</v>
      </c>
      <c r="BI72">
        <v>0.0301</v>
      </c>
      <c r="BJ72">
        <v>0.0319</v>
      </c>
      <c r="BK72">
        <v>0.0346</v>
      </c>
      <c r="BL72">
        <v>0.037</v>
      </c>
      <c r="BM72">
        <v>0.0385</v>
      </c>
      <c r="BN72">
        <v>0.0405</v>
      </c>
      <c r="BO72">
        <v>0.0436</v>
      </c>
      <c r="BP72">
        <v>0.0464</v>
      </c>
      <c r="BQ72">
        <v>0.0482</v>
      </c>
      <c r="BR72">
        <v>0.0501</v>
      </c>
      <c r="BS72">
        <v>0.0535</v>
      </c>
      <c r="BT72">
        <v>0.057</v>
      </c>
      <c r="BU72">
        <v>0.0589</v>
      </c>
      <c r="BV72">
        <v>0.0608</v>
      </c>
      <c r="BW72">
        <v>0.0627</v>
      </c>
      <c r="BX72">
        <v>0.0646</v>
      </c>
      <c r="BY72">
        <v>0.0674</v>
      </c>
      <c r="BZ72">
        <v>0.0954</v>
      </c>
      <c r="CA72">
        <v>0.1234</v>
      </c>
      <c r="CB72">
        <v>0.1557</v>
      </c>
      <c r="CC72">
        <v>0.185</v>
      </c>
      <c r="CD72">
        <v>0.2119</v>
      </c>
      <c r="CE72">
        <v>0.2331</v>
      </c>
      <c r="CF72">
        <v>0.2522</v>
      </c>
      <c r="CG72">
        <v>0.2716</v>
      </c>
      <c r="CH72">
        <v>0.2879</v>
      </c>
      <c r="CI72">
        <v>0.3047</v>
      </c>
      <c r="CJ72">
        <v>0.321</v>
      </c>
      <c r="CK72">
        <v>0.3362</v>
      </c>
      <c r="CL72">
        <v>0.3498</v>
      </c>
      <c r="CM72">
        <v>0.3612</v>
      </c>
      <c r="CN72">
        <v>0.3714</v>
      </c>
      <c r="CO72">
        <v>0.4052</v>
      </c>
      <c r="CP72">
        <v>0.423</v>
      </c>
      <c r="CQ72">
        <v>0.4406</v>
      </c>
      <c r="CR72">
        <v>0.4576</v>
      </c>
      <c r="CS72">
        <v>0.4714</v>
      </c>
      <c r="CT72">
        <v>0.4798</v>
      </c>
      <c r="CU72">
        <v>0.4834</v>
      </c>
      <c r="CV72">
        <v>0.4869</v>
      </c>
      <c r="CW72">
        <v>0.4895</v>
      </c>
      <c r="CX72">
        <v>0.4906</v>
      </c>
      <c r="CY72">
        <v>0.493</v>
      </c>
      <c r="CZ72">
        <v>0.4993</v>
      </c>
      <c r="DA72">
        <v>0.5086</v>
      </c>
      <c r="DB72">
        <v>0.5179</v>
      </c>
      <c r="DC72">
        <v>0.5272</v>
      </c>
      <c r="DD72">
        <v>0.5392</v>
      </c>
      <c r="DE72">
        <v>0.5496</v>
      </c>
      <c r="DF72">
        <v>0.56</v>
      </c>
      <c r="DG72">
        <v>0.5682</v>
      </c>
      <c r="DH72">
        <v>0.57</v>
      </c>
      <c r="DI72">
        <v>0.5863</v>
      </c>
      <c r="DJ72">
        <v>0.73</v>
      </c>
      <c r="DK72">
        <v>0.7585</v>
      </c>
      <c r="DL72">
        <v>0.7854</v>
      </c>
      <c r="DM72">
        <v>0.8</v>
      </c>
      <c r="DN72">
        <v>0.8</v>
      </c>
      <c r="DO72">
        <v>0.8</v>
      </c>
      <c r="DP72">
        <v>0.8</v>
      </c>
      <c r="DQ72">
        <v>0.8</v>
      </c>
      <c r="DR72">
        <v>0.8</v>
      </c>
      <c r="DS72">
        <v>0.9301</v>
      </c>
      <c r="DT72">
        <v>0.96</v>
      </c>
      <c r="DU72">
        <v>0.96</v>
      </c>
      <c r="DV72">
        <v>0.96</v>
      </c>
      <c r="DW72">
        <v>0.96</v>
      </c>
      <c r="DX72">
        <v>0.9723</v>
      </c>
    </row>
    <row r="73" spans="1:128">
      <c r="A73">
        <v>7.2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0.0001279</v>
      </c>
      <c r="W73">
        <v>0.0001796</v>
      </c>
      <c r="X73">
        <v>0.0002194</v>
      </c>
      <c r="Y73">
        <v>0.0002661</v>
      </c>
      <c r="Z73">
        <v>0.0003215</v>
      </c>
      <c r="AA73">
        <v>0.0004056</v>
      </c>
      <c r="AB73">
        <v>0.0006515</v>
      </c>
      <c r="AC73">
        <v>0.0007661</v>
      </c>
      <c r="AD73">
        <v>0.0008848</v>
      </c>
      <c r="AE73">
        <v>0.001</v>
      </c>
      <c r="AF73">
        <v>0.0012</v>
      </c>
      <c r="AG73">
        <v>0.0016</v>
      </c>
      <c r="AH73">
        <v>0.0018</v>
      </c>
      <c r="AI73">
        <v>0.002</v>
      </c>
      <c r="AJ73">
        <v>0.0022</v>
      </c>
      <c r="AK73">
        <v>0.0025</v>
      </c>
      <c r="AL73">
        <v>0.0032</v>
      </c>
      <c r="AM73">
        <v>0.0037</v>
      </c>
      <c r="AN73">
        <v>0.0041</v>
      </c>
      <c r="AO73">
        <v>0.0045</v>
      </c>
      <c r="AP73">
        <v>0.0055</v>
      </c>
      <c r="AQ73">
        <v>0.0065</v>
      </c>
      <c r="AR73">
        <v>0.007</v>
      </c>
      <c r="AS73">
        <v>0.0076</v>
      </c>
      <c r="AT73">
        <v>0.0084</v>
      </c>
      <c r="AU73">
        <v>0.0101</v>
      </c>
      <c r="AV73">
        <v>0.0113</v>
      </c>
      <c r="AW73">
        <v>0.0121</v>
      </c>
      <c r="AX73">
        <v>0.0129</v>
      </c>
      <c r="AY73">
        <v>0.0141</v>
      </c>
      <c r="AZ73">
        <v>0.0165</v>
      </c>
      <c r="BA73">
        <v>0.0182</v>
      </c>
      <c r="BB73">
        <v>0.0193</v>
      </c>
      <c r="BC73">
        <v>0.0204</v>
      </c>
      <c r="BD73">
        <v>0.0216</v>
      </c>
      <c r="BE73">
        <v>0.0238</v>
      </c>
      <c r="BF73">
        <v>0.026</v>
      </c>
      <c r="BG73">
        <v>0.0273</v>
      </c>
      <c r="BH73">
        <v>0.0287</v>
      </c>
      <c r="BI73">
        <v>0.0301</v>
      </c>
      <c r="BJ73">
        <v>0.0319</v>
      </c>
      <c r="BK73">
        <v>0.0346</v>
      </c>
      <c r="BL73">
        <v>0.037</v>
      </c>
      <c r="BM73">
        <v>0.0385</v>
      </c>
      <c r="BN73">
        <v>0.0405</v>
      </c>
      <c r="BO73">
        <v>0.0436</v>
      </c>
      <c r="BP73">
        <v>0.0464</v>
      </c>
      <c r="BQ73">
        <v>0.0482</v>
      </c>
      <c r="BR73">
        <v>0.0501</v>
      </c>
      <c r="BS73">
        <v>0.0535</v>
      </c>
      <c r="BT73">
        <v>0.057</v>
      </c>
      <c r="BU73">
        <v>0.0589</v>
      </c>
      <c r="BV73">
        <v>0.0608</v>
      </c>
      <c r="BW73">
        <v>0.0627</v>
      </c>
      <c r="BX73">
        <v>0.0646</v>
      </c>
      <c r="BY73">
        <v>0.0674</v>
      </c>
      <c r="BZ73">
        <v>0.0954</v>
      </c>
      <c r="CA73">
        <v>0.1234</v>
      </c>
      <c r="CB73">
        <v>0.1557</v>
      </c>
      <c r="CC73">
        <v>0.185</v>
      </c>
      <c r="CD73">
        <v>0.2119</v>
      </c>
      <c r="CE73">
        <v>0.2331</v>
      </c>
      <c r="CF73">
        <v>0.2522</v>
      </c>
      <c r="CG73">
        <v>0.2716</v>
      </c>
      <c r="CH73">
        <v>0.2879</v>
      </c>
      <c r="CI73">
        <v>0.3047</v>
      </c>
      <c r="CJ73">
        <v>0.321</v>
      </c>
      <c r="CK73">
        <v>0.3362</v>
      </c>
      <c r="CL73">
        <v>0.3498</v>
      </c>
      <c r="CM73">
        <v>0.3612</v>
      </c>
      <c r="CN73">
        <v>0.3714</v>
      </c>
      <c r="CO73">
        <v>0.4052</v>
      </c>
      <c r="CP73">
        <v>0.423</v>
      </c>
      <c r="CQ73">
        <v>0.4406</v>
      </c>
      <c r="CR73">
        <v>0.4576</v>
      </c>
      <c r="CS73">
        <v>0.4714</v>
      </c>
      <c r="CT73">
        <v>0.4798</v>
      </c>
      <c r="CU73">
        <v>0.4834</v>
      </c>
      <c r="CV73">
        <v>0.4869</v>
      </c>
      <c r="CW73">
        <v>0.4895</v>
      </c>
      <c r="CX73">
        <v>0.4906</v>
      </c>
      <c r="CY73">
        <v>0.493</v>
      </c>
      <c r="CZ73">
        <v>0.4993</v>
      </c>
      <c r="DA73">
        <v>0.5086</v>
      </c>
      <c r="DB73">
        <v>0.5179</v>
      </c>
      <c r="DC73">
        <v>0.5272</v>
      </c>
      <c r="DD73">
        <v>0.5392</v>
      </c>
      <c r="DE73">
        <v>0.5496</v>
      </c>
      <c r="DF73">
        <v>0.56</v>
      </c>
      <c r="DG73">
        <v>0.5682</v>
      </c>
      <c r="DH73">
        <v>0.57</v>
      </c>
      <c r="DI73">
        <v>0.5863</v>
      </c>
      <c r="DJ73">
        <v>0.73</v>
      </c>
      <c r="DK73">
        <v>0.7585</v>
      </c>
      <c r="DL73">
        <v>0.7854</v>
      </c>
      <c r="DM73">
        <v>0.8</v>
      </c>
      <c r="DN73">
        <v>0.8</v>
      </c>
      <c r="DO73">
        <v>0.8</v>
      </c>
      <c r="DP73">
        <v>0.8</v>
      </c>
      <c r="DQ73">
        <v>0.8</v>
      </c>
      <c r="DR73">
        <v>0.8</v>
      </c>
      <c r="DS73">
        <v>0.9301</v>
      </c>
      <c r="DT73">
        <v>0.96</v>
      </c>
      <c r="DU73">
        <v>0.96</v>
      </c>
      <c r="DV73">
        <v>0.96</v>
      </c>
      <c r="DW73">
        <v>0.96</v>
      </c>
      <c r="DX73">
        <v>0.9723</v>
      </c>
    </row>
    <row r="74" spans="1:128">
      <c r="A74">
        <v>7.3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0.0001279</v>
      </c>
      <c r="W74">
        <v>0.0001796</v>
      </c>
      <c r="X74">
        <v>0.0002194</v>
      </c>
      <c r="Y74">
        <v>0.0002661</v>
      </c>
      <c r="Z74">
        <v>0.0003215</v>
      </c>
      <c r="AA74">
        <v>0.0004056</v>
      </c>
      <c r="AB74">
        <v>0.0006515</v>
      </c>
      <c r="AC74">
        <v>0.0007661</v>
      </c>
      <c r="AD74">
        <v>0.0008848</v>
      </c>
      <c r="AE74">
        <v>0.001</v>
      </c>
      <c r="AF74">
        <v>0.0012</v>
      </c>
      <c r="AG74">
        <v>0.0016</v>
      </c>
      <c r="AH74">
        <v>0.0018</v>
      </c>
      <c r="AI74">
        <v>0.002</v>
      </c>
      <c r="AJ74">
        <v>0.0022</v>
      </c>
      <c r="AK74">
        <v>0.0025</v>
      </c>
      <c r="AL74">
        <v>0.0032</v>
      </c>
      <c r="AM74">
        <v>0.0037</v>
      </c>
      <c r="AN74">
        <v>0.0041</v>
      </c>
      <c r="AO74">
        <v>0.0045</v>
      </c>
      <c r="AP74">
        <v>0.0055</v>
      </c>
      <c r="AQ74">
        <v>0.0065</v>
      </c>
      <c r="AR74">
        <v>0.007</v>
      </c>
      <c r="AS74">
        <v>0.0076</v>
      </c>
      <c r="AT74">
        <v>0.0084</v>
      </c>
      <c r="AU74">
        <v>0.0101</v>
      </c>
      <c r="AV74">
        <v>0.0113</v>
      </c>
      <c r="AW74">
        <v>0.0121</v>
      </c>
      <c r="AX74">
        <v>0.0129</v>
      </c>
      <c r="AY74">
        <v>0.0141</v>
      </c>
      <c r="AZ74">
        <v>0.0165</v>
      </c>
      <c r="BA74">
        <v>0.0182</v>
      </c>
      <c r="BB74">
        <v>0.0193</v>
      </c>
      <c r="BC74">
        <v>0.0204</v>
      </c>
      <c r="BD74">
        <v>0.0216</v>
      </c>
      <c r="BE74">
        <v>0.0238</v>
      </c>
      <c r="BF74">
        <v>0.026</v>
      </c>
      <c r="BG74">
        <v>0.0273</v>
      </c>
      <c r="BH74">
        <v>0.0287</v>
      </c>
      <c r="BI74">
        <v>0.0301</v>
      </c>
      <c r="BJ74">
        <v>0.0319</v>
      </c>
      <c r="BK74">
        <v>0.0346</v>
      </c>
      <c r="BL74">
        <v>0.037</v>
      </c>
      <c r="BM74">
        <v>0.0385</v>
      </c>
      <c r="BN74">
        <v>0.0405</v>
      </c>
      <c r="BO74">
        <v>0.0436</v>
      </c>
      <c r="BP74">
        <v>0.0464</v>
      </c>
      <c r="BQ74">
        <v>0.0482</v>
      </c>
      <c r="BR74">
        <v>0.0501</v>
      </c>
      <c r="BS74">
        <v>0.0535</v>
      </c>
      <c r="BT74">
        <v>0.057</v>
      </c>
      <c r="BU74">
        <v>0.0589</v>
      </c>
      <c r="BV74">
        <v>0.0608</v>
      </c>
      <c r="BW74">
        <v>0.0627</v>
      </c>
      <c r="BX74">
        <v>0.0646</v>
      </c>
      <c r="BY74">
        <v>0.0674</v>
      </c>
      <c r="BZ74">
        <v>0.0954</v>
      </c>
      <c r="CA74">
        <v>0.1234</v>
      </c>
      <c r="CB74">
        <v>0.1557</v>
      </c>
      <c r="CC74">
        <v>0.185</v>
      </c>
      <c r="CD74">
        <v>0.2119</v>
      </c>
      <c r="CE74">
        <v>0.2331</v>
      </c>
      <c r="CF74">
        <v>0.2522</v>
      </c>
      <c r="CG74">
        <v>0.2716</v>
      </c>
      <c r="CH74">
        <v>0.2879</v>
      </c>
      <c r="CI74">
        <v>0.3047</v>
      </c>
      <c r="CJ74">
        <v>0.321</v>
      </c>
      <c r="CK74">
        <v>0.3362</v>
      </c>
      <c r="CL74">
        <v>0.3498</v>
      </c>
      <c r="CM74">
        <v>0.3612</v>
      </c>
      <c r="CN74">
        <v>0.3714</v>
      </c>
      <c r="CO74">
        <v>0.4052</v>
      </c>
      <c r="CP74">
        <v>0.423</v>
      </c>
      <c r="CQ74">
        <v>0.4406</v>
      </c>
      <c r="CR74">
        <v>0.4576</v>
      </c>
      <c r="CS74">
        <v>0.4714</v>
      </c>
      <c r="CT74">
        <v>0.4798</v>
      </c>
      <c r="CU74">
        <v>0.4834</v>
      </c>
      <c r="CV74">
        <v>0.4869</v>
      </c>
      <c r="CW74">
        <v>0.4895</v>
      </c>
      <c r="CX74">
        <v>0.4906</v>
      </c>
      <c r="CY74">
        <v>0.493</v>
      </c>
      <c r="CZ74">
        <v>0.4993</v>
      </c>
      <c r="DA74">
        <v>0.5086</v>
      </c>
      <c r="DB74">
        <v>0.5179</v>
      </c>
      <c r="DC74">
        <v>0.5272</v>
      </c>
      <c r="DD74">
        <v>0.5392</v>
      </c>
      <c r="DE74">
        <v>0.5496</v>
      </c>
      <c r="DF74">
        <v>0.56</v>
      </c>
      <c r="DG74">
        <v>0.5682</v>
      </c>
      <c r="DH74">
        <v>0.57</v>
      </c>
      <c r="DI74">
        <v>0.5863</v>
      </c>
      <c r="DJ74">
        <v>0.73</v>
      </c>
      <c r="DK74">
        <v>0.7585</v>
      </c>
      <c r="DL74">
        <v>0.7854</v>
      </c>
      <c r="DM74">
        <v>0.8</v>
      </c>
      <c r="DN74">
        <v>0.8</v>
      </c>
      <c r="DO74">
        <v>0.8</v>
      </c>
      <c r="DP74">
        <v>0.8</v>
      </c>
      <c r="DQ74">
        <v>0.8</v>
      </c>
      <c r="DR74">
        <v>0.8</v>
      </c>
      <c r="DS74">
        <v>0.9301</v>
      </c>
      <c r="DT74">
        <v>0.96</v>
      </c>
      <c r="DU74">
        <v>0.96</v>
      </c>
      <c r="DV74">
        <v>0.96</v>
      </c>
      <c r="DW74">
        <v>0.96</v>
      </c>
      <c r="DX74">
        <v>0.9723</v>
      </c>
    </row>
    <row r="75" spans="1:128">
      <c r="A75">
        <v>7.4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0.0001279</v>
      </c>
      <c r="W75">
        <v>0.0001796</v>
      </c>
      <c r="X75">
        <v>0.0002194</v>
      </c>
      <c r="Y75">
        <v>0.0002661</v>
      </c>
      <c r="Z75">
        <v>0.0003215</v>
      </c>
      <c r="AA75">
        <v>0.0004056</v>
      </c>
      <c r="AB75">
        <v>0.0006515</v>
      </c>
      <c r="AC75">
        <v>0.0007661</v>
      </c>
      <c r="AD75">
        <v>0.0008848</v>
      </c>
      <c r="AE75">
        <v>0.001</v>
      </c>
      <c r="AF75">
        <v>0.0012</v>
      </c>
      <c r="AG75">
        <v>0.0016</v>
      </c>
      <c r="AH75">
        <v>0.0018</v>
      </c>
      <c r="AI75">
        <v>0.002</v>
      </c>
      <c r="AJ75">
        <v>0.0022</v>
      </c>
      <c r="AK75">
        <v>0.0025</v>
      </c>
      <c r="AL75">
        <v>0.0032</v>
      </c>
      <c r="AM75">
        <v>0.0037</v>
      </c>
      <c r="AN75">
        <v>0.0041</v>
      </c>
      <c r="AO75">
        <v>0.0045</v>
      </c>
      <c r="AP75">
        <v>0.0055</v>
      </c>
      <c r="AQ75">
        <v>0.0065</v>
      </c>
      <c r="AR75">
        <v>0.007</v>
      </c>
      <c r="AS75">
        <v>0.0076</v>
      </c>
      <c r="AT75">
        <v>0.0084</v>
      </c>
      <c r="AU75">
        <v>0.0101</v>
      </c>
      <c r="AV75">
        <v>0.0113</v>
      </c>
      <c r="AW75">
        <v>0.0121</v>
      </c>
      <c r="AX75">
        <v>0.0129</v>
      </c>
      <c r="AY75">
        <v>0.0141</v>
      </c>
      <c r="AZ75">
        <v>0.0165</v>
      </c>
      <c r="BA75">
        <v>0.0182</v>
      </c>
      <c r="BB75">
        <v>0.0193</v>
      </c>
      <c r="BC75">
        <v>0.0204</v>
      </c>
      <c r="BD75">
        <v>0.0216</v>
      </c>
      <c r="BE75">
        <v>0.0238</v>
      </c>
      <c r="BF75">
        <v>0.026</v>
      </c>
      <c r="BG75">
        <v>0.0273</v>
      </c>
      <c r="BH75">
        <v>0.0287</v>
      </c>
      <c r="BI75">
        <v>0.0301</v>
      </c>
      <c r="BJ75">
        <v>0.0319</v>
      </c>
      <c r="BK75">
        <v>0.0346</v>
      </c>
      <c r="BL75">
        <v>0.037</v>
      </c>
      <c r="BM75">
        <v>0.0385</v>
      </c>
      <c r="BN75">
        <v>0.0405</v>
      </c>
      <c r="BO75">
        <v>0.0436</v>
      </c>
      <c r="BP75">
        <v>0.0464</v>
      </c>
      <c r="BQ75">
        <v>0.0482</v>
      </c>
      <c r="BR75">
        <v>0.0501</v>
      </c>
      <c r="BS75">
        <v>0.0535</v>
      </c>
      <c r="BT75">
        <v>0.057</v>
      </c>
      <c r="BU75">
        <v>0.0589</v>
      </c>
      <c r="BV75">
        <v>0.0608</v>
      </c>
      <c r="BW75">
        <v>0.0627</v>
      </c>
      <c r="BX75">
        <v>0.0646</v>
      </c>
      <c r="BY75">
        <v>0.0674</v>
      </c>
      <c r="BZ75">
        <v>0.0954</v>
      </c>
      <c r="CA75">
        <v>0.1234</v>
      </c>
      <c r="CB75">
        <v>0.1557</v>
      </c>
      <c r="CC75">
        <v>0.185</v>
      </c>
      <c r="CD75">
        <v>0.2119</v>
      </c>
      <c r="CE75">
        <v>0.2331</v>
      </c>
      <c r="CF75">
        <v>0.2522</v>
      </c>
      <c r="CG75">
        <v>0.2716</v>
      </c>
      <c r="CH75">
        <v>0.2879</v>
      </c>
      <c r="CI75">
        <v>0.3047</v>
      </c>
      <c r="CJ75">
        <v>0.321</v>
      </c>
      <c r="CK75">
        <v>0.3362</v>
      </c>
      <c r="CL75">
        <v>0.3498</v>
      </c>
      <c r="CM75">
        <v>0.3612</v>
      </c>
      <c r="CN75">
        <v>0.3714</v>
      </c>
      <c r="CO75">
        <v>0.4052</v>
      </c>
      <c r="CP75">
        <v>0.423</v>
      </c>
      <c r="CQ75">
        <v>0.4406</v>
      </c>
      <c r="CR75">
        <v>0.4576</v>
      </c>
      <c r="CS75">
        <v>0.4714</v>
      </c>
      <c r="CT75">
        <v>0.4798</v>
      </c>
      <c r="CU75">
        <v>0.4834</v>
      </c>
      <c r="CV75">
        <v>0.4869</v>
      </c>
      <c r="CW75">
        <v>0.4895</v>
      </c>
      <c r="CX75">
        <v>0.4906</v>
      </c>
      <c r="CY75">
        <v>0.493</v>
      </c>
      <c r="CZ75">
        <v>0.4993</v>
      </c>
      <c r="DA75">
        <v>0.5086</v>
      </c>
      <c r="DB75">
        <v>0.5179</v>
      </c>
      <c r="DC75">
        <v>0.5272</v>
      </c>
      <c r="DD75">
        <v>0.5392</v>
      </c>
      <c r="DE75">
        <v>0.5496</v>
      </c>
      <c r="DF75">
        <v>0.56</v>
      </c>
      <c r="DG75">
        <v>0.5682</v>
      </c>
      <c r="DH75">
        <v>0.57</v>
      </c>
      <c r="DI75">
        <v>0.5863</v>
      </c>
      <c r="DJ75">
        <v>0.73</v>
      </c>
      <c r="DK75">
        <v>0.7585</v>
      </c>
      <c r="DL75">
        <v>0.7854</v>
      </c>
      <c r="DM75">
        <v>0.8</v>
      </c>
      <c r="DN75">
        <v>0.8</v>
      </c>
      <c r="DO75">
        <v>0.8</v>
      </c>
      <c r="DP75">
        <v>0.8</v>
      </c>
      <c r="DQ75">
        <v>0.8</v>
      </c>
      <c r="DR75">
        <v>0.8</v>
      </c>
      <c r="DS75">
        <v>0.9301</v>
      </c>
      <c r="DT75">
        <v>0.96</v>
      </c>
      <c r="DU75">
        <v>0.96</v>
      </c>
      <c r="DV75">
        <v>0.96</v>
      </c>
      <c r="DW75">
        <v>0.96</v>
      </c>
      <c r="DX75">
        <v>0.9723</v>
      </c>
    </row>
    <row r="76" spans="1:128">
      <c r="A76">
        <v>7.5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0.0001279</v>
      </c>
      <c r="W76">
        <v>0.0001796</v>
      </c>
      <c r="X76">
        <v>0.0002194</v>
      </c>
      <c r="Y76">
        <v>0.0002661</v>
      </c>
      <c r="Z76">
        <v>0.0003215</v>
      </c>
      <c r="AA76">
        <v>0.0004056</v>
      </c>
      <c r="AB76">
        <v>0.0006515</v>
      </c>
      <c r="AC76">
        <v>0.0007661</v>
      </c>
      <c r="AD76">
        <v>0.0008848</v>
      </c>
      <c r="AE76">
        <v>0.001</v>
      </c>
      <c r="AF76">
        <v>0.0012</v>
      </c>
      <c r="AG76">
        <v>0.0016</v>
      </c>
      <c r="AH76">
        <v>0.0018</v>
      </c>
      <c r="AI76">
        <v>0.002</v>
      </c>
      <c r="AJ76">
        <v>0.0022</v>
      </c>
      <c r="AK76">
        <v>0.0025</v>
      </c>
      <c r="AL76">
        <v>0.0032</v>
      </c>
      <c r="AM76">
        <v>0.0037</v>
      </c>
      <c r="AN76">
        <v>0.0041</v>
      </c>
      <c r="AO76">
        <v>0.0045</v>
      </c>
      <c r="AP76">
        <v>0.0055</v>
      </c>
      <c r="AQ76">
        <v>0.0065</v>
      </c>
      <c r="AR76">
        <v>0.007</v>
      </c>
      <c r="AS76">
        <v>0.0076</v>
      </c>
      <c r="AT76">
        <v>0.0084</v>
      </c>
      <c r="AU76">
        <v>0.0101</v>
      </c>
      <c r="AV76">
        <v>0.0113</v>
      </c>
      <c r="AW76">
        <v>0.0121</v>
      </c>
      <c r="AX76">
        <v>0.0129</v>
      </c>
      <c r="AY76">
        <v>0.0141</v>
      </c>
      <c r="AZ76">
        <v>0.0165</v>
      </c>
      <c r="BA76">
        <v>0.0182</v>
      </c>
      <c r="BB76">
        <v>0.0193</v>
      </c>
      <c r="BC76">
        <v>0.0204</v>
      </c>
      <c r="BD76">
        <v>0.0216</v>
      </c>
      <c r="BE76">
        <v>0.0238</v>
      </c>
      <c r="BF76">
        <v>0.026</v>
      </c>
      <c r="BG76">
        <v>0.0273</v>
      </c>
      <c r="BH76">
        <v>0.0287</v>
      </c>
      <c r="BI76">
        <v>0.0301</v>
      </c>
      <c r="BJ76">
        <v>0.0319</v>
      </c>
      <c r="BK76">
        <v>0.0346</v>
      </c>
      <c r="BL76">
        <v>0.037</v>
      </c>
      <c r="BM76">
        <v>0.0385</v>
      </c>
      <c r="BN76">
        <v>0.0405</v>
      </c>
      <c r="BO76">
        <v>0.0436</v>
      </c>
      <c r="BP76">
        <v>0.0464</v>
      </c>
      <c r="BQ76">
        <v>0.0482</v>
      </c>
      <c r="BR76">
        <v>0.0501</v>
      </c>
      <c r="BS76">
        <v>0.0535</v>
      </c>
      <c r="BT76">
        <v>0.057</v>
      </c>
      <c r="BU76">
        <v>0.0589</v>
      </c>
      <c r="BV76">
        <v>0.0608</v>
      </c>
      <c r="BW76">
        <v>0.0627</v>
      </c>
      <c r="BX76">
        <v>0.0646</v>
      </c>
      <c r="BY76">
        <v>0.0674</v>
      </c>
      <c r="BZ76">
        <v>0.0954</v>
      </c>
      <c r="CA76">
        <v>0.1234</v>
      </c>
      <c r="CB76">
        <v>0.1557</v>
      </c>
      <c r="CC76">
        <v>0.185</v>
      </c>
      <c r="CD76">
        <v>0.2119</v>
      </c>
      <c r="CE76">
        <v>0.2331</v>
      </c>
      <c r="CF76">
        <v>0.2522</v>
      </c>
      <c r="CG76">
        <v>0.2716</v>
      </c>
      <c r="CH76">
        <v>0.2879</v>
      </c>
      <c r="CI76">
        <v>0.3047</v>
      </c>
      <c r="CJ76">
        <v>0.321</v>
      </c>
      <c r="CK76">
        <v>0.3362</v>
      </c>
      <c r="CL76">
        <v>0.3498</v>
      </c>
      <c r="CM76">
        <v>0.3612</v>
      </c>
      <c r="CN76">
        <v>0.3714</v>
      </c>
      <c r="CO76">
        <v>0.4052</v>
      </c>
      <c r="CP76">
        <v>0.423</v>
      </c>
      <c r="CQ76">
        <v>0.4406</v>
      </c>
      <c r="CR76">
        <v>0.4576</v>
      </c>
      <c r="CS76">
        <v>0.4714</v>
      </c>
      <c r="CT76">
        <v>0.4798</v>
      </c>
      <c r="CU76">
        <v>0.4834</v>
      </c>
      <c r="CV76">
        <v>0.4869</v>
      </c>
      <c r="CW76">
        <v>0.4895</v>
      </c>
      <c r="CX76">
        <v>0.4906</v>
      </c>
      <c r="CY76">
        <v>0.493</v>
      </c>
      <c r="CZ76">
        <v>0.4993</v>
      </c>
      <c r="DA76">
        <v>0.5086</v>
      </c>
      <c r="DB76">
        <v>0.5179</v>
      </c>
      <c r="DC76">
        <v>0.5272</v>
      </c>
      <c r="DD76">
        <v>0.5392</v>
      </c>
      <c r="DE76">
        <v>0.5496</v>
      </c>
      <c r="DF76">
        <v>0.56</v>
      </c>
      <c r="DG76">
        <v>0.5682</v>
      </c>
      <c r="DH76">
        <v>0.57</v>
      </c>
      <c r="DI76">
        <v>0.5863</v>
      </c>
      <c r="DJ76">
        <v>0.73</v>
      </c>
      <c r="DK76">
        <v>0.7585</v>
      </c>
      <c r="DL76">
        <v>0.7854</v>
      </c>
      <c r="DM76">
        <v>0.8</v>
      </c>
      <c r="DN76">
        <v>0.8</v>
      </c>
      <c r="DO76">
        <v>0.8</v>
      </c>
      <c r="DP76">
        <v>0.8</v>
      </c>
      <c r="DQ76">
        <v>0.8</v>
      </c>
      <c r="DR76">
        <v>0.8</v>
      </c>
      <c r="DS76">
        <v>0.9301</v>
      </c>
      <c r="DT76">
        <v>0.96</v>
      </c>
      <c r="DU76">
        <v>0.96</v>
      </c>
      <c r="DV76">
        <v>0.96</v>
      </c>
      <c r="DW76">
        <v>0.96</v>
      </c>
      <c r="DX76">
        <v>0.9723</v>
      </c>
    </row>
    <row r="77" spans="1:128">
      <c r="A77">
        <v>7.6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0.0001279</v>
      </c>
      <c r="W77">
        <v>0.0001796</v>
      </c>
      <c r="X77">
        <v>0.0002194</v>
      </c>
      <c r="Y77">
        <v>0.0002661</v>
      </c>
      <c r="Z77">
        <v>0.0003215</v>
      </c>
      <c r="AA77">
        <v>0.0004056</v>
      </c>
      <c r="AB77">
        <v>0.0006515</v>
      </c>
      <c r="AC77">
        <v>0.0007661</v>
      </c>
      <c r="AD77">
        <v>0.0008848</v>
      </c>
      <c r="AE77">
        <v>0.001</v>
      </c>
      <c r="AF77">
        <v>0.0012</v>
      </c>
      <c r="AG77">
        <v>0.0016</v>
      </c>
      <c r="AH77">
        <v>0.0018</v>
      </c>
      <c r="AI77">
        <v>0.002</v>
      </c>
      <c r="AJ77">
        <v>0.0022</v>
      </c>
      <c r="AK77">
        <v>0.0025</v>
      </c>
      <c r="AL77">
        <v>0.0032</v>
      </c>
      <c r="AM77">
        <v>0.0037</v>
      </c>
      <c r="AN77">
        <v>0.0041</v>
      </c>
      <c r="AO77">
        <v>0.0045</v>
      </c>
      <c r="AP77">
        <v>0.0055</v>
      </c>
      <c r="AQ77">
        <v>0.0065</v>
      </c>
      <c r="AR77">
        <v>0.007</v>
      </c>
      <c r="AS77">
        <v>0.0076</v>
      </c>
      <c r="AT77">
        <v>0.0084</v>
      </c>
      <c r="AU77">
        <v>0.0101</v>
      </c>
      <c r="AV77">
        <v>0.0113</v>
      </c>
      <c r="AW77">
        <v>0.0121</v>
      </c>
      <c r="AX77">
        <v>0.0129</v>
      </c>
      <c r="AY77">
        <v>0.0141</v>
      </c>
      <c r="AZ77">
        <v>0.0165</v>
      </c>
      <c r="BA77">
        <v>0.0182</v>
      </c>
      <c r="BB77">
        <v>0.0193</v>
      </c>
      <c r="BC77">
        <v>0.0204</v>
      </c>
      <c r="BD77">
        <v>0.0216</v>
      </c>
      <c r="BE77">
        <v>0.0238</v>
      </c>
      <c r="BF77">
        <v>0.026</v>
      </c>
      <c r="BG77">
        <v>0.0273</v>
      </c>
      <c r="BH77">
        <v>0.0287</v>
      </c>
      <c r="BI77">
        <v>0.0301</v>
      </c>
      <c r="BJ77">
        <v>0.0319</v>
      </c>
      <c r="BK77">
        <v>0.0346</v>
      </c>
      <c r="BL77">
        <v>0.037</v>
      </c>
      <c r="BM77">
        <v>0.0385</v>
      </c>
      <c r="BN77">
        <v>0.0405</v>
      </c>
      <c r="BO77">
        <v>0.0436</v>
      </c>
      <c r="BP77">
        <v>0.0464</v>
      </c>
      <c r="BQ77">
        <v>0.0482</v>
      </c>
      <c r="BR77">
        <v>0.0501</v>
      </c>
      <c r="BS77">
        <v>0.0535</v>
      </c>
      <c r="BT77">
        <v>0.057</v>
      </c>
      <c r="BU77">
        <v>0.0589</v>
      </c>
      <c r="BV77">
        <v>0.0608</v>
      </c>
      <c r="BW77">
        <v>0.0627</v>
      </c>
      <c r="BX77">
        <v>0.0646</v>
      </c>
      <c r="BY77">
        <v>0.0674</v>
      </c>
      <c r="BZ77">
        <v>0.0954</v>
      </c>
      <c r="CA77">
        <v>0.1234</v>
      </c>
      <c r="CB77">
        <v>0.1557</v>
      </c>
      <c r="CC77">
        <v>0.185</v>
      </c>
      <c r="CD77">
        <v>0.2119</v>
      </c>
      <c r="CE77">
        <v>0.2331</v>
      </c>
      <c r="CF77">
        <v>0.2522</v>
      </c>
      <c r="CG77">
        <v>0.2716</v>
      </c>
      <c r="CH77">
        <v>0.2879</v>
      </c>
      <c r="CI77">
        <v>0.3047</v>
      </c>
      <c r="CJ77">
        <v>0.321</v>
      </c>
      <c r="CK77">
        <v>0.3362</v>
      </c>
      <c r="CL77">
        <v>0.3498</v>
      </c>
      <c r="CM77">
        <v>0.3612</v>
      </c>
      <c r="CN77">
        <v>0.3714</v>
      </c>
      <c r="CO77">
        <v>0.4052</v>
      </c>
      <c r="CP77">
        <v>0.423</v>
      </c>
      <c r="CQ77">
        <v>0.4406</v>
      </c>
      <c r="CR77">
        <v>0.4576</v>
      </c>
      <c r="CS77">
        <v>0.4714</v>
      </c>
      <c r="CT77">
        <v>0.4798</v>
      </c>
      <c r="CU77">
        <v>0.4834</v>
      </c>
      <c r="CV77">
        <v>0.4869</v>
      </c>
      <c r="CW77">
        <v>0.4895</v>
      </c>
      <c r="CX77">
        <v>0.4906</v>
      </c>
      <c r="CY77">
        <v>0.493</v>
      </c>
      <c r="CZ77">
        <v>0.4993</v>
      </c>
      <c r="DA77">
        <v>0.5086</v>
      </c>
      <c r="DB77">
        <v>0.5179</v>
      </c>
      <c r="DC77">
        <v>0.5272</v>
      </c>
      <c r="DD77">
        <v>0.5392</v>
      </c>
      <c r="DE77">
        <v>0.5496</v>
      </c>
      <c r="DF77">
        <v>0.56</v>
      </c>
      <c r="DG77">
        <v>0.5682</v>
      </c>
      <c r="DH77">
        <v>0.57</v>
      </c>
      <c r="DI77">
        <v>0.5863</v>
      </c>
      <c r="DJ77">
        <v>0.73</v>
      </c>
      <c r="DK77">
        <v>0.7585</v>
      </c>
      <c r="DL77">
        <v>0.7854</v>
      </c>
      <c r="DM77">
        <v>0.8</v>
      </c>
      <c r="DN77">
        <v>0.8</v>
      </c>
      <c r="DO77">
        <v>0.8</v>
      </c>
      <c r="DP77">
        <v>0.8</v>
      </c>
      <c r="DQ77">
        <v>0.8</v>
      </c>
      <c r="DR77">
        <v>0.8</v>
      </c>
      <c r="DS77">
        <v>0.9301</v>
      </c>
      <c r="DT77">
        <v>0.96</v>
      </c>
      <c r="DU77">
        <v>0.96</v>
      </c>
      <c r="DV77">
        <v>0.96</v>
      </c>
      <c r="DW77">
        <v>0.96</v>
      </c>
      <c r="DX77">
        <v>0.9723</v>
      </c>
    </row>
    <row r="78" spans="1:128">
      <c r="A78">
        <v>7.7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0.0001279</v>
      </c>
      <c r="W78">
        <v>0.0001796</v>
      </c>
      <c r="X78">
        <v>0.0002194</v>
      </c>
      <c r="Y78">
        <v>0.0002661</v>
      </c>
      <c r="Z78">
        <v>0.0003215</v>
      </c>
      <c r="AA78">
        <v>0.0004056</v>
      </c>
      <c r="AB78">
        <v>0.0006515</v>
      </c>
      <c r="AC78">
        <v>0.0007661</v>
      </c>
      <c r="AD78">
        <v>0.0008848</v>
      </c>
      <c r="AE78">
        <v>0.001</v>
      </c>
      <c r="AF78">
        <v>0.0012</v>
      </c>
      <c r="AG78">
        <v>0.0016</v>
      </c>
      <c r="AH78">
        <v>0.0018</v>
      </c>
      <c r="AI78">
        <v>0.002</v>
      </c>
      <c r="AJ78">
        <v>0.0022</v>
      </c>
      <c r="AK78">
        <v>0.0025</v>
      </c>
      <c r="AL78">
        <v>0.0032</v>
      </c>
      <c r="AM78">
        <v>0.0037</v>
      </c>
      <c r="AN78">
        <v>0.0041</v>
      </c>
      <c r="AO78">
        <v>0.0045</v>
      </c>
      <c r="AP78">
        <v>0.0055</v>
      </c>
      <c r="AQ78">
        <v>0.0065</v>
      </c>
      <c r="AR78">
        <v>0.007</v>
      </c>
      <c r="AS78">
        <v>0.0076</v>
      </c>
      <c r="AT78">
        <v>0.0084</v>
      </c>
      <c r="AU78">
        <v>0.0101</v>
      </c>
      <c r="AV78">
        <v>0.0113</v>
      </c>
      <c r="AW78">
        <v>0.0121</v>
      </c>
      <c r="AX78">
        <v>0.0129</v>
      </c>
      <c r="AY78">
        <v>0.0141</v>
      </c>
      <c r="AZ78">
        <v>0.0165</v>
      </c>
      <c r="BA78">
        <v>0.0182</v>
      </c>
      <c r="BB78">
        <v>0.0193</v>
      </c>
      <c r="BC78">
        <v>0.0204</v>
      </c>
      <c r="BD78">
        <v>0.0216</v>
      </c>
      <c r="BE78">
        <v>0.0238</v>
      </c>
      <c r="BF78">
        <v>0.026</v>
      </c>
      <c r="BG78">
        <v>0.0273</v>
      </c>
      <c r="BH78">
        <v>0.0287</v>
      </c>
      <c r="BI78">
        <v>0.0301</v>
      </c>
      <c r="BJ78">
        <v>0.0319</v>
      </c>
      <c r="BK78">
        <v>0.0346</v>
      </c>
      <c r="BL78">
        <v>0.037</v>
      </c>
      <c r="BM78">
        <v>0.0385</v>
      </c>
      <c r="BN78">
        <v>0.0405</v>
      </c>
      <c r="BO78">
        <v>0.0436</v>
      </c>
      <c r="BP78">
        <v>0.0464</v>
      </c>
      <c r="BQ78">
        <v>0.0482</v>
      </c>
      <c r="BR78">
        <v>0.0501</v>
      </c>
      <c r="BS78">
        <v>0.0535</v>
      </c>
      <c r="BT78">
        <v>0.057</v>
      </c>
      <c r="BU78">
        <v>0.0589</v>
      </c>
      <c r="BV78">
        <v>0.0608</v>
      </c>
      <c r="BW78">
        <v>0.0627</v>
      </c>
      <c r="BX78">
        <v>0.0646</v>
      </c>
      <c r="BY78">
        <v>0.0674</v>
      </c>
      <c r="BZ78">
        <v>0.0954</v>
      </c>
      <c r="CA78">
        <v>0.1234</v>
      </c>
      <c r="CB78">
        <v>0.1557</v>
      </c>
      <c r="CC78">
        <v>0.185</v>
      </c>
      <c r="CD78">
        <v>0.2119</v>
      </c>
      <c r="CE78">
        <v>0.2331</v>
      </c>
      <c r="CF78">
        <v>0.2522</v>
      </c>
      <c r="CG78">
        <v>0.2716</v>
      </c>
      <c r="CH78">
        <v>0.2879</v>
      </c>
      <c r="CI78">
        <v>0.3047</v>
      </c>
      <c r="CJ78">
        <v>0.321</v>
      </c>
      <c r="CK78">
        <v>0.3362</v>
      </c>
      <c r="CL78">
        <v>0.3498</v>
      </c>
      <c r="CM78">
        <v>0.3612</v>
      </c>
      <c r="CN78">
        <v>0.3714</v>
      </c>
      <c r="CO78">
        <v>0.4052</v>
      </c>
      <c r="CP78">
        <v>0.423</v>
      </c>
      <c r="CQ78">
        <v>0.4406</v>
      </c>
      <c r="CR78">
        <v>0.4576</v>
      </c>
      <c r="CS78">
        <v>0.4714</v>
      </c>
      <c r="CT78">
        <v>0.4798</v>
      </c>
      <c r="CU78">
        <v>0.4834</v>
      </c>
      <c r="CV78">
        <v>0.4869</v>
      </c>
      <c r="CW78">
        <v>0.4895</v>
      </c>
      <c r="CX78">
        <v>0.4906</v>
      </c>
      <c r="CY78">
        <v>0.493</v>
      </c>
      <c r="CZ78">
        <v>0.4993</v>
      </c>
      <c r="DA78">
        <v>0.5086</v>
      </c>
      <c r="DB78">
        <v>0.5179</v>
      </c>
      <c r="DC78">
        <v>0.5272</v>
      </c>
      <c r="DD78">
        <v>0.5392</v>
      </c>
      <c r="DE78">
        <v>0.5496</v>
      </c>
      <c r="DF78">
        <v>0.56</v>
      </c>
      <c r="DG78">
        <v>0.5682</v>
      </c>
      <c r="DH78">
        <v>0.57</v>
      </c>
      <c r="DI78">
        <v>0.5863</v>
      </c>
      <c r="DJ78">
        <v>0.73</v>
      </c>
      <c r="DK78">
        <v>0.7585</v>
      </c>
      <c r="DL78">
        <v>0.7854</v>
      </c>
      <c r="DM78">
        <v>0.8</v>
      </c>
      <c r="DN78">
        <v>0.8</v>
      </c>
      <c r="DO78">
        <v>0.8</v>
      </c>
      <c r="DP78">
        <v>0.8</v>
      </c>
      <c r="DQ78">
        <v>0.8</v>
      </c>
      <c r="DR78">
        <v>0.8</v>
      </c>
      <c r="DS78">
        <v>0.9301</v>
      </c>
      <c r="DT78">
        <v>0.96</v>
      </c>
      <c r="DU78">
        <v>0.96</v>
      </c>
      <c r="DV78">
        <v>0.96</v>
      </c>
      <c r="DW78">
        <v>0.96</v>
      </c>
      <c r="DX78">
        <v>0.9723</v>
      </c>
    </row>
    <row r="79" spans="1:128">
      <c r="A79">
        <v>7.8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0.0001279</v>
      </c>
      <c r="W79">
        <v>0.0001796</v>
      </c>
      <c r="X79">
        <v>0.0002194</v>
      </c>
      <c r="Y79">
        <v>0.0002661</v>
      </c>
      <c r="Z79">
        <v>0.0003215</v>
      </c>
      <c r="AA79">
        <v>0.0004056</v>
      </c>
      <c r="AB79">
        <v>0.0006515</v>
      </c>
      <c r="AC79">
        <v>0.0007661</v>
      </c>
      <c r="AD79">
        <v>0.0008848</v>
      </c>
      <c r="AE79">
        <v>0.001</v>
      </c>
      <c r="AF79">
        <v>0.0012</v>
      </c>
      <c r="AG79">
        <v>0.0016</v>
      </c>
      <c r="AH79">
        <v>0.0018</v>
      </c>
      <c r="AI79">
        <v>0.002</v>
      </c>
      <c r="AJ79">
        <v>0.0022</v>
      </c>
      <c r="AK79">
        <v>0.0025</v>
      </c>
      <c r="AL79">
        <v>0.0032</v>
      </c>
      <c r="AM79">
        <v>0.0037</v>
      </c>
      <c r="AN79">
        <v>0.0041</v>
      </c>
      <c r="AO79">
        <v>0.0045</v>
      </c>
      <c r="AP79">
        <v>0.0055</v>
      </c>
      <c r="AQ79">
        <v>0.0065</v>
      </c>
      <c r="AR79">
        <v>0.007</v>
      </c>
      <c r="AS79">
        <v>0.0076</v>
      </c>
      <c r="AT79">
        <v>0.0084</v>
      </c>
      <c r="AU79">
        <v>0.0101</v>
      </c>
      <c r="AV79">
        <v>0.0113</v>
      </c>
      <c r="AW79">
        <v>0.0121</v>
      </c>
      <c r="AX79">
        <v>0.0129</v>
      </c>
      <c r="AY79">
        <v>0.0141</v>
      </c>
      <c r="AZ79">
        <v>0.0165</v>
      </c>
      <c r="BA79">
        <v>0.0182</v>
      </c>
      <c r="BB79">
        <v>0.0193</v>
      </c>
      <c r="BC79">
        <v>0.0204</v>
      </c>
      <c r="BD79">
        <v>0.0216</v>
      </c>
      <c r="BE79">
        <v>0.0238</v>
      </c>
      <c r="BF79">
        <v>0.026</v>
      </c>
      <c r="BG79">
        <v>0.0273</v>
      </c>
      <c r="BH79">
        <v>0.0287</v>
      </c>
      <c r="BI79">
        <v>0.0301</v>
      </c>
      <c r="BJ79">
        <v>0.0319</v>
      </c>
      <c r="BK79">
        <v>0.0346</v>
      </c>
      <c r="BL79">
        <v>0.037</v>
      </c>
      <c r="BM79">
        <v>0.0385</v>
      </c>
      <c r="BN79">
        <v>0.0405</v>
      </c>
      <c r="BO79">
        <v>0.0436</v>
      </c>
      <c r="BP79">
        <v>0.0464</v>
      </c>
      <c r="BQ79">
        <v>0.0482</v>
      </c>
      <c r="BR79">
        <v>0.0501</v>
      </c>
      <c r="BS79">
        <v>0.0535</v>
      </c>
      <c r="BT79">
        <v>0.057</v>
      </c>
      <c r="BU79">
        <v>0.0589</v>
      </c>
      <c r="BV79">
        <v>0.0608</v>
      </c>
      <c r="BW79">
        <v>0.0627</v>
      </c>
      <c r="BX79">
        <v>0.0646</v>
      </c>
      <c r="BY79">
        <v>0.0674</v>
      </c>
      <c r="BZ79">
        <v>0.0954</v>
      </c>
      <c r="CA79">
        <v>0.1234</v>
      </c>
      <c r="CB79">
        <v>0.1557</v>
      </c>
      <c r="CC79">
        <v>0.185</v>
      </c>
      <c r="CD79">
        <v>0.2119</v>
      </c>
      <c r="CE79">
        <v>0.2331</v>
      </c>
      <c r="CF79">
        <v>0.2522</v>
      </c>
      <c r="CG79">
        <v>0.2716</v>
      </c>
      <c r="CH79">
        <v>0.2879</v>
      </c>
      <c r="CI79">
        <v>0.3047</v>
      </c>
      <c r="CJ79">
        <v>0.321</v>
      </c>
      <c r="CK79">
        <v>0.3362</v>
      </c>
      <c r="CL79">
        <v>0.3498</v>
      </c>
      <c r="CM79">
        <v>0.3612</v>
      </c>
      <c r="CN79">
        <v>0.3714</v>
      </c>
      <c r="CO79">
        <v>0.4052</v>
      </c>
      <c r="CP79">
        <v>0.423</v>
      </c>
      <c r="CQ79">
        <v>0.4406</v>
      </c>
      <c r="CR79">
        <v>0.4576</v>
      </c>
      <c r="CS79">
        <v>0.4714</v>
      </c>
      <c r="CT79">
        <v>0.4798</v>
      </c>
      <c r="CU79">
        <v>0.4834</v>
      </c>
      <c r="CV79">
        <v>0.4869</v>
      </c>
      <c r="CW79">
        <v>0.4895</v>
      </c>
      <c r="CX79">
        <v>0.4906</v>
      </c>
      <c r="CY79">
        <v>0.493</v>
      </c>
      <c r="CZ79">
        <v>0.4993</v>
      </c>
      <c r="DA79">
        <v>0.5086</v>
      </c>
      <c r="DB79">
        <v>0.5179</v>
      </c>
      <c r="DC79">
        <v>0.5272</v>
      </c>
      <c r="DD79">
        <v>0.5392</v>
      </c>
      <c r="DE79">
        <v>0.5496</v>
      </c>
      <c r="DF79">
        <v>0.56</v>
      </c>
      <c r="DG79">
        <v>0.5682</v>
      </c>
      <c r="DH79">
        <v>0.57</v>
      </c>
      <c r="DI79">
        <v>0.5863</v>
      </c>
      <c r="DJ79">
        <v>0.73</v>
      </c>
      <c r="DK79">
        <v>0.7585</v>
      </c>
      <c r="DL79">
        <v>0.7854</v>
      </c>
      <c r="DM79">
        <v>0.8</v>
      </c>
      <c r="DN79">
        <v>0.8</v>
      </c>
      <c r="DO79">
        <v>0.8</v>
      </c>
      <c r="DP79">
        <v>0.8</v>
      </c>
      <c r="DQ79">
        <v>0.8</v>
      </c>
      <c r="DR79">
        <v>0.8</v>
      </c>
      <c r="DS79">
        <v>0.9301</v>
      </c>
      <c r="DT79">
        <v>0.96</v>
      </c>
      <c r="DU79">
        <v>0.96</v>
      </c>
      <c r="DV79">
        <v>0.96</v>
      </c>
      <c r="DW79">
        <v>0.96</v>
      </c>
      <c r="DX79">
        <v>0.9723</v>
      </c>
    </row>
    <row r="80" spans="1:128">
      <c r="A80">
        <v>7.9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0.0001279</v>
      </c>
      <c r="W80">
        <v>0.0001796</v>
      </c>
      <c r="X80">
        <v>0.0002194</v>
      </c>
      <c r="Y80">
        <v>0.0002661</v>
      </c>
      <c r="Z80">
        <v>0.0003215</v>
      </c>
      <c r="AA80">
        <v>0.0004056</v>
      </c>
      <c r="AB80">
        <v>0.0006515</v>
      </c>
      <c r="AC80">
        <v>0.0007661</v>
      </c>
      <c r="AD80">
        <v>0.0008848</v>
      </c>
      <c r="AE80">
        <v>0.001</v>
      </c>
      <c r="AF80">
        <v>0.0012</v>
      </c>
      <c r="AG80">
        <v>0.0016</v>
      </c>
      <c r="AH80">
        <v>0.0018</v>
      </c>
      <c r="AI80">
        <v>0.002</v>
      </c>
      <c r="AJ80">
        <v>0.0022</v>
      </c>
      <c r="AK80">
        <v>0.0025</v>
      </c>
      <c r="AL80">
        <v>0.0032</v>
      </c>
      <c r="AM80">
        <v>0.0037</v>
      </c>
      <c r="AN80">
        <v>0.0041</v>
      </c>
      <c r="AO80">
        <v>0.0045</v>
      </c>
      <c r="AP80">
        <v>0.0055</v>
      </c>
      <c r="AQ80">
        <v>0.0065</v>
      </c>
      <c r="AR80">
        <v>0.007</v>
      </c>
      <c r="AS80">
        <v>0.0076</v>
      </c>
      <c r="AT80">
        <v>0.0084</v>
      </c>
      <c r="AU80">
        <v>0.0101</v>
      </c>
      <c r="AV80">
        <v>0.0113</v>
      </c>
      <c r="AW80">
        <v>0.0121</v>
      </c>
      <c r="AX80">
        <v>0.0129</v>
      </c>
      <c r="AY80">
        <v>0.0141</v>
      </c>
      <c r="AZ80">
        <v>0.0165</v>
      </c>
      <c r="BA80">
        <v>0.0182</v>
      </c>
      <c r="BB80">
        <v>0.0193</v>
      </c>
      <c r="BC80">
        <v>0.0204</v>
      </c>
      <c r="BD80">
        <v>0.0216</v>
      </c>
      <c r="BE80">
        <v>0.0238</v>
      </c>
      <c r="BF80">
        <v>0.026</v>
      </c>
      <c r="BG80">
        <v>0.0273</v>
      </c>
      <c r="BH80">
        <v>0.0287</v>
      </c>
      <c r="BI80">
        <v>0.0301</v>
      </c>
      <c r="BJ80">
        <v>0.0319</v>
      </c>
      <c r="BK80">
        <v>0.0346</v>
      </c>
      <c r="BL80">
        <v>0.037</v>
      </c>
      <c r="BM80">
        <v>0.0385</v>
      </c>
      <c r="BN80">
        <v>0.0405</v>
      </c>
      <c r="BO80">
        <v>0.0436</v>
      </c>
      <c r="BP80">
        <v>0.0464</v>
      </c>
      <c r="BQ80">
        <v>0.0482</v>
      </c>
      <c r="BR80">
        <v>0.0501</v>
      </c>
      <c r="BS80">
        <v>0.0535</v>
      </c>
      <c r="BT80">
        <v>0.057</v>
      </c>
      <c r="BU80">
        <v>0.0589</v>
      </c>
      <c r="BV80">
        <v>0.0608</v>
      </c>
      <c r="BW80">
        <v>0.0627</v>
      </c>
      <c r="BX80">
        <v>0.0646</v>
      </c>
      <c r="BY80">
        <v>0.0674</v>
      </c>
      <c r="BZ80">
        <v>0.0954</v>
      </c>
      <c r="CA80">
        <v>0.1234</v>
      </c>
      <c r="CB80">
        <v>0.1557</v>
      </c>
      <c r="CC80">
        <v>0.185</v>
      </c>
      <c r="CD80">
        <v>0.2119</v>
      </c>
      <c r="CE80">
        <v>0.2331</v>
      </c>
      <c r="CF80">
        <v>0.2522</v>
      </c>
      <c r="CG80">
        <v>0.2716</v>
      </c>
      <c r="CH80">
        <v>0.2879</v>
      </c>
      <c r="CI80">
        <v>0.3047</v>
      </c>
      <c r="CJ80">
        <v>0.321</v>
      </c>
      <c r="CK80">
        <v>0.3362</v>
      </c>
      <c r="CL80">
        <v>0.3498</v>
      </c>
      <c r="CM80">
        <v>0.3612</v>
      </c>
      <c r="CN80">
        <v>0.3714</v>
      </c>
      <c r="CO80">
        <v>0.4052</v>
      </c>
      <c r="CP80">
        <v>0.423</v>
      </c>
      <c r="CQ80">
        <v>0.4406</v>
      </c>
      <c r="CR80">
        <v>0.4576</v>
      </c>
      <c r="CS80">
        <v>0.4714</v>
      </c>
      <c r="CT80">
        <v>0.4798</v>
      </c>
      <c r="CU80">
        <v>0.4834</v>
      </c>
      <c r="CV80">
        <v>0.4869</v>
      </c>
      <c r="CW80">
        <v>0.4895</v>
      </c>
      <c r="CX80">
        <v>0.4906</v>
      </c>
      <c r="CY80">
        <v>0.493</v>
      </c>
      <c r="CZ80">
        <v>0.4993</v>
      </c>
      <c r="DA80">
        <v>0.5086</v>
      </c>
      <c r="DB80">
        <v>0.5179</v>
      </c>
      <c r="DC80">
        <v>0.5272</v>
      </c>
      <c r="DD80">
        <v>0.5392</v>
      </c>
      <c r="DE80">
        <v>0.5496</v>
      </c>
      <c r="DF80">
        <v>0.56</v>
      </c>
      <c r="DG80">
        <v>0.5682</v>
      </c>
      <c r="DH80">
        <v>0.57</v>
      </c>
      <c r="DI80">
        <v>0.5863</v>
      </c>
      <c r="DJ80">
        <v>0.73</v>
      </c>
      <c r="DK80">
        <v>0.7585</v>
      </c>
      <c r="DL80">
        <v>0.7854</v>
      </c>
      <c r="DM80">
        <v>0.8</v>
      </c>
      <c r="DN80">
        <v>0.8</v>
      </c>
      <c r="DO80">
        <v>0.8</v>
      </c>
      <c r="DP80">
        <v>0.8</v>
      </c>
      <c r="DQ80">
        <v>0.8</v>
      </c>
      <c r="DR80">
        <v>0.8</v>
      </c>
      <c r="DS80">
        <v>0.9301</v>
      </c>
      <c r="DT80">
        <v>0.96</v>
      </c>
      <c r="DU80">
        <v>0.96</v>
      </c>
      <c r="DV80">
        <v>0.96</v>
      </c>
      <c r="DW80">
        <v>0.96</v>
      </c>
      <c r="DX80">
        <v>0.9723</v>
      </c>
    </row>
    <row r="81" spans="1:128">
      <c r="A81">
        <v>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0.0001279</v>
      </c>
      <c r="W81">
        <v>0.0001796</v>
      </c>
      <c r="X81">
        <v>0.0002194</v>
      </c>
      <c r="Y81">
        <v>0.0002661</v>
      </c>
      <c r="Z81">
        <v>0.0003215</v>
      </c>
      <c r="AA81">
        <v>0.0004056</v>
      </c>
      <c r="AB81">
        <v>0.0006515</v>
      </c>
      <c r="AC81">
        <v>0.0007661</v>
      </c>
      <c r="AD81">
        <v>0.0008848</v>
      </c>
      <c r="AE81">
        <v>0.001</v>
      </c>
      <c r="AF81">
        <v>0.0012</v>
      </c>
      <c r="AG81">
        <v>0.0016</v>
      </c>
      <c r="AH81">
        <v>0.0018</v>
      </c>
      <c r="AI81">
        <v>0.002</v>
      </c>
      <c r="AJ81">
        <v>0.0022</v>
      </c>
      <c r="AK81">
        <v>0.0025</v>
      </c>
      <c r="AL81">
        <v>0.0032</v>
      </c>
      <c r="AM81">
        <v>0.0037</v>
      </c>
      <c r="AN81">
        <v>0.0041</v>
      </c>
      <c r="AO81">
        <v>0.0045</v>
      </c>
      <c r="AP81">
        <v>0.0055</v>
      </c>
      <c r="AQ81">
        <v>0.0065</v>
      </c>
      <c r="AR81">
        <v>0.007</v>
      </c>
      <c r="AS81">
        <v>0.0076</v>
      </c>
      <c r="AT81">
        <v>0.0084</v>
      </c>
      <c r="AU81">
        <v>0.0101</v>
      </c>
      <c r="AV81">
        <v>0.0113</v>
      </c>
      <c r="AW81">
        <v>0.0121</v>
      </c>
      <c r="AX81">
        <v>0.0129</v>
      </c>
      <c r="AY81">
        <v>0.0141</v>
      </c>
      <c r="AZ81">
        <v>0.0165</v>
      </c>
      <c r="BA81">
        <v>0.0182</v>
      </c>
      <c r="BB81">
        <v>0.0193</v>
      </c>
      <c r="BC81">
        <v>0.0204</v>
      </c>
      <c r="BD81">
        <v>0.0216</v>
      </c>
      <c r="BE81">
        <v>0.0238</v>
      </c>
      <c r="BF81">
        <v>0.026</v>
      </c>
      <c r="BG81">
        <v>0.0273</v>
      </c>
      <c r="BH81">
        <v>0.0287</v>
      </c>
      <c r="BI81">
        <v>0.0301</v>
      </c>
      <c r="BJ81">
        <v>0.0319</v>
      </c>
      <c r="BK81">
        <v>0.0346</v>
      </c>
      <c r="BL81">
        <v>0.037</v>
      </c>
      <c r="BM81">
        <v>0.0385</v>
      </c>
      <c r="BN81">
        <v>0.0405</v>
      </c>
      <c r="BO81">
        <v>0.0436</v>
      </c>
      <c r="BP81">
        <v>0.0464</v>
      </c>
      <c r="BQ81">
        <v>0.0482</v>
      </c>
      <c r="BR81">
        <v>0.0501</v>
      </c>
      <c r="BS81">
        <v>0.0535</v>
      </c>
      <c r="BT81">
        <v>0.057</v>
      </c>
      <c r="BU81">
        <v>0.0589</v>
      </c>
      <c r="BV81">
        <v>0.0608</v>
      </c>
      <c r="BW81">
        <v>0.0627</v>
      </c>
      <c r="BX81">
        <v>0.0646</v>
      </c>
      <c r="BY81">
        <v>0.0674</v>
      </c>
      <c r="BZ81">
        <v>0.0954</v>
      </c>
      <c r="CA81">
        <v>0.1234</v>
      </c>
      <c r="CB81">
        <v>0.1557</v>
      </c>
      <c r="CC81">
        <v>0.185</v>
      </c>
      <c r="CD81">
        <v>0.2119</v>
      </c>
      <c r="CE81">
        <v>0.2331</v>
      </c>
      <c r="CF81">
        <v>0.2522</v>
      </c>
      <c r="CG81">
        <v>0.2716</v>
      </c>
      <c r="CH81">
        <v>0.2879</v>
      </c>
      <c r="CI81">
        <v>0.3047</v>
      </c>
      <c r="CJ81">
        <v>0.321</v>
      </c>
      <c r="CK81">
        <v>0.3362</v>
      </c>
      <c r="CL81">
        <v>0.3498</v>
      </c>
      <c r="CM81">
        <v>0.3612</v>
      </c>
      <c r="CN81">
        <v>0.3714</v>
      </c>
      <c r="CO81">
        <v>0.4052</v>
      </c>
      <c r="CP81">
        <v>0.423</v>
      </c>
      <c r="CQ81">
        <v>0.4406</v>
      </c>
      <c r="CR81">
        <v>0.4576</v>
      </c>
      <c r="CS81">
        <v>0.4714</v>
      </c>
      <c r="CT81">
        <v>0.4798</v>
      </c>
      <c r="CU81">
        <v>0.4834</v>
      </c>
      <c r="CV81">
        <v>0.4869</v>
      </c>
      <c r="CW81">
        <v>0.4895</v>
      </c>
      <c r="CX81">
        <v>0.4906</v>
      </c>
      <c r="CY81">
        <v>0.493</v>
      </c>
      <c r="CZ81">
        <v>0.4993</v>
      </c>
      <c r="DA81">
        <v>0.5086</v>
      </c>
      <c r="DB81">
        <v>0.5179</v>
      </c>
      <c r="DC81">
        <v>0.5272</v>
      </c>
      <c r="DD81">
        <v>0.5392</v>
      </c>
      <c r="DE81">
        <v>0.5496</v>
      </c>
      <c r="DF81">
        <v>0.56</v>
      </c>
      <c r="DG81">
        <v>0.5682</v>
      </c>
      <c r="DH81">
        <v>0.57</v>
      </c>
      <c r="DI81">
        <v>0.5863</v>
      </c>
      <c r="DJ81">
        <v>0.73</v>
      </c>
      <c r="DK81">
        <v>0.7585</v>
      </c>
      <c r="DL81">
        <v>0.7854</v>
      </c>
      <c r="DM81">
        <v>0.8</v>
      </c>
      <c r="DN81">
        <v>0.8</v>
      </c>
      <c r="DO81">
        <v>0.8</v>
      </c>
      <c r="DP81">
        <v>0.8</v>
      </c>
      <c r="DQ81">
        <v>0.8</v>
      </c>
      <c r="DR81">
        <v>0.8</v>
      </c>
      <c r="DS81">
        <v>0.9301</v>
      </c>
      <c r="DT81">
        <v>0.96</v>
      </c>
      <c r="DU81">
        <v>0.96</v>
      </c>
      <c r="DV81">
        <v>0.96</v>
      </c>
      <c r="DW81">
        <v>0.96</v>
      </c>
      <c r="DX81">
        <v>0.9723</v>
      </c>
    </row>
    <row r="82" spans="1:128">
      <c r="A82">
        <v>8.1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0.0001279</v>
      </c>
      <c r="W82">
        <v>0.0001796</v>
      </c>
      <c r="X82">
        <v>0.0002194</v>
      </c>
      <c r="Y82">
        <v>0.0002661</v>
      </c>
      <c r="Z82">
        <v>0.0003215</v>
      </c>
      <c r="AA82">
        <v>0.0004056</v>
      </c>
      <c r="AB82">
        <v>0.0006515</v>
      </c>
      <c r="AC82">
        <v>0.0007661</v>
      </c>
      <c r="AD82">
        <v>0.0008848</v>
      </c>
      <c r="AE82">
        <v>0.001</v>
      </c>
      <c r="AF82">
        <v>0.0012</v>
      </c>
      <c r="AG82">
        <v>0.0016</v>
      </c>
      <c r="AH82">
        <v>0.0018</v>
      </c>
      <c r="AI82">
        <v>0.002</v>
      </c>
      <c r="AJ82">
        <v>0.0022</v>
      </c>
      <c r="AK82">
        <v>0.0025</v>
      </c>
      <c r="AL82">
        <v>0.0032</v>
      </c>
      <c r="AM82">
        <v>0.0037</v>
      </c>
      <c r="AN82">
        <v>0.0041</v>
      </c>
      <c r="AO82">
        <v>0.0045</v>
      </c>
      <c r="AP82">
        <v>0.0055</v>
      </c>
      <c r="AQ82">
        <v>0.0065</v>
      </c>
      <c r="AR82">
        <v>0.007</v>
      </c>
      <c r="AS82">
        <v>0.0076</v>
      </c>
      <c r="AT82">
        <v>0.0084</v>
      </c>
      <c r="AU82">
        <v>0.0101</v>
      </c>
      <c r="AV82">
        <v>0.0113</v>
      </c>
      <c r="AW82">
        <v>0.0121</v>
      </c>
      <c r="AX82">
        <v>0.0129</v>
      </c>
      <c r="AY82">
        <v>0.0141</v>
      </c>
      <c r="AZ82">
        <v>0.0165</v>
      </c>
      <c r="BA82">
        <v>0.0182</v>
      </c>
      <c r="BB82">
        <v>0.0193</v>
      </c>
      <c r="BC82">
        <v>0.0204</v>
      </c>
      <c r="BD82">
        <v>0.0216</v>
      </c>
      <c r="BE82">
        <v>0.0238</v>
      </c>
      <c r="BF82">
        <v>0.026</v>
      </c>
      <c r="BG82">
        <v>0.0273</v>
      </c>
      <c r="BH82">
        <v>0.0287</v>
      </c>
      <c r="BI82">
        <v>0.0301</v>
      </c>
      <c r="BJ82">
        <v>0.0319</v>
      </c>
      <c r="BK82">
        <v>0.0346</v>
      </c>
      <c r="BL82">
        <v>0.037</v>
      </c>
      <c r="BM82">
        <v>0.0385</v>
      </c>
      <c r="BN82">
        <v>0.0405</v>
      </c>
      <c r="BO82">
        <v>0.0436</v>
      </c>
      <c r="BP82">
        <v>0.0464</v>
      </c>
      <c r="BQ82">
        <v>0.0482</v>
      </c>
      <c r="BR82">
        <v>0.0501</v>
      </c>
      <c r="BS82">
        <v>0.0535</v>
      </c>
      <c r="BT82">
        <v>0.057</v>
      </c>
      <c r="BU82">
        <v>0.0589</v>
      </c>
      <c r="BV82">
        <v>0.0608</v>
      </c>
      <c r="BW82">
        <v>0.0627</v>
      </c>
      <c r="BX82">
        <v>0.0646</v>
      </c>
      <c r="BY82">
        <v>0.0674</v>
      </c>
      <c r="BZ82">
        <v>0.0954</v>
      </c>
      <c r="CA82">
        <v>0.1234</v>
      </c>
      <c r="CB82">
        <v>0.1557</v>
      </c>
      <c r="CC82">
        <v>0.185</v>
      </c>
      <c r="CD82">
        <v>0.2119</v>
      </c>
      <c r="CE82">
        <v>0.2331</v>
      </c>
      <c r="CF82">
        <v>0.2522</v>
      </c>
      <c r="CG82">
        <v>0.2716</v>
      </c>
      <c r="CH82">
        <v>0.2879</v>
      </c>
      <c r="CI82">
        <v>0.3047</v>
      </c>
      <c r="CJ82">
        <v>0.321</v>
      </c>
      <c r="CK82">
        <v>0.3362</v>
      </c>
      <c r="CL82">
        <v>0.3498</v>
      </c>
      <c r="CM82">
        <v>0.3612</v>
      </c>
      <c r="CN82">
        <v>0.3714</v>
      </c>
      <c r="CO82">
        <v>0.4052</v>
      </c>
      <c r="CP82">
        <v>0.423</v>
      </c>
      <c r="CQ82">
        <v>0.4406</v>
      </c>
      <c r="CR82">
        <v>0.4576</v>
      </c>
      <c r="CS82">
        <v>0.4714</v>
      </c>
      <c r="CT82">
        <v>0.4798</v>
      </c>
      <c r="CU82">
        <v>0.4834</v>
      </c>
      <c r="CV82">
        <v>0.4869</v>
      </c>
      <c r="CW82">
        <v>0.4895</v>
      </c>
      <c r="CX82">
        <v>0.4906</v>
      </c>
      <c r="CY82">
        <v>0.493</v>
      </c>
      <c r="CZ82">
        <v>0.4993</v>
      </c>
      <c r="DA82">
        <v>0.5086</v>
      </c>
      <c r="DB82">
        <v>0.5179</v>
      </c>
      <c r="DC82">
        <v>0.5272</v>
      </c>
      <c r="DD82">
        <v>0.5392</v>
      </c>
      <c r="DE82">
        <v>0.5496</v>
      </c>
      <c r="DF82">
        <v>0.56</v>
      </c>
      <c r="DG82">
        <v>0.5682</v>
      </c>
      <c r="DH82">
        <v>0.57</v>
      </c>
      <c r="DI82">
        <v>0.5863</v>
      </c>
      <c r="DJ82">
        <v>0.73</v>
      </c>
      <c r="DK82">
        <v>0.7585</v>
      </c>
      <c r="DL82">
        <v>0.7854</v>
      </c>
      <c r="DM82">
        <v>0.8</v>
      </c>
      <c r="DN82">
        <v>0.8</v>
      </c>
      <c r="DO82">
        <v>0.8</v>
      </c>
      <c r="DP82">
        <v>0.8</v>
      </c>
      <c r="DQ82">
        <v>0.8</v>
      </c>
      <c r="DR82">
        <v>0.8</v>
      </c>
      <c r="DS82">
        <v>0.9301</v>
      </c>
      <c r="DT82">
        <v>0.96</v>
      </c>
      <c r="DU82">
        <v>0.96</v>
      </c>
      <c r="DV82">
        <v>0.96</v>
      </c>
      <c r="DW82">
        <v>0.96</v>
      </c>
      <c r="DX82">
        <v>0.9723</v>
      </c>
    </row>
    <row r="83" spans="1:128">
      <c r="A83">
        <v>8.2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0.0001279</v>
      </c>
      <c r="W83">
        <v>0.0001796</v>
      </c>
      <c r="X83">
        <v>0.0002194</v>
      </c>
      <c r="Y83">
        <v>0.0002661</v>
      </c>
      <c r="Z83">
        <v>0.0003215</v>
      </c>
      <c r="AA83">
        <v>0.0004056</v>
      </c>
      <c r="AB83">
        <v>0.0006515</v>
      </c>
      <c r="AC83">
        <v>0.0007661</v>
      </c>
      <c r="AD83">
        <v>0.0008848</v>
      </c>
      <c r="AE83">
        <v>0.001</v>
      </c>
      <c r="AF83">
        <v>0.0012</v>
      </c>
      <c r="AG83">
        <v>0.0016</v>
      </c>
      <c r="AH83">
        <v>0.0018</v>
      </c>
      <c r="AI83">
        <v>0.002</v>
      </c>
      <c r="AJ83">
        <v>0.0022</v>
      </c>
      <c r="AK83">
        <v>0.0025</v>
      </c>
      <c r="AL83">
        <v>0.0032</v>
      </c>
      <c r="AM83">
        <v>0.0037</v>
      </c>
      <c r="AN83">
        <v>0.0041</v>
      </c>
      <c r="AO83">
        <v>0.0045</v>
      </c>
      <c r="AP83">
        <v>0.0055</v>
      </c>
      <c r="AQ83">
        <v>0.0065</v>
      </c>
      <c r="AR83">
        <v>0.007</v>
      </c>
      <c r="AS83">
        <v>0.0076</v>
      </c>
      <c r="AT83">
        <v>0.0084</v>
      </c>
      <c r="AU83">
        <v>0.0101</v>
      </c>
      <c r="AV83">
        <v>0.0113</v>
      </c>
      <c r="AW83">
        <v>0.0121</v>
      </c>
      <c r="AX83">
        <v>0.0129</v>
      </c>
      <c r="AY83">
        <v>0.0141</v>
      </c>
      <c r="AZ83">
        <v>0.0165</v>
      </c>
      <c r="BA83">
        <v>0.0182</v>
      </c>
      <c r="BB83">
        <v>0.0193</v>
      </c>
      <c r="BC83">
        <v>0.0204</v>
      </c>
      <c r="BD83">
        <v>0.0216</v>
      </c>
      <c r="BE83">
        <v>0.0238</v>
      </c>
      <c r="BF83">
        <v>0.026</v>
      </c>
      <c r="BG83">
        <v>0.0273</v>
      </c>
      <c r="BH83">
        <v>0.0287</v>
      </c>
      <c r="BI83">
        <v>0.0301</v>
      </c>
      <c r="BJ83">
        <v>0.0319</v>
      </c>
      <c r="BK83">
        <v>0.0346</v>
      </c>
      <c r="BL83">
        <v>0.037</v>
      </c>
      <c r="BM83">
        <v>0.0385</v>
      </c>
      <c r="BN83">
        <v>0.0405</v>
      </c>
      <c r="BO83">
        <v>0.0436</v>
      </c>
      <c r="BP83">
        <v>0.0464</v>
      </c>
      <c r="BQ83">
        <v>0.0482</v>
      </c>
      <c r="BR83">
        <v>0.0501</v>
      </c>
      <c r="BS83">
        <v>0.0535</v>
      </c>
      <c r="BT83">
        <v>0.057</v>
      </c>
      <c r="BU83">
        <v>0.0589</v>
      </c>
      <c r="BV83">
        <v>0.0608</v>
      </c>
      <c r="BW83">
        <v>0.0627</v>
      </c>
      <c r="BX83">
        <v>0.0646</v>
      </c>
      <c r="BY83">
        <v>0.0674</v>
      </c>
      <c r="BZ83">
        <v>0.0954</v>
      </c>
      <c r="CA83">
        <v>0.1234</v>
      </c>
      <c r="CB83">
        <v>0.1557</v>
      </c>
      <c r="CC83">
        <v>0.185</v>
      </c>
      <c r="CD83">
        <v>0.2119</v>
      </c>
      <c r="CE83">
        <v>0.2331</v>
      </c>
      <c r="CF83">
        <v>0.2522</v>
      </c>
      <c r="CG83">
        <v>0.2716</v>
      </c>
      <c r="CH83">
        <v>0.2879</v>
      </c>
      <c r="CI83">
        <v>0.3047</v>
      </c>
      <c r="CJ83">
        <v>0.321</v>
      </c>
      <c r="CK83">
        <v>0.3362</v>
      </c>
      <c r="CL83">
        <v>0.3498</v>
      </c>
      <c r="CM83">
        <v>0.3612</v>
      </c>
      <c r="CN83">
        <v>0.3714</v>
      </c>
      <c r="CO83">
        <v>0.4052</v>
      </c>
      <c r="CP83">
        <v>0.423</v>
      </c>
      <c r="CQ83">
        <v>0.4406</v>
      </c>
      <c r="CR83">
        <v>0.4576</v>
      </c>
      <c r="CS83">
        <v>0.4714</v>
      </c>
      <c r="CT83">
        <v>0.4798</v>
      </c>
      <c r="CU83">
        <v>0.4834</v>
      </c>
      <c r="CV83">
        <v>0.4869</v>
      </c>
      <c r="CW83">
        <v>0.4895</v>
      </c>
      <c r="CX83">
        <v>0.4906</v>
      </c>
      <c r="CY83">
        <v>0.493</v>
      </c>
      <c r="CZ83">
        <v>0.4993</v>
      </c>
      <c r="DA83">
        <v>0.5086</v>
      </c>
      <c r="DB83">
        <v>0.5179</v>
      </c>
      <c r="DC83">
        <v>0.5272</v>
      </c>
      <c r="DD83">
        <v>0.5392</v>
      </c>
      <c r="DE83">
        <v>0.5496</v>
      </c>
      <c r="DF83">
        <v>0.56</v>
      </c>
      <c r="DG83">
        <v>0.5682</v>
      </c>
      <c r="DH83">
        <v>0.57</v>
      </c>
      <c r="DI83">
        <v>0.5863</v>
      </c>
      <c r="DJ83">
        <v>0.73</v>
      </c>
      <c r="DK83">
        <v>0.7585</v>
      </c>
      <c r="DL83">
        <v>0.7854</v>
      </c>
      <c r="DM83">
        <v>0.8</v>
      </c>
      <c r="DN83">
        <v>0.8</v>
      </c>
      <c r="DO83">
        <v>0.8</v>
      </c>
      <c r="DP83">
        <v>0.8</v>
      </c>
      <c r="DQ83">
        <v>0.8</v>
      </c>
      <c r="DR83">
        <v>0.8</v>
      </c>
      <c r="DS83">
        <v>0.9301</v>
      </c>
      <c r="DT83">
        <v>0.96</v>
      </c>
      <c r="DU83">
        <v>0.96</v>
      </c>
      <c r="DV83">
        <v>0.96</v>
      </c>
      <c r="DW83">
        <v>0.96</v>
      </c>
      <c r="DX83">
        <v>0.9723</v>
      </c>
    </row>
    <row r="84" spans="1:128">
      <c r="A84">
        <v>8.3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0.0001279</v>
      </c>
      <c r="W84">
        <v>0.0001796</v>
      </c>
      <c r="X84">
        <v>0.0002194</v>
      </c>
      <c r="Y84">
        <v>0.0002661</v>
      </c>
      <c r="Z84">
        <v>0.0003215</v>
      </c>
      <c r="AA84">
        <v>0.0004056</v>
      </c>
      <c r="AB84">
        <v>0.0006515</v>
      </c>
      <c r="AC84">
        <v>0.0007661</v>
      </c>
      <c r="AD84">
        <v>0.0008848</v>
      </c>
      <c r="AE84">
        <v>0.001</v>
      </c>
      <c r="AF84">
        <v>0.0012</v>
      </c>
      <c r="AG84">
        <v>0.0016</v>
      </c>
      <c r="AH84">
        <v>0.0018</v>
      </c>
      <c r="AI84">
        <v>0.002</v>
      </c>
      <c r="AJ84">
        <v>0.0022</v>
      </c>
      <c r="AK84">
        <v>0.0025</v>
      </c>
      <c r="AL84">
        <v>0.0032</v>
      </c>
      <c r="AM84">
        <v>0.0037</v>
      </c>
      <c r="AN84">
        <v>0.0041</v>
      </c>
      <c r="AO84">
        <v>0.0045</v>
      </c>
      <c r="AP84">
        <v>0.0055</v>
      </c>
      <c r="AQ84">
        <v>0.0065</v>
      </c>
      <c r="AR84">
        <v>0.007</v>
      </c>
      <c r="AS84">
        <v>0.0076</v>
      </c>
      <c r="AT84">
        <v>0.0084</v>
      </c>
      <c r="AU84">
        <v>0.0101</v>
      </c>
      <c r="AV84">
        <v>0.0113</v>
      </c>
      <c r="AW84">
        <v>0.0121</v>
      </c>
      <c r="AX84">
        <v>0.0129</v>
      </c>
      <c r="AY84">
        <v>0.0141</v>
      </c>
      <c r="AZ84">
        <v>0.0165</v>
      </c>
      <c r="BA84">
        <v>0.0182</v>
      </c>
      <c r="BB84">
        <v>0.0193</v>
      </c>
      <c r="BC84">
        <v>0.0204</v>
      </c>
      <c r="BD84">
        <v>0.0216</v>
      </c>
      <c r="BE84">
        <v>0.0238</v>
      </c>
      <c r="BF84">
        <v>0.026</v>
      </c>
      <c r="BG84">
        <v>0.0273</v>
      </c>
      <c r="BH84">
        <v>0.0287</v>
      </c>
      <c r="BI84">
        <v>0.0301</v>
      </c>
      <c r="BJ84">
        <v>0.0319</v>
      </c>
      <c r="BK84">
        <v>0.0346</v>
      </c>
      <c r="BL84">
        <v>0.037</v>
      </c>
      <c r="BM84">
        <v>0.0385</v>
      </c>
      <c r="BN84">
        <v>0.0405</v>
      </c>
      <c r="BO84">
        <v>0.0436</v>
      </c>
      <c r="BP84">
        <v>0.0464</v>
      </c>
      <c r="BQ84">
        <v>0.0482</v>
      </c>
      <c r="BR84">
        <v>0.0501</v>
      </c>
      <c r="BS84">
        <v>0.0535</v>
      </c>
      <c r="BT84">
        <v>0.057</v>
      </c>
      <c r="BU84">
        <v>0.0589</v>
      </c>
      <c r="BV84">
        <v>0.0608</v>
      </c>
      <c r="BW84">
        <v>0.0627</v>
      </c>
      <c r="BX84">
        <v>0.0646</v>
      </c>
      <c r="BY84">
        <v>0.0674</v>
      </c>
      <c r="BZ84">
        <v>0.0954</v>
      </c>
      <c r="CA84">
        <v>0.1234</v>
      </c>
      <c r="CB84">
        <v>0.1557</v>
      </c>
      <c r="CC84">
        <v>0.185</v>
      </c>
      <c r="CD84">
        <v>0.2119</v>
      </c>
      <c r="CE84">
        <v>0.2331</v>
      </c>
      <c r="CF84">
        <v>0.2522</v>
      </c>
      <c r="CG84">
        <v>0.2716</v>
      </c>
      <c r="CH84">
        <v>0.2879</v>
      </c>
      <c r="CI84">
        <v>0.3047</v>
      </c>
      <c r="CJ84">
        <v>0.321</v>
      </c>
      <c r="CK84">
        <v>0.3362</v>
      </c>
      <c r="CL84">
        <v>0.3498</v>
      </c>
      <c r="CM84">
        <v>0.3612</v>
      </c>
      <c r="CN84">
        <v>0.3714</v>
      </c>
      <c r="CO84">
        <v>0.4052</v>
      </c>
      <c r="CP84">
        <v>0.423</v>
      </c>
      <c r="CQ84">
        <v>0.4406</v>
      </c>
      <c r="CR84">
        <v>0.4576</v>
      </c>
      <c r="CS84">
        <v>0.4714</v>
      </c>
      <c r="CT84">
        <v>0.4798</v>
      </c>
      <c r="CU84">
        <v>0.4834</v>
      </c>
      <c r="CV84">
        <v>0.4869</v>
      </c>
      <c r="CW84">
        <v>0.4895</v>
      </c>
      <c r="CX84">
        <v>0.4906</v>
      </c>
      <c r="CY84">
        <v>0.493</v>
      </c>
      <c r="CZ84">
        <v>0.4993</v>
      </c>
      <c r="DA84">
        <v>0.5086</v>
      </c>
      <c r="DB84">
        <v>0.5179</v>
      </c>
      <c r="DC84">
        <v>0.5272</v>
      </c>
      <c r="DD84">
        <v>0.5392</v>
      </c>
      <c r="DE84">
        <v>0.5496</v>
      </c>
      <c r="DF84">
        <v>0.56</v>
      </c>
      <c r="DG84">
        <v>0.5682</v>
      </c>
      <c r="DH84">
        <v>0.57</v>
      </c>
      <c r="DI84">
        <v>0.5863</v>
      </c>
      <c r="DJ84">
        <v>0.73</v>
      </c>
      <c r="DK84">
        <v>0.7585</v>
      </c>
      <c r="DL84">
        <v>0.7854</v>
      </c>
      <c r="DM84">
        <v>0.8</v>
      </c>
      <c r="DN84">
        <v>0.8</v>
      </c>
      <c r="DO84">
        <v>0.8</v>
      </c>
      <c r="DP84">
        <v>0.8</v>
      </c>
      <c r="DQ84">
        <v>0.8</v>
      </c>
      <c r="DR84">
        <v>0.8</v>
      </c>
      <c r="DS84">
        <v>0.9301</v>
      </c>
      <c r="DT84">
        <v>0.96</v>
      </c>
      <c r="DU84">
        <v>0.96</v>
      </c>
      <c r="DV84">
        <v>0.96</v>
      </c>
      <c r="DW84">
        <v>0.96</v>
      </c>
      <c r="DX84">
        <v>0.9723</v>
      </c>
    </row>
    <row r="85" spans="1:128">
      <c r="A85">
        <v>8.4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0.0001279</v>
      </c>
      <c r="W85">
        <v>0.0001796</v>
      </c>
      <c r="X85">
        <v>0.0002194</v>
      </c>
      <c r="Y85">
        <v>0.0002661</v>
      </c>
      <c r="Z85">
        <v>0.0003215</v>
      </c>
      <c r="AA85">
        <v>0.0004056</v>
      </c>
      <c r="AB85">
        <v>0.0006515</v>
      </c>
      <c r="AC85">
        <v>0.0007661</v>
      </c>
      <c r="AD85">
        <v>0.0008848</v>
      </c>
      <c r="AE85">
        <v>0.001</v>
      </c>
      <c r="AF85">
        <v>0.0012</v>
      </c>
      <c r="AG85">
        <v>0.0016</v>
      </c>
      <c r="AH85">
        <v>0.0018</v>
      </c>
      <c r="AI85">
        <v>0.002</v>
      </c>
      <c r="AJ85">
        <v>0.0022</v>
      </c>
      <c r="AK85">
        <v>0.0025</v>
      </c>
      <c r="AL85">
        <v>0.0032</v>
      </c>
      <c r="AM85">
        <v>0.0037</v>
      </c>
      <c r="AN85">
        <v>0.0041</v>
      </c>
      <c r="AO85">
        <v>0.0045</v>
      </c>
      <c r="AP85">
        <v>0.0055</v>
      </c>
      <c r="AQ85">
        <v>0.0065</v>
      </c>
      <c r="AR85">
        <v>0.007</v>
      </c>
      <c r="AS85">
        <v>0.0076</v>
      </c>
      <c r="AT85">
        <v>0.0084</v>
      </c>
      <c r="AU85">
        <v>0.0101</v>
      </c>
      <c r="AV85">
        <v>0.0113</v>
      </c>
      <c r="AW85">
        <v>0.0121</v>
      </c>
      <c r="AX85">
        <v>0.0129</v>
      </c>
      <c r="AY85">
        <v>0.0141</v>
      </c>
      <c r="AZ85">
        <v>0.0165</v>
      </c>
      <c r="BA85">
        <v>0.0182</v>
      </c>
      <c r="BB85">
        <v>0.0193</v>
      </c>
      <c r="BC85">
        <v>0.0204</v>
      </c>
      <c r="BD85">
        <v>0.0216</v>
      </c>
      <c r="BE85">
        <v>0.0238</v>
      </c>
      <c r="BF85">
        <v>0.026</v>
      </c>
      <c r="BG85">
        <v>0.0273</v>
      </c>
      <c r="BH85">
        <v>0.0287</v>
      </c>
      <c r="BI85">
        <v>0.0301</v>
      </c>
      <c r="BJ85">
        <v>0.0319</v>
      </c>
      <c r="BK85">
        <v>0.0346</v>
      </c>
      <c r="BL85">
        <v>0.037</v>
      </c>
      <c r="BM85">
        <v>0.0385</v>
      </c>
      <c r="BN85">
        <v>0.0405</v>
      </c>
      <c r="BO85">
        <v>0.0436</v>
      </c>
      <c r="BP85">
        <v>0.0464</v>
      </c>
      <c r="BQ85">
        <v>0.0482</v>
      </c>
      <c r="BR85">
        <v>0.0501</v>
      </c>
      <c r="BS85">
        <v>0.0535</v>
      </c>
      <c r="BT85">
        <v>0.057</v>
      </c>
      <c r="BU85">
        <v>0.0589</v>
      </c>
      <c r="BV85">
        <v>0.0608</v>
      </c>
      <c r="BW85">
        <v>0.0627</v>
      </c>
      <c r="BX85">
        <v>0.0646</v>
      </c>
      <c r="BY85">
        <v>0.0674</v>
      </c>
      <c r="BZ85">
        <v>0.0954</v>
      </c>
      <c r="CA85">
        <v>0.1234</v>
      </c>
      <c r="CB85">
        <v>0.1557</v>
      </c>
      <c r="CC85">
        <v>0.185</v>
      </c>
      <c r="CD85">
        <v>0.2119</v>
      </c>
      <c r="CE85">
        <v>0.2331</v>
      </c>
      <c r="CF85">
        <v>0.2522</v>
      </c>
      <c r="CG85">
        <v>0.2716</v>
      </c>
      <c r="CH85">
        <v>0.2879</v>
      </c>
      <c r="CI85">
        <v>0.3047</v>
      </c>
      <c r="CJ85">
        <v>0.321</v>
      </c>
      <c r="CK85">
        <v>0.3362</v>
      </c>
      <c r="CL85">
        <v>0.3498</v>
      </c>
      <c r="CM85">
        <v>0.3612</v>
      </c>
      <c r="CN85">
        <v>0.3714</v>
      </c>
      <c r="CO85">
        <v>0.4052</v>
      </c>
      <c r="CP85">
        <v>0.423</v>
      </c>
      <c r="CQ85">
        <v>0.4406</v>
      </c>
      <c r="CR85">
        <v>0.4576</v>
      </c>
      <c r="CS85">
        <v>0.4714</v>
      </c>
      <c r="CT85">
        <v>0.4798</v>
      </c>
      <c r="CU85">
        <v>0.4834</v>
      </c>
      <c r="CV85">
        <v>0.4869</v>
      </c>
      <c r="CW85">
        <v>0.4895</v>
      </c>
      <c r="CX85">
        <v>0.4906</v>
      </c>
      <c r="CY85">
        <v>0.493</v>
      </c>
      <c r="CZ85">
        <v>0.4993</v>
      </c>
      <c r="DA85">
        <v>0.5086</v>
      </c>
      <c r="DB85">
        <v>0.5179</v>
      </c>
      <c r="DC85">
        <v>0.5272</v>
      </c>
      <c r="DD85">
        <v>0.5392</v>
      </c>
      <c r="DE85">
        <v>0.5496</v>
      </c>
      <c r="DF85">
        <v>0.56</v>
      </c>
      <c r="DG85">
        <v>0.5682</v>
      </c>
      <c r="DH85">
        <v>0.57</v>
      </c>
      <c r="DI85">
        <v>0.5863</v>
      </c>
      <c r="DJ85">
        <v>0.73</v>
      </c>
      <c r="DK85">
        <v>0.7585</v>
      </c>
      <c r="DL85">
        <v>0.7854</v>
      </c>
      <c r="DM85">
        <v>0.8</v>
      </c>
      <c r="DN85">
        <v>0.8</v>
      </c>
      <c r="DO85">
        <v>0.8</v>
      </c>
      <c r="DP85">
        <v>0.8</v>
      </c>
      <c r="DQ85">
        <v>0.8</v>
      </c>
      <c r="DR85">
        <v>0.8</v>
      </c>
      <c r="DS85">
        <v>0.9301</v>
      </c>
      <c r="DT85">
        <v>0.96</v>
      </c>
      <c r="DU85">
        <v>0.96</v>
      </c>
      <c r="DV85">
        <v>0.96</v>
      </c>
      <c r="DW85">
        <v>0.96</v>
      </c>
      <c r="DX85">
        <v>0.9723</v>
      </c>
    </row>
    <row r="86" spans="1:128">
      <c r="A86">
        <v>8.5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0.0001279</v>
      </c>
      <c r="W86">
        <v>0.0001796</v>
      </c>
      <c r="X86">
        <v>0.0002194</v>
      </c>
      <c r="Y86">
        <v>0.0002661</v>
      </c>
      <c r="Z86">
        <v>0.0003215</v>
      </c>
      <c r="AA86">
        <v>0.0004056</v>
      </c>
      <c r="AB86">
        <v>0.0006515</v>
      </c>
      <c r="AC86">
        <v>0.0007661</v>
      </c>
      <c r="AD86">
        <v>0.0008848</v>
      </c>
      <c r="AE86">
        <v>0.001</v>
      </c>
      <c r="AF86">
        <v>0.0012</v>
      </c>
      <c r="AG86">
        <v>0.0016</v>
      </c>
      <c r="AH86">
        <v>0.0018</v>
      </c>
      <c r="AI86">
        <v>0.002</v>
      </c>
      <c r="AJ86">
        <v>0.0022</v>
      </c>
      <c r="AK86">
        <v>0.0025</v>
      </c>
      <c r="AL86">
        <v>0.0032</v>
      </c>
      <c r="AM86">
        <v>0.0037</v>
      </c>
      <c r="AN86">
        <v>0.0041</v>
      </c>
      <c r="AO86">
        <v>0.0045</v>
      </c>
      <c r="AP86">
        <v>0.0055</v>
      </c>
      <c r="AQ86">
        <v>0.0065</v>
      </c>
      <c r="AR86">
        <v>0.007</v>
      </c>
      <c r="AS86">
        <v>0.0076</v>
      </c>
      <c r="AT86">
        <v>0.0084</v>
      </c>
      <c r="AU86">
        <v>0.0101</v>
      </c>
      <c r="AV86">
        <v>0.0113</v>
      </c>
      <c r="AW86">
        <v>0.0121</v>
      </c>
      <c r="AX86">
        <v>0.0129</v>
      </c>
      <c r="AY86">
        <v>0.0141</v>
      </c>
      <c r="AZ86">
        <v>0.0165</v>
      </c>
      <c r="BA86">
        <v>0.0182</v>
      </c>
      <c r="BB86">
        <v>0.0193</v>
      </c>
      <c r="BC86">
        <v>0.0204</v>
      </c>
      <c r="BD86">
        <v>0.0216</v>
      </c>
      <c r="BE86">
        <v>0.0238</v>
      </c>
      <c r="BF86">
        <v>0.026</v>
      </c>
      <c r="BG86">
        <v>0.0273</v>
      </c>
      <c r="BH86">
        <v>0.0287</v>
      </c>
      <c r="BI86">
        <v>0.0301</v>
      </c>
      <c r="BJ86">
        <v>0.0319</v>
      </c>
      <c r="BK86">
        <v>0.0346</v>
      </c>
      <c r="BL86">
        <v>0.037</v>
      </c>
      <c r="BM86">
        <v>0.0385</v>
      </c>
      <c r="BN86">
        <v>0.0405</v>
      </c>
      <c r="BO86">
        <v>0.0436</v>
      </c>
      <c r="BP86">
        <v>0.0464</v>
      </c>
      <c r="BQ86">
        <v>0.0482</v>
      </c>
      <c r="BR86">
        <v>0.0501</v>
      </c>
      <c r="BS86">
        <v>0.0535</v>
      </c>
      <c r="BT86">
        <v>0.057</v>
      </c>
      <c r="BU86">
        <v>0.0589</v>
      </c>
      <c r="BV86">
        <v>0.0608</v>
      </c>
      <c r="BW86">
        <v>0.0627</v>
      </c>
      <c r="BX86">
        <v>0.0646</v>
      </c>
      <c r="BY86">
        <v>0.0674</v>
      </c>
      <c r="BZ86">
        <v>0.0954</v>
      </c>
      <c r="CA86">
        <v>0.1234</v>
      </c>
      <c r="CB86">
        <v>0.1557</v>
      </c>
      <c r="CC86">
        <v>0.185</v>
      </c>
      <c r="CD86">
        <v>0.2119</v>
      </c>
      <c r="CE86">
        <v>0.2331</v>
      </c>
      <c r="CF86">
        <v>0.2522</v>
      </c>
      <c r="CG86">
        <v>0.2716</v>
      </c>
      <c r="CH86">
        <v>0.2879</v>
      </c>
      <c r="CI86">
        <v>0.3047</v>
      </c>
      <c r="CJ86">
        <v>0.321</v>
      </c>
      <c r="CK86">
        <v>0.3362</v>
      </c>
      <c r="CL86">
        <v>0.3498</v>
      </c>
      <c r="CM86">
        <v>0.3612</v>
      </c>
      <c r="CN86">
        <v>0.3714</v>
      </c>
      <c r="CO86">
        <v>0.4052</v>
      </c>
      <c r="CP86">
        <v>0.423</v>
      </c>
      <c r="CQ86">
        <v>0.4406</v>
      </c>
      <c r="CR86">
        <v>0.4576</v>
      </c>
      <c r="CS86">
        <v>0.4714</v>
      </c>
      <c r="CT86">
        <v>0.4798</v>
      </c>
      <c r="CU86">
        <v>0.4834</v>
      </c>
      <c r="CV86">
        <v>0.4869</v>
      </c>
      <c r="CW86">
        <v>0.4895</v>
      </c>
      <c r="CX86">
        <v>0.4906</v>
      </c>
      <c r="CY86">
        <v>0.493</v>
      </c>
      <c r="CZ86">
        <v>0.4993</v>
      </c>
      <c r="DA86">
        <v>0.5086</v>
      </c>
      <c r="DB86">
        <v>0.5179</v>
      </c>
      <c r="DC86">
        <v>0.5272</v>
      </c>
      <c r="DD86">
        <v>0.5392</v>
      </c>
      <c r="DE86">
        <v>0.5496</v>
      </c>
      <c r="DF86">
        <v>0.56</v>
      </c>
      <c r="DG86">
        <v>0.5682</v>
      </c>
      <c r="DH86">
        <v>0.57</v>
      </c>
      <c r="DI86">
        <v>0.5863</v>
      </c>
      <c r="DJ86">
        <v>0.73</v>
      </c>
      <c r="DK86">
        <v>0.7585</v>
      </c>
      <c r="DL86">
        <v>0.7854</v>
      </c>
      <c r="DM86">
        <v>0.8</v>
      </c>
      <c r="DN86">
        <v>0.8</v>
      </c>
      <c r="DO86">
        <v>0.8</v>
      </c>
      <c r="DP86">
        <v>0.8</v>
      </c>
      <c r="DQ86">
        <v>0.8</v>
      </c>
      <c r="DR86">
        <v>0.8</v>
      </c>
      <c r="DS86">
        <v>0.9301</v>
      </c>
      <c r="DT86">
        <v>0.96</v>
      </c>
      <c r="DU86">
        <v>0.96</v>
      </c>
      <c r="DV86">
        <v>0.96</v>
      </c>
      <c r="DW86">
        <v>0.96</v>
      </c>
      <c r="DX86">
        <v>0.9723</v>
      </c>
    </row>
    <row r="87" spans="1:128">
      <c r="A87">
        <v>8.6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0.0001279</v>
      </c>
      <c r="W87">
        <v>0.0001796</v>
      </c>
      <c r="X87">
        <v>0.0002194</v>
      </c>
      <c r="Y87">
        <v>0.0002661</v>
      </c>
      <c r="Z87">
        <v>0.0003215</v>
      </c>
      <c r="AA87">
        <v>0.0004056</v>
      </c>
      <c r="AB87">
        <v>0.0006515</v>
      </c>
      <c r="AC87">
        <v>0.0007661</v>
      </c>
      <c r="AD87">
        <v>0.0008848</v>
      </c>
      <c r="AE87">
        <v>0.001</v>
      </c>
      <c r="AF87">
        <v>0.0012</v>
      </c>
      <c r="AG87">
        <v>0.0016</v>
      </c>
      <c r="AH87">
        <v>0.0018</v>
      </c>
      <c r="AI87">
        <v>0.002</v>
      </c>
      <c r="AJ87">
        <v>0.0022</v>
      </c>
      <c r="AK87">
        <v>0.0025</v>
      </c>
      <c r="AL87">
        <v>0.0032</v>
      </c>
      <c r="AM87">
        <v>0.0037</v>
      </c>
      <c r="AN87">
        <v>0.0041</v>
      </c>
      <c r="AO87">
        <v>0.0045</v>
      </c>
      <c r="AP87">
        <v>0.0055</v>
      </c>
      <c r="AQ87">
        <v>0.0065</v>
      </c>
      <c r="AR87">
        <v>0.007</v>
      </c>
      <c r="AS87">
        <v>0.0076</v>
      </c>
      <c r="AT87">
        <v>0.0084</v>
      </c>
      <c r="AU87">
        <v>0.0101</v>
      </c>
      <c r="AV87">
        <v>0.0113</v>
      </c>
      <c r="AW87">
        <v>0.0121</v>
      </c>
      <c r="AX87">
        <v>0.0129</v>
      </c>
      <c r="AY87">
        <v>0.0141</v>
      </c>
      <c r="AZ87">
        <v>0.0165</v>
      </c>
      <c r="BA87">
        <v>0.0182</v>
      </c>
      <c r="BB87">
        <v>0.0193</v>
      </c>
      <c r="BC87">
        <v>0.0204</v>
      </c>
      <c r="BD87">
        <v>0.0216</v>
      </c>
      <c r="BE87">
        <v>0.0238</v>
      </c>
      <c r="BF87">
        <v>0.026</v>
      </c>
      <c r="BG87">
        <v>0.0273</v>
      </c>
      <c r="BH87">
        <v>0.0287</v>
      </c>
      <c r="BI87">
        <v>0.0301</v>
      </c>
      <c r="BJ87">
        <v>0.0319</v>
      </c>
      <c r="BK87">
        <v>0.0346</v>
      </c>
      <c r="BL87">
        <v>0.037</v>
      </c>
      <c r="BM87">
        <v>0.0385</v>
      </c>
      <c r="BN87">
        <v>0.0405</v>
      </c>
      <c r="BO87">
        <v>0.0436</v>
      </c>
      <c r="BP87">
        <v>0.0464</v>
      </c>
      <c r="BQ87">
        <v>0.0482</v>
      </c>
      <c r="BR87">
        <v>0.0501</v>
      </c>
      <c r="BS87">
        <v>0.0535</v>
      </c>
      <c r="BT87">
        <v>0.057</v>
      </c>
      <c r="BU87">
        <v>0.0589</v>
      </c>
      <c r="BV87">
        <v>0.0608</v>
      </c>
      <c r="BW87">
        <v>0.0627</v>
      </c>
      <c r="BX87">
        <v>0.0646</v>
      </c>
      <c r="BY87">
        <v>0.0674</v>
      </c>
      <c r="BZ87">
        <v>0.0954</v>
      </c>
      <c r="CA87">
        <v>0.1234</v>
      </c>
      <c r="CB87">
        <v>0.1557</v>
      </c>
      <c r="CC87">
        <v>0.185</v>
      </c>
      <c r="CD87">
        <v>0.2119</v>
      </c>
      <c r="CE87">
        <v>0.2331</v>
      </c>
      <c r="CF87">
        <v>0.2522</v>
      </c>
      <c r="CG87">
        <v>0.2716</v>
      </c>
      <c r="CH87">
        <v>0.2879</v>
      </c>
      <c r="CI87">
        <v>0.3047</v>
      </c>
      <c r="CJ87">
        <v>0.321</v>
      </c>
      <c r="CK87">
        <v>0.3362</v>
      </c>
      <c r="CL87">
        <v>0.3498</v>
      </c>
      <c r="CM87">
        <v>0.3612</v>
      </c>
      <c r="CN87">
        <v>0.3714</v>
      </c>
      <c r="CO87">
        <v>0.4052</v>
      </c>
      <c r="CP87">
        <v>0.423</v>
      </c>
      <c r="CQ87">
        <v>0.4406</v>
      </c>
      <c r="CR87">
        <v>0.4576</v>
      </c>
      <c r="CS87">
        <v>0.4714</v>
      </c>
      <c r="CT87">
        <v>0.4798</v>
      </c>
      <c r="CU87">
        <v>0.4834</v>
      </c>
      <c r="CV87">
        <v>0.4869</v>
      </c>
      <c r="CW87">
        <v>0.4895</v>
      </c>
      <c r="CX87">
        <v>0.4906</v>
      </c>
      <c r="CY87">
        <v>0.493</v>
      </c>
      <c r="CZ87">
        <v>0.4993</v>
      </c>
      <c r="DA87">
        <v>0.5086</v>
      </c>
      <c r="DB87">
        <v>0.5179</v>
      </c>
      <c r="DC87">
        <v>0.5272</v>
      </c>
      <c r="DD87">
        <v>0.5392</v>
      </c>
      <c r="DE87">
        <v>0.5496</v>
      </c>
      <c r="DF87">
        <v>0.56</v>
      </c>
      <c r="DG87">
        <v>0.5682</v>
      </c>
      <c r="DH87">
        <v>0.57</v>
      </c>
      <c r="DI87">
        <v>0.5863</v>
      </c>
      <c r="DJ87">
        <v>0.73</v>
      </c>
      <c r="DK87">
        <v>0.7585</v>
      </c>
      <c r="DL87">
        <v>0.7854</v>
      </c>
      <c r="DM87">
        <v>0.8</v>
      </c>
      <c r="DN87">
        <v>0.8</v>
      </c>
      <c r="DO87">
        <v>0.8</v>
      </c>
      <c r="DP87">
        <v>0.8</v>
      </c>
      <c r="DQ87">
        <v>0.8</v>
      </c>
      <c r="DR87">
        <v>0.8</v>
      </c>
      <c r="DS87">
        <v>0.9301</v>
      </c>
      <c r="DT87">
        <v>0.96</v>
      </c>
      <c r="DU87">
        <v>0.96</v>
      </c>
      <c r="DV87">
        <v>0.96</v>
      </c>
      <c r="DW87">
        <v>0.96</v>
      </c>
      <c r="DX87">
        <v>0.9723</v>
      </c>
    </row>
    <row r="88" spans="1:128">
      <c r="A88">
        <v>8.7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0.0001279</v>
      </c>
      <c r="W88">
        <v>0.0001796</v>
      </c>
      <c r="X88">
        <v>0.0002194</v>
      </c>
      <c r="Y88">
        <v>0.0002661</v>
      </c>
      <c r="Z88">
        <v>0.0003215</v>
      </c>
      <c r="AA88">
        <v>0.0004056</v>
      </c>
      <c r="AB88">
        <v>0.0006515</v>
      </c>
      <c r="AC88">
        <v>0.0007661</v>
      </c>
      <c r="AD88">
        <v>0.0008848</v>
      </c>
      <c r="AE88">
        <v>0.001</v>
      </c>
      <c r="AF88">
        <v>0.0012</v>
      </c>
      <c r="AG88">
        <v>0.0016</v>
      </c>
      <c r="AH88">
        <v>0.0018</v>
      </c>
      <c r="AI88">
        <v>0.002</v>
      </c>
      <c r="AJ88">
        <v>0.0022</v>
      </c>
      <c r="AK88">
        <v>0.0025</v>
      </c>
      <c r="AL88">
        <v>0.0032</v>
      </c>
      <c r="AM88">
        <v>0.0037</v>
      </c>
      <c r="AN88">
        <v>0.0041</v>
      </c>
      <c r="AO88">
        <v>0.0045</v>
      </c>
      <c r="AP88">
        <v>0.0055</v>
      </c>
      <c r="AQ88">
        <v>0.0065</v>
      </c>
      <c r="AR88">
        <v>0.007</v>
      </c>
      <c r="AS88">
        <v>0.0076</v>
      </c>
      <c r="AT88">
        <v>0.0084</v>
      </c>
      <c r="AU88">
        <v>0.0101</v>
      </c>
      <c r="AV88">
        <v>0.0113</v>
      </c>
      <c r="AW88">
        <v>0.0121</v>
      </c>
      <c r="AX88">
        <v>0.0129</v>
      </c>
      <c r="AY88">
        <v>0.0141</v>
      </c>
      <c r="AZ88">
        <v>0.0165</v>
      </c>
      <c r="BA88">
        <v>0.0182</v>
      </c>
      <c r="BB88">
        <v>0.0193</v>
      </c>
      <c r="BC88">
        <v>0.0204</v>
      </c>
      <c r="BD88">
        <v>0.0216</v>
      </c>
      <c r="BE88">
        <v>0.0238</v>
      </c>
      <c r="BF88">
        <v>0.026</v>
      </c>
      <c r="BG88">
        <v>0.0273</v>
      </c>
      <c r="BH88">
        <v>0.0287</v>
      </c>
      <c r="BI88">
        <v>0.0301</v>
      </c>
      <c r="BJ88">
        <v>0.0319</v>
      </c>
      <c r="BK88">
        <v>0.0346</v>
      </c>
      <c r="BL88">
        <v>0.037</v>
      </c>
      <c r="BM88">
        <v>0.0385</v>
      </c>
      <c r="BN88">
        <v>0.0405</v>
      </c>
      <c r="BO88">
        <v>0.0436</v>
      </c>
      <c r="BP88">
        <v>0.0464</v>
      </c>
      <c r="BQ88">
        <v>0.0482</v>
      </c>
      <c r="BR88">
        <v>0.0501</v>
      </c>
      <c r="BS88">
        <v>0.0535</v>
      </c>
      <c r="BT88">
        <v>0.057</v>
      </c>
      <c r="BU88">
        <v>0.0589</v>
      </c>
      <c r="BV88">
        <v>0.0608</v>
      </c>
      <c r="BW88">
        <v>0.0627</v>
      </c>
      <c r="BX88">
        <v>0.0646</v>
      </c>
      <c r="BY88">
        <v>0.0674</v>
      </c>
      <c r="BZ88">
        <v>0.0954</v>
      </c>
      <c r="CA88">
        <v>0.1234</v>
      </c>
      <c r="CB88">
        <v>0.1557</v>
      </c>
      <c r="CC88">
        <v>0.185</v>
      </c>
      <c r="CD88">
        <v>0.2119</v>
      </c>
      <c r="CE88">
        <v>0.2331</v>
      </c>
      <c r="CF88">
        <v>0.2522</v>
      </c>
      <c r="CG88">
        <v>0.2716</v>
      </c>
      <c r="CH88">
        <v>0.2879</v>
      </c>
      <c r="CI88">
        <v>0.3047</v>
      </c>
      <c r="CJ88">
        <v>0.321</v>
      </c>
      <c r="CK88">
        <v>0.3362</v>
      </c>
      <c r="CL88">
        <v>0.3498</v>
      </c>
      <c r="CM88">
        <v>0.3612</v>
      </c>
      <c r="CN88">
        <v>0.3714</v>
      </c>
      <c r="CO88">
        <v>0.4052</v>
      </c>
      <c r="CP88">
        <v>0.423</v>
      </c>
      <c r="CQ88">
        <v>0.4406</v>
      </c>
      <c r="CR88">
        <v>0.4576</v>
      </c>
      <c r="CS88">
        <v>0.4714</v>
      </c>
      <c r="CT88">
        <v>0.4798</v>
      </c>
      <c r="CU88">
        <v>0.4834</v>
      </c>
      <c r="CV88">
        <v>0.4869</v>
      </c>
      <c r="CW88">
        <v>0.4895</v>
      </c>
      <c r="CX88">
        <v>0.4906</v>
      </c>
      <c r="CY88">
        <v>0.493</v>
      </c>
      <c r="CZ88">
        <v>0.4993</v>
      </c>
      <c r="DA88">
        <v>0.5086</v>
      </c>
      <c r="DB88">
        <v>0.5179</v>
      </c>
      <c r="DC88">
        <v>0.5272</v>
      </c>
      <c r="DD88">
        <v>0.5392</v>
      </c>
      <c r="DE88">
        <v>0.5496</v>
      </c>
      <c r="DF88">
        <v>0.56</v>
      </c>
      <c r="DG88">
        <v>0.5682</v>
      </c>
      <c r="DH88">
        <v>0.57</v>
      </c>
      <c r="DI88">
        <v>0.5863</v>
      </c>
      <c r="DJ88">
        <v>0.73</v>
      </c>
      <c r="DK88">
        <v>0.7585</v>
      </c>
      <c r="DL88">
        <v>0.7854</v>
      </c>
      <c r="DM88">
        <v>0.8</v>
      </c>
      <c r="DN88">
        <v>0.8</v>
      </c>
      <c r="DO88">
        <v>0.8</v>
      </c>
      <c r="DP88">
        <v>0.8</v>
      </c>
      <c r="DQ88">
        <v>0.8</v>
      </c>
      <c r="DR88">
        <v>0.8</v>
      </c>
      <c r="DS88">
        <v>0.9301</v>
      </c>
      <c r="DT88">
        <v>0.96</v>
      </c>
      <c r="DU88">
        <v>0.96</v>
      </c>
      <c r="DV88">
        <v>0.96</v>
      </c>
      <c r="DW88">
        <v>0.96</v>
      </c>
      <c r="DX88">
        <v>0.9723</v>
      </c>
    </row>
    <row r="89" spans="1:128">
      <c r="A89">
        <v>8.8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0.0001279</v>
      </c>
      <c r="W89">
        <v>0.0001796</v>
      </c>
      <c r="X89">
        <v>0.0002194</v>
      </c>
      <c r="Y89">
        <v>0.0002661</v>
      </c>
      <c r="Z89">
        <v>0.0003215</v>
      </c>
      <c r="AA89">
        <v>0.0004056</v>
      </c>
      <c r="AB89">
        <v>0.0006515</v>
      </c>
      <c r="AC89">
        <v>0.0007661</v>
      </c>
      <c r="AD89">
        <v>0.0008848</v>
      </c>
      <c r="AE89">
        <v>0.001</v>
      </c>
      <c r="AF89">
        <v>0.0012</v>
      </c>
      <c r="AG89">
        <v>0.0016</v>
      </c>
      <c r="AH89">
        <v>0.0018</v>
      </c>
      <c r="AI89">
        <v>0.002</v>
      </c>
      <c r="AJ89">
        <v>0.0022</v>
      </c>
      <c r="AK89">
        <v>0.0025</v>
      </c>
      <c r="AL89">
        <v>0.0032</v>
      </c>
      <c r="AM89">
        <v>0.0037</v>
      </c>
      <c r="AN89">
        <v>0.0041</v>
      </c>
      <c r="AO89">
        <v>0.0045</v>
      </c>
      <c r="AP89">
        <v>0.0055</v>
      </c>
      <c r="AQ89">
        <v>0.0065</v>
      </c>
      <c r="AR89">
        <v>0.007</v>
      </c>
      <c r="AS89">
        <v>0.0076</v>
      </c>
      <c r="AT89">
        <v>0.0084</v>
      </c>
      <c r="AU89">
        <v>0.0101</v>
      </c>
      <c r="AV89">
        <v>0.0113</v>
      </c>
      <c r="AW89">
        <v>0.0121</v>
      </c>
      <c r="AX89">
        <v>0.0129</v>
      </c>
      <c r="AY89">
        <v>0.0141</v>
      </c>
      <c r="AZ89">
        <v>0.0165</v>
      </c>
      <c r="BA89">
        <v>0.0182</v>
      </c>
      <c r="BB89">
        <v>0.0193</v>
      </c>
      <c r="BC89">
        <v>0.0204</v>
      </c>
      <c r="BD89">
        <v>0.0216</v>
      </c>
      <c r="BE89">
        <v>0.0238</v>
      </c>
      <c r="BF89">
        <v>0.026</v>
      </c>
      <c r="BG89">
        <v>0.0273</v>
      </c>
      <c r="BH89">
        <v>0.0287</v>
      </c>
      <c r="BI89">
        <v>0.0301</v>
      </c>
      <c r="BJ89">
        <v>0.0319</v>
      </c>
      <c r="BK89">
        <v>0.0346</v>
      </c>
      <c r="BL89">
        <v>0.037</v>
      </c>
      <c r="BM89">
        <v>0.0385</v>
      </c>
      <c r="BN89">
        <v>0.0405</v>
      </c>
      <c r="BO89">
        <v>0.0436</v>
      </c>
      <c r="BP89">
        <v>0.0464</v>
      </c>
      <c r="BQ89">
        <v>0.0482</v>
      </c>
      <c r="BR89">
        <v>0.0501</v>
      </c>
      <c r="BS89">
        <v>0.0535</v>
      </c>
      <c r="BT89">
        <v>0.057</v>
      </c>
      <c r="BU89">
        <v>0.0589</v>
      </c>
      <c r="BV89">
        <v>0.0608</v>
      </c>
      <c r="BW89">
        <v>0.0627</v>
      </c>
      <c r="BX89">
        <v>0.0646</v>
      </c>
      <c r="BY89">
        <v>0.0674</v>
      </c>
      <c r="BZ89">
        <v>0.0954</v>
      </c>
      <c r="CA89">
        <v>0.1234</v>
      </c>
      <c r="CB89">
        <v>0.1557</v>
      </c>
      <c r="CC89">
        <v>0.185</v>
      </c>
      <c r="CD89">
        <v>0.2119</v>
      </c>
      <c r="CE89">
        <v>0.2331</v>
      </c>
      <c r="CF89">
        <v>0.2522</v>
      </c>
      <c r="CG89">
        <v>0.2716</v>
      </c>
      <c r="CH89">
        <v>0.2879</v>
      </c>
      <c r="CI89">
        <v>0.3047</v>
      </c>
      <c r="CJ89">
        <v>0.321</v>
      </c>
      <c r="CK89">
        <v>0.3362</v>
      </c>
      <c r="CL89">
        <v>0.3498</v>
      </c>
      <c r="CM89">
        <v>0.3612</v>
      </c>
      <c r="CN89">
        <v>0.3714</v>
      </c>
      <c r="CO89">
        <v>0.4052</v>
      </c>
      <c r="CP89">
        <v>0.423</v>
      </c>
      <c r="CQ89">
        <v>0.4406</v>
      </c>
      <c r="CR89">
        <v>0.4576</v>
      </c>
      <c r="CS89">
        <v>0.4714</v>
      </c>
      <c r="CT89">
        <v>0.4798</v>
      </c>
      <c r="CU89">
        <v>0.4834</v>
      </c>
      <c r="CV89">
        <v>0.4869</v>
      </c>
      <c r="CW89">
        <v>0.4895</v>
      </c>
      <c r="CX89">
        <v>0.4906</v>
      </c>
      <c r="CY89">
        <v>0.493</v>
      </c>
      <c r="CZ89">
        <v>0.4993</v>
      </c>
      <c r="DA89">
        <v>0.5086</v>
      </c>
      <c r="DB89">
        <v>0.5179</v>
      </c>
      <c r="DC89">
        <v>0.5272</v>
      </c>
      <c r="DD89">
        <v>0.5392</v>
      </c>
      <c r="DE89">
        <v>0.5496</v>
      </c>
      <c r="DF89">
        <v>0.56</v>
      </c>
      <c r="DG89">
        <v>0.5682</v>
      </c>
      <c r="DH89">
        <v>0.57</v>
      </c>
      <c r="DI89">
        <v>0.5863</v>
      </c>
      <c r="DJ89">
        <v>0.73</v>
      </c>
      <c r="DK89">
        <v>0.7585</v>
      </c>
      <c r="DL89">
        <v>0.7854</v>
      </c>
      <c r="DM89">
        <v>0.8</v>
      </c>
      <c r="DN89">
        <v>0.8</v>
      </c>
      <c r="DO89">
        <v>0.8</v>
      </c>
      <c r="DP89">
        <v>0.8</v>
      </c>
      <c r="DQ89">
        <v>0.8</v>
      </c>
      <c r="DR89">
        <v>0.8</v>
      </c>
      <c r="DS89">
        <v>0.9301</v>
      </c>
      <c r="DT89">
        <v>0.96</v>
      </c>
      <c r="DU89">
        <v>0.96</v>
      </c>
      <c r="DV89">
        <v>0.96</v>
      </c>
      <c r="DW89">
        <v>0.96</v>
      </c>
      <c r="DX89">
        <v>0.9723</v>
      </c>
    </row>
    <row r="90" spans="1:128">
      <c r="A90">
        <v>8.9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0.0001279</v>
      </c>
      <c r="W90">
        <v>0.0001796</v>
      </c>
      <c r="X90">
        <v>0.0002194</v>
      </c>
      <c r="Y90">
        <v>0.0002661</v>
      </c>
      <c r="Z90">
        <v>0.0003215</v>
      </c>
      <c r="AA90">
        <v>0.0004056</v>
      </c>
      <c r="AB90">
        <v>0.0006515</v>
      </c>
      <c r="AC90">
        <v>0.0007661</v>
      </c>
      <c r="AD90">
        <v>0.0008848</v>
      </c>
      <c r="AE90">
        <v>0.001</v>
      </c>
      <c r="AF90">
        <v>0.0012</v>
      </c>
      <c r="AG90">
        <v>0.0016</v>
      </c>
      <c r="AH90">
        <v>0.0018</v>
      </c>
      <c r="AI90">
        <v>0.002</v>
      </c>
      <c r="AJ90">
        <v>0.0022</v>
      </c>
      <c r="AK90">
        <v>0.0025</v>
      </c>
      <c r="AL90">
        <v>0.0032</v>
      </c>
      <c r="AM90">
        <v>0.0037</v>
      </c>
      <c r="AN90">
        <v>0.0041</v>
      </c>
      <c r="AO90">
        <v>0.0045</v>
      </c>
      <c r="AP90">
        <v>0.0055</v>
      </c>
      <c r="AQ90">
        <v>0.0065</v>
      </c>
      <c r="AR90">
        <v>0.007</v>
      </c>
      <c r="AS90">
        <v>0.0076</v>
      </c>
      <c r="AT90">
        <v>0.0084</v>
      </c>
      <c r="AU90">
        <v>0.0101</v>
      </c>
      <c r="AV90">
        <v>0.0113</v>
      </c>
      <c r="AW90">
        <v>0.0121</v>
      </c>
      <c r="AX90">
        <v>0.0129</v>
      </c>
      <c r="AY90">
        <v>0.0141</v>
      </c>
      <c r="AZ90">
        <v>0.0165</v>
      </c>
      <c r="BA90">
        <v>0.0182</v>
      </c>
      <c r="BB90">
        <v>0.0193</v>
      </c>
      <c r="BC90">
        <v>0.0204</v>
      </c>
      <c r="BD90">
        <v>0.0216</v>
      </c>
      <c r="BE90">
        <v>0.0238</v>
      </c>
      <c r="BF90">
        <v>0.026</v>
      </c>
      <c r="BG90">
        <v>0.0273</v>
      </c>
      <c r="BH90">
        <v>0.0287</v>
      </c>
      <c r="BI90">
        <v>0.0301</v>
      </c>
      <c r="BJ90">
        <v>0.0319</v>
      </c>
      <c r="BK90">
        <v>0.0346</v>
      </c>
      <c r="BL90">
        <v>0.037</v>
      </c>
      <c r="BM90">
        <v>0.0385</v>
      </c>
      <c r="BN90">
        <v>0.0405</v>
      </c>
      <c r="BO90">
        <v>0.0436</v>
      </c>
      <c r="BP90">
        <v>0.0464</v>
      </c>
      <c r="BQ90">
        <v>0.0482</v>
      </c>
      <c r="BR90">
        <v>0.0501</v>
      </c>
      <c r="BS90">
        <v>0.0535</v>
      </c>
      <c r="BT90">
        <v>0.057</v>
      </c>
      <c r="BU90">
        <v>0.0589</v>
      </c>
      <c r="BV90">
        <v>0.0608</v>
      </c>
      <c r="BW90">
        <v>0.0627</v>
      </c>
      <c r="BX90">
        <v>0.0646</v>
      </c>
      <c r="BY90">
        <v>0.0674</v>
      </c>
      <c r="BZ90">
        <v>0.0954</v>
      </c>
      <c r="CA90">
        <v>0.1234</v>
      </c>
      <c r="CB90">
        <v>0.1557</v>
      </c>
      <c r="CC90">
        <v>0.185</v>
      </c>
      <c r="CD90">
        <v>0.2119</v>
      </c>
      <c r="CE90">
        <v>0.2331</v>
      </c>
      <c r="CF90">
        <v>0.2522</v>
      </c>
      <c r="CG90">
        <v>0.2716</v>
      </c>
      <c r="CH90">
        <v>0.2879</v>
      </c>
      <c r="CI90">
        <v>0.3047</v>
      </c>
      <c r="CJ90">
        <v>0.321</v>
      </c>
      <c r="CK90">
        <v>0.3362</v>
      </c>
      <c r="CL90">
        <v>0.3498</v>
      </c>
      <c r="CM90">
        <v>0.3612</v>
      </c>
      <c r="CN90">
        <v>0.3714</v>
      </c>
      <c r="CO90">
        <v>0.4052</v>
      </c>
      <c r="CP90">
        <v>0.423</v>
      </c>
      <c r="CQ90">
        <v>0.4406</v>
      </c>
      <c r="CR90">
        <v>0.4576</v>
      </c>
      <c r="CS90">
        <v>0.4714</v>
      </c>
      <c r="CT90">
        <v>0.4798</v>
      </c>
      <c r="CU90">
        <v>0.4834</v>
      </c>
      <c r="CV90">
        <v>0.4869</v>
      </c>
      <c r="CW90">
        <v>0.4895</v>
      </c>
      <c r="CX90">
        <v>0.4906</v>
      </c>
      <c r="CY90">
        <v>0.493</v>
      </c>
      <c r="CZ90">
        <v>0.4993</v>
      </c>
      <c r="DA90">
        <v>0.5086</v>
      </c>
      <c r="DB90">
        <v>0.5179</v>
      </c>
      <c r="DC90">
        <v>0.5272</v>
      </c>
      <c r="DD90">
        <v>0.5392</v>
      </c>
      <c r="DE90">
        <v>0.5496</v>
      </c>
      <c r="DF90">
        <v>0.56</v>
      </c>
      <c r="DG90">
        <v>0.5682</v>
      </c>
      <c r="DH90">
        <v>0.57</v>
      </c>
      <c r="DI90">
        <v>0.5863</v>
      </c>
      <c r="DJ90">
        <v>0.73</v>
      </c>
      <c r="DK90">
        <v>0.7585</v>
      </c>
      <c r="DL90">
        <v>0.7854</v>
      </c>
      <c r="DM90">
        <v>0.8</v>
      </c>
      <c r="DN90">
        <v>0.8</v>
      </c>
      <c r="DO90">
        <v>0.8</v>
      </c>
      <c r="DP90">
        <v>0.8</v>
      </c>
      <c r="DQ90">
        <v>0.8</v>
      </c>
      <c r="DR90">
        <v>0.8</v>
      </c>
      <c r="DS90">
        <v>0.9301</v>
      </c>
      <c r="DT90">
        <v>0.96</v>
      </c>
      <c r="DU90">
        <v>0.96</v>
      </c>
      <c r="DV90">
        <v>0.96</v>
      </c>
      <c r="DW90">
        <v>0.96</v>
      </c>
      <c r="DX90">
        <v>0.9723</v>
      </c>
    </row>
    <row r="91" spans="1:128">
      <c r="A91">
        <v>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0.0001279</v>
      </c>
      <c r="W91">
        <v>0.0001796</v>
      </c>
      <c r="X91">
        <v>0.0002194</v>
      </c>
      <c r="Y91">
        <v>0.0002661</v>
      </c>
      <c r="Z91">
        <v>0.0003215</v>
      </c>
      <c r="AA91">
        <v>0.0004056</v>
      </c>
      <c r="AB91">
        <v>0.0006515</v>
      </c>
      <c r="AC91">
        <v>0.0007661</v>
      </c>
      <c r="AD91">
        <v>0.0008848</v>
      </c>
      <c r="AE91">
        <v>0.001</v>
      </c>
      <c r="AF91">
        <v>0.0012</v>
      </c>
      <c r="AG91">
        <v>0.0016</v>
      </c>
      <c r="AH91">
        <v>0.0018</v>
      </c>
      <c r="AI91">
        <v>0.002</v>
      </c>
      <c r="AJ91">
        <v>0.0022</v>
      </c>
      <c r="AK91">
        <v>0.0025</v>
      </c>
      <c r="AL91">
        <v>0.0032</v>
      </c>
      <c r="AM91">
        <v>0.0037</v>
      </c>
      <c r="AN91">
        <v>0.0041</v>
      </c>
      <c r="AO91">
        <v>0.0045</v>
      </c>
      <c r="AP91">
        <v>0.0055</v>
      </c>
      <c r="AQ91">
        <v>0.0065</v>
      </c>
      <c r="AR91">
        <v>0.007</v>
      </c>
      <c r="AS91">
        <v>0.0076</v>
      </c>
      <c r="AT91">
        <v>0.0084</v>
      </c>
      <c r="AU91">
        <v>0.0101</v>
      </c>
      <c r="AV91">
        <v>0.0113</v>
      </c>
      <c r="AW91">
        <v>0.0121</v>
      </c>
      <c r="AX91">
        <v>0.0129</v>
      </c>
      <c r="AY91">
        <v>0.0141</v>
      </c>
      <c r="AZ91">
        <v>0.0165</v>
      </c>
      <c r="BA91">
        <v>0.0182</v>
      </c>
      <c r="BB91">
        <v>0.0193</v>
      </c>
      <c r="BC91">
        <v>0.0204</v>
      </c>
      <c r="BD91">
        <v>0.0216</v>
      </c>
      <c r="BE91">
        <v>0.0238</v>
      </c>
      <c r="BF91">
        <v>0.026</v>
      </c>
      <c r="BG91">
        <v>0.0273</v>
      </c>
      <c r="BH91">
        <v>0.0287</v>
      </c>
      <c r="BI91">
        <v>0.0301</v>
      </c>
      <c r="BJ91">
        <v>0.0319</v>
      </c>
      <c r="BK91">
        <v>0.0346</v>
      </c>
      <c r="BL91">
        <v>0.037</v>
      </c>
      <c r="BM91">
        <v>0.0385</v>
      </c>
      <c r="BN91">
        <v>0.0405</v>
      </c>
      <c r="BO91">
        <v>0.0436</v>
      </c>
      <c r="BP91">
        <v>0.0464</v>
      </c>
      <c r="BQ91">
        <v>0.0482</v>
      </c>
      <c r="BR91">
        <v>0.0501</v>
      </c>
      <c r="BS91">
        <v>0.0535</v>
      </c>
      <c r="BT91">
        <v>0.057</v>
      </c>
      <c r="BU91">
        <v>0.0589</v>
      </c>
      <c r="BV91">
        <v>0.0608</v>
      </c>
      <c r="BW91">
        <v>0.0627</v>
      </c>
      <c r="BX91">
        <v>0.0646</v>
      </c>
      <c r="BY91">
        <v>0.0674</v>
      </c>
      <c r="BZ91">
        <v>0.0954</v>
      </c>
      <c r="CA91">
        <v>0.1234</v>
      </c>
      <c r="CB91">
        <v>0.1557</v>
      </c>
      <c r="CC91">
        <v>0.185</v>
      </c>
      <c r="CD91">
        <v>0.2119</v>
      </c>
      <c r="CE91">
        <v>0.2331</v>
      </c>
      <c r="CF91">
        <v>0.2522</v>
      </c>
      <c r="CG91">
        <v>0.2716</v>
      </c>
      <c r="CH91">
        <v>0.2879</v>
      </c>
      <c r="CI91">
        <v>0.3047</v>
      </c>
      <c r="CJ91">
        <v>0.321</v>
      </c>
      <c r="CK91">
        <v>0.3362</v>
      </c>
      <c r="CL91">
        <v>0.3498</v>
      </c>
      <c r="CM91">
        <v>0.3612</v>
      </c>
      <c r="CN91">
        <v>0.3714</v>
      </c>
      <c r="CO91">
        <v>0.4052</v>
      </c>
      <c r="CP91">
        <v>0.423</v>
      </c>
      <c r="CQ91">
        <v>0.4406</v>
      </c>
      <c r="CR91">
        <v>0.4576</v>
      </c>
      <c r="CS91">
        <v>0.4714</v>
      </c>
      <c r="CT91">
        <v>0.4798</v>
      </c>
      <c r="CU91">
        <v>0.4834</v>
      </c>
      <c r="CV91">
        <v>0.4869</v>
      </c>
      <c r="CW91">
        <v>0.4895</v>
      </c>
      <c r="CX91">
        <v>0.4906</v>
      </c>
      <c r="CY91">
        <v>0.493</v>
      </c>
      <c r="CZ91">
        <v>0.4993</v>
      </c>
      <c r="DA91">
        <v>0.5086</v>
      </c>
      <c r="DB91">
        <v>0.5179</v>
      </c>
      <c r="DC91">
        <v>0.5272</v>
      </c>
      <c r="DD91">
        <v>0.5392</v>
      </c>
      <c r="DE91">
        <v>0.5496</v>
      </c>
      <c r="DF91">
        <v>0.56</v>
      </c>
      <c r="DG91">
        <v>0.5682</v>
      </c>
      <c r="DH91">
        <v>0.57</v>
      </c>
      <c r="DI91">
        <v>0.5863</v>
      </c>
      <c r="DJ91">
        <v>0.73</v>
      </c>
      <c r="DK91">
        <v>0.7585</v>
      </c>
      <c r="DL91">
        <v>0.7854</v>
      </c>
      <c r="DM91">
        <v>0.8</v>
      </c>
      <c r="DN91">
        <v>0.8</v>
      </c>
      <c r="DO91">
        <v>0.8</v>
      </c>
      <c r="DP91">
        <v>0.8</v>
      </c>
      <c r="DQ91">
        <v>0.8</v>
      </c>
      <c r="DR91">
        <v>0.8</v>
      </c>
      <c r="DS91">
        <v>0.9301</v>
      </c>
      <c r="DT91">
        <v>0.96</v>
      </c>
      <c r="DU91">
        <v>0.96</v>
      </c>
      <c r="DV91">
        <v>0.96</v>
      </c>
      <c r="DW91">
        <v>0.96</v>
      </c>
      <c r="DX91">
        <v>0.9723</v>
      </c>
    </row>
    <row r="92" spans="1:128">
      <c r="A92">
        <v>9.1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0.0001279</v>
      </c>
      <c r="W92">
        <v>0.0001796</v>
      </c>
      <c r="X92">
        <v>0.0002194</v>
      </c>
      <c r="Y92">
        <v>0.0002661</v>
      </c>
      <c r="Z92">
        <v>0.0003215</v>
      </c>
      <c r="AA92">
        <v>0.0004056</v>
      </c>
      <c r="AB92">
        <v>0.0006515</v>
      </c>
      <c r="AC92">
        <v>0.0007661</v>
      </c>
      <c r="AD92">
        <v>0.0008848</v>
      </c>
      <c r="AE92">
        <v>0.001</v>
      </c>
      <c r="AF92">
        <v>0.0012</v>
      </c>
      <c r="AG92">
        <v>0.0016</v>
      </c>
      <c r="AH92">
        <v>0.0018</v>
      </c>
      <c r="AI92">
        <v>0.002</v>
      </c>
      <c r="AJ92">
        <v>0.0022</v>
      </c>
      <c r="AK92">
        <v>0.0025</v>
      </c>
      <c r="AL92">
        <v>0.0032</v>
      </c>
      <c r="AM92">
        <v>0.0037</v>
      </c>
      <c r="AN92">
        <v>0.0041</v>
      </c>
      <c r="AO92">
        <v>0.0045</v>
      </c>
      <c r="AP92">
        <v>0.0055</v>
      </c>
      <c r="AQ92">
        <v>0.0065</v>
      </c>
      <c r="AR92">
        <v>0.007</v>
      </c>
      <c r="AS92">
        <v>0.0076</v>
      </c>
      <c r="AT92">
        <v>0.0084</v>
      </c>
      <c r="AU92">
        <v>0.0101</v>
      </c>
      <c r="AV92">
        <v>0.0113</v>
      </c>
      <c r="AW92">
        <v>0.0121</v>
      </c>
      <c r="AX92">
        <v>0.0129</v>
      </c>
      <c r="AY92">
        <v>0.0141</v>
      </c>
      <c r="AZ92">
        <v>0.0165</v>
      </c>
      <c r="BA92">
        <v>0.0182</v>
      </c>
      <c r="BB92">
        <v>0.0193</v>
      </c>
      <c r="BC92">
        <v>0.0204</v>
      </c>
      <c r="BD92">
        <v>0.0216</v>
      </c>
      <c r="BE92">
        <v>0.0238</v>
      </c>
      <c r="BF92">
        <v>0.026</v>
      </c>
      <c r="BG92">
        <v>0.0273</v>
      </c>
      <c r="BH92">
        <v>0.0287</v>
      </c>
      <c r="BI92">
        <v>0.0301</v>
      </c>
      <c r="BJ92">
        <v>0.0319</v>
      </c>
      <c r="BK92">
        <v>0.0346</v>
      </c>
      <c r="BL92">
        <v>0.037</v>
      </c>
      <c r="BM92">
        <v>0.0385</v>
      </c>
      <c r="BN92">
        <v>0.0405</v>
      </c>
      <c r="BO92">
        <v>0.0436</v>
      </c>
      <c r="BP92">
        <v>0.0464</v>
      </c>
      <c r="BQ92">
        <v>0.0482</v>
      </c>
      <c r="BR92">
        <v>0.0501</v>
      </c>
      <c r="BS92">
        <v>0.0535</v>
      </c>
      <c r="BT92">
        <v>0.057</v>
      </c>
      <c r="BU92">
        <v>0.0589</v>
      </c>
      <c r="BV92">
        <v>0.0608</v>
      </c>
      <c r="BW92">
        <v>0.0627</v>
      </c>
      <c r="BX92">
        <v>0.0646</v>
      </c>
      <c r="BY92">
        <v>0.0674</v>
      </c>
      <c r="BZ92">
        <v>0.0954</v>
      </c>
      <c r="CA92">
        <v>0.1234</v>
      </c>
      <c r="CB92">
        <v>0.1557</v>
      </c>
      <c r="CC92">
        <v>0.185</v>
      </c>
      <c r="CD92">
        <v>0.2119</v>
      </c>
      <c r="CE92">
        <v>0.2331</v>
      </c>
      <c r="CF92">
        <v>0.2522</v>
      </c>
      <c r="CG92">
        <v>0.2716</v>
      </c>
      <c r="CH92">
        <v>0.2879</v>
      </c>
      <c r="CI92">
        <v>0.3047</v>
      </c>
      <c r="CJ92">
        <v>0.321</v>
      </c>
      <c r="CK92">
        <v>0.3362</v>
      </c>
      <c r="CL92">
        <v>0.3498</v>
      </c>
      <c r="CM92">
        <v>0.3612</v>
      </c>
      <c r="CN92">
        <v>0.3714</v>
      </c>
      <c r="CO92">
        <v>0.4052</v>
      </c>
      <c r="CP92">
        <v>0.423</v>
      </c>
      <c r="CQ92">
        <v>0.4406</v>
      </c>
      <c r="CR92">
        <v>0.4576</v>
      </c>
      <c r="CS92">
        <v>0.4714</v>
      </c>
      <c r="CT92">
        <v>0.4798</v>
      </c>
      <c r="CU92">
        <v>0.4834</v>
      </c>
      <c r="CV92">
        <v>0.4869</v>
      </c>
      <c r="CW92">
        <v>0.4895</v>
      </c>
      <c r="CX92">
        <v>0.4906</v>
      </c>
      <c r="CY92">
        <v>0.493</v>
      </c>
      <c r="CZ92">
        <v>0.4993</v>
      </c>
      <c r="DA92">
        <v>0.5086</v>
      </c>
      <c r="DB92">
        <v>0.5179</v>
      </c>
      <c r="DC92">
        <v>0.5272</v>
      </c>
      <c r="DD92">
        <v>0.5392</v>
      </c>
      <c r="DE92">
        <v>0.5496</v>
      </c>
      <c r="DF92">
        <v>0.56</v>
      </c>
      <c r="DG92">
        <v>0.5682</v>
      </c>
      <c r="DH92">
        <v>0.57</v>
      </c>
      <c r="DI92">
        <v>0.5863</v>
      </c>
      <c r="DJ92">
        <v>0.73</v>
      </c>
      <c r="DK92">
        <v>0.7585</v>
      </c>
      <c r="DL92">
        <v>0.7854</v>
      </c>
      <c r="DM92">
        <v>0.8</v>
      </c>
      <c r="DN92">
        <v>0.8</v>
      </c>
      <c r="DO92">
        <v>0.8</v>
      </c>
      <c r="DP92">
        <v>0.8</v>
      </c>
      <c r="DQ92">
        <v>0.8</v>
      </c>
      <c r="DR92">
        <v>0.8</v>
      </c>
      <c r="DS92">
        <v>0.9301</v>
      </c>
      <c r="DT92">
        <v>0.96</v>
      </c>
      <c r="DU92">
        <v>0.96</v>
      </c>
      <c r="DV92">
        <v>0.96</v>
      </c>
      <c r="DW92">
        <v>0.96</v>
      </c>
      <c r="DX92">
        <v>0.9723</v>
      </c>
    </row>
    <row r="93" spans="1:128">
      <c r="A93">
        <v>9.2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0.0001279</v>
      </c>
      <c r="W93">
        <v>0.0001796</v>
      </c>
      <c r="X93">
        <v>0.0002194</v>
      </c>
      <c r="Y93">
        <v>0.0002661</v>
      </c>
      <c r="Z93">
        <v>0.0003215</v>
      </c>
      <c r="AA93">
        <v>0.0004056</v>
      </c>
      <c r="AB93">
        <v>0.0006515</v>
      </c>
      <c r="AC93">
        <v>0.0007661</v>
      </c>
      <c r="AD93">
        <v>0.0008848</v>
      </c>
      <c r="AE93">
        <v>0.001</v>
      </c>
      <c r="AF93">
        <v>0.0012</v>
      </c>
      <c r="AG93">
        <v>0.0016</v>
      </c>
      <c r="AH93">
        <v>0.0018</v>
      </c>
      <c r="AI93">
        <v>0.002</v>
      </c>
      <c r="AJ93">
        <v>0.0022</v>
      </c>
      <c r="AK93">
        <v>0.0025</v>
      </c>
      <c r="AL93">
        <v>0.0032</v>
      </c>
      <c r="AM93">
        <v>0.0037</v>
      </c>
      <c r="AN93">
        <v>0.0041</v>
      </c>
      <c r="AO93">
        <v>0.0045</v>
      </c>
      <c r="AP93">
        <v>0.0055</v>
      </c>
      <c r="AQ93">
        <v>0.0065</v>
      </c>
      <c r="AR93">
        <v>0.007</v>
      </c>
      <c r="AS93">
        <v>0.0076</v>
      </c>
      <c r="AT93">
        <v>0.0084</v>
      </c>
      <c r="AU93">
        <v>0.0101</v>
      </c>
      <c r="AV93">
        <v>0.0113</v>
      </c>
      <c r="AW93">
        <v>0.0121</v>
      </c>
      <c r="AX93">
        <v>0.0129</v>
      </c>
      <c r="AY93">
        <v>0.0141</v>
      </c>
      <c r="AZ93">
        <v>0.0165</v>
      </c>
      <c r="BA93">
        <v>0.0182</v>
      </c>
      <c r="BB93">
        <v>0.0193</v>
      </c>
      <c r="BC93">
        <v>0.0204</v>
      </c>
      <c r="BD93">
        <v>0.0216</v>
      </c>
      <c r="BE93">
        <v>0.0238</v>
      </c>
      <c r="BF93">
        <v>0.026</v>
      </c>
      <c r="BG93">
        <v>0.0273</v>
      </c>
      <c r="BH93">
        <v>0.0287</v>
      </c>
      <c r="BI93">
        <v>0.0301</v>
      </c>
      <c r="BJ93">
        <v>0.0319</v>
      </c>
      <c r="BK93">
        <v>0.0346</v>
      </c>
      <c r="BL93">
        <v>0.037</v>
      </c>
      <c r="BM93">
        <v>0.0385</v>
      </c>
      <c r="BN93">
        <v>0.0405</v>
      </c>
      <c r="BO93">
        <v>0.0436</v>
      </c>
      <c r="BP93">
        <v>0.0464</v>
      </c>
      <c r="BQ93">
        <v>0.0482</v>
      </c>
      <c r="BR93">
        <v>0.0501</v>
      </c>
      <c r="BS93">
        <v>0.0535</v>
      </c>
      <c r="BT93">
        <v>0.057</v>
      </c>
      <c r="BU93">
        <v>0.0589</v>
      </c>
      <c r="BV93">
        <v>0.0608</v>
      </c>
      <c r="BW93">
        <v>0.0627</v>
      </c>
      <c r="BX93">
        <v>0.0646</v>
      </c>
      <c r="BY93">
        <v>0.0674</v>
      </c>
      <c r="BZ93">
        <v>0.0954</v>
      </c>
      <c r="CA93">
        <v>0.1234</v>
      </c>
      <c r="CB93">
        <v>0.1557</v>
      </c>
      <c r="CC93">
        <v>0.185</v>
      </c>
      <c r="CD93">
        <v>0.2119</v>
      </c>
      <c r="CE93">
        <v>0.2331</v>
      </c>
      <c r="CF93">
        <v>0.2522</v>
      </c>
      <c r="CG93">
        <v>0.2716</v>
      </c>
      <c r="CH93">
        <v>0.2879</v>
      </c>
      <c r="CI93">
        <v>0.3047</v>
      </c>
      <c r="CJ93">
        <v>0.321</v>
      </c>
      <c r="CK93">
        <v>0.3362</v>
      </c>
      <c r="CL93">
        <v>0.3498</v>
      </c>
      <c r="CM93">
        <v>0.3612</v>
      </c>
      <c r="CN93">
        <v>0.3714</v>
      </c>
      <c r="CO93">
        <v>0.4052</v>
      </c>
      <c r="CP93">
        <v>0.423</v>
      </c>
      <c r="CQ93">
        <v>0.4406</v>
      </c>
      <c r="CR93">
        <v>0.4576</v>
      </c>
      <c r="CS93">
        <v>0.4714</v>
      </c>
      <c r="CT93">
        <v>0.4798</v>
      </c>
      <c r="CU93">
        <v>0.4834</v>
      </c>
      <c r="CV93">
        <v>0.4869</v>
      </c>
      <c r="CW93">
        <v>0.4895</v>
      </c>
      <c r="CX93">
        <v>0.4906</v>
      </c>
      <c r="CY93">
        <v>0.493</v>
      </c>
      <c r="CZ93">
        <v>0.4993</v>
      </c>
      <c r="DA93">
        <v>0.5086</v>
      </c>
      <c r="DB93">
        <v>0.5179</v>
      </c>
      <c r="DC93">
        <v>0.5272</v>
      </c>
      <c r="DD93">
        <v>0.5392</v>
      </c>
      <c r="DE93">
        <v>0.5496</v>
      </c>
      <c r="DF93">
        <v>0.56</v>
      </c>
      <c r="DG93">
        <v>0.5682</v>
      </c>
      <c r="DH93">
        <v>0.57</v>
      </c>
      <c r="DI93">
        <v>0.5863</v>
      </c>
      <c r="DJ93">
        <v>0.73</v>
      </c>
      <c r="DK93">
        <v>0.7585</v>
      </c>
      <c r="DL93">
        <v>0.7854</v>
      </c>
      <c r="DM93">
        <v>0.8</v>
      </c>
      <c r="DN93">
        <v>0.8</v>
      </c>
      <c r="DO93">
        <v>0.8</v>
      </c>
      <c r="DP93">
        <v>0.8</v>
      </c>
      <c r="DQ93">
        <v>0.8</v>
      </c>
      <c r="DR93">
        <v>0.8</v>
      </c>
      <c r="DS93">
        <v>0.9301</v>
      </c>
      <c r="DT93">
        <v>0.96</v>
      </c>
      <c r="DU93">
        <v>0.96</v>
      </c>
      <c r="DV93">
        <v>0.96</v>
      </c>
      <c r="DW93">
        <v>0.96</v>
      </c>
      <c r="DX93">
        <v>0.9723</v>
      </c>
    </row>
    <row r="94" spans="1:128">
      <c r="A94">
        <v>9.3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0.0001279</v>
      </c>
      <c r="W94">
        <v>0.0001796</v>
      </c>
      <c r="X94">
        <v>0.0002194</v>
      </c>
      <c r="Y94">
        <v>0.0002661</v>
      </c>
      <c r="Z94">
        <v>0.0003215</v>
      </c>
      <c r="AA94">
        <v>0.0004056</v>
      </c>
      <c r="AB94">
        <v>0.0006515</v>
      </c>
      <c r="AC94">
        <v>0.0007661</v>
      </c>
      <c r="AD94">
        <v>0.0008848</v>
      </c>
      <c r="AE94">
        <v>0.001</v>
      </c>
      <c r="AF94">
        <v>0.0012</v>
      </c>
      <c r="AG94">
        <v>0.0016</v>
      </c>
      <c r="AH94">
        <v>0.0018</v>
      </c>
      <c r="AI94">
        <v>0.002</v>
      </c>
      <c r="AJ94">
        <v>0.0022</v>
      </c>
      <c r="AK94">
        <v>0.0025</v>
      </c>
      <c r="AL94">
        <v>0.0032</v>
      </c>
      <c r="AM94">
        <v>0.0037</v>
      </c>
      <c r="AN94">
        <v>0.0041</v>
      </c>
      <c r="AO94">
        <v>0.0045</v>
      </c>
      <c r="AP94">
        <v>0.0055</v>
      </c>
      <c r="AQ94">
        <v>0.0065</v>
      </c>
      <c r="AR94">
        <v>0.007</v>
      </c>
      <c r="AS94">
        <v>0.0076</v>
      </c>
      <c r="AT94">
        <v>0.0084</v>
      </c>
      <c r="AU94">
        <v>0.0101</v>
      </c>
      <c r="AV94">
        <v>0.0113</v>
      </c>
      <c r="AW94">
        <v>0.0121</v>
      </c>
      <c r="AX94">
        <v>0.0129</v>
      </c>
      <c r="AY94">
        <v>0.0141</v>
      </c>
      <c r="AZ94">
        <v>0.0165</v>
      </c>
      <c r="BA94">
        <v>0.0182</v>
      </c>
      <c r="BB94">
        <v>0.0193</v>
      </c>
      <c r="BC94">
        <v>0.0204</v>
      </c>
      <c r="BD94">
        <v>0.0216</v>
      </c>
      <c r="BE94">
        <v>0.0238</v>
      </c>
      <c r="BF94">
        <v>0.026</v>
      </c>
      <c r="BG94">
        <v>0.0273</v>
      </c>
      <c r="BH94">
        <v>0.0287</v>
      </c>
      <c r="BI94">
        <v>0.0301</v>
      </c>
      <c r="BJ94">
        <v>0.0319</v>
      </c>
      <c r="BK94">
        <v>0.0346</v>
      </c>
      <c r="BL94">
        <v>0.037</v>
      </c>
      <c r="BM94">
        <v>0.0385</v>
      </c>
      <c r="BN94">
        <v>0.0405</v>
      </c>
      <c r="BO94">
        <v>0.0436</v>
      </c>
      <c r="BP94">
        <v>0.0464</v>
      </c>
      <c r="BQ94">
        <v>0.0482</v>
      </c>
      <c r="BR94">
        <v>0.0501</v>
      </c>
      <c r="BS94">
        <v>0.0535</v>
      </c>
      <c r="BT94">
        <v>0.057</v>
      </c>
      <c r="BU94">
        <v>0.0589</v>
      </c>
      <c r="BV94">
        <v>0.0608</v>
      </c>
      <c r="BW94">
        <v>0.0627</v>
      </c>
      <c r="BX94">
        <v>0.0646</v>
      </c>
      <c r="BY94">
        <v>0.0674</v>
      </c>
      <c r="BZ94">
        <v>0.0954</v>
      </c>
      <c r="CA94">
        <v>0.1234</v>
      </c>
      <c r="CB94">
        <v>0.1557</v>
      </c>
      <c r="CC94">
        <v>0.185</v>
      </c>
      <c r="CD94">
        <v>0.2119</v>
      </c>
      <c r="CE94">
        <v>0.2331</v>
      </c>
      <c r="CF94">
        <v>0.2522</v>
      </c>
      <c r="CG94">
        <v>0.2716</v>
      </c>
      <c r="CH94">
        <v>0.2879</v>
      </c>
      <c r="CI94">
        <v>0.3047</v>
      </c>
      <c r="CJ94">
        <v>0.321</v>
      </c>
      <c r="CK94">
        <v>0.3362</v>
      </c>
      <c r="CL94">
        <v>0.3498</v>
      </c>
      <c r="CM94">
        <v>0.3612</v>
      </c>
      <c r="CN94">
        <v>0.3714</v>
      </c>
      <c r="CO94">
        <v>0.4052</v>
      </c>
      <c r="CP94">
        <v>0.423</v>
      </c>
      <c r="CQ94">
        <v>0.4406</v>
      </c>
      <c r="CR94">
        <v>0.4576</v>
      </c>
      <c r="CS94">
        <v>0.4714</v>
      </c>
      <c r="CT94">
        <v>0.4798</v>
      </c>
      <c r="CU94">
        <v>0.4834</v>
      </c>
      <c r="CV94">
        <v>0.4869</v>
      </c>
      <c r="CW94">
        <v>0.4895</v>
      </c>
      <c r="CX94">
        <v>0.4906</v>
      </c>
      <c r="CY94">
        <v>0.493</v>
      </c>
      <c r="CZ94">
        <v>0.4993</v>
      </c>
      <c r="DA94">
        <v>0.5086</v>
      </c>
      <c r="DB94">
        <v>0.5179</v>
      </c>
      <c r="DC94">
        <v>0.5272</v>
      </c>
      <c r="DD94">
        <v>0.5392</v>
      </c>
      <c r="DE94">
        <v>0.5496</v>
      </c>
      <c r="DF94">
        <v>0.56</v>
      </c>
      <c r="DG94">
        <v>0.5682</v>
      </c>
      <c r="DH94">
        <v>0.57</v>
      </c>
      <c r="DI94">
        <v>0.5863</v>
      </c>
      <c r="DJ94">
        <v>0.73</v>
      </c>
      <c r="DK94">
        <v>0.7585</v>
      </c>
      <c r="DL94">
        <v>0.7854</v>
      </c>
      <c r="DM94">
        <v>0.8</v>
      </c>
      <c r="DN94">
        <v>0.8</v>
      </c>
      <c r="DO94">
        <v>0.8</v>
      </c>
      <c r="DP94">
        <v>0.8</v>
      </c>
      <c r="DQ94">
        <v>0.8</v>
      </c>
      <c r="DR94">
        <v>0.8</v>
      </c>
      <c r="DS94">
        <v>0.9301</v>
      </c>
      <c r="DT94">
        <v>0.96</v>
      </c>
      <c r="DU94">
        <v>0.96</v>
      </c>
      <c r="DV94">
        <v>0.96</v>
      </c>
      <c r="DW94">
        <v>0.96</v>
      </c>
      <c r="DX94">
        <v>0.9723</v>
      </c>
    </row>
    <row r="95" spans="1:128">
      <c r="A95">
        <v>9.4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0.0001279</v>
      </c>
      <c r="W95">
        <v>0.0001796</v>
      </c>
      <c r="X95">
        <v>0.0002194</v>
      </c>
      <c r="Y95">
        <v>0.0002661</v>
      </c>
      <c r="Z95">
        <v>0.0003215</v>
      </c>
      <c r="AA95">
        <v>0.0004056</v>
      </c>
      <c r="AB95">
        <v>0.0006515</v>
      </c>
      <c r="AC95">
        <v>0.0007661</v>
      </c>
      <c r="AD95">
        <v>0.0008848</v>
      </c>
      <c r="AE95">
        <v>0.001</v>
      </c>
      <c r="AF95">
        <v>0.0012</v>
      </c>
      <c r="AG95">
        <v>0.0016</v>
      </c>
      <c r="AH95">
        <v>0.0018</v>
      </c>
      <c r="AI95">
        <v>0.002</v>
      </c>
      <c r="AJ95">
        <v>0.0022</v>
      </c>
      <c r="AK95">
        <v>0.0025</v>
      </c>
      <c r="AL95">
        <v>0.0032</v>
      </c>
      <c r="AM95">
        <v>0.0037</v>
      </c>
      <c r="AN95">
        <v>0.0041</v>
      </c>
      <c r="AO95">
        <v>0.0045</v>
      </c>
      <c r="AP95">
        <v>0.0055</v>
      </c>
      <c r="AQ95">
        <v>0.0065</v>
      </c>
      <c r="AR95">
        <v>0.007</v>
      </c>
      <c r="AS95">
        <v>0.0076</v>
      </c>
      <c r="AT95">
        <v>0.0084</v>
      </c>
      <c r="AU95">
        <v>0.0101</v>
      </c>
      <c r="AV95">
        <v>0.0113</v>
      </c>
      <c r="AW95">
        <v>0.0121</v>
      </c>
      <c r="AX95">
        <v>0.0129</v>
      </c>
      <c r="AY95">
        <v>0.0141</v>
      </c>
      <c r="AZ95">
        <v>0.0165</v>
      </c>
      <c r="BA95">
        <v>0.0182</v>
      </c>
      <c r="BB95">
        <v>0.0193</v>
      </c>
      <c r="BC95">
        <v>0.0204</v>
      </c>
      <c r="BD95">
        <v>0.0216</v>
      </c>
      <c r="BE95">
        <v>0.0238</v>
      </c>
      <c r="BF95">
        <v>0.026</v>
      </c>
      <c r="BG95">
        <v>0.0273</v>
      </c>
      <c r="BH95">
        <v>0.0287</v>
      </c>
      <c r="BI95">
        <v>0.0301</v>
      </c>
      <c r="BJ95">
        <v>0.0319</v>
      </c>
      <c r="BK95">
        <v>0.0346</v>
      </c>
      <c r="BL95">
        <v>0.037</v>
      </c>
      <c r="BM95">
        <v>0.0385</v>
      </c>
      <c r="BN95">
        <v>0.0405</v>
      </c>
      <c r="BO95">
        <v>0.0436</v>
      </c>
      <c r="BP95">
        <v>0.0464</v>
      </c>
      <c r="BQ95">
        <v>0.0482</v>
      </c>
      <c r="BR95">
        <v>0.0501</v>
      </c>
      <c r="BS95">
        <v>0.0535</v>
      </c>
      <c r="BT95">
        <v>0.057</v>
      </c>
      <c r="BU95">
        <v>0.0589</v>
      </c>
      <c r="BV95">
        <v>0.0608</v>
      </c>
      <c r="BW95">
        <v>0.0627</v>
      </c>
      <c r="BX95">
        <v>0.0646</v>
      </c>
      <c r="BY95">
        <v>0.0674</v>
      </c>
      <c r="BZ95">
        <v>0.0954</v>
      </c>
      <c r="CA95">
        <v>0.1234</v>
      </c>
      <c r="CB95">
        <v>0.1557</v>
      </c>
      <c r="CC95">
        <v>0.185</v>
      </c>
      <c r="CD95">
        <v>0.2119</v>
      </c>
      <c r="CE95">
        <v>0.2331</v>
      </c>
      <c r="CF95">
        <v>0.2522</v>
      </c>
      <c r="CG95">
        <v>0.2716</v>
      </c>
      <c r="CH95">
        <v>0.2879</v>
      </c>
      <c r="CI95">
        <v>0.3047</v>
      </c>
      <c r="CJ95">
        <v>0.321</v>
      </c>
      <c r="CK95">
        <v>0.3362</v>
      </c>
      <c r="CL95">
        <v>0.3498</v>
      </c>
      <c r="CM95">
        <v>0.3612</v>
      </c>
      <c r="CN95">
        <v>0.3714</v>
      </c>
      <c r="CO95">
        <v>0.4052</v>
      </c>
      <c r="CP95">
        <v>0.423</v>
      </c>
      <c r="CQ95">
        <v>0.4406</v>
      </c>
      <c r="CR95">
        <v>0.4576</v>
      </c>
      <c r="CS95">
        <v>0.4714</v>
      </c>
      <c r="CT95">
        <v>0.4798</v>
      </c>
      <c r="CU95">
        <v>0.4834</v>
      </c>
      <c r="CV95">
        <v>0.4869</v>
      </c>
      <c r="CW95">
        <v>0.4895</v>
      </c>
      <c r="CX95">
        <v>0.4906</v>
      </c>
      <c r="CY95">
        <v>0.493</v>
      </c>
      <c r="CZ95">
        <v>0.4993</v>
      </c>
      <c r="DA95">
        <v>0.5086</v>
      </c>
      <c r="DB95">
        <v>0.5179</v>
      </c>
      <c r="DC95">
        <v>0.5272</v>
      </c>
      <c r="DD95">
        <v>0.5392</v>
      </c>
      <c r="DE95">
        <v>0.5496</v>
      </c>
      <c r="DF95">
        <v>0.56</v>
      </c>
      <c r="DG95">
        <v>0.5682</v>
      </c>
      <c r="DH95">
        <v>0.57</v>
      </c>
      <c r="DI95">
        <v>0.5863</v>
      </c>
      <c r="DJ95">
        <v>0.73</v>
      </c>
      <c r="DK95">
        <v>0.7585</v>
      </c>
      <c r="DL95">
        <v>0.7854</v>
      </c>
      <c r="DM95">
        <v>0.8</v>
      </c>
      <c r="DN95">
        <v>0.8</v>
      </c>
      <c r="DO95">
        <v>0.8</v>
      </c>
      <c r="DP95">
        <v>0.8</v>
      </c>
      <c r="DQ95">
        <v>0.8</v>
      </c>
      <c r="DR95">
        <v>0.8</v>
      </c>
      <c r="DS95">
        <v>0.9301</v>
      </c>
      <c r="DT95">
        <v>0.96</v>
      </c>
      <c r="DU95">
        <v>0.96</v>
      </c>
      <c r="DV95">
        <v>0.96</v>
      </c>
      <c r="DW95">
        <v>0.96</v>
      </c>
      <c r="DX95">
        <v>0.9723</v>
      </c>
    </row>
    <row r="96" spans="1:128">
      <c r="A96">
        <v>9.5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0.0001279</v>
      </c>
      <c r="W96">
        <v>0.0001796</v>
      </c>
      <c r="X96">
        <v>0.0002194</v>
      </c>
      <c r="Y96">
        <v>0.0002661</v>
      </c>
      <c r="Z96">
        <v>0.0003215</v>
      </c>
      <c r="AA96">
        <v>0.0004056</v>
      </c>
      <c r="AB96">
        <v>0.0006515</v>
      </c>
      <c r="AC96">
        <v>0.0007661</v>
      </c>
      <c r="AD96">
        <v>0.0008848</v>
      </c>
      <c r="AE96">
        <v>0.001</v>
      </c>
      <c r="AF96">
        <v>0.0012</v>
      </c>
      <c r="AG96">
        <v>0.0016</v>
      </c>
      <c r="AH96">
        <v>0.0018</v>
      </c>
      <c r="AI96">
        <v>0.002</v>
      </c>
      <c r="AJ96">
        <v>0.0022</v>
      </c>
      <c r="AK96">
        <v>0.0025</v>
      </c>
      <c r="AL96">
        <v>0.0032</v>
      </c>
      <c r="AM96">
        <v>0.0037</v>
      </c>
      <c r="AN96">
        <v>0.0041</v>
      </c>
      <c r="AO96">
        <v>0.0045</v>
      </c>
      <c r="AP96">
        <v>0.0055</v>
      </c>
      <c r="AQ96">
        <v>0.0065</v>
      </c>
      <c r="AR96">
        <v>0.007</v>
      </c>
      <c r="AS96">
        <v>0.0076</v>
      </c>
      <c r="AT96">
        <v>0.0084</v>
      </c>
      <c r="AU96">
        <v>0.0101</v>
      </c>
      <c r="AV96">
        <v>0.0113</v>
      </c>
      <c r="AW96">
        <v>0.0121</v>
      </c>
      <c r="AX96">
        <v>0.0129</v>
      </c>
      <c r="AY96">
        <v>0.0141</v>
      </c>
      <c r="AZ96">
        <v>0.0165</v>
      </c>
      <c r="BA96">
        <v>0.0182</v>
      </c>
      <c r="BB96">
        <v>0.0193</v>
      </c>
      <c r="BC96">
        <v>0.0204</v>
      </c>
      <c r="BD96">
        <v>0.0216</v>
      </c>
      <c r="BE96">
        <v>0.0238</v>
      </c>
      <c r="BF96">
        <v>0.026</v>
      </c>
      <c r="BG96">
        <v>0.0273</v>
      </c>
      <c r="BH96">
        <v>0.0287</v>
      </c>
      <c r="BI96">
        <v>0.0301</v>
      </c>
      <c r="BJ96">
        <v>0.0319</v>
      </c>
      <c r="BK96">
        <v>0.0346</v>
      </c>
      <c r="BL96">
        <v>0.037</v>
      </c>
      <c r="BM96">
        <v>0.0385</v>
      </c>
      <c r="BN96">
        <v>0.0405</v>
      </c>
      <c r="BO96">
        <v>0.0436</v>
      </c>
      <c r="BP96">
        <v>0.0464</v>
      </c>
      <c r="BQ96">
        <v>0.0482</v>
      </c>
      <c r="BR96">
        <v>0.0501</v>
      </c>
      <c r="BS96">
        <v>0.0535</v>
      </c>
      <c r="BT96">
        <v>0.057</v>
      </c>
      <c r="BU96">
        <v>0.0589</v>
      </c>
      <c r="BV96">
        <v>0.0608</v>
      </c>
      <c r="BW96">
        <v>0.0627</v>
      </c>
      <c r="BX96">
        <v>0.0646</v>
      </c>
      <c r="BY96">
        <v>0.0674</v>
      </c>
      <c r="BZ96">
        <v>0.0954</v>
      </c>
      <c r="CA96">
        <v>0.1234</v>
      </c>
      <c r="CB96">
        <v>0.1557</v>
      </c>
      <c r="CC96">
        <v>0.185</v>
      </c>
      <c r="CD96">
        <v>0.2119</v>
      </c>
      <c r="CE96">
        <v>0.2331</v>
      </c>
      <c r="CF96">
        <v>0.2522</v>
      </c>
      <c r="CG96">
        <v>0.2716</v>
      </c>
      <c r="CH96">
        <v>0.2879</v>
      </c>
      <c r="CI96">
        <v>0.3047</v>
      </c>
      <c r="CJ96">
        <v>0.321</v>
      </c>
      <c r="CK96">
        <v>0.3362</v>
      </c>
      <c r="CL96">
        <v>0.3498</v>
      </c>
      <c r="CM96">
        <v>0.3612</v>
      </c>
      <c r="CN96">
        <v>0.3714</v>
      </c>
      <c r="CO96">
        <v>0.4052</v>
      </c>
      <c r="CP96">
        <v>0.423</v>
      </c>
      <c r="CQ96">
        <v>0.4406</v>
      </c>
      <c r="CR96">
        <v>0.4576</v>
      </c>
      <c r="CS96">
        <v>0.4714</v>
      </c>
      <c r="CT96">
        <v>0.4798</v>
      </c>
      <c r="CU96">
        <v>0.4834</v>
      </c>
      <c r="CV96">
        <v>0.4869</v>
      </c>
      <c r="CW96">
        <v>0.4895</v>
      </c>
      <c r="CX96">
        <v>0.4906</v>
      </c>
      <c r="CY96">
        <v>0.493</v>
      </c>
      <c r="CZ96">
        <v>0.4993</v>
      </c>
      <c r="DA96">
        <v>0.5086</v>
      </c>
      <c r="DB96">
        <v>0.5179</v>
      </c>
      <c r="DC96">
        <v>0.5272</v>
      </c>
      <c r="DD96">
        <v>0.5392</v>
      </c>
      <c r="DE96">
        <v>0.5496</v>
      </c>
      <c r="DF96">
        <v>0.56</v>
      </c>
      <c r="DG96">
        <v>0.5682</v>
      </c>
      <c r="DH96">
        <v>0.57</v>
      </c>
      <c r="DI96">
        <v>0.5863</v>
      </c>
      <c r="DJ96">
        <v>0.73</v>
      </c>
      <c r="DK96">
        <v>0.7585</v>
      </c>
      <c r="DL96">
        <v>0.7854</v>
      </c>
      <c r="DM96">
        <v>0.8</v>
      </c>
      <c r="DN96">
        <v>0.8</v>
      </c>
      <c r="DO96">
        <v>0.8</v>
      </c>
      <c r="DP96">
        <v>0.8</v>
      </c>
      <c r="DQ96">
        <v>0.8</v>
      </c>
      <c r="DR96">
        <v>0.8</v>
      </c>
      <c r="DS96">
        <v>0.9301</v>
      </c>
      <c r="DT96">
        <v>0.96</v>
      </c>
      <c r="DU96">
        <v>0.96</v>
      </c>
      <c r="DV96">
        <v>0.96</v>
      </c>
      <c r="DW96">
        <v>0.96</v>
      </c>
      <c r="DX96">
        <v>0.9723</v>
      </c>
    </row>
    <row r="97" spans="1:128">
      <c r="A97">
        <v>9.6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0.0001279</v>
      </c>
      <c r="W97">
        <v>0.0001796</v>
      </c>
      <c r="X97">
        <v>0.0002194</v>
      </c>
      <c r="Y97">
        <v>0.0002661</v>
      </c>
      <c r="Z97">
        <v>0.0003215</v>
      </c>
      <c r="AA97">
        <v>0.0004056</v>
      </c>
      <c r="AB97">
        <v>0.0006515</v>
      </c>
      <c r="AC97">
        <v>0.0007661</v>
      </c>
      <c r="AD97">
        <v>0.0008848</v>
      </c>
      <c r="AE97">
        <v>0.001</v>
      </c>
      <c r="AF97">
        <v>0.0012</v>
      </c>
      <c r="AG97">
        <v>0.0016</v>
      </c>
      <c r="AH97">
        <v>0.0018</v>
      </c>
      <c r="AI97">
        <v>0.002</v>
      </c>
      <c r="AJ97">
        <v>0.0022</v>
      </c>
      <c r="AK97">
        <v>0.0025</v>
      </c>
      <c r="AL97">
        <v>0.0032</v>
      </c>
      <c r="AM97">
        <v>0.0037</v>
      </c>
      <c r="AN97">
        <v>0.0041</v>
      </c>
      <c r="AO97">
        <v>0.0045</v>
      </c>
      <c r="AP97">
        <v>0.0055</v>
      </c>
      <c r="AQ97">
        <v>0.0065</v>
      </c>
      <c r="AR97">
        <v>0.007</v>
      </c>
      <c r="AS97">
        <v>0.0076</v>
      </c>
      <c r="AT97">
        <v>0.0084</v>
      </c>
      <c r="AU97">
        <v>0.0101</v>
      </c>
      <c r="AV97">
        <v>0.0113</v>
      </c>
      <c r="AW97">
        <v>0.0121</v>
      </c>
      <c r="AX97">
        <v>0.0129</v>
      </c>
      <c r="AY97">
        <v>0.0141</v>
      </c>
      <c r="AZ97">
        <v>0.0165</v>
      </c>
      <c r="BA97">
        <v>0.0182</v>
      </c>
      <c r="BB97">
        <v>0.0193</v>
      </c>
      <c r="BC97">
        <v>0.0204</v>
      </c>
      <c r="BD97">
        <v>0.0216</v>
      </c>
      <c r="BE97">
        <v>0.0238</v>
      </c>
      <c r="BF97">
        <v>0.026</v>
      </c>
      <c r="BG97">
        <v>0.0273</v>
      </c>
      <c r="BH97">
        <v>0.0287</v>
      </c>
      <c r="BI97">
        <v>0.0301</v>
      </c>
      <c r="BJ97">
        <v>0.0319</v>
      </c>
      <c r="BK97">
        <v>0.0346</v>
      </c>
      <c r="BL97">
        <v>0.037</v>
      </c>
      <c r="BM97">
        <v>0.0385</v>
      </c>
      <c r="BN97">
        <v>0.0405</v>
      </c>
      <c r="BO97">
        <v>0.0436</v>
      </c>
      <c r="BP97">
        <v>0.0464</v>
      </c>
      <c r="BQ97">
        <v>0.0482</v>
      </c>
      <c r="BR97">
        <v>0.0501</v>
      </c>
      <c r="BS97">
        <v>0.0535</v>
      </c>
      <c r="BT97">
        <v>0.057</v>
      </c>
      <c r="BU97">
        <v>0.0589</v>
      </c>
      <c r="BV97">
        <v>0.0608</v>
      </c>
      <c r="BW97">
        <v>0.0627</v>
      </c>
      <c r="BX97">
        <v>0.0646</v>
      </c>
      <c r="BY97">
        <v>0.0674</v>
      </c>
      <c r="BZ97">
        <v>0.0954</v>
      </c>
      <c r="CA97">
        <v>0.1234</v>
      </c>
      <c r="CB97">
        <v>0.1557</v>
      </c>
      <c r="CC97">
        <v>0.185</v>
      </c>
      <c r="CD97">
        <v>0.2119</v>
      </c>
      <c r="CE97">
        <v>0.2331</v>
      </c>
      <c r="CF97">
        <v>0.2522</v>
      </c>
      <c r="CG97">
        <v>0.2716</v>
      </c>
      <c r="CH97">
        <v>0.2879</v>
      </c>
      <c r="CI97">
        <v>0.3047</v>
      </c>
      <c r="CJ97">
        <v>0.321</v>
      </c>
      <c r="CK97">
        <v>0.3362</v>
      </c>
      <c r="CL97">
        <v>0.3498</v>
      </c>
      <c r="CM97">
        <v>0.3612</v>
      </c>
      <c r="CN97">
        <v>0.3714</v>
      </c>
      <c r="CO97">
        <v>0.4052</v>
      </c>
      <c r="CP97">
        <v>0.423</v>
      </c>
      <c r="CQ97">
        <v>0.4406</v>
      </c>
      <c r="CR97">
        <v>0.4576</v>
      </c>
      <c r="CS97">
        <v>0.4714</v>
      </c>
      <c r="CT97">
        <v>0.4798</v>
      </c>
      <c r="CU97">
        <v>0.4834</v>
      </c>
      <c r="CV97">
        <v>0.4869</v>
      </c>
      <c r="CW97">
        <v>0.4895</v>
      </c>
      <c r="CX97">
        <v>0.4906</v>
      </c>
      <c r="CY97">
        <v>0.493</v>
      </c>
      <c r="CZ97">
        <v>0.4993</v>
      </c>
      <c r="DA97">
        <v>0.5086</v>
      </c>
      <c r="DB97">
        <v>0.5179</v>
      </c>
      <c r="DC97">
        <v>0.5272</v>
      </c>
      <c r="DD97">
        <v>0.5392</v>
      </c>
      <c r="DE97">
        <v>0.5496</v>
      </c>
      <c r="DF97">
        <v>0.56</v>
      </c>
      <c r="DG97">
        <v>0.5682</v>
      </c>
      <c r="DH97">
        <v>0.57</v>
      </c>
      <c r="DI97">
        <v>0.5863</v>
      </c>
      <c r="DJ97">
        <v>0.73</v>
      </c>
      <c r="DK97">
        <v>0.7585</v>
      </c>
      <c r="DL97">
        <v>0.7854</v>
      </c>
      <c r="DM97">
        <v>0.8</v>
      </c>
      <c r="DN97">
        <v>0.8</v>
      </c>
      <c r="DO97">
        <v>0.8</v>
      </c>
      <c r="DP97">
        <v>0.8</v>
      </c>
      <c r="DQ97">
        <v>0.8</v>
      </c>
      <c r="DR97">
        <v>0.8</v>
      </c>
      <c r="DS97">
        <v>0.9301</v>
      </c>
      <c r="DT97">
        <v>0.96</v>
      </c>
      <c r="DU97">
        <v>0.96</v>
      </c>
      <c r="DV97">
        <v>0.96</v>
      </c>
      <c r="DW97">
        <v>0.96</v>
      </c>
      <c r="DX97">
        <v>0.9723</v>
      </c>
    </row>
    <row r="98" spans="1:128">
      <c r="A98">
        <v>9.7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0.0001279</v>
      </c>
      <c r="W98">
        <v>0.0001796</v>
      </c>
      <c r="X98">
        <v>0.0002194</v>
      </c>
      <c r="Y98">
        <v>0.0002661</v>
      </c>
      <c r="Z98">
        <v>0.0003215</v>
      </c>
      <c r="AA98">
        <v>0.0004056</v>
      </c>
      <c r="AB98">
        <v>0.0006515</v>
      </c>
      <c r="AC98">
        <v>0.0007661</v>
      </c>
      <c r="AD98">
        <v>0.0008848</v>
      </c>
      <c r="AE98">
        <v>0.001</v>
      </c>
      <c r="AF98">
        <v>0.0012</v>
      </c>
      <c r="AG98">
        <v>0.0016</v>
      </c>
      <c r="AH98">
        <v>0.0018</v>
      </c>
      <c r="AI98">
        <v>0.002</v>
      </c>
      <c r="AJ98">
        <v>0.0022</v>
      </c>
      <c r="AK98">
        <v>0.0025</v>
      </c>
      <c r="AL98">
        <v>0.0032</v>
      </c>
      <c r="AM98">
        <v>0.0037</v>
      </c>
      <c r="AN98">
        <v>0.0041</v>
      </c>
      <c r="AO98">
        <v>0.0045</v>
      </c>
      <c r="AP98">
        <v>0.0055</v>
      </c>
      <c r="AQ98">
        <v>0.0065</v>
      </c>
      <c r="AR98">
        <v>0.007</v>
      </c>
      <c r="AS98">
        <v>0.0076</v>
      </c>
      <c r="AT98">
        <v>0.0084</v>
      </c>
      <c r="AU98">
        <v>0.0101</v>
      </c>
      <c r="AV98">
        <v>0.0113</v>
      </c>
      <c r="AW98">
        <v>0.0121</v>
      </c>
      <c r="AX98">
        <v>0.0129</v>
      </c>
      <c r="AY98">
        <v>0.0141</v>
      </c>
      <c r="AZ98">
        <v>0.0165</v>
      </c>
      <c r="BA98">
        <v>0.0182</v>
      </c>
      <c r="BB98">
        <v>0.0193</v>
      </c>
      <c r="BC98">
        <v>0.0204</v>
      </c>
      <c r="BD98">
        <v>0.0216</v>
      </c>
      <c r="BE98">
        <v>0.0238</v>
      </c>
      <c r="BF98">
        <v>0.026</v>
      </c>
      <c r="BG98">
        <v>0.0273</v>
      </c>
      <c r="BH98">
        <v>0.0287</v>
      </c>
      <c r="BI98">
        <v>0.0301</v>
      </c>
      <c r="BJ98">
        <v>0.0319</v>
      </c>
      <c r="BK98">
        <v>0.0346</v>
      </c>
      <c r="BL98">
        <v>0.037</v>
      </c>
      <c r="BM98">
        <v>0.0385</v>
      </c>
      <c r="BN98">
        <v>0.0405</v>
      </c>
      <c r="BO98">
        <v>0.0436</v>
      </c>
      <c r="BP98">
        <v>0.0464</v>
      </c>
      <c r="BQ98">
        <v>0.0482</v>
      </c>
      <c r="BR98">
        <v>0.0501</v>
      </c>
      <c r="BS98">
        <v>0.0535</v>
      </c>
      <c r="BT98">
        <v>0.057</v>
      </c>
      <c r="BU98">
        <v>0.0589</v>
      </c>
      <c r="BV98">
        <v>0.0608</v>
      </c>
      <c r="BW98">
        <v>0.0627</v>
      </c>
      <c r="BX98">
        <v>0.0646</v>
      </c>
      <c r="BY98">
        <v>0.0674</v>
      </c>
      <c r="BZ98">
        <v>0.0954</v>
      </c>
      <c r="CA98">
        <v>0.1234</v>
      </c>
      <c r="CB98">
        <v>0.1557</v>
      </c>
      <c r="CC98">
        <v>0.185</v>
      </c>
      <c r="CD98">
        <v>0.2119</v>
      </c>
      <c r="CE98">
        <v>0.2331</v>
      </c>
      <c r="CF98">
        <v>0.2522</v>
      </c>
      <c r="CG98">
        <v>0.2716</v>
      </c>
      <c r="CH98">
        <v>0.2879</v>
      </c>
      <c r="CI98">
        <v>0.3047</v>
      </c>
      <c r="CJ98">
        <v>0.321</v>
      </c>
      <c r="CK98">
        <v>0.3362</v>
      </c>
      <c r="CL98">
        <v>0.3498</v>
      </c>
      <c r="CM98">
        <v>0.3612</v>
      </c>
      <c r="CN98">
        <v>0.3714</v>
      </c>
      <c r="CO98">
        <v>0.4052</v>
      </c>
      <c r="CP98">
        <v>0.423</v>
      </c>
      <c r="CQ98">
        <v>0.4406</v>
      </c>
      <c r="CR98">
        <v>0.4576</v>
      </c>
      <c r="CS98">
        <v>0.4714</v>
      </c>
      <c r="CT98">
        <v>0.4798</v>
      </c>
      <c r="CU98">
        <v>0.4834</v>
      </c>
      <c r="CV98">
        <v>0.4869</v>
      </c>
      <c r="CW98">
        <v>0.4895</v>
      </c>
      <c r="CX98">
        <v>0.4906</v>
      </c>
      <c r="CY98">
        <v>0.493</v>
      </c>
      <c r="CZ98">
        <v>0.4993</v>
      </c>
      <c r="DA98">
        <v>0.5086</v>
      </c>
      <c r="DB98">
        <v>0.5179</v>
      </c>
      <c r="DC98">
        <v>0.5272</v>
      </c>
      <c r="DD98">
        <v>0.5392</v>
      </c>
      <c r="DE98">
        <v>0.5496</v>
      </c>
      <c r="DF98">
        <v>0.56</v>
      </c>
      <c r="DG98">
        <v>0.5682</v>
      </c>
      <c r="DH98">
        <v>0.57</v>
      </c>
      <c r="DI98">
        <v>0.5863</v>
      </c>
      <c r="DJ98">
        <v>0.73</v>
      </c>
      <c r="DK98">
        <v>0.7585</v>
      </c>
      <c r="DL98">
        <v>0.7854</v>
      </c>
      <c r="DM98">
        <v>0.8</v>
      </c>
      <c r="DN98">
        <v>0.8</v>
      </c>
      <c r="DO98">
        <v>0.8</v>
      </c>
      <c r="DP98">
        <v>0.8</v>
      </c>
      <c r="DQ98">
        <v>0.8</v>
      </c>
      <c r="DR98">
        <v>0.8</v>
      </c>
      <c r="DS98">
        <v>0.9301</v>
      </c>
      <c r="DT98">
        <v>0.96</v>
      </c>
      <c r="DU98">
        <v>0.96</v>
      </c>
      <c r="DV98">
        <v>0.96</v>
      </c>
      <c r="DW98">
        <v>0.96</v>
      </c>
      <c r="DX98">
        <v>0.9723</v>
      </c>
    </row>
    <row r="99" spans="1:128">
      <c r="A99">
        <v>9.8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0.0001279</v>
      </c>
      <c r="W99">
        <v>0.0001796</v>
      </c>
      <c r="X99">
        <v>0.0002194</v>
      </c>
      <c r="Y99">
        <v>0.0002661</v>
      </c>
      <c r="Z99">
        <v>0.0003215</v>
      </c>
      <c r="AA99">
        <v>0.0004056</v>
      </c>
      <c r="AB99">
        <v>0.0006515</v>
      </c>
      <c r="AC99">
        <v>0.0007661</v>
      </c>
      <c r="AD99">
        <v>0.0008848</v>
      </c>
      <c r="AE99">
        <v>0.001</v>
      </c>
      <c r="AF99">
        <v>0.0012</v>
      </c>
      <c r="AG99">
        <v>0.0016</v>
      </c>
      <c r="AH99">
        <v>0.0018</v>
      </c>
      <c r="AI99">
        <v>0.002</v>
      </c>
      <c r="AJ99">
        <v>0.0022</v>
      </c>
      <c r="AK99">
        <v>0.0025</v>
      </c>
      <c r="AL99">
        <v>0.0032</v>
      </c>
      <c r="AM99">
        <v>0.0037</v>
      </c>
      <c r="AN99">
        <v>0.0041</v>
      </c>
      <c r="AO99">
        <v>0.0045</v>
      </c>
      <c r="AP99">
        <v>0.0055</v>
      </c>
      <c r="AQ99">
        <v>0.0065</v>
      </c>
      <c r="AR99">
        <v>0.007</v>
      </c>
      <c r="AS99">
        <v>0.0076</v>
      </c>
      <c r="AT99">
        <v>0.0084</v>
      </c>
      <c r="AU99">
        <v>0.0101</v>
      </c>
      <c r="AV99">
        <v>0.0113</v>
      </c>
      <c r="AW99">
        <v>0.0121</v>
      </c>
      <c r="AX99">
        <v>0.0129</v>
      </c>
      <c r="AY99">
        <v>0.0141</v>
      </c>
      <c r="AZ99">
        <v>0.0165</v>
      </c>
      <c r="BA99">
        <v>0.0182</v>
      </c>
      <c r="BB99">
        <v>0.0193</v>
      </c>
      <c r="BC99">
        <v>0.0204</v>
      </c>
      <c r="BD99">
        <v>0.0216</v>
      </c>
      <c r="BE99">
        <v>0.0238</v>
      </c>
      <c r="BF99">
        <v>0.026</v>
      </c>
      <c r="BG99">
        <v>0.0273</v>
      </c>
      <c r="BH99">
        <v>0.0287</v>
      </c>
      <c r="BI99">
        <v>0.0301</v>
      </c>
      <c r="BJ99">
        <v>0.0319</v>
      </c>
      <c r="BK99">
        <v>0.0346</v>
      </c>
      <c r="BL99">
        <v>0.037</v>
      </c>
      <c r="BM99">
        <v>0.0385</v>
      </c>
      <c r="BN99">
        <v>0.0405</v>
      </c>
      <c r="BO99">
        <v>0.0436</v>
      </c>
      <c r="BP99">
        <v>0.0464</v>
      </c>
      <c r="BQ99">
        <v>0.0482</v>
      </c>
      <c r="BR99">
        <v>0.0501</v>
      </c>
      <c r="BS99">
        <v>0.0535</v>
      </c>
      <c r="BT99">
        <v>0.057</v>
      </c>
      <c r="BU99">
        <v>0.0589</v>
      </c>
      <c r="BV99">
        <v>0.0608</v>
      </c>
      <c r="BW99">
        <v>0.0627</v>
      </c>
      <c r="BX99">
        <v>0.0646</v>
      </c>
      <c r="BY99">
        <v>0.0674</v>
      </c>
      <c r="BZ99">
        <v>0.0954</v>
      </c>
      <c r="CA99">
        <v>0.1234</v>
      </c>
      <c r="CB99">
        <v>0.1557</v>
      </c>
      <c r="CC99">
        <v>0.185</v>
      </c>
      <c r="CD99">
        <v>0.2119</v>
      </c>
      <c r="CE99">
        <v>0.2331</v>
      </c>
      <c r="CF99">
        <v>0.2522</v>
      </c>
      <c r="CG99">
        <v>0.2716</v>
      </c>
      <c r="CH99">
        <v>0.2879</v>
      </c>
      <c r="CI99">
        <v>0.3047</v>
      </c>
      <c r="CJ99">
        <v>0.321</v>
      </c>
      <c r="CK99">
        <v>0.3362</v>
      </c>
      <c r="CL99">
        <v>0.3498</v>
      </c>
      <c r="CM99">
        <v>0.3612</v>
      </c>
      <c r="CN99">
        <v>0.3714</v>
      </c>
      <c r="CO99">
        <v>0.4052</v>
      </c>
      <c r="CP99">
        <v>0.423</v>
      </c>
      <c r="CQ99">
        <v>0.4406</v>
      </c>
      <c r="CR99">
        <v>0.4576</v>
      </c>
      <c r="CS99">
        <v>0.4714</v>
      </c>
      <c r="CT99">
        <v>0.4798</v>
      </c>
      <c r="CU99">
        <v>0.4834</v>
      </c>
      <c r="CV99">
        <v>0.4869</v>
      </c>
      <c r="CW99">
        <v>0.4895</v>
      </c>
      <c r="CX99">
        <v>0.4906</v>
      </c>
      <c r="CY99">
        <v>0.493</v>
      </c>
      <c r="CZ99">
        <v>0.4993</v>
      </c>
      <c r="DA99">
        <v>0.5086</v>
      </c>
      <c r="DB99">
        <v>0.5179</v>
      </c>
      <c r="DC99">
        <v>0.5272</v>
      </c>
      <c r="DD99">
        <v>0.5392</v>
      </c>
      <c r="DE99">
        <v>0.5496</v>
      </c>
      <c r="DF99">
        <v>0.56</v>
      </c>
      <c r="DG99">
        <v>0.5682</v>
      </c>
      <c r="DH99">
        <v>0.57</v>
      </c>
      <c r="DI99">
        <v>0.5863</v>
      </c>
      <c r="DJ99">
        <v>0.73</v>
      </c>
      <c r="DK99">
        <v>0.7585</v>
      </c>
      <c r="DL99">
        <v>0.7854</v>
      </c>
      <c r="DM99">
        <v>0.8</v>
      </c>
      <c r="DN99">
        <v>0.8</v>
      </c>
      <c r="DO99">
        <v>0.8</v>
      </c>
      <c r="DP99">
        <v>0.8</v>
      </c>
      <c r="DQ99">
        <v>0.8</v>
      </c>
      <c r="DR99">
        <v>0.8</v>
      </c>
      <c r="DS99">
        <v>0.9301</v>
      </c>
      <c r="DT99">
        <v>0.96</v>
      </c>
      <c r="DU99">
        <v>0.96</v>
      </c>
      <c r="DV99">
        <v>0.96</v>
      </c>
      <c r="DW99">
        <v>0.96</v>
      </c>
      <c r="DX99">
        <v>0.9723</v>
      </c>
    </row>
    <row r="100" spans="1:128">
      <c r="A100">
        <v>9.9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0.0001279</v>
      </c>
      <c r="W100">
        <v>0.0001796</v>
      </c>
      <c r="X100">
        <v>0.0002194</v>
      </c>
      <c r="Y100">
        <v>0.0002661</v>
      </c>
      <c r="Z100">
        <v>0.0003215</v>
      </c>
      <c r="AA100">
        <v>0.0004056</v>
      </c>
      <c r="AB100">
        <v>0.0006515</v>
      </c>
      <c r="AC100">
        <v>0.0007661</v>
      </c>
      <c r="AD100">
        <v>0.0008848</v>
      </c>
      <c r="AE100">
        <v>0.001</v>
      </c>
      <c r="AF100">
        <v>0.0012</v>
      </c>
      <c r="AG100">
        <v>0.0016</v>
      </c>
      <c r="AH100">
        <v>0.0018</v>
      </c>
      <c r="AI100">
        <v>0.002</v>
      </c>
      <c r="AJ100">
        <v>0.0022</v>
      </c>
      <c r="AK100">
        <v>0.0025</v>
      </c>
      <c r="AL100">
        <v>0.0032</v>
      </c>
      <c r="AM100">
        <v>0.0037</v>
      </c>
      <c r="AN100">
        <v>0.0041</v>
      </c>
      <c r="AO100">
        <v>0.0045</v>
      </c>
      <c r="AP100">
        <v>0.0055</v>
      </c>
      <c r="AQ100">
        <v>0.0065</v>
      </c>
      <c r="AR100">
        <v>0.007</v>
      </c>
      <c r="AS100">
        <v>0.0076</v>
      </c>
      <c r="AT100">
        <v>0.0084</v>
      </c>
      <c r="AU100">
        <v>0.0101</v>
      </c>
      <c r="AV100">
        <v>0.0113</v>
      </c>
      <c r="AW100">
        <v>0.0121</v>
      </c>
      <c r="AX100">
        <v>0.0129</v>
      </c>
      <c r="AY100">
        <v>0.0141</v>
      </c>
      <c r="AZ100">
        <v>0.0165</v>
      </c>
      <c r="BA100">
        <v>0.0182</v>
      </c>
      <c r="BB100">
        <v>0.0193</v>
      </c>
      <c r="BC100">
        <v>0.0204</v>
      </c>
      <c r="BD100">
        <v>0.0216</v>
      </c>
      <c r="BE100">
        <v>0.0238</v>
      </c>
      <c r="BF100">
        <v>0.026</v>
      </c>
      <c r="BG100">
        <v>0.0273</v>
      </c>
      <c r="BH100">
        <v>0.0287</v>
      </c>
      <c r="BI100">
        <v>0.0301</v>
      </c>
      <c r="BJ100">
        <v>0.0319</v>
      </c>
      <c r="BK100">
        <v>0.0346</v>
      </c>
      <c r="BL100">
        <v>0.037</v>
      </c>
      <c r="BM100">
        <v>0.0385</v>
      </c>
      <c r="BN100">
        <v>0.0405</v>
      </c>
      <c r="BO100">
        <v>0.0436</v>
      </c>
      <c r="BP100">
        <v>0.0464</v>
      </c>
      <c r="BQ100">
        <v>0.0482</v>
      </c>
      <c r="BR100">
        <v>0.0501</v>
      </c>
      <c r="BS100">
        <v>0.0535</v>
      </c>
      <c r="BT100">
        <v>0.057</v>
      </c>
      <c r="BU100">
        <v>0.0589</v>
      </c>
      <c r="BV100">
        <v>0.0608</v>
      </c>
      <c r="BW100">
        <v>0.0627</v>
      </c>
      <c r="BX100">
        <v>0.0646</v>
      </c>
      <c r="BY100">
        <v>0.0674</v>
      </c>
      <c r="BZ100">
        <v>0.0954</v>
      </c>
      <c r="CA100">
        <v>0.1234</v>
      </c>
      <c r="CB100">
        <v>0.1557</v>
      </c>
      <c r="CC100">
        <v>0.185</v>
      </c>
      <c r="CD100">
        <v>0.2119</v>
      </c>
      <c r="CE100">
        <v>0.2331</v>
      </c>
      <c r="CF100">
        <v>0.2522</v>
      </c>
      <c r="CG100">
        <v>0.2716</v>
      </c>
      <c r="CH100">
        <v>0.2879</v>
      </c>
      <c r="CI100">
        <v>0.3047</v>
      </c>
      <c r="CJ100">
        <v>0.321</v>
      </c>
      <c r="CK100">
        <v>0.3362</v>
      </c>
      <c r="CL100">
        <v>0.3498</v>
      </c>
      <c r="CM100">
        <v>0.3612</v>
      </c>
      <c r="CN100">
        <v>0.3714</v>
      </c>
      <c r="CO100">
        <v>0.4052</v>
      </c>
      <c r="CP100">
        <v>0.423</v>
      </c>
      <c r="CQ100">
        <v>0.4406</v>
      </c>
      <c r="CR100">
        <v>0.4576</v>
      </c>
      <c r="CS100">
        <v>0.4714</v>
      </c>
      <c r="CT100">
        <v>0.4798</v>
      </c>
      <c r="CU100">
        <v>0.4834</v>
      </c>
      <c r="CV100">
        <v>0.4869</v>
      </c>
      <c r="CW100">
        <v>0.4895</v>
      </c>
      <c r="CX100">
        <v>0.4906</v>
      </c>
      <c r="CY100">
        <v>0.493</v>
      </c>
      <c r="CZ100">
        <v>0.4993</v>
      </c>
      <c r="DA100">
        <v>0.5086</v>
      </c>
      <c r="DB100">
        <v>0.5179</v>
      </c>
      <c r="DC100">
        <v>0.5272</v>
      </c>
      <c r="DD100">
        <v>0.5392</v>
      </c>
      <c r="DE100">
        <v>0.5496</v>
      </c>
      <c r="DF100">
        <v>0.56</v>
      </c>
      <c r="DG100">
        <v>0.5682</v>
      </c>
      <c r="DH100">
        <v>0.57</v>
      </c>
      <c r="DI100">
        <v>0.5863</v>
      </c>
      <c r="DJ100">
        <v>0.73</v>
      </c>
      <c r="DK100">
        <v>0.7585</v>
      </c>
      <c r="DL100">
        <v>0.7854</v>
      </c>
      <c r="DM100">
        <v>0.8</v>
      </c>
      <c r="DN100">
        <v>0.8</v>
      </c>
      <c r="DO100">
        <v>0.8</v>
      </c>
      <c r="DP100">
        <v>0.8</v>
      </c>
      <c r="DQ100">
        <v>0.8</v>
      </c>
      <c r="DR100">
        <v>0.8</v>
      </c>
      <c r="DS100">
        <v>0.9301</v>
      </c>
      <c r="DT100">
        <v>0.96</v>
      </c>
      <c r="DU100">
        <v>0.96</v>
      </c>
      <c r="DV100">
        <v>0.96</v>
      </c>
      <c r="DW100">
        <v>0.96</v>
      </c>
      <c r="DX100">
        <v>0.9723</v>
      </c>
    </row>
    <row r="101" spans="1:128">
      <c r="A101">
        <v>10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0.0001279</v>
      </c>
      <c r="W101">
        <v>0.0001796</v>
      </c>
      <c r="X101">
        <v>0.0002194</v>
      </c>
      <c r="Y101">
        <v>0.0002661</v>
      </c>
      <c r="Z101">
        <v>0.0003215</v>
      </c>
      <c r="AA101">
        <v>0.0004056</v>
      </c>
      <c r="AB101">
        <v>0.0006515</v>
      </c>
      <c r="AC101">
        <v>0.0007661</v>
      </c>
      <c r="AD101">
        <v>0.0008848</v>
      </c>
      <c r="AE101">
        <v>0.001</v>
      </c>
      <c r="AF101">
        <v>0.0012</v>
      </c>
      <c r="AG101">
        <v>0.0016</v>
      </c>
      <c r="AH101">
        <v>0.0018</v>
      </c>
      <c r="AI101">
        <v>0.002</v>
      </c>
      <c r="AJ101">
        <v>0.0022</v>
      </c>
      <c r="AK101">
        <v>0.0025</v>
      </c>
      <c r="AL101">
        <v>0.0032</v>
      </c>
      <c r="AM101">
        <v>0.0037</v>
      </c>
      <c r="AN101">
        <v>0.0041</v>
      </c>
      <c r="AO101">
        <v>0.0045</v>
      </c>
      <c r="AP101">
        <v>0.0055</v>
      </c>
      <c r="AQ101">
        <v>0.0065</v>
      </c>
      <c r="AR101">
        <v>0.007</v>
      </c>
      <c r="AS101">
        <v>0.0076</v>
      </c>
      <c r="AT101">
        <v>0.0084</v>
      </c>
      <c r="AU101">
        <v>0.0101</v>
      </c>
      <c r="AV101">
        <v>0.0113</v>
      </c>
      <c r="AW101">
        <v>0.0121</v>
      </c>
      <c r="AX101">
        <v>0.0129</v>
      </c>
      <c r="AY101">
        <v>0.0141</v>
      </c>
      <c r="AZ101">
        <v>0.0165</v>
      </c>
      <c r="BA101">
        <v>0.0182</v>
      </c>
      <c r="BB101">
        <v>0.0193</v>
      </c>
      <c r="BC101">
        <v>0.0204</v>
      </c>
      <c r="BD101">
        <v>0.0216</v>
      </c>
      <c r="BE101">
        <v>0.0238</v>
      </c>
      <c r="BF101">
        <v>0.026</v>
      </c>
      <c r="BG101">
        <v>0.0273</v>
      </c>
      <c r="BH101">
        <v>0.0287</v>
      </c>
      <c r="BI101">
        <v>0.0301</v>
      </c>
      <c r="BJ101">
        <v>0.0319</v>
      </c>
      <c r="BK101">
        <v>0.0346</v>
      </c>
      <c r="BL101">
        <v>0.037</v>
      </c>
      <c r="BM101">
        <v>0.0385</v>
      </c>
      <c r="BN101">
        <v>0.0405</v>
      </c>
      <c r="BO101">
        <v>0.0436</v>
      </c>
      <c r="BP101">
        <v>0.0464</v>
      </c>
      <c r="BQ101">
        <v>0.0482</v>
      </c>
      <c r="BR101">
        <v>0.0501</v>
      </c>
      <c r="BS101">
        <v>0.0535</v>
      </c>
      <c r="BT101">
        <v>0.057</v>
      </c>
      <c r="BU101">
        <v>0.0589</v>
      </c>
      <c r="BV101">
        <v>0.0608</v>
      </c>
      <c r="BW101">
        <v>0.0627</v>
      </c>
      <c r="BX101">
        <v>0.0646</v>
      </c>
      <c r="BY101">
        <v>0.0674</v>
      </c>
      <c r="BZ101">
        <v>0.0954</v>
      </c>
      <c r="CA101">
        <v>0.1234</v>
      </c>
      <c r="CB101">
        <v>0.1557</v>
      </c>
      <c r="CC101">
        <v>0.185</v>
      </c>
      <c r="CD101">
        <v>0.2119</v>
      </c>
      <c r="CE101">
        <v>0.2331</v>
      </c>
      <c r="CF101">
        <v>0.2522</v>
      </c>
      <c r="CG101">
        <v>0.2716</v>
      </c>
      <c r="CH101">
        <v>0.2879</v>
      </c>
      <c r="CI101">
        <v>0.3047</v>
      </c>
      <c r="CJ101">
        <v>0.321</v>
      </c>
      <c r="CK101">
        <v>0.3362</v>
      </c>
      <c r="CL101">
        <v>0.3498</v>
      </c>
      <c r="CM101">
        <v>0.3612</v>
      </c>
      <c r="CN101">
        <v>0.3714</v>
      </c>
      <c r="CO101">
        <v>0.4052</v>
      </c>
      <c r="CP101">
        <v>0.423</v>
      </c>
      <c r="CQ101">
        <v>0.4406</v>
      </c>
      <c r="CR101">
        <v>0.4576</v>
      </c>
      <c r="CS101">
        <v>0.4714</v>
      </c>
      <c r="CT101">
        <v>0.4798</v>
      </c>
      <c r="CU101">
        <v>0.4834</v>
      </c>
      <c r="CV101">
        <v>0.4869</v>
      </c>
      <c r="CW101">
        <v>0.4895</v>
      </c>
      <c r="CX101">
        <v>0.4906</v>
      </c>
      <c r="CY101">
        <v>0.493</v>
      </c>
      <c r="CZ101">
        <v>0.4993</v>
      </c>
      <c r="DA101">
        <v>0.5086</v>
      </c>
      <c r="DB101">
        <v>0.5179</v>
      </c>
      <c r="DC101">
        <v>0.5272</v>
      </c>
      <c r="DD101">
        <v>0.5392</v>
      </c>
      <c r="DE101">
        <v>0.5496</v>
      </c>
      <c r="DF101">
        <v>0.56</v>
      </c>
      <c r="DG101">
        <v>0.5682</v>
      </c>
      <c r="DH101">
        <v>0.57</v>
      </c>
      <c r="DI101">
        <v>0.5863</v>
      </c>
      <c r="DJ101">
        <v>0.73</v>
      </c>
      <c r="DK101">
        <v>0.7585</v>
      </c>
      <c r="DL101">
        <v>0.7854</v>
      </c>
      <c r="DM101">
        <v>0.8</v>
      </c>
      <c r="DN101">
        <v>0.8</v>
      </c>
      <c r="DO101">
        <v>0.8</v>
      </c>
      <c r="DP101">
        <v>0.8</v>
      </c>
      <c r="DQ101">
        <v>0.8</v>
      </c>
      <c r="DR101">
        <v>0.8</v>
      </c>
      <c r="DS101">
        <v>0.9301</v>
      </c>
      <c r="DT101">
        <v>0.96</v>
      </c>
      <c r="DU101">
        <v>0.96</v>
      </c>
      <c r="DV101">
        <v>0.96</v>
      </c>
      <c r="DW101">
        <v>0.96</v>
      </c>
      <c r="DX101">
        <v>0.9723</v>
      </c>
    </row>
  </sheetData>
  <pageMargins left="0.7" right="0.7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DX101"/>
  <sheetViews>
    <sheetView zoomScale="70" zoomScaleNormal="70" workbookViewId="0">
      <pane xSplit="1" ySplit="1" topLeftCell="B2" activePane="bottomRight" state="frozen"/>
      <selection/>
      <selection pane="topRight"/>
      <selection pane="bottomLeft"/>
      <selection pane="bottomRight" activeCell="M2" sqref="M2"/>
    </sheetView>
  </sheetViews>
  <sheetFormatPr defaultColWidth="9" defaultRowHeight="13.5"/>
  <sheetData>
    <row r="1" spans="2:128">
      <c r="B1">
        <v>25</v>
      </c>
      <c r="C1">
        <v>26</v>
      </c>
      <c r="D1">
        <v>27</v>
      </c>
      <c r="E1">
        <v>28</v>
      </c>
      <c r="F1">
        <v>29</v>
      </c>
      <c r="G1">
        <v>30</v>
      </c>
      <c r="H1">
        <v>31</v>
      </c>
      <c r="I1">
        <v>32</v>
      </c>
      <c r="J1">
        <v>33</v>
      </c>
      <c r="K1">
        <v>34</v>
      </c>
      <c r="L1">
        <v>35</v>
      </c>
      <c r="M1">
        <v>36</v>
      </c>
      <c r="N1">
        <v>37</v>
      </c>
      <c r="O1">
        <v>38</v>
      </c>
      <c r="P1">
        <v>39</v>
      </c>
      <c r="Q1">
        <v>40</v>
      </c>
      <c r="R1">
        <v>41</v>
      </c>
      <c r="S1">
        <v>42</v>
      </c>
      <c r="T1">
        <v>43</v>
      </c>
      <c r="U1">
        <v>44</v>
      </c>
      <c r="V1">
        <v>45</v>
      </c>
      <c r="W1">
        <v>46</v>
      </c>
      <c r="X1">
        <v>47</v>
      </c>
      <c r="Y1">
        <v>48</v>
      </c>
      <c r="Z1">
        <v>49</v>
      </c>
      <c r="AA1">
        <v>50</v>
      </c>
      <c r="AB1">
        <v>51</v>
      </c>
      <c r="AC1">
        <v>52</v>
      </c>
      <c r="AD1">
        <v>53</v>
      </c>
      <c r="AE1">
        <v>54</v>
      </c>
      <c r="AF1">
        <v>55</v>
      </c>
      <c r="AG1">
        <v>56</v>
      </c>
      <c r="AH1">
        <v>57</v>
      </c>
      <c r="AI1">
        <v>58</v>
      </c>
      <c r="AJ1">
        <v>59</v>
      </c>
      <c r="AK1">
        <v>60</v>
      </c>
      <c r="AL1">
        <v>61</v>
      </c>
      <c r="AM1">
        <v>62</v>
      </c>
      <c r="AN1">
        <v>63</v>
      </c>
      <c r="AO1">
        <v>64</v>
      </c>
      <c r="AP1">
        <v>65</v>
      </c>
      <c r="AQ1">
        <v>66</v>
      </c>
      <c r="AR1">
        <v>67</v>
      </c>
      <c r="AS1">
        <v>68</v>
      </c>
      <c r="AT1">
        <v>69</v>
      </c>
      <c r="AU1">
        <v>70</v>
      </c>
      <c r="AV1">
        <v>71</v>
      </c>
      <c r="AW1">
        <v>72</v>
      </c>
      <c r="AX1">
        <v>73</v>
      </c>
      <c r="AY1">
        <v>74</v>
      </c>
      <c r="AZ1">
        <v>75</v>
      </c>
      <c r="BA1">
        <v>76</v>
      </c>
      <c r="BB1">
        <v>77</v>
      </c>
      <c r="BC1">
        <v>78</v>
      </c>
      <c r="BD1">
        <v>79</v>
      </c>
      <c r="BE1">
        <v>80</v>
      </c>
      <c r="BF1">
        <v>81</v>
      </c>
      <c r="BG1">
        <v>82</v>
      </c>
      <c r="BH1">
        <v>83</v>
      </c>
      <c r="BI1">
        <v>84</v>
      </c>
      <c r="BJ1">
        <v>85</v>
      </c>
      <c r="BK1">
        <v>86</v>
      </c>
      <c r="BL1">
        <v>87</v>
      </c>
      <c r="BM1">
        <v>88</v>
      </c>
      <c r="BN1">
        <v>89</v>
      </c>
      <c r="BO1">
        <v>90</v>
      </c>
      <c r="BP1">
        <v>91</v>
      </c>
      <c r="BQ1">
        <v>92</v>
      </c>
      <c r="BR1">
        <v>93</v>
      </c>
      <c r="BS1">
        <v>94</v>
      </c>
      <c r="BT1">
        <v>95</v>
      </c>
      <c r="BU1">
        <v>96</v>
      </c>
      <c r="BV1">
        <v>97</v>
      </c>
      <c r="BW1">
        <v>98</v>
      </c>
      <c r="BX1">
        <v>99</v>
      </c>
      <c r="BY1">
        <v>100</v>
      </c>
      <c r="BZ1">
        <v>110</v>
      </c>
      <c r="CA1">
        <v>120</v>
      </c>
      <c r="CB1">
        <v>130</v>
      </c>
      <c r="CC1">
        <v>140</v>
      </c>
      <c r="CD1">
        <v>150</v>
      </c>
      <c r="CE1">
        <v>160</v>
      </c>
      <c r="CF1">
        <v>170</v>
      </c>
      <c r="CG1">
        <v>180</v>
      </c>
      <c r="CH1">
        <v>190</v>
      </c>
      <c r="CI1">
        <v>200</v>
      </c>
      <c r="CJ1">
        <v>210</v>
      </c>
      <c r="CK1">
        <v>220</v>
      </c>
      <c r="CL1">
        <v>230</v>
      </c>
      <c r="CM1">
        <v>240</v>
      </c>
      <c r="CN1">
        <v>250</v>
      </c>
      <c r="CO1">
        <v>300</v>
      </c>
      <c r="CP1">
        <v>350</v>
      </c>
      <c r="CQ1">
        <v>400</v>
      </c>
      <c r="CR1">
        <v>450</v>
      </c>
      <c r="CS1">
        <v>500</v>
      </c>
      <c r="CT1">
        <v>600</v>
      </c>
      <c r="CU1">
        <v>700</v>
      </c>
      <c r="CV1">
        <v>800</v>
      </c>
      <c r="CW1">
        <v>900</v>
      </c>
      <c r="CX1">
        <v>1000</v>
      </c>
      <c r="CY1">
        <v>1200</v>
      </c>
      <c r="CZ1">
        <v>1400</v>
      </c>
      <c r="DA1">
        <v>1600</v>
      </c>
      <c r="DB1">
        <v>1800</v>
      </c>
      <c r="DC1">
        <v>2000</v>
      </c>
      <c r="DD1">
        <v>2500</v>
      </c>
      <c r="DE1">
        <v>3000</v>
      </c>
      <c r="DF1">
        <v>3500</v>
      </c>
      <c r="DG1">
        <v>4000</v>
      </c>
      <c r="DH1">
        <v>4500</v>
      </c>
      <c r="DI1">
        <v>5000</v>
      </c>
      <c r="DJ1">
        <v>6000</v>
      </c>
      <c r="DK1">
        <v>7000</v>
      </c>
      <c r="DL1">
        <v>8000</v>
      </c>
      <c r="DM1">
        <v>9000</v>
      </c>
      <c r="DN1">
        <v>10000</v>
      </c>
      <c r="DO1">
        <v>11000</v>
      </c>
      <c r="DP1">
        <v>12000</v>
      </c>
      <c r="DQ1">
        <v>13000</v>
      </c>
      <c r="DR1">
        <v>14000</v>
      </c>
      <c r="DS1">
        <v>15000</v>
      </c>
      <c r="DT1">
        <v>16000</v>
      </c>
      <c r="DU1">
        <v>17000</v>
      </c>
      <c r="DV1">
        <v>18000</v>
      </c>
      <c r="DW1">
        <v>19000</v>
      </c>
      <c r="DX1">
        <v>20000</v>
      </c>
    </row>
    <row r="2" spans="1:128">
      <c r="A2">
        <v>0.1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1.823e-8</v>
      </c>
      <c r="P2">
        <v>2.235e-7</v>
      </c>
      <c r="Q2">
        <v>8.257e-7</v>
      </c>
      <c r="R2">
        <v>1.49e-6</v>
      </c>
      <c r="S2">
        <v>1.855e-6</v>
      </c>
      <c r="T2">
        <v>2.216e-6</v>
      </c>
      <c r="U2">
        <v>2.614e-6</v>
      </c>
      <c r="V2">
        <v>3.485e-6</v>
      </c>
      <c r="W2">
        <v>4.504e-6</v>
      </c>
      <c r="X2">
        <v>5.227e-6</v>
      </c>
      <c r="Y2">
        <v>5.976e-6</v>
      </c>
      <c r="Z2">
        <v>7.075e-6</v>
      </c>
      <c r="AA2">
        <v>9.159e-6</v>
      </c>
      <c r="AB2">
        <v>1.419e-5</v>
      </c>
      <c r="AC2">
        <v>1.631e-5</v>
      </c>
      <c r="AD2">
        <v>1.872e-5</v>
      </c>
      <c r="AE2">
        <v>2.123e-5</v>
      </c>
      <c r="AF2">
        <v>2.51e-5</v>
      </c>
      <c r="AG2">
        <v>3.199e-5</v>
      </c>
      <c r="AH2">
        <v>3.562e-5</v>
      </c>
      <c r="AI2">
        <v>3.91e-5</v>
      </c>
      <c r="AJ2">
        <v>4.26e-5</v>
      </c>
      <c r="AK2">
        <v>4.633e-5</v>
      </c>
      <c r="AL2">
        <v>5.456e-5</v>
      </c>
      <c r="AM2">
        <v>6.112e-5</v>
      </c>
      <c r="AN2">
        <v>6.672e-5</v>
      </c>
      <c r="AO2">
        <v>7.241e-5</v>
      </c>
      <c r="AP2">
        <v>8.363e-5</v>
      </c>
      <c r="AQ2">
        <v>9.505e-5</v>
      </c>
      <c r="AR2">
        <v>0.000101</v>
      </c>
      <c r="AS2">
        <v>0.0001067</v>
      </c>
      <c r="AT2">
        <v>0.0001132</v>
      </c>
      <c r="AU2">
        <v>0.0001257</v>
      </c>
      <c r="AV2">
        <v>0.0001344</v>
      </c>
      <c r="AW2">
        <v>0.0001398</v>
      </c>
      <c r="AX2">
        <v>0.0001452</v>
      </c>
      <c r="AY2">
        <v>0.0001522</v>
      </c>
      <c r="AZ2">
        <v>0.0001646</v>
      </c>
      <c r="BA2">
        <v>0.0001733</v>
      </c>
      <c r="BB2">
        <v>0.0001784</v>
      </c>
      <c r="BC2">
        <v>0.0001834</v>
      </c>
      <c r="BD2">
        <v>0.0001885</v>
      </c>
      <c r="BE2">
        <v>0.0001964</v>
      </c>
      <c r="BF2">
        <v>0.000204</v>
      </c>
      <c r="BG2">
        <v>0.0002077</v>
      </c>
      <c r="BH2">
        <v>0.0002114</v>
      </c>
      <c r="BI2">
        <v>0.0002152</v>
      </c>
      <c r="BJ2">
        <v>0.0002199</v>
      </c>
      <c r="BK2">
        <v>0.0002272</v>
      </c>
      <c r="BL2">
        <v>0.0002333</v>
      </c>
      <c r="BM2">
        <v>0.0002372</v>
      </c>
      <c r="BN2">
        <v>0.0002421</v>
      </c>
      <c r="BO2">
        <v>0.0002497</v>
      </c>
      <c r="BP2">
        <v>0.0002565</v>
      </c>
      <c r="BQ2">
        <v>0.0002604</v>
      </c>
      <c r="BR2">
        <v>0.0002648</v>
      </c>
      <c r="BS2">
        <v>0.0002728</v>
      </c>
      <c r="BT2">
        <v>0.0002809</v>
      </c>
      <c r="BU2">
        <v>0.0002845</v>
      </c>
      <c r="BV2">
        <v>0.0002878</v>
      </c>
      <c r="BW2">
        <v>0.0002911</v>
      </c>
      <c r="BX2">
        <v>0.0002944</v>
      </c>
      <c r="BY2">
        <v>0.0002992</v>
      </c>
      <c r="BZ2">
        <v>0.0003355</v>
      </c>
      <c r="CA2">
        <v>0.0003526</v>
      </c>
      <c r="CB2">
        <v>0.0003949</v>
      </c>
      <c r="CC2">
        <v>0.0004421</v>
      </c>
      <c r="CD2">
        <v>0.0004925</v>
      </c>
      <c r="CE2">
        <v>0.0005373</v>
      </c>
      <c r="CF2">
        <v>0.0005699</v>
      </c>
      <c r="CG2">
        <v>0.0006094</v>
      </c>
      <c r="CH2">
        <v>0.0006476</v>
      </c>
      <c r="CI2">
        <v>0.0006926</v>
      </c>
      <c r="CJ2">
        <v>0.0007397</v>
      </c>
      <c r="CK2">
        <v>0.0007856</v>
      </c>
      <c r="CL2">
        <v>0.0008323</v>
      </c>
      <c r="CM2">
        <v>0.0008712</v>
      </c>
      <c r="CN2">
        <v>0.0009084</v>
      </c>
      <c r="CO2">
        <v>0.0011</v>
      </c>
      <c r="CP2">
        <v>0.0013</v>
      </c>
      <c r="CQ2">
        <v>0.0016</v>
      </c>
      <c r="CR2">
        <v>0.0021</v>
      </c>
      <c r="CS2">
        <v>0.0029</v>
      </c>
      <c r="CT2">
        <v>0.0056</v>
      </c>
      <c r="CU2">
        <v>0.0196</v>
      </c>
      <c r="CV2">
        <v>0.039</v>
      </c>
      <c r="CW2">
        <v>0.0638</v>
      </c>
      <c r="CX2">
        <v>0.0896</v>
      </c>
      <c r="CY2">
        <v>0.156</v>
      </c>
      <c r="CZ2">
        <v>0.2125</v>
      </c>
      <c r="DA2">
        <v>0.2576</v>
      </c>
      <c r="DB2">
        <v>0.2913</v>
      </c>
      <c r="DC2">
        <v>0.3184</v>
      </c>
      <c r="DD2">
        <v>0.3716</v>
      </c>
      <c r="DE2">
        <v>0.4119</v>
      </c>
      <c r="DF2">
        <v>0.4426</v>
      </c>
      <c r="DG2">
        <v>0.4609</v>
      </c>
      <c r="DH2">
        <v>0.5485</v>
      </c>
      <c r="DI2">
        <v>0.5688</v>
      </c>
      <c r="DJ2">
        <v>0.7169</v>
      </c>
      <c r="DK2">
        <v>0.7559</v>
      </c>
      <c r="DL2">
        <v>0.7854</v>
      </c>
      <c r="DM2">
        <v>0.8</v>
      </c>
      <c r="DN2">
        <v>0.8</v>
      </c>
      <c r="DO2">
        <v>0.8</v>
      </c>
      <c r="DP2">
        <v>0.8</v>
      </c>
      <c r="DQ2">
        <v>0.8</v>
      </c>
      <c r="DR2">
        <v>0.8</v>
      </c>
      <c r="DS2">
        <v>0.9301</v>
      </c>
      <c r="DT2">
        <v>0.96</v>
      </c>
      <c r="DU2">
        <v>0.96</v>
      </c>
      <c r="DV2">
        <v>0.96</v>
      </c>
      <c r="DW2">
        <v>0.96</v>
      </c>
      <c r="DX2">
        <v>0.9723</v>
      </c>
    </row>
    <row r="3" spans="1:128">
      <c r="A3">
        <v>0.2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1.823e-8</v>
      </c>
      <c r="P3">
        <v>2.235e-7</v>
      </c>
      <c r="Q3">
        <v>8.257e-7</v>
      </c>
      <c r="R3">
        <v>1.49e-6</v>
      </c>
      <c r="S3">
        <v>1.855e-6</v>
      </c>
      <c r="T3">
        <v>2.216e-6</v>
      </c>
      <c r="U3">
        <v>2.614e-6</v>
      </c>
      <c r="V3">
        <v>3.485e-6</v>
      </c>
      <c r="W3">
        <v>4.504e-6</v>
      </c>
      <c r="X3">
        <v>5.227e-6</v>
      </c>
      <c r="Y3">
        <v>5.976e-6</v>
      </c>
      <c r="Z3">
        <v>7.075e-6</v>
      </c>
      <c r="AA3">
        <v>9.159e-6</v>
      </c>
      <c r="AB3">
        <v>1.419e-5</v>
      </c>
      <c r="AC3">
        <v>1.631e-5</v>
      </c>
      <c r="AD3">
        <v>1.872e-5</v>
      </c>
      <c r="AE3">
        <v>2.123e-5</v>
      </c>
      <c r="AF3">
        <v>2.51e-5</v>
      </c>
      <c r="AG3">
        <v>3.199e-5</v>
      </c>
      <c r="AH3">
        <v>3.562e-5</v>
      </c>
      <c r="AI3">
        <v>3.91e-5</v>
      </c>
      <c r="AJ3">
        <v>4.26e-5</v>
      </c>
      <c r="AK3">
        <v>4.633e-5</v>
      </c>
      <c r="AL3">
        <v>5.456e-5</v>
      </c>
      <c r="AM3">
        <v>6.112e-5</v>
      </c>
      <c r="AN3">
        <v>6.672e-5</v>
      </c>
      <c r="AO3">
        <v>7.241e-5</v>
      </c>
      <c r="AP3">
        <v>8.363e-5</v>
      </c>
      <c r="AQ3">
        <v>9.505e-5</v>
      </c>
      <c r="AR3">
        <v>0.000101</v>
      </c>
      <c r="AS3">
        <v>0.0001067</v>
      </c>
      <c r="AT3">
        <v>0.0001132</v>
      </c>
      <c r="AU3">
        <v>0.0001257</v>
      </c>
      <c r="AV3">
        <v>0.0001344</v>
      </c>
      <c r="AW3">
        <v>0.0001398</v>
      </c>
      <c r="AX3">
        <v>0.0001452</v>
      </c>
      <c r="AY3">
        <v>0.0001522</v>
      </c>
      <c r="AZ3">
        <v>0.0001646</v>
      </c>
      <c r="BA3">
        <v>0.0001733</v>
      </c>
      <c r="BB3">
        <v>0.0001784</v>
      </c>
      <c r="BC3">
        <v>0.0001834</v>
      </c>
      <c r="BD3">
        <v>0.0001885</v>
      </c>
      <c r="BE3">
        <v>0.0001964</v>
      </c>
      <c r="BF3">
        <v>0.000204</v>
      </c>
      <c r="BG3">
        <v>0.0002077</v>
      </c>
      <c r="BH3">
        <v>0.0002114</v>
      </c>
      <c r="BI3">
        <v>0.0002152</v>
      </c>
      <c r="BJ3">
        <v>0.00022</v>
      </c>
      <c r="BK3">
        <v>0.0002275</v>
      </c>
      <c r="BL3">
        <v>0.0002339</v>
      </c>
      <c r="BM3">
        <v>0.0002379</v>
      </c>
      <c r="BN3">
        <v>0.0002431</v>
      </c>
      <c r="BO3">
        <v>0.0002511</v>
      </c>
      <c r="BP3">
        <v>0.0002581</v>
      </c>
      <c r="BQ3">
        <v>0.0002622</v>
      </c>
      <c r="BR3">
        <v>0.0002668</v>
      </c>
      <c r="BS3">
        <v>0.000275</v>
      </c>
      <c r="BT3">
        <v>0.0002833</v>
      </c>
      <c r="BU3">
        <v>0.0002869</v>
      </c>
      <c r="BV3">
        <v>0.0002902</v>
      </c>
      <c r="BW3">
        <v>0.0002936</v>
      </c>
      <c r="BX3">
        <v>0.0002969</v>
      </c>
      <c r="BY3">
        <v>0.0003017</v>
      </c>
      <c r="BZ3">
        <v>0.0003437</v>
      </c>
      <c r="CA3">
        <v>0.0003689</v>
      </c>
      <c r="CB3">
        <v>0.0004201</v>
      </c>
      <c r="CC3">
        <v>0.000483</v>
      </c>
      <c r="CD3">
        <v>0.0005415</v>
      </c>
      <c r="CE3">
        <v>0.000605</v>
      </c>
      <c r="CF3">
        <v>0.0006551</v>
      </c>
      <c r="CG3">
        <v>0.0007074</v>
      </c>
      <c r="CH3">
        <v>0.0007471</v>
      </c>
      <c r="CI3">
        <v>0.0007882</v>
      </c>
      <c r="CJ3">
        <v>0.0008399</v>
      </c>
      <c r="CK3">
        <v>0.000896</v>
      </c>
      <c r="CL3">
        <v>0.0009446</v>
      </c>
      <c r="CM3">
        <v>0.0009881</v>
      </c>
      <c r="CN3">
        <v>0.001</v>
      </c>
      <c r="CO3">
        <v>0.0013</v>
      </c>
      <c r="CP3">
        <v>0.0016</v>
      </c>
      <c r="CQ3">
        <v>0.0025</v>
      </c>
      <c r="CR3">
        <v>0.004</v>
      </c>
      <c r="CS3">
        <v>0.007</v>
      </c>
      <c r="CT3">
        <v>0.0205</v>
      </c>
      <c r="CU3">
        <v>0.0665</v>
      </c>
      <c r="CV3">
        <v>0.1033</v>
      </c>
      <c r="CW3">
        <v>0.139</v>
      </c>
      <c r="CX3">
        <v>0.1737</v>
      </c>
      <c r="CY3">
        <v>0.2487</v>
      </c>
      <c r="CZ3">
        <v>0.2985</v>
      </c>
      <c r="DA3">
        <v>0.3335</v>
      </c>
      <c r="DB3">
        <v>0.3621</v>
      </c>
      <c r="DC3">
        <v>0.3865</v>
      </c>
      <c r="DD3">
        <v>0.4336</v>
      </c>
      <c r="DE3">
        <v>0.4601</v>
      </c>
      <c r="DF3">
        <v>0.4701</v>
      </c>
      <c r="DG3">
        <v>0.4742</v>
      </c>
      <c r="DH3">
        <v>0.5567</v>
      </c>
      <c r="DI3">
        <v>0.5755</v>
      </c>
      <c r="DJ3">
        <v>0.7242</v>
      </c>
      <c r="DK3">
        <v>0.7579</v>
      </c>
      <c r="DL3">
        <v>0.7854</v>
      </c>
      <c r="DM3">
        <v>0.8</v>
      </c>
      <c r="DN3">
        <v>0.8</v>
      </c>
      <c r="DO3">
        <v>0.8</v>
      </c>
      <c r="DP3">
        <v>0.8</v>
      </c>
      <c r="DQ3">
        <v>0.8</v>
      </c>
      <c r="DR3">
        <v>0.8</v>
      </c>
      <c r="DS3">
        <v>0.9301</v>
      </c>
      <c r="DT3">
        <v>0.96</v>
      </c>
      <c r="DU3">
        <v>0.96</v>
      </c>
      <c r="DV3">
        <v>0.96</v>
      </c>
      <c r="DW3">
        <v>0.96</v>
      </c>
      <c r="DX3">
        <v>0.9723</v>
      </c>
    </row>
    <row r="4" spans="1:128">
      <c r="A4">
        <v>0.3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1.823e-8</v>
      </c>
      <c r="P4">
        <v>2.235e-7</v>
      </c>
      <c r="Q4">
        <v>8.257e-7</v>
      </c>
      <c r="R4">
        <v>1.49e-6</v>
      </c>
      <c r="S4">
        <v>1.855e-6</v>
      </c>
      <c r="T4">
        <v>2.216e-6</v>
      </c>
      <c r="U4">
        <v>2.614e-6</v>
      </c>
      <c r="V4">
        <v>3.485e-6</v>
      </c>
      <c r="W4">
        <v>4.504e-6</v>
      </c>
      <c r="X4">
        <v>5.227e-6</v>
      </c>
      <c r="Y4">
        <v>5.976e-6</v>
      </c>
      <c r="Z4">
        <v>7.075e-6</v>
      </c>
      <c r="AA4">
        <v>9.159e-6</v>
      </c>
      <c r="AB4">
        <v>1.419e-5</v>
      </c>
      <c r="AC4">
        <v>1.631e-5</v>
      </c>
      <c r="AD4">
        <v>1.872e-5</v>
      </c>
      <c r="AE4">
        <v>2.123e-5</v>
      </c>
      <c r="AF4">
        <v>2.51e-5</v>
      </c>
      <c r="AG4">
        <v>3.199e-5</v>
      </c>
      <c r="AH4">
        <v>3.562e-5</v>
      </c>
      <c r="AI4">
        <v>3.91e-5</v>
      </c>
      <c r="AJ4">
        <v>4.26e-5</v>
      </c>
      <c r="AK4">
        <v>4.633e-5</v>
      </c>
      <c r="AL4">
        <v>5.456e-5</v>
      </c>
      <c r="AM4">
        <v>6.112e-5</v>
      </c>
      <c r="AN4">
        <v>6.672e-5</v>
      </c>
      <c r="AO4">
        <v>7.241e-5</v>
      </c>
      <c r="AP4">
        <v>8.363e-5</v>
      </c>
      <c r="AQ4">
        <v>9.505e-5</v>
      </c>
      <c r="AR4">
        <v>0.000101</v>
      </c>
      <c r="AS4">
        <v>0.0001067</v>
      </c>
      <c r="AT4">
        <v>0.0001132</v>
      </c>
      <c r="AU4">
        <v>0.0001257</v>
      </c>
      <c r="AV4">
        <v>0.0001344</v>
      </c>
      <c r="AW4">
        <v>0.0001398</v>
      </c>
      <c r="AX4">
        <v>0.0001453</v>
      </c>
      <c r="AY4">
        <v>0.0001524</v>
      </c>
      <c r="AZ4">
        <v>0.0001653</v>
      </c>
      <c r="BA4">
        <v>0.0001744</v>
      </c>
      <c r="BB4">
        <v>0.0001796</v>
      </c>
      <c r="BC4">
        <v>0.0001849</v>
      </c>
      <c r="BD4">
        <v>0.0001902</v>
      </c>
      <c r="BE4">
        <v>0.0001984</v>
      </c>
      <c r="BF4">
        <v>0.0002064</v>
      </c>
      <c r="BG4">
        <v>0.0002103</v>
      </c>
      <c r="BH4">
        <v>0.0002142</v>
      </c>
      <c r="BI4">
        <v>0.0002182</v>
      </c>
      <c r="BJ4">
        <v>0.0002233</v>
      </c>
      <c r="BK4">
        <v>0.0002309</v>
      </c>
      <c r="BL4">
        <v>0.0002374</v>
      </c>
      <c r="BM4">
        <v>0.0002415</v>
      </c>
      <c r="BN4">
        <v>0.0002469</v>
      </c>
      <c r="BO4">
        <v>0.0002555</v>
      </c>
      <c r="BP4">
        <v>0.0002632</v>
      </c>
      <c r="BQ4">
        <v>0.0002682</v>
      </c>
      <c r="BR4">
        <v>0.0002738</v>
      </c>
      <c r="BS4">
        <v>0.0002838</v>
      </c>
      <c r="BT4">
        <v>0.0002938</v>
      </c>
      <c r="BU4">
        <v>0.0002983</v>
      </c>
      <c r="BV4">
        <v>0.0003026</v>
      </c>
      <c r="BW4">
        <v>0.0003069</v>
      </c>
      <c r="BX4">
        <v>0.0003111</v>
      </c>
      <c r="BY4">
        <v>0.0003173</v>
      </c>
      <c r="BZ4">
        <v>0.0003732</v>
      </c>
      <c r="CA4">
        <v>0.0004161</v>
      </c>
      <c r="CB4">
        <v>0.0004909</v>
      </c>
      <c r="CC4">
        <v>0.000582</v>
      </c>
      <c r="CD4">
        <v>0.0006677</v>
      </c>
      <c r="CE4">
        <v>0.0007423</v>
      </c>
      <c r="CF4">
        <v>0.0008038</v>
      </c>
      <c r="CG4">
        <v>0.0008642</v>
      </c>
      <c r="CH4">
        <v>0.0009191</v>
      </c>
      <c r="CI4">
        <v>0.0009781</v>
      </c>
      <c r="CJ4">
        <v>0.001</v>
      </c>
      <c r="CK4">
        <v>0.0011</v>
      </c>
      <c r="CL4">
        <v>0.0012</v>
      </c>
      <c r="CM4">
        <v>0.0013</v>
      </c>
      <c r="CN4">
        <v>0.0013</v>
      </c>
      <c r="CO4">
        <v>0.002</v>
      </c>
      <c r="CP4">
        <v>0.0035</v>
      </c>
      <c r="CQ4">
        <v>0.0067</v>
      </c>
      <c r="CR4">
        <v>0.014</v>
      </c>
      <c r="CS4">
        <v>0.0265</v>
      </c>
      <c r="CT4">
        <v>0.0583</v>
      </c>
      <c r="CU4">
        <v>0.1333</v>
      </c>
      <c r="CV4">
        <v>0.1847</v>
      </c>
      <c r="CW4">
        <v>0.2232</v>
      </c>
      <c r="CX4">
        <v>0.256</v>
      </c>
      <c r="CY4">
        <v>0.3261</v>
      </c>
      <c r="CZ4">
        <v>0.3709</v>
      </c>
      <c r="DA4">
        <v>0.4014</v>
      </c>
      <c r="DB4">
        <v>0.4262</v>
      </c>
      <c r="DC4">
        <v>0.4447</v>
      </c>
      <c r="DD4">
        <v>0.4674</v>
      </c>
      <c r="DE4">
        <v>0.4738</v>
      </c>
      <c r="DF4">
        <v>0.4776</v>
      </c>
      <c r="DG4">
        <v>0.4812</v>
      </c>
      <c r="DH4">
        <v>0.5645</v>
      </c>
      <c r="DI4">
        <v>0.5839</v>
      </c>
      <c r="DJ4">
        <v>0.7294</v>
      </c>
      <c r="DK4">
        <v>0.7585</v>
      </c>
      <c r="DL4">
        <v>0.7854</v>
      </c>
      <c r="DM4">
        <v>0.8</v>
      </c>
      <c r="DN4">
        <v>0.8</v>
      </c>
      <c r="DO4">
        <v>0.8</v>
      </c>
      <c r="DP4">
        <v>0.8</v>
      </c>
      <c r="DQ4">
        <v>0.8</v>
      </c>
      <c r="DR4">
        <v>0.8</v>
      </c>
      <c r="DS4">
        <v>0.9301</v>
      </c>
      <c r="DT4">
        <v>0.96</v>
      </c>
      <c r="DU4">
        <v>0.96</v>
      </c>
      <c r="DV4">
        <v>0.96</v>
      </c>
      <c r="DW4">
        <v>0.96</v>
      </c>
      <c r="DX4">
        <v>0.9723</v>
      </c>
    </row>
    <row r="5" spans="1:128">
      <c r="A5">
        <v>0.4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1.823e-8</v>
      </c>
      <c r="P5">
        <v>2.235e-7</v>
      </c>
      <c r="Q5">
        <v>8.257e-7</v>
      </c>
      <c r="R5">
        <v>1.49e-6</v>
      </c>
      <c r="S5">
        <v>1.855e-6</v>
      </c>
      <c r="T5">
        <v>2.216e-6</v>
      </c>
      <c r="U5">
        <v>2.614e-6</v>
      </c>
      <c r="V5">
        <v>3.485e-6</v>
      </c>
      <c r="W5">
        <v>4.504e-6</v>
      </c>
      <c r="X5">
        <v>5.227e-6</v>
      </c>
      <c r="Y5">
        <v>5.976e-6</v>
      </c>
      <c r="Z5">
        <v>7.075e-6</v>
      </c>
      <c r="AA5">
        <v>9.159e-6</v>
      </c>
      <c r="AB5">
        <v>1.419e-5</v>
      </c>
      <c r="AC5">
        <v>1.631e-5</v>
      </c>
      <c r="AD5">
        <v>1.872e-5</v>
      </c>
      <c r="AE5">
        <v>2.123e-5</v>
      </c>
      <c r="AF5">
        <v>2.51e-5</v>
      </c>
      <c r="AG5">
        <v>3.199e-5</v>
      </c>
      <c r="AH5">
        <v>3.562e-5</v>
      </c>
      <c r="AI5">
        <v>3.91e-5</v>
      </c>
      <c r="AJ5">
        <v>4.26e-5</v>
      </c>
      <c r="AK5">
        <v>4.634e-5</v>
      </c>
      <c r="AL5">
        <v>5.493e-5</v>
      </c>
      <c r="AM5">
        <v>6.175e-5</v>
      </c>
      <c r="AN5">
        <v>6.758e-5</v>
      </c>
      <c r="AO5">
        <v>7.354e-5</v>
      </c>
      <c r="AP5">
        <v>8.523e-5</v>
      </c>
      <c r="AQ5">
        <v>9.711e-5</v>
      </c>
      <c r="AR5">
        <v>0.0001033</v>
      </c>
      <c r="AS5">
        <v>0.0001093</v>
      </c>
      <c r="AT5">
        <v>0.0001161</v>
      </c>
      <c r="AU5">
        <v>0.0001292</v>
      </c>
      <c r="AV5">
        <v>0.0001383</v>
      </c>
      <c r="AW5">
        <v>0.0001439</v>
      </c>
      <c r="AX5">
        <v>0.0001498</v>
      </c>
      <c r="AY5">
        <v>0.0001577</v>
      </c>
      <c r="AZ5">
        <v>0.0001725</v>
      </c>
      <c r="BA5">
        <v>0.0001831</v>
      </c>
      <c r="BB5">
        <v>0.0001894</v>
      </c>
      <c r="BC5">
        <v>0.0001958</v>
      </c>
      <c r="BD5">
        <v>0.0002021</v>
      </c>
      <c r="BE5">
        <v>0.0002126</v>
      </c>
      <c r="BF5">
        <v>0.0002229</v>
      </c>
      <c r="BG5">
        <v>0.000228</v>
      </c>
      <c r="BH5">
        <v>0.0002333</v>
      </c>
      <c r="BI5">
        <v>0.0002386</v>
      </c>
      <c r="BJ5">
        <v>0.0002455</v>
      </c>
      <c r="BK5">
        <v>0.0002563</v>
      </c>
      <c r="BL5">
        <v>0.0002658</v>
      </c>
      <c r="BM5">
        <v>0.0002724</v>
      </c>
      <c r="BN5">
        <v>0.0002807</v>
      </c>
      <c r="BO5">
        <v>0.0002933</v>
      </c>
      <c r="BP5">
        <v>0.0003044</v>
      </c>
      <c r="BQ5">
        <v>0.0003112</v>
      </c>
      <c r="BR5">
        <v>0.0003186</v>
      </c>
      <c r="BS5">
        <v>0.0003318</v>
      </c>
      <c r="BT5">
        <v>0.000345</v>
      </c>
      <c r="BU5">
        <v>0.0003515</v>
      </c>
      <c r="BV5">
        <v>0.0003576</v>
      </c>
      <c r="BW5">
        <v>0.0003643</v>
      </c>
      <c r="BX5">
        <v>0.0003712</v>
      </c>
      <c r="BY5">
        <v>0.0003823</v>
      </c>
      <c r="BZ5">
        <v>0.0004847</v>
      </c>
      <c r="CA5">
        <v>0.0005658</v>
      </c>
      <c r="CB5">
        <v>0.0006882</v>
      </c>
      <c r="CC5">
        <v>0.0008139</v>
      </c>
      <c r="CD5">
        <v>0.0009484</v>
      </c>
      <c r="CE5">
        <v>0.0011</v>
      </c>
      <c r="CF5">
        <v>0.0012</v>
      </c>
      <c r="CG5">
        <v>0.0013</v>
      </c>
      <c r="CH5">
        <v>0.0014</v>
      </c>
      <c r="CI5">
        <v>0.0016</v>
      </c>
      <c r="CJ5">
        <v>0.0018</v>
      </c>
      <c r="CK5">
        <v>0.002</v>
      </c>
      <c r="CL5">
        <v>0.0023</v>
      </c>
      <c r="CM5">
        <v>0.0027</v>
      </c>
      <c r="CN5">
        <v>0.003</v>
      </c>
      <c r="CO5">
        <v>0.0063</v>
      </c>
      <c r="CP5">
        <v>0.014</v>
      </c>
      <c r="CQ5">
        <v>0.0282</v>
      </c>
      <c r="CR5">
        <v>0.0481</v>
      </c>
      <c r="CS5">
        <v>0.0748</v>
      </c>
      <c r="CT5">
        <v>0.1264</v>
      </c>
      <c r="CU5">
        <v>0.2172</v>
      </c>
      <c r="CV5">
        <v>0.2703</v>
      </c>
      <c r="CW5">
        <v>0.3034</v>
      </c>
      <c r="CX5">
        <v>0.3299</v>
      </c>
      <c r="CY5">
        <v>0.3946</v>
      </c>
      <c r="CZ5">
        <v>0.4338</v>
      </c>
      <c r="DA5">
        <v>0.4529</v>
      </c>
      <c r="DB5">
        <v>0.4639</v>
      </c>
      <c r="DC5">
        <v>0.4698</v>
      </c>
      <c r="DD5">
        <v>0.476</v>
      </c>
      <c r="DE5">
        <v>0.481</v>
      </c>
      <c r="DF5">
        <v>0.4861</v>
      </c>
      <c r="DG5">
        <v>0.4889</v>
      </c>
      <c r="DH5">
        <v>0.5695</v>
      </c>
      <c r="DI5">
        <v>0.5863</v>
      </c>
      <c r="DJ5">
        <v>0.73</v>
      </c>
      <c r="DK5">
        <v>0.7585</v>
      </c>
      <c r="DL5">
        <v>0.7854</v>
      </c>
      <c r="DM5">
        <v>0.8</v>
      </c>
      <c r="DN5">
        <v>0.8</v>
      </c>
      <c r="DO5">
        <v>0.8</v>
      </c>
      <c r="DP5">
        <v>0.8</v>
      </c>
      <c r="DQ5">
        <v>0.8</v>
      </c>
      <c r="DR5">
        <v>0.8</v>
      </c>
      <c r="DS5">
        <v>0.9301</v>
      </c>
      <c r="DT5">
        <v>0.96</v>
      </c>
      <c r="DU5">
        <v>0.96</v>
      </c>
      <c r="DV5">
        <v>0.96</v>
      </c>
      <c r="DW5">
        <v>0.96</v>
      </c>
      <c r="DX5">
        <v>0.9723</v>
      </c>
    </row>
    <row r="6" spans="1:128">
      <c r="A6">
        <v>0.5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1.823e-8</v>
      </c>
      <c r="P6">
        <v>2.235e-7</v>
      </c>
      <c r="Q6">
        <v>8.257e-7</v>
      </c>
      <c r="R6">
        <v>1.49e-6</v>
      </c>
      <c r="S6">
        <v>1.855e-6</v>
      </c>
      <c r="T6">
        <v>2.216e-6</v>
      </c>
      <c r="U6">
        <v>2.614e-6</v>
      </c>
      <c r="V6">
        <v>3.485e-6</v>
      </c>
      <c r="W6">
        <v>4.504e-6</v>
      </c>
      <c r="X6">
        <v>5.227e-6</v>
      </c>
      <c r="Y6">
        <v>5.976e-6</v>
      </c>
      <c r="Z6">
        <v>7.075e-6</v>
      </c>
      <c r="AA6">
        <v>9.2e-6</v>
      </c>
      <c r="AB6">
        <v>1.458e-5</v>
      </c>
      <c r="AC6">
        <v>1.695e-5</v>
      </c>
      <c r="AD6">
        <v>1.967e-5</v>
      </c>
      <c r="AE6">
        <v>2.246e-5</v>
      </c>
      <c r="AF6">
        <v>2.669e-5</v>
      </c>
      <c r="AG6">
        <v>3.42e-5</v>
      </c>
      <c r="AH6">
        <v>3.813e-5</v>
      </c>
      <c r="AI6">
        <v>4.191e-5</v>
      </c>
      <c r="AJ6">
        <v>4.571e-5</v>
      </c>
      <c r="AK6">
        <v>4.975e-5</v>
      </c>
      <c r="AL6">
        <v>5.898e-5</v>
      </c>
      <c r="AM6">
        <v>6.631e-5</v>
      </c>
      <c r="AN6">
        <v>7.269e-5</v>
      </c>
      <c r="AO6">
        <v>7.968e-5</v>
      </c>
      <c r="AP6">
        <v>9.406e-5</v>
      </c>
      <c r="AQ6">
        <v>0.0001088</v>
      </c>
      <c r="AR6">
        <v>0.0001164</v>
      </c>
      <c r="AS6">
        <v>0.0001238</v>
      </c>
      <c r="AT6">
        <v>0.0001325</v>
      </c>
      <c r="AU6">
        <v>0.0001494</v>
      </c>
      <c r="AV6">
        <v>0.0001613</v>
      </c>
      <c r="AW6">
        <v>0.000169</v>
      </c>
      <c r="AX6">
        <v>0.0001775</v>
      </c>
      <c r="AY6">
        <v>0.0001888</v>
      </c>
      <c r="AZ6">
        <v>0.0002094</v>
      </c>
      <c r="BA6">
        <v>0.0002243</v>
      </c>
      <c r="BB6">
        <v>0.0002337</v>
      </c>
      <c r="BC6">
        <v>0.0002432</v>
      </c>
      <c r="BD6">
        <v>0.0002527</v>
      </c>
      <c r="BE6">
        <v>0.0002685</v>
      </c>
      <c r="BF6">
        <v>0.0002839</v>
      </c>
      <c r="BG6">
        <v>0.0002928</v>
      </c>
      <c r="BH6">
        <v>0.000302</v>
      </c>
      <c r="BI6">
        <v>0.0003123</v>
      </c>
      <c r="BJ6">
        <v>0.0003251</v>
      </c>
      <c r="BK6">
        <v>0.0003441</v>
      </c>
      <c r="BL6">
        <v>0.0003603</v>
      </c>
      <c r="BM6">
        <v>0.0003703</v>
      </c>
      <c r="BN6">
        <v>0.0003836</v>
      </c>
      <c r="BO6">
        <v>0.0004048</v>
      </c>
      <c r="BP6">
        <v>0.0004239</v>
      </c>
      <c r="BQ6">
        <v>0.000436</v>
      </c>
      <c r="BR6">
        <v>0.0004494</v>
      </c>
      <c r="BS6">
        <v>0.0004727</v>
      </c>
      <c r="BT6">
        <v>0.0004959</v>
      </c>
      <c r="BU6">
        <v>0.0005076</v>
      </c>
      <c r="BV6">
        <v>0.0005187</v>
      </c>
      <c r="BW6">
        <v>0.0005298</v>
      </c>
      <c r="BX6">
        <v>0.0005408</v>
      </c>
      <c r="BY6">
        <v>0.000557</v>
      </c>
      <c r="BZ6">
        <v>0.0007307</v>
      </c>
      <c r="CA6">
        <v>0.0008986</v>
      </c>
      <c r="CB6">
        <v>0.0011</v>
      </c>
      <c r="CC6">
        <v>0.0014</v>
      </c>
      <c r="CD6">
        <v>0.0018</v>
      </c>
      <c r="CE6">
        <v>0.0021</v>
      </c>
      <c r="CF6">
        <v>0.0025</v>
      </c>
      <c r="CG6">
        <v>0.0031</v>
      </c>
      <c r="CH6">
        <v>0.0038</v>
      </c>
      <c r="CI6">
        <v>0.0046</v>
      </c>
      <c r="CJ6">
        <v>0.0056</v>
      </c>
      <c r="CK6">
        <v>0.0068</v>
      </c>
      <c r="CL6">
        <v>0.0083</v>
      </c>
      <c r="CM6">
        <v>0.0099</v>
      </c>
      <c r="CN6">
        <v>0.0118</v>
      </c>
      <c r="CO6">
        <v>0.0258</v>
      </c>
      <c r="CP6">
        <v>0.0491</v>
      </c>
      <c r="CQ6">
        <v>0.0835</v>
      </c>
      <c r="CR6">
        <v>0.1178</v>
      </c>
      <c r="CS6">
        <v>0.1515</v>
      </c>
      <c r="CT6">
        <v>0.2031</v>
      </c>
      <c r="CU6">
        <v>0.2961</v>
      </c>
      <c r="CV6">
        <v>0.3442</v>
      </c>
      <c r="CW6">
        <v>0.3723</v>
      </c>
      <c r="CX6">
        <v>0.3945</v>
      </c>
      <c r="CY6">
        <v>0.4455</v>
      </c>
      <c r="CZ6">
        <v>0.4665</v>
      </c>
      <c r="DA6">
        <v>0.4719</v>
      </c>
      <c r="DB6">
        <v>0.4748</v>
      </c>
      <c r="DC6">
        <v>0.4774</v>
      </c>
      <c r="DD6">
        <v>0.484</v>
      </c>
      <c r="DE6">
        <v>0.4888</v>
      </c>
      <c r="DF6">
        <v>0.4906</v>
      </c>
      <c r="DG6">
        <v>0.4915</v>
      </c>
      <c r="DH6">
        <v>0.57</v>
      </c>
      <c r="DI6">
        <v>0.5863</v>
      </c>
      <c r="DJ6">
        <v>0.73</v>
      </c>
      <c r="DK6">
        <v>0.7585</v>
      </c>
      <c r="DL6">
        <v>0.7854</v>
      </c>
      <c r="DM6">
        <v>0.8</v>
      </c>
      <c r="DN6">
        <v>0.8</v>
      </c>
      <c r="DO6">
        <v>0.8</v>
      </c>
      <c r="DP6">
        <v>0.8</v>
      </c>
      <c r="DQ6">
        <v>0.8</v>
      </c>
      <c r="DR6">
        <v>0.8</v>
      </c>
      <c r="DS6">
        <v>0.9301</v>
      </c>
      <c r="DT6">
        <v>0.96</v>
      </c>
      <c r="DU6">
        <v>0.96</v>
      </c>
      <c r="DV6">
        <v>0.96</v>
      </c>
      <c r="DW6">
        <v>0.96</v>
      </c>
      <c r="DX6">
        <v>0.9723</v>
      </c>
    </row>
    <row r="7" spans="1:128">
      <c r="A7">
        <v>0.6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1.823e-8</v>
      </c>
      <c r="P7">
        <v>2.235e-7</v>
      </c>
      <c r="Q7">
        <v>8.257e-7</v>
      </c>
      <c r="R7">
        <v>1.49e-6</v>
      </c>
      <c r="S7">
        <v>1.855e-6</v>
      </c>
      <c r="T7">
        <v>2.216e-6</v>
      </c>
      <c r="U7">
        <v>2.614e-6</v>
      </c>
      <c r="V7">
        <v>3.59e-6</v>
      </c>
      <c r="W7">
        <v>4.847e-6</v>
      </c>
      <c r="X7">
        <v>5.85e-6</v>
      </c>
      <c r="Y7">
        <v>6.905e-6</v>
      </c>
      <c r="Z7">
        <v>8.34e-6</v>
      </c>
      <c r="AA7">
        <v>1.076e-5</v>
      </c>
      <c r="AB7">
        <v>1.665e-5</v>
      </c>
      <c r="AC7">
        <v>1.912e-5</v>
      </c>
      <c r="AD7">
        <v>2.205e-5</v>
      </c>
      <c r="AE7">
        <v>2.525e-5</v>
      </c>
      <c r="AF7">
        <v>3.02e-5</v>
      </c>
      <c r="AG7">
        <v>3.884e-5</v>
      </c>
      <c r="AH7">
        <v>4.361e-5</v>
      </c>
      <c r="AI7">
        <v>4.872e-5</v>
      </c>
      <c r="AJ7">
        <v>5.409e-5</v>
      </c>
      <c r="AK7">
        <v>5.988e-5</v>
      </c>
      <c r="AL7">
        <v>7.282e-5</v>
      </c>
      <c r="AM7">
        <v>8.248e-5</v>
      </c>
      <c r="AN7">
        <v>9.038e-5</v>
      </c>
      <c r="AO7">
        <v>9.884e-5</v>
      </c>
      <c r="AP7">
        <v>0.0001168</v>
      </c>
      <c r="AQ7">
        <v>0.0001356</v>
      </c>
      <c r="AR7">
        <v>0.0001466</v>
      </c>
      <c r="AS7">
        <v>0.0001573</v>
      </c>
      <c r="AT7">
        <v>0.0001699</v>
      </c>
      <c r="AU7">
        <v>0.0001943</v>
      </c>
      <c r="AV7">
        <v>0.0002114</v>
      </c>
      <c r="AW7">
        <v>0.0002222</v>
      </c>
      <c r="AX7">
        <v>0.0002334</v>
      </c>
      <c r="AY7">
        <v>0.0002494</v>
      </c>
      <c r="AZ7">
        <v>0.0002825</v>
      </c>
      <c r="BA7">
        <v>0.0003064</v>
      </c>
      <c r="BB7">
        <v>0.0003214</v>
      </c>
      <c r="BC7">
        <v>0.0003366</v>
      </c>
      <c r="BD7">
        <v>0.0003518</v>
      </c>
      <c r="BE7">
        <v>0.0003776</v>
      </c>
      <c r="BF7">
        <v>0.0004028</v>
      </c>
      <c r="BG7">
        <v>0.0004178</v>
      </c>
      <c r="BH7">
        <v>0.000433</v>
      </c>
      <c r="BI7">
        <v>0.0004487</v>
      </c>
      <c r="BJ7">
        <v>0.0004692</v>
      </c>
      <c r="BK7">
        <v>0.0005015</v>
      </c>
      <c r="BL7">
        <v>0.0005296</v>
      </c>
      <c r="BM7">
        <v>0.0005485</v>
      </c>
      <c r="BN7">
        <v>0.0005722</v>
      </c>
      <c r="BO7">
        <v>0.000607</v>
      </c>
      <c r="BP7">
        <v>0.0006384</v>
      </c>
      <c r="BQ7">
        <v>0.000658</v>
      </c>
      <c r="BR7">
        <v>0.0006798</v>
      </c>
      <c r="BS7">
        <v>0.0007183</v>
      </c>
      <c r="BT7">
        <v>0.0007568</v>
      </c>
      <c r="BU7">
        <v>0.0007791</v>
      </c>
      <c r="BV7">
        <v>0.0008005</v>
      </c>
      <c r="BW7">
        <v>0.000824</v>
      </c>
      <c r="BX7">
        <v>0.0008482</v>
      </c>
      <c r="BY7">
        <v>0.0008834</v>
      </c>
      <c r="BZ7">
        <v>0.0013</v>
      </c>
      <c r="CA7">
        <v>0.0017</v>
      </c>
      <c r="CB7">
        <v>0.0025</v>
      </c>
      <c r="CC7">
        <v>0.0034</v>
      </c>
      <c r="CD7">
        <v>0.0046</v>
      </c>
      <c r="CE7">
        <v>0.006</v>
      </c>
      <c r="CF7">
        <v>0.0078</v>
      </c>
      <c r="CG7">
        <v>0.01</v>
      </c>
      <c r="CH7">
        <v>0.0125</v>
      </c>
      <c r="CI7">
        <v>0.0155</v>
      </c>
      <c r="CJ7">
        <v>0.0192</v>
      </c>
      <c r="CK7">
        <v>0.0232</v>
      </c>
      <c r="CL7">
        <v>0.0277</v>
      </c>
      <c r="CM7">
        <v>0.0325</v>
      </c>
      <c r="CN7">
        <v>0.0379</v>
      </c>
      <c r="CO7">
        <v>0.0734</v>
      </c>
      <c r="CP7">
        <v>0.116</v>
      </c>
      <c r="CQ7">
        <v>0.1586</v>
      </c>
      <c r="CR7">
        <v>0.1924</v>
      </c>
      <c r="CS7">
        <v>0.2216</v>
      </c>
      <c r="CT7">
        <v>0.2685</v>
      </c>
      <c r="CU7">
        <v>0.3606</v>
      </c>
      <c r="CV7">
        <v>0.4034</v>
      </c>
      <c r="CW7">
        <v>0.4222</v>
      </c>
      <c r="CX7">
        <v>0.4351</v>
      </c>
      <c r="CY7">
        <v>0.4655</v>
      </c>
      <c r="CZ7">
        <v>0.4755</v>
      </c>
      <c r="DA7">
        <v>0.4787</v>
      </c>
      <c r="DB7">
        <v>0.4819</v>
      </c>
      <c r="DC7">
        <v>0.4851</v>
      </c>
      <c r="DD7">
        <v>0.4902</v>
      </c>
      <c r="DE7">
        <v>0.4918</v>
      </c>
      <c r="DF7">
        <v>0.4928</v>
      </c>
      <c r="DG7">
        <v>0.4937</v>
      </c>
      <c r="DH7">
        <v>0.57</v>
      </c>
      <c r="DI7">
        <v>0.5863</v>
      </c>
      <c r="DJ7">
        <v>0.73</v>
      </c>
      <c r="DK7">
        <v>0.7585</v>
      </c>
      <c r="DL7">
        <v>0.7854</v>
      </c>
      <c r="DM7">
        <v>0.8</v>
      </c>
      <c r="DN7">
        <v>0.8</v>
      </c>
      <c r="DO7">
        <v>0.8</v>
      </c>
      <c r="DP7">
        <v>0.8</v>
      </c>
      <c r="DQ7">
        <v>0.8</v>
      </c>
      <c r="DR7">
        <v>0.8</v>
      </c>
      <c r="DS7">
        <v>0.9301</v>
      </c>
      <c r="DT7">
        <v>0.96</v>
      </c>
      <c r="DU7">
        <v>0.96</v>
      </c>
      <c r="DV7">
        <v>0.96</v>
      </c>
      <c r="DW7">
        <v>0.96</v>
      </c>
      <c r="DX7">
        <v>0.9723</v>
      </c>
    </row>
    <row r="8" spans="1:128">
      <c r="A8">
        <v>0.7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1.823e-8</v>
      </c>
      <c r="P8">
        <v>2.235e-7</v>
      </c>
      <c r="Q8">
        <v>8.257e-7</v>
      </c>
      <c r="R8">
        <v>1.49e-6</v>
      </c>
      <c r="S8">
        <v>1.855e-6</v>
      </c>
      <c r="T8">
        <v>2.216e-6</v>
      </c>
      <c r="U8">
        <v>2.833e-6</v>
      </c>
      <c r="V8">
        <v>4.303e-6</v>
      </c>
      <c r="W8">
        <v>5.892e-6</v>
      </c>
      <c r="X8">
        <v>6.989e-6</v>
      </c>
      <c r="Y8">
        <v>8.135e-6</v>
      </c>
      <c r="Z8">
        <v>9.749e-6</v>
      </c>
      <c r="AA8">
        <v>1.267e-5</v>
      </c>
      <c r="AB8">
        <v>1.956e-5</v>
      </c>
      <c r="AC8">
        <v>2.273e-5</v>
      </c>
      <c r="AD8">
        <v>2.634e-5</v>
      </c>
      <c r="AE8">
        <v>3.012e-5</v>
      </c>
      <c r="AF8">
        <v>3.637e-5</v>
      </c>
      <c r="AG8">
        <v>4.806e-5</v>
      </c>
      <c r="AH8">
        <v>5.434e-5</v>
      </c>
      <c r="AI8">
        <v>6.053e-5</v>
      </c>
      <c r="AJ8">
        <v>6.678e-5</v>
      </c>
      <c r="AK8">
        <v>7.352e-5</v>
      </c>
      <c r="AL8">
        <v>9.079e-5</v>
      </c>
      <c r="AM8">
        <v>0.000104</v>
      </c>
      <c r="AN8">
        <v>0.0001149</v>
      </c>
      <c r="AO8">
        <v>0.0001259</v>
      </c>
      <c r="AP8">
        <v>0.0001489</v>
      </c>
      <c r="AQ8">
        <v>0.0001728</v>
      </c>
      <c r="AR8">
        <v>0.0001865</v>
      </c>
      <c r="AS8">
        <v>0.0002002</v>
      </c>
      <c r="AT8">
        <v>0.0002174</v>
      </c>
      <c r="AU8">
        <v>0.0002553</v>
      </c>
      <c r="AV8">
        <v>0.0002829</v>
      </c>
      <c r="AW8">
        <v>0.0003016</v>
      </c>
      <c r="AX8">
        <v>0.000321</v>
      </c>
      <c r="AY8">
        <v>0.0003468</v>
      </c>
      <c r="AZ8">
        <v>0.0003952</v>
      </c>
      <c r="BA8">
        <v>0.0004302</v>
      </c>
      <c r="BB8">
        <v>0.0004517</v>
      </c>
      <c r="BC8">
        <v>0.0004748</v>
      </c>
      <c r="BD8">
        <v>0.0004984</v>
      </c>
      <c r="BE8">
        <v>0.0005413</v>
      </c>
      <c r="BF8">
        <v>0.0005838</v>
      </c>
      <c r="BG8">
        <v>0.0006113</v>
      </c>
      <c r="BH8">
        <v>0.000639</v>
      </c>
      <c r="BI8">
        <v>0.0006673</v>
      </c>
      <c r="BJ8">
        <v>0.000704</v>
      </c>
      <c r="BK8">
        <v>0.0007613</v>
      </c>
      <c r="BL8">
        <v>0.0008119</v>
      </c>
      <c r="BM8">
        <v>0.0008477</v>
      </c>
      <c r="BN8">
        <v>0.0008933</v>
      </c>
      <c r="BO8">
        <v>0.0009621</v>
      </c>
      <c r="BP8">
        <v>0.001</v>
      </c>
      <c r="BQ8">
        <v>0.0011</v>
      </c>
      <c r="BR8">
        <v>0.0011</v>
      </c>
      <c r="BS8">
        <v>0.0012</v>
      </c>
      <c r="BT8">
        <v>0.0013</v>
      </c>
      <c r="BU8">
        <v>0.0013</v>
      </c>
      <c r="BV8">
        <v>0.0014</v>
      </c>
      <c r="BW8">
        <v>0.0014</v>
      </c>
      <c r="BX8">
        <v>0.0015</v>
      </c>
      <c r="BY8">
        <v>0.0016</v>
      </c>
      <c r="BZ8">
        <v>0.0025</v>
      </c>
      <c r="CA8">
        <v>0.0038</v>
      </c>
      <c r="CB8">
        <v>0.0059</v>
      </c>
      <c r="CC8">
        <v>0.0087</v>
      </c>
      <c r="CD8">
        <v>0.0123</v>
      </c>
      <c r="CE8">
        <v>0.0163</v>
      </c>
      <c r="CF8">
        <v>0.021</v>
      </c>
      <c r="CG8">
        <v>0.0269</v>
      </c>
      <c r="CH8">
        <v>0.033</v>
      </c>
      <c r="CI8">
        <v>0.0404</v>
      </c>
      <c r="CJ8">
        <v>0.0487</v>
      </c>
      <c r="CK8">
        <v>0.0577</v>
      </c>
      <c r="CL8">
        <v>0.0671</v>
      </c>
      <c r="CM8">
        <v>0.0763</v>
      </c>
      <c r="CN8">
        <v>0.0858</v>
      </c>
      <c r="CO8">
        <v>0.1368</v>
      </c>
      <c r="CP8">
        <v>0.1817</v>
      </c>
      <c r="CQ8">
        <v>0.2181</v>
      </c>
      <c r="CR8">
        <v>0.2492</v>
      </c>
      <c r="CS8">
        <v>0.2819</v>
      </c>
      <c r="CT8">
        <v>0.3328</v>
      </c>
      <c r="CU8">
        <v>0.4083</v>
      </c>
      <c r="CV8">
        <v>0.4385</v>
      </c>
      <c r="CW8">
        <v>0.4464</v>
      </c>
      <c r="CX8">
        <v>0.4511</v>
      </c>
      <c r="CY8">
        <v>0.4727</v>
      </c>
      <c r="CZ8">
        <v>0.4815</v>
      </c>
      <c r="DA8">
        <v>0.4852</v>
      </c>
      <c r="DB8">
        <v>0.4884</v>
      </c>
      <c r="DC8">
        <v>0.4904</v>
      </c>
      <c r="DD8">
        <v>0.4923</v>
      </c>
      <c r="DE8">
        <v>0.4937</v>
      </c>
      <c r="DF8">
        <v>0.4987</v>
      </c>
      <c r="DG8">
        <v>0.5049</v>
      </c>
      <c r="DH8">
        <v>0.57</v>
      </c>
      <c r="DI8">
        <v>0.5863</v>
      </c>
      <c r="DJ8">
        <v>0.73</v>
      </c>
      <c r="DK8">
        <v>0.7585</v>
      </c>
      <c r="DL8">
        <v>0.7854</v>
      </c>
      <c r="DM8">
        <v>0.8</v>
      </c>
      <c r="DN8">
        <v>0.8</v>
      </c>
      <c r="DO8">
        <v>0.8</v>
      </c>
      <c r="DP8">
        <v>0.8</v>
      </c>
      <c r="DQ8">
        <v>0.8</v>
      </c>
      <c r="DR8">
        <v>0.8</v>
      </c>
      <c r="DS8">
        <v>0.9301</v>
      </c>
      <c r="DT8">
        <v>0.96</v>
      </c>
      <c r="DU8">
        <v>0.96</v>
      </c>
      <c r="DV8">
        <v>0.96</v>
      </c>
      <c r="DW8">
        <v>0.96</v>
      </c>
      <c r="DX8">
        <v>0.9723</v>
      </c>
    </row>
    <row r="9" spans="1:128">
      <c r="A9">
        <v>0.8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1.823e-8</v>
      </c>
      <c r="P9">
        <v>2.235e-7</v>
      </c>
      <c r="Q9">
        <v>8.257e-7</v>
      </c>
      <c r="R9">
        <v>1.49e-6</v>
      </c>
      <c r="S9">
        <v>1.96e-6</v>
      </c>
      <c r="T9">
        <v>2.635e-6</v>
      </c>
      <c r="U9">
        <v>3.377e-6</v>
      </c>
      <c r="V9">
        <v>4.959e-6</v>
      </c>
      <c r="W9">
        <v>6.882e-6</v>
      </c>
      <c r="X9">
        <v>8.31e-6</v>
      </c>
      <c r="Y9">
        <v>9.73e-6</v>
      </c>
      <c r="Z9">
        <v>1.157e-5</v>
      </c>
      <c r="AA9">
        <v>1.473e-5</v>
      </c>
      <c r="AB9">
        <v>2.296e-5</v>
      </c>
      <c r="AC9">
        <v>2.659e-5</v>
      </c>
      <c r="AD9">
        <v>3.116e-5</v>
      </c>
      <c r="AE9">
        <v>3.624e-5</v>
      </c>
      <c r="AF9">
        <v>4.391e-5</v>
      </c>
      <c r="AG9">
        <v>5.701e-5</v>
      </c>
      <c r="AH9">
        <v>6.409e-5</v>
      </c>
      <c r="AI9">
        <v>7.163e-5</v>
      </c>
      <c r="AJ9">
        <v>7.974e-5</v>
      </c>
      <c r="AK9">
        <v>8.886e-5</v>
      </c>
      <c r="AL9">
        <v>0.0001119</v>
      </c>
      <c r="AM9">
        <v>0.0001292</v>
      </c>
      <c r="AN9">
        <v>0.0001435</v>
      </c>
      <c r="AO9">
        <v>0.0001588</v>
      </c>
      <c r="AP9">
        <v>0.0001914</v>
      </c>
      <c r="AQ9">
        <v>0.0002255</v>
      </c>
      <c r="AR9">
        <v>0.000245</v>
      </c>
      <c r="AS9">
        <v>0.0002652</v>
      </c>
      <c r="AT9">
        <v>0.0002904</v>
      </c>
      <c r="AU9">
        <v>0.0003431</v>
      </c>
      <c r="AV9">
        <v>0.0003809</v>
      </c>
      <c r="AW9">
        <v>0.0004062</v>
      </c>
      <c r="AX9">
        <v>0.0004333</v>
      </c>
      <c r="AY9">
        <v>0.0004716</v>
      </c>
      <c r="AZ9">
        <v>0.000549</v>
      </c>
      <c r="BA9">
        <v>0.0006065</v>
      </c>
      <c r="BB9">
        <v>0.0006441</v>
      </c>
      <c r="BC9">
        <v>0.0006833</v>
      </c>
      <c r="BD9">
        <v>0.000723</v>
      </c>
      <c r="BE9">
        <v>0.0007978</v>
      </c>
      <c r="BF9">
        <v>0.0008716</v>
      </c>
      <c r="BG9">
        <v>0.0009182</v>
      </c>
      <c r="BH9">
        <v>0.0009656</v>
      </c>
      <c r="BI9">
        <v>0.001</v>
      </c>
      <c r="BJ9">
        <v>0.0011</v>
      </c>
      <c r="BK9">
        <v>0.0012</v>
      </c>
      <c r="BL9">
        <v>0.0013</v>
      </c>
      <c r="BM9">
        <v>0.0014</v>
      </c>
      <c r="BN9">
        <v>0.0014</v>
      </c>
      <c r="BO9">
        <v>0.0016</v>
      </c>
      <c r="BP9">
        <v>0.0017</v>
      </c>
      <c r="BQ9">
        <v>0.0018</v>
      </c>
      <c r="BR9">
        <v>0.0019</v>
      </c>
      <c r="BS9">
        <v>0.0021</v>
      </c>
      <c r="BT9">
        <v>0.0022</v>
      </c>
      <c r="BU9">
        <v>0.0023</v>
      </c>
      <c r="BV9">
        <v>0.0025</v>
      </c>
      <c r="BW9">
        <v>0.0026</v>
      </c>
      <c r="BX9">
        <v>0.0027</v>
      </c>
      <c r="BY9">
        <v>0.0028</v>
      </c>
      <c r="BZ9">
        <v>0.005</v>
      </c>
      <c r="CA9">
        <v>0.008</v>
      </c>
      <c r="CB9">
        <v>0.0127</v>
      </c>
      <c r="CC9">
        <v>0.0187</v>
      </c>
      <c r="CD9">
        <v>0.0262</v>
      </c>
      <c r="CE9">
        <v>0.0344</v>
      </c>
      <c r="CF9">
        <v>0.0436</v>
      </c>
      <c r="CG9">
        <v>0.0547</v>
      </c>
      <c r="CH9">
        <v>0.0651</v>
      </c>
      <c r="CI9">
        <v>0.0769</v>
      </c>
      <c r="CJ9">
        <v>0.0893</v>
      </c>
      <c r="CK9">
        <v>0.1021</v>
      </c>
      <c r="CL9">
        <v>0.1147</v>
      </c>
      <c r="CM9">
        <v>0.1264</v>
      </c>
      <c r="CN9">
        <v>0.1378</v>
      </c>
      <c r="CO9">
        <v>0.1886</v>
      </c>
      <c r="CP9">
        <v>0.2267</v>
      </c>
      <c r="CQ9">
        <v>0.2671</v>
      </c>
      <c r="CR9">
        <v>0.3034</v>
      </c>
      <c r="CS9">
        <v>0.3365</v>
      </c>
      <c r="CT9">
        <v>0.3843</v>
      </c>
      <c r="CU9">
        <v>0.4349</v>
      </c>
      <c r="CV9">
        <v>0.4513</v>
      </c>
      <c r="CW9">
        <v>0.4564</v>
      </c>
      <c r="CX9">
        <v>0.4613</v>
      </c>
      <c r="CY9">
        <v>0.4791</v>
      </c>
      <c r="CZ9">
        <v>0.4872</v>
      </c>
      <c r="DA9">
        <v>0.4898</v>
      </c>
      <c r="DB9">
        <v>0.4912</v>
      </c>
      <c r="DC9">
        <v>0.492</v>
      </c>
      <c r="DD9">
        <v>0.4938</v>
      </c>
      <c r="DE9">
        <v>0.5015</v>
      </c>
      <c r="DF9">
        <v>0.5099</v>
      </c>
      <c r="DG9">
        <v>0.5182</v>
      </c>
      <c r="DH9">
        <v>0.57</v>
      </c>
      <c r="DI9">
        <v>0.5863</v>
      </c>
      <c r="DJ9">
        <v>0.73</v>
      </c>
      <c r="DK9">
        <v>0.7585</v>
      </c>
      <c r="DL9">
        <v>0.7854</v>
      </c>
      <c r="DM9">
        <v>0.8</v>
      </c>
      <c r="DN9">
        <v>0.8</v>
      </c>
      <c r="DO9">
        <v>0.8</v>
      </c>
      <c r="DP9">
        <v>0.8</v>
      </c>
      <c r="DQ9">
        <v>0.8</v>
      </c>
      <c r="DR9">
        <v>0.8</v>
      </c>
      <c r="DS9">
        <v>0.9301</v>
      </c>
      <c r="DT9">
        <v>0.96</v>
      </c>
      <c r="DU9">
        <v>0.96</v>
      </c>
      <c r="DV9">
        <v>0.96</v>
      </c>
      <c r="DW9">
        <v>0.96</v>
      </c>
      <c r="DX9">
        <v>0.9723</v>
      </c>
    </row>
    <row r="10" spans="1:128">
      <c r="A10">
        <v>0.9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1.823e-8</v>
      </c>
      <c r="P10">
        <v>2.235e-7</v>
      </c>
      <c r="Q10">
        <v>8.257e-7</v>
      </c>
      <c r="R10">
        <v>1.586e-6</v>
      </c>
      <c r="S10">
        <v>2.265e-6</v>
      </c>
      <c r="T10">
        <v>2.979e-6</v>
      </c>
      <c r="U10">
        <v>3.731e-6</v>
      </c>
      <c r="V10">
        <v>5.672e-6</v>
      </c>
      <c r="W10">
        <v>7.88e-6</v>
      </c>
      <c r="X10">
        <v>9.473e-6</v>
      </c>
      <c r="Y10">
        <v>1.123e-5</v>
      </c>
      <c r="Z10">
        <v>1.336e-5</v>
      </c>
      <c r="AA10">
        <v>1.698e-5</v>
      </c>
      <c r="AB10">
        <v>2.623e-5</v>
      </c>
      <c r="AC10">
        <v>3.099e-5</v>
      </c>
      <c r="AD10">
        <v>3.622e-5</v>
      </c>
      <c r="AE10">
        <v>4.163e-5</v>
      </c>
      <c r="AF10">
        <v>5.035e-5</v>
      </c>
      <c r="AG10">
        <v>6.644e-5</v>
      </c>
      <c r="AH10">
        <v>7.61e-5</v>
      </c>
      <c r="AI10">
        <v>8.623e-5</v>
      </c>
      <c r="AJ10">
        <v>9.721e-5</v>
      </c>
      <c r="AK10">
        <v>0.0001098</v>
      </c>
      <c r="AL10">
        <v>0.0001415</v>
      </c>
      <c r="AM10">
        <v>0.0001648</v>
      </c>
      <c r="AN10">
        <v>0.0001835</v>
      </c>
      <c r="AO10">
        <v>0.0002032</v>
      </c>
      <c r="AP10">
        <v>0.0002446</v>
      </c>
      <c r="AQ10">
        <v>0.0002878</v>
      </c>
      <c r="AR10">
        <v>0.0003129</v>
      </c>
      <c r="AS10">
        <v>0.0003399</v>
      </c>
      <c r="AT10">
        <v>0.0003744</v>
      </c>
      <c r="AU10">
        <v>0.0004497</v>
      </c>
      <c r="AV10">
        <v>0.0005063</v>
      </c>
      <c r="AW10">
        <v>0.0005467</v>
      </c>
      <c r="AX10">
        <v>0.0005887</v>
      </c>
      <c r="AY10">
        <v>0.000647</v>
      </c>
      <c r="AZ10">
        <v>0.0007627</v>
      </c>
      <c r="BA10">
        <v>0.0008494</v>
      </c>
      <c r="BB10">
        <v>0.0009075</v>
      </c>
      <c r="BC10">
        <v>0.0009708</v>
      </c>
      <c r="BD10">
        <v>0.001</v>
      </c>
      <c r="BE10">
        <v>0.0012</v>
      </c>
      <c r="BF10">
        <v>0.0013</v>
      </c>
      <c r="BG10">
        <v>0.0014</v>
      </c>
      <c r="BH10">
        <v>0.0015</v>
      </c>
      <c r="BI10">
        <v>0.0016</v>
      </c>
      <c r="BJ10">
        <v>0.0017</v>
      </c>
      <c r="BK10">
        <v>0.0019</v>
      </c>
      <c r="BL10">
        <v>0.002</v>
      </c>
      <c r="BM10">
        <v>0.0021</v>
      </c>
      <c r="BN10">
        <v>0.0023</v>
      </c>
      <c r="BO10">
        <v>0.0025</v>
      </c>
      <c r="BP10">
        <v>0.0027</v>
      </c>
      <c r="BQ10">
        <v>0.0029</v>
      </c>
      <c r="BR10">
        <v>0.0031</v>
      </c>
      <c r="BS10">
        <v>0.0034</v>
      </c>
      <c r="BT10">
        <v>0.0037</v>
      </c>
      <c r="BU10">
        <v>0.0039</v>
      </c>
      <c r="BV10">
        <v>0.0041</v>
      </c>
      <c r="BW10">
        <v>0.0043</v>
      </c>
      <c r="BX10">
        <v>0.0045</v>
      </c>
      <c r="BY10">
        <v>0.0048</v>
      </c>
      <c r="BZ10">
        <v>0.0088</v>
      </c>
      <c r="CA10">
        <v>0.0143</v>
      </c>
      <c r="CB10">
        <v>0.0226</v>
      </c>
      <c r="CC10">
        <v>0.0328</v>
      </c>
      <c r="CD10">
        <v>0.0453</v>
      </c>
      <c r="CE10">
        <v>0.0578</v>
      </c>
      <c r="CF10">
        <v>0.071</v>
      </c>
      <c r="CG10">
        <v>0.086</v>
      </c>
      <c r="CH10">
        <v>0.0994</v>
      </c>
      <c r="CI10">
        <v>0.114</v>
      </c>
      <c r="CJ10">
        <v>0.1288</v>
      </c>
      <c r="CK10">
        <v>0.1431</v>
      </c>
      <c r="CL10">
        <v>0.1564</v>
      </c>
      <c r="CM10">
        <v>0.1679</v>
      </c>
      <c r="CN10">
        <v>0.1784</v>
      </c>
      <c r="CO10">
        <v>0.2233</v>
      </c>
      <c r="CP10">
        <v>0.2667</v>
      </c>
      <c r="CQ10">
        <v>0.3124</v>
      </c>
      <c r="CR10">
        <v>0.3493</v>
      </c>
      <c r="CS10">
        <v>0.3805</v>
      </c>
      <c r="CT10">
        <v>0.4092</v>
      </c>
      <c r="CU10">
        <v>0.4451</v>
      </c>
      <c r="CV10">
        <v>0.4593</v>
      </c>
      <c r="CW10">
        <v>0.465</v>
      </c>
      <c r="CX10">
        <v>0.4687</v>
      </c>
      <c r="CY10">
        <v>0.4845</v>
      </c>
      <c r="CZ10">
        <v>0.4901</v>
      </c>
      <c r="DA10">
        <v>0.4912</v>
      </c>
      <c r="DB10">
        <v>0.4921</v>
      </c>
      <c r="DC10">
        <v>0.493</v>
      </c>
      <c r="DD10">
        <v>0.5001</v>
      </c>
      <c r="DE10">
        <v>0.5109</v>
      </c>
      <c r="DF10">
        <v>0.5218</v>
      </c>
      <c r="DG10">
        <v>0.5308</v>
      </c>
      <c r="DH10">
        <v>0.57</v>
      </c>
      <c r="DI10">
        <v>0.5863</v>
      </c>
      <c r="DJ10">
        <v>0.73</v>
      </c>
      <c r="DK10">
        <v>0.7585</v>
      </c>
      <c r="DL10">
        <v>0.7854</v>
      </c>
      <c r="DM10">
        <v>0.8</v>
      </c>
      <c r="DN10">
        <v>0.8</v>
      </c>
      <c r="DO10">
        <v>0.8</v>
      </c>
      <c r="DP10">
        <v>0.8</v>
      </c>
      <c r="DQ10">
        <v>0.8</v>
      </c>
      <c r="DR10">
        <v>0.8</v>
      </c>
      <c r="DS10">
        <v>0.9301</v>
      </c>
      <c r="DT10">
        <v>0.96</v>
      </c>
      <c r="DU10">
        <v>0.96</v>
      </c>
      <c r="DV10">
        <v>0.96</v>
      </c>
      <c r="DW10">
        <v>0.96</v>
      </c>
      <c r="DX10">
        <v>0.9723</v>
      </c>
    </row>
    <row r="11" spans="1:128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1.823e-8</v>
      </c>
      <c r="P11">
        <v>2.235e-7</v>
      </c>
      <c r="Q11">
        <v>8.666e-7</v>
      </c>
      <c r="R11">
        <v>1.782e-6</v>
      </c>
      <c r="S11">
        <v>2.512e-6</v>
      </c>
      <c r="T11">
        <v>3.234e-6</v>
      </c>
      <c r="U11">
        <v>4.195e-6</v>
      </c>
      <c r="V11">
        <v>6.48e-6</v>
      </c>
      <c r="W11">
        <v>8.974e-6</v>
      </c>
      <c r="X11">
        <v>1.067e-5</v>
      </c>
      <c r="Y11">
        <v>1.261e-5</v>
      </c>
      <c r="Z11">
        <v>1.518e-5</v>
      </c>
      <c r="AA11">
        <v>1.913e-5</v>
      </c>
      <c r="AB11">
        <v>2.928e-5</v>
      </c>
      <c r="AC11">
        <v>3.46e-5</v>
      </c>
      <c r="AD11">
        <v>4.052e-5</v>
      </c>
      <c r="AE11">
        <v>4.722e-5</v>
      </c>
      <c r="AF11">
        <v>5.875e-5</v>
      </c>
      <c r="AG11">
        <v>8.002e-5</v>
      </c>
      <c r="AH11">
        <v>9.255e-5</v>
      </c>
      <c r="AI11">
        <v>0.0001058</v>
      </c>
      <c r="AJ11">
        <v>0.00012</v>
      </c>
      <c r="AK11">
        <v>0.0001358</v>
      </c>
      <c r="AL11">
        <v>0.0001754</v>
      </c>
      <c r="AM11">
        <v>0.0002038</v>
      </c>
      <c r="AN11">
        <v>0.0002261</v>
      </c>
      <c r="AO11">
        <v>0.0002499</v>
      </c>
      <c r="AP11">
        <v>0.0003022</v>
      </c>
      <c r="AQ11">
        <v>0.000358</v>
      </c>
      <c r="AR11">
        <v>0.0003931</v>
      </c>
      <c r="AS11">
        <v>0.0004304</v>
      </c>
      <c r="AT11">
        <v>0.0004783</v>
      </c>
      <c r="AU11">
        <v>0.0005839</v>
      </c>
      <c r="AV11">
        <v>0.0006628</v>
      </c>
      <c r="AW11">
        <v>0.000719</v>
      </c>
      <c r="AX11">
        <v>0.00078</v>
      </c>
      <c r="AY11">
        <v>0.0008677</v>
      </c>
      <c r="AZ11">
        <v>0.001</v>
      </c>
      <c r="BA11">
        <v>0.0012</v>
      </c>
      <c r="BB11">
        <v>0.0013</v>
      </c>
      <c r="BC11">
        <v>0.0014</v>
      </c>
      <c r="BD11">
        <v>0.0015</v>
      </c>
      <c r="BE11">
        <v>0.0017</v>
      </c>
      <c r="BF11">
        <v>0.0019</v>
      </c>
      <c r="BG11">
        <v>0.002</v>
      </c>
      <c r="BH11">
        <v>0.0021</v>
      </c>
      <c r="BI11">
        <v>0.0023</v>
      </c>
      <c r="BJ11">
        <v>0.0024</v>
      </c>
      <c r="BK11">
        <v>0.0027</v>
      </c>
      <c r="BL11">
        <v>0.0029</v>
      </c>
      <c r="BM11">
        <v>0.0031</v>
      </c>
      <c r="BN11">
        <v>0.0034</v>
      </c>
      <c r="BO11">
        <v>0.0038</v>
      </c>
      <c r="BP11">
        <v>0.0041</v>
      </c>
      <c r="BQ11">
        <v>0.0044</v>
      </c>
      <c r="BR11">
        <v>0.0046</v>
      </c>
      <c r="BS11">
        <v>0.0051</v>
      </c>
      <c r="BT11">
        <v>0.0057</v>
      </c>
      <c r="BU11">
        <v>0.006</v>
      </c>
      <c r="BV11">
        <v>0.0063</v>
      </c>
      <c r="BW11">
        <v>0.0066</v>
      </c>
      <c r="BX11">
        <v>0.007</v>
      </c>
      <c r="BY11">
        <v>0.0075</v>
      </c>
      <c r="BZ11">
        <v>0.0137</v>
      </c>
      <c r="CA11">
        <v>0.022</v>
      </c>
      <c r="CB11">
        <v>0.0343</v>
      </c>
      <c r="CC11">
        <v>0.0485</v>
      </c>
      <c r="CD11">
        <v>0.065</v>
      </c>
      <c r="CE11">
        <v>0.0808</v>
      </c>
      <c r="CF11">
        <v>0.0968</v>
      </c>
      <c r="CG11">
        <v>0.1142</v>
      </c>
      <c r="CH11">
        <v>0.1295</v>
      </c>
      <c r="CI11">
        <v>0.1453</v>
      </c>
      <c r="CJ11">
        <v>0.1601</v>
      </c>
      <c r="CK11">
        <v>0.1738</v>
      </c>
      <c r="CL11">
        <v>0.1861</v>
      </c>
      <c r="CM11">
        <v>0.1966</v>
      </c>
      <c r="CN11">
        <v>0.2063</v>
      </c>
      <c r="CO11">
        <v>0.2527</v>
      </c>
      <c r="CP11">
        <v>0.303</v>
      </c>
      <c r="CQ11">
        <v>0.3504</v>
      </c>
      <c r="CR11">
        <v>0.3843</v>
      </c>
      <c r="CS11">
        <v>0.4033</v>
      </c>
      <c r="CT11">
        <v>0.4209</v>
      </c>
      <c r="CU11">
        <v>0.4529</v>
      </c>
      <c r="CV11">
        <v>0.466</v>
      </c>
      <c r="CW11">
        <v>0.4702</v>
      </c>
      <c r="CX11">
        <v>0.4745</v>
      </c>
      <c r="CY11">
        <v>0.4875</v>
      </c>
      <c r="CZ11">
        <v>0.4907</v>
      </c>
      <c r="DA11">
        <v>0.4917</v>
      </c>
      <c r="DB11">
        <v>0.4928</v>
      </c>
      <c r="DC11">
        <v>0.494</v>
      </c>
      <c r="DD11">
        <v>0.5068</v>
      </c>
      <c r="DE11">
        <v>0.5202</v>
      </c>
      <c r="DF11">
        <v>0.531</v>
      </c>
      <c r="DG11">
        <v>0.5349</v>
      </c>
      <c r="DH11">
        <v>0.57</v>
      </c>
      <c r="DI11">
        <v>0.5863</v>
      </c>
      <c r="DJ11">
        <v>0.73</v>
      </c>
      <c r="DK11">
        <v>0.7585</v>
      </c>
      <c r="DL11">
        <v>0.7854</v>
      </c>
      <c r="DM11">
        <v>0.8</v>
      </c>
      <c r="DN11">
        <v>0.8</v>
      </c>
      <c r="DO11">
        <v>0.8</v>
      </c>
      <c r="DP11">
        <v>0.8</v>
      </c>
      <c r="DQ11">
        <v>0.8</v>
      </c>
      <c r="DR11">
        <v>0.8</v>
      </c>
      <c r="DS11">
        <v>0.9301</v>
      </c>
      <c r="DT11">
        <v>0.96</v>
      </c>
      <c r="DU11">
        <v>0.96</v>
      </c>
      <c r="DV11">
        <v>0.96</v>
      </c>
      <c r="DW11">
        <v>0.96</v>
      </c>
      <c r="DX11">
        <v>0.9723</v>
      </c>
    </row>
    <row r="12" spans="1:128">
      <c r="A12">
        <v>1.1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1.823e-8</v>
      </c>
      <c r="P12">
        <v>2.235e-7</v>
      </c>
      <c r="Q12">
        <v>9.482e-7</v>
      </c>
      <c r="R12">
        <v>1.933e-6</v>
      </c>
      <c r="S12">
        <v>2.664e-6</v>
      </c>
      <c r="T12">
        <v>3.543e-6</v>
      </c>
      <c r="U12">
        <v>4.649e-6</v>
      </c>
      <c r="V12">
        <v>7.136e-6</v>
      </c>
      <c r="W12">
        <v>9.868e-6</v>
      </c>
      <c r="X12">
        <v>1.183e-5</v>
      </c>
      <c r="Y12">
        <v>1.406e-5</v>
      </c>
      <c r="Z12">
        <v>1.68e-5</v>
      </c>
      <c r="AA12">
        <v>2.116e-5</v>
      </c>
      <c r="AB12">
        <v>3.279e-5</v>
      </c>
      <c r="AC12">
        <v>3.954e-5</v>
      </c>
      <c r="AD12">
        <v>4.719e-5</v>
      </c>
      <c r="AE12">
        <v>5.602e-5</v>
      </c>
      <c r="AF12">
        <v>7.073e-5</v>
      </c>
      <c r="AG12">
        <v>9.688e-5</v>
      </c>
      <c r="AH12">
        <v>0.0001116</v>
      </c>
      <c r="AI12">
        <v>0.0001274</v>
      </c>
      <c r="AJ12">
        <v>0.0001445</v>
      </c>
      <c r="AK12">
        <v>0.0001642</v>
      </c>
      <c r="AL12">
        <v>0.0002102</v>
      </c>
      <c r="AM12">
        <v>0.0002437</v>
      </c>
      <c r="AN12">
        <v>0.0002704</v>
      </c>
      <c r="AO12">
        <v>0.0002992</v>
      </c>
      <c r="AP12">
        <v>0.0003678</v>
      </c>
      <c r="AQ12">
        <v>0.0004412</v>
      </c>
      <c r="AR12">
        <v>0.0004862</v>
      </c>
      <c r="AS12">
        <v>0.0005355</v>
      </c>
      <c r="AT12">
        <v>0.0006009</v>
      </c>
      <c r="AU12">
        <v>0.0007506</v>
      </c>
      <c r="AV12">
        <v>0.0008621</v>
      </c>
      <c r="AW12">
        <v>0.0009408</v>
      </c>
      <c r="AX12">
        <v>0.001</v>
      </c>
      <c r="AY12">
        <v>0.0012</v>
      </c>
      <c r="AZ12">
        <v>0.0014</v>
      </c>
      <c r="BA12">
        <v>0.0016</v>
      </c>
      <c r="BB12">
        <v>0.0017</v>
      </c>
      <c r="BC12">
        <v>0.0019</v>
      </c>
      <c r="BD12">
        <v>0.002</v>
      </c>
      <c r="BE12">
        <v>0.0022</v>
      </c>
      <c r="BF12">
        <v>0.0025</v>
      </c>
      <c r="BG12">
        <v>0.0027</v>
      </c>
      <c r="BH12">
        <v>0.0028</v>
      </c>
      <c r="BI12">
        <v>0.003</v>
      </c>
      <c r="BJ12">
        <v>0.0033</v>
      </c>
      <c r="BK12">
        <v>0.0037</v>
      </c>
      <c r="BL12">
        <v>0.0041</v>
      </c>
      <c r="BM12">
        <v>0.0044</v>
      </c>
      <c r="BN12">
        <v>0.0047</v>
      </c>
      <c r="BO12">
        <v>0.0053</v>
      </c>
      <c r="BP12">
        <v>0.0058</v>
      </c>
      <c r="BQ12">
        <v>0.0061</v>
      </c>
      <c r="BR12">
        <v>0.0065</v>
      </c>
      <c r="BS12">
        <v>0.0072</v>
      </c>
      <c r="BT12">
        <v>0.008</v>
      </c>
      <c r="BU12">
        <v>0.0084</v>
      </c>
      <c r="BV12">
        <v>0.0088</v>
      </c>
      <c r="BW12">
        <v>0.0093</v>
      </c>
      <c r="BX12">
        <v>0.0098</v>
      </c>
      <c r="BY12">
        <v>0.0105</v>
      </c>
      <c r="BZ12">
        <v>0.019</v>
      </c>
      <c r="CA12">
        <v>0.0301</v>
      </c>
      <c r="CB12">
        <v>0.0457</v>
      </c>
      <c r="CC12">
        <v>0.0633</v>
      </c>
      <c r="CD12">
        <v>0.0828</v>
      </c>
      <c r="CE12">
        <v>0.1008</v>
      </c>
      <c r="CF12">
        <v>0.1186</v>
      </c>
      <c r="CG12">
        <v>0.1375</v>
      </c>
      <c r="CH12">
        <v>0.153</v>
      </c>
      <c r="CI12">
        <v>0.1685</v>
      </c>
      <c r="CJ12">
        <v>0.1828</v>
      </c>
      <c r="CK12">
        <v>0.196</v>
      </c>
      <c r="CL12">
        <v>0.2079</v>
      </c>
      <c r="CM12">
        <v>0.2181</v>
      </c>
      <c r="CN12">
        <v>0.2277</v>
      </c>
      <c r="CO12">
        <v>0.2803</v>
      </c>
      <c r="CP12">
        <v>0.334</v>
      </c>
      <c r="CQ12">
        <v>0.3795</v>
      </c>
      <c r="CR12">
        <v>0.4017</v>
      </c>
      <c r="CS12">
        <v>0.4138</v>
      </c>
      <c r="CT12">
        <v>0.4302</v>
      </c>
      <c r="CU12">
        <v>0.4598</v>
      </c>
      <c r="CV12">
        <v>0.4703</v>
      </c>
      <c r="CW12">
        <v>0.4751</v>
      </c>
      <c r="CX12">
        <v>0.4788</v>
      </c>
      <c r="CY12">
        <v>0.4883</v>
      </c>
      <c r="CZ12">
        <v>0.491</v>
      </c>
      <c r="DA12">
        <v>0.4923</v>
      </c>
      <c r="DB12">
        <v>0.4935</v>
      </c>
      <c r="DC12">
        <v>0.4975</v>
      </c>
      <c r="DD12">
        <v>0.5131</v>
      </c>
      <c r="DE12">
        <v>0.5288</v>
      </c>
      <c r="DF12">
        <v>0.5341</v>
      </c>
      <c r="DG12">
        <v>0.5386</v>
      </c>
      <c r="DH12">
        <v>0.57</v>
      </c>
      <c r="DI12">
        <v>0.5863</v>
      </c>
      <c r="DJ12">
        <v>0.73</v>
      </c>
      <c r="DK12">
        <v>0.7585</v>
      </c>
      <c r="DL12">
        <v>0.7854</v>
      </c>
      <c r="DM12">
        <v>0.8</v>
      </c>
      <c r="DN12">
        <v>0.8</v>
      </c>
      <c r="DO12">
        <v>0.8</v>
      </c>
      <c r="DP12">
        <v>0.8</v>
      </c>
      <c r="DQ12">
        <v>0.8</v>
      </c>
      <c r="DR12">
        <v>0.8</v>
      </c>
      <c r="DS12">
        <v>0.9301</v>
      </c>
      <c r="DT12">
        <v>0.96</v>
      </c>
      <c r="DU12">
        <v>0.96</v>
      </c>
      <c r="DV12">
        <v>0.96</v>
      </c>
      <c r="DW12">
        <v>0.96</v>
      </c>
      <c r="DX12">
        <v>0.9723</v>
      </c>
    </row>
    <row r="13" spans="1:128">
      <c r="A13">
        <v>1.2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1.823e-8</v>
      </c>
      <c r="P13">
        <v>2.235e-7</v>
      </c>
      <c r="Q13">
        <v>9.891e-7</v>
      </c>
      <c r="R13">
        <v>2.033e-6</v>
      </c>
      <c r="S13">
        <v>2.87e-6</v>
      </c>
      <c r="T13">
        <v>3.897e-6</v>
      </c>
      <c r="U13">
        <v>5.048e-6</v>
      </c>
      <c r="V13">
        <v>7.85e-6</v>
      </c>
      <c r="W13">
        <v>1.096e-5</v>
      </c>
      <c r="X13">
        <v>1.31e-5</v>
      </c>
      <c r="Y13">
        <v>1.54e-5</v>
      </c>
      <c r="Z13">
        <v>1.81e-5</v>
      </c>
      <c r="AA13">
        <v>2.293e-5</v>
      </c>
      <c r="AB13">
        <v>3.793e-5</v>
      </c>
      <c r="AC13">
        <v>4.623e-5</v>
      </c>
      <c r="AD13">
        <v>5.566e-5</v>
      </c>
      <c r="AE13">
        <v>6.619e-5</v>
      </c>
      <c r="AF13">
        <v>8.346e-5</v>
      </c>
      <c r="AG13">
        <v>0.0001144</v>
      </c>
      <c r="AH13">
        <v>0.0001313</v>
      </c>
      <c r="AI13">
        <v>0.0001498</v>
      </c>
      <c r="AJ13">
        <v>0.0001698</v>
      </c>
      <c r="AK13">
        <v>0.0001919</v>
      </c>
      <c r="AL13">
        <v>0.0002458</v>
      </c>
      <c r="AM13">
        <v>0.0002857</v>
      </c>
      <c r="AN13">
        <v>0.0003185</v>
      </c>
      <c r="AO13">
        <v>0.0003551</v>
      </c>
      <c r="AP13">
        <v>0.0004432</v>
      </c>
      <c r="AQ13">
        <v>0.0005382</v>
      </c>
      <c r="AR13">
        <v>0.0005988</v>
      </c>
      <c r="AS13">
        <v>0.0006657</v>
      </c>
      <c r="AT13">
        <v>0.0007533</v>
      </c>
      <c r="AU13">
        <v>0.0009491</v>
      </c>
      <c r="AV13">
        <v>0.0011</v>
      </c>
      <c r="AW13">
        <v>0.0012</v>
      </c>
      <c r="AX13">
        <v>0.0013</v>
      </c>
      <c r="AY13">
        <v>0.0015</v>
      </c>
      <c r="AZ13">
        <v>0.0018</v>
      </c>
      <c r="BA13">
        <v>0.002</v>
      </c>
      <c r="BB13">
        <v>0.0022</v>
      </c>
      <c r="BC13">
        <v>0.0023</v>
      </c>
      <c r="BD13">
        <v>0.0025</v>
      </c>
      <c r="BE13">
        <v>0.0029</v>
      </c>
      <c r="BF13">
        <v>0.0032</v>
      </c>
      <c r="BG13">
        <v>0.0034</v>
      </c>
      <c r="BH13">
        <v>0.0037</v>
      </c>
      <c r="BI13">
        <v>0.004</v>
      </c>
      <c r="BJ13">
        <v>0.0043</v>
      </c>
      <c r="BK13">
        <v>0.0049</v>
      </c>
      <c r="BL13">
        <v>0.0054</v>
      </c>
      <c r="BM13">
        <v>0.0057</v>
      </c>
      <c r="BN13">
        <v>0.0062</v>
      </c>
      <c r="BO13">
        <v>0.0069</v>
      </c>
      <c r="BP13">
        <v>0.0075</v>
      </c>
      <c r="BQ13">
        <v>0.008</v>
      </c>
      <c r="BR13">
        <v>0.0085</v>
      </c>
      <c r="BS13">
        <v>0.0094</v>
      </c>
      <c r="BT13">
        <v>0.0103</v>
      </c>
      <c r="BU13">
        <v>0.0109</v>
      </c>
      <c r="BV13">
        <v>0.0115</v>
      </c>
      <c r="BW13">
        <v>0.0121</v>
      </c>
      <c r="BX13">
        <v>0.0127</v>
      </c>
      <c r="BY13">
        <v>0.0136</v>
      </c>
      <c r="BZ13">
        <v>0.0242</v>
      </c>
      <c r="CA13">
        <v>0.0377</v>
      </c>
      <c r="CB13">
        <v>0.0561</v>
      </c>
      <c r="CC13">
        <v>0.0762</v>
      </c>
      <c r="CD13">
        <v>0.0978</v>
      </c>
      <c r="CE13">
        <v>0.1173</v>
      </c>
      <c r="CF13">
        <v>0.1361</v>
      </c>
      <c r="CG13">
        <v>0.1555</v>
      </c>
      <c r="CH13">
        <v>0.1709</v>
      </c>
      <c r="CI13">
        <v>0.1862</v>
      </c>
      <c r="CJ13">
        <v>0.2004</v>
      </c>
      <c r="CK13">
        <v>0.2136</v>
      </c>
      <c r="CL13">
        <v>0.2254</v>
      </c>
      <c r="CM13">
        <v>0.2358</v>
      </c>
      <c r="CN13">
        <v>0.2462</v>
      </c>
      <c r="CO13">
        <v>0.3046</v>
      </c>
      <c r="CP13">
        <v>0.3589</v>
      </c>
      <c r="CQ13">
        <v>0.396</v>
      </c>
      <c r="CR13">
        <v>0.4104</v>
      </c>
      <c r="CS13">
        <v>0.4206</v>
      </c>
      <c r="CT13">
        <v>0.4388</v>
      </c>
      <c r="CU13">
        <v>0.4646</v>
      </c>
      <c r="CV13">
        <v>0.4744</v>
      </c>
      <c r="CW13">
        <v>0.4785</v>
      </c>
      <c r="CX13">
        <v>0.4812</v>
      </c>
      <c r="CY13">
        <v>0.4888</v>
      </c>
      <c r="CZ13">
        <v>0.4914</v>
      </c>
      <c r="DA13">
        <v>0.4927</v>
      </c>
      <c r="DB13">
        <v>0.4943</v>
      </c>
      <c r="DC13">
        <v>0.5011</v>
      </c>
      <c r="DD13">
        <v>0.5187</v>
      </c>
      <c r="DE13">
        <v>0.5318</v>
      </c>
      <c r="DF13">
        <v>0.537</v>
      </c>
      <c r="DG13">
        <v>0.5421</v>
      </c>
      <c r="DH13">
        <v>0.57</v>
      </c>
      <c r="DI13">
        <v>0.5863</v>
      </c>
      <c r="DJ13">
        <v>0.73</v>
      </c>
      <c r="DK13">
        <v>0.7585</v>
      </c>
      <c r="DL13">
        <v>0.7854</v>
      </c>
      <c r="DM13">
        <v>0.8</v>
      </c>
      <c r="DN13">
        <v>0.8</v>
      </c>
      <c r="DO13">
        <v>0.8</v>
      </c>
      <c r="DP13">
        <v>0.8</v>
      </c>
      <c r="DQ13">
        <v>0.8</v>
      </c>
      <c r="DR13">
        <v>0.8</v>
      </c>
      <c r="DS13">
        <v>0.9301</v>
      </c>
      <c r="DT13">
        <v>0.96</v>
      </c>
      <c r="DU13">
        <v>0.96</v>
      </c>
      <c r="DV13">
        <v>0.96</v>
      </c>
      <c r="DW13">
        <v>0.96</v>
      </c>
      <c r="DX13">
        <v>0.9723</v>
      </c>
    </row>
    <row r="14" spans="1:128">
      <c r="A14">
        <v>1.3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1.823e-8</v>
      </c>
      <c r="P14">
        <v>2.235e-7</v>
      </c>
      <c r="Q14">
        <v>1.03e-6</v>
      </c>
      <c r="R14">
        <v>2.181e-6</v>
      </c>
      <c r="S14">
        <v>3.122e-6</v>
      </c>
      <c r="T14">
        <v>4.142e-6</v>
      </c>
      <c r="U14">
        <v>5.467e-6</v>
      </c>
      <c r="V14">
        <v>8.553e-6</v>
      </c>
      <c r="W14">
        <v>1.186e-5</v>
      </c>
      <c r="X14">
        <v>1.409e-5</v>
      </c>
      <c r="Y14">
        <v>1.651e-5</v>
      </c>
      <c r="Z14">
        <v>1.97e-5</v>
      </c>
      <c r="AA14">
        <v>2.566e-5</v>
      </c>
      <c r="AB14">
        <v>4.397e-5</v>
      </c>
      <c r="AC14">
        <v>5.399e-5</v>
      </c>
      <c r="AD14">
        <v>6.511e-5</v>
      </c>
      <c r="AE14">
        <v>7.72e-5</v>
      </c>
      <c r="AF14">
        <v>9.672e-5</v>
      </c>
      <c r="AG14">
        <v>0.0001316</v>
      </c>
      <c r="AH14">
        <v>0.0001512</v>
      </c>
      <c r="AI14">
        <v>0.0001724</v>
      </c>
      <c r="AJ14">
        <v>0.0001948</v>
      </c>
      <c r="AK14">
        <v>0.0002195</v>
      </c>
      <c r="AL14">
        <v>0.0002836</v>
      </c>
      <c r="AM14">
        <v>0.0003318</v>
      </c>
      <c r="AN14">
        <v>0.0003721</v>
      </c>
      <c r="AO14">
        <v>0.0004178</v>
      </c>
      <c r="AP14">
        <v>0.0005315</v>
      </c>
      <c r="AQ14">
        <v>0.0006541</v>
      </c>
      <c r="AR14">
        <v>0.0007299</v>
      </c>
      <c r="AS14">
        <v>0.0008131</v>
      </c>
      <c r="AT14">
        <v>0.0009218</v>
      </c>
      <c r="AU14">
        <v>0.0012</v>
      </c>
      <c r="AV14">
        <v>0.0013</v>
      </c>
      <c r="AW14">
        <v>0.0015</v>
      </c>
      <c r="AX14">
        <v>0.0016</v>
      </c>
      <c r="AY14">
        <v>0.0018</v>
      </c>
      <c r="AZ14">
        <v>0.0022</v>
      </c>
      <c r="BA14">
        <v>0.0025</v>
      </c>
      <c r="BB14">
        <v>0.0026</v>
      </c>
      <c r="BC14">
        <v>0.0029</v>
      </c>
      <c r="BD14">
        <v>0.0031</v>
      </c>
      <c r="BE14">
        <v>0.0035</v>
      </c>
      <c r="BF14">
        <v>0.004</v>
      </c>
      <c r="BG14">
        <v>0.0043</v>
      </c>
      <c r="BH14">
        <v>0.0046</v>
      </c>
      <c r="BI14">
        <v>0.0049</v>
      </c>
      <c r="BJ14">
        <v>0.0054</v>
      </c>
      <c r="BK14">
        <v>0.006</v>
      </c>
      <c r="BL14">
        <v>0.0066</v>
      </c>
      <c r="BM14">
        <v>0.0071</v>
      </c>
      <c r="BN14">
        <v>0.0076</v>
      </c>
      <c r="BO14">
        <v>0.0085</v>
      </c>
      <c r="BP14">
        <v>0.0093</v>
      </c>
      <c r="BQ14">
        <v>0.0098</v>
      </c>
      <c r="BR14">
        <v>0.0104</v>
      </c>
      <c r="BS14">
        <v>0.0115</v>
      </c>
      <c r="BT14">
        <v>0.0126</v>
      </c>
      <c r="BU14">
        <v>0.0133</v>
      </c>
      <c r="BV14">
        <v>0.014</v>
      </c>
      <c r="BW14">
        <v>0.0147</v>
      </c>
      <c r="BX14">
        <v>0.0155</v>
      </c>
      <c r="BY14">
        <v>0.0165</v>
      </c>
      <c r="BZ14">
        <v>0.0291</v>
      </c>
      <c r="CA14">
        <v>0.0446</v>
      </c>
      <c r="CB14">
        <v>0.0652</v>
      </c>
      <c r="CC14">
        <v>0.087</v>
      </c>
      <c r="CD14">
        <v>0.1103</v>
      </c>
      <c r="CE14">
        <v>0.1308</v>
      </c>
      <c r="CF14">
        <v>0.1502</v>
      </c>
      <c r="CG14">
        <v>0.1698</v>
      </c>
      <c r="CH14">
        <v>0.1852</v>
      </c>
      <c r="CI14">
        <v>0.2007</v>
      </c>
      <c r="CJ14">
        <v>0.2151</v>
      </c>
      <c r="CK14">
        <v>0.2283</v>
      </c>
      <c r="CL14">
        <v>0.2404</v>
      </c>
      <c r="CM14">
        <v>0.2516</v>
      </c>
      <c r="CN14">
        <v>0.2632</v>
      </c>
      <c r="CO14">
        <v>0.3253</v>
      </c>
      <c r="CP14">
        <v>0.377</v>
      </c>
      <c r="CQ14">
        <v>0.4039</v>
      </c>
      <c r="CR14">
        <v>0.416</v>
      </c>
      <c r="CS14">
        <v>0.4267</v>
      </c>
      <c r="CT14">
        <v>0.4468</v>
      </c>
      <c r="CU14">
        <v>0.4692</v>
      </c>
      <c r="CV14">
        <v>0.4774</v>
      </c>
      <c r="CW14">
        <v>0.4806</v>
      </c>
      <c r="CX14">
        <v>0.4827</v>
      </c>
      <c r="CY14">
        <v>0.4893</v>
      </c>
      <c r="CZ14">
        <v>0.4917</v>
      </c>
      <c r="DA14">
        <v>0.4931</v>
      </c>
      <c r="DB14">
        <v>0.4968</v>
      </c>
      <c r="DC14">
        <v>0.5044</v>
      </c>
      <c r="DD14">
        <v>0.5233</v>
      </c>
      <c r="DE14">
        <v>0.5338</v>
      </c>
      <c r="DF14">
        <v>0.5396</v>
      </c>
      <c r="DG14">
        <v>0.5455</v>
      </c>
      <c r="DH14">
        <v>0.57</v>
      </c>
      <c r="DI14">
        <v>0.5863</v>
      </c>
      <c r="DJ14">
        <v>0.73</v>
      </c>
      <c r="DK14">
        <v>0.7585</v>
      </c>
      <c r="DL14">
        <v>0.7854</v>
      </c>
      <c r="DM14">
        <v>0.8</v>
      </c>
      <c r="DN14">
        <v>0.8</v>
      </c>
      <c r="DO14">
        <v>0.8</v>
      </c>
      <c r="DP14">
        <v>0.8</v>
      </c>
      <c r="DQ14">
        <v>0.8</v>
      </c>
      <c r="DR14">
        <v>0.8</v>
      </c>
      <c r="DS14">
        <v>0.9301</v>
      </c>
      <c r="DT14">
        <v>0.96</v>
      </c>
      <c r="DU14">
        <v>0.96</v>
      </c>
      <c r="DV14">
        <v>0.96</v>
      </c>
      <c r="DW14">
        <v>0.96</v>
      </c>
      <c r="DX14">
        <v>0.9723</v>
      </c>
    </row>
    <row r="15" spans="1:128">
      <c r="A15">
        <v>1.4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1.823e-8</v>
      </c>
      <c r="P15">
        <v>2.235e-7</v>
      </c>
      <c r="Q15">
        <v>1.071e-6</v>
      </c>
      <c r="R15">
        <v>2.329e-6</v>
      </c>
      <c r="S15">
        <v>3.374e-6</v>
      </c>
      <c r="T15">
        <v>4.551e-6</v>
      </c>
      <c r="U15">
        <v>5.911e-6</v>
      </c>
      <c r="V15">
        <v>9.214e-6</v>
      </c>
      <c r="W15">
        <v>1.271e-5</v>
      </c>
      <c r="X15">
        <v>1.505e-5</v>
      </c>
      <c r="Y15">
        <v>1.801e-5</v>
      </c>
      <c r="Z15">
        <v>2.218e-5</v>
      </c>
      <c r="AA15">
        <v>2.954e-5</v>
      </c>
      <c r="AB15">
        <v>5.081e-5</v>
      </c>
      <c r="AC15">
        <v>6.238e-5</v>
      </c>
      <c r="AD15">
        <v>7.489e-5</v>
      </c>
      <c r="AE15">
        <v>8.878e-5</v>
      </c>
      <c r="AF15">
        <v>0.0001109</v>
      </c>
      <c r="AG15">
        <v>0.0001495</v>
      </c>
      <c r="AH15">
        <v>0.0001717</v>
      </c>
      <c r="AI15">
        <v>0.0001952</v>
      </c>
      <c r="AJ15">
        <v>0.0002203</v>
      </c>
      <c r="AK15">
        <v>0.0002488</v>
      </c>
      <c r="AL15">
        <v>0.0003264</v>
      </c>
      <c r="AM15">
        <v>0.0003861</v>
      </c>
      <c r="AN15">
        <v>0.0004371</v>
      </c>
      <c r="AO15">
        <v>0.0004948</v>
      </c>
      <c r="AP15">
        <v>0.0006331</v>
      </c>
      <c r="AQ15">
        <v>0.0007815</v>
      </c>
      <c r="AR15">
        <v>0.0008734</v>
      </c>
      <c r="AS15">
        <v>0.0009732</v>
      </c>
      <c r="AT15">
        <v>0.0011</v>
      </c>
      <c r="AU15">
        <v>0.0014</v>
      </c>
      <c r="AV15">
        <v>0.0016</v>
      </c>
      <c r="AW15">
        <v>0.0017</v>
      </c>
      <c r="AX15">
        <v>0.0019</v>
      </c>
      <c r="AY15">
        <v>0.0021</v>
      </c>
      <c r="AZ15">
        <v>0.0026</v>
      </c>
      <c r="BA15">
        <v>0.0029</v>
      </c>
      <c r="BB15">
        <v>0.0032</v>
      </c>
      <c r="BC15">
        <v>0.0034</v>
      </c>
      <c r="BD15">
        <v>0.0037</v>
      </c>
      <c r="BE15">
        <v>0.0042</v>
      </c>
      <c r="BF15">
        <v>0.0048</v>
      </c>
      <c r="BG15">
        <v>0.0051</v>
      </c>
      <c r="BH15">
        <v>0.0055</v>
      </c>
      <c r="BI15">
        <v>0.0059</v>
      </c>
      <c r="BJ15">
        <v>0.0064</v>
      </c>
      <c r="BK15">
        <v>0.0072</v>
      </c>
      <c r="BL15">
        <v>0.0079</v>
      </c>
      <c r="BM15">
        <v>0.0084</v>
      </c>
      <c r="BN15">
        <v>0.009</v>
      </c>
      <c r="BO15">
        <v>0.0101</v>
      </c>
      <c r="BP15">
        <v>0.011</v>
      </c>
      <c r="BQ15">
        <v>0.0116</v>
      </c>
      <c r="BR15">
        <v>0.0123</v>
      </c>
      <c r="BS15">
        <v>0.0136</v>
      </c>
      <c r="BT15">
        <v>0.0149</v>
      </c>
      <c r="BU15">
        <v>0.0157</v>
      </c>
      <c r="BV15">
        <v>0.0165</v>
      </c>
      <c r="BW15">
        <v>0.0173</v>
      </c>
      <c r="BX15">
        <v>0.0182</v>
      </c>
      <c r="BY15">
        <v>0.0194</v>
      </c>
      <c r="BZ15">
        <v>0.0336</v>
      </c>
      <c r="CA15">
        <v>0.0507</v>
      </c>
      <c r="CB15">
        <v>0.0731</v>
      </c>
      <c r="CC15">
        <v>0.0964</v>
      </c>
      <c r="CD15">
        <v>0.1209</v>
      </c>
      <c r="CE15">
        <v>0.1421</v>
      </c>
      <c r="CF15">
        <v>0.1619</v>
      </c>
      <c r="CG15">
        <v>0.1816</v>
      </c>
      <c r="CH15">
        <v>0.1973</v>
      </c>
      <c r="CI15">
        <v>0.213</v>
      </c>
      <c r="CJ15">
        <v>0.2275</v>
      </c>
      <c r="CK15">
        <v>0.241</v>
      </c>
      <c r="CL15">
        <v>0.2537</v>
      </c>
      <c r="CM15">
        <v>0.266</v>
      </c>
      <c r="CN15">
        <v>0.2784</v>
      </c>
      <c r="CO15">
        <v>0.3421</v>
      </c>
      <c r="CP15">
        <v>0.3886</v>
      </c>
      <c r="CQ15">
        <v>0.4088</v>
      </c>
      <c r="CR15">
        <v>0.4206</v>
      </c>
      <c r="CS15">
        <v>0.4322</v>
      </c>
      <c r="CT15">
        <v>0.4538</v>
      </c>
      <c r="CU15">
        <v>0.4733</v>
      </c>
      <c r="CV15">
        <v>0.4794</v>
      </c>
      <c r="CW15">
        <v>0.4818</v>
      </c>
      <c r="CX15">
        <v>0.4841</v>
      </c>
      <c r="CY15">
        <v>0.4899</v>
      </c>
      <c r="CZ15">
        <v>0.492</v>
      </c>
      <c r="DA15">
        <v>0.4935</v>
      </c>
      <c r="DB15">
        <v>0.4992</v>
      </c>
      <c r="DC15">
        <v>0.5072</v>
      </c>
      <c r="DD15">
        <v>0.5272</v>
      </c>
      <c r="DE15">
        <v>0.5356</v>
      </c>
      <c r="DF15">
        <v>0.5422</v>
      </c>
      <c r="DG15">
        <v>0.5487</v>
      </c>
      <c r="DH15">
        <v>0.57</v>
      </c>
      <c r="DI15">
        <v>0.5863</v>
      </c>
      <c r="DJ15">
        <v>0.73</v>
      </c>
      <c r="DK15">
        <v>0.7585</v>
      </c>
      <c r="DL15">
        <v>0.7854</v>
      </c>
      <c r="DM15">
        <v>0.8</v>
      </c>
      <c r="DN15">
        <v>0.8</v>
      </c>
      <c r="DO15">
        <v>0.8</v>
      </c>
      <c r="DP15">
        <v>0.8</v>
      </c>
      <c r="DQ15">
        <v>0.8</v>
      </c>
      <c r="DR15">
        <v>0.8</v>
      </c>
      <c r="DS15">
        <v>0.9301</v>
      </c>
      <c r="DT15">
        <v>0.96</v>
      </c>
      <c r="DU15">
        <v>0.96</v>
      </c>
      <c r="DV15">
        <v>0.96</v>
      </c>
      <c r="DW15">
        <v>0.96</v>
      </c>
      <c r="DX15">
        <v>0.9723</v>
      </c>
    </row>
    <row r="16" spans="1:128">
      <c r="A16">
        <v>1.5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1.823e-8</v>
      </c>
      <c r="P16">
        <v>2.235e-7</v>
      </c>
      <c r="Q16">
        <v>1.071e-6</v>
      </c>
      <c r="R16">
        <v>2.473e-6</v>
      </c>
      <c r="S16">
        <v>3.621e-6</v>
      </c>
      <c r="T16">
        <v>4.86e-6</v>
      </c>
      <c r="U16">
        <v>6.419e-6</v>
      </c>
      <c r="V16">
        <v>9.865e-6</v>
      </c>
      <c r="W16">
        <v>1.35e-5</v>
      </c>
      <c r="X16">
        <v>1.635e-5</v>
      </c>
      <c r="Y16">
        <v>2.018e-5</v>
      </c>
      <c r="Z16">
        <v>2.515e-5</v>
      </c>
      <c r="AA16">
        <v>3.364e-5</v>
      </c>
      <c r="AB16">
        <v>5.796e-5</v>
      </c>
      <c r="AC16">
        <v>7.116e-5</v>
      </c>
      <c r="AD16">
        <v>8.521e-5</v>
      </c>
      <c r="AE16">
        <v>0.0001005</v>
      </c>
      <c r="AF16">
        <v>0.0001249</v>
      </c>
      <c r="AG16">
        <v>0.0001678</v>
      </c>
      <c r="AH16">
        <v>0.0001919</v>
      </c>
      <c r="AI16">
        <v>0.000218</v>
      </c>
      <c r="AJ16">
        <v>0.0002466</v>
      </c>
      <c r="AK16">
        <v>0.0002799</v>
      </c>
      <c r="AL16">
        <v>0.000376</v>
      </c>
      <c r="AM16">
        <v>0.0004493</v>
      </c>
      <c r="AN16">
        <v>0.0005109</v>
      </c>
      <c r="AO16">
        <v>0.0005791</v>
      </c>
      <c r="AP16">
        <v>0.0007413</v>
      </c>
      <c r="AQ16">
        <v>0.0009151</v>
      </c>
      <c r="AR16">
        <v>0.001</v>
      </c>
      <c r="AS16">
        <v>0.0011</v>
      </c>
      <c r="AT16">
        <v>0.0013</v>
      </c>
      <c r="AU16">
        <v>0.0016</v>
      </c>
      <c r="AV16">
        <v>0.0019</v>
      </c>
      <c r="AW16">
        <v>0.002</v>
      </c>
      <c r="AX16">
        <v>0.0022</v>
      </c>
      <c r="AY16">
        <v>0.0025</v>
      </c>
      <c r="AZ16">
        <v>0.003</v>
      </c>
      <c r="BA16">
        <v>0.0034</v>
      </c>
      <c r="BB16">
        <v>0.0037</v>
      </c>
      <c r="BC16">
        <v>0.004</v>
      </c>
      <c r="BD16">
        <v>0.0043</v>
      </c>
      <c r="BE16">
        <v>0.0049</v>
      </c>
      <c r="BF16">
        <v>0.0056</v>
      </c>
      <c r="BG16">
        <v>0.006</v>
      </c>
      <c r="BH16">
        <v>0.0064</v>
      </c>
      <c r="BI16">
        <v>0.0069</v>
      </c>
      <c r="BJ16">
        <v>0.0074</v>
      </c>
      <c r="BK16">
        <v>0.0083</v>
      </c>
      <c r="BL16">
        <v>0.0091</v>
      </c>
      <c r="BM16">
        <v>0.0097</v>
      </c>
      <c r="BN16">
        <v>0.0104</v>
      </c>
      <c r="BO16">
        <v>0.0116</v>
      </c>
      <c r="BP16">
        <v>0.0126</v>
      </c>
      <c r="BQ16">
        <v>0.0134</v>
      </c>
      <c r="BR16">
        <v>0.0142</v>
      </c>
      <c r="BS16">
        <v>0.0156</v>
      </c>
      <c r="BT16">
        <v>0.0171</v>
      </c>
      <c r="BU16">
        <v>0.018</v>
      </c>
      <c r="BV16">
        <v>0.0188</v>
      </c>
      <c r="BW16">
        <v>0.0198</v>
      </c>
      <c r="BX16">
        <v>0.0207</v>
      </c>
      <c r="BY16">
        <v>0.0221</v>
      </c>
      <c r="BZ16">
        <v>0.0377</v>
      </c>
      <c r="CA16">
        <v>0.0562</v>
      </c>
      <c r="CB16">
        <v>0.08</v>
      </c>
      <c r="CC16">
        <v>0.1045</v>
      </c>
      <c r="CD16">
        <v>0.1299</v>
      </c>
      <c r="CE16">
        <v>0.1517</v>
      </c>
      <c r="CF16">
        <v>0.1718</v>
      </c>
      <c r="CG16">
        <v>0.1918</v>
      </c>
      <c r="CH16">
        <v>0.2077</v>
      </c>
      <c r="CI16">
        <v>0.2236</v>
      </c>
      <c r="CJ16">
        <v>0.2383</v>
      </c>
      <c r="CK16">
        <v>0.2522</v>
      </c>
      <c r="CL16">
        <v>0.2657</v>
      </c>
      <c r="CM16">
        <v>0.2787</v>
      </c>
      <c r="CN16">
        <v>0.2917</v>
      </c>
      <c r="CO16">
        <v>0.355</v>
      </c>
      <c r="CP16">
        <v>0.3959</v>
      </c>
      <c r="CQ16">
        <v>0.4125</v>
      </c>
      <c r="CR16">
        <v>0.4249</v>
      </c>
      <c r="CS16">
        <v>0.4374</v>
      </c>
      <c r="CT16">
        <v>0.46</v>
      </c>
      <c r="CU16">
        <v>0.4761</v>
      </c>
      <c r="CV16">
        <v>0.4805</v>
      </c>
      <c r="CW16">
        <v>0.4829</v>
      </c>
      <c r="CX16">
        <v>0.4855</v>
      </c>
      <c r="CY16">
        <v>0.4904</v>
      </c>
      <c r="CZ16">
        <v>0.4923</v>
      </c>
      <c r="DA16">
        <v>0.4939</v>
      </c>
      <c r="DB16">
        <v>0.5014</v>
      </c>
      <c r="DC16">
        <v>0.5097</v>
      </c>
      <c r="DD16">
        <v>0.5301</v>
      </c>
      <c r="DE16">
        <v>0.5374</v>
      </c>
      <c r="DF16">
        <v>0.5446</v>
      </c>
      <c r="DG16">
        <v>0.5518</v>
      </c>
      <c r="DH16">
        <v>0.57</v>
      </c>
      <c r="DI16">
        <v>0.5863</v>
      </c>
      <c r="DJ16">
        <v>0.73</v>
      </c>
      <c r="DK16">
        <v>0.7585</v>
      </c>
      <c r="DL16">
        <v>0.7854</v>
      </c>
      <c r="DM16">
        <v>0.8</v>
      </c>
      <c r="DN16">
        <v>0.8</v>
      </c>
      <c r="DO16">
        <v>0.8</v>
      </c>
      <c r="DP16">
        <v>0.8</v>
      </c>
      <c r="DQ16">
        <v>0.8</v>
      </c>
      <c r="DR16">
        <v>0.8</v>
      </c>
      <c r="DS16">
        <v>0.9301</v>
      </c>
      <c r="DT16">
        <v>0.96</v>
      </c>
      <c r="DU16">
        <v>0.96</v>
      </c>
      <c r="DV16">
        <v>0.96</v>
      </c>
      <c r="DW16">
        <v>0.96</v>
      </c>
      <c r="DX16">
        <v>0.9723</v>
      </c>
    </row>
    <row r="17" spans="1:128">
      <c r="A17">
        <v>1.6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1.823e-8</v>
      </c>
      <c r="P17">
        <v>2.235e-7</v>
      </c>
      <c r="Q17">
        <v>1.152e-6</v>
      </c>
      <c r="R17">
        <v>2.624e-6</v>
      </c>
      <c r="S17">
        <v>3.879e-6</v>
      </c>
      <c r="T17">
        <v>5.259e-6</v>
      </c>
      <c r="U17">
        <v>6.873e-6</v>
      </c>
      <c r="V17">
        <v>1.047e-5</v>
      </c>
      <c r="W17">
        <v>1.462e-5</v>
      </c>
      <c r="X17">
        <v>1.818e-5</v>
      </c>
      <c r="Y17">
        <v>2.274e-5</v>
      </c>
      <c r="Z17">
        <v>2.868e-5</v>
      </c>
      <c r="AA17">
        <v>3.82e-5</v>
      </c>
      <c r="AB17">
        <v>6.579e-5</v>
      </c>
      <c r="AC17">
        <v>8.028e-5</v>
      </c>
      <c r="AD17">
        <v>9.55e-5</v>
      </c>
      <c r="AE17">
        <v>0.0001121</v>
      </c>
      <c r="AF17">
        <v>0.0001387</v>
      </c>
      <c r="AG17">
        <v>0.0001856</v>
      </c>
      <c r="AH17">
        <v>0.0002123</v>
      </c>
      <c r="AI17">
        <v>0.0002416</v>
      </c>
      <c r="AJ17">
        <v>0.000275</v>
      </c>
      <c r="AK17">
        <v>0.0003156</v>
      </c>
      <c r="AL17">
        <v>0.0004311</v>
      </c>
      <c r="AM17">
        <v>0.0005173</v>
      </c>
      <c r="AN17">
        <v>0.0005886</v>
      </c>
      <c r="AO17">
        <v>0.0006676</v>
      </c>
      <c r="AP17">
        <v>0.0008528</v>
      </c>
      <c r="AQ17">
        <v>0.0011</v>
      </c>
      <c r="AR17">
        <v>0.0012</v>
      </c>
      <c r="AS17">
        <v>0.0013</v>
      </c>
      <c r="AT17">
        <v>0.0015</v>
      </c>
      <c r="AU17">
        <v>0.0018</v>
      </c>
      <c r="AV17">
        <v>0.0021</v>
      </c>
      <c r="AW17">
        <v>0.0023</v>
      </c>
      <c r="AX17">
        <v>0.0025</v>
      </c>
      <c r="AY17">
        <v>0.0028</v>
      </c>
      <c r="AZ17">
        <v>0.0034</v>
      </c>
      <c r="BA17">
        <v>0.0039</v>
      </c>
      <c r="BB17">
        <v>0.0042</v>
      </c>
      <c r="BC17">
        <v>0.0046</v>
      </c>
      <c r="BD17">
        <v>0.0049</v>
      </c>
      <c r="BE17">
        <v>0.0056</v>
      </c>
      <c r="BF17">
        <v>0.0063</v>
      </c>
      <c r="BG17">
        <v>0.0068</v>
      </c>
      <c r="BH17">
        <v>0.0073</v>
      </c>
      <c r="BI17">
        <v>0.0078</v>
      </c>
      <c r="BJ17">
        <v>0.0084</v>
      </c>
      <c r="BK17">
        <v>0.0094</v>
      </c>
      <c r="BL17">
        <v>0.0103</v>
      </c>
      <c r="BM17">
        <v>0.0109</v>
      </c>
      <c r="BN17">
        <v>0.0118</v>
      </c>
      <c r="BO17">
        <v>0.013</v>
      </c>
      <c r="BP17">
        <v>0.0142</v>
      </c>
      <c r="BQ17">
        <v>0.015</v>
      </c>
      <c r="BR17">
        <v>0.0159</v>
      </c>
      <c r="BS17">
        <v>0.0175</v>
      </c>
      <c r="BT17">
        <v>0.0191</v>
      </c>
      <c r="BU17">
        <v>0.0201</v>
      </c>
      <c r="BV17">
        <v>0.021</v>
      </c>
      <c r="BW17">
        <v>0.022</v>
      </c>
      <c r="BX17">
        <v>0.023</v>
      </c>
      <c r="BY17">
        <v>0.0246</v>
      </c>
      <c r="BZ17">
        <v>0.0414</v>
      </c>
      <c r="CA17">
        <v>0.0611</v>
      </c>
      <c r="CB17">
        <v>0.086</v>
      </c>
      <c r="CC17">
        <v>0.1115</v>
      </c>
      <c r="CD17">
        <v>0.1376</v>
      </c>
      <c r="CE17">
        <v>0.1598</v>
      </c>
      <c r="CF17">
        <v>0.1802</v>
      </c>
      <c r="CG17">
        <v>0.2004</v>
      </c>
      <c r="CH17">
        <v>0.2166</v>
      </c>
      <c r="CI17">
        <v>0.2327</v>
      </c>
      <c r="CJ17">
        <v>0.2476</v>
      </c>
      <c r="CK17">
        <v>0.262</v>
      </c>
      <c r="CL17">
        <v>0.2762</v>
      </c>
      <c r="CM17">
        <v>0.2897</v>
      </c>
      <c r="CN17">
        <v>0.3032</v>
      </c>
      <c r="CO17">
        <v>0.3648</v>
      </c>
      <c r="CP17">
        <v>0.4003</v>
      </c>
      <c r="CQ17">
        <v>0.4156</v>
      </c>
      <c r="CR17">
        <v>0.4287</v>
      </c>
      <c r="CS17">
        <v>0.4421</v>
      </c>
      <c r="CT17">
        <v>0.4657</v>
      </c>
      <c r="CU17">
        <v>0.4779</v>
      </c>
      <c r="CV17">
        <v>0.4814</v>
      </c>
      <c r="CW17">
        <v>0.484</v>
      </c>
      <c r="CX17">
        <v>0.4868</v>
      </c>
      <c r="CY17">
        <v>0.4907</v>
      </c>
      <c r="CZ17">
        <v>0.4925</v>
      </c>
      <c r="DA17">
        <v>0.4948</v>
      </c>
      <c r="DB17">
        <v>0.5032</v>
      </c>
      <c r="DC17">
        <v>0.5118</v>
      </c>
      <c r="DD17">
        <v>0.5311</v>
      </c>
      <c r="DE17">
        <v>0.539</v>
      </c>
      <c r="DF17">
        <v>0.5468</v>
      </c>
      <c r="DG17">
        <v>0.5547</v>
      </c>
      <c r="DH17">
        <v>0.57</v>
      </c>
      <c r="DI17">
        <v>0.5863</v>
      </c>
      <c r="DJ17">
        <v>0.73</v>
      </c>
      <c r="DK17">
        <v>0.7585</v>
      </c>
      <c r="DL17">
        <v>0.7854</v>
      </c>
      <c r="DM17">
        <v>0.8</v>
      </c>
      <c r="DN17">
        <v>0.8</v>
      </c>
      <c r="DO17">
        <v>0.8</v>
      </c>
      <c r="DP17">
        <v>0.8</v>
      </c>
      <c r="DQ17">
        <v>0.8</v>
      </c>
      <c r="DR17">
        <v>0.8</v>
      </c>
      <c r="DS17">
        <v>0.9301</v>
      </c>
      <c r="DT17">
        <v>0.96</v>
      </c>
      <c r="DU17">
        <v>0.96</v>
      </c>
      <c r="DV17">
        <v>0.96</v>
      </c>
      <c r="DW17">
        <v>0.96</v>
      </c>
      <c r="DX17">
        <v>0.9723</v>
      </c>
    </row>
    <row r="18" spans="1:128">
      <c r="A18">
        <v>1.7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1.823e-8</v>
      </c>
      <c r="P18">
        <v>2.235e-7</v>
      </c>
      <c r="Q18">
        <v>1.234e-6</v>
      </c>
      <c r="R18">
        <v>2.872e-6</v>
      </c>
      <c r="S18">
        <v>4.125e-6</v>
      </c>
      <c r="T18">
        <v>5.679e-6</v>
      </c>
      <c r="U18">
        <v>7.472e-6</v>
      </c>
      <c r="V18">
        <v>1.133e-5</v>
      </c>
      <c r="W18">
        <v>1.605e-5</v>
      </c>
      <c r="X18">
        <v>2.034e-5</v>
      </c>
      <c r="Y18">
        <v>2.564e-5</v>
      </c>
      <c r="Z18">
        <v>3.223e-5</v>
      </c>
      <c r="AA18">
        <v>4.278e-5</v>
      </c>
      <c r="AB18">
        <v>7.329e-5</v>
      </c>
      <c r="AC18">
        <v>8.844e-5</v>
      </c>
      <c r="AD18">
        <v>0.0001051</v>
      </c>
      <c r="AE18">
        <v>0.0001234</v>
      </c>
      <c r="AF18">
        <v>0.0001523</v>
      </c>
      <c r="AG18">
        <v>0.0002023</v>
      </c>
      <c r="AH18">
        <v>0.0002325</v>
      </c>
      <c r="AI18">
        <v>0.0002663</v>
      </c>
      <c r="AJ18">
        <v>0.0003055</v>
      </c>
      <c r="AK18">
        <v>0.0003536</v>
      </c>
      <c r="AL18">
        <v>0.0004869</v>
      </c>
      <c r="AM18">
        <v>0.0005852</v>
      </c>
      <c r="AN18">
        <v>0.0006653</v>
      </c>
      <c r="AO18">
        <v>0.000754</v>
      </c>
      <c r="AP18">
        <v>0.0009604</v>
      </c>
      <c r="AQ18">
        <v>0.0012</v>
      </c>
      <c r="AR18">
        <v>0.0013</v>
      </c>
      <c r="AS18">
        <v>0.0015</v>
      </c>
      <c r="AT18">
        <v>0.0016</v>
      </c>
      <c r="AU18">
        <v>0.002</v>
      </c>
      <c r="AV18">
        <v>0.0023</v>
      </c>
      <c r="AW18">
        <v>0.0025</v>
      </c>
      <c r="AX18">
        <v>0.0028</v>
      </c>
      <c r="AY18">
        <v>0.0031</v>
      </c>
      <c r="AZ18">
        <v>0.0038</v>
      </c>
      <c r="BA18">
        <v>0.0044</v>
      </c>
      <c r="BB18">
        <v>0.0047</v>
      </c>
      <c r="BC18">
        <v>0.0051</v>
      </c>
      <c r="BD18">
        <v>0.0055</v>
      </c>
      <c r="BE18">
        <v>0.0063</v>
      </c>
      <c r="BF18">
        <v>0.007</v>
      </c>
      <c r="BG18">
        <v>0.0075</v>
      </c>
      <c r="BH18">
        <v>0.008</v>
      </c>
      <c r="BI18">
        <v>0.0086</v>
      </c>
      <c r="BJ18">
        <v>0.0093</v>
      </c>
      <c r="BK18">
        <v>0.0104</v>
      </c>
      <c r="BL18">
        <v>0.0114</v>
      </c>
      <c r="BM18">
        <v>0.0121</v>
      </c>
      <c r="BN18">
        <v>0.013</v>
      </c>
      <c r="BO18">
        <v>0.0144</v>
      </c>
      <c r="BP18">
        <v>0.0156</v>
      </c>
      <c r="BQ18">
        <v>0.0165</v>
      </c>
      <c r="BR18">
        <v>0.0174</v>
      </c>
      <c r="BS18">
        <v>0.0191</v>
      </c>
      <c r="BT18">
        <v>0.0209</v>
      </c>
      <c r="BU18">
        <v>0.0219</v>
      </c>
      <c r="BV18">
        <v>0.023</v>
      </c>
      <c r="BW18">
        <v>0.0241</v>
      </c>
      <c r="BX18">
        <v>0.0252</v>
      </c>
      <c r="BY18">
        <v>0.0268</v>
      </c>
      <c r="BZ18">
        <v>0.0447</v>
      </c>
      <c r="CA18">
        <v>0.0653</v>
      </c>
      <c r="CB18">
        <v>0.0911</v>
      </c>
      <c r="CC18">
        <v>0.1174</v>
      </c>
      <c r="CD18">
        <v>0.1441</v>
      </c>
      <c r="CE18">
        <v>0.1668</v>
      </c>
      <c r="CF18">
        <v>0.1874</v>
      </c>
      <c r="CG18">
        <v>0.2078</v>
      </c>
      <c r="CH18">
        <v>0.2242</v>
      </c>
      <c r="CI18">
        <v>0.2404</v>
      </c>
      <c r="CJ18">
        <v>0.2556</v>
      </c>
      <c r="CK18">
        <v>0.2705</v>
      </c>
      <c r="CL18">
        <v>0.2853</v>
      </c>
      <c r="CM18">
        <v>0.2991</v>
      </c>
      <c r="CN18">
        <v>0.3128</v>
      </c>
      <c r="CO18">
        <v>0.372</v>
      </c>
      <c r="CP18">
        <v>0.4033</v>
      </c>
      <c r="CQ18">
        <v>0.4183</v>
      </c>
      <c r="CR18">
        <v>0.4322</v>
      </c>
      <c r="CS18">
        <v>0.4464</v>
      </c>
      <c r="CT18">
        <v>0.4697</v>
      </c>
      <c r="CU18">
        <v>0.4791</v>
      </c>
      <c r="CV18">
        <v>0.4822</v>
      </c>
      <c r="CW18">
        <v>0.485</v>
      </c>
      <c r="CX18">
        <v>0.488</v>
      </c>
      <c r="CY18">
        <v>0.491</v>
      </c>
      <c r="CZ18">
        <v>0.4927</v>
      </c>
      <c r="DA18">
        <v>0.496</v>
      </c>
      <c r="DB18">
        <v>0.5048</v>
      </c>
      <c r="DC18">
        <v>0.5135</v>
      </c>
      <c r="DD18">
        <v>0.5321</v>
      </c>
      <c r="DE18">
        <v>0.5405</v>
      </c>
      <c r="DF18">
        <v>0.5489</v>
      </c>
      <c r="DG18">
        <v>0.5573</v>
      </c>
      <c r="DH18">
        <v>0.57</v>
      </c>
      <c r="DI18">
        <v>0.5863</v>
      </c>
      <c r="DJ18">
        <v>0.73</v>
      </c>
      <c r="DK18">
        <v>0.7585</v>
      </c>
      <c r="DL18">
        <v>0.7854</v>
      </c>
      <c r="DM18">
        <v>0.8</v>
      </c>
      <c r="DN18">
        <v>0.8</v>
      </c>
      <c r="DO18">
        <v>0.8</v>
      </c>
      <c r="DP18">
        <v>0.8</v>
      </c>
      <c r="DQ18">
        <v>0.8</v>
      </c>
      <c r="DR18">
        <v>0.8</v>
      </c>
      <c r="DS18">
        <v>0.9301</v>
      </c>
      <c r="DT18">
        <v>0.96</v>
      </c>
      <c r="DU18">
        <v>0.96</v>
      </c>
      <c r="DV18">
        <v>0.96</v>
      </c>
      <c r="DW18">
        <v>0.96</v>
      </c>
      <c r="DX18">
        <v>0.9723</v>
      </c>
    </row>
    <row r="19" spans="1:128">
      <c r="A19">
        <v>1.8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1.823e-8</v>
      </c>
      <c r="P19">
        <v>2.235e-7</v>
      </c>
      <c r="Q19">
        <v>1.275e-6</v>
      </c>
      <c r="R19">
        <v>3.02e-6</v>
      </c>
      <c r="S19">
        <v>4.43e-6</v>
      </c>
      <c r="T19">
        <v>6.078e-6</v>
      </c>
      <c r="U19">
        <v>7.871e-6</v>
      </c>
      <c r="V19">
        <v>1.225e-5</v>
      </c>
      <c r="W19">
        <v>1.773e-5</v>
      </c>
      <c r="X19">
        <v>2.265e-5</v>
      </c>
      <c r="Y19">
        <v>2.865e-5</v>
      </c>
      <c r="Z19">
        <v>3.594e-5</v>
      </c>
      <c r="AA19">
        <v>4.755e-5</v>
      </c>
      <c r="AB19">
        <v>8.045e-5</v>
      </c>
      <c r="AC19">
        <v>9.747e-5</v>
      </c>
      <c r="AD19">
        <v>0.000115</v>
      </c>
      <c r="AE19">
        <v>0.0001347</v>
      </c>
      <c r="AF19">
        <v>0.0001662</v>
      </c>
      <c r="AG19">
        <v>0.0002207</v>
      </c>
      <c r="AH19">
        <v>0.0002547</v>
      </c>
      <c r="AI19">
        <v>0.0002949</v>
      </c>
      <c r="AJ19">
        <v>0.0003413</v>
      </c>
      <c r="AK19">
        <v>0.0003964</v>
      </c>
      <c r="AL19">
        <v>0.0005462</v>
      </c>
      <c r="AM19">
        <v>0.0006558</v>
      </c>
      <c r="AN19">
        <v>0.0007445</v>
      </c>
      <c r="AO19">
        <v>0.0008425</v>
      </c>
      <c r="AP19">
        <v>0.0011</v>
      </c>
      <c r="AQ19">
        <v>0.0013</v>
      </c>
      <c r="AR19">
        <v>0.0015</v>
      </c>
      <c r="AS19">
        <v>0.0016</v>
      </c>
      <c r="AT19">
        <v>0.0018</v>
      </c>
      <c r="AU19">
        <v>0.0023</v>
      </c>
      <c r="AV19">
        <v>0.0026</v>
      </c>
      <c r="AW19">
        <v>0.0028</v>
      </c>
      <c r="AX19">
        <v>0.0031</v>
      </c>
      <c r="AY19">
        <v>0.0035</v>
      </c>
      <c r="AZ19">
        <v>0.0042</v>
      </c>
      <c r="BA19">
        <v>0.0048</v>
      </c>
      <c r="BB19">
        <v>0.0052</v>
      </c>
      <c r="BC19">
        <v>0.0056</v>
      </c>
      <c r="BD19">
        <v>0.0061</v>
      </c>
      <c r="BE19">
        <v>0.0069</v>
      </c>
      <c r="BF19">
        <v>0.0077</v>
      </c>
      <c r="BG19">
        <v>0.0083</v>
      </c>
      <c r="BH19">
        <v>0.0088</v>
      </c>
      <c r="BI19">
        <v>0.0094</v>
      </c>
      <c r="BJ19">
        <v>0.0102</v>
      </c>
      <c r="BK19">
        <v>0.0114</v>
      </c>
      <c r="BL19">
        <v>0.0124</v>
      </c>
      <c r="BM19">
        <v>0.0132</v>
      </c>
      <c r="BN19">
        <v>0.0141</v>
      </c>
      <c r="BO19">
        <v>0.0156</v>
      </c>
      <c r="BP19">
        <v>0.017</v>
      </c>
      <c r="BQ19">
        <v>0.0179</v>
      </c>
      <c r="BR19">
        <v>0.0189</v>
      </c>
      <c r="BS19">
        <v>0.0207</v>
      </c>
      <c r="BT19">
        <v>0.0226</v>
      </c>
      <c r="BU19">
        <v>0.0237</v>
      </c>
      <c r="BV19">
        <v>0.0248</v>
      </c>
      <c r="BW19">
        <v>0.026</v>
      </c>
      <c r="BX19">
        <v>0.0272</v>
      </c>
      <c r="BY19">
        <v>0.0289</v>
      </c>
      <c r="BZ19">
        <v>0.0476</v>
      </c>
      <c r="CA19">
        <v>0.0691</v>
      </c>
      <c r="CB19">
        <v>0.0957</v>
      </c>
      <c r="CC19">
        <v>0.1226</v>
      </c>
      <c r="CD19">
        <v>0.1498</v>
      </c>
      <c r="CE19">
        <v>0.1728</v>
      </c>
      <c r="CF19">
        <v>0.1935</v>
      </c>
      <c r="CG19">
        <v>0.2141</v>
      </c>
      <c r="CH19">
        <v>0.2306</v>
      </c>
      <c r="CI19">
        <v>0.247</v>
      </c>
      <c r="CJ19">
        <v>0.2625</v>
      </c>
      <c r="CK19">
        <v>0.2779</v>
      </c>
      <c r="CL19">
        <v>0.293</v>
      </c>
      <c r="CM19">
        <v>0.3071</v>
      </c>
      <c r="CN19">
        <v>0.3207</v>
      </c>
      <c r="CO19">
        <v>0.3774</v>
      </c>
      <c r="CP19">
        <v>0.4055</v>
      </c>
      <c r="CQ19">
        <v>0.4208</v>
      </c>
      <c r="CR19">
        <v>0.4353</v>
      </c>
      <c r="CS19">
        <v>0.4501</v>
      </c>
      <c r="CT19">
        <v>0.4724</v>
      </c>
      <c r="CU19">
        <v>0.4799</v>
      </c>
      <c r="CV19">
        <v>0.4829</v>
      </c>
      <c r="CW19">
        <v>0.4859</v>
      </c>
      <c r="CX19">
        <v>0.4887</v>
      </c>
      <c r="CY19">
        <v>0.4912</v>
      </c>
      <c r="CZ19">
        <v>0.493</v>
      </c>
      <c r="DA19">
        <v>0.4973</v>
      </c>
      <c r="DB19">
        <v>0.5062</v>
      </c>
      <c r="DC19">
        <v>0.515</v>
      </c>
      <c r="DD19">
        <v>0.5329</v>
      </c>
      <c r="DE19">
        <v>0.5418</v>
      </c>
      <c r="DF19">
        <v>0.5508</v>
      </c>
      <c r="DG19">
        <v>0.5597</v>
      </c>
      <c r="DH19">
        <v>0.57</v>
      </c>
      <c r="DI19">
        <v>0.5863</v>
      </c>
      <c r="DJ19">
        <v>0.73</v>
      </c>
      <c r="DK19">
        <v>0.7585</v>
      </c>
      <c r="DL19">
        <v>0.7854</v>
      </c>
      <c r="DM19">
        <v>0.8</v>
      </c>
      <c r="DN19">
        <v>0.8</v>
      </c>
      <c r="DO19">
        <v>0.8</v>
      </c>
      <c r="DP19">
        <v>0.8</v>
      </c>
      <c r="DQ19">
        <v>0.8</v>
      </c>
      <c r="DR19">
        <v>0.8</v>
      </c>
      <c r="DS19">
        <v>0.9301</v>
      </c>
      <c r="DT19">
        <v>0.96</v>
      </c>
      <c r="DU19">
        <v>0.96</v>
      </c>
      <c r="DV19">
        <v>0.96</v>
      </c>
      <c r="DW19">
        <v>0.96</v>
      </c>
      <c r="DX19">
        <v>0.9723</v>
      </c>
    </row>
    <row r="20" spans="1:128">
      <c r="A20">
        <v>1.9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1.823e-8</v>
      </c>
      <c r="P20">
        <v>2.235e-7</v>
      </c>
      <c r="Q20">
        <v>1.316e-6</v>
      </c>
      <c r="R20">
        <v>3.168e-6</v>
      </c>
      <c r="S20">
        <v>4.683e-6</v>
      </c>
      <c r="T20">
        <v>6.432e-6</v>
      </c>
      <c r="U20">
        <v>8.271e-6</v>
      </c>
      <c r="V20">
        <v>1.333e-5</v>
      </c>
      <c r="W20">
        <v>1.98e-5</v>
      </c>
      <c r="X20">
        <v>2.542e-5</v>
      </c>
      <c r="Y20">
        <v>3.2e-5</v>
      </c>
      <c r="Z20">
        <v>3.985e-5</v>
      </c>
      <c r="AA20">
        <v>5.237e-5</v>
      </c>
      <c r="AB20">
        <v>8.822e-5</v>
      </c>
      <c r="AC20">
        <v>0.0001058</v>
      </c>
      <c r="AD20">
        <v>0.0001248</v>
      </c>
      <c r="AE20">
        <v>0.000146</v>
      </c>
      <c r="AF20">
        <v>0.00018</v>
      </c>
      <c r="AG20">
        <v>0.0002393</v>
      </c>
      <c r="AH20">
        <v>0.0002791</v>
      </c>
      <c r="AI20">
        <v>0.0003263</v>
      </c>
      <c r="AJ20">
        <v>0.0003795</v>
      </c>
      <c r="AK20">
        <v>0.0004411</v>
      </c>
      <c r="AL20">
        <v>0.0006077</v>
      </c>
      <c r="AM20">
        <v>0.0007288</v>
      </c>
      <c r="AN20">
        <v>0.0008257</v>
      </c>
      <c r="AO20">
        <v>0.0009319</v>
      </c>
      <c r="AP20">
        <v>0.0012</v>
      </c>
      <c r="AQ20">
        <v>0.0014</v>
      </c>
      <c r="AR20">
        <v>0.0016</v>
      </c>
      <c r="AS20">
        <v>0.0018</v>
      </c>
      <c r="AT20">
        <v>0.002</v>
      </c>
      <c r="AU20">
        <v>0.0025</v>
      </c>
      <c r="AV20">
        <v>0.0028</v>
      </c>
      <c r="AW20">
        <v>0.0031</v>
      </c>
      <c r="AX20">
        <v>0.0034</v>
      </c>
      <c r="AY20">
        <v>0.0038</v>
      </c>
      <c r="AZ20">
        <v>0.0046</v>
      </c>
      <c r="BA20">
        <v>0.0053</v>
      </c>
      <c r="BB20">
        <v>0.0057</v>
      </c>
      <c r="BC20">
        <v>0.0062</v>
      </c>
      <c r="BD20">
        <v>0.0066</v>
      </c>
      <c r="BE20">
        <v>0.0075</v>
      </c>
      <c r="BF20">
        <v>0.0084</v>
      </c>
      <c r="BG20">
        <v>0.009</v>
      </c>
      <c r="BH20">
        <v>0.0096</v>
      </c>
      <c r="BI20">
        <v>0.0102</v>
      </c>
      <c r="BJ20">
        <v>0.011</v>
      </c>
      <c r="BK20">
        <v>0.0123</v>
      </c>
      <c r="BL20">
        <v>0.0134</v>
      </c>
      <c r="BM20">
        <v>0.0142</v>
      </c>
      <c r="BN20">
        <v>0.0153</v>
      </c>
      <c r="BO20">
        <v>0.0168</v>
      </c>
      <c r="BP20">
        <v>0.0183</v>
      </c>
      <c r="BQ20">
        <v>0.0192</v>
      </c>
      <c r="BR20">
        <v>0.0203</v>
      </c>
      <c r="BS20">
        <v>0.0223</v>
      </c>
      <c r="BT20">
        <v>0.0242</v>
      </c>
      <c r="BU20">
        <v>0.0254</v>
      </c>
      <c r="BV20">
        <v>0.0266</v>
      </c>
      <c r="BW20">
        <v>0.0278</v>
      </c>
      <c r="BX20">
        <v>0.0291</v>
      </c>
      <c r="BY20">
        <v>0.0308</v>
      </c>
      <c r="BZ20">
        <v>0.0504</v>
      </c>
      <c r="CA20">
        <v>0.0726</v>
      </c>
      <c r="CB20">
        <v>0.0998</v>
      </c>
      <c r="CC20">
        <v>0.1273</v>
      </c>
      <c r="CD20">
        <v>0.1549</v>
      </c>
      <c r="CE20">
        <v>0.178</v>
      </c>
      <c r="CF20">
        <v>0.1989</v>
      </c>
      <c r="CG20">
        <v>0.2196</v>
      </c>
      <c r="CH20">
        <v>0.2361</v>
      </c>
      <c r="CI20">
        <v>0.2526</v>
      </c>
      <c r="CJ20">
        <v>0.2684</v>
      </c>
      <c r="CK20">
        <v>0.2842</v>
      </c>
      <c r="CL20">
        <v>0.2996</v>
      </c>
      <c r="CM20">
        <v>0.3137</v>
      </c>
      <c r="CN20">
        <v>0.3272</v>
      </c>
      <c r="CO20">
        <v>0.3816</v>
      </c>
      <c r="CP20">
        <v>0.4073</v>
      </c>
      <c r="CQ20">
        <v>0.423</v>
      </c>
      <c r="CR20">
        <v>0.438</v>
      </c>
      <c r="CS20">
        <v>0.4535</v>
      </c>
      <c r="CT20">
        <v>0.4742</v>
      </c>
      <c r="CU20">
        <v>0.4804</v>
      </c>
      <c r="CV20">
        <v>0.4835</v>
      </c>
      <c r="CW20">
        <v>0.4866</v>
      </c>
      <c r="CX20">
        <v>0.4892</v>
      </c>
      <c r="CY20">
        <v>0.4914</v>
      </c>
      <c r="CZ20">
        <v>0.4932</v>
      </c>
      <c r="DA20">
        <v>0.4985</v>
      </c>
      <c r="DB20">
        <v>0.5074</v>
      </c>
      <c r="DC20">
        <v>0.5164</v>
      </c>
      <c r="DD20">
        <v>0.5337</v>
      </c>
      <c r="DE20">
        <v>0.543</v>
      </c>
      <c r="DF20">
        <v>0.5524</v>
      </c>
      <c r="DG20">
        <v>0.5618</v>
      </c>
      <c r="DH20">
        <v>0.57</v>
      </c>
      <c r="DI20">
        <v>0.5863</v>
      </c>
      <c r="DJ20">
        <v>0.73</v>
      </c>
      <c r="DK20">
        <v>0.7585</v>
      </c>
      <c r="DL20">
        <v>0.7854</v>
      </c>
      <c r="DM20">
        <v>0.8</v>
      </c>
      <c r="DN20">
        <v>0.8</v>
      </c>
      <c r="DO20">
        <v>0.8</v>
      </c>
      <c r="DP20">
        <v>0.8</v>
      </c>
      <c r="DQ20">
        <v>0.8</v>
      </c>
      <c r="DR20">
        <v>0.8</v>
      </c>
      <c r="DS20">
        <v>0.9301</v>
      </c>
      <c r="DT20">
        <v>0.96</v>
      </c>
      <c r="DU20">
        <v>0.96</v>
      </c>
      <c r="DV20">
        <v>0.96</v>
      </c>
      <c r="DW20">
        <v>0.96</v>
      </c>
      <c r="DX20">
        <v>0.9723</v>
      </c>
    </row>
    <row r="21" spans="1:128">
      <c r="A21">
        <v>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1.823e-8</v>
      </c>
      <c r="P21">
        <v>2.235e-7</v>
      </c>
      <c r="Q21">
        <v>1.438e-6</v>
      </c>
      <c r="R21">
        <v>3.419e-6</v>
      </c>
      <c r="S21">
        <v>4.988e-6</v>
      </c>
      <c r="T21">
        <v>6.776e-6</v>
      </c>
      <c r="U21">
        <v>8.625e-6</v>
      </c>
      <c r="V21">
        <v>1.431e-5</v>
      </c>
      <c r="W21">
        <v>2.148e-5</v>
      </c>
      <c r="X21">
        <v>2.758e-5</v>
      </c>
      <c r="Y21">
        <v>3.49e-5</v>
      </c>
      <c r="Z21">
        <v>4.359e-5</v>
      </c>
      <c r="AA21">
        <v>5.703e-5</v>
      </c>
      <c r="AB21">
        <v>9.502e-5</v>
      </c>
      <c r="AC21">
        <v>0.0001139</v>
      </c>
      <c r="AD21">
        <v>0.0001343</v>
      </c>
      <c r="AE21">
        <v>0.0001569</v>
      </c>
      <c r="AF21">
        <v>0.000194</v>
      </c>
      <c r="AG21">
        <v>0.0002605</v>
      </c>
      <c r="AH21">
        <v>0.000305</v>
      </c>
      <c r="AI21">
        <v>0.0003572</v>
      </c>
      <c r="AJ21">
        <v>0.000416</v>
      </c>
      <c r="AK21">
        <v>0.0004842</v>
      </c>
      <c r="AL21">
        <v>0.000664</v>
      </c>
      <c r="AM21">
        <v>0.0007943</v>
      </c>
      <c r="AN21">
        <v>0.0008984</v>
      </c>
      <c r="AO21">
        <v>0.001</v>
      </c>
      <c r="AP21">
        <v>0.0013</v>
      </c>
      <c r="AQ21">
        <v>0.0016</v>
      </c>
      <c r="AR21">
        <v>0.0017</v>
      </c>
      <c r="AS21">
        <v>0.0019</v>
      </c>
      <c r="AT21">
        <v>0.0021</v>
      </c>
      <c r="AU21">
        <v>0.0027</v>
      </c>
      <c r="AV21">
        <v>0.0031</v>
      </c>
      <c r="AW21">
        <v>0.0033</v>
      </c>
      <c r="AX21">
        <v>0.0037</v>
      </c>
      <c r="AY21">
        <v>0.0041</v>
      </c>
      <c r="AZ21">
        <v>0.005</v>
      </c>
      <c r="BA21">
        <v>0.0057</v>
      </c>
      <c r="BB21">
        <v>0.0061</v>
      </c>
      <c r="BC21">
        <v>0.0066</v>
      </c>
      <c r="BD21">
        <v>0.0071</v>
      </c>
      <c r="BE21">
        <v>0.008</v>
      </c>
      <c r="BF21">
        <v>0.009</v>
      </c>
      <c r="BG21">
        <v>0.0096</v>
      </c>
      <c r="BH21">
        <v>0.0102</v>
      </c>
      <c r="BI21">
        <v>0.0109</v>
      </c>
      <c r="BJ21">
        <v>0.0118</v>
      </c>
      <c r="BK21">
        <v>0.0131</v>
      </c>
      <c r="BL21">
        <v>0.0143</v>
      </c>
      <c r="BM21">
        <v>0.0151</v>
      </c>
      <c r="BN21">
        <v>0.0162</v>
      </c>
      <c r="BO21">
        <v>0.0179</v>
      </c>
      <c r="BP21">
        <v>0.0194</v>
      </c>
      <c r="BQ21">
        <v>0.0204</v>
      </c>
      <c r="BR21">
        <v>0.0215</v>
      </c>
      <c r="BS21">
        <v>0.0236</v>
      </c>
      <c r="BT21">
        <v>0.0256</v>
      </c>
      <c r="BU21">
        <v>0.0269</v>
      </c>
      <c r="BV21">
        <v>0.0281</v>
      </c>
      <c r="BW21">
        <v>0.0294</v>
      </c>
      <c r="BX21">
        <v>0.0306</v>
      </c>
      <c r="BY21">
        <v>0.0325</v>
      </c>
      <c r="BZ21">
        <v>0.0527</v>
      </c>
      <c r="CA21">
        <v>0.0754</v>
      </c>
      <c r="CB21">
        <v>0.1032</v>
      </c>
      <c r="CC21">
        <v>0.1311</v>
      </c>
      <c r="CD21">
        <v>0.159</v>
      </c>
      <c r="CE21">
        <v>0.1822</v>
      </c>
      <c r="CF21">
        <v>0.2032</v>
      </c>
      <c r="CG21">
        <v>0.224</v>
      </c>
      <c r="CH21">
        <v>0.2407</v>
      </c>
      <c r="CI21">
        <v>0.2573</v>
      </c>
      <c r="CJ21">
        <v>0.2734</v>
      </c>
      <c r="CK21">
        <v>0.2895</v>
      </c>
      <c r="CL21">
        <v>0.3049</v>
      </c>
      <c r="CM21">
        <v>0.319</v>
      </c>
      <c r="CN21">
        <v>0.3324</v>
      </c>
      <c r="CO21">
        <v>0.3847</v>
      </c>
      <c r="CP21">
        <v>0.4087</v>
      </c>
      <c r="CQ21">
        <v>0.4248</v>
      </c>
      <c r="CR21">
        <v>0.4404</v>
      </c>
      <c r="CS21">
        <v>0.4563</v>
      </c>
      <c r="CT21">
        <v>0.4756</v>
      </c>
      <c r="CU21">
        <v>0.4808</v>
      </c>
      <c r="CV21">
        <v>0.484</v>
      </c>
      <c r="CW21">
        <v>0.4873</v>
      </c>
      <c r="CX21">
        <v>0.4895</v>
      </c>
      <c r="CY21">
        <v>0.4915</v>
      </c>
      <c r="CZ21">
        <v>0.4933</v>
      </c>
      <c r="DA21">
        <v>0.4995</v>
      </c>
      <c r="DB21">
        <v>0.5085</v>
      </c>
      <c r="DC21">
        <v>0.5175</v>
      </c>
      <c r="DD21">
        <v>0.5343</v>
      </c>
      <c r="DE21">
        <v>0.5441</v>
      </c>
      <c r="DF21">
        <v>0.5538</v>
      </c>
      <c r="DG21">
        <v>0.5636</v>
      </c>
      <c r="DH21">
        <v>0.57</v>
      </c>
      <c r="DI21">
        <v>0.5863</v>
      </c>
      <c r="DJ21">
        <v>0.73</v>
      </c>
      <c r="DK21">
        <v>0.7585</v>
      </c>
      <c r="DL21">
        <v>0.7854</v>
      </c>
      <c r="DM21">
        <v>0.8</v>
      </c>
      <c r="DN21">
        <v>0.8</v>
      </c>
      <c r="DO21">
        <v>0.8</v>
      </c>
      <c r="DP21">
        <v>0.8</v>
      </c>
      <c r="DQ21">
        <v>0.8</v>
      </c>
      <c r="DR21">
        <v>0.8</v>
      </c>
      <c r="DS21">
        <v>0.9301</v>
      </c>
      <c r="DT21">
        <v>0.96</v>
      </c>
      <c r="DU21">
        <v>0.96</v>
      </c>
      <c r="DV21">
        <v>0.96</v>
      </c>
      <c r="DW21">
        <v>0.96</v>
      </c>
      <c r="DX21">
        <v>0.9723</v>
      </c>
    </row>
    <row r="22" spans="1:128">
      <c r="A22">
        <v>2.1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1.823e-8</v>
      </c>
      <c r="P22">
        <v>2.545e-7</v>
      </c>
      <c r="Q22">
        <v>1.538e-6</v>
      </c>
      <c r="R22">
        <v>3.663e-6</v>
      </c>
      <c r="S22">
        <v>5.334e-6</v>
      </c>
      <c r="T22">
        <v>7.131e-6</v>
      </c>
      <c r="U22">
        <v>9.024e-6</v>
      </c>
      <c r="V22">
        <v>1.554e-5</v>
      </c>
      <c r="W22">
        <v>2.377e-5</v>
      </c>
      <c r="X22">
        <v>3.037e-5</v>
      </c>
      <c r="Y22">
        <v>3.812e-5</v>
      </c>
      <c r="Z22">
        <v>4.728e-5</v>
      </c>
      <c r="AA22">
        <v>6.153e-5</v>
      </c>
      <c r="AB22">
        <v>0.0001017</v>
      </c>
      <c r="AC22">
        <v>0.0001224</v>
      </c>
      <c r="AD22">
        <v>0.0001442</v>
      </c>
      <c r="AE22">
        <v>0.000168</v>
      </c>
      <c r="AF22">
        <v>0.0002083</v>
      </c>
      <c r="AG22">
        <v>0.0002827</v>
      </c>
      <c r="AH22">
        <v>0.0003332</v>
      </c>
      <c r="AI22">
        <v>0.0003912</v>
      </c>
      <c r="AJ22">
        <v>0.0004557</v>
      </c>
      <c r="AK22">
        <v>0.0005295</v>
      </c>
      <c r="AL22">
        <v>0.0007241</v>
      </c>
      <c r="AM22">
        <v>0.0008643</v>
      </c>
      <c r="AN22">
        <v>0.0009758</v>
      </c>
      <c r="AO22">
        <v>0.0011</v>
      </c>
      <c r="AP22">
        <v>0.0014</v>
      </c>
      <c r="AQ22">
        <v>0.0017</v>
      </c>
      <c r="AR22">
        <v>0.0019</v>
      </c>
      <c r="AS22">
        <v>0.0021</v>
      </c>
      <c r="AT22">
        <v>0.0023</v>
      </c>
      <c r="AU22">
        <v>0.0029</v>
      </c>
      <c r="AV22">
        <v>0.0033</v>
      </c>
      <c r="AW22">
        <v>0.0036</v>
      </c>
      <c r="AX22">
        <v>0.0039</v>
      </c>
      <c r="AY22">
        <v>0.0044</v>
      </c>
      <c r="AZ22">
        <v>0.0054</v>
      </c>
      <c r="BA22">
        <v>0.0061</v>
      </c>
      <c r="BB22">
        <v>0.0066</v>
      </c>
      <c r="BC22">
        <v>0.0071</v>
      </c>
      <c r="BD22">
        <v>0.0076</v>
      </c>
      <c r="BE22">
        <v>0.0086</v>
      </c>
      <c r="BF22">
        <v>0.0096</v>
      </c>
      <c r="BG22">
        <v>0.0103</v>
      </c>
      <c r="BH22">
        <v>0.0109</v>
      </c>
      <c r="BI22">
        <v>0.0117</v>
      </c>
      <c r="BJ22">
        <v>0.0126</v>
      </c>
      <c r="BK22">
        <v>0.014</v>
      </c>
      <c r="BL22">
        <v>0.0152</v>
      </c>
      <c r="BM22">
        <v>0.0161</v>
      </c>
      <c r="BN22">
        <v>0.0172</v>
      </c>
      <c r="BO22">
        <v>0.019</v>
      </c>
      <c r="BP22">
        <v>0.0205</v>
      </c>
      <c r="BQ22">
        <v>0.0216</v>
      </c>
      <c r="BR22">
        <v>0.0228</v>
      </c>
      <c r="BS22">
        <v>0.025</v>
      </c>
      <c r="BT22">
        <v>0.0271</v>
      </c>
      <c r="BU22">
        <v>0.0284</v>
      </c>
      <c r="BV22">
        <v>0.0297</v>
      </c>
      <c r="BW22">
        <v>0.031</v>
      </c>
      <c r="BX22">
        <v>0.0323</v>
      </c>
      <c r="BY22">
        <v>0.0342</v>
      </c>
      <c r="BZ22">
        <v>0.0551</v>
      </c>
      <c r="CA22">
        <v>0.0783</v>
      </c>
      <c r="CB22">
        <v>0.1066</v>
      </c>
      <c r="CC22">
        <v>0.1348</v>
      </c>
      <c r="CD22">
        <v>0.163</v>
      </c>
      <c r="CE22">
        <v>0.1863</v>
      </c>
      <c r="CF22">
        <v>0.2073</v>
      </c>
      <c r="CG22">
        <v>0.2281</v>
      </c>
      <c r="CH22">
        <v>0.2447</v>
      </c>
      <c r="CI22">
        <v>0.2615</v>
      </c>
      <c r="CJ22">
        <v>0.2779</v>
      </c>
      <c r="CK22">
        <v>0.2941</v>
      </c>
      <c r="CL22">
        <v>0.3096</v>
      </c>
      <c r="CM22">
        <v>0.3236</v>
      </c>
      <c r="CN22">
        <v>0.3368</v>
      </c>
      <c r="CO22">
        <v>0.3873</v>
      </c>
      <c r="CP22">
        <v>0.41</v>
      </c>
      <c r="CQ22">
        <v>0.4266</v>
      </c>
      <c r="CR22">
        <v>0.4425</v>
      </c>
      <c r="CS22">
        <v>0.4588</v>
      </c>
      <c r="CT22">
        <v>0.4766</v>
      </c>
      <c r="CU22">
        <v>0.4812</v>
      </c>
      <c r="CV22">
        <v>0.4845</v>
      </c>
      <c r="CW22">
        <v>0.4878</v>
      </c>
      <c r="CX22">
        <v>0.4898</v>
      </c>
      <c r="CY22">
        <v>0.4916</v>
      </c>
      <c r="CZ22">
        <v>0.4935</v>
      </c>
      <c r="DA22">
        <v>0.5005</v>
      </c>
      <c r="DB22">
        <v>0.5095</v>
      </c>
      <c r="DC22">
        <v>0.5185</v>
      </c>
      <c r="DD22">
        <v>0.535</v>
      </c>
      <c r="DE22">
        <v>0.545</v>
      </c>
      <c r="DF22">
        <v>0.5551</v>
      </c>
      <c r="DG22">
        <v>0.5651</v>
      </c>
      <c r="DH22">
        <v>0.57</v>
      </c>
      <c r="DI22">
        <v>0.5863</v>
      </c>
      <c r="DJ22">
        <v>0.73</v>
      </c>
      <c r="DK22">
        <v>0.7585</v>
      </c>
      <c r="DL22">
        <v>0.7854</v>
      </c>
      <c r="DM22">
        <v>0.8</v>
      </c>
      <c r="DN22">
        <v>0.8</v>
      </c>
      <c r="DO22">
        <v>0.8</v>
      </c>
      <c r="DP22">
        <v>0.8</v>
      </c>
      <c r="DQ22">
        <v>0.8</v>
      </c>
      <c r="DR22">
        <v>0.8</v>
      </c>
      <c r="DS22">
        <v>0.9301</v>
      </c>
      <c r="DT22">
        <v>0.96</v>
      </c>
      <c r="DU22">
        <v>0.96</v>
      </c>
      <c r="DV22">
        <v>0.96</v>
      </c>
      <c r="DW22">
        <v>0.96</v>
      </c>
      <c r="DX22">
        <v>0.9723</v>
      </c>
    </row>
    <row r="23" spans="1:128">
      <c r="A23">
        <v>2.2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1.823e-8</v>
      </c>
      <c r="P23">
        <v>2.545e-7</v>
      </c>
      <c r="Q23">
        <v>1.579e-6</v>
      </c>
      <c r="R23">
        <v>3.811e-6</v>
      </c>
      <c r="S23">
        <v>5.587e-6</v>
      </c>
      <c r="T23">
        <v>7.375e-6</v>
      </c>
      <c r="U23">
        <v>9.552e-6</v>
      </c>
      <c r="V23">
        <v>1.676e-5</v>
      </c>
      <c r="W23">
        <v>2.564e-5</v>
      </c>
      <c r="X23">
        <v>3.28e-5</v>
      </c>
      <c r="Y23">
        <v>4.131e-5</v>
      </c>
      <c r="Z23">
        <v>5.142e-5</v>
      </c>
      <c r="AA23">
        <v>6.622e-5</v>
      </c>
      <c r="AB23">
        <v>0.0001086</v>
      </c>
      <c r="AC23">
        <v>0.0001308</v>
      </c>
      <c r="AD23">
        <v>0.0001537</v>
      </c>
      <c r="AE23">
        <v>0.0001787</v>
      </c>
      <c r="AF23">
        <v>0.0002229</v>
      </c>
      <c r="AG23">
        <v>0.0003066</v>
      </c>
      <c r="AH23">
        <v>0.000362</v>
      </c>
      <c r="AI23">
        <v>0.0004247</v>
      </c>
      <c r="AJ23">
        <v>0.0004944</v>
      </c>
      <c r="AK23">
        <v>0.0005744</v>
      </c>
      <c r="AL23">
        <v>0.0007818</v>
      </c>
      <c r="AM23">
        <v>0.0009314</v>
      </c>
      <c r="AN23">
        <v>0.0011</v>
      </c>
      <c r="AO23">
        <v>0.0012</v>
      </c>
      <c r="AP23">
        <v>0.0015</v>
      </c>
      <c r="AQ23">
        <v>0.0018</v>
      </c>
      <c r="AR23">
        <v>0.002</v>
      </c>
      <c r="AS23">
        <v>0.0022</v>
      </c>
      <c r="AT23">
        <v>0.0025</v>
      </c>
      <c r="AU23">
        <v>0.0031</v>
      </c>
      <c r="AV23">
        <v>0.0035</v>
      </c>
      <c r="AW23">
        <v>0.0039</v>
      </c>
      <c r="AX23">
        <v>0.0042</v>
      </c>
      <c r="AY23">
        <v>0.0047</v>
      </c>
      <c r="AZ23">
        <v>0.0057</v>
      </c>
      <c r="BA23">
        <v>0.0065</v>
      </c>
      <c r="BB23">
        <v>0.007</v>
      </c>
      <c r="BC23">
        <v>0.0075</v>
      </c>
      <c r="BD23">
        <v>0.0081</v>
      </c>
      <c r="BE23">
        <v>0.0091</v>
      </c>
      <c r="BF23">
        <v>0.0102</v>
      </c>
      <c r="BG23">
        <v>0.0109</v>
      </c>
      <c r="BH23">
        <v>0.0116</v>
      </c>
      <c r="BI23">
        <v>0.0123</v>
      </c>
      <c r="BJ23">
        <v>0.0133</v>
      </c>
      <c r="BK23">
        <v>0.0148</v>
      </c>
      <c r="BL23">
        <v>0.0161</v>
      </c>
      <c r="BM23">
        <v>0.017</v>
      </c>
      <c r="BN23">
        <v>0.0181</v>
      </c>
      <c r="BO23">
        <v>0.02</v>
      </c>
      <c r="BP23">
        <v>0.0216</v>
      </c>
      <c r="BQ23">
        <v>0.0227</v>
      </c>
      <c r="BR23">
        <v>0.024</v>
      </c>
      <c r="BS23">
        <v>0.0262</v>
      </c>
      <c r="BT23">
        <v>0.0284</v>
      </c>
      <c r="BU23">
        <v>0.0298</v>
      </c>
      <c r="BV23">
        <v>0.0311</v>
      </c>
      <c r="BW23">
        <v>0.0324</v>
      </c>
      <c r="BX23">
        <v>0.0338</v>
      </c>
      <c r="BY23">
        <v>0.0357</v>
      </c>
      <c r="BZ23">
        <v>0.0571</v>
      </c>
      <c r="CA23">
        <v>0.0807</v>
      </c>
      <c r="CB23">
        <v>0.1095</v>
      </c>
      <c r="CC23">
        <v>0.1379</v>
      </c>
      <c r="CD23">
        <v>0.1663</v>
      </c>
      <c r="CE23">
        <v>0.1896</v>
      </c>
      <c r="CF23">
        <v>0.2106</v>
      </c>
      <c r="CG23">
        <v>0.2314</v>
      </c>
      <c r="CH23">
        <v>0.248</v>
      </c>
      <c r="CI23">
        <v>0.2649</v>
      </c>
      <c r="CJ23">
        <v>0.2815</v>
      </c>
      <c r="CK23">
        <v>0.2979</v>
      </c>
      <c r="CL23">
        <v>0.3134</v>
      </c>
      <c r="CM23">
        <v>0.3274</v>
      </c>
      <c r="CN23">
        <v>0.3403</v>
      </c>
      <c r="CO23">
        <v>0.3893</v>
      </c>
      <c r="CP23">
        <v>0.4112</v>
      </c>
      <c r="CQ23">
        <v>0.428</v>
      </c>
      <c r="CR23">
        <v>0.4443</v>
      </c>
      <c r="CS23">
        <v>0.4608</v>
      </c>
      <c r="CT23">
        <v>0.4773</v>
      </c>
      <c r="CU23">
        <v>0.4815</v>
      </c>
      <c r="CV23">
        <v>0.4849</v>
      </c>
      <c r="CW23">
        <v>0.4882</v>
      </c>
      <c r="CX23">
        <v>0.49</v>
      </c>
      <c r="CY23">
        <v>0.4918</v>
      </c>
      <c r="CZ23">
        <v>0.4937</v>
      </c>
      <c r="DA23">
        <v>0.5013</v>
      </c>
      <c r="DB23">
        <v>0.5104</v>
      </c>
      <c r="DC23">
        <v>0.5194</v>
      </c>
      <c r="DD23">
        <v>0.5355</v>
      </c>
      <c r="DE23">
        <v>0.5458</v>
      </c>
      <c r="DF23">
        <v>0.5561</v>
      </c>
      <c r="DG23">
        <v>0.566</v>
      </c>
      <c r="DH23">
        <v>0.57</v>
      </c>
      <c r="DI23">
        <v>0.5863</v>
      </c>
      <c r="DJ23">
        <v>0.73</v>
      </c>
      <c r="DK23">
        <v>0.7585</v>
      </c>
      <c r="DL23">
        <v>0.7854</v>
      </c>
      <c r="DM23">
        <v>0.8</v>
      </c>
      <c r="DN23">
        <v>0.8</v>
      </c>
      <c r="DO23">
        <v>0.8</v>
      </c>
      <c r="DP23">
        <v>0.8</v>
      </c>
      <c r="DQ23">
        <v>0.8</v>
      </c>
      <c r="DR23">
        <v>0.8</v>
      </c>
      <c r="DS23">
        <v>0.9301</v>
      </c>
      <c r="DT23">
        <v>0.96</v>
      </c>
      <c r="DU23">
        <v>0.96</v>
      </c>
      <c r="DV23">
        <v>0.96</v>
      </c>
      <c r="DW23">
        <v>0.96</v>
      </c>
      <c r="DX23">
        <v>0.9723</v>
      </c>
    </row>
    <row r="24" spans="1:128">
      <c r="A24">
        <v>2.3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1.823e-8</v>
      </c>
      <c r="P24">
        <v>2.545e-7</v>
      </c>
      <c r="Q24">
        <v>1.661e-6</v>
      </c>
      <c r="R24">
        <v>4.011e-6</v>
      </c>
      <c r="S24">
        <v>5.839e-6</v>
      </c>
      <c r="T24">
        <v>7.675e-6</v>
      </c>
      <c r="U24">
        <v>1.007e-5</v>
      </c>
      <c r="V24">
        <v>1.793e-5</v>
      </c>
      <c r="W24">
        <v>2.757e-5</v>
      </c>
      <c r="X24">
        <v>3.545e-5</v>
      </c>
      <c r="Y24">
        <v>4.442e-5</v>
      </c>
      <c r="Z24">
        <v>5.463e-5</v>
      </c>
      <c r="AA24">
        <v>7.061e-5</v>
      </c>
      <c r="AB24">
        <v>0.000116</v>
      </c>
      <c r="AC24">
        <v>0.0001383</v>
      </c>
      <c r="AD24">
        <v>0.0001624</v>
      </c>
      <c r="AE24">
        <v>0.0001889</v>
      </c>
      <c r="AF24">
        <v>0.0002366</v>
      </c>
      <c r="AG24">
        <v>0.000329</v>
      </c>
      <c r="AH24">
        <v>0.0003895</v>
      </c>
      <c r="AI24">
        <v>0.0004571</v>
      </c>
      <c r="AJ24">
        <v>0.0005313</v>
      </c>
      <c r="AK24">
        <v>0.0006158</v>
      </c>
      <c r="AL24">
        <v>0.0008356</v>
      </c>
      <c r="AM24">
        <v>0.0009936</v>
      </c>
      <c r="AN24">
        <v>0.0011</v>
      </c>
      <c r="AO24">
        <v>0.0013</v>
      </c>
      <c r="AP24">
        <v>0.0016</v>
      </c>
      <c r="AQ24">
        <v>0.0019</v>
      </c>
      <c r="AR24">
        <v>0.0021</v>
      </c>
      <c r="AS24">
        <v>0.0023</v>
      </c>
      <c r="AT24">
        <v>0.0026</v>
      </c>
      <c r="AU24">
        <v>0.0033</v>
      </c>
      <c r="AV24">
        <v>0.0037</v>
      </c>
      <c r="AW24">
        <v>0.0041</v>
      </c>
      <c r="AX24">
        <v>0.0045</v>
      </c>
      <c r="AY24">
        <v>0.005</v>
      </c>
      <c r="AZ24">
        <v>0.0061</v>
      </c>
      <c r="BA24">
        <v>0.0069</v>
      </c>
      <c r="BB24">
        <v>0.0074</v>
      </c>
      <c r="BC24">
        <v>0.0079</v>
      </c>
      <c r="BD24">
        <v>0.0085</v>
      </c>
      <c r="BE24">
        <v>0.0096</v>
      </c>
      <c r="BF24">
        <v>0.0107</v>
      </c>
      <c r="BG24">
        <v>0.0114</v>
      </c>
      <c r="BH24">
        <v>0.0122</v>
      </c>
      <c r="BI24">
        <v>0.013</v>
      </c>
      <c r="BJ24">
        <v>0.0139</v>
      </c>
      <c r="BK24">
        <v>0.0155</v>
      </c>
      <c r="BL24">
        <v>0.0168</v>
      </c>
      <c r="BM24">
        <v>0.0177</v>
      </c>
      <c r="BN24">
        <v>0.019</v>
      </c>
      <c r="BO24">
        <v>0.0209</v>
      </c>
      <c r="BP24">
        <v>0.0226</v>
      </c>
      <c r="BQ24">
        <v>0.0237</v>
      </c>
      <c r="BR24">
        <v>0.025</v>
      </c>
      <c r="BS24">
        <v>0.0273</v>
      </c>
      <c r="BT24">
        <v>0.0296</v>
      </c>
      <c r="BU24">
        <v>0.031</v>
      </c>
      <c r="BV24">
        <v>0.0323</v>
      </c>
      <c r="BW24">
        <v>0.0337</v>
      </c>
      <c r="BX24">
        <v>0.0351</v>
      </c>
      <c r="BY24">
        <v>0.0371</v>
      </c>
      <c r="BZ24">
        <v>0.059</v>
      </c>
      <c r="CA24">
        <v>0.0829</v>
      </c>
      <c r="CB24">
        <v>0.112</v>
      </c>
      <c r="CC24">
        <v>0.1406</v>
      </c>
      <c r="CD24">
        <v>0.1691</v>
      </c>
      <c r="CE24">
        <v>0.1924</v>
      </c>
      <c r="CF24">
        <v>0.2134</v>
      </c>
      <c r="CG24">
        <v>0.2342</v>
      </c>
      <c r="CH24">
        <v>0.2508</v>
      </c>
      <c r="CI24">
        <v>0.2679</v>
      </c>
      <c r="CJ24">
        <v>0.2846</v>
      </c>
      <c r="CK24">
        <v>0.301</v>
      </c>
      <c r="CL24">
        <v>0.3165</v>
      </c>
      <c r="CM24">
        <v>0.3305</v>
      </c>
      <c r="CN24">
        <v>0.3432</v>
      </c>
      <c r="CO24">
        <v>0.3909</v>
      </c>
      <c r="CP24">
        <v>0.4122</v>
      </c>
      <c r="CQ24">
        <v>0.4293</v>
      </c>
      <c r="CR24">
        <v>0.4458</v>
      </c>
      <c r="CS24">
        <v>0.4624</v>
      </c>
      <c r="CT24">
        <v>0.4777</v>
      </c>
      <c r="CU24">
        <v>0.4818</v>
      </c>
      <c r="CV24">
        <v>0.4852</v>
      </c>
      <c r="CW24">
        <v>0.4884</v>
      </c>
      <c r="CX24">
        <v>0.4902</v>
      </c>
      <c r="CY24">
        <v>0.4919</v>
      </c>
      <c r="CZ24">
        <v>0.4938</v>
      </c>
      <c r="DA24">
        <v>0.502</v>
      </c>
      <c r="DB24">
        <v>0.5111</v>
      </c>
      <c r="DC24">
        <v>0.5202</v>
      </c>
      <c r="DD24">
        <v>0.536</v>
      </c>
      <c r="DE24">
        <v>0.5465</v>
      </c>
      <c r="DF24">
        <v>0.557</v>
      </c>
      <c r="DG24">
        <v>0.5665</v>
      </c>
      <c r="DH24">
        <v>0.57</v>
      </c>
      <c r="DI24">
        <v>0.5863</v>
      </c>
      <c r="DJ24">
        <v>0.73</v>
      </c>
      <c r="DK24">
        <v>0.7585</v>
      </c>
      <c r="DL24">
        <v>0.7854</v>
      </c>
      <c r="DM24">
        <v>0.8</v>
      </c>
      <c r="DN24">
        <v>0.8</v>
      </c>
      <c r="DO24">
        <v>0.8</v>
      </c>
      <c r="DP24">
        <v>0.8</v>
      </c>
      <c r="DQ24">
        <v>0.8</v>
      </c>
      <c r="DR24">
        <v>0.8</v>
      </c>
      <c r="DS24">
        <v>0.9301</v>
      </c>
      <c r="DT24">
        <v>0.96</v>
      </c>
      <c r="DU24">
        <v>0.96</v>
      </c>
      <c r="DV24">
        <v>0.96</v>
      </c>
      <c r="DW24">
        <v>0.96</v>
      </c>
      <c r="DX24">
        <v>0.9723</v>
      </c>
    </row>
    <row r="25" spans="1:128">
      <c r="A25">
        <v>2.4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1.823e-8</v>
      </c>
      <c r="P25">
        <v>2.545e-7</v>
      </c>
      <c r="Q25">
        <v>1.783e-6</v>
      </c>
      <c r="R25">
        <v>4.262e-6</v>
      </c>
      <c r="S25">
        <v>6.038e-6</v>
      </c>
      <c r="T25">
        <v>7.984e-6</v>
      </c>
      <c r="U25">
        <v>1.063e-5</v>
      </c>
      <c r="V25">
        <v>1.926e-5</v>
      </c>
      <c r="W25">
        <v>2.98e-5</v>
      </c>
      <c r="X25">
        <v>3.803e-5</v>
      </c>
      <c r="Y25">
        <v>4.716e-5</v>
      </c>
      <c r="Z25">
        <v>5.804e-5</v>
      </c>
      <c r="AA25">
        <v>7.52e-5</v>
      </c>
      <c r="AB25">
        <v>0.0001219</v>
      </c>
      <c r="AC25">
        <v>0.0001454</v>
      </c>
      <c r="AD25">
        <v>0.0001703</v>
      </c>
      <c r="AE25">
        <v>0.0001989</v>
      </c>
      <c r="AF25">
        <v>0.0002514</v>
      </c>
      <c r="AG25">
        <v>0.0003515</v>
      </c>
      <c r="AH25">
        <v>0.0004162</v>
      </c>
      <c r="AI25">
        <v>0.000487</v>
      </c>
      <c r="AJ25">
        <v>0.0005649</v>
      </c>
      <c r="AK25">
        <v>0.0006542</v>
      </c>
      <c r="AL25">
        <v>0.0008846</v>
      </c>
      <c r="AM25">
        <v>0.001</v>
      </c>
      <c r="AN25">
        <v>0.0012</v>
      </c>
      <c r="AO25">
        <v>0.0013</v>
      </c>
      <c r="AP25">
        <v>0.0017</v>
      </c>
      <c r="AQ25">
        <v>0.002</v>
      </c>
      <c r="AR25">
        <v>0.0022</v>
      </c>
      <c r="AS25">
        <v>0.0024</v>
      </c>
      <c r="AT25">
        <v>0.0027</v>
      </c>
      <c r="AU25">
        <v>0.0034</v>
      </c>
      <c r="AV25">
        <v>0.0039</v>
      </c>
      <c r="AW25">
        <v>0.0043</v>
      </c>
      <c r="AX25">
        <v>0.0047</v>
      </c>
      <c r="AY25">
        <v>0.0052</v>
      </c>
      <c r="AZ25">
        <v>0.0064</v>
      </c>
      <c r="BA25">
        <v>0.0072</v>
      </c>
      <c r="BB25">
        <v>0.0077</v>
      </c>
      <c r="BC25">
        <v>0.0083</v>
      </c>
      <c r="BD25">
        <v>0.0089</v>
      </c>
      <c r="BE25">
        <v>0.0101</v>
      </c>
      <c r="BF25">
        <v>0.0112</v>
      </c>
      <c r="BG25">
        <v>0.0119</v>
      </c>
      <c r="BH25">
        <v>0.0127</v>
      </c>
      <c r="BI25">
        <v>0.0135</v>
      </c>
      <c r="BJ25">
        <v>0.0145</v>
      </c>
      <c r="BK25">
        <v>0.0161</v>
      </c>
      <c r="BL25">
        <v>0.0175</v>
      </c>
      <c r="BM25">
        <v>0.0184</v>
      </c>
      <c r="BN25">
        <v>0.0197</v>
      </c>
      <c r="BO25">
        <v>0.0217</v>
      </c>
      <c r="BP25">
        <v>0.0234</v>
      </c>
      <c r="BQ25">
        <v>0.0246</v>
      </c>
      <c r="BR25">
        <v>0.0259</v>
      </c>
      <c r="BS25">
        <v>0.0283</v>
      </c>
      <c r="BT25">
        <v>0.0306</v>
      </c>
      <c r="BU25">
        <v>0.032</v>
      </c>
      <c r="BV25">
        <v>0.0334</v>
      </c>
      <c r="BW25">
        <v>0.0348</v>
      </c>
      <c r="BX25">
        <v>0.0362</v>
      </c>
      <c r="BY25">
        <v>0.0383</v>
      </c>
      <c r="BZ25">
        <v>0.0605</v>
      </c>
      <c r="CA25">
        <v>0.0847</v>
      </c>
      <c r="CB25">
        <v>0.1141</v>
      </c>
      <c r="CC25">
        <v>0.1429</v>
      </c>
      <c r="CD25">
        <v>0.1714</v>
      </c>
      <c r="CE25">
        <v>0.1947</v>
      </c>
      <c r="CF25">
        <v>0.2156</v>
      </c>
      <c r="CG25">
        <v>0.2364</v>
      </c>
      <c r="CH25">
        <v>0.2531</v>
      </c>
      <c r="CI25">
        <v>0.2702</v>
      </c>
      <c r="CJ25">
        <v>0.2871</v>
      </c>
      <c r="CK25">
        <v>0.3035</v>
      </c>
      <c r="CL25">
        <v>0.3191</v>
      </c>
      <c r="CM25">
        <v>0.3329</v>
      </c>
      <c r="CN25">
        <v>0.3454</v>
      </c>
      <c r="CO25">
        <v>0.3921</v>
      </c>
      <c r="CP25">
        <v>0.4131</v>
      </c>
      <c r="CQ25">
        <v>0.4303</v>
      </c>
      <c r="CR25">
        <v>0.4469</v>
      </c>
      <c r="CS25">
        <v>0.4636</v>
      </c>
      <c r="CT25">
        <v>0.4781</v>
      </c>
      <c r="CU25">
        <v>0.482</v>
      </c>
      <c r="CV25">
        <v>0.4855</v>
      </c>
      <c r="CW25">
        <v>0.4886</v>
      </c>
      <c r="CX25">
        <v>0.4903</v>
      </c>
      <c r="CY25">
        <v>0.492</v>
      </c>
      <c r="CZ25">
        <v>0.4939</v>
      </c>
      <c r="DA25">
        <v>0.5026</v>
      </c>
      <c r="DB25">
        <v>0.5118</v>
      </c>
      <c r="DC25">
        <v>0.5209</v>
      </c>
      <c r="DD25">
        <v>0.5364</v>
      </c>
      <c r="DE25">
        <v>0.547</v>
      </c>
      <c r="DF25">
        <v>0.5576</v>
      </c>
      <c r="DG25">
        <v>0.5668</v>
      </c>
      <c r="DH25">
        <v>0.57</v>
      </c>
      <c r="DI25">
        <v>0.5863</v>
      </c>
      <c r="DJ25">
        <v>0.73</v>
      </c>
      <c r="DK25">
        <v>0.7585</v>
      </c>
      <c r="DL25">
        <v>0.7854</v>
      </c>
      <c r="DM25">
        <v>0.8</v>
      </c>
      <c r="DN25">
        <v>0.8</v>
      </c>
      <c r="DO25">
        <v>0.8</v>
      </c>
      <c r="DP25">
        <v>0.8</v>
      </c>
      <c r="DQ25">
        <v>0.8</v>
      </c>
      <c r="DR25">
        <v>0.8</v>
      </c>
      <c r="DS25">
        <v>0.9301</v>
      </c>
      <c r="DT25">
        <v>0.96</v>
      </c>
      <c r="DU25">
        <v>0.96</v>
      </c>
      <c r="DV25">
        <v>0.96</v>
      </c>
      <c r="DW25">
        <v>0.96</v>
      </c>
      <c r="DX25">
        <v>0.9723</v>
      </c>
    </row>
    <row r="26" spans="1:128">
      <c r="A26">
        <v>2.5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1.823e-8</v>
      </c>
      <c r="P26">
        <v>2.854e-7</v>
      </c>
      <c r="Q26">
        <v>1.883e-6</v>
      </c>
      <c r="R26">
        <v>4.506e-6</v>
      </c>
      <c r="S26">
        <v>6.28e-6</v>
      </c>
      <c r="T26">
        <v>8.413e-6</v>
      </c>
      <c r="U26">
        <v>1.133e-5</v>
      </c>
      <c r="V26">
        <v>2.043e-5</v>
      </c>
      <c r="W26">
        <v>3.163e-5</v>
      </c>
      <c r="X26">
        <v>4.031e-5</v>
      </c>
      <c r="Y26">
        <v>4.998e-5</v>
      </c>
      <c r="Z26">
        <v>6.143e-5</v>
      </c>
      <c r="AA26">
        <v>7.898e-5</v>
      </c>
      <c r="AB26">
        <v>0.0001278</v>
      </c>
      <c r="AC26">
        <v>0.0001528</v>
      </c>
      <c r="AD26">
        <v>0.0001784</v>
      </c>
      <c r="AE26">
        <v>0.0002088</v>
      </c>
      <c r="AF26">
        <v>0.0002657</v>
      </c>
      <c r="AG26">
        <v>0.0003734</v>
      </c>
      <c r="AH26">
        <v>0.000442</v>
      </c>
      <c r="AI26">
        <v>0.0005178</v>
      </c>
      <c r="AJ26">
        <v>0.0006003</v>
      </c>
      <c r="AK26">
        <v>0.0006937</v>
      </c>
      <c r="AL26">
        <v>0.0009348</v>
      </c>
      <c r="AM26">
        <v>0.0011</v>
      </c>
      <c r="AN26">
        <v>0.0012</v>
      </c>
      <c r="AO26">
        <v>0.0014</v>
      </c>
      <c r="AP26">
        <v>0.0017</v>
      </c>
      <c r="AQ26">
        <v>0.0021</v>
      </c>
      <c r="AR26">
        <v>0.0023</v>
      </c>
      <c r="AS26">
        <v>0.0026</v>
      </c>
      <c r="AT26">
        <v>0.0029</v>
      </c>
      <c r="AU26">
        <v>0.0036</v>
      </c>
      <c r="AV26">
        <v>0.0041</v>
      </c>
      <c r="AW26">
        <v>0.0045</v>
      </c>
      <c r="AX26">
        <v>0.0049</v>
      </c>
      <c r="AY26">
        <v>0.0055</v>
      </c>
      <c r="AZ26">
        <v>0.0067</v>
      </c>
      <c r="BA26">
        <v>0.0075</v>
      </c>
      <c r="BB26">
        <v>0.0081</v>
      </c>
      <c r="BC26">
        <v>0.0087</v>
      </c>
      <c r="BD26">
        <v>0.0093</v>
      </c>
      <c r="BE26">
        <v>0.0105</v>
      </c>
      <c r="BF26">
        <v>0.0117</v>
      </c>
      <c r="BG26">
        <v>0.0125</v>
      </c>
      <c r="BH26">
        <v>0.0132</v>
      </c>
      <c r="BI26">
        <v>0.0141</v>
      </c>
      <c r="BJ26">
        <v>0.0151</v>
      </c>
      <c r="BK26">
        <v>0.0167</v>
      </c>
      <c r="BL26">
        <v>0.0182</v>
      </c>
      <c r="BM26">
        <v>0.0192</v>
      </c>
      <c r="BN26">
        <v>0.0205</v>
      </c>
      <c r="BO26">
        <v>0.0225</v>
      </c>
      <c r="BP26">
        <v>0.0243</v>
      </c>
      <c r="BQ26">
        <v>0.0255</v>
      </c>
      <c r="BR26">
        <v>0.0269</v>
      </c>
      <c r="BS26">
        <v>0.0293</v>
      </c>
      <c r="BT26">
        <v>0.0316</v>
      </c>
      <c r="BU26">
        <v>0.0331</v>
      </c>
      <c r="BV26">
        <v>0.0345</v>
      </c>
      <c r="BW26">
        <v>0.0359</v>
      </c>
      <c r="BX26">
        <v>0.0374</v>
      </c>
      <c r="BY26">
        <v>0.0395</v>
      </c>
      <c r="BZ26">
        <v>0.0621</v>
      </c>
      <c r="CA26">
        <v>0.0866</v>
      </c>
      <c r="CB26">
        <v>0.1162</v>
      </c>
      <c r="CC26">
        <v>0.1451</v>
      </c>
      <c r="CD26">
        <v>0.1736</v>
      </c>
      <c r="CE26">
        <v>0.1968</v>
      </c>
      <c r="CF26">
        <v>0.2177</v>
      </c>
      <c r="CG26">
        <v>0.2385</v>
      </c>
      <c r="CH26">
        <v>0.2551</v>
      </c>
      <c r="CI26">
        <v>0.2723</v>
      </c>
      <c r="CJ26">
        <v>0.2893</v>
      </c>
      <c r="CK26">
        <v>0.3057</v>
      </c>
      <c r="CL26">
        <v>0.3213</v>
      </c>
      <c r="CM26">
        <v>0.335</v>
      </c>
      <c r="CN26">
        <v>0.3474</v>
      </c>
      <c r="CO26">
        <v>0.3933</v>
      </c>
      <c r="CP26">
        <v>0.4139</v>
      </c>
      <c r="CQ26">
        <v>0.4312</v>
      </c>
      <c r="CR26">
        <v>0.448</v>
      </c>
      <c r="CS26">
        <v>0.4645</v>
      </c>
      <c r="CT26">
        <v>0.4783</v>
      </c>
      <c r="CU26">
        <v>0.4821</v>
      </c>
      <c r="CV26">
        <v>0.4857</v>
      </c>
      <c r="CW26">
        <v>0.4887</v>
      </c>
      <c r="CX26">
        <v>0.4903</v>
      </c>
      <c r="CY26">
        <v>0.4921</v>
      </c>
      <c r="CZ26">
        <v>0.4943</v>
      </c>
      <c r="DA26">
        <v>0.5033</v>
      </c>
      <c r="DB26">
        <v>0.5124</v>
      </c>
      <c r="DC26">
        <v>0.5216</v>
      </c>
      <c r="DD26">
        <v>0.5368</v>
      </c>
      <c r="DE26">
        <v>0.5475</v>
      </c>
      <c r="DF26">
        <v>0.5582</v>
      </c>
      <c r="DG26">
        <v>0.5671</v>
      </c>
      <c r="DH26">
        <v>0.57</v>
      </c>
      <c r="DI26">
        <v>0.5863</v>
      </c>
      <c r="DJ26">
        <v>0.73</v>
      </c>
      <c r="DK26">
        <v>0.7585</v>
      </c>
      <c r="DL26">
        <v>0.7854</v>
      </c>
      <c r="DM26">
        <v>0.8</v>
      </c>
      <c r="DN26">
        <v>0.8</v>
      </c>
      <c r="DO26">
        <v>0.8</v>
      </c>
      <c r="DP26">
        <v>0.8</v>
      </c>
      <c r="DQ26">
        <v>0.8</v>
      </c>
      <c r="DR26">
        <v>0.8</v>
      </c>
      <c r="DS26">
        <v>0.9301</v>
      </c>
      <c r="DT26">
        <v>0.96</v>
      </c>
      <c r="DU26">
        <v>0.96</v>
      </c>
      <c r="DV26">
        <v>0.96</v>
      </c>
      <c r="DW26">
        <v>0.96</v>
      </c>
      <c r="DX26">
        <v>0.9723</v>
      </c>
    </row>
    <row r="27" spans="1:128">
      <c r="A27">
        <v>2.6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1.823e-8</v>
      </c>
      <c r="P27">
        <v>2.854e-7</v>
      </c>
      <c r="Q27">
        <v>1.924e-6</v>
      </c>
      <c r="R27">
        <v>4.606e-6</v>
      </c>
      <c r="S27">
        <v>6.485e-6</v>
      </c>
      <c r="T27">
        <v>8.767e-6</v>
      </c>
      <c r="U27">
        <v>1.206e-5</v>
      </c>
      <c r="V27">
        <v>2.178e-5</v>
      </c>
      <c r="W27">
        <v>3.359e-5</v>
      </c>
      <c r="X27">
        <v>4.263e-5</v>
      </c>
      <c r="Y27">
        <v>5.256e-5</v>
      </c>
      <c r="Z27">
        <v>6.449e-5</v>
      </c>
      <c r="AA27">
        <v>8.266e-5</v>
      </c>
      <c r="AB27">
        <v>0.0001336</v>
      </c>
      <c r="AC27">
        <v>0.0001589</v>
      </c>
      <c r="AD27">
        <v>0.0001861</v>
      </c>
      <c r="AE27">
        <v>0.0002189</v>
      </c>
      <c r="AF27">
        <v>0.0002798</v>
      </c>
      <c r="AG27">
        <v>0.0003944</v>
      </c>
      <c r="AH27">
        <v>0.0004655</v>
      </c>
      <c r="AI27">
        <v>0.0005443</v>
      </c>
      <c r="AJ27">
        <v>0.0006304</v>
      </c>
      <c r="AK27">
        <v>0.0007281</v>
      </c>
      <c r="AL27">
        <v>0.0009783</v>
      </c>
      <c r="AM27">
        <v>0.0012</v>
      </c>
      <c r="AN27">
        <v>0.0013</v>
      </c>
      <c r="AO27">
        <v>0.0015</v>
      </c>
      <c r="AP27">
        <v>0.0018</v>
      </c>
      <c r="AQ27">
        <v>0.0022</v>
      </c>
      <c r="AR27">
        <v>0.0024</v>
      </c>
      <c r="AS27">
        <v>0.0027</v>
      </c>
      <c r="AT27">
        <v>0.003</v>
      </c>
      <c r="AU27">
        <v>0.0038</v>
      </c>
      <c r="AV27">
        <v>0.0043</v>
      </c>
      <c r="AW27">
        <v>0.0047</v>
      </c>
      <c r="AX27">
        <v>0.0051</v>
      </c>
      <c r="AY27">
        <v>0.0057</v>
      </c>
      <c r="AZ27">
        <v>0.0069</v>
      </c>
      <c r="BA27">
        <v>0.0078</v>
      </c>
      <c r="BB27">
        <v>0.0084</v>
      </c>
      <c r="BC27">
        <v>0.009</v>
      </c>
      <c r="BD27">
        <v>0.0096</v>
      </c>
      <c r="BE27">
        <v>0.0109</v>
      </c>
      <c r="BF27">
        <v>0.0121</v>
      </c>
      <c r="BG27">
        <v>0.0129</v>
      </c>
      <c r="BH27">
        <v>0.0137</v>
      </c>
      <c r="BI27">
        <v>0.0145</v>
      </c>
      <c r="BJ27">
        <v>0.0156</v>
      </c>
      <c r="BK27">
        <v>0.0173</v>
      </c>
      <c r="BL27">
        <v>0.0187</v>
      </c>
      <c r="BM27">
        <v>0.0198</v>
      </c>
      <c r="BN27">
        <v>0.0211</v>
      </c>
      <c r="BO27">
        <v>0.0232</v>
      </c>
      <c r="BP27">
        <v>0.025</v>
      </c>
      <c r="BQ27">
        <v>0.0263</v>
      </c>
      <c r="BR27">
        <v>0.0277</v>
      </c>
      <c r="BS27">
        <v>0.0301</v>
      </c>
      <c r="BT27">
        <v>0.0325</v>
      </c>
      <c r="BU27">
        <v>0.034</v>
      </c>
      <c r="BV27">
        <v>0.0354</v>
      </c>
      <c r="BW27">
        <v>0.0369</v>
      </c>
      <c r="BX27">
        <v>0.0384</v>
      </c>
      <c r="BY27">
        <v>0.0405</v>
      </c>
      <c r="BZ27">
        <v>0.0634</v>
      </c>
      <c r="CA27">
        <v>0.0881</v>
      </c>
      <c r="CB27">
        <v>0.1179</v>
      </c>
      <c r="CC27">
        <v>0.1469</v>
      </c>
      <c r="CD27">
        <v>0.1754</v>
      </c>
      <c r="CE27">
        <v>0.1986</v>
      </c>
      <c r="CF27">
        <v>0.2194</v>
      </c>
      <c r="CG27">
        <v>0.2401</v>
      </c>
      <c r="CH27">
        <v>0.2567</v>
      </c>
      <c r="CI27">
        <v>0.274</v>
      </c>
      <c r="CJ27">
        <v>0.291</v>
      </c>
      <c r="CK27">
        <v>0.3075</v>
      </c>
      <c r="CL27">
        <v>0.323</v>
      </c>
      <c r="CM27">
        <v>0.3367</v>
      </c>
      <c r="CN27">
        <v>0.349</v>
      </c>
      <c r="CO27">
        <v>0.3942</v>
      </c>
      <c r="CP27">
        <v>0.4145</v>
      </c>
      <c r="CQ27">
        <v>0.4319</v>
      </c>
      <c r="CR27">
        <v>0.4488</v>
      </c>
      <c r="CS27">
        <v>0.4652</v>
      </c>
      <c r="CT27">
        <v>0.4785</v>
      </c>
      <c r="CU27">
        <v>0.4823</v>
      </c>
      <c r="CV27">
        <v>0.4858</v>
      </c>
      <c r="CW27">
        <v>0.4888</v>
      </c>
      <c r="CX27">
        <v>0.4903</v>
      </c>
      <c r="CY27">
        <v>0.4921</v>
      </c>
      <c r="CZ27">
        <v>0.4947</v>
      </c>
      <c r="DA27">
        <v>0.5038</v>
      </c>
      <c r="DB27">
        <v>0.513</v>
      </c>
      <c r="DC27">
        <v>0.5222</v>
      </c>
      <c r="DD27">
        <v>0.5371</v>
      </c>
      <c r="DE27">
        <v>0.5478</v>
      </c>
      <c r="DF27">
        <v>0.5586</v>
      </c>
      <c r="DG27">
        <v>0.5673</v>
      </c>
      <c r="DH27">
        <v>0.57</v>
      </c>
      <c r="DI27">
        <v>0.5863</v>
      </c>
      <c r="DJ27">
        <v>0.73</v>
      </c>
      <c r="DK27">
        <v>0.7585</v>
      </c>
      <c r="DL27">
        <v>0.7854</v>
      </c>
      <c r="DM27">
        <v>0.8</v>
      </c>
      <c r="DN27">
        <v>0.8</v>
      </c>
      <c r="DO27">
        <v>0.8</v>
      </c>
      <c r="DP27">
        <v>0.8</v>
      </c>
      <c r="DQ27">
        <v>0.8</v>
      </c>
      <c r="DR27">
        <v>0.8</v>
      </c>
      <c r="DS27">
        <v>0.9301</v>
      </c>
      <c r="DT27">
        <v>0.96</v>
      </c>
      <c r="DU27">
        <v>0.96</v>
      </c>
      <c r="DV27">
        <v>0.96</v>
      </c>
      <c r="DW27">
        <v>0.96</v>
      </c>
      <c r="DX27">
        <v>0.9723</v>
      </c>
    </row>
    <row r="28" spans="1:128">
      <c r="A28">
        <v>2.7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1.823e-8</v>
      </c>
      <c r="P28">
        <v>2.854e-7</v>
      </c>
      <c r="Q28">
        <v>2.005e-6</v>
      </c>
      <c r="R28">
        <v>4.757e-6</v>
      </c>
      <c r="S28">
        <v>6.69e-6</v>
      </c>
      <c r="T28">
        <v>9.286e-6</v>
      </c>
      <c r="U28">
        <v>1.287e-5</v>
      </c>
      <c r="V28">
        <v>2.299e-5</v>
      </c>
      <c r="W28">
        <v>3.508e-5</v>
      </c>
      <c r="X28">
        <v>4.455e-5</v>
      </c>
      <c r="Y28">
        <v>5.514e-5</v>
      </c>
      <c r="Z28">
        <v>6.726e-5</v>
      </c>
      <c r="AA28">
        <v>8.604e-5</v>
      </c>
      <c r="AB28">
        <v>0.0001388</v>
      </c>
      <c r="AC28">
        <v>0.0001651</v>
      </c>
      <c r="AD28">
        <v>0.0001945</v>
      </c>
      <c r="AE28">
        <v>0.0002297</v>
      </c>
      <c r="AF28">
        <v>0.0002942</v>
      </c>
      <c r="AG28">
        <v>0.0004155</v>
      </c>
      <c r="AH28">
        <v>0.0004895</v>
      </c>
      <c r="AI28">
        <v>0.0005717</v>
      </c>
      <c r="AJ28">
        <v>0.0006614</v>
      </c>
      <c r="AK28">
        <v>0.0007628</v>
      </c>
      <c r="AL28">
        <v>0.001</v>
      </c>
      <c r="AM28">
        <v>0.0012</v>
      </c>
      <c r="AN28">
        <v>0.0014</v>
      </c>
      <c r="AO28">
        <v>0.0015</v>
      </c>
      <c r="AP28">
        <v>0.0019</v>
      </c>
      <c r="AQ28">
        <v>0.0023</v>
      </c>
      <c r="AR28">
        <v>0.0025</v>
      </c>
      <c r="AS28">
        <v>0.0028</v>
      </c>
      <c r="AT28">
        <v>0.0031</v>
      </c>
      <c r="AU28">
        <v>0.0039</v>
      </c>
      <c r="AV28">
        <v>0.0045</v>
      </c>
      <c r="AW28">
        <v>0.0049</v>
      </c>
      <c r="AX28">
        <v>0.0053</v>
      </c>
      <c r="AY28">
        <v>0.0059</v>
      </c>
      <c r="AZ28">
        <v>0.0072</v>
      </c>
      <c r="BA28">
        <v>0.0081</v>
      </c>
      <c r="BB28">
        <v>0.0087</v>
      </c>
      <c r="BC28">
        <v>0.0093</v>
      </c>
      <c r="BD28">
        <v>0.01</v>
      </c>
      <c r="BE28">
        <v>0.0112</v>
      </c>
      <c r="BF28">
        <v>0.0125</v>
      </c>
      <c r="BG28">
        <v>0.0133</v>
      </c>
      <c r="BH28">
        <v>0.0141</v>
      </c>
      <c r="BI28">
        <v>0.015</v>
      </c>
      <c r="BJ28">
        <v>0.0161</v>
      </c>
      <c r="BK28">
        <v>0.0178</v>
      </c>
      <c r="BL28">
        <v>0.0193</v>
      </c>
      <c r="BM28">
        <v>0.0203</v>
      </c>
      <c r="BN28">
        <v>0.0217</v>
      </c>
      <c r="BO28">
        <v>0.0238</v>
      </c>
      <c r="BP28">
        <v>0.0257</v>
      </c>
      <c r="BQ28">
        <v>0.027</v>
      </c>
      <c r="BR28">
        <v>0.0284</v>
      </c>
      <c r="BS28">
        <v>0.0309</v>
      </c>
      <c r="BT28">
        <v>0.0333</v>
      </c>
      <c r="BU28">
        <v>0.0348</v>
      </c>
      <c r="BV28">
        <v>0.0363</v>
      </c>
      <c r="BW28">
        <v>0.0378</v>
      </c>
      <c r="BX28">
        <v>0.0393</v>
      </c>
      <c r="BY28">
        <v>0.0414</v>
      </c>
      <c r="BZ28">
        <v>0.0646</v>
      </c>
      <c r="CA28">
        <v>0.0894</v>
      </c>
      <c r="CB28">
        <v>0.1194</v>
      </c>
      <c r="CC28">
        <v>0.1485</v>
      </c>
      <c r="CD28">
        <v>0.1769</v>
      </c>
      <c r="CE28">
        <v>0.2</v>
      </c>
      <c r="CF28">
        <v>0.2208</v>
      </c>
      <c r="CG28">
        <v>0.2413</v>
      </c>
      <c r="CH28">
        <v>0.258</v>
      </c>
      <c r="CI28">
        <v>0.2754</v>
      </c>
      <c r="CJ28">
        <v>0.2924</v>
      </c>
      <c r="CK28">
        <v>0.3089</v>
      </c>
      <c r="CL28">
        <v>0.3245</v>
      </c>
      <c r="CM28">
        <v>0.3381</v>
      </c>
      <c r="CN28">
        <v>0.3503</v>
      </c>
      <c r="CO28">
        <v>0.3949</v>
      </c>
      <c r="CP28">
        <v>0.4151</v>
      </c>
      <c r="CQ28">
        <v>0.4325</v>
      </c>
      <c r="CR28">
        <v>0.4494</v>
      </c>
      <c r="CS28">
        <v>0.4657</v>
      </c>
      <c r="CT28">
        <v>0.4786</v>
      </c>
      <c r="CU28">
        <v>0.4824</v>
      </c>
      <c r="CV28">
        <v>0.4859</v>
      </c>
      <c r="CW28">
        <v>0.4889</v>
      </c>
      <c r="CX28">
        <v>0.4904</v>
      </c>
      <c r="CY28">
        <v>0.4922</v>
      </c>
      <c r="CZ28">
        <v>0.4951</v>
      </c>
      <c r="DA28">
        <v>0.5042</v>
      </c>
      <c r="DB28">
        <v>0.5134</v>
      </c>
      <c r="DC28">
        <v>0.5226</v>
      </c>
      <c r="DD28">
        <v>0.5373</v>
      </c>
      <c r="DE28">
        <v>0.5481</v>
      </c>
      <c r="DF28">
        <v>0.5589</v>
      </c>
      <c r="DG28">
        <v>0.5674</v>
      </c>
      <c r="DH28">
        <v>0.57</v>
      </c>
      <c r="DI28">
        <v>0.5863</v>
      </c>
      <c r="DJ28">
        <v>0.73</v>
      </c>
      <c r="DK28">
        <v>0.7585</v>
      </c>
      <c r="DL28">
        <v>0.7854</v>
      </c>
      <c r="DM28">
        <v>0.8</v>
      </c>
      <c r="DN28">
        <v>0.8</v>
      </c>
      <c r="DO28">
        <v>0.8</v>
      </c>
      <c r="DP28">
        <v>0.8</v>
      </c>
      <c r="DQ28">
        <v>0.8</v>
      </c>
      <c r="DR28">
        <v>0.8</v>
      </c>
      <c r="DS28">
        <v>0.9301</v>
      </c>
      <c r="DT28">
        <v>0.96</v>
      </c>
      <c r="DU28">
        <v>0.96</v>
      </c>
      <c r="DV28">
        <v>0.96</v>
      </c>
      <c r="DW28">
        <v>0.96</v>
      </c>
      <c r="DX28">
        <v>0.9723</v>
      </c>
    </row>
    <row r="29" spans="1:128">
      <c r="A29">
        <v>2.8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1.823e-8</v>
      </c>
      <c r="P29">
        <v>2.854e-7</v>
      </c>
      <c r="Q29">
        <v>2.087e-6</v>
      </c>
      <c r="R29">
        <v>4.909e-6</v>
      </c>
      <c r="S29">
        <v>6.842e-6</v>
      </c>
      <c r="T29">
        <v>9.541e-6</v>
      </c>
      <c r="U29">
        <v>1.35e-5</v>
      </c>
      <c r="V29">
        <v>2.431e-5</v>
      </c>
      <c r="W29">
        <v>3.682e-5</v>
      </c>
      <c r="X29">
        <v>4.664e-5</v>
      </c>
      <c r="Y29">
        <v>5.77e-5</v>
      </c>
      <c r="Z29">
        <v>7.011e-5</v>
      </c>
      <c r="AA29">
        <v>8.969e-5</v>
      </c>
      <c r="AB29">
        <v>0.0001442</v>
      </c>
      <c r="AC29">
        <v>0.0001714</v>
      </c>
      <c r="AD29">
        <v>0.0002026</v>
      </c>
      <c r="AE29">
        <v>0.0002406</v>
      </c>
      <c r="AF29">
        <v>0.0003092</v>
      </c>
      <c r="AG29">
        <v>0.0004364</v>
      </c>
      <c r="AH29">
        <v>0.0005143</v>
      </c>
      <c r="AI29">
        <v>0.0006001</v>
      </c>
      <c r="AJ29">
        <v>0.0006935</v>
      </c>
      <c r="AK29">
        <v>0.0007987</v>
      </c>
      <c r="AL29">
        <v>0.0011</v>
      </c>
      <c r="AM29">
        <v>0.0013</v>
      </c>
      <c r="AN29">
        <v>0.0014</v>
      </c>
      <c r="AO29">
        <v>0.0016</v>
      </c>
      <c r="AP29">
        <v>0.002</v>
      </c>
      <c r="AQ29">
        <v>0.0024</v>
      </c>
      <c r="AR29">
        <v>0.0026</v>
      </c>
      <c r="AS29">
        <v>0.0029</v>
      </c>
      <c r="AT29">
        <v>0.0033</v>
      </c>
      <c r="AU29">
        <v>0.0041</v>
      </c>
      <c r="AV29">
        <v>0.0047</v>
      </c>
      <c r="AW29">
        <v>0.0051</v>
      </c>
      <c r="AX29">
        <v>0.0055</v>
      </c>
      <c r="AY29">
        <v>0.0062</v>
      </c>
      <c r="AZ29">
        <v>0.0074</v>
      </c>
      <c r="BA29">
        <v>0.0084</v>
      </c>
      <c r="BB29">
        <v>0.009</v>
      </c>
      <c r="BC29">
        <v>0.0096</v>
      </c>
      <c r="BD29">
        <v>0.0103</v>
      </c>
      <c r="BE29">
        <v>0.0116</v>
      </c>
      <c r="BF29">
        <v>0.0129</v>
      </c>
      <c r="BG29">
        <v>0.0137</v>
      </c>
      <c r="BH29">
        <v>0.0146</v>
      </c>
      <c r="BI29">
        <v>0.0155</v>
      </c>
      <c r="BJ29">
        <v>0.0166</v>
      </c>
      <c r="BK29">
        <v>0.0183</v>
      </c>
      <c r="BL29">
        <v>0.0199</v>
      </c>
      <c r="BM29">
        <v>0.0209</v>
      </c>
      <c r="BN29">
        <v>0.0223</v>
      </c>
      <c r="BO29">
        <v>0.0245</v>
      </c>
      <c r="BP29">
        <v>0.0264</v>
      </c>
      <c r="BQ29">
        <v>0.0277</v>
      </c>
      <c r="BR29">
        <v>0.0292</v>
      </c>
      <c r="BS29">
        <v>0.0317</v>
      </c>
      <c r="BT29">
        <v>0.0342</v>
      </c>
      <c r="BU29">
        <v>0.0357</v>
      </c>
      <c r="BV29">
        <v>0.0372</v>
      </c>
      <c r="BW29">
        <v>0.0387</v>
      </c>
      <c r="BX29">
        <v>0.0402</v>
      </c>
      <c r="BY29">
        <v>0.0424</v>
      </c>
      <c r="BZ29">
        <v>0.0658</v>
      </c>
      <c r="CA29">
        <v>0.0908</v>
      </c>
      <c r="CB29">
        <v>0.1208</v>
      </c>
      <c r="CC29">
        <v>0.1499</v>
      </c>
      <c r="CD29">
        <v>0.1783</v>
      </c>
      <c r="CE29">
        <v>0.2013</v>
      </c>
      <c r="CF29">
        <v>0.222</v>
      </c>
      <c r="CG29">
        <v>0.2425</v>
      </c>
      <c r="CH29">
        <v>0.2592</v>
      </c>
      <c r="CI29">
        <v>0.2766</v>
      </c>
      <c r="CJ29">
        <v>0.2937</v>
      </c>
      <c r="CK29">
        <v>0.3102</v>
      </c>
      <c r="CL29">
        <v>0.3258</v>
      </c>
      <c r="CM29">
        <v>0.3393</v>
      </c>
      <c r="CN29">
        <v>0.3514</v>
      </c>
      <c r="CO29">
        <v>0.3956</v>
      </c>
      <c r="CP29">
        <v>0.4156</v>
      </c>
      <c r="CQ29">
        <v>0.433</v>
      </c>
      <c r="CR29">
        <v>0.4499</v>
      </c>
      <c r="CS29">
        <v>0.4661</v>
      </c>
      <c r="CT29">
        <v>0.4787</v>
      </c>
      <c r="CU29">
        <v>0.4825</v>
      </c>
      <c r="CV29">
        <v>0.486</v>
      </c>
      <c r="CW29">
        <v>0.4889</v>
      </c>
      <c r="CX29">
        <v>0.4904</v>
      </c>
      <c r="CY29">
        <v>0.4923</v>
      </c>
      <c r="CZ29">
        <v>0.4955</v>
      </c>
      <c r="DA29">
        <v>0.5047</v>
      </c>
      <c r="DB29">
        <v>0.5139</v>
      </c>
      <c r="DC29">
        <v>0.5231</v>
      </c>
      <c r="DD29">
        <v>0.5376</v>
      </c>
      <c r="DE29">
        <v>0.5483</v>
      </c>
      <c r="DF29">
        <v>0.5591</v>
      </c>
      <c r="DG29">
        <v>0.5675</v>
      </c>
      <c r="DH29">
        <v>0.57</v>
      </c>
      <c r="DI29">
        <v>0.5863</v>
      </c>
      <c r="DJ29">
        <v>0.73</v>
      </c>
      <c r="DK29">
        <v>0.7585</v>
      </c>
      <c r="DL29">
        <v>0.7854</v>
      </c>
      <c r="DM29">
        <v>0.8</v>
      </c>
      <c r="DN29">
        <v>0.8</v>
      </c>
      <c r="DO29">
        <v>0.8</v>
      </c>
      <c r="DP29">
        <v>0.8</v>
      </c>
      <c r="DQ29">
        <v>0.8</v>
      </c>
      <c r="DR29">
        <v>0.8</v>
      </c>
      <c r="DS29">
        <v>0.9301</v>
      </c>
      <c r="DT29">
        <v>0.96</v>
      </c>
      <c r="DU29">
        <v>0.96</v>
      </c>
      <c r="DV29">
        <v>0.96</v>
      </c>
      <c r="DW29">
        <v>0.96</v>
      </c>
      <c r="DX29">
        <v>0.9723</v>
      </c>
    </row>
    <row r="30" spans="1:128">
      <c r="A30">
        <v>2.9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1.823e-8</v>
      </c>
      <c r="P30">
        <v>2.854e-7</v>
      </c>
      <c r="Q30">
        <v>2.128e-6</v>
      </c>
      <c r="R30">
        <v>5.009e-6</v>
      </c>
      <c r="S30">
        <v>7.153e-6</v>
      </c>
      <c r="T30">
        <v>1.004e-5</v>
      </c>
      <c r="U30">
        <v>1.394e-5</v>
      </c>
      <c r="V30">
        <v>2.544e-5</v>
      </c>
      <c r="W30">
        <v>3.848e-5</v>
      </c>
      <c r="X30">
        <v>4.833e-5</v>
      </c>
      <c r="Y30">
        <v>5.991e-5</v>
      </c>
      <c r="Z30">
        <v>7.281e-5</v>
      </c>
      <c r="AA30">
        <v>9.252e-5</v>
      </c>
      <c r="AB30">
        <v>0.000149</v>
      </c>
      <c r="AC30">
        <v>0.0001772</v>
      </c>
      <c r="AD30">
        <v>0.0002101</v>
      </c>
      <c r="AE30">
        <v>0.00025</v>
      </c>
      <c r="AF30">
        <v>0.000322</v>
      </c>
      <c r="AG30">
        <v>0.0004552</v>
      </c>
      <c r="AH30">
        <v>0.0005352</v>
      </c>
      <c r="AI30">
        <v>0.000624</v>
      </c>
      <c r="AJ30">
        <v>0.0007201</v>
      </c>
      <c r="AK30">
        <v>0.0008274</v>
      </c>
      <c r="AL30">
        <v>0.0011</v>
      </c>
      <c r="AM30">
        <v>0.0013</v>
      </c>
      <c r="AN30">
        <v>0.0015</v>
      </c>
      <c r="AO30">
        <v>0.0016</v>
      </c>
      <c r="AP30">
        <v>0.002</v>
      </c>
      <c r="AQ30">
        <v>0.0024</v>
      </c>
      <c r="AR30">
        <v>0.0027</v>
      </c>
      <c r="AS30">
        <v>0.003</v>
      </c>
      <c r="AT30">
        <v>0.0034</v>
      </c>
      <c r="AU30">
        <v>0.0042</v>
      </c>
      <c r="AV30">
        <v>0.0048</v>
      </c>
      <c r="AW30">
        <v>0.0052</v>
      </c>
      <c r="AX30">
        <v>0.0057</v>
      </c>
      <c r="AY30">
        <v>0.0063</v>
      </c>
      <c r="AZ30">
        <v>0.0076</v>
      </c>
      <c r="BA30">
        <v>0.0086</v>
      </c>
      <c r="BB30">
        <v>0.0092</v>
      </c>
      <c r="BC30">
        <v>0.0099</v>
      </c>
      <c r="BD30">
        <v>0.0106</v>
      </c>
      <c r="BE30">
        <v>0.0119</v>
      </c>
      <c r="BF30">
        <v>0.0132</v>
      </c>
      <c r="BG30">
        <v>0.0141</v>
      </c>
      <c r="BH30">
        <v>0.0149</v>
      </c>
      <c r="BI30">
        <v>0.0158</v>
      </c>
      <c r="BJ30">
        <v>0.017</v>
      </c>
      <c r="BK30">
        <v>0.0188</v>
      </c>
      <c r="BL30">
        <v>0.0203</v>
      </c>
      <c r="BM30">
        <v>0.0214</v>
      </c>
      <c r="BN30">
        <v>0.0229</v>
      </c>
      <c r="BO30">
        <v>0.0251</v>
      </c>
      <c r="BP30">
        <v>0.027</v>
      </c>
      <c r="BQ30">
        <v>0.0284</v>
      </c>
      <c r="BR30">
        <v>0.0298</v>
      </c>
      <c r="BS30">
        <v>0.0323</v>
      </c>
      <c r="BT30">
        <v>0.0349</v>
      </c>
      <c r="BU30">
        <v>0.0364</v>
      </c>
      <c r="BV30">
        <v>0.0379</v>
      </c>
      <c r="BW30">
        <v>0.0394</v>
      </c>
      <c r="BX30">
        <v>0.041</v>
      </c>
      <c r="BY30">
        <v>0.0432</v>
      </c>
      <c r="BZ30">
        <v>0.0668</v>
      </c>
      <c r="CA30">
        <v>0.092</v>
      </c>
      <c r="CB30">
        <v>0.1221</v>
      </c>
      <c r="CC30">
        <v>0.1513</v>
      </c>
      <c r="CD30">
        <v>0.1796</v>
      </c>
      <c r="CE30">
        <v>0.2025</v>
      </c>
      <c r="CF30">
        <v>0.223</v>
      </c>
      <c r="CG30">
        <v>0.2435</v>
      </c>
      <c r="CH30">
        <v>0.2602</v>
      </c>
      <c r="CI30">
        <v>0.2776</v>
      </c>
      <c r="CJ30">
        <v>0.2947</v>
      </c>
      <c r="CK30">
        <v>0.3113</v>
      </c>
      <c r="CL30">
        <v>0.3268</v>
      </c>
      <c r="CM30">
        <v>0.3403</v>
      </c>
      <c r="CN30">
        <v>0.3524</v>
      </c>
      <c r="CO30">
        <v>0.3962</v>
      </c>
      <c r="CP30">
        <v>0.4161</v>
      </c>
      <c r="CQ30">
        <v>0.4335</v>
      </c>
      <c r="CR30">
        <v>0.4503</v>
      </c>
      <c r="CS30">
        <v>0.4665</v>
      </c>
      <c r="CT30">
        <v>0.4788</v>
      </c>
      <c r="CU30">
        <v>0.4825</v>
      </c>
      <c r="CV30">
        <v>0.4861</v>
      </c>
      <c r="CW30">
        <v>0.489</v>
      </c>
      <c r="CX30">
        <v>0.4904</v>
      </c>
      <c r="CY30">
        <v>0.4924</v>
      </c>
      <c r="CZ30">
        <v>0.4959</v>
      </c>
      <c r="DA30">
        <v>0.5051</v>
      </c>
      <c r="DB30">
        <v>0.5143</v>
      </c>
      <c r="DC30">
        <v>0.5236</v>
      </c>
      <c r="DD30">
        <v>0.5378</v>
      </c>
      <c r="DE30">
        <v>0.5485</v>
      </c>
      <c r="DF30">
        <v>0.5593</v>
      </c>
      <c r="DG30">
        <v>0.5676</v>
      </c>
      <c r="DH30">
        <v>0.57</v>
      </c>
      <c r="DI30">
        <v>0.5863</v>
      </c>
      <c r="DJ30">
        <v>0.73</v>
      </c>
      <c r="DK30">
        <v>0.7585</v>
      </c>
      <c r="DL30">
        <v>0.7854</v>
      </c>
      <c r="DM30">
        <v>0.8</v>
      </c>
      <c r="DN30">
        <v>0.8</v>
      </c>
      <c r="DO30">
        <v>0.8</v>
      </c>
      <c r="DP30">
        <v>0.8</v>
      </c>
      <c r="DQ30">
        <v>0.8</v>
      </c>
      <c r="DR30">
        <v>0.8</v>
      </c>
      <c r="DS30">
        <v>0.9301</v>
      </c>
      <c r="DT30">
        <v>0.96</v>
      </c>
      <c r="DU30">
        <v>0.96</v>
      </c>
      <c r="DV30">
        <v>0.96</v>
      </c>
      <c r="DW30">
        <v>0.96</v>
      </c>
      <c r="DX30">
        <v>0.9723</v>
      </c>
    </row>
    <row r="31" spans="1:128">
      <c r="A31">
        <v>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1.823e-8</v>
      </c>
      <c r="P31">
        <v>2.854e-7</v>
      </c>
      <c r="Q31">
        <v>2.169e-6</v>
      </c>
      <c r="R31">
        <v>5.156e-6</v>
      </c>
      <c r="S31">
        <v>7.247e-6</v>
      </c>
      <c r="T31">
        <v>1.037e-5</v>
      </c>
      <c r="U31">
        <v>1.47e-5</v>
      </c>
      <c r="V31">
        <v>2.623e-5</v>
      </c>
      <c r="W31">
        <v>3.988e-5</v>
      </c>
      <c r="X31">
        <v>5.033e-5</v>
      </c>
      <c r="Y31">
        <v>6.193e-5</v>
      </c>
      <c r="Z31">
        <v>7.538e-5</v>
      </c>
      <c r="AA31">
        <v>9.528e-5</v>
      </c>
      <c r="AB31">
        <v>0.0001535</v>
      </c>
      <c r="AC31">
        <v>0.000183</v>
      </c>
      <c r="AD31">
        <v>0.0002176</v>
      </c>
      <c r="AE31">
        <v>0.0002597</v>
      </c>
      <c r="AF31">
        <v>0.0003347</v>
      </c>
      <c r="AG31">
        <v>0.0004723</v>
      </c>
      <c r="AH31">
        <v>0.0005554</v>
      </c>
      <c r="AI31">
        <v>0.0006467</v>
      </c>
      <c r="AJ31">
        <v>0.0007457</v>
      </c>
      <c r="AK31">
        <v>0.000857</v>
      </c>
      <c r="AL31">
        <v>0.0011</v>
      </c>
      <c r="AM31">
        <v>0.0013</v>
      </c>
      <c r="AN31">
        <v>0.0015</v>
      </c>
      <c r="AO31">
        <v>0.0017</v>
      </c>
      <c r="AP31">
        <v>0.0021</v>
      </c>
      <c r="AQ31">
        <v>0.0025</v>
      </c>
      <c r="AR31">
        <v>0.0028</v>
      </c>
      <c r="AS31">
        <v>0.0031</v>
      </c>
      <c r="AT31">
        <v>0.0035</v>
      </c>
      <c r="AU31">
        <v>0.0043</v>
      </c>
      <c r="AV31">
        <v>0.005</v>
      </c>
      <c r="AW31">
        <v>0.0054</v>
      </c>
      <c r="AX31">
        <v>0.0059</v>
      </c>
      <c r="AY31">
        <v>0.0065</v>
      </c>
      <c r="AZ31">
        <v>0.0078</v>
      </c>
      <c r="BA31">
        <v>0.0088</v>
      </c>
      <c r="BB31">
        <v>0.0095</v>
      </c>
      <c r="BC31">
        <v>0.0102</v>
      </c>
      <c r="BD31">
        <v>0.0109</v>
      </c>
      <c r="BE31">
        <v>0.0122</v>
      </c>
      <c r="BF31">
        <v>0.0136</v>
      </c>
      <c r="BG31">
        <v>0.0144</v>
      </c>
      <c r="BH31">
        <v>0.0153</v>
      </c>
      <c r="BI31">
        <v>0.0162</v>
      </c>
      <c r="BJ31">
        <v>0.0174</v>
      </c>
      <c r="BK31">
        <v>0.0192</v>
      </c>
      <c r="BL31">
        <v>0.0208</v>
      </c>
      <c r="BM31">
        <v>0.0219</v>
      </c>
      <c r="BN31">
        <v>0.0234</v>
      </c>
      <c r="BO31">
        <v>0.0256</v>
      </c>
      <c r="BP31">
        <v>0.0276</v>
      </c>
      <c r="BQ31">
        <v>0.0289</v>
      </c>
      <c r="BR31">
        <v>0.0304</v>
      </c>
      <c r="BS31">
        <v>0.033</v>
      </c>
      <c r="BT31">
        <v>0.0355</v>
      </c>
      <c r="BU31">
        <v>0.0371</v>
      </c>
      <c r="BV31">
        <v>0.0386</v>
      </c>
      <c r="BW31">
        <v>0.0401</v>
      </c>
      <c r="BX31">
        <v>0.0417</v>
      </c>
      <c r="BY31">
        <v>0.0439</v>
      </c>
      <c r="BZ31">
        <v>0.0677</v>
      </c>
      <c r="CA31">
        <v>0.093</v>
      </c>
      <c r="CB31">
        <v>0.1232</v>
      </c>
      <c r="CC31">
        <v>0.1523</v>
      </c>
      <c r="CD31">
        <v>0.1805</v>
      </c>
      <c r="CE31">
        <v>0.2033</v>
      </c>
      <c r="CF31">
        <v>0.2238</v>
      </c>
      <c r="CG31">
        <v>0.2442</v>
      </c>
      <c r="CH31">
        <v>0.2609</v>
      </c>
      <c r="CI31">
        <v>0.2784</v>
      </c>
      <c r="CJ31">
        <v>0.2955</v>
      </c>
      <c r="CK31">
        <v>0.312</v>
      </c>
      <c r="CL31">
        <v>0.3276</v>
      </c>
      <c r="CM31">
        <v>0.341</v>
      </c>
      <c r="CN31">
        <v>0.3531</v>
      </c>
      <c r="CO31">
        <v>0.3967</v>
      </c>
      <c r="CP31">
        <v>0.4164</v>
      </c>
      <c r="CQ31">
        <v>0.4338</v>
      </c>
      <c r="CR31">
        <v>0.4506</v>
      </c>
      <c r="CS31">
        <v>0.4666</v>
      </c>
      <c r="CT31">
        <v>0.4788</v>
      </c>
      <c r="CU31">
        <v>0.4826</v>
      </c>
      <c r="CV31">
        <v>0.4861</v>
      </c>
      <c r="CW31">
        <v>0.489</v>
      </c>
      <c r="CX31">
        <v>0.4904</v>
      </c>
      <c r="CY31">
        <v>0.4924</v>
      </c>
      <c r="CZ31">
        <v>0.4963</v>
      </c>
      <c r="DA31">
        <v>0.5055</v>
      </c>
      <c r="DB31">
        <v>0.5147</v>
      </c>
      <c r="DC31">
        <v>0.5239</v>
      </c>
      <c r="DD31">
        <v>0.5379</v>
      </c>
      <c r="DE31">
        <v>0.5486</v>
      </c>
      <c r="DF31">
        <v>0.5594</v>
      </c>
      <c r="DG31">
        <v>0.5677</v>
      </c>
      <c r="DH31">
        <v>0.57</v>
      </c>
      <c r="DI31">
        <v>0.5863</v>
      </c>
      <c r="DJ31">
        <v>0.73</v>
      </c>
      <c r="DK31">
        <v>0.7585</v>
      </c>
      <c r="DL31">
        <v>0.7854</v>
      </c>
      <c r="DM31">
        <v>0.8</v>
      </c>
      <c r="DN31">
        <v>0.8</v>
      </c>
      <c r="DO31">
        <v>0.8</v>
      </c>
      <c r="DP31">
        <v>0.8</v>
      </c>
      <c r="DQ31">
        <v>0.8</v>
      </c>
      <c r="DR31">
        <v>0.8</v>
      </c>
      <c r="DS31">
        <v>0.9301</v>
      </c>
      <c r="DT31">
        <v>0.96</v>
      </c>
      <c r="DU31">
        <v>0.96</v>
      </c>
      <c r="DV31">
        <v>0.96</v>
      </c>
      <c r="DW31">
        <v>0.96</v>
      </c>
      <c r="DX31">
        <v>0.9723</v>
      </c>
    </row>
    <row r="32" spans="1:128">
      <c r="A32">
        <v>3.1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1.823e-8</v>
      </c>
      <c r="P32">
        <v>2.854e-7</v>
      </c>
      <c r="Q32">
        <v>2.25e-6</v>
      </c>
      <c r="R32">
        <v>5.308e-6</v>
      </c>
      <c r="S32">
        <v>7.611e-6</v>
      </c>
      <c r="T32">
        <v>1.086e-5</v>
      </c>
      <c r="U32">
        <v>1.499e-5</v>
      </c>
      <c r="V32">
        <v>2.711e-5</v>
      </c>
      <c r="W32">
        <v>4.114e-5</v>
      </c>
      <c r="X32">
        <v>5.173e-5</v>
      </c>
      <c r="Y32">
        <v>6.381e-5</v>
      </c>
      <c r="Z32">
        <v>7.725e-5</v>
      </c>
      <c r="AA32">
        <v>9.805e-5</v>
      </c>
      <c r="AB32">
        <v>0.0001581</v>
      </c>
      <c r="AC32">
        <v>0.000188</v>
      </c>
      <c r="AD32">
        <v>0.0002243</v>
      </c>
      <c r="AE32">
        <v>0.0002685</v>
      </c>
      <c r="AF32">
        <v>0.0003464</v>
      </c>
      <c r="AG32">
        <v>0.000488</v>
      </c>
      <c r="AH32">
        <v>0.000573</v>
      </c>
      <c r="AI32">
        <v>0.0006666</v>
      </c>
      <c r="AJ32">
        <v>0.0007681</v>
      </c>
      <c r="AK32">
        <v>0.0008821</v>
      </c>
      <c r="AL32">
        <v>0.0012</v>
      </c>
      <c r="AM32">
        <v>0.0014</v>
      </c>
      <c r="AN32">
        <v>0.0015</v>
      </c>
      <c r="AO32">
        <v>0.0017</v>
      </c>
      <c r="AP32">
        <v>0.0021</v>
      </c>
      <c r="AQ32">
        <v>0.0026</v>
      </c>
      <c r="AR32">
        <v>0.0029</v>
      </c>
      <c r="AS32">
        <v>0.0032</v>
      </c>
      <c r="AT32">
        <v>0.0036</v>
      </c>
      <c r="AU32">
        <v>0.0044</v>
      </c>
      <c r="AV32">
        <v>0.0051</v>
      </c>
      <c r="AW32">
        <v>0.0055</v>
      </c>
      <c r="AX32">
        <v>0.006</v>
      </c>
      <c r="AY32">
        <v>0.0067</v>
      </c>
      <c r="AZ32">
        <v>0.008</v>
      </c>
      <c r="BA32">
        <v>0.009</v>
      </c>
      <c r="BB32">
        <v>0.0097</v>
      </c>
      <c r="BC32">
        <v>0.0104</v>
      </c>
      <c r="BD32">
        <v>0.0111</v>
      </c>
      <c r="BE32">
        <v>0.0125</v>
      </c>
      <c r="BF32">
        <v>0.0139</v>
      </c>
      <c r="BG32">
        <v>0.0147</v>
      </c>
      <c r="BH32">
        <v>0.0156</v>
      </c>
      <c r="BI32">
        <v>0.0165</v>
      </c>
      <c r="BJ32">
        <v>0.0177</v>
      </c>
      <c r="BK32">
        <v>0.0196</v>
      </c>
      <c r="BL32">
        <v>0.0212</v>
      </c>
      <c r="BM32">
        <v>0.0223</v>
      </c>
      <c r="BN32">
        <v>0.0238</v>
      </c>
      <c r="BO32">
        <v>0.0261</v>
      </c>
      <c r="BP32">
        <v>0.0281</v>
      </c>
      <c r="BQ32">
        <v>0.0294</v>
      </c>
      <c r="BR32">
        <v>0.0309</v>
      </c>
      <c r="BS32">
        <v>0.0335</v>
      </c>
      <c r="BT32">
        <v>0.0361</v>
      </c>
      <c r="BU32">
        <v>0.0377</v>
      </c>
      <c r="BV32">
        <v>0.0392</v>
      </c>
      <c r="BW32">
        <v>0.0407</v>
      </c>
      <c r="BX32">
        <v>0.0423</v>
      </c>
      <c r="BY32">
        <v>0.0446</v>
      </c>
      <c r="BZ32">
        <v>0.0686</v>
      </c>
      <c r="CA32">
        <v>0.0939</v>
      </c>
      <c r="CB32">
        <v>0.1242</v>
      </c>
      <c r="CC32">
        <v>0.1533</v>
      </c>
      <c r="CD32">
        <v>0.1814</v>
      </c>
      <c r="CE32">
        <v>0.2041</v>
      </c>
      <c r="CF32">
        <v>0.2245</v>
      </c>
      <c r="CG32">
        <v>0.2448</v>
      </c>
      <c r="CH32">
        <v>0.2615</v>
      </c>
      <c r="CI32">
        <v>0.2789</v>
      </c>
      <c r="CJ32">
        <v>0.2961</v>
      </c>
      <c r="CK32">
        <v>0.3126</v>
      </c>
      <c r="CL32">
        <v>0.3282</v>
      </c>
      <c r="CM32">
        <v>0.3416</v>
      </c>
      <c r="CN32">
        <v>0.3537</v>
      </c>
      <c r="CO32">
        <v>0.3971</v>
      </c>
      <c r="CP32">
        <v>0.4167</v>
      </c>
      <c r="CQ32">
        <v>0.434</v>
      </c>
      <c r="CR32">
        <v>0.4508</v>
      </c>
      <c r="CS32">
        <v>0.4667</v>
      </c>
      <c r="CT32">
        <v>0.4789</v>
      </c>
      <c r="CU32">
        <v>0.4826</v>
      </c>
      <c r="CV32">
        <v>0.4861</v>
      </c>
      <c r="CW32">
        <v>0.489</v>
      </c>
      <c r="CX32">
        <v>0.4904</v>
      </c>
      <c r="CY32">
        <v>0.4925</v>
      </c>
      <c r="CZ32">
        <v>0.4966</v>
      </c>
      <c r="DA32">
        <v>0.5058</v>
      </c>
      <c r="DB32">
        <v>0.515</v>
      </c>
      <c r="DC32">
        <v>0.5243</v>
      </c>
      <c r="DD32">
        <v>0.538</v>
      </c>
      <c r="DE32">
        <v>0.5487</v>
      </c>
      <c r="DF32">
        <v>0.5594</v>
      </c>
      <c r="DG32">
        <v>0.5677</v>
      </c>
      <c r="DH32">
        <v>0.57</v>
      </c>
      <c r="DI32">
        <v>0.5863</v>
      </c>
      <c r="DJ32">
        <v>0.73</v>
      </c>
      <c r="DK32">
        <v>0.7585</v>
      </c>
      <c r="DL32">
        <v>0.7854</v>
      </c>
      <c r="DM32">
        <v>0.8</v>
      </c>
      <c r="DN32">
        <v>0.8</v>
      </c>
      <c r="DO32">
        <v>0.8</v>
      </c>
      <c r="DP32">
        <v>0.8</v>
      </c>
      <c r="DQ32">
        <v>0.8</v>
      </c>
      <c r="DR32">
        <v>0.8</v>
      </c>
      <c r="DS32">
        <v>0.9301</v>
      </c>
      <c r="DT32">
        <v>0.96</v>
      </c>
      <c r="DU32">
        <v>0.96</v>
      </c>
      <c r="DV32">
        <v>0.96</v>
      </c>
      <c r="DW32">
        <v>0.96</v>
      </c>
      <c r="DX32">
        <v>0.9723</v>
      </c>
    </row>
    <row r="33" spans="1:128">
      <c r="A33">
        <v>3.2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1.823e-8</v>
      </c>
      <c r="P33">
        <v>3.473e-7</v>
      </c>
      <c r="Q33">
        <v>2.368e-6</v>
      </c>
      <c r="R33">
        <v>5.308e-6</v>
      </c>
      <c r="S33">
        <v>7.663e-6</v>
      </c>
      <c r="T33">
        <v>1.112e-5</v>
      </c>
      <c r="U33">
        <v>1.578e-5</v>
      </c>
      <c r="V33">
        <v>2.821e-5</v>
      </c>
      <c r="W33">
        <v>4.26e-5</v>
      </c>
      <c r="X33">
        <v>5.347e-5</v>
      </c>
      <c r="Y33">
        <v>6.556e-5</v>
      </c>
      <c r="Z33">
        <v>7.941e-5</v>
      </c>
      <c r="AA33">
        <v>0.0001005</v>
      </c>
      <c r="AB33">
        <v>0.0001613</v>
      </c>
      <c r="AC33">
        <v>0.0001934</v>
      </c>
      <c r="AD33">
        <v>0.0002317</v>
      </c>
      <c r="AE33">
        <v>0.0002779</v>
      </c>
      <c r="AF33">
        <v>0.0003581</v>
      </c>
      <c r="AG33">
        <v>0.0005037</v>
      </c>
      <c r="AH33">
        <v>0.0005906</v>
      </c>
      <c r="AI33">
        <v>0.0006866</v>
      </c>
      <c r="AJ33">
        <v>0.0007906</v>
      </c>
      <c r="AK33">
        <v>0.0009068</v>
      </c>
      <c r="AL33">
        <v>0.0012</v>
      </c>
      <c r="AM33">
        <v>0.0014</v>
      </c>
      <c r="AN33">
        <v>0.0016</v>
      </c>
      <c r="AO33">
        <v>0.0018</v>
      </c>
      <c r="AP33">
        <v>0.0022</v>
      </c>
      <c r="AQ33">
        <v>0.0027</v>
      </c>
      <c r="AR33">
        <v>0.0029</v>
      </c>
      <c r="AS33">
        <v>0.0033</v>
      </c>
      <c r="AT33">
        <v>0.0037</v>
      </c>
      <c r="AU33">
        <v>0.0045</v>
      </c>
      <c r="AV33">
        <v>0.0052</v>
      </c>
      <c r="AW33">
        <v>0.0057</v>
      </c>
      <c r="AX33">
        <v>0.0061</v>
      </c>
      <c r="AY33">
        <v>0.0068</v>
      </c>
      <c r="AZ33">
        <v>0.0082</v>
      </c>
      <c r="BA33">
        <v>0.0092</v>
      </c>
      <c r="BB33">
        <v>0.0099</v>
      </c>
      <c r="BC33">
        <v>0.0106</v>
      </c>
      <c r="BD33">
        <v>0.0114</v>
      </c>
      <c r="BE33">
        <v>0.0128</v>
      </c>
      <c r="BF33">
        <v>0.0141</v>
      </c>
      <c r="BG33">
        <v>0.015</v>
      </c>
      <c r="BH33">
        <v>0.0159</v>
      </c>
      <c r="BI33">
        <v>0.0169</v>
      </c>
      <c r="BJ33">
        <v>0.0181</v>
      </c>
      <c r="BK33">
        <v>0.0199</v>
      </c>
      <c r="BL33">
        <v>0.0216</v>
      </c>
      <c r="BM33">
        <v>0.0227</v>
      </c>
      <c r="BN33">
        <v>0.0242</v>
      </c>
      <c r="BO33">
        <v>0.0265</v>
      </c>
      <c r="BP33">
        <v>0.0286</v>
      </c>
      <c r="BQ33">
        <v>0.0299</v>
      </c>
      <c r="BR33">
        <v>0.0314</v>
      </c>
      <c r="BS33">
        <v>0.034</v>
      </c>
      <c r="BT33">
        <v>0.0367</v>
      </c>
      <c r="BU33">
        <v>0.0383</v>
      </c>
      <c r="BV33">
        <v>0.0398</v>
      </c>
      <c r="BW33">
        <v>0.0413</v>
      </c>
      <c r="BX33">
        <v>0.0429</v>
      </c>
      <c r="BY33">
        <v>0.0452</v>
      </c>
      <c r="BZ33">
        <v>0.0693</v>
      </c>
      <c r="CA33">
        <v>0.0947</v>
      </c>
      <c r="CB33">
        <v>0.1251</v>
      </c>
      <c r="CC33">
        <v>0.1541</v>
      </c>
      <c r="CD33">
        <v>0.1822</v>
      </c>
      <c r="CE33">
        <v>0.2048</v>
      </c>
      <c r="CF33">
        <v>0.2251</v>
      </c>
      <c r="CG33">
        <v>0.2453</v>
      </c>
      <c r="CH33">
        <v>0.2621</v>
      </c>
      <c r="CI33">
        <v>0.2795</v>
      </c>
      <c r="CJ33">
        <v>0.2966</v>
      </c>
      <c r="CK33">
        <v>0.3132</v>
      </c>
      <c r="CL33">
        <v>0.3288</v>
      </c>
      <c r="CM33">
        <v>0.3422</v>
      </c>
      <c r="CN33">
        <v>0.3542</v>
      </c>
      <c r="CO33">
        <v>0.3975</v>
      </c>
      <c r="CP33">
        <v>0.417</v>
      </c>
      <c r="CQ33">
        <v>0.4343</v>
      </c>
      <c r="CR33">
        <v>0.451</v>
      </c>
      <c r="CS33">
        <v>0.4668</v>
      </c>
      <c r="CT33">
        <v>0.4789</v>
      </c>
      <c r="CU33">
        <v>0.4826</v>
      </c>
      <c r="CV33">
        <v>0.4861</v>
      </c>
      <c r="CW33">
        <v>0.489</v>
      </c>
      <c r="CX33">
        <v>0.4904</v>
      </c>
      <c r="CY33">
        <v>0.4925</v>
      </c>
      <c r="CZ33">
        <v>0.4969</v>
      </c>
      <c r="DA33">
        <v>0.5061</v>
      </c>
      <c r="DB33">
        <v>0.5154</v>
      </c>
      <c r="DC33">
        <v>0.5246</v>
      </c>
      <c r="DD33">
        <v>0.5382</v>
      </c>
      <c r="DE33">
        <v>0.5488</v>
      </c>
      <c r="DF33">
        <v>0.5594</v>
      </c>
      <c r="DG33">
        <v>0.5677</v>
      </c>
      <c r="DH33">
        <v>0.57</v>
      </c>
      <c r="DI33">
        <v>0.5863</v>
      </c>
      <c r="DJ33">
        <v>0.73</v>
      </c>
      <c r="DK33">
        <v>0.7585</v>
      </c>
      <c r="DL33">
        <v>0.7854</v>
      </c>
      <c r="DM33">
        <v>0.8</v>
      </c>
      <c r="DN33">
        <v>0.8</v>
      </c>
      <c r="DO33">
        <v>0.8</v>
      </c>
      <c r="DP33">
        <v>0.8</v>
      </c>
      <c r="DQ33">
        <v>0.8</v>
      </c>
      <c r="DR33">
        <v>0.8</v>
      </c>
      <c r="DS33">
        <v>0.9301</v>
      </c>
      <c r="DT33">
        <v>0.96</v>
      </c>
      <c r="DU33">
        <v>0.96</v>
      </c>
      <c r="DV33">
        <v>0.96</v>
      </c>
      <c r="DW33">
        <v>0.96</v>
      </c>
      <c r="DX33">
        <v>0.9723</v>
      </c>
    </row>
    <row r="34" spans="1:128">
      <c r="A34">
        <v>3.3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1.823e-8</v>
      </c>
      <c r="P34">
        <v>3.473e-7</v>
      </c>
      <c r="Q34">
        <v>2.368e-6</v>
      </c>
      <c r="R34">
        <v>5.5e-6</v>
      </c>
      <c r="S34">
        <v>8.115e-6</v>
      </c>
      <c r="T34">
        <v>1.173e-5</v>
      </c>
      <c r="U34">
        <v>1.615e-5</v>
      </c>
      <c r="V34">
        <v>2.888e-5</v>
      </c>
      <c r="W34">
        <v>4.374e-5</v>
      </c>
      <c r="X34">
        <v>5.485e-5</v>
      </c>
      <c r="Y34">
        <v>6.736e-5</v>
      </c>
      <c r="Z34">
        <v>8.137e-5</v>
      </c>
      <c r="AA34">
        <v>0.000103</v>
      </c>
      <c r="AB34">
        <v>0.0001655</v>
      </c>
      <c r="AC34">
        <v>0.000199</v>
      </c>
      <c r="AD34">
        <v>0.0002384</v>
      </c>
      <c r="AE34">
        <v>0.0002857</v>
      </c>
      <c r="AF34">
        <v>0.0003684</v>
      </c>
      <c r="AG34">
        <v>0.0005187</v>
      </c>
      <c r="AH34">
        <v>0.0006079</v>
      </c>
      <c r="AI34">
        <v>0.0007058</v>
      </c>
      <c r="AJ34">
        <v>0.0008117</v>
      </c>
      <c r="AK34">
        <v>0.0009302</v>
      </c>
      <c r="AL34">
        <v>0.0012</v>
      </c>
      <c r="AM34">
        <v>0.0015</v>
      </c>
      <c r="AN34">
        <v>0.0016</v>
      </c>
      <c r="AO34">
        <v>0.0018</v>
      </c>
      <c r="AP34">
        <v>0.0023</v>
      </c>
      <c r="AQ34">
        <v>0.0027</v>
      </c>
      <c r="AR34">
        <v>0.003</v>
      </c>
      <c r="AS34">
        <v>0.0033</v>
      </c>
      <c r="AT34">
        <v>0.0037</v>
      </c>
      <c r="AU34">
        <v>0.0046</v>
      </c>
      <c r="AV34">
        <v>0.0053</v>
      </c>
      <c r="AW34">
        <v>0.0058</v>
      </c>
      <c r="AX34">
        <v>0.0063</v>
      </c>
      <c r="AY34">
        <v>0.007</v>
      </c>
      <c r="AZ34">
        <v>0.0084</v>
      </c>
      <c r="BA34">
        <v>0.0094</v>
      </c>
      <c r="BB34">
        <v>0.0101</v>
      </c>
      <c r="BC34">
        <v>0.0108</v>
      </c>
      <c r="BD34">
        <v>0.0116</v>
      </c>
      <c r="BE34">
        <v>0.013</v>
      </c>
      <c r="BF34">
        <v>0.0144</v>
      </c>
      <c r="BG34">
        <v>0.0153</v>
      </c>
      <c r="BH34">
        <v>0.0162</v>
      </c>
      <c r="BI34">
        <v>0.0172</v>
      </c>
      <c r="BJ34">
        <v>0.0184</v>
      </c>
      <c r="BK34">
        <v>0.0203</v>
      </c>
      <c r="BL34">
        <v>0.022</v>
      </c>
      <c r="BM34">
        <v>0.0231</v>
      </c>
      <c r="BN34">
        <v>0.0246</v>
      </c>
      <c r="BO34">
        <v>0.0269</v>
      </c>
      <c r="BP34">
        <v>0.029</v>
      </c>
      <c r="BQ34">
        <v>0.0304</v>
      </c>
      <c r="BR34">
        <v>0.0319</v>
      </c>
      <c r="BS34">
        <v>0.0345</v>
      </c>
      <c r="BT34">
        <v>0.0372</v>
      </c>
      <c r="BU34">
        <v>0.0388</v>
      </c>
      <c r="BV34">
        <v>0.0403</v>
      </c>
      <c r="BW34">
        <v>0.0419</v>
      </c>
      <c r="BX34">
        <v>0.0435</v>
      </c>
      <c r="BY34">
        <v>0.0458</v>
      </c>
      <c r="BZ34">
        <v>0.07</v>
      </c>
      <c r="CA34">
        <v>0.0955</v>
      </c>
      <c r="CB34">
        <v>0.1259</v>
      </c>
      <c r="CC34">
        <v>0.1549</v>
      </c>
      <c r="CD34">
        <v>0.1829</v>
      </c>
      <c r="CE34">
        <v>0.2054</v>
      </c>
      <c r="CF34">
        <v>0.2256</v>
      </c>
      <c r="CG34">
        <v>0.2458</v>
      </c>
      <c r="CH34">
        <v>0.2626</v>
      </c>
      <c r="CI34">
        <v>0.28</v>
      </c>
      <c r="CJ34">
        <v>0.2971</v>
      </c>
      <c r="CK34">
        <v>0.3138</v>
      </c>
      <c r="CL34">
        <v>0.3293</v>
      </c>
      <c r="CM34">
        <v>0.3427</v>
      </c>
      <c r="CN34">
        <v>0.3547</v>
      </c>
      <c r="CO34">
        <v>0.3978</v>
      </c>
      <c r="CP34">
        <v>0.4173</v>
      </c>
      <c r="CQ34">
        <v>0.4345</v>
      </c>
      <c r="CR34">
        <v>0.4512</v>
      </c>
      <c r="CS34">
        <v>0.4669</v>
      </c>
      <c r="CT34">
        <v>0.479</v>
      </c>
      <c r="CU34">
        <v>0.4827</v>
      </c>
      <c r="CV34">
        <v>0.4862</v>
      </c>
      <c r="CW34">
        <v>0.489</v>
      </c>
      <c r="CX34">
        <v>0.4904</v>
      </c>
      <c r="CY34">
        <v>0.4926</v>
      </c>
      <c r="CZ34">
        <v>0.4971</v>
      </c>
      <c r="DA34">
        <v>0.5064</v>
      </c>
      <c r="DB34">
        <v>0.5156</v>
      </c>
      <c r="DC34">
        <v>0.5249</v>
      </c>
      <c r="DD34">
        <v>0.5383</v>
      </c>
      <c r="DE34">
        <v>0.5489</v>
      </c>
      <c r="DF34">
        <v>0.5595</v>
      </c>
      <c r="DG34">
        <v>0.5678</v>
      </c>
      <c r="DH34">
        <v>0.57</v>
      </c>
      <c r="DI34">
        <v>0.5863</v>
      </c>
      <c r="DJ34">
        <v>0.73</v>
      </c>
      <c r="DK34">
        <v>0.7585</v>
      </c>
      <c r="DL34">
        <v>0.7854</v>
      </c>
      <c r="DM34">
        <v>0.8</v>
      </c>
      <c r="DN34">
        <v>0.8</v>
      </c>
      <c r="DO34">
        <v>0.8</v>
      </c>
      <c r="DP34">
        <v>0.8</v>
      </c>
      <c r="DQ34">
        <v>0.8</v>
      </c>
      <c r="DR34">
        <v>0.8</v>
      </c>
      <c r="DS34">
        <v>0.9301</v>
      </c>
      <c r="DT34">
        <v>0.96</v>
      </c>
      <c r="DU34">
        <v>0.96</v>
      </c>
      <c r="DV34">
        <v>0.96</v>
      </c>
      <c r="DW34">
        <v>0.96</v>
      </c>
      <c r="DX34">
        <v>0.9723</v>
      </c>
    </row>
    <row r="35" spans="1:128">
      <c r="A35">
        <v>3.4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1.823e-8</v>
      </c>
      <c r="P35">
        <v>3.473e-7</v>
      </c>
      <c r="Q35">
        <v>2.409e-6</v>
      </c>
      <c r="R35">
        <v>5.648e-6</v>
      </c>
      <c r="S35">
        <v>8.209e-6</v>
      </c>
      <c r="T35">
        <v>1.173e-5</v>
      </c>
      <c r="U35">
        <v>1.68e-5</v>
      </c>
      <c r="V35">
        <v>2.992e-5</v>
      </c>
      <c r="W35">
        <v>4.488e-5</v>
      </c>
      <c r="X35">
        <v>5.62e-5</v>
      </c>
      <c r="Y35">
        <v>6.881e-5</v>
      </c>
      <c r="Z35">
        <v>8.326e-5</v>
      </c>
      <c r="AA35">
        <v>0.0001053</v>
      </c>
      <c r="AB35">
        <v>0.0001688</v>
      </c>
      <c r="AC35">
        <v>0.0002032</v>
      </c>
      <c r="AD35">
        <v>0.0002444</v>
      </c>
      <c r="AE35">
        <v>0.0002936</v>
      </c>
      <c r="AF35">
        <v>0.0003785</v>
      </c>
      <c r="AG35">
        <v>0.000532</v>
      </c>
      <c r="AH35">
        <v>0.0006234</v>
      </c>
      <c r="AI35">
        <v>0.0007234</v>
      </c>
      <c r="AJ35">
        <v>0.0008314</v>
      </c>
      <c r="AK35">
        <v>0.0009522</v>
      </c>
      <c r="AL35">
        <v>0.0013</v>
      </c>
      <c r="AM35">
        <v>0.0015</v>
      </c>
      <c r="AN35">
        <v>0.0017</v>
      </c>
      <c r="AO35">
        <v>0.0019</v>
      </c>
      <c r="AP35">
        <v>0.0023</v>
      </c>
      <c r="AQ35">
        <v>0.0028</v>
      </c>
      <c r="AR35">
        <v>0.0031</v>
      </c>
      <c r="AS35">
        <v>0.0034</v>
      </c>
      <c r="AT35">
        <v>0.0038</v>
      </c>
      <c r="AU35">
        <v>0.0047</v>
      </c>
      <c r="AV35">
        <v>0.0054</v>
      </c>
      <c r="AW35">
        <v>0.0059</v>
      </c>
      <c r="AX35">
        <v>0.0064</v>
      </c>
      <c r="AY35">
        <v>0.0071</v>
      </c>
      <c r="AZ35">
        <v>0.0085</v>
      </c>
      <c r="BA35">
        <v>0.0096</v>
      </c>
      <c r="BB35">
        <v>0.0103</v>
      </c>
      <c r="BC35">
        <v>0.011</v>
      </c>
      <c r="BD35">
        <v>0.0118</v>
      </c>
      <c r="BE35">
        <v>0.0132</v>
      </c>
      <c r="BF35">
        <v>0.0146</v>
      </c>
      <c r="BG35">
        <v>0.0155</v>
      </c>
      <c r="BH35">
        <v>0.0165</v>
      </c>
      <c r="BI35">
        <v>0.0174</v>
      </c>
      <c r="BJ35">
        <v>0.0187</v>
      </c>
      <c r="BK35">
        <v>0.0206</v>
      </c>
      <c r="BL35">
        <v>0.0223</v>
      </c>
      <c r="BM35">
        <v>0.0235</v>
      </c>
      <c r="BN35">
        <v>0.025</v>
      </c>
      <c r="BO35">
        <v>0.0273</v>
      </c>
      <c r="BP35">
        <v>0.0294</v>
      </c>
      <c r="BQ35">
        <v>0.0308</v>
      </c>
      <c r="BR35">
        <v>0.0323</v>
      </c>
      <c r="BS35">
        <v>0.035</v>
      </c>
      <c r="BT35">
        <v>0.0377</v>
      </c>
      <c r="BU35">
        <v>0.0393</v>
      </c>
      <c r="BV35">
        <v>0.0408</v>
      </c>
      <c r="BW35">
        <v>0.0424</v>
      </c>
      <c r="BX35">
        <v>0.044</v>
      </c>
      <c r="BY35">
        <v>0.0463</v>
      </c>
      <c r="BZ35">
        <v>0.0707</v>
      </c>
      <c r="CA35">
        <v>0.0962</v>
      </c>
      <c r="CB35">
        <v>0.1266</v>
      </c>
      <c r="CC35">
        <v>0.1557</v>
      </c>
      <c r="CD35">
        <v>0.1835</v>
      </c>
      <c r="CE35">
        <v>0.206</v>
      </c>
      <c r="CF35">
        <v>0.2261</v>
      </c>
      <c r="CG35">
        <v>0.2463</v>
      </c>
      <c r="CH35">
        <v>0.263</v>
      </c>
      <c r="CI35">
        <v>0.2805</v>
      </c>
      <c r="CJ35">
        <v>0.2976</v>
      </c>
      <c r="CK35">
        <v>0.3143</v>
      </c>
      <c r="CL35">
        <v>0.3298</v>
      </c>
      <c r="CM35">
        <v>0.3432</v>
      </c>
      <c r="CN35">
        <v>0.3552</v>
      </c>
      <c r="CO35">
        <v>0.3981</v>
      </c>
      <c r="CP35">
        <v>0.4175</v>
      </c>
      <c r="CQ35">
        <v>0.4347</v>
      </c>
      <c r="CR35">
        <v>0.4513</v>
      </c>
      <c r="CS35">
        <v>0.467</v>
      </c>
      <c r="CT35">
        <v>0.479</v>
      </c>
      <c r="CU35">
        <v>0.4827</v>
      </c>
      <c r="CV35">
        <v>0.4862</v>
      </c>
      <c r="CW35">
        <v>0.489</v>
      </c>
      <c r="CX35">
        <v>0.4904</v>
      </c>
      <c r="CY35">
        <v>0.4926</v>
      </c>
      <c r="CZ35">
        <v>0.4974</v>
      </c>
      <c r="DA35">
        <v>0.5066</v>
      </c>
      <c r="DB35">
        <v>0.5159</v>
      </c>
      <c r="DC35">
        <v>0.5252</v>
      </c>
      <c r="DD35">
        <v>0.5384</v>
      </c>
      <c r="DE35">
        <v>0.5489</v>
      </c>
      <c r="DF35">
        <v>0.5595</v>
      </c>
      <c r="DG35">
        <v>0.5678</v>
      </c>
      <c r="DH35">
        <v>0.57</v>
      </c>
      <c r="DI35">
        <v>0.5863</v>
      </c>
      <c r="DJ35">
        <v>0.73</v>
      </c>
      <c r="DK35">
        <v>0.7585</v>
      </c>
      <c r="DL35">
        <v>0.7854</v>
      </c>
      <c r="DM35">
        <v>0.8</v>
      </c>
      <c r="DN35">
        <v>0.8</v>
      </c>
      <c r="DO35">
        <v>0.8</v>
      </c>
      <c r="DP35">
        <v>0.8</v>
      </c>
      <c r="DQ35">
        <v>0.8</v>
      </c>
      <c r="DR35">
        <v>0.8</v>
      </c>
      <c r="DS35">
        <v>0.9301</v>
      </c>
      <c r="DT35">
        <v>0.96</v>
      </c>
      <c r="DU35">
        <v>0.96</v>
      </c>
      <c r="DV35">
        <v>0.96</v>
      </c>
      <c r="DW35">
        <v>0.96</v>
      </c>
      <c r="DX35">
        <v>0.9723</v>
      </c>
    </row>
    <row r="36" spans="1:128">
      <c r="A36">
        <v>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1.823e-8</v>
      </c>
      <c r="P36">
        <v>3.473e-7</v>
      </c>
      <c r="Q36">
        <v>2.45e-6</v>
      </c>
      <c r="R36">
        <v>5.7e-6</v>
      </c>
      <c r="S36">
        <v>8.262e-6</v>
      </c>
      <c r="T36">
        <v>1.227e-5</v>
      </c>
      <c r="U36">
        <v>1.737e-5</v>
      </c>
      <c r="V36">
        <v>3.074e-5</v>
      </c>
      <c r="W36">
        <v>4.598e-5</v>
      </c>
      <c r="X36">
        <v>5.741e-5</v>
      </c>
      <c r="Y36">
        <v>7.04e-5</v>
      </c>
      <c r="Z36">
        <v>8.474e-5</v>
      </c>
      <c r="AA36">
        <v>0.0001073</v>
      </c>
      <c r="AB36">
        <v>0.0001722</v>
      </c>
      <c r="AC36">
        <v>0.0002085</v>
      </c>
      <c r="AD36">
        <v>0.0002509</v>
      </c>
      <c r="AE36">
        <v>0.0003013</v>
      </c>
      <c r="AF36">
        <v>0.0003878</v>
      </c>
      <c r="AG36">
        <v>0.0005441</v>
      </c>
      <c r="AH36">
        <v>0.0006376</v>
      </c>
      <c r="AI36">
        <v>0.0007392</v>
      </c>
      <c r="AJ36">
        <v>0.0008487</v>
      </c>
      <c r="AK36">
        <v>0.0009716</v>
      </c>
      <c r="AL36">
        <v>0.0013</v>
      </c>
      <c r="AM36">
        <v>0.0015</v>
      </c>
      <c r="AN36">
        <v>0.0017</v>
      </c>
      <c r="AO36">
        <v>0.0019</v>
      </c>
      <c r="AP36">
        <v>0.0023</v>
      </c>
      <c r="AQ36">
        <v>0.0028</v>
      </c>
      <c r="AR36">
        <v>0.0031</v>
      </c>
      <c r="AS36">
        <v>0.0035</v>
      </c>
      <c r="AT36">
        <v>0.0039</v>
      </c>
      <c r="AU36">
        <v>0.0048</v>
      </c>
      <c r="AV36">
        <v>0.0055</v>
      </c>
      <c r="AW36">
        <v>0.006</v>
      </c>
      <c r="AX36">
        <v>0.0065</v>
      </c>
      <c r="AY36">
        <v>0.0072</v>
      </c>
      <c r="AZ36">
        <v>0.0087</v>
      </c>
      <c r="BA36">
        <v>0.0098</v>
      </c>
      <c r="BB36">
        <v>0.0105</v>
      </c>
      <c r="BC36">
        <v>0.0112</v>
      </c>
      <c r="BD36">
        <v>0.012</v>
      </c>
      <c r="BE36">
        <v>0.0134</v>
      </c>
      <c r="BF36">
        <v>0.0148</v>
      </c>
      <c r="BG36">
        <v>0.0158</v>
      </c>
      <c r="BH36">
        <v>0.0167</v>
      </c>
      <c r="BI36">
        <v>0.0177</v>
      </c>
      <c r="BJ36">
        <v>0.0189</v>
      </c>
      <c r="BK36">
        <v>0.0209</v>
      </c>
      <c r="BL36">
        <v>0.0226</v>
      </c>
      <c r="BM36">
        <v>0.0238</v>
      </c>
      <c r="BN36">
        <v>0.0253</v>
      </c>
      <c r="BO36">
        <v>0.0277</v>
      </c>
      <c r="BP36">
        <v>0.0298</v>
      </c>
      <c r="BQ36">
        <v>0.0312</v>
      </c>
      <c r="BR36">
        <v>0.0327</v>
      </c>
      <c r="BS36">
        <v>0.0354</v>
      </c>
      <c r="BT36">
        <v>0.0381</v>
      </c>
      <c r="BU36">
        <v>0.0397</v>
      </c>
      <c r="BV36">
        <v>0.0413</v>
      </c>
      <c r="BW36">
        <v>0.0429</v>
      </c>
      <c r="BX36">
        <v>0.0445</v>
      </c>
      <c r="BY36">
        <v>0.0468</v>
      </c>
      <c r="BZ36">
        <v>0.0713</v>
      </c>
      <c r="CA36">
        <v>0.0969</v>
      </c>
      <c r="CB36">
        <v>0.1273</v>
      </c>
      <c r="CC36">
        <v>0.1563</v>
      </c>
      <c r="CD36">
        <v>0.1841</v>
      </c>
      <c r="CE36">
        <v>0.2065</v>
      </c>
      <c r="CF36">
        <v>0.2266</v>
      </c>
      <c r="CG36">
        <v>0.2467</v>
      </c>
      <c r="CH36">
        <v>0.2634</v>
      </c>
      <c r="CI36">
        <v>0.2809</v>
      </c>
      <c r="CJ36">
        <v>0.298</v>
      </c>
      <c r="CK36">
        <v>0.3147</v>
      </c>
      <c r="CL36">
        <v>0.3302</v>
      </c>
      <c r="CM36">
        <v>0.3436</v>
      </c>
      <c r="CN36">
        <v>0.3556</v>
      </c>
      <c r="CO36">
        <v>0.3984</v>
      </c>
      <c r="CP36">
        <v>0.4177</v>
      </c>
      <c r="CQ36">
        <v>0.4348</v>
      </c>
      <c r="CR36">
        <v>0.4514</v>
      </c>
      <c r="CS36">
        <v>0.467</v>
      </c>
      <c r="CT36">
        <v>0.479</v>
      </c>
      <c r="CU36">
        <v>0.4827</v>
      </c>
      <c r="CV36">
        <v>0.4862</v>
      </c>
      <c r="CW36">
        <v>0.489</v>
      </c>
      <c r="CX36">
        <v>0.4904</v>
      </c>
      <c r="CY36">
        <v>0.4927</v>
      </c>
      <c r="CZ36">
        <v>0.4976</v>
      </c>
      <c r="DA36">
        <v>0.5069</v>
      </c>
      <c r="DB36">
        <v>0.5161</v>
      </c>
      <c r="DC36">
        <v>0.5254</v>
      </c>
      <c r="DD36">
        <v>0.5384</v>
      </c>
      <c r="DE36">
        <v>0.549</v>
      </c>
      <c r="DF36">
        <v>0.5595</v>
      </c>
      <c r="DG36">
        <v>0.5678</v>
      </c>
      <c r="DH36">
        <v>0.57</v>
      </c>
      <c r="DI36">
        <v>0.5863</v>
      </c>
      <c r="DJ36">
        <v>0.73</v>
      </c>
      <c r="DK36">
        <v>0.7585</v>
      </c>
      <c r="DL36">
        <v>0.7854</v>
      </c>
      <c r="DM36">
        <v>0.8</v>
      </c>
      <c r="DN36">
        <v>0.8</v>
      </c>
      <c r="DO36">
        <v>0.8</v>
      </c>
      <c r="DP36">
        <v>0.8</v>
      </c>
      <c r="DQ36">
        <v>0.8</v>
      </c>
      <c r="DR36">
        <v>0.8</v>
      </c>
      <c r="DS36">
        <v>0.9301</v>
      </c>
      <c r="DT36">
        <v>0.96</v>
      </c>
      <c r="DU36">
        <v>0.96</v>
      </c>
      <c r="DV36">
        <v>0.96</v>
      </c>
      <c r="DW36">
        <v>0.96</v>
      </c>
      <c r="DX36">
        <v>0.9723</v>
      </c>
    </row>
    <row r="37" spans="1:128">
      <c r="A37">
        <v>3.6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1.823e-8</v>
      </c>
      <c r="P37">
        <v>3.473e-7</v>
      </c>
      <c r="Q37">
        <v>2.45e-6</v>
      </c>
      <c r="R37">
        <v>5.7e-6</v>
      </c>
      <c r="S37">
        <v>8.631e-6</v>
      </c>
      <c r="T37">
        <v>1.258e-5</v>
      </c>
      <c r="U37">
        <v>1.743e-5</v>
      </c>
      <c r="V37">
        <v>3.105e-5</v>
      </c>
      <c r="W37">
        <v>4.704e-5</v>
      </c>
      <c r="X37">
        <v>5.875e-5</v>
      </c>
      <c r="Y37">
        <v>7.156e-5</v>
      </c>
      <c r="Z37">
        <v>8.647e-5</v>
      </c>
      <c r="AA37">
        <v>0.0001091</v>
      </c>
      <c r="AB37">
        <v>0.0001757</v>
      </c>
      <c r="AC37">
        <v>0.0002125</v>
      </c>
      <c r="AD37">
        <v>0.0002561</v>
      </c>
      <c r="AE37">
        <v>0.0003081</v>
      </c>
      <c r="AF37">
        <v>0.000397</v>
      </c>
      <c r="AG37">
        <v>0.0005563</v>
      </c>
      <c r="AH37">
        <v>0.0006513</v>
      </c>
      <c r="AI37">
        <v>0.0007545</v>
      </c>
      <c r="AJ37">
        <v>0.0008656</v>
      </c>
      <c r="AK37">
        <v>0.0009899</v>
      </c>
      <c r="AL37">
        <v>0.0013</v>
      </c>
      <c r="AM37">
        <v>0.0015</v>
      </c>
      <c r="AN37">
        <v>0.0017</v>
      </c>
      <c r="AO37">
        <v>0.0019</v>
      </c>
      <c r="AP37">
        <v>0.0024</v>
      </c>
      <c r="AQ37">
        <v>0.0029</v>
      </c>
      <c r="AR37">
        <v>0.0032</v>
      </c>
      <c r="AS37">
        <v>0.0035</v>
      </c>
      <c r="AT37">
        <v>0.004</v>
      </c>
      <c r="AU37">
        <v>0.0049</v>
      </c>
      <c r="AV37">
        <v>0.0056</v>
      </c>
      <c r="AW37">
        <v>0.0061</v>
      </c>
      <c r="AX37">
        <v>0.0066</v>
      </c>
      <c r="AY37">
        <v>0.0074</v>
      </c>
      <c r="AZ37">
        <v>0.0088</v>
      </c>
      <c r="BA37">
        <v>0.0099</v>
      </c>
      <c r="BB37">
        <v>0.0106</v>
      </c>
      <c r="BC37">
        <v>0.0114</v>
      </c>
      <c r="BD37">
        <v>0.0122</v>
      </c>
      <c r="BE37">
        <v>0.0136</v>
      </c>
      <c r="BF37">
        <v>0.0151</v>
      </c>
      <c r="BG37">
        <v>0.016</v>
      </c>
      <c r="BH37">
        <v>0.0169</v>
      </c>
      <c r="BI37">
        <v>0.0179</v>
      </c>
      <c r="BJ37">
        <v>0.0192</v>
      </c>
      <c r="BK37">
        <v>0.0212</v>
      </c>
      <c r="BL37">
        <v>0.0229</v>
      </c>
      <c r="BM37">
        <v>0.0241</v>
      </c>
      <c r="BN37">
        <v>0.0257</v>
      </c>
      <c r="BO37">
        <v>0.028</v>
      </c>
      <c r="BP37">
        <v>0.0301</v>
      </c>
      <c r="BQ37">
        <v>0.0315</v>
      </c>
      <c r="BR37">
        <v>0.0331</v>
      </c>
      <c r="BS37">
        <v>0.0358</v>
      </c>
      <c r="BT37">
        <v>0.0385</v>
      </c>
      <c r="BU37">
        <v>0.0401</v>
      </c>
      <c r="BV37">
        <v>0.0417</v>
      </c>
      <c r="BW37">
        <v>0.0433</v>
      </c>
      <c r="BX37">
        <v>0.0449</v>
      </c>
      <c r="BY37">
        <v>0.0473</v>
      </c>
      <c r="BZ37">
        <v>0.0718</v>
      </c>
      <c r="CA37">
        <v>0.0975</v>
      </c>
      <c r="CB37">
        <v>0.1279</v>
      </c>
      <c r="CC37">
        <v>0.1569</v>
      </c>
      <c r="CD37">
        <v>0.1846</v>
      </c>
      <c r="CE37">
        <v>0.207</v>
      </c>
      <c r="CF37">
        <v>0.227</v>
      </c>
      <c r="CG37">
        <v>0.2471</v>
      </c>
      <c r="CH37">
        <v>0.2638</v>
      </c>
      <c r="CI37">
        <v>0.2813</v>
      </c>
      <c r="CJ37">
        <v>0.2984</v>
      </c>
      <c r="CK37">
        <v>0.3151</v>
      </c>
      <c r="CL37">
        <v>0.3306</v>
      </c>
      <c r="CM37">
        <v>0.344</v>
      </c>
      <c r="CN37">
        <v>0.356</v>
      </c>
      <c r="CO37">
        <v>0.3986</v>
      </c>
      <c r="CP37">
        <v>0.4179</v>
      </c>
      <c r="CQ37">
        <v>0.435</v>
      </c>
      <c r="CR37">
        <v>0.4516</v>
      </c>
      <c r="CS37">
        <v>0.4671</v>
      </c>
      <c r="CT37">
        <v>0.4791</v>
      </c>
      <c r="CU37">
        <v>0.4827</v>
      </c>
      <c r="CV37">
        <v>0.4862</v>
      </c>
      <c r="CW37">
        <v>0.489</v>
      </c>
      <c r="CX37">
        <v>0.4905</v>
      </c>
      <c r="CY37">
        <v>0.4927</v>
      </c>
      <c r="CZ37">
        <v>0.4978</v>
      </c>
      <c r="DA37">
        <v>0.5071</v>
      </c>
      <c r="DB37">
        <v>0.5163</v>
      </c>
      <c r="DC37">
        <v>0.5256</v>
      </c>
      <c r="DD37">
        <v>0.5385</v>
      </c>
      <c r="DE37">
        <v>0.549</v>
      </c>
      <c r="DF37">
        <v>0.5595</v>
      </c>
      <c r="DG37">
        <v>0.5678</v>
      </c>
      <c r="DH37">
        <v>0.57</v>
      </c>
      <c r="DI37">
        <v>0.5863</v>
      </c>
      <c r="DJ37">
        <v>0.73</v>
      </c>
      <c r="DK37">
        <v>0.7585</v>
      </c>
      <c r="DL37">
        <v>0.7854</v>
      </c>
      <c r="DM37">
        <v>0.8</v>
      </c>
      <c r="DN37">
        <v>0.8</v>
      </c>
      <c r="DO37">
        <v>0.8</v>
      </c>
      <c r="DP37">
        <v>0.8</v>
      </c>
      <c r="DQ37">
        <v>0.8</v>
      </c>
      <c r="DR37">
        <v>0.8</v>
      </c>
      <c r="DS37">
        <v>0.9301</v>
      </c>
      <c r="DT37">
        <v>0.96</v>
      </c>
      <c r="DU37">
        <v>0.96</v>
      </c>
      <c r="DV37">
        <v>0.96</v>
      </c>
      <c r="DW37">
        <v>0.96</v>
      </c>
      <c r="DX37">
        <v>0.9723</v>
      </c>
    </row>
    <row r="38" spans="1:128">
      <c r="A38">
        <v>3.7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1.823e-8</v>
      </c>
      <c r="P38">
        <v>3.473e-7</v>
      </c>
      <c r="Q38">
        <v>2.491e-6</v>
      </c>
      <c r="R38">
        <v>5.944e-6</v>
      </c>
      <c r="S38">
        <v>8.872e-6</v>
      </c>
      <c r="T38">
        <v>1.268e-5</v>
      </c>
      <c r="U38">
        <v>1.813e-5</v>
      </c>
      <c r="V38">
        <v>3.204e-5</v>
      </c>
      <c r="W38">
        <v>4.765e-5</v>
      </c>
      <c r="X38">
        <v>5.969e-5</v>
      </c>
      <c r="Y38">
        <v>7.303e-5</v>
      </c>
      <c r="Z38">
        <v>8.775e-5</v>
      </c>
      <c r="AA38">
        <v>0.0001115</v>
      </c>
      <c r="AB38">
        <v>0.0001791</v>
      </c>
      <c r="AC38">
        <v>0.0002174</v>
      </c>
      <c r="AD38">
        <v>0.0002617</v>
      </c>
      <c r="AE38">
        <v>0.0003143</v>
      </c>
      <c r="AF38">
        <v>0.0004046</v>
      </c>
      <c r="AG38">
        <v>0.0005668</v>
      </c>
      <c r="AH38">
        <v>0.000663</v>
      </c>
      <c r="AI38">
        <v>0.0007679</v>
      </c>
      <c r="AJ38">
        <v>0.000881</v>
      </c>
      <c r="AK38">
        <v>0.001</v>
      </c>
      <c r="AL38">
        <v>0.0013</v>
      </c>
      <c r="AM38">
        <v>0.0016</v>
      </c>
      <c r="AN38">
        <v>0.0017</v>
      </c>
      <c r="AO38">
        <v>0.0019</v>
      </c>
      <c r="AP38">
        <v>0.0024</v>
      </c>
      <c r="AQ38">
        <v>0.0029</v>
      </c>
      <c r="AR38">
        <v>0.0032</v>
      </c>
      <c r="AS38">
        <v>0.0036</v>
      </c>
      <c r="AT38">
        <v>0.004</v>
      </c>
      <c r="AU38">
        <v>0.005</v>
      </c>
      <c r="AV38">
        <v>0.0057</v>
      </c>
      <c r="AW38">
        <v>0.0062</v>
      </c>
      <c r="AX38">
        <v>0.0067</v>
      </c>
      <c r="AY38">
        <v>0.0075</v>
      </c>
      <c r="AZ38">
        <v>0.0089</v>
      </c>
      <c r="BA38">
        <v>0.01</v>
      </c>
      <c r="BB38">
        <v>0.0108</v>
      </c>
      <c r="BC38">
        <v>0.0115</v>
      </c>
      <c r="BD38">
        <v>0.0123</v>
      </c>
      <c r="BE38">
        <v>0.0138</v>
      </c>
      <c r="BF38">
        <v>0.0152</v>
      </c>
      <c r="BG38">
        <v>0.0162</v>
      </c>
      <c r="BH38">
        <v>0.0171</v>
      </c>
      <c r="BI38">
        <v>0.0181</v>
      </c>
      <c r="BJ38">
        <v>0.0194</v>
      </c>
      <c r="BK38">
        <v>0.0214</v>
      </c>
      <c r="BL38">
        <v>0.0232</v>
      </c>
      <c r="BM38">
        <v>0.0244</v>
      </c>
      <c r="BN38">
        <v>0.0259</v>
      </c>
      <c r="BO38">
        <v>0.0283</v>
      </c>
      <c r="BP38">
        <v>0.0305</v>
      </c>
      <c r="BQ38">
        <v>0.0319</v>
      </c>
      <c r="BR38">
        <v>0.0334</v>
      </c>
      <c r="BS38">
        <v>0.0361</v>
      </c>
      <c r="BT38">
        <v>0.0389</v>
      </c>
      <c r="BU38">
        <v>0.0405</v>
      </c>
      <c r="BV38">
        <v>0.0421</v>
      </c>
      <c r="BW38">
        <v>0.0437</v>
      </c>
      <c r="BX38">
        <v>0.0453</v>
      </c>
      <c r="BY38">
        <v>0.0477</v>
      </c>
      <c r="BZ38">
        <v>0.0723</v>
      </c>
      <c r="CA38">
        <v>0.098</v>
      </c>
      <c r="CB38">
        <v>0.1285</v>
      </c>
      <c r="CC38">
        <v>0.1575</v>
      </c>
      <c r="CD38">
        <v>0.1851</v>
      </c>
      <c r="CE38">
        <v>0.2074</v>
      </c>
      <c r="CF38">
        <v>0.2274</v>
      </c>
      <c r="CG38">
        <v>0.2474</v>
      </c>
      <c r="CH38">
        <v>0.2642</v>
      </c>
      <c r="CI38">
        <v>0.2817</v>
      </c>
      <c r="CJ38">
        <v>0.2988</v>
      </c>
      <c r="CK38">
        <v>0.3155</v>
      </c>
      <c r="CL38">
        <v>0.331</v>
      </c>
      <c r="CM38">
        <v>0.3443</v>
      </c>
      <c r="CN38">
        <v>0.3564</v>
      </c>
      <c r="CO38">
        <v>0.3989</v>
      </c>
      <c r="CP38">
        <v>0.4181</v>
      </c>
      <c r="CQ38">
        <v>0.4351</v>
      </c>
      <c r="CR38">
        <v>0.4517</v>
      </c>
      <c r="CS38">
        <v>0.4671</v>
      </c>
      <c r="CT38">
        <v>0.4791</v>
      </c>
      <c r="CU38">
        <v>0.4827</v>
      </c>
      <c r="CV38">
        <v>0.4862</v>
      </c>
      <c r="CW38">
        <v>0.489</v>
      </c>
      <c r="CX38">
        <v>0.4905</v>
      </c>
      <c r="CY38">
        <v>0.4927</v>
      </c>
      <c r="CZ38">
        <v>0.498</v>
      </c>
      <c r="DA38">
        <v>0.5073</v>
      </c>
      <c r="DB38">
        <v>0.5165</v>
      </c>
      <c r="DC38">
        <v>0.5258</v>
      </c>
      <c r="DD38">
        <v>0.5386</v>
      </c>
      <c r="DE38">
        <v>0.5491</v>
      </c>
      <c r="DF38">
        <v>0.5595</v>
      </c>
      <c r="DG38">
        <v>0.5678</v>
      </c>
      <c r="DH38">
        <v>0.57</v>
      </c>
      <c r="DI38">
        <v>0.5863</v>
      </c>
      <c r="DJ38">
        <v>0.73</v>
      </c>
      <c r="DK38">
        <v>0.7585</v>
      </c>
      <c r="DL38">
        <v>0.7854</v>
      </c>
      <c r="DM38">
        <v>0.8</v>
      </c>
      <c r="DN38">
        <v>0.8</v>
      </c>
      <c r="DO38">
        <v>0.8</v>
      </c>
      <c r="DP38">
        <v>0.8</v>
      </c>
      <c r="DQ38">
        <v>0.8</v>
      </c>
      <c r="DR38">
        <v>0.8</v>
      </c>
      <c r="DS38">
        <v>0.9301</v>
      </c>
      <c r="DT38">
        <v>0.96</v>
      </c>
      <c r="DU38">
        <v>0.96</v>
      </c>
      <c r="DV38">
        <v>0.96</v>
      </c>
      <c r="DW38">
        <v>0.96</v>
      </c>
      <c r="DX38">
        <v>0.9723</v>
      </c>
    </row>
    <row r="39" spans="1:128">
      <c r="A39">
        <v>3.8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1.823e-8</v>
      </c>
      <c r="P39">
        <v>3.473e-7</v>
      </c>
      <c r="Q39">
        <v>2.491e-6</v>
      </c>
      <c r="R39">
        <v>5.944e-6</v>
      </c>
      <c r="S39">
        <v>8.872e-6</v>
      </c>
      <c r="T39">
        <v>1.29e-5</v>
      </c>
      <c r="U39">
        <v>1.831e-5</v>
      </c>
      <c r="V39">
        <v>3.251e-5</v>
      </c>
      <c r="W39">
        <v>4.845e-5</v>
      </c>
      <c r="X39">
        <v>6.043e-5</v>
      </c>
      <c r="Y39">
        <v>7.405e-5</v>
      </c>
      <c r="Z39">
        <v>8.911e-5</v>
      </c>
      <c r="AA39">
        <v>0.0001126</v>
      </c>
      <c r="AB39">
        <v>0.0001814</v>
      </c>
      <c r="AC39">
        <v>0.0002206</v>
      </c>
      <c r="AD39">
        <v>0.0002662</v>
      </c>
      <c r="AE39">
        <v>0.0003203</v>
      </c>
      <c r="AF39">
        <v>0.0004124</v>
      </c>
      <c r="AG39">
        <v>0.0005771</v>
      </c>
      <c r="AH39">
        <v>0.0006746</v>
      </c>
      <c r="AI39">
        <v>0.0007807</v>
      </c>
      <c r="AJ39">
        <v>0.0008949</v>
      </c>
      <c r="AK39">
        <v>0.001</v>
      </c>
      <c r="AL39">
        <v>0.0014</v>
      </c>
      <c r="AM39">
        <v>0.0016</v>
      </c>
      <c r="AN39">
        <v>0.0018</v>
      </c>
      <c r="AO39">
        <v>0.002</v>
      </c>
      <c r="AP39">
        <v>0.0025</v>
      </c>
      <c r="AQ39">
        <v>0.003</v>
      </c>
      <c r="AR39">
        <v>0.0033</v>
      </c>
      <c r="AS39">
        <v>0.0036</v>
      </c>
      <c r="AT39">
        <v>0.0041</v>
      </c>
      <c r="AU39">
        <v>0.0051</v>
      </c>
      <c r="AV39">
        <v>0.0058</v>
      </c>
      <c r="AW39">
        <v>0.0063</v>
      </c>
      <c r="AX39">
        <v>0.0068</v>
      </c>
      <c r="AY39">
        <v>0.0076</v>
      </c>
      <c r="AZ39">
        <v>0.0091</v>
      </c>
      <c r="BA39">
        <v>0.0102</v>
      </c>
      <c r="BB39">
        <v>0.0109</v>
      </c>
      <c r="BC39">
        <v>0.0117</v>
      </c>
      <c r="BD39">
        <v>0.0125</v>
      </c>
      <c r="BE39">
        <v>0.0139</v>
      </c>
      <c r="BF39">
        <v>0.0154</v>
      </c>
      <c r="BG39">
        <v>0.0164</v>
      </c>
      <c r="BH39">
        <v>0.0173</v>
      </c>
      <c r="BI39">
        <v>0.0183</v>
      </c>
      <c r="BJ39">
        <v>0.0196</v>
      </c>
      <c r="BK39">
        <v>0.0216</v>
      </c>
      <c r="BL39">
        <v>0.0234</v>
      </c>
      <c r="BM39">
        <v>0.0246</v>
      </c>
      <c r="BN39">
        <v>0.0262</v>
      </c>
      <c r="BO39">
        <v>0.0286</v>
      </c>
      <c r="BP39">
        <v>0.0308</v>
      </c>
      <c r="BQ39">
        <v>0.0322</v>
      </c>
      <c r="BR39">
        <v>0.0337</v>
      </c>
      <c r="BS39">
        <v>0.0365</v>
      </c>
      <c r="BT39">
        <v>0.0392</v>
      </c>
      <c r="BU39">
        <v>0.0408</v>
      </c>
      <c r="BV39">
        <v>0.0424</v>
      </c>
      <c r="BW39">
        <v>0.0441</v>
      </c>
      <c r="BX39">
        <v>0.0457</v>
      </c>
      <c r="BY39">
        <v>0.048</v>
      </c>
      <c r="BZ39">
        <v>0.0728</v>
      </c>
      <c r="CA39">
        <v>0.0985</v>
      </c>
      <c r="CB39">
        <v>0.129</v>
      </c>
      <c r="CC39">
        <v>0.158</v>
      </c>
      <c r="CD39">
        <v>0.1856</v>
      </c>
      <c r="CE39">
        <v>0.2078</v>
      </c>
      <c r="CF39">
        <v>0.2277</v>
      </c>
      <c r="CG39">
        <v>0.2477</v>
      </c>
      <c r="CH39">
        <v>0.2645</v>
      </c>
      <c r="CI39">
        <v>0.282</v>
      </c>
      <c r="CJ39">
        <v>0.2991</v>
      </c>
      <c r="CK39">
        <v>0.3158</v>
      </c>
      <c r="CL39">
        <v>0.3313</v>
      </c>
      <c r="CM39">
        <v>0.3447</v>
      </c>
      <c r="CN39">
        <v>0.3567</v>
      </c>
      <c r="CO39">
        <v>0.3991</v>
      </c>
      <c r="CP39">
        <v>0.4183</v>
      </c>
      <c r="CQ39">
        <v>0.4353</v>
      </c>
      <c r="CR39">
        <v>0.4518</v>
      </c>
      <c r="CS39">
        <v>0.4672</v>
      </c>
      <c r="CT39">
        <v>0.4791</v>
      </c>
      <c r="CU39">
        <v>0.4827</v>
      </c>
      <c r="CV39">
        <v>0.4862</v>
      </c>
      <c r="CW39">
        <v>0.489</v>
      </c>
      <c r="CX39">
        <v>0.4905</v>
      </c>
      <c r="CY39">
        <v>0.4928</v>
      </c>
      <c r="CZ39">
        <v>0.4982</v>
      </c>
      <c r="DA39">
        <v>0.5074</v>
      </c>
      <c r="DB39">
        <v>0.5167</v>
      </c>
      <c r="DC39">
        <v>0.526</v>
      </c>
      <c r="DD39">
        <v>0.5387</v>
      </c>
      <c r="DE39">
        <v>0.5491</v>
      </c>
      <c r="DF39">
        <v>0.5595</v>
      </c>
      <c r="DG39">
        <v>0.5679</v>
      </c>
      <c r="DH39">
        <v>0.57</v>
      </c>
      <c r="DI39">
        <v>0.5863</v>
      </c>
      <c r="DJ39">
        <v>0.73</v>
      </c>
      <c r="DK39">
        <v>0.7585</v>
      </c>
      <c r="DL39">
        <v>0.7854</v>
      </c>
      <c r="DM39">
        <v>0.8</v>
      </c>
      <c r="DN39">
        <v>0.8</v>
      </c>
      <c r="DO39">
        <v>0.8</v>
      </c>
      <c r="DP39">
        <v>0.8</v>
      </c>
      <c r="DQ39">
        <v>0.8</v>
      </c>
      <c r="DR39">
        <v>0.8</v>
      </c>
      <c r="DS39">
        <v>0.9301</v>
      </c>
      <c r="DT39">
        <v>0.96</v>
      </c>
      <c r="DU39">
        <v>0.96</v>
      </c>
      <c r="DV39">
        <v>0.96</v>
      </c>
      <c r="DW39">
        <v>0.96</v>
      </c>
      <c r="DX39">
        <v>0.9723</v>
      </c>
    </row>
    <row r="40" spans="1:128">
      <c r="A40">
        <v>3.9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1.823e-8</v>
      </c>
      <c r="P40">
        <v>3.473e-7</v>
      </c>
      <c r="Q40">
        <v>2.491e-6</v>
      </c>
      <c r="R40">
        <v>5.944e-6</v>
      </c>
      <c r="S40">
        <v>8.872e-6</v>
      </c>
      <c r="T40">
        <v>1.329e-5</v>
      </c>
      <c r="U40">
        <v>1.862e-5</v>
      </c>
      <c r="V40">
        <v>3.272e-5</v>
      </c>
      <c r="W40">
        <v>4.942e-5</v>
      </c>
      <c r="X40">
        <v>6.165e-5</v>
      </c>
      <c r="Y40">
        <v>7.488e-5</v>
      </c>
      <c r="Z40">
        <v>9.026e-5</v>
      </c>
      <c r="AA40">
        <v>0.0001141</v>
      </c>
      <c r="AB40">
        <v>0.0001845</v>
      </c>
      <c r="AC40">
        <v>0.0002243</v>
      </c>
      <c r="AD40">
        <v>0.0002707</v>
      </c>
      <c r="AE40">
        <v>0.0003255</v>
      </c>
      <c r="AF40">
        <v>0.0004187</v>
      </c>
      <c r="AG40">
        <v>0.0005858</v>
      </c>
      <c r="AH40">
        <v>0.0006844</v>
      </c>
      <c r="AI40">
        <v>0.0007918</v>
      </c>
      <c r="AJ40">
        <v>0.0009076</v>
      </c>
      <c r="AK40">
        <v>0.001</v>
      </c>
      <c r="AL40">
        <v>0.0014</v>
      </c>
      <c r="AM40">
        <v>0.0016</v>
      </c>
      <c r="AN40">
        <v>0.0018</v>
      </c>
      <c r="AO40">
        <v>0.002</v>
      </c>
      <c r="AP40">
        <v>0.0025</v>
      </c>
      <c r="AQ40">
        <v>0.003</v>
      </c>
      <c r="AR40">
        <v>0.0033</v>
      </c>
      <c r="AS40">
        <v>0.0037</v>
      </c>
      <c r="AT40">
        <v>0.0041</v>
      </c>
      <c r="AU40">
        <v>0.0051</v>
      </c>
      <c r="AV40">
        <v>0.0058</v>
      </c>
      <c r="AW40">
        <v>0.0063</v>
      </c>
      <c r="AX40">
        <v>0.0069</v>
      </c>
      <c r="AY40">
        <v>0.0076</v>
      </c>
      <c r="AZ40">
        <v>0.0092</v>
      </c>
      <c r="BA40">
        <v>0.0103</v>
      </c>
      <c r="BB40">
        <v>0.011</v>
      </c>
      <c r="BC40">
        <v>0.0118</v>
      </c>
      <c r="BD40">
        <v>0.0126</v>
      </c>
      <c r="BE40">
        <v>0.0141</v>
      </c>
      <c r="BF40">
        <v>0.0156</v>
      </c>
      <c r="BG40">
        <v>0.0165</v>
      </c>
      <c r="BH40">
        <v>0.0175</v>
      </c>
      <c r="BI40">
        <v>0.0185</v>
      </c>
      <c r="BJ40">
        <v>0.0198</v>
      </c>
      <c r="BK40">
        <v>0.0218</v>
      </c>
      <c r="BL40">
        <v>0.0236</v>
      </c>
      <c r="BM40">
        <v>0.0249</v>
      </c>
      <c r="BN40">
        <v>0.0264</v>
      </c>
      <c r="BO40">
        <v>0.0288</v>
      </c>
      <c r="BP40">
        <v>0.031</v>
      </c>
      <c r="BQ40">
        <v>0.0324</v>
      </c>
      <c r="BR40">
        <v>0.034</v>
      </c>
      <c r="BS40">
        <v>0.0368</v>
      </c>
      <c r="BT40">
        <v>0.0395</v>
      </c>
      <c r="BU40">
        <v>0.0412</v>
      </c>
      <c r="BV40">
        <v>0.0428</v>
      </c>
      <c r="BW40">
        <v>0.0444</v>
      </c>
      <c r="BX40">
        <v>0.046</v>
      </c>
      <c r="BY40">
        <v>0.0484</v>
      </c>
      <c r="BZ40">
        <v>0.0732</v>
      </c>
      <c r="CA40">
        <v>0.099</v>
      </c>
      <c r="CB40">
        <v>0.1295</v>
      </c>
      <c r="CC40">
        <v>0.1584</v>
      </c>
      <c r="CD40">
        <v>0.186</v>
      </c>
      <c r="CE40">
        <v>0.2082</v>
      </c>
      <c r="CF40">
        <v>0.228</v>
      </c>
      <c r="CG40">
        <v>0.248</v>
      </c>
      <c r="CH40">
        <v>0.2648</v>
      </c>
      <c r="CI40">
        <v>0.2823</v>
      </c>
      <c r="CJ40">
        <v>0.2995</v>
      </c>
      <c r="CK40">
        <v>0.3161</v>
      </c>
      <c r="CL40">
        <v>0.3316</v>
      </c>
      <c r="CM40">
        <v>0.345</v>
      </c>
      <c r="CN40">
        <v>0.357</v>
      </c>
      <c r="CO40">
        <v>0.3993</v>
      </c>
      <c r="CP40">
        <v>0.4184</v>
      </c>
      <c r="CQ40">
        <v>0.4354</v>
      </c>
      <c r="CR40">
        <v>0.4519</v>
      </c>
      <c r="CS40">
        <v>0.4672</v>
      </c>
      <c r="CT40">
        <v>0.4791</v>
      </c>
      <c r="CU40">
        <v>0.4828</v>
      </c>
      <c r="CV40">
        <v>0.4862</v>
      </c>
      <c r="CW40">
        <v>0.489</v>
      </c>
      <c r="CX40">
        <v>0.4905</v>
      </c>
      <c r="CY40">
        <v>0.4928</v>
      </c>
      <c r="CZ40">
        <v>0.4983</v>
      </c>
      <c r="DA40">
        <v>0.5076</v>
      </c>
      <c r="DB40">
        <v>0.5169</v>
      </c>
      <c r="DC40">
        <v>0.5262</v>
      </c>
      <c r="DD40">
        <v>0.5387</v>
      </c>
      <c r="DE40">
        <v>0.5491</v>
      </c>
      <c r="DF40">
        <v>0.5596</v>
      </c>
      <c r="DG40">
        <v>0.5679</v>
      </c>
      <c r="DH40">
        <v>0.57</v>
      </c>
      <c r="DI40">
        <v>0.5863</v>
      </c>
      <c r="DJ40">
        <v>0.73</v>
      </c>
      <c r="DK40">
        <v>0.7585</v>
      </c>
      <c r="DL40">
        <v>0.7854</v>
      </c>
      <c r="DM40">
        <v>0.8</v>
      </c>
      <c r="DN40">
        <v>0.8</v>
      </c>
      <c r="DO40">
        <v>0.8</v>
      </c>
      <c r="DP40">
        <v>0.8</v>
      </c>
      <c r="DQ40">
        <v>0.8</v>
      </c>
      <c r="DR40">
        <v>0.8</v>
      </c>
      <c r="DS40">
        <v>0.9301</v>
      </c>
      <c r="DT40">
        <v>0.96</v>
      </c>
      <c r="DU40">
        <v>0.96</v>
      </c>
      <c r="DV40">
        <v>0.96</v>
      </c>
      <c r="DW40">
        <v>0.96</v>
      </c>
      <c r="DX40">
        <v>0.9723</v>
      </c>
    </row>
    <row r="41" spans="1:128">
      <c r="A41">
        <v>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1.823e-8</v>
      </c>
      <c r="P41">
        <v>3.473e-7</v>
      </c>
      <c r="Q41">
        <v>2.532e-6</v>
      </c>
      <c r="R41">
        <v>6.044e-6</v>
      </c>
      <c r="S41">
        <v>9.288e-6</v>
      </c>
      <c r="T41">
        <v>1.36e-5</v>
      </c>
      <c r="U41">
        <v>1.879e-5</v>
      </c>
      <c r="V41">
        <v>3.317e-5</v>
      </c>
      <c r="W41">
        <v>4.997e-5</v>
      </c>
      <c r="X41">
        <v>6.232e-5</v>
      </c>
      <c r="Y41">
        <v>7.574e-5</v>
      </c>
      <c r="Z41">
        <v>9.124e-5</v>
      </c>
      <c r="AA41">
        <v>0.0001159</v>
      </c>
      <c r="AB41">
        <v>0.0001869</v>
      </c>
      <c r="AC41">
        <v>0.0002277</v>
      </c>
      <c r="AD41">
        <v>0.0002754</v>
      </c>
      <c r="AE41">
        <v>0.0003312</v>
      </c>
      <c r="AF41">
        <v>0.0004255</v>
      </c>
      <c r="AG41">
        <v>0.0005941</v>
      </c>
      <c r="AH41">
        <v>0.0006939</v>
      </c>
      <c r="AI41">
        <v>0.0008027</v>
      </c>
      <c r="AJ41">
        <v>0.0009198</v>
      </c>
      <c r="AK41">
        <v>0.0011</v>
      </c>
      <c r="AL41">
        <v>0.0014</v>
      </c>
      <c r="AM41">
        <v>0.0016</v>
      </c>
      <c r="AN41">
        <v>0.0018</v>
      </c>
      <c r="AO41">
        <v>0.002</v>
      </c>
      <c r="AP41">
        <v>0.0025</v>
      </c>
      <c r="AQ41">
        <v>0.0031</v>
      </c>
      <c r="AR41">
        <v>0.0034</v>
      </c>
      <c r="AS41">
        <v>0.0037</v>
      </c>
      <c r="AT41">
        <v>0.0042</v>
      </c>
      <c r="AU41">
        <v>0.0052</v>
      </c>
      <c r="AV41">
        <v>0.0059</v>
      </c>
      <c r="AW41">
        <v>0.0064</v>
      </c>
      <c r="AX41">
        <v>0.007</v>
      </c>
      <c r="AY41">
        <v>0.0077</v>
      </c>
      <c r="AZ41">
        <v>0.0093</v>
      </c>
      <c r="BA41">
        <v>0.0104</v>
      </c>
      <c r="BB41">
        <v>0.0111</v>
      </c>
      <c r="BC41">
        <v>0.0119</v>
      </c>
      <c r="BD41">
        <v>0.0127</v>
      </c>
      <c r="BE41">
        <v>0.0142</v>
      </c>
      <c r="BF41">
        <v>0.0157</v>
      </c>
      <c r="BG41">
        <v>0.0167</v>
      </c>
      <c r="BH41">
        <v>0.0176</v>
      </c>
      <c r="BI41">
        <v>0.0187</v>
      </c>
      <c r="BJ41">
        <v>0.02</v>
      </c>
      <c r="BK41">
        <v>0.022</v>
      </c>
      <c r="BL41">
        <v>0.0238</v>
      </c>
      <c r="BM41">
        <v>0.0251</v>
      </c>
      <c r="BN41">
        <v>0.0267</v>
      </c>
      <c r="BO41">
        <v>0.0291</v>
      </c>
      <c r="BP41">
        <v>0.0313</v>
      </c>
      <c r="BQ41">
        <v>0.0327</v>
      </c>
      <c r="BR41">
        <v>0.0343</v>
      </c>
      <c r="BS41">
        <v>0.037</v>
      </c>
      <c r="BT41">
        <v>0.0398</v>
      </c>
      <c r="BU41">
        <v>0.0415</v>
      </c>
      <c r="BV41">
        <v>0.0431</v>
      </c>
      <c r="BW41">
        <v>0.0447</v>
      </c>
      <c r="BX41">
        <v>0.0463</v>
      </c>
      <c r="BY41">
        <v>0.0487</v>
      </c>
      <c r="BZ41">
        <v>0.0736</v>
      </c>
      <c r="CA41">
        <v>0.0994</v>
      </c>
      <c r="CB41">
        <v>0.1299</v>
      </c>
      <c r="CC41">
        <v>0.1588</v>
      </c>
      <c r="CD41">
        <v>0.1863</v>
      </c>
      <c r="CE41">
        <v>0.2085</v>
      </c>
      <c r="CF41">
        <v>0.2283</v>
      </c>
      <c r="CG41">
        <v>0.2483</v>
      </c>
      <c r="CH41">
        <v>0.2651</v>
      </c>
      <c r="CI41">
        <v>0.2826</v>
      </c>
      <c r="CJ41">
        <v>0.2997</v>
      </c>
      <c r="CK41">
        <v>0.3164</v>
      </c>
      <c r="CL41">
        <v>0.3319</v>
      </c>
      <c r="CM41">
        <v>0.3452</v>
      </c>
      <c r="CN41">
        <v>0.3572</v>
      </c>
      <c r="CO41">
        <v>0.3995</v>
      </c>
      <c r="CP41">
        <v>0.4185</v>
      </c>
      <c r="CQ41">
        <v>0.4355</v>
      </c>
      <c r="CR41">
        <v>0.452</v>
      </c>
      <c r="CS41">
        <v>0.4672</v>
      </c>
      <c r="CT41">
        <v>0.4792</v>
      </c>
      <c r="CU41">
        <v>0.4828</v>
      </c>
      <c r="CV41">
        <v>0.4862</v>
      </c>
      <c r="CW41">
        <v>0.489</v>
      </c>
      <c r="CX41">
        <v>0.4905</v>
      </c>
      <c r="CY41">
        <v>0.4928</v>
      </c>
      <c r="CZ41">
        <v>0.4985</v>
      </c>
      <c r="DA41">
        <v>0.5077</v>
      </c>
      <c r="DB41">
        <v>0.517</v>
      </c>
      <c r="DC41">
        <v>0.5263</v>
      </c>
      <c r="DD41">
        <v>0.5388</v>
      </c>
      <c r="DE41">
        <v>0.5492</v>
      </c>
      <c r="DF41">
        <v>0.5596</v>
      </c>
      <c r="DG41">
        <v>0.5679</v>
      </c>
      <c r="DH41">
        <v>0.57</v>
      </c>
      <c r="DI41">
        <v>0.5863</v>
      </c>
      <c r="DJ41">
        <v>0.73</v>
      </c>
      <c r="DK41">
        <v>0.7585</v>
      </c>
      <c r="DL41">
        <v>0.7854</v>
      </c>
      <c r="DM41">
        <v>0.8</v>
      </c>
      <c r="DN41">
        <v>0.8</v>
      </c>
      <c r="DO41">
        <v>0.8</v>
      </c>
      <c r="DP41">
        <v>0.8</v>
      </c>
      <c r="DQ41">
        <v>0.8</v>
      </c>
      <c r="DR41">
        <v>0.8</v>
      </c>
      <c r="DS41">
        <v>0.9301</v>
      </c>
      <c r="DT41">
        <v>0.96</v>
      </c>
      <c r="DU41">
        <v>0.96</v>
      </c>
      <c r="DV41">
        <v>0.96</v>
      </c>
      <c r="DW41">
        <v>0.96</v>
      </c>
      <c r="DX41">
        <v>0.9723</v>
      </c>
    </row>
    <row r="42" spans="1:128">
      <c r="A42">
        <v>4.1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1.823e-8</v>
      </c>
      <c r="P42">
        <v>3.473e-7</v>
      </c>
      <c r="Q42">
        <v>2.532e-6</v>
      </c>
      <c r="R42">
        <v>6.044e-6</v>
      </c>
      <c r="S42">
        <v>9.393e-6</v>
      </c>
      <c r="T42">
        <v>1.369e-5</v>
      </c>
      <c r="U42">
        <v>1.901e-5</v>
      </c>
      <c r="V42">
        <v>3.373e-5</v>
      </c>
      <c r="W42">
        <v>5.048e-5</v>
      </c>
      <c r="X42">
        <v>6.299e-5</v>
      </c>
      <c r="Y42">
        <v>7.682e-5</v>
      </c>
      <c r="Z42">
        <v>9.207e-5</v>
      </c>
      <c r="AA42">
        <v>0.0001167</v>
      </c>
      <c r="AB42">
        <v>0.0001889</v>
      </c>
      <c r="AC42">
        <v>0.0002304</v>
      </c>
      <c r="AD42">
        <v>0.0002787</v>
      </c>
      <c r="AE42">
        <v>0.0003353</v>
      </c>
      <c r="AF42">
        <v>0.000431</v>
      </c>
      <c r="AG42">
        <v>0.0006018</v>
      </c>
      <c r="AH42">
        <v>0.0007026</v>
      </c>
      <c r="AI42">
        <v>0.0008121</v>
      </c>
      <c r="AJ42">
        <v>0.00093</v>
      </c>
      <c r="AK42">
        <v>0.0011</v>
      </c>
      <c r="AL42">
        <v>0.0014</v>
      </c>
      <c r="AM42">
        <v>0.0016</v>
      </c>
      <c r="AN42">
        <v>0.0018</v>
      </c>
      <c r="AO42">
        <v>0.002</v>
      </c>
      <c r="AP42">
        <v>0.0026</v>
      </c>
      <c r="AQ42">
        <v>0.0031</v>
      </c>
      <c r="AR42">
        <v>0.0034</v>
      </c>
      <c r="AS42">
        <v>0.0038</v>
      </c>
      <c r="AT42">
        <v>0.0042</v>
      </c>
      <c r="AU42">
        <v>0.0052</v>
      </c>
      <c r="AV42">
        <v>0.006</v>
      </c>
      <c r="AW42">
        <v>0.0065</v>
      </c>
      <c r="AX42">
        <v>0.007</v>
      </c>
      <c r="AY42">
        <v>0.0078</v>
      </c>
      <c r="AZ42">
        <v>0.0093</v>
      </c>
      <c r="BA42">
        <v>0.0105</v>
      </c>
      <c r="BB42">
        <v>0.0112</v>
      </c>
      <c r="BC42">
        <v>0.012</v>
      </c>
      <c r="BD42">
        <v>0.0128</v>
      </c>
      <c r="BE42">
        <v>0.0144</v>
      </c>
      <c r="BF42">
        <v>0.0159</v>
      </c>
      <c r="BG42">
        <v>0.0168</v>
      </c>
      <c r="BH42">
        <v>0.0178</v>
      </c>
      <c r="BI42">
        <v>0.0188</v>
      </c>
      <c r="BJ42">
        <v>0.0202</v>
      </c>
      <c r="BK42">
        <v>0.0222</v>
      </c>
      <c r="BL42">
        <v>0.024</v>
      </c>
      <c r="BM42">
        <v>0.0253</v>
      </c>
      <c r="BN42">
        <v>0.0269</v>
      </c>
      <c r="BO42">
        <v>0.0293</v>
      </c>
      <c r="BP42">
        <v>0.0315</v>
      </c>
      <c r="BQ42">
        <v>0.0329</v>
      </c>
      <c r="BR42">
        <v>0.0345</v>
      </c>
      <c r="BS42">
        <v>0.0373</v>
      </c>
      <c r="BT42">
        <v>0.0401</v>
      </c>
      <c r="BU42">
        <v>0.0417</v>
      </c>
      <c r="BV42">
        <v>0.0433</v>
      </c>
      <c r="BW42">
        <v>0.045</v>
      </c>
      <c r="BX42">
        <v>0.0466</v>
      </c>
      <c r="BY42">
        <v>0.049</v>
      </c>
      <c r="BZ42">
        <v>0.0739</v>
      </c>
      <c r="CA42">
        <v>0.0998</v>
      </c>
      <c r="CB42">
        <v>0.1303</v>
      </c>
      <c r="CC42">
        <v>0.1592</v>
      </c>
      <c r="CD42">
        <v>0.1867</v>
      </c>
      <c r="CE42">
        <v>0.2088</v>
      </c>
      <c r="CF42">
        <v>0.2286</v>
      </c>
      <c r="CG42">
        <v>0.2486</v>
      </c>
      <c r="CH42">
        <v>0.2654</v>
      </c>
      <c r="CI42">
        <v>0.2828</v>
      </c>
      <c r="CJ42">
        <v>0.3</v>
      </c>
      <c r="CK42">
        <v>0.3167</v>
      </c>
      <c r="CL42">
        <v>0.3321</v>
      </c>
      <c r="CM42">
        <v>0.3455</v>
      </c>
      <c r="CN42">
        <v>0.3575</v>
      </c>
      <c r="CO42">
        <v>0.3996</v>
      </c>
      <c r="CP42">
        <v>0.4187</v>
      </c>
      <c r="CQ42">
        <v>0.4356</v>
      </c>
      <c r="CR42">
        <v>0.452</v>
      </c>
      <c r="CS42">
        <v>0.4673</v>
      </c>
      <c r="CT42">
        <v>0.4792</v>
      </c>
      <c r="CU42">
        <v>0.4828</v>
      </c>
      <c r="CV42">
        <v>0.4862</v>
      </c>
      <c r="CW42">
        <v>0.4891</v>
      </c>
      <c r="CX42">
        <v>0.4905</v>
      </c>
      <c r="CY42">
        <v>0.4929</v>
      </c>
      <c r="CZ42">
        <v>0.4986</v>
      </c>
      <c r="DA42">
        <v>0.5079</v>
      </c>
      <c r="DB42">
        <v>0.5172</v>
      </c>
      <c r="DC42">
        <v>0.5265</v>
      </c>
      <c r="DD42">
        <v>0.5388</v>
      </c>
      <c r="DE42">
        <v>0.5492</v>
      </c>
      <c r="DF42">
        <v>0.5596</v>
      </c>
      <c r="DG42">
        <v>0.5679</v>
      </c>
      <c r="DH42">
        <v>0.57</v>
      </c>
      <c r="DI42">
        <v>0.5863</v>
      </c>
      <c r="DJ42">
        <v>0.73</v>
      </c>
      <c r="DK42">
        <v>0.7585</v>
      </c>
      <c r="DL42">
        <v>0.7854</v>
      </c>
      <c r="DM42">
        <v>0.8</v>
      </c>
      <c r="DN42">
        <v>0.8</v>
      </c>
      <c r="DO42">
        <v>0.8</v>
      </c>
      <c r="DP42">
        <v>0.8</v>
      </c>
      <c r="DQ42">
        <v>0.8</v>
      </c>
      <c r="DR42">
        <v>0.8</v>
      </c>
      <c r="DS42">
        <v>0.9301</v>
      </c>
      <c r="DT42">
        <v>0.96</v>
      </c>
      <c r="DU42">
        <v>0.96</v>
      </c>
      <c r="DV42">
        <v>0.96</v>
      </c>
      <c r="DW42">
        <v>0.96</v>
      </c>
      <c r="DX42">
        <v>0.9723</v>
      </c>
    </row>
    <row r="43" spans="1:128">
      <c r="A43">
        <v>4.2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1.823e-8</v>
      </c>
      <c r="P43">
        <v>3.473e-7</v>
      </c>
      <c r="Q43">
        <v>2.532e-6</v>
      </c>
      <c r="R43">
        <v>6.188e-6</v>
      </c>
      <c r="S43">
        <v>9.535e-6</v>
      </c>
      <c r="T43">
        <v>1.375e-5</v>
      </c>
      <c r="U43">
        <v>1.949e-5</v>
      </c>
      <c r="V43">
        <v>3.458e-5</v>
      </c>
      <c r="W43">
        <v>5.119e-5</v>
      </c>
      <c r="X43">
        <v>6.348e-5</v>
      </c>
      <c r="Y43">
        <v>7.75e-5</v>
      </c>
      <c r="Z43">
        <v>9.314e-5</v>
      </c>
      <c r="AA43">
        <v>0.0001179</v>
      </c>
      <c r="AB43">
        <v>0.000191</v>
      </c>
      <c r="AC43">
        <v>0.000233</v>
      </c>
      <c r="AD43">
        <v>0.000282</v>
      </c>
      <c r="AE43">
        <v>0.0003395</v>
      </c>
      <c r="AF43">
        <v>0.0004362</v>
      </c>
      <c r="AG43">
        <v>0.0006085</v>
      </c>
      <c r="AH43">
        <v>0.00071</v>
      </c>
      <c r="AI43">
        <v>0.0008207</v>
      </c>
      <c r="AJ43">
        <v>0.0009401</v>
      </c>
      <c r="AK43">
        <v>0.0011</v>
      </c>
      <c r="AL43">
        <v>0.0014</v>
      </c>
      <c r="AM43">
        <v>0.0017</v>
      </c>
      <c r="AN43">
        <v>0.0019</v>
      </c>
      <c r="AO43">
        <v>0.0021</v>
      </c>
      <c r="AP43">
        <v>0.0026</v>
      </c>
      <c r="AQ43">
        <v>0.0031</v>
      </c>
      <c r="AR43">
        <v>0.0035</v>
      </c>
      <c r="AS43">
        <v>0.0038</v>
      </c>
      <c r="AT43">
        <v>0.0043</v>
      </c>
      <c r="AU43">
        <v>0.0053</v>
      </c>
      <c r="AV43">
        <v>0.006</v>
      </c>
      <c r="AW43">
        <v>0.0065</v>
      </c>
      <c r="AX43">
        <v>0.0071</v>
      </c>
      <c r="AY43">
        <v>0.0079</v>
      </c>
      <c r="AZ43">
        <v>0.0094</v>
      </c>
      <c r="BA43">
        <v>0.0106</v>
      </c>
      <c r="BB43">
        <v>0.0113</v>
      </c>
      <c r="BC43">
        <v>0.0121</v>
      </c>
      <c r="BD43">
        <v>0.0129</v>
      </c>
      <c r="BE43">
        <v>0.0145</v>
      </c>
      <c r="BF43">
        <v>0.016</v>
      </c>
      <c r="BG43">
        <v>0.0169</v>
      </c>
      <c r="BH43">
        <v>0.0179</v>
      </c>
      <c r="BI43">
        <v>0.019</v>
      </c>
      <c r="BJ43">
        <v>0.0203</v>
      </c>
      <c r="BK43">
        <v>0.0224</v>
      </c>
      <c r="BL43">
        <v>0.0242</v>
      </c>
      <c r="BM43">
        <v>0.0255</v>
      </c>
      <c r="BN43">
        <v>0.0271</v>
      </c>
      <c r="BO43">
        <v>0.0295</v>
      </c>
      <c r="BP43">
        <v>0.0317</v>
      </c>
      <c r="BQ43">
        <v>0.0331</v>
      </c>
      <c r="BR43">
        <v>0.0347</v>
      </c>
      <c r="BS43">
        <v>0.0375</v>
      </c>
      <c r="BT43">
        <v>0.0403</v>
      </c>
      <c r="BU43">
        <v>0.042</v>
      </c>
      <c r="BV43">
        <v>0.0436</v>
      </c>
      <c r="BW43">
        <v>0.0452</v>
      </c>
      <c r="BX43">
        <v>0.0469</v>
      </c>
      <c r="BY43">
        <v>0.0493</v>
      </c>
      <c r="BZ43">
        <v>0.0742</v>
      </c>
      <c r="CA43">
        <v>0.1001</v>
      </c>
      <c r="CB43">
        <v>0.1307</v>
      </c>
      <c r="CC43">
        <v>0.1596</v>
      </c>
      <c r="CD43">
        <v>0.187</v>
      </c>
      <c r="CE43">
        <v>0.209</v>
      </c>
      <c r="CF43">
        <v>0.2288</v>
      </c>
      <c r="CG43">
        <v>0.2488</v>
      </c>
      <c r="CH43">
        <v>0.2656</v>
      </c>
      <c r="CI43">
        <v>0.283</v>
      </c>
      <c r="CJ43">
        <v>0.3002</v>
      </c>
      <c r="CK43">
        <v>0.3169</v>
      </c>
      <c r="CL43">
        <v>0.3324</v>
      </c>
      <c r="CM43">
        <v>0.3457</v>
      </c>
      <c r="CN43">
        <v>0.3577</v>
      </c>
      <c r="CO43">
        <v>0.3998</v>
      </c>
      <c r="CP43">
        <v>0.4188</v>
      </c>
      <c r="CQ43">
        <v>0.4357</v>
      </c>
      <c r="CR43">
        <v>0.4521</v>
      </c>
      <c r="CS43">
        <v>0.4673</v>
      </c>
      <c r="CT43">
        <v>0.4792</v>
      </c>
      <c r="CU43">
        <v>0.4828</v>
      </c>
      <c r="CV43">
        <v>0.4862</v>
      </c>
      <c r="CW43">
        <v>0.4891</v>
      </c>
      <c r="CX43">
        <v>0.4905</v>
      </c>
      <c r="CY43">
        <v>0.4929</v>
      </c>
      <c r="CZ43">
        <v>0.4987</v>
      </c>
      <c r="DA43">
        <v>0.508</v>
      </c>
      <c r="DB43">
        <v>0.5173</v>
      </c>
      <c r="DC43">
        <v>0.5266</v>
      </c>
      <c r="DD43">
        <v>0.5389</v>
      </c>
      <c r="DE43">
        <v>0.5492</v>
      </c>
      <c r="DF43">
        <v>0.5596</v>
      </c>
      <c r="DG43">
        <v>0.5679</v>
      </c>
      <c r="DH43">
        <v>0.57</v>
      </c>
      <c r="DI43">
        <v>0.5863</v>
      </c>
      <c r="DJ43">
        <v>0.73</v>
      </c>
      <c r="DK43">
        <v>0.7585</v>
      </c>
      <c r="DL43">
        <v>0.7854</v>
      </c>
      <c r="DM43">
        <v>0.8</v>
      </c>
      <c r="DN43">
        <v>0.8</v>
      </c>
      <c r="DO43">
        <v>0.8</v>
      </c>
      <c r="DP43">
        <v>0.8</v>
      </c>
      <c r="DQ43">
        <v>0.8</v>
      </c>
      <c r="DR43">
        <v>0.8</v>
      </c>
      <c r="DS43">
        <v>0.9301</v>
      </c>
      <c r="DT43">
        <v>0.96</v>
      </c>
      <c r="DU43">
        <v>0.96</v>
      </c>
      <c r="DV43">
        <v>0.96</v>
      </c>
      <c r="DW43">
        <v>0.96</v>
      </c>
      <c r="DX43">
        <v>0.9723</v>
      </c>
    </row>
    <row r="44" spans="1:128">
      <c r="A44">
        <v>4.3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1.823e-8</v>
      </c>
      <c r="P44">
        <v>3.782e-7</v>
      </c>
      <c r="Q44">
        <v>2.591e-6</v>
      </c>
      <c r="R44">
        <v>6.236e-6</v>
      </c>
      <c r="S44">
        <v>9.582e-6</v>
      </c>
      <c r="T44">
        <v>1.386e-5</v>
      </c>
      <c r="U44">
        <v>1.964e-5</v>
      </c>
      <c r="V44">
        <v>3.468e-5</v>
      </c>
      <c r="W44">
        <v>5.156e-5</v>
      </c>
      <c r="X44">
        <v>6.407e-5</v>
      </c>
      <c r="Y44">
        <v>7.818e-5</v>
      </c>
      <c r="Z44">
        <v>9.419e-5</v>
      </c>
      <c r="AA44">
        <v>0.000119</v>
      </c>
      <c r="AB44">
        <v>0.0001935</v>
      </c>
      <c r="AC44">
        <v>0.0002361</v>
      </c>
      <c r="AD44">
        <v>0.0002856</v>
      </c>
      <c r="AE44">
        <v>0.0003433</v>
      </c>
      <c r="AF44">
        <v>0.0004406</v>
      </c>
      <c r="AG44">
        <v>0.0006146</v>
      </c>
      <c r="AH44">
        <v>0.0007171</v>
      </c>
      <c r="AI44">
        <v>0.0008288</v>
      </c>
      <c r="AJ44">
        <v>0.0009488</v>
      </c>
      <c r="AK44">
        <v>0.0011</v>
      </c>
      <c r="AL44">
        <v>0.0014</v>
      </c>
      <c r="AM44">
        <v>0.0017</v>
      </c>
      <c r="AN44">
        <v>0.0019</v>
      </c>
      <c r="AO44">
        <v>0.0021</v>
      </c>
      <c r="AP44">
        <v>0.0026</v>
      </c>
      <c r="AQ44">
        <v>0.0031</v>
      </c>
      <c r="AR44">
        <v>0.0035</v>
      </c>
      <c r="AS44">
        <v>0.0038</v>
      </c>
      <c r="AT44">
        <v>0.0043</v>
      </c>
      <c r="AU44">
        <v>0.0053</v>
      </c>
      <c r="AV44">
        <v>0.0061</v>
      </c>
      <c r="AW44">
        <v>0.0066</v>
      </c>
      <c r="AX44">
        <v>0.0071</v>
      </c>
      <c r="AY44">
        <v>0.0079</v>
      </c>
      <c r="AZ44">
        <v>0.0095</v>
      </c>
      <c r="BA44">
        <v>0.0107</v>
      </c>
      <c r="BB44">
        <v>0.0114</v>
      </c>
      <c r="BC44">
        <v>0.0122</v>
      </c>
      <c r="BD44">
        <v>0.013</v>
      </c>
      <c r="BE44">
        <v>0.0146</v>
      </c>
      <c r="BF44">
        <v>0.0161</v>
      </c>
      <c r="BG44">
        <v>0.017</v>
      </c>
      <c r="BH44">
        <v>0.018</v>
      </c>
      <c r="BI44">
        <v>0.0191</v>
      </c>
      <c r="BJ44">
        <v>0.0204</v>
      </c>
      <c r="BK44">
        <v>0.0225</v>
      </c>
      <c r="BL44">
        <v>0.0243</v>
      </c>
      <c r="BM44">
        <v>0.0256</v>
      </c>
      <c r="BN44">
        <v>0.0272</v>
      </c>
      <c r="BO44">
        <v>0.0296</v>
      </c>
      <c r="BP44">
        <v>0.0319</v>
      </c>
      <c r="BQ44">
        <v>0.0333</v>
      </c>
      <c r="BR44">
        <v>0.0349</v>
      </c>
      <c r="BS44">
        <v>0.0377</v>
      </c>
      <c r="BT44">
        <v>0.0405</v>
      </c>
      <c r="BU44">
        <v>0.0421</v>
      </c>
      <c r="BV44">
        <v>0.0438</v>
      </c>
      <c r="BW44">
        <v>0.0454</v>
      </c>
      <c r="BX44">
        <v>0.0471</v>
      </c>
      <c r="BY44">
        <v>0.0495</v>
      </c>
      <c r="BZ44">
        <v>0.0744</v>
      </c>
      <c r="CA44">
        <v>0.1004</v>
      </c>
      <c r="CB44">
        <v>0.1309</v>
      </c>
      <c r="CC44">
        <v>0.1598</v>
      </c>
      <c r="CD44">
        <v>0.1871</v>
      </c>
      <c r="CE44">
        <v>0.2092</v>
      </c>
      <c r="CF44">
        <v>0.229</v>
      </c>
      <c r="CG44">
        <v>0.2489</v>
      </c>
      <c r="CH44">
        <v>0.2657</v>
      </c>
      <c r="CI44">
        <v>0.2832</v>
      </c>
      <c r="CJ44">
        <v>0.3004</v>
      </c>
      <c r="CK44">
        <v>0.3171</v>
      </c>
      <c r="CL44">
        <v>0.3325</v>
      </c>
      <c r="CM44">
        <v>0.3459</v>
      </c>
      <c r="CN44">
        <v>0.3578</v>
      </c>
      <c r="CO44">
        <v>0.3998</v>
      </c>
      <c r="CP44">
        <v>0.4188</v>
      </c>
      <c r="CQ44">
        <v>0.4357</v>
      </c>
      <c r="CR44">
        <v>0.4521</v>
      </c>
      <c r="CS44">
        <v>0.4673</v>
      </c>
      <c r="CT44">
        <v>0.4792</v>
      </c>
      <c r="CU44">
        <v>0.4828</v>
      </c>
      <c r="CV44">
        <v>0.4862</v>
      </c>
      <c r="CW44">
        <v>0.4891</v>
      </c>
      <c r="CX44">
        <v>0.4906</v>
      </c>
      <c r="CY44">
        <v>0.4929</v>
      </c>
      <c r="CZ44">
        <v>0.4988</v>
      </c>
      <c r="DA44">
        <v>0.5081</v>
      </c>
      <c r="DB44">
        <v>0.5174</v>
      </c>
      <c r="DC44">
        <v>0.5267</v>
      </c>
      <c r="DD44">
        <v>0.5389</v>
      </c>
      <c r="DE44">
        <v>0.5492</v>
      </c>
      <c r="DF44">
        <v>0.5596</v>
      </c>
      <c r="DG44">
        <v>0.5679</v>
      </c>
      <c r="DH44">
        <v>0.57</v>
      </c>
      <c r="DI44">
        <v>0.5863</v>
      </c>
      <c r="DJ44">
        <v>0.73</v>
      </c>
      <c r="DK44">
        <v>0.7585</v>
      </c>
      <c r="DL44">
        <v>0.7854</v>
      </c>
      <c r="DM44">
        <v>0.8</v>
      </c>
      <c r="DN44">
        <v>0.8</v>
      </c>
      <c r="DO44">
        <v>0.8</v>
      </c>
      <c r="DP44">
        <v>0.8</v>
      </c>
      <c r="DQ44">
        <v>0.8</v>
      </c>
      <c r="DR44">
        <v>0.8</v>
      </c>
      <c r="DS44">
        <v>0.9301</v>
      </c>
      <c r="DT44">
        <v>0.96</v>
      </c>
      <c r="DU44">
        <v>0.96</v>
      </c>
      <c r="DV44">
        <v>0.96</v>
      </c>
      <c r="DW44">
        <v>0.96</v>
      </c>
      <c r="DX44">
        <v>0.9723</v>
      </c>
    </row>
    <row r="45" spans="1:128">
      <c r="A45">
        <v>4.4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1.823e-8</v>
      </c>
      <c r="P45">
        <v>3.782e-7</v>
      </c>
      <c r="Q45">
        <v>2.591e-6</v>
      </c>
      <c r="R45">
        <v>6.236e-6</v>
      </c>
      <c r="S45">
        <v>9.582e-6</v>
      </c>
      <c r="T45">
        <v>1.397e-5</v>
      </c>
      <c r="U45">
        <v>1.973e-5</v>
      </c>
      <c r="V45">
        <v>3.479e-5</v>
      </c>
      <c r="W45">
        <v>5.195e-5</v>
      </c>
      <c r="X45">
        <v>6.455e-5</v>
      </c>
      <c r="Y45">
        <v>7.848e-5</v>
      </c>
      <c r="Z45">
        <v>9.463e-5</v>
      </c>
      <c r="AA45">
        <v>0.0001199</v>
      </c>
      <c r="AB45">
        <v>0.0001949</v>
      </c>
      <c r="AC45">
        <v>0.0002382</v>
      </c>
      <c r="AD45">
        <v>0.0002886</v>
      </c>
      <c r="AE45">
        <v>0.000347</v>
      </c>
      <c r="AF45">
        <v>0.0004451</v>
      </c>
      <c r="AG45">
        <v>0.0006204</v>
      </c>
      <c r="AH45">
        <v>0.0007235</v>
      </c>
      <c r="AI45">
        <v>0.0008351</v>
      </c>
      <c r="AJ45">
        <v>0.0009552</v>
      </c>
      <c r="AK45">
        <v>0.0011</v>
      </c>
      <c r="AL45">
        <v>0.0014</v>
      </c>
      <c r="AM45">
        <v>0.0017</v>
      </c>
      <c r="AN45">
        <v>0.0019</v>
      </c>
      <c r="AO45">
        <v>0.0021</v>
      </c>
      <c r="AP45">
        <v>0.0026</v>
      </c>
      <c r="AQ45">
        <v>0.0032</v>
      </c>
      <c r="AR45">
        <v>0.0035</v>
      </c>
      <c r="AS45">
        <v>0.0039</v>
      </c>
      <c r="AT45">
        <v>0.0043</v>
      </c>
      <c r="AU45">
        <v>0.0054</v>
      </c>
      <c r="AV45">
        <v>0.0061</v>
      </c>
      <c r="AW45">
        <v>0.0066</v>
      </c>
      <c r="AX45">
        <v>0.0072</v>
      </c>
      <c r="AY45">
        <v>0.008</v>
      </c>
      <c r="AZ45">
        <v>0.0095</v>
      </c>
      <c r="BA45">
        <v>0.0107</v>
      </c>
      <c r="BB45">
        <v>0.0115</v>
      </c>
      <c r="BC45">
        <v>0.0123</v>
      </c>
      <c r="BD45">
        <v>0.0131</v>
      </c>
      <c r="BE45">
        <v>0.0146</v>
      </c>
      <c r="BF45">
        <v>0.0161</v>
      </c>
      <c r="BG45">
        <v>0.0171</v>
      </c>
      <c r="BH45">
        <v>0.0181</v>
      </c>
      <c r="BI45">
        <v>0.0192</v>
      </c>
      <c r="BJ45">
        <v>0.0205</v>
      </c>
      <c r="BK45">
        <v>0.0226</v>
      </c>
      <c r="BL45">
        <v>0.0244</v>
      </c>
      <c r="BM45">
        <v>0.0257</v>
      </c>
      <c r="BN45">
        <v>0.0273</v>
      </c>
      <c r="BO45">
        <v>0.0298</v>
      </c>
      <c r="BP45">
        <v>0.032</v>
      </c>
      <c r="BQ45">
        <v>0.0334</v>
      </c>
      <c r="BR45">
        <v>0.035</v>
      </c>
      <c r="BS45">
        <v>0.0378</v>
      </c>
      <c r="BT45">
        <v>0.0406</v>
      </c>
      <c r="BU45">
        <v>0.0423</v>
      </c>
      <c r="BV45">
        <v>0.0439</v>
      </c>
      <c r="BW45">
        <v>0.0455</v>
      </c>
      <c r="BX45">
        <v>0.0472</v>
      </c>
      <c r="BY45">
        <v>0.0496</v>
      </c>
      <c r="BZ45">
        <v>0.0746</v>
      </c>
      <c r="CA45">
        <v>0.1005</v>
      </c>
      <c r="CB45">
        <v>0.131</v>
      </c>
      <c r="CC45">
        <v>0.1599</v>
      </c>
      <c r="CD45">
        <v>0.1872</v>
      </c>
      <c r="CE45">
        <v>0.2092</v>
      </c>
      <c r="CF45">
        <v>0.229</v>
      </c>
      <c r="CG45">
        <v>0.249</v>
      </c>
      <c r="CH45">
        <v>0.2658</v>
      </c>
      <c r="CI45">
        <v>0.2833</v>
      </c>
      <c r="CJ45">
        <v>0.3005</v>
      </c>
      <c r="CK45">
        <v>0.3172</v>
      </c>
      <c r="CL45">
        <v>0.3326</v>
      </c>
      <c r="CM45">
        <v>0.3459</v>
      </c>
      <c r="CN45">
        <v>0.3579</v>
      </c>
      <c r="CO45">
        <v>0.3999</v>
      </c>
      <c r="CP45">
        <v>0.4189</v>
      </c>
      <c r="CQ45">
        <v>0.4358</v>
      </c>
      <c r="CR45">
        <v>0.4522</v>
      </c>
      <c r="CS45">
        <v>0.4673</v>
      </c>
      <c r="CT45">
        <v>0.4792</v>
      </c>
      <c r="CU45">
        <v>0.4828</v>
      </c>
      <c r="CV45">
        <v>0.4862</v>
      </c>
      <c r="CW45">
        <v>0.4891</v>
      </c>
      <c r="CX45">
        <v>0.4906</v>
      </c>
      <c r="CY45">
        <v>0.4929</v>
      </c>
      <c r="CZ45">
        <v>0.4989</v>
      </c>
      <c r="DA45">
        <v>0.5081</v>
      </c>
      <c r="DB45">
        <v>0.5174</v>
      </c>
      <c r="DC45">
        <v>0.5267</v>
      </c>
      <c r="DD45">
        <v>0.5389</v>
      </c>
      <c r="DE45">
        <v>0.5492</v>
      </c>
      <c r="DF45">
        <v>0.5596</v>
      </c>
      <c r="DG45">
        <v>0.5679</v>
      </c>
      <c r="DH45">
        <v>0.57</v>
      </c>
      <c r="DI45">
        <v>0.5863</v>
      </c>
      <c r="DJ45">
        <v>0.73</v>
      </c>
      <c r="DK45">
        <v>0.7585</v>
      </c>
      <c r="DL45">
        <v>0.7854</v>
      </c>
      <c r="DM45">
        <v>0.8</v>
      </c>
      <c r="DN45">
        <v>0.8</v>
      </c>
      <c r="DO45">
        <v>0.8</v>
      </c>
      <c r="DP45">
        <v>0.8</v>
      </c>
      <c r="DQ45">
        <v>0.8</v>
      </c>
      <c r="DR45">
        <v>0.8</v>
      </c>
      <c r="DS45">
        <v>0.9301</v>
      </c>
      <c r="DT45">
        <v>0.96</v>
      </c>
      <c r="DU45">
        <v>0.96</v>
      </c>
      <c r="DV45">
        <v>0.96</v>
      </c>
      <c r="DW45">
        <v>0.96</v>
      </c>
      <c r="DX45">
        <v>0.9723</v>
      </c>
    </row>
    <row r="46" spans="1:128">
      <c r="A46">
        <v>4.5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1.823e-8</v>
      </c>
      <c r="P46">
        <v>3.782e-7</v>
      </c>
      <c r="Q46">
        <v>2.591e-6</v>
      </c>
      <c r="R46">
        <v>6.236e-6</v>
      </c>
      <c r="S46">
        <v>9.582e-6</v>
      </c>
      <c r="T46">
        <v>1.402e-5</v>
      </c>
      <c r="U46">
        <v>1.977e-5</v>
      </c>
      <c r="V46">
        <v>3.489e-5</v>
      </c>
      <c r="W46">
        <v>5.23e-5</v>
      </c>
      <c r="X46">
        <v>6.492e-5</v>
      </c>
      <c r="Y46">
        <v>7.865e-5</v>
      </c>
      <c r="Z46">
        <v>9.484e-5</v>
      </c>
      <c r="AA46">
        <v>0.0001205</v>
      </c>
      <c r="AB46">
        <v>0.000195</v>
      </c>
      <c r="AC46">
        <v>0.0002386</v>
      </c>
      <c r="AD46">
        <v>0.000289</v>
      </c>
      <c r="AE46">
        <v>0.0003476</v>
      </c>
      <c r="AF46">
        <v>0.0004459</v>
      </c>
      <c r="AG46">
        <v>0.0006213</v>
      </c>
      <c r="AH46">
        <v>0.0007249</v>
      </c>
      <c r="AI46">
        <v>0.0008367</v>
      </c>
      <c r="AJ46">
        <v>0.0009569</v>
      </c>
      <c r="AK46">
        <v>0.0011</v>
      </c>
      <c r="AL46">
        <v>0.0014</v>
      </c>
      <c r="AM46">
        <v>0.0017</v>
      </c>
      <c r="AN46">
        <v>0.0019</v>
      </c>
      <c r="AO46">
        <v>0.0021</v>
      </c>
      <c r="AP46">
        <v>0.0026</v>
      </c>
      <c r="AQ46">
        <v>0.0032</v>
      </c>
      <c r="AR46">
        <v>0.0035</v>
      </c>
      <c r="AS46">
        <v>0.0039</v>
      </c>
      <c r="AT46">
        <v>0.0043</v>
      </c>
      <c r="AU46">
        <v>0.0054</v>
      </c>
      <c r="AV46">
        <v>0.0061</v>
      </c>
      <c r="AW46">
        <v>0.0066</v>
      </c>
      <c r="AX46">
        <v>0.0072</v>
      </c>
      <c r="AY46">
        <v>0.008</v>
      </c>
      <c r="AZ46">
        <v>0.0096</v>
      </c>
      <c r="BA46">
        <v>0.0107</v>
      </c>
      <c r="BB46">
        <v>0.0115</v>
      </c>
      <c r="BC46">
        <v>0.0123</v>
      </c>
      <c r="BD46">
        <v>0.0131</v>
      </c>
      <c r="BE46">
        <v>0.0146</v>
      </c>
      <c r="BF46">
        <v>0.0162</v>
      </c>
      <c r="BG46">
        <v>0.0171</v>
      </c>
      <c r="BH46">
        <v>0.0181</v>
      </c>
      <c r="BI46">
        <v>0.0192</v>
      </c>
      <c r="BJ46">
        <v>0.0205</v>
      </c>
      <c r="BK46">
        <v>0.0226</v>
      </c>
      <c r="BL46">
        <v>0.0244</v>
      </c>
      <c r="BM46">
        <v>0.0257</v>
      </c>
      <c r="BN46">
        <v>0.0273</v>
      </c>
      <c r="BO46">
        <v>0.0298</v>
      </c>
      <c r="BP46">
        <v>0.032</v>
      </c>
      <c r="BQ46">
        <v>0.0334</v>
      </c>
      <c r="BR46">
        <v>0.035</v>
      </c>
      <c r="BS46">
        <v>0.0378</v>
      </c>
      <c r="BT46">
        <v>0.0406</v>
      </c>
      <c r="BU46">
        <v>0.0423</v>
      </c>
      <c r="BV46">
        <v>0.0439</v>
      </c>
      <c r="BW46">
        <v>0.0455</v>
      </c>
      <c r="BX46">
        <v>0.0472</v>
      </c>
      <c r="BY46">
        <v>0.0496</v>
      </c>
      <c r="BZ46">
        <v>0.0746</v>
      </c>
      <c r="CA46">
        <v>0.1005</v>
      </c>
      <c r="CB46">
        <v>0.131</v>
      </c>
      <c r="CC46">
        <v>0.1599</v>
      </c>
      <c r="CD46">
        <v>0.1872</v>
      </c>
      <c r="CE46">
        <v>0.2092</v>
      </c>
      <c r="CF46">
        <v>0.229</v>
      </c>
      <c r="CG46">
        <v>0.249</v>
      </c>
      <c r="CH46">
        <v>0.2658</v>
      </c>
      <c r="CI46">
        <v>0.2833</v>
      </c>
      <c r="CJ46">
        <v>0.3005</v>
      </c>
      <c r="CK46">
        <v>0.3172</v>
      </c>
      <c r="CL46">
        <v>0.3326</v>
      </c>
      <c r="CM46">
        <v>0.346</v>
      </c>
      <c r="CN46">
        <v>0.3579</v>
      </c>
      <c r="CO46">
        <v>0.3999</v>
      </c>
      <c r="CP46">
        <v>0.4189</v>
      </c>
      <c r="CQ46">
        <v>0.4358</v>
      </c>
      <c r="CR46">
        <v>0.4522</v>
      </c>
      <c r="CS46">
        <v>0.4673</v>
      </c>
      <c r="CT46">
        <v>0.4792</v>
      </c>
      <c r="CU46">
        <v>0.4828</v>
      </c>
      <c r="CV46">
        <v>0.4862</v>
      </c>
      <c r="CW46">
        <v>0.4891</v>
      </c>
      <c r="CX46">
        <v>0.4906</v>
      </c>
      <c r="CY46">
        <v>0.4929</v>
      </c>
      <c r="CZ46">
        <v>0.4989</v>
      </c>
      <c r="DA46">
        <v>0.5082</v>
      </c>
      <c r="DB46">
        <v>0.5174</v>
      </c>
      <c r="DC46">
        <v>0.5267</v>
      </c>
      <c r="DD46">
        <v>0.5389</v>
      </c>
      <c r="DE46">
        <v>0.5492</v>
      </c>
      <c r="DF46">
        <v>0.5596</v>
      </c>
      <c r="DG46">
        <v>0.5679</v>
      </c>
      <c r="DH46">
        <v>0.57</v>
      </c>
      <c r="DI46">
        <v>0.5863</v>
      </c>
      <c r="DJ46">
        <v>0.73</v>
      </c>
      <c r="DK46">
        <v>0.7585</v>
      </c>
      <c r="DL46">
        <v>0.7854</v>
      </c>
      <c r="DM46">
        <v>0.8</v>
      </c>
      <c r="DN46">
        <v>0.8</v>
      </c>
      <c r="DO46">
        <v>0.8</v>
      </c>
      <c r="DP46">
        <v>0.8</v>
      </c>
      <c r="DQ46">
        <v>0.8</v>
      </c>
      <c r="DR46">
        <v>0.8</v>
      </c>
      <c r="DS46">
        <v>0.9301</v>
      </c>
      <c r="DT46">
        <v>0.96</v>
      </c>
      <c r="DU46">
        <v>0.96</v>
      </c>
      <c r="DV46">
        <v>0.96</v>
      </c>
      <c r="DW46">
        <v>0.96</v>
      </c>
      <c r="DX46">
        <v>0.9723</v>
      </c>
    </row>
    <row r="47" spans="1:128">
      <c r="A47">
        <v>4.6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1.823e-8</v>
      </c>
      <c r="P47">
        <v>3.782e-7</v>
      </c>
      <c r="Q47">
        <v>2.591e-6</v>
      </c>
      <c r="R47">
        <v>6.236e-6</v>
      </c>
      <c r="S47">
        <v>9.582e-6</v>
      </c>
      <c r="T47">
        <v>1.402e-5</v>
      </c>
      <c r="U47">
        <v>1.977e-5</v>
      </c>
      <c r="V47">
        <v>3.489e-5</v>
      </c>
      <c r="W47">
        <v>5.23e-5</v>
      </c>
      <c r="X47">
        <v>6.492e-5</v>
      </c>
      <c r="Y47">
        <v>7.865e-5</v>
      </c>
      <c r="Z47">
        <v>9.484e-5</v>
      </c>
      <c r="AA47">
        <v>0.0001205</v>
      </c>
      <c r="AB47">
        <v>0.000195</v>
      </c>
      <c r="AC47">
        <v>0.0002386</v>
      </c>
      <c r="AD47">
        <v>0.000289</v>
      </c>
      <c r="AE47">
        <v>0.0003476</v>
      </c>
      <c r="AF47">
        <v>0.0004459</v>
      </c>
      <c r="AG47">
        <v>0.0006213</v>
      </c>
      <c r="AH47">
        <v>0.0007249</v>
      </c>
      <c r="AI47">
        <v>0.0008367</v>
      </c>
      <c r="AJ47">
        <v>0.0009569</v>
      </c>
      <c r="AK47">
        <v>0.0011</v>
      </c>
      <c r="AL47">
        <v>0.0014</v>
      </c>
      <c r="AM47">
        <v>0.0017</v>
      </c>
      <c r="AN47">
        <v>0.0019</v>
      </c>
      <c r="AO47">
        <v>0.0021</v>
      </c>
      <c r="AP47">
        <v>0.0026</v>
      </c>
      <c r="AQ47">
        <v>0.0032</v>
      </c>
      <c r="AR47">
        <v>0.0035</v>
      </c>
      <c r="AS47">
        <v>0.0039</v>
      </c>
      <c r="AT47">
        <v>0.0043</v>
      </c>
      <c r="AU47">
        <v>0.0054</v>
      </c>
      <c r="AV47">
        <v>0.0061</v>
      </c>
      <c r="AW47">
        <v>0.0066</v>
      </c>
      <c r="AX47">
        <v>0.0072</v>
      </c>
      <c r="AY47">
        <v>0.008</v>
      </c>
      <c r="AZ47">
        <v>0.0096</v>
      </c>
      <c r="BA47">
        <v>0.0107</v>
      </c>
      <c r="BB47">
        <v>0.0115</v>
      </c>
      <c r="BC47">
        <v>0.0123</v>
      </c>
      <c r="BD47">
        <v>0.0131</v>
      </c>
      <c r="BE47">
        <v>0.0146</v>
      </c>
      <c r="BF47">
        <v>0.0162</v>
      </c>
      <c r="BG47">
        <v>0.0171</v>
      </c>
      <c r="BH47">
        <v>0.0181</v>
      </c>
      <c r="BI47">
        <v>0.0192</v>
      </c>
      <c r="BJ47">
        <v>0.0205</v>
      </c>
      <c r="BK47">
        <v>0.0226</v>
      </c>
      <c r="BL47">
        <v>0.0244</v>
      </c>
      <c r="BM47">
        <v>0.0257</v>
      </c>
      <c r="BN47">
        <v>0.0273</v>
      </c>
      <c r="BO47">
        <v>0.0298</v>
      </c>
      <c r="BP47">
        <v>0.032</v>
      </c>
      <c r="BQ47">
        <v>0.0334</v>
      </c>
      <c r="BR47">
        <v>0.035</v>
      </c>
      <c r="BS47">
        <v>0.0378</v>
      </c>
      <c r="BT47">
        <v>0.0406</v>
      </c>
      <c r="BU47">
        <v>0.0423</v>
      </c>
      <c r="BV47">
        <v>0.0439</v>
      </c>
      <c r="BW47">
        <v>0.0455</v>
      </c>
      <c r="BX47">
        <v>0.0472</v>
      </c>
      <c r="BY47">
        <v>0.0496</v>
      </c>
      <c r="BZ47">
        <v>0.0746</v>
      </c>
      <c r="CA47">
        <v>0.1005</v>
      </c>
      <c r="CB47">
        <v>0.131</v>
      </c>
      <c r="CC47">
        <v>0.1599</v>
      </c>
      <c r="CD47">
        <v>0.1872</v>
      </c>
      <c r="CE47">
        <v>0.2092</v>
      </c>
      <c r="CF47">
        <v>0.229</v>
      </c>
      <c r="CG47">
        <v>0.249</v>
      </c>
      <c r="CH47">
        <v>0.2658</v>
      </c>
      <c r="CI47">
        <v>0.2833</v>
      </c>
      <c r="CJ47">
        <v>0.3005</v>
      </c>
      <c r="CK47">
        <v>0.3172</v>
      </c>
      <c r="CL47">
        <v>0.3326</v>
      </c>
      <c r="CM47">
        <v>0.346</v>
      </c>
      <c r="CN47">
        <v>0.3579</v>
      </c>
      <c r="CO47">
        <v>0.3999</v>
      </c>
      <c r="CP47">
        <v>0.4189</v>
      </c>
      <c r="CQ47">
        <v>0.4358</v>
      </c>
      <c r="CR47">
        <v>0.4522</v>
      </c>
      <c r="CS47">
        <v>0.4673</v>
      </c>
      <c r="CT47">
        <v>0.4792</v>
      </c>
      <c r="CU47">
        <v>0.4828</v>
      </c>
      <c r="CV47">
        <v>0.4862</v>
      </c>
      <c r="CW47">
        <v>0.4891</v>
      </c>
      <c r="CX47">
        <v>0.4906</v>
      </c>
      <c r="CY47">
        <v>0.4929</v>
      </c>
      <c r="CZ47">
        <v>0.4989</v>
      </c>
      <c r="DA47">
        <v>0.5082</v>
      </c>
      <c r="DB47">
        <v>0.5174</v>
      </c>
      <c r="DC47">
        <v>0.5267</v>
      </c>
      <c r="DD47">
        <v>0.5389</v>
      </c>
      <c r="DE47">
        <v>0.5492</v>
      </c>
      <c r="DF47">
        <v>0.5596</v>
      </c>
      <c r="DG47">
        <v>0.5679</v>
      </c>
      <c r="DH47">
        <v>0.57</v>
      </c>
      <c r="DI47">
        <v>0.5863</v>
      </c>
      <c r="DJ47">
        <v>0.73</v>
      </c>
      <c r="DK47">
        <v>0.7585</v>
      </c>
      <c r="DL47">
        <v>0.7854</v>
      </c>
      <c r="DM47">
        <v>0.8</v>
      </c>
      <c r="DN47">
        <v>0.8</v>
      </c>
      <c r="DO47">
        <v>0.8</v>
      </c>
      <c r="DP47">
        <v>0.8</v>
      </c>
      <c r="DQ47">
        <v>0.8</v>
      </c>
      <c r="DR47">
        <v>0.8</v>
      </c>
      <c r="DS47">
        <v>0.9301</v>
      </c>
      <c r="DT47">
        <v>0.96</v>
      </c>
      <c r="DU47">
        <v>0.96</v>
      </c>
      <c r="DV47">
        <v>0.96</v>
      </c>
      <c r="DW47">
        <v>0.96</v>
      </c>
      <c r="DX47">
        <v>0.9723</v>
      </c>
    </row>
    <row r="48" spans="1:128">
      <c r="A48">
        <v>4.7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1.823e-8</v>
      </c>
      <c r="P48">
        <v>3.782e-7</v>
      </c>
      <c r="Q48">
        <v>2.591e-6</v>
      </c>
      <c r="R48">
        <v>6.236e-6</v>
      </c>
      <c r="S48">
        <v>9.582e-6</v>
      </c>
      <c r="T48">
        <v>1.402e-5</v>
      </c>
      <c r="U48">
        <v>1.977e-5</v>
      </c>
      <c r="V48">
        <v>3.489e-5</v>
      </c>
      <c r="W48">
        <v>5.23e-5</v>
      </c>
      <c r="X48">
        <v>6.492e-5</v>
      </c>
      <c r="Y48">
        <v>7.865e-5</v>
      </c>
      <c r="Z48">
        <v>9.484e-5</v>
      </c>
      <c r="AA48">
        <v>0.0001205</v>
      </c>
      <c r="AB48">
        <v>0.000195</v>
      </c>
      <c r="AC48">
        <v>0.0002386</v>
      </c>
      <c r="AD48">
        <v>0.000289</v>
      </c>
      <c r="AE48">
        <v>0.0003476</v>
      </c>
      <c r="AF48">
        <v>0.0004459</v>
      </c>
      <c r="AG48">
        <v>0.0006213</v>
      </c>
      <c r="AH48">
        <v>0.0007249</v>
      </c>
      <c r="AI48">
        <v>0.0008367</v>
      </c>
      <c r="AJ48">
        <v>0.0009569</v>
      </c>
      <c r="AK48">
        <v>0.0011</v>
      </c>
      <c r="AL48">
        <v>0.0014</v>
      </c>
      <c r="AM48">
        <v>0.0017</v>
      </c>
      <c r="AN48">
        <v>0.0019</v>
      </c>
      <c r="AO48">
        <v>0.0021</v>
      </c>
      <c r="AP48">
        <v>0.0026</v>
      </c>
      <c r="AQ48">
        <v>0.0032</v>
      </c>
      <c r="AR48">
        <v>0.0035</v>
      </c>
      <c r="AS48">
        <v>0.0039</v>
      </c>
      <c r="AT48">
        <v>0.0043</v>
      </c>
      <c r="AU48">
        <v>0.0054</v>
      </c>
      <c r="AV48">
        <v>0.0061</v>
      </c>
      <c r="AW48">
        <v>0.0066</v>
      </c>
      <c r="AX48">
        <v>0.0072</v>
      </c>
      <c r="AY48">
        <v>0.008</v>
      </c>
      <c r="AZ48">
        <v>0.0096</v>
      </c>
      <c r="BA48">
        <v>0.0107</v>
      </c>
      <c r="BB48">
        <v>0.0115</v>
      </c>
      <c r="BC48">
        <v>0.0123</v>
      </c>
      <c r="BD48">
        <v>0.0131</v>
      </c>
      <c r="BE48">
        <v>0.0146</v>
      </c>
      <c r="BF48">
        <v>0.0162</v>
      </c>
      <c r="BG48">
        <v>0.0171</v>
      </c>
      <c r="BH48">
        <v>0.0181</v>
      </c>
      <c r="BI48">
        <v>0.0192</v>
      </c>
      <c r="BJ48">
        <v>0.0205</v>
      </c>
      <c r="BK48">
        <v>0.0226</v>
      </c>
      <c r="BL48">
        <v>0.0244</v>
      </c>
      <c r="BM48">
        <v>0.0257</v>
      </c>
      <c r="BN48">
        <v>0.0273</v>
      </c>
      <c r="BO48">
        <v>0.0298</v>
      </c>
      <c r="BP48">
        <v>0.032</v>
      </c>
      <c r="BQ48">
        <v>0.0334</v>
      </c>
      <c r="BR48">
        <v>0.035</v>
      </c>
      <c r="BS48">
        <v>0.0378</v>
      </c>
      <c r="BT48">
        <v>0.0406</v>
      </c>
      <c r="BU48">
        <v>0.0423</v>
      </c>
      <c r="BV48">
        <v>0.0439</v>
      </c>
      <c r="BW48">
        <v>0.0455</v>
      </c>
      <c r="BX48">
        <v>0.0472</v>
      </c>
      <c r="BY48">
        <v>0.0496</v>
      </c>
      <c r="BZ48">
        <v>0.0746</v>
      </c>
      <c r="CA48">
        <v>0.1005</v>
      </c>
      <c r="CB48">
        <v>0.131</v>
      </c>
      <c r="CC48">
        <v>0.1599</v>
      </c>
      <c r="CD48">
        <v>0.1872</v>
      </c>
      <c r="CE48">
        <v>0.2092</v>
      </c>
      <c r="CF48">
        <v>0.229</v>
      </c>
      <c r="CG48">
        <v>0.249</v>
      </c>
      <c r="CH48">
        <v>0.2658</v>
      </c>
      <c r="CI48">
        <v>0.2833</v>
      </c>
      <c r="CJ48">
        <v>0.3005</v>
      </c>
      <c r="CK48">
        <v>0.3172</v>
      </c>
      <c r="CL48">
        <v>0.3326</v>
      </c>
      <c r="CM48">
        <v>0.346</v>
      </c>
      <c r="CN48">
        <v>0.3579</v>
      </c>
      <c r="CO48">
        <v>0.3999</v>
      </c>
      <c r="CP48">
        <v>0.4189</v>
      </c>
      <c r="CQ48">
        <v>0.4358</v>
      </c>
      <c r="CR48">
        <v>0.4522</v>
      </c>
      <c r="CS48">
        <v>0.4673</v>
      </c>
      <c r="CT48">
        <v>0.4792</v>
      </c>
      <c r="CU48">
        <v>0.4828</v>
      </c>
      <c r="CV48">
        <v>0.4862</v>
      </c>
      <c r="CW48">
        <v>0.4891</v>
      </c>
      <c r="CX48">
        <v>0.4906</v>
      </c>
      <c r="CY48">
        <v>0.4929</v>
      </c>
      <c r="CZ48">
        <v>0.4989</v>
      </c>
      <c r="DA48">
        <v>0.5082</v>
      </c>
      <c r="DB48">
        <v>0.5174</v>
      </c>
      <c r="DC48">
        <v>0.5267</v>
      </c>
      <c r="DD48">
        <v>0.5389</v>
      </c>
      <c r="DE48">
        <v>0.5492</v>
      </c>
      <c r="DF48">
        <v>0.5596</v>
      </c>
      <c r="DG48">
        <v>0.5679</v>
      </c>
      <c r="DH48">
        <v>0.57</v>
      </c>
      <c r="DI48">
        <v>0.5863</v>
      </c>
      <c r="DJ48">
        <v>0.73</v>
      </c>
      <c r="DK48">
        <v>0.7585</v>
      </c>
      <c r="DL48">
        <v>0.7854</v>
      </c>
      <c r="DM48">
        <v>0.8</v>
      </c>
      <c r="DN48">
        <v>0.8</v>
      </c>
      <c r="DO48">
        <v>0.8</v>
      </c>
      <c r="DP48">
        <v>0.8</v>
      </c>
      <c r="DQ48">
        <v>0.8</v>
      </c>
      <c r="DR48">
        <v>0.8</v>
      </c>
      <c r="DS48">
        <v>0.9301</v>
      </c>
      <c r="DT48">
        <v>0.96</v>
      </c>
      <c r="DU48">
        <v>0.96</v>
      </c>
      <c r="DV48">
        <v>0.96</v>
      </c>
      <c r="DW48">
        <v>0.96</v>
      </c>
      <c r="DX48">
        <v>0.9723</v>
      </c>
    </row>
    <row r="49" spans="1:128">
      <c r="A49">
        <v>4.8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1.823e-8</v>
      </c>
      <c r="P49">
        <v>3.782e-7</v>
      </c>
      <c r="Q49">
        <v>2.591e-6</v>
      </c>
      <c r="R49">
        <v>6.236e-6</v>
      </c>
      <c r="S49">
        <v>9.582e-6</v>
      </c>
      <c r="T49">
        <v>1.402e-5</v>
      </c>
      <c r="U49">
        <v>1.977e-5</v>
      </c>
      <c r="V49">
        <v>3.489e-5</v>
      </c>
      <c r="W49">
        <v>5.23e-5</v>
      </c>
      <c r="X49">
        <v>6.492e-5</v>
      </c>
      <c r="Y49">
        <v>7.865e-5</v>
      </c>
      <c r="Z49">
        <v>9.484e-5</v>
      </c>
      <c r="AA49">
        <v>0.0001205</v>
      </c>
      <c r="AB49">
        <v>0.000195</v>
      </c>
      <c r="AC49">
        <v>0.0002386</v>
      </c>
      <c r="AD49">
        <v>0.000289</v>
      </c>
      <c r="AE49">
        <v>0.0003476</v>
      </c>
      <c r="AF49">
        <v>0.0004459</v>
      </c>
      <c r="AG49">
        <v>0.0006213</v>
      </c>
      <c r="AH49">
        <v>0.0007249</v>
      </c>
      <c r="AI49">
        <v>0.0008367</v>
      </c>
      <c r="AJ49">
        <v>0.0009569</v>
      </c>
      <c r="AK49">
        <v>0.0011</v>
      </c>
      <c r="AL49">
        <v>0.0014</v>
      </c>
      <c r="AM49">
        <v>0.0017</v>
      </c>
      <c r="AN49">
        <v>0.0019</v>
      </c>
      <c r="AO49">
        <v>0.0021</v>
      </c>
      <c r="AP49">
        <v>0.0026</v>
      </c>
      <c r="AQ49">
        <v>0.0032</v>
      </c>
      <c r="AR49">
        <v>0.0035</v>
      </c>
      <c r="AS49">
        <v>0.0039</v>
      </c>
      <c r="AT49">
        <v>0.0043</v>
      </c>
      <c r="AU49">
        <v>0.0054</v>
      </c>
      <c r="AV49">
        <v>0.0061</v>
      </c>
      <c r="AW49">
        <v>0.0066</v>
      </c>
      <c r="AX49">
        <v>0.0072</v>
      </c>
      <c r="AY49">
        <v>0.008</v>
      </c>
      <c r="AZ49">
        <v>0.0096</v>
      </c>
      <c r="BA49">
        <v>0.0107</v>
      </c>
      <c r="BB49">
        <v>0.0115</v>
      </c>
      <c r="BC49">
        <v>0.0123</v>
      </c>
      <c r="BD49">
        <v>0.0131</v>
      </c>
      <c r="BE49">
        <v>0.0146</v>
      </c>
      <c r="BF49">
        <v>0.0162</v>
      </c>
      <c r="BG49">
        <v>0.0171</v>
      </c>
      <c r="BH49">
        <v>0.0181</v>
      </c>
      <c r="BI49">
        <v>0.0192</v>
      </c>
      <c r="BJ49">
        <v>0.0205</v>
      </c>
      <c r="BK49">
        <v>0.0226</v>
      </c>
      <c r="BL49">
        <v>0.0244</v>
      </c>
      <c r="BM49">
        <v>0.0257</v>
      </c>
      <c r="BN49">
        <v>0.0273</v>
      </c>
      <c r="BO49">
        <v>0.0298</v>
      </c>
      <c r="BP49">
        <v>0.032</v>
      </c>
      <c r="BQ49">
        <v>0.0334</v>
      </c>
      <c r="BR49">
        <v>0.035</v>
      </c>
      <c r="BS49">
        <v>0.0378</v>
      </c>
      <c r="BT49">
        <v>0.0406</v>
      </c>
      <c r="BU49">
        <v>0.0423</v>
      </c>
      <c r="BV49">
        <v>0.0439</v>
      </c>
      <c r="BW49">
        <v>0.0455</v>
      </c>
      <c r="BX49">
        <v>0.0472</v>
      </c>
      <c r="BY49">
        <v>0.0496</v>
      </c>
      <c r="BZ49">
        <v>0.0746</v>
      </c>
      <c r="CA49">
        <v>0.1005</v>
      </c>
      <c r="CB49">
        <v>0.131</v>
      </c>
      <c r="CC49">
        <v>0.1599</v>
      </c>
      <c r="CD49">
        <v>0.1872</v>
      </c>
      <c r="CE49">
        <v>0.2092</v>
      </c>
      <c r="CF49">
        <v>0.229</v>
      </c>
      <c r="CG49">
        <v>0.249</v>
      </c>
      <c r="CH49">
        <v>0.2658</v>
      </c>
      <c r="CI49">
        <v>0.2833</v>
      </c>
      <c r="CJ49">
        <v>0.3005</v>
      </c>
      <c r="CK49">
        <v>0.3172</v>
      </c>
      <c r="CL49">
        <v>0.3326</v>
      </c>
      <c r="CM49">
        <v>0.346</v>
      </c>
      <c r="CN49">
        <v>0.3579</v>
      </c>
      <c r="CO49">
        <v>0.3999</v>
      </c>
      <c r="CP49">
        <v>0.4189</v>
      </c>
      <c r="CQ49">
        <v>0.4358</v>
      </c>
      <c r="CR49">
        <v>0.4522</v>
      </c>
      <c r="CS49">
        <v>0.4673</v>
      </c>
      <c r="CT49">
        <v>0.4792</v>
      </c>
      <c r="CU49">
        <v>0.4828</v>
      </c>
      <c r="CV49">
        <v>0.4862</v>
      </c>
      <c r="CW49">
        <v>0.4891</v>
      </c>
      <c r="CX49">
        <v>0.4906</v>
      </c>
      <c r="CY49">
        <v>0.4929</v>
      </c>
      <c r="CZ49">
        <v>0.4989</v>
      </c>
      <c r="DA49">
        <v>0.5082</v>
      </c>
      <c r="DB49">
        <v>0.5174</v>
      </c>
      <c r="DC49">
        <v>0.5267</v>
      </c>
      <c r="DD49">
        <v>0.5389</v>
      </c>
      <c r="DE49">
        <v>0.5492</v>
      </c>
      <c r="DF49">
        <v>0.5596</v>
      </c>
      <c r="DG49">
        <v>0.5679</v>
      </c>
      <c r="DH49">
        <v>0.57</v>
      </c>
      <c r="DI49">
        <v>0.5863</v>
      </c>
      <c r="DJ49">
        <v>0.73</v>
      </c>
      <c r="DK49">
        <v>0.7585</v>
      </c>
      <c r="DL49">
        <v>0.7854</v>
      </c>
      <c r="DM49">
        <v>0.8</v>
      </c>
      <c r="DN49">
        <v>0.8</v>
      </c>
      <c r="DO49">
        <v>0.8</v>
      </c>
      <c r="DP49">
        <v>0.8</v>
      </c>
      <c r="DQ49">
        <v>0.8</v>
      </c>
      <c r="DR49">
        <v>0.8</v>
      </c>
      <c r="DS49">
        <v>0.9301</v>
      </c>
      <c r="DT49">
        <v>0.96</v>
      </c>
      <c r="DU49">
        <v>0.96</v>
      </c>
      <c r="DV49">
        <v>0.96</v>
      </c>
      <c r="DW49">
        <v>0.96</v>
      </c>
      <c r="DX49">
        <v>0.9723</v>
      </c>
    </row>
    <row r="50" spans="1:128">
      <c r="A50">
        <v>4.9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1.823e-8</v>
      </c>
      <c r="P50">
        <v>3.782e-7</v>
      </c>
      <c r="Q50">
        <v>2.591e-6</v>
      </c>
      <c r="R50">
        <v>6.236e-6</v>
      </c>
      <c r="S50">
        <v>9.582e-6</v>
      </c>
      <c r="T50">
        <v>1.402e-5</v>
      </c>
      <c r="U50">
        <v>1.977e-5</v>
      </c>
      <c r="V50">
        <v>3.489e-5</v>
      </c>
      <c r="W50">
        <v>5.23e-5</v>
      </c>
      <c r="X50">
        <v>6.492e-5</v>
      </c>
      <c r="Y50">
        <v>7.865e-5</v>
      </c>
      <c r="Z50">
        <v>9.484e-5</v>
      </c>
      <c r="AA50">
        <v>0.0001205</v>
      </c>
      <c r="AB50">
        <v>0.000195</v>
      </c>
      <c r="AC50">
        <v>0.0002386</v>
      </c>
      <c r="AD50">
        <v>0.000289</v>
      </c>
      <c r="AE50">
        <v>0.0003476</v>
      </c>
      <c r="AF50">
        <v>0.0004459</v>
      </c>
      <c r="AG50">
        <v>0.0006213</v>
      </c>
      <c r="AH50">
        <v>0.0007249</v>
      </c>
      <c r="AI50">
        <v>0.0008367</v>
      </c>
      <c r="AJ50">
        <v>0.0009569</v>
      </c>
      <c r="AK50">
        <v>0.0011</v>
      </c>
      <c r="AL50">
        <v>0.0014</v>
      </c>
      <c r="AM50">
        <v>0.0017</v>
      </c>
      <c r="AN50">
        <v>0.0019</v>
      </c>
      <c r="AO50">
        <v>0.0021</v>
      </c>
      <c r="AP50">
        <v>0.0026</v>
      </c>
      <c r="AQ50">
        <v>0.0032</v>
      </c>
      <c r="AR50">
        <v>0.0035</v>
      </c>
      <c r="AS50">
        <v>0.0039</v>
      </c>
      <c r="AT50">
        <v>0.0043</v>
      </c>
      <c r="AU50">
        <v>0.0054</v>
      </c>
      <c r="AV50">
        <v>0.0061</v>
      </c>
      <c r="AW50">
        <v>0.0066</v>
      </c>
      <c r="AX50">
        <v>0.0072</v>
      </c>
      <c r="AY50">
        <v>0.008</v>
      </c>
      <c r="AZ50">
        <v>0.0096</v>
      </c>
      <c r="BA50">
        <v>0.0107</v>
      </c>
      <c r="BB50">
        <v>0.0115</v>
      </c>
      <c r="BC50">
        <v>0.0123</v>
      </c>
      <c r="BD50">
        <v>0.0131</v>
      </c>
      <c r="BE50">
        <v>0.0146</v>
      </c>
      <c r="BF50">
        <v>0.0162</v>
      </c>
      <c r="BG50">
        <v>0.0171</v>
      </c>
      <c r="BH50">
        <v>0.0181</v>
      </c>
      <c r="BI50">
        <v>0.0192</v>
      </c>
      <c r="BJ50">
        <v>0.0205</v>
      </c>
      <c r="BK50">
        <v>0.0226</v>
      </c>
      <c r="BL50">
        <v>0.0244</v>
      </c>
      <c r="BM50">
        <v>0.0257</v>
      </c>
      <c r="BN50">
        <v>0.0273</v>
      </c>
      <c r="BO50">
        <v>0.0298</v>
      </c>
      <c r="BP50">
        <v>0.032</v>
      </c>
      <c r="BQ50">
        <v>0.0334</v>
      </c>
      <c r="BR50">
        <v>0.035</v>
      </c>
      <c r="BS50">
        <v>0.0378</v>
      </c>
      <c r="BT50">
        <v>0.0406</v>
      </c>
      <c r="BU50">
        <v>0.0423</v>
      </c>
      <c r="BV50">
        <v>0.0439</v>
      </c>
      <c r="BW50">
        <v>0.0455</v>
      </c>
      <c r="BX50">
        <v>0.0472</v>
      </c>
      <c r="BY50">
        <v>0.0496</v>
      </c>
      <c r="BZ50">
        <v>0.0746</v>
      </c>
      <c r="CA50">
        <v>0.1005</v>
      </c>
      <c r="CB50">
        <v>0.131</v>
      </c>
      <c r="CC50">
        <v>0.1599</v>
      </c>
      <c r="CD50">
        <v>0.1872</v>
      </c>
      <c r="CE50">
        <v>0.2092</v>
      </c>
      <c r="CF50">
        <v>0.229</v>
      </c>
      <c r="CG50">
        <v>0.249</v>
      </c>
      <c r="CH50">
        <v>0.2658</v>
      </c>
      <c r="CI50">
        <v>0.2833</v>
      </c>
      <c r="CJ50">
        <v>0.3005</v>
      </c>
      <c r="CK50">
        <v>0.3172</v>
      </c>
      <c r="CL50">
        <v>0.3326</v>
      </c>
      <c r="CM50">
        <v>0.346</v>
      </c>
      <c r="CN50">
        <v>0.3579</v>
      </c>
      <c r="CO50">
        <v>0.3999</v>
      </c>
      <c r="CP50">
        <v>0.4189</v>
      </c>
      <c r="CQ50">
        <v>0.4358</v>
      </c>
      <c r="CR50">
        <v>0.4522</v>
      </c>
      <c r="CS50">
        <v>0.4673</v>
      </c>
      <c r="CT50">
        <v>0.4792</v>
      </c>
      <c r="CU50">
        <v>0.4828</v>
      </c>
      <c r="CV50">
        <v>0.4862</v>
      </c>
      <c r="CW50">
        <v>0.4891</v>
      </c>
      <c r="CX50">
        <v>0.4906</v>
      </c>
      <c r="CY50">
        <v>0.4929</v>
      </c>
      <c r="CZ50">
        <v>0.4989</v>
      </c>
      <c r="DA50">
        <v>0.5082</v>
      </c>
      <c r="DB50">
        <v>0.5174</v>
      </c>
      <c r="DC50">
        <v>0.5267</v>
      </c>
      <c r="DD50">
        <v>0.5389</v>
      </c>
      <c r="DE50">
        <v>0.5492</v>
      </c>
      <c r="DF50">
        <v>0.5596</v>
      </c>
      <c r="DG50">
        <v>0.5679</v>
      </c>
      <c r="DH50">
        <v>0.57</v>
      </c>
      <c r="DI50">
        <v>0.5863</v>
      </c>
      <c r="DJ50">
        <v>0.73</v>
      </c>
      <c r="DK50">
        <v>0.7585</v>
      </c>
      <c r="DL50">
        <v>0.7854</v>
      </c>
      <c r="DM50">
        <v>0.8</v>
      </c>
      <c r="DN50">
        <v>0.8</v>
      </c>
      <c r="DO50">
        <v>0.8</v>
      </c>
      <c r="DP50">
        <v>0.8</v>
      </c>
      <c r="DQ50">
        <v>0.8</v>
      </c>
      <c r="DR50">
        <v>0.8</v>
      </c>
      <c r="DS50">
        <v>0.9301</v>
      </c>
      <c r="DT50">
        <v>0.96</v>
      </c>
      <c r="DU50">
        <v>0.96</v>
      </c>
      <c r="DV50">
        <v>0.96</v>
      </c>
      <c r="DW50">
        <v>0.96</v>
      </c>
      <c r="DX50">
        <v>0.9723</v>
      </c>
    </row>
    <row r="51" spans="1:128">
      <c r="A51">
        <v>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1.823e-8</v>
      </c>
      <c r="P51">
        <v>3.782e-7</v>
      </c>
      <c r="Q51">
        <v>2.591e-6</v>
      </c>
      <c r="R51">
        <v>6.236e-6</v>
      </c>
      <c r="S51">
        <v>9.582e-6</v>
      </c>
      <c r="T51">
        <v>1.402e-5</v>
      </c>
      <c r="U51">
        <v>1.977e-5</v>
      </c>
      <c r="V51">
        <v>3.489e-5</v>
      </c>
      <c r="W51">
        <v>5.23e-5</v>
      </c>
      <c r="X51">
        <v>6.492e-5</v>
      </c>
      <c r="Y51">
        <v>7.865e-5</v>
      </c>
      <c r="Z51">
        <v>9.484e-5</v>
      </c>
      <c r="AA51">
        <v>0.0001205</v>
      </c>
      <c r="AB51">
        <v>0.000195</v>
      </c>
      <c r="AC51">
        <v>0.0002386</v>
      </c>
      <c r="AD51">
        <v>0.000289</v>
      </c>
      <c r="AE51">
        <v>0.0003476</v>
      </c>
      <c r="AF51">
        <v>0.0004459</v>
      </c>
      <c r="AG51">
        <v>0.0006213</v>
      </c>
      <c r="AH51">
        <v>0.0007249</v>
      </c>
      <c r="AI51">
        <v>0.0008367</v>
      </c>
      <c r="AJ51">
        <v>0.0009569</v>
      </c>
      <c r="AK51">
        <v>0.0011</v>
      </c>
      <c r="AL51">
        <v>0.0014</v>
      </c>
      <c r="AM51">
        <v>0.0017</v>
      </c>
      <c r="AN51">
        <v>0.0019</v>
      </c>
      <c r="AO51">
        <v>0.0021</v>
      </c>
      <c r="AP51">
        <v>0.0026</v>
      </c>
      <c r="AQ51">
        <v>0.0032</v>
      </c>
      <c r="AR51">
        <v>0.0035</v>
      </c>
      <c r="AS51">
        <v>0.0039</v>
      </c>
      <c r="AT51">
        <v>0.0043</v>
      </c>
      <c r="AU51">
        <v>0.0054</v>
      </c>
      <c r="AV51">
        <v>0.0061</v>
      </c>
      <c r="AW51">
        <v>0.0066</v>
      </c>
      <c r="AX51">
        <v>0.0072</v>
      </c>
      <c r="AY51">
        <v>0.008</v>
      </c>
      <c r="AZ51">
        <v>0.0096</v>
      </c>
      <c r="BA51">
        <v>0.0107</v>
      </c>
      <c r="BB51">
        <v>0.0115</v>
      </c>
      <c r="BC51">
        <v>0.0123</v>
      </c>
      <c r="BD51">
        <v>0.0131</v>
      </c>
      <c r="BE51">
        <v>0.0146</v>
      </c>
      <c r="BF51">
        <v>0.0162</v>
      </c>
      <c r="BG51">
        <v>0.0171</v>
      </c>
      <c r="BH51">
        <v>0.0181</v>
      </c>
      <c r="BI51">
        <v>0.0192</v>
      </c>
      <c r="BJ51">
        <v>0.0205</v>
      </c>
      <c r="BK51">
        <v>0.0226</v>
      </c>
      <c r="BL51">
        <v>0.0244</v>
      </c>
      <c r="BM51">
        <v>0.0257</v>
      </c>
      <c r="BN51">
        <v>0.0273</v>
      </c>
      <c r="BO51">
        <v>0.0298</v>
      </c>
      <c r="BP51">
        <v>0.032</v>
      </c>
      <c r="BQ51">
        <v>0.0334</v>
      </c>
      <c r="BR51">
        <v>0.035</v>
      </c>
      <c r="BS51">
        <v>0.0378</v>
      </c>
      <c r="BT51">
        <v>0.0406</v>
      </c>
      <c r="BU51">
        <v>0.0423</v>
      </c>
      <c r="BV51">
        <v>0.0439</v>
      </c>
      <c r="BW51">
        <v>0.0455</v>
      </c>
      <c r="BX51">
        <v>0.0472</v>
      </c>
      <c r="BY51">
        <v>0.0496</v>
      </c>
      <c r="BZ51">
        <v>0.0746</v>
      </c>
      <c r="CA51">
        <v>0.1005</v>
      </c>
      <c r="CB51">
        <v>0.131</v>
      </c>
      <c r="CC51">
        <v>0.1599</v>
      </c>
      <c r="CD51">
        <v>0.1872</v>
      </c>
      <c r="CE51">
        <v>0.2092</v>
      </c>
      <c r="CF51">
        <v>0.229</v>
      </c>
      <c r="CG51">
        <v>0.249</v>
      </c>
      <c r="CH51">
        <v>0.2658</v>
      </c>
      <c r="CI51">
        <v>0.2833</v>
      </c>
      <c r="CJ51">
        <v>0.3005</v>
      </c>
      <c r="CK51">
        <v>0.3172</v>
      </c>
      <c r="CL51">
        <v>0.3326</v>
      </c>
      <c r="CM51">
        <v>0.346</v>
      </c>
      <c r="CN51">
        <v>0.3579</v>
      </c>
      <c r="CO51">
        <v>0.3999</v>
      </c>
      <c r="CP51">
        <v>0.4189</v>
      </c>
      <c r="CQ51">
        <v>0.4358</v>
      </c>
      <c r="CR51">
        <v>0.4522</v>
      </c>
      <c r="CS51">
        <v>0.4673</v>
      </c>
      <c r="CT51">
        <v>0.4792</v>
      </c>
      <c r="CU51">
        <v>0.4828</v>
      </c>
      <c r="CV51">
        <v>0.4862</v>
      </c>
      <c r="CW51">
        <v>0.4891</v>
      </c>
      <c r="CX51">
        <v>0.4906</v>
      </c>
      <c r="CY51">
        <v>0.4929</v>
      </c>
      <c r="CZ51">
        <v>0.4989</v>
      </c>
      <c r="DA51">
        <v>0.5082</v>
      </c>
      <c r="DB51">
        <v>0.5174</v>
      </c>
      <c r="DC51">
        <v>0.5267</v>
      </c>
      <c r="DD51">
        <v>0.5389</v>
      </c>
      <c r="DE51">
        <v>0.5492</v>
      </c>
      <c r="DF51">
        <v>0.5596</v>
      </c>
      <c r="DG51">
        <v>0.5679</v>
      </c>
      <c r="DH51">
        <v>0.57</v>
      </c>
      <c r="DI51">
        <v>0.5863</v>
      </c>
      <c r="DJ51">
        <v>0.73</v>
      </c>
      <c r="DK51">
        <v>0.7585</v>
      </c>
      <c r="DL51">
        <v>0.7854</v>
      </c>
      <c r="DM51">
        <v>0.8</v>
      </c>
      <c r="DN51">
        <v>0.8</v>
      </c>
      <c r="DO51">
        <v>0.8</v>
      </c>
      <c r="DP51">
        <v>0.8</v>
      </c>
      <c r="DQ51">
        <v>0.8</v>
      </c>
      <c r="DR51">
        <v>0.8</v>
      </c>
      <c r="DS51">
        <v>0.9301</v>
      </c>
      <c r="DT51">
        <v>0.96</v>
      </c>
      <c r="DU51">
        <v>0.96</v>
      </c>
      <c r="DV51">
        <v>0.96</v>
      </c>
      <c r="DW51">
        <v>0.96</v>
      </c>
      <c r="DX51">
        <v>0.9723</v>
      </c>
    </row>
    <row r="52" spans="1:128">
      <c r="A52">
        <v>5.1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1.823e-8</v>
      </c>
      <c r="P52">
        <v>3.782e-7</v>
      </c>
      <c r="Q52">
        <v>2.591e-6</v>
      </c>
      <c r="R52">
        <v>6.236e-6</v>
      </c>
      <c r="S52">
        <v>9.582e-6</v>
      </c>
      <c r="T52">
        <v>1.402e-5</v>
      </c>
      <c r="U52">
        <v>1.977e-5</v>
      </c>
      <c r="V52">
        <v>3.489e-5</v>
      </c>
      <c r="W52">
        <v>5.23e-5</v>
      </c>
      <c r="X52">
        <v>6.492e-5</v>
      </c>
      <c r="Y52">
        <v>7.865e-5</v>
      </c>
      <c r="Z52">
        <v>9.484e-5</v>
      </c>
      <c r="AA52">
        <v>0.0001205</v>
      </c>
      <c r="AB52">
        <v>0.000195</v>
      </c>
      <c r="AC52">
        <v>0.0002386</v>
      </c>
      <c r="AD52">
        <v>0.000289</v>
      </c>
      <c r="AE52">
        <v>0.0003476</v>
      </c>
      <c r="AF52">
        <v>0.0004459</v>
      </c>
      <c r="AG52">
        <v>0.0006213</v>
      </c>
      <c r="AH52">
        <v>0.0007249</v>
      </c>
      <c r="AI52">
        <v>0.0008367</v>
      </c>
      <c r="AJ52">
        <v>0.0009569</v>
      </c>
      <c r="AK52">
        <v>0.0011</v>
      </c>
      <c r="AL52">
        <v>0.0014</v>
      </c>
      <c r="AM52">
        <v>0.0017</v>
      </c>
      <c r="AN52">
        <v>0.0019</v>
      </c>
      <c r="AO52">
        <v>0.0021</v>
      </c>
      <c r="AP52">
        <v>0.0026</v>
      </c>
      <c r="AQ52">
        <v>0.0032</v>
      </c>
      <c r="AR52">
        <v>0.0035</v>
      </c>
      <c r="AS52">
        <v>0.0039</v>
      </c>
      <c r="AT52">
        <v>0.0043</v>
      </c>
      <c r="AU52">
        <v>0.0054</v>
      </c>
      <c r="AV52">
        <v>0.0061</v>
      </c>
      <c r="AW52">
        <v>0.0066</v>
      </c>
      <c r="AX52">
        <v>0.0072</v>
      </c>
      <c r="AY52">
        <v>0.008</v>
      </c>
      <c r="AZ52">
        <v>0.0096</v>
      </c>
      <c r="BA52">
        <v>0.0107</v>
      </c>
      <c r="BB52">
        <v>0.0115</v>
      </c>
      <c r="BC52">
        <v>0.0123</v>
      </c>
      <c r="BD52">
        <v>0.0131</v>
      </c>
      <c r="BE52">
        <v>0.0146</v>
      </c>
      <c r="BF52">
        <v>0.0162</v>
      </c>
      <c r="BG52">
        <v>0.0171</v>
      </c>
      <c r="BH52">
        <v>0.0181</v>
      </c>
      <c r="BI52">
        <v>0.0192</v>
      </c>
      <c r="BJ52">
        <v>0.0205</v>
      </c>
      <c r="BK52">
        <v>0.0226</v>
      </c>
      <c r="BL52">
        <v>0.0244</v>
      </c>
      <c r="BM52">
        <v>0.0257</v>
      </c>
      <c r="BN52">
        <v>0.0273</v>
      </c>
      <c r="BO52">
        <v>0.0298</v>
      </c>
      <c r="BP52">
        <v>0.032</v>
      </c>
      <c r="BQ52">
        <v>0.0334</v>
      </c>
      <c r="BR52">
        <v>0.035</v>
      </c>
      <c r="BS52">
        <v>0.0378</v>
      </c>
      <c r="BT52">
        <v>0.0406</v>
      </c>
      <c r="BU52">
        <v>0.0423</v>
      </c>
      <c r="BV52">
        <v>0.0439</v>
      </c>
      <c r="BW52">
        <v>0.0455</v>
      </c>
      <c r="BX52">
        <v>0.0472</v>
      </c>
      <c r="BY52">
        <v>0.0496</v>
      </c>
      <c r="BZ52">
        <v>0.0746</v>
      </c>
      <c r="CA52">
        <v>0.1005</v>
      </c>
      <c r="CB52">
        <v>0.131</v>
      </c>
      <c r="CC52">
        <v>0.1599</v>
      </c>
      <c r="CD52">
        <v>0.1872</v>
      </c>
      <c r="CE52">
        <v>0.2092</v>
      </c>
      <c r="CF52">
        <v>0.229</v>
      </c>
      <c r="CG52">
        <v>0.249</v>
      </c>
      <c r="CH52">
        <v>0.2658</v>
      </c>
      <c r="CI52">
        <v>0.2833</v>
      </c>
      <c r="CJ52">
        <v>0.3005</v>
      </c>
      <c r="CK52">
        <v>0.3172</v>
      </c>
      <c r="CL52">
        <v>0.3326</v>
      </c>
      <c r="CM52">
        <v>0.346</v>
      </c>
      <c r="CN52">
        <v>0.3579</v>
      </c>
      <c r="CO52">
        <v>0.3999</v>
      </c>
      <c r="CP52">
        <v>0.4189</v>
      </c>
      <c r="CQ52">
        <v>0.4358</v>
      </c>
      <c r="CR52">
        <v>0.4522</v>
      </c>
      <c r="CS52">
        <v>0.4673</v>
      </c>
      <c r="CT52">
        <v>0.4792</v>
      </c>
      <c r="CU52">
        <v>0.4828</v>
      </c>
      <c r="CV52">
        <v>0.4862</v>
      </c>
      <c r="CW52">
        <v>0.4891</v>
      </c>
      <c r="CX52">
        <v>0.4906</v>
      </c>
      <c r="CY52">
        <v>0.4929</v>
      </c>
      <c r="CZ52">
        <v>0.4989</v>
      </c>
      <c r="DA52">
        <v>0.5082</v>
      </c>
      <c r="DB52">
        <v>0.5174</v>
      </c>
      <c r="DC52">
        <v>0.5267</v>
      </c>
      <c r="DD52">
        <v>0.5389</v>
      </c>
      <c r="DE52">
        <v>0.5492</v>
      </c>
      <c r="DF52">
        <v>0.5596</v>
      </c>
      <c r="DG52">
        <v>0.5679</v>
      </c>
      <c r="DH52">
        <v>0.57</v>
      </c>
      <c r="DI52">
        <v>0.5863</v>
      </c>
      <c r="DJ52">
        <v>0.73</v>
      </c>
      <c r="DK52">
        <v>0.7585</v>
      </c>
      <c r="DL52">
        <v>0.7854</v>
      </c>
      <c r="DM52">
        <v>0.8</v>
      </c>
      <c r="DN52">
        <v>0.8</v>
      </c>
      <c r="DO52">
        <v>0.8</v>
      </c>
      <c r="DP52">
        <v>0.8</v>
      </c>
      <c r="DQ52">
        <v>0.8</v>
      </c>
      <c r="DR52">
        <v>0.8</v>
      </c>
      <c r="DS52">
        <v>0.9301</v>
      </c>
      <c r="DT52">
        <v>0.96</v>
      </c>
      <c r="DU52">
        <v>0.96</v>
      </c>
      <c r="DV52">
        <v>0.96</v>
      </c>
      <c r="DW52">
        <v>0.96</v>
      </c>
      <c r="DX52">
        <v>0.9723</v>
      </c>
    </row>
    <row r="53" spans="1:128">
      <c r="A53">
        <v>5.2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1.823e-8</v>
      </c>
      <c r="P53">
        <v>3.782e-7</v>
      </c>
      <c r="Q53">
        <v>2.591e-6</v>
      </c>
      <c r="R53">
        <v>6.236e-6</v>
      </c>
      <c r="S53">
        <v>9.582e-6</v>
      </c>
      <c r="T53">
        <v>1.402e-5</v>
      </c>
      <c r="U53">
        <v>1.977e-5</v>
      </c>
      <c r="V53">
        <v>3.489e-5</v>
      </c>
      <c r="W53">
        <v>5.23e-5</v>
      </c>
      <c r="X53">
        <v>6.492e-5</v>
      </c>
      <c r="Y53">
        <v>7.865e-5</v>
      </c>
      <c r="Z53">
        <v>9.484e-5</v>
      </c>
      <c r="AA53">
        <v>0.0001205</v>
      </c>
      <c r="AB53">
        <v>0.000195</v>
      </c>
      <c r="AC53">
        <v>0.0002386</v>
      </c>
      <c r="AD53">
        <v>0.000289</v>
      </c>
      <c r="AE53">
        <v>0.0003476</v>
      </c>
      <c r="AF53">
        <v>0.0004459</v>
      </c>
      <c r="AG53">
        <v>0.0006213</v>
      </c>
      <c r="AH53">
        <v>0.0007249</v>
      </c>
      <c r="AI53">
        <v>0.0008367</v>
      </c>
      <c r="AJ53">
        <v>0.0009569</v>
      </c>
      <c r="AK53">
        <v>0.0011</v>
      </c>
      <c r="AL53">
        <v>0.0014</v>
      </c>
      <c r="AM53">
        <v>0.0017</v>
      </c>
      <c r="AN53">
        <v>0.0019</v>
      </c>
      <c r="AO53">
        <v>0.0021</v>
      </c>
      <c r="AP53">
        <v>0.0026</v>
      </c>
      <c r="AQ53">
        <v>0.0032</v>
      </c>
      <c r="AR53">
        <v>0.0035</v>
      </c>
      <c r="AS53">
        <v>0.0039</v>
      </c>
      <c r="AT53">
        <v>0.0043</v>
      </c>
      <c r="AU53">
        <v>0.0054</v>
      </c>
      <c r="AV53">
        <v>0.0061</v>
      </c>
      <c r="AW53">
        <v>0.0066</v>
      </c>
      <c r="AX53">
        <v>0.0072</v>
      </c>
      <c r="AY53">
        <v>0.008</v>
      </c>
      <c r="AZ53">
        <v>0.0096</v>
      </c>
      <c r="BA53">
        <v>0.0107</v>
      </c>
      <c r="BB53">
        <v>0.0115</v>
      </c>
      <c r="BC53">
        <v>0.0123</v>
      </c>
      <c r="BD53">
        <v>0.0131</v>
      </c>
      <c r="BE53">
        <v>0.0146</v>
      </c>
      <c r="BF53">
        <v>0.0162</v>
      </c>
      <c r="BG53">
        <v>0.0171</v>
      </c>
      <c r="BH53">
        <v>0.0181</v>
      </c>
      <c r="BI53">
        <v>0.0192</v>
      </c>
      <c r="BJ53">
        <v>0.0205</v>
      </c>
      <c r="BK53">
        <v>0.0226</v>
      </c>
      <c r="BL53">
        <v>0.0244</v>
      </c>
      <c r="BM53">
        <v>0.0257</v>
      </c>
      <c r="BN53">
        <v>0.0273</v>
      </c>
      <c r="BO53">
        <v>0.0298</v>
      </c>
      <c r="BP53">
        <v>0.032</v>
      </c>
      <c r="BQ53">
        <v>0.0334</v>
      </c>
      <c r="BR53">
        <v>0.035</v>
      </c>
      <c r="BS53">
        <v>0.0378</v>
      </c>
      <c r="BT53">
        <v>0.0406</v>
      </c>
      <c r="BU53">
        <v>0.0423</v>
      </c>
      <c r="BV53">
        <v>0.0439</v>
      </c>
      <c r="BW53">
        <v>0.0455</v>
      </c>
      <c r="BX53">
        <v>0.0472</v>
      </c>
      <c r="BY53">
        <v>0.0496</v>
      </c>
      <c r="BZ53">
        <v>0.0746</v>
      </c>
      <c r="CA53">
        <v>0.1005</v>
      </c>
      <c r="CB53">
        <v>0.131</v>
      </c>
      <c r="CC53">
        <v>0.1599</v>
      </c>
      <c r="CD53">
        <v>0.1872</v>
      </c>
      <c r="CE53">
        <v>0.2092</v>
      </c>
      <c r="CF53">
        <v>0.229</v>
      </c>
      <c r="CG53">
        <v>0.249</v>
      </c>
      <c r="CH53">
        <v>0.2658</v>
      </c>
      <c r="CI53">
        <v>0.2833</v>
      </c>
      <c r="CJ53">
        <v>0.3005</v>
      </c>
      <c r="CK53">
        <v>0.3172</v>
      </c>
      <c r="CL53">
        <v>0.3326</v>
      </c>
      <c r="CM53">
        <v>0.346</v>
      </c>
      <c r="CN53">
        <v>0.3579</v>
      </c>
      <c r="CO53">
        <v>0.3999</v>
      </c>
      <c r="CP53">
        <v>0.4189</v>
      </c>
      <c r="CQ53">
        <v>0.4358</v>
      </c>
      <c r="CR53">
        <v>0.4522</v>
      </c>
      <c r="CS53">
        <v>0.4673</v>
      </c>
      <c r="CT53">
        <v>0.4792</v>
      </c>
      <c r="CU53">
        <v>0.4828</v>
      </c>
      <c r="CV53">
        <v>0.4862</v>
      </c>
      <c r="CW53">
        <v>0.4891</v>
      </c>
      <c r="CX53">
        <v>0.4906</v>
      </c>
      <c r="CY53">
        <v>0.4929</v>
      </c>
      <c r="CZ53">
        <v>0.4989</v>
      </c>
      <c r="DA53">
        <v>0.5082</v>
      </c>
      <c r="DB53">
        <v>0.5174</v>
      </c>
      <c r="DC53">
        <v>0.5267</v>
      </c>
      <c r="DD53">
        <v>0.5389</v>
      </c>
      <c r="DE53">
        <v>0.5492</v>
      </c>
      <c r="DF53">
        <v>0.5596</v>
      </c>
      <c r="DG53">
        <v>0.5679</v>
      </c>
      <c r="DH53">
        <v>0.57</v>
      </c>
      <c r="DI53">
        <v>0.5863</v>
      </c>
      <c r="DJ53">
        <v>0.73</v>
      </c>
      <c r="DK53">
        <v>0.7585</v>
      </c>
      <c r="DL53">
        <v>0.7854</v>
      </c>
      <c r="DM53">
        <v>0.8</v>
      </c>
      <c r="DN53">
        <v>0.8</v>
      </c>
      <c r="DO53">
        <v>0.8</v>
      </c>
      <c r="DP53">
        <v>0.8</v>
      </c>
      <c r="DQ53">
        <v>0.8</v>
      </c>
      <c r="DR53">
        <v>0.8</v>
      </c>
      <c r="DS53">
        <v>0.9301</v>
      </c>
      <c r="DT53">
        <v>0.96</v>
      </c>
      <c r="DU53">
        <v>0.96</v>
      </c>
      <c r="DV53">
        <v>0.96</v>
      </c>
      <c r="DW53">
        <v>0.96</v>
      </c>
      <c r="DX53">
        <v>0.9723</v>
      </c>
    </row>
    <row r="54" spans="1:128">
      <c r="A54">
        <v>5.3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1.823e-8</v>
      </c>
      <c r="P54">
        <v>3.782e-7</v>
      </c>
      <c r="Q54">
        <v>2.591e-6</v>
      </c>
      <c r="R54">
        <v>6.236e-6</v>
      </c>
      <c r="S54">
        <v>9.582e-6</v>
      </c>
      <c r="T54">
        <v>1.402e-5</v>
      </c>
      <c r="U54">
        <v>1.977e-5</v>
      </c>
      <c r="V54">
        <v>3.489e-5</v>
      </c>
      <c r="W54">
        <v>5.23e-5</v>
      </c>
      <c r="X54">
        <v>6.492e-5</v>
      </c>
      <c r="Y54">
        <v>7.865e-5</v>
      </c>
      <c r="Z54">
        <v>9.484e-5</v>
      </c>
      <c r="AA54">
        <v>0.0001205</v>
      </c>
      <c r="AB54">
        <v>0.000195</v>
      </c>
      <c r="AC54">
        <v>0.0002386</v>
      </c>
      <c r="AD54">
        <v>0.000289</v>
      </c>
      <c r="AE54">
        <v>0.0003476</v>
      </c>
      <c r="AF54">
        <v>0.0004459</v>
      </c>
      <c r="AG54">
        <v>0.0006213</v>
      </c>
      <c r="AH54">
        <v>0.0007249</v>
      </c>
      <c r="AI54">
        <v>0.0008367</v>
      </c>
      <c r="AJ54">
        <v>0.0009569</v>
      </c>
      <c r="AK54">
        <v>0.0011</v>
      </c>
      <c r="AL54">
        <v>0.0014</v>
      </c>
      <c r="AM54">
        <v>0.0017</v>
      </c>
      <c r="AN54">
        <v>0.0019</v>
      </c>
      <c r="AO54">
        <v>0.0021</v>
      </c>
      <c r="AP54">
        <v>0.0026</v>
      </c>
      <c r="AQ54">
        <v>0.0032</v>
      </c>
      <c r="AR54">
        <v>0.0035</v>
      </c>
      <c r="AS54">
        <v>0.0039</v>
      </c>
      <c r="AT54">
        <v>0.0043</v>
      </c>
      <c r="AU54">
        <v>0.0054</v>
      </c>
      <c r="AV54">
        <v>0.0061</v>
      </c>
      <c r="AW54">
        <v>0.0066</v>
      </c>
      <c r="AX54">
        <v>0.0072</v>
      </c>
      <c r="AY54">
        <v>0.008</v>
      </c>
      <c r="AZ54">
        <v>0.0096</v>
      </c>
      <c r="BA54">
        <v>0.0107</v>
      </c>
      <c r="BB54">
        <v>0.0115</v>
      </c>
      <c r="BC54">
        <v>0.0123</v>
      </c>
      <c r="BD54">
        <v>0.0131</v>
      </c>
      <c r="BE54">
        <v>0.0146</v>
      </c>
      <c r="BF54">
        <v>0.0162</v>
      </c>
      <c r="BG54">
        <v>0.0171</v>
      </c>
      <c r="BH54">
        <v>0.0181</v>
      </c>
      <c r="BI54">
        <v>0.0192</v>
      </c>
      <c r="BJ54">
        <v>0.0205</v>
      </c>
      <c r="BK54">
        <v>0.0226</v>
      </c>
      <c r="BL54">
        <v>0.0244</v>
      </c>
      <c r="BM54">
        <v>0.0257</v>
      </c>
      <c r="BN54">
        <v>0.0273</v>
      </c>
      <c r="BO54">
        <v>0.0298</v>
      </c>
      <c r="BP54">
        <v>0.032</v>
      </c>
      <c r="BQ54">
        <v>0.0334</v>
      </c>
      <c r="BR54">
        <v>0.035</v>
      </c>
      <c r="BS54">
        <v>0.0378</v>
      </c>
      <c r="BT54">
        <v>0.0406</v>
      </c>
      <c r="BU54">
        <v>0.0423</v>
      </c>
      <c r="BV54">
        <v>0.0439</v>
      </c>
      <c r="BW54">
        <v>0.0455</v>
      </c>
      <c r="BX54">
        <v>0.0472</v>
      </c>
      <c r="BY54">
        <v>0.0496</v>
      </c>
      <c r="BZ54">
        <v>0.0746</v>
      </c>
      <c r="CA54">
        <v>0.1005</v>
      </c>
      <c r="CB54">
        <v>0.131</v>
      </c>
      <c r="CC54">
        <v>0.1599</v>
      </c>
      <c r="CD54">
        <v>0.1872</v>
      </c>
      <c r="CE54">
        <v>0.2092</v>
      </c>
      <c r="CF54">
        <v>0.229</v>
      </c>
      <c r="CG54">
        <v>0.249</v>
      </c>
      <c r="CH54">
        <v>0.2658</v>
      </c>
      <c r="CI54">
        <v>0.2833</v>
      </c>
      <c r="CJ54">
        <v>0.3005</v>
      </c>
      <c r="CK54">
        <v>0.3172</v>
      </c>
      <c r="CL54">
        <v>0.3326</v>
      </c>
      <c r="CM54">
        <v>0.346</v>
      </c>
      <c r="CN54">
        <v>0.3579</v>
      </c>
      <c r="CO54">
        <v>0.3999</v>
      </c>
      <c r="CP54">
        <v>0.4189</v>
      </c>
      <c r="CQ54">
        <v>0.4358</v>
      </c>
      <c r="CR54">
        <v>0.4522</v>
      </c>
      <c r="CS54">
        <v>0.4673</v>
      </c>
      <c r="CT54">
        <v>0.4792</v>
      </c>
      <c r="CU54">
        <v>0.4828</v>
      </c>
      <c r="CV54">
        <v>0.4862</v>
      </c>
      <c r="CW54">
        <v>0.4891</v>
      </c>
      <c r="CX54">
        <v>0.4906</v>
      </c>
      <c r="CY54">
        <v>0.4929</v>
      </c>
      <c r="CZ54">
        <v>0.4989</v>
      </c>
      <c r="DA54">
        <v>0.5082</v>
      </c>
      <c r="DB54">
        <v>0.5174</v>
      </c>
      <c r="DC54">
        <v>0.5267</v>
      </c>
      <c r="DD54">
        <v>0.5389</v>
      </c>
      <c r="DE54">
        <v>0.5492</v>
      </c>
      <c r="DF54">
        <v>0.5596</v>
      </c>
      <c r="DG54">
        <v>0.5679</v>
      </c>
      <c r="DH54">
        <v>0.57</v>
      </c>
      <c r="DI54">
        <v>0.5863</v>
      </c>
      <c r="DJ54">
        <v>0.73</v>
      </c>
      <c r="DK54">
        <v>0.7585</v>
      </c>
      <c r="DL54">
        <v>0.7854</v>
      </c>
      <c r="DM54">
        <v>0.8</v>
      </c>
      <c r="DN54">
        <v>0.8</v>
      </c>
      <c r="DO54">
        <v>0.8</v>
      </c>
      <c r="DP54">
        <v>0.8</v>
      </c>
      <c r="DQ54">
        <v>0.8</v>
      </c>
      <c r="DR54">
        <v>0.8</v>
      </c>
      <c r="DS54">
        <v>0.9301</v>
      </c>
      <c r="DT54">
        <v>0.96</v>
      </c>
      <c r="DU54">
        <v>0.96</v>
      </c>
      <c r="DV54">
        <v>0.96</v>
      </c>
      <c r="DW54">
        <v>0.96</v>
      </c>
      <c r="DX54">
        <v>0.9723</v>
      </c>
    </row>
    <row r="55" spans="1:128">
      <c r="A55">
        <v>5.4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1.823e-8</v>
      </c>
      <c r="P55">
        <v>3.782e-7</v>
      </c>
      <c r="Q55">
        <v>2.591e-6</v>
      </c>
      <c r="R55">
        <v>6.236e-6</v>
      </c>
      <c r="S55">
        <v>9.582e-6</v>
      </c>
      <c r="T55">
        <v>1.402e-5</v>
      </c>
      <c r="U55">
        <v>1.977e-5</v>
      </c>
      <c r="V55">
        <v>3.489e-5</v>
      </c>
      <c r="W55">
        <v>5.23e-5</v>
      </c>
      <c r="X55">
        <v>6.492e-5</v>
      </c>
      <c r="Y55">
        <v>7.865e-5</v>
      </c>
      <c r="Z55">
        <v>9.484e-5</v>
      </c>
      <c r="AA55">
        <v>0.0001205</v>
      </c>
      <c r="AB55">
        <v>0.000195</v>
      </c>
      <c r="AC55">
        <v>0.0002386</v>
      </c>
      <c r="AD55">
        <v>0.000289</v>
      </c>
      <c r="AE55">
        <v>0.0003476</v>
      </c>
      <c r="AF55">
        <v>0.0004459</v>
      </c>
      <c r="AG55">
        <v>0.0006213</v>
      </c>
      <c r="AH55">
        <v>0.0007249</v>
      </c>
      <c r="AI55">
        <v>0.0008367</v>
      </c>
      <c r="AJ55">
        <v>0.0009569</v>
      </c>
      <c r="AK55">
        <v>0.0011</v>
      </c>
      <c r="AL55">
        <v>0.0014</v>
      </c>
      <c r="AM55">
        <v>0.0017</v>
      </c>
      <c r="AN55">
        <v>0.0019</v>
      </c>
      <c r="AO55">
        <v>0.0021</v>
      </c>
      <c r="AP55">
        <v>0.0026</v>
      </c>
      <c r="AQ55">
        <v>0.0032</v>
      </c>
      <c r="AR55">
        <v>0.0035</v>
      </c>
      <c r="AS55">
        <v>0.0039</v>
      </c>
      <c r="AT55">
        <v>0.0043</v>
      </c>
      <c r="AU55">
        <v>0.0054</v>
      </c>
      <c r="AV55">
        <v>0.0061</v>
      </c>
      <c r="AW55">
        <v>0.0066</v>
      </c>
      <c r="AX55">
        <v>0.0072</v>
      </c>
      <c r="AY55">
        <v>0.008</v>
      </c>
      <c r="AZ55">
        <v>0.0096</v>
      </c>
      <c r="BA55">
        <v>0.0107</v>
      </c>
      <c r="BB55">
        <v>0.0115</v>
      </c>
      <c r="BC55">
        <v>0.0123</v>
      </c>
      <c r="BD55">
        <v>0.0131</v>
      </c>
      <c r="BE55">
        <v>0.0146</v>
      </c>
      <c r="BF55">
        <v>0.0162</v>
      </c>
      <c r="BG55">
        <v>0.0171</v>
      </c>
      <c r="BH55">
        <v>0.0181</v>
      </c>
      <c r="BI55">
        <v>0.0192</v>
      </c>
      <c r="BJ55">
        <v>0.0205</v>
      </c>
      <c r="BK55">
        <v>0.0226</v>
      </c>
      <c r="BL55">
        <v>0.0244</v>
      </c>
      <c r="BM55">
        <v>0.0257</v>
      </c>
      <c r="BN55">
        <v>0.0273</v>
      </c>
      <c r="BO55">
        <v>0.0298</v>
      </c>
      <c r="BP55">
        <v>0.032</v>
      </c>
      <c r="BQ55">
        <v>0.0334</v>
      </c>
      <c r="BR55">
        <v>0.035</v>
      </c>
      <c r="BS55">
        <v>0.0378</v>
      </c>
      <c r="BT55">
        <v>0.0406</v>
      </c>
      <c r="BU55">
        <v>0.0423</v>
      </c>
      <c r="BV55">
        <v>0.0439</v>
      </c>
      <c r="BW55">
        <v>0.0455</v>
      </c>
      <c r="BX55">
        <v>0.0472</v>
      </c>
      <c r="BY55">
        <v>0.0496</v>
      </c>
      <c r="BZ55">
        <v>0.0746</v>
      </c>
      <c r="CA55">
        <v>0.1005</v>
      </c>
      <c r="CB55">
        <v>0.131</v>
      </c>
      <c r="CC55">
        <v>0.1599</v>
      </c>
      <c r="CD55">
        <v>0.1872</v>
      </c>
      <c r="CE55">
        <v>0.2092</v>
      </c>
      <c r="CF55">
        <v>0.229</v>
      </c>
      <c r="CG55">
        <v>0.249</v>
      </c>
      <c r="CH55">
        <v>0.2658</v>
      </c>
      <c r="CI55">
        <v>0.2833</v>
      </c>
      <c r="CJ55">
        <v>0.3005</v>
      </c>
      <c r="CK55">
        <v>0.3172</v>
      </c>
      <c r="CL55">
        <v>0.3326</v>
      </c>
      <c r="CM55">
        <v>0.346</v>
      </c>
      <c r="CN55">
        <v>0.3579</v>
      </c>
      <c r="CO55">
        <v>0.3999</v>
      </c>
      <c r="CP55">
        <v>0.4189</v>
      </c>
      <c r="CQ55">
        <v>0.4358</v>
      </c>
      <c r="CR55">
        <v>0.4522</v>
      </c>
      <c r="CS55">
        <v>0.4673</v>
      </c>
      <c r="CT55">
        <v>0.4792</v>
      </c>
      <c r="CU55">
        <v>0.4828</v>
      </c>
      <c r="CV55">
        <v>0.4862</v>
      </c>
      <c r="CW55">
        <v>0.4891</v>
      </c>
      <c r="CX55">
        <v>0.4906</v>
      </c>
      <c r="CY55">
        <v>0.4929</v>
      </c>
      <c r="CZ55">
        <v>0.4989</v>
      </c>
      <c r="DA55">
        <v>0.5082</v>
      </c>
      <c r="DB55">
        <v>0.5174</v>
      </c>
      <c r="DC55">
        <v>0.5267</v>
      </c>
      <c r="DD55">
        <v>0.5389</v>
      </c>
      <c r="DE55">
        <v>0.5492</v>
      </c>
      <c r="DF55">
        <v>0.5596</v>
      </c>
      <c r="DG55">
        <v>0.5679</v>
      </c>
      <c r="DH55">
        <v>0.57</v>
      </c>
      <c r="DI55">
        <v>0.5863</v>
      </c>
      <c r="DJ55">
        <v>0.73</v>
      </c>
      <c r="DK55">
        <v>0.7585</v>
      </c>
      <c r="DL55">
        <v>0.7854</v>
      </c>
      <c r="DM55">
        <v>0.8</v>
      </c>
      <c r="DN55">
        <v>0.8</v>
      </c>
      <c r="DO55">
        <v>0.8</v>
      </c>
      <c r="DP55">
        <v>0.8</v>
      </c>
      <c r="DQ55">
        <v>0.8</v>
      </c>
      <c r="DR55">
        <v>0.8</v>
      </c>
      <c r="DS55">
        <v>0.9301</v>
      </c>
      <c r="DT55">
        <v>0.96</v>
      </c>
      <c r="DU55">
        <v>0.96</v>
      </c>
      <c r="DV55">
        <v>0.96</v>
      </c>
      <c r="DW55">
        <v>0.96</v>
      </c>
      <c r="DX55">
        <v>0.9723</v>
      </c>
    </row>
    <row r="56" spans="1:128">
      <c r="A56">
        <v>5.5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1.823e-8</v>
      </c>
      <c r="P56">
        <v>3.782e-7</v>
      </c>
      <c r="Q56">
        <v>2.591e-6</v>
      </c>
      <c r="R56">
        <v>6.236e-6</v>
      </c>
      <c r="S56">
        <v>9.582e-6</v>
      </c>
      <c r="T56">
        <v>1.402e-5</v>
      </c>
      <c r="U56">
        <v>1.977e-5</v>
      </c>
      <c r="V56">
        <v>3.489e-5</v>
      </c>
      <c r="W56">
        <v>5.23e-5</v>
      </c>
      <c r="X56">
        <v>6.492e-5</v>
      </c>
      <c r="Y56">
        <v>7.865e-5</v>
      </c>
      <c r="Z56">
        <v>9.484e-5</v>
      </c>
      <c r="AA56">
        <v>0.0001205</v>
      </c>
      <c r="AB56">
        <v>0.000195</v>
      </c>
      <c r="AC56">
        <v>0.0002386</v>
      </c>
      <c r="AD56">
        <v>0.000289</v>
      </c>
      <c r="AE56">
        <v>0.0003476</v>
      </c>
      <c r="AF56">
        <v>0.0004459</v>
      </c>
      <c r="AG56">
        <v>0.0006213</v>
      </c>
      <c r="AH56">
        <v>0.0007249</v>
      </c>
      <c r="AI56">
        <v>0.0008367</v>
      </c>
      <c r="AJ56">
        <v>0.0009569</v>
      </c>
      <c r="AK56">
        <v>0.0011</v>
      </c>
      <c r="AL56">
        <v>0.0014</v>
      </c>
      <c r="AM56">
        <v>0.0017</v>
      </c>
      <c r="AN56">
        <v>0.0019</v>
      </c>
      <c r="AO56">
        <v>0.0021</v>
      </c>
      <c r="AP56">
        <v>0.0026</v>
      </c>
      <c r="AQ56">
        <v>0.0032</v>
      </c>
      <c r="AR56">
        <v>0.0035</v>
      </c>
      <c r="AS56">
        <v>0.0039</v>
      </c>
      <c r="AT56">
        <v>0.0043</v>
      </c>
      <c r="AU56">
        <v>0.0054</v>
      </c>
      <c r="AV56">
        <v>0.0061</v>
      </c>
      <c r="AW56">
        <v>0.0066</v>
      </c>
      <c r="AX56">
        <v>0.0072</v>
      </c>
      <c r="AY56">
        <v>0.008</v>
      </c>
      <c r="AZ56">
        <v>0.0096</v>
      </c>
      <c r="BA56">
        <v>0.0107</v>
      </c>
      <c r="BB56">
        <v>0.0115</v>
      </c>
      <c r="BC56">
        <v>0.0123</v>
      </c>
      <c r="BD56">
        <v>0.0131</v>
      </c>
      <c r="BE56">
        <v>0.0146</v>
      </c>
      <c r="BF56">
        <v>0.0162</v>
      </c>
      <c r="BG56">
        <v>0.0171</v>
      </c>
      <c r="BH56">
        <v>0.0181</v>
      </c>
      <c r="BI56">
        <v>0.0192</v>
      </c>
      <c r="BJ56">
        <v>0.0205</v>
      </c>
      <c r="BK56">
        <v>0.0226</v>
      </c>
      <c r="BL56">
        <v>0.0244</v>
      </c>
      <c r="BM56">
        <v>0.0257</v>
      </c>
      <c r="BN56">
        <v>0.0273</v>
      </c>
      <c r="BO56">
        <v>0.0298</v>
      </c>
      <c r="BP56">
        <v>0.032</v>
      </c>
      <c r="BQ56">
        <v>0.0334</v>
      </c>
      <c r="BR56">
        <v>0.035</v>
      </c>
      <c r="BS56">
        <v>0.0378</v>
      </c>
      <c r="BT56">
        <v>0.0406</v>
      </c>
      <c r="BU56">
        <v>0.0423</v>
      </c>
      <c r="BV56">
        <v>0.0439</v>
      </c>
      <c r="BW56">
        <v>0.0455</v>
      </c>
      <c r="BX56">
        <v>0.0472</v>
      </c>
      <c r="BY56">
        <v>0.0496</v>
      </c>
      <c r="BZ56">
        <v>0.0746</v>
      </c>
      <c r="CA56">
        <v>0.1005</v>
      </c>
      <c r="CB56">
        <v>0.131</v>
      </c>
      <c r="CC56">
        <v>0.1599</v>
      </c>
      <c r="CD56">
        <v>0.1872</v>
      </c>
      <c r="CE56">
        <v>0.2092</v>
      </c>
      <c r="CF56">
        <v>0.229</v>
      </c>
      <c r="CG56">
        <v>0.249</v>
      </c>
      <c r="CH56">
        <v>0.2658</v>
      </c>
      <c r="CI56">
        <v>0.2833</v>
      </c>
      <c r="CJ56">
        <v>0.3005</v>
      </c>
      <c r="CK56">
        <v>0.3172</v>
      </c>
      <c r="CL56">
        <v>0.3326</v>
      </c>
      <c r="CM56">
        <v>0.346</v>
      </c>
      <c r="CN56">
        <v>0.3579</v>
      </c>
      <c r="CO56">
        <v>0.3999</v>
      </c>
      <c r="CP56">
        <v>0.4189</v>
      </c>
      <c r="CQ56">
        <v>0.4358</v>
      </c>
      <c r="CR56">
        <v>0.4522</v>
      </c>
      <c r="CS56">
        <v>0.4673</v>
      </c>
      <c r="CT56">
        <v>0.4792</v>
      </c>
      <c r="CU56">
        <v>0.4828</v>
      </c>
      <c r="CV56">
        <v>0.4862</v>
      </c>
      <c r="CW56">
        <v>0.4891</v>
      </c>
      <c r="CX56">
        <v>0.4906</v>
      </c>
      <c r="CY56">
        <v>0.4929</v>
      </c>
      <c r="CZ56">
        <v>0.4989</v>
      </c>
      <c r="DA56">
        <v>0.5082</v>
      </c>
      <c r="DB56">
        <v>0.5174</v>
      </c>
      <c r="DC56">
        <v>0.5267</v>
      </c>
      <c r="DD56">
        <v>0.5389</v>
      </c>
      <c r="DE56">
        <v>0.5492</v>
      </c>
      <c r="DF56">
        <v>0.5596</v>
      </c>
      <c r="DG56">
        <v>0.5679</v>
      </c>
      <c r="DH56">
        <v>0.57</v>
      </c>
      <c r="DI56">
        <v>0.5863</v>
      </c>
      <c r="DJ56">
        <v>0.73</v>
      </c>
      <c r="DK56">
        <v>0.7585</v>
      </c>
      <c r="DL56">
        <v>0.7854</v>
      </c>
      <c r="DM56">
        <v>0.8</v>
      </c>
      <c r="DN56">
        <v>0.8</v>
      </c>
      <c r="DO56">
        <v>0.8</v>
      </c>
      <c r="DP56">
        <v>0.8</v>
      </c>
      <c r="DQ56">
        <v>0.8</v>
      </c>
      <c r="DR56">
        <v>0.8</v>
      </c>
      <c r="DS56">
        <v>0.9301</v>
      </c>
      <c r="DT56">
        <v>0.96</v>
      </c>
      <c r="DU56">
        <v>0.96</v>
      </c>
      <c r="DV56">
        <v>0.96</v>
      </c>
      <c r="DW56">
        <v>0.96</v>
      </c>
      <c r="DX56">
        <v>0.9723</v>
      </c>
    </row>
    <row r="57" spans="1:128">
      <c r="A57">
        <v>5.6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1.823e-8</v>
      </c>
      <c r="P57">
        <v>3.782e-7</v>
      </c>
      <c r="Q57">
        <v>2.591e-6</v>
      </c>
      <c r="R57">
        <v>6.236e-6</v>
      </c>
      <c r="S57">
        <v>9.582e-6</v>
      </c>
      <c r="T57">
        <v>1.402e-5</v>
      </c>
      <c r="U57">
        <v>1.977e-5</v>
      </c>
      <c r="V57">
        <v>3.489e-5</v>
      </c>
      <c r="W57">
        <v>5.23e-5</v>
      </c>
      <c r="X57">
        <v>6.492e-5</v>
      </c>
      <c r="Y57">
        <v>7.865e-5</v>
      </c>
      <c r="Z57">
        <v>9.484e-5</v>
      </c>
      <c r="AA57">
        <v>0.0001205</v>
      </c>
      <c r="AB57">
        <v>0.000195</v>
      </c>
      <c r="AC57">
        <v>0.0002386</v>
      </c>
      <c r="AD57">
        <v>0.000289</v>
      </c>
      <c r="AE57">
        <v>0.0003476</v>
      </c>
      <c r="AF57">
        <v>0.0004459</v>
      </c>
      <c r="AG57">
        <v>0.0006213</v>
      </c>
      <c r="AH57">
        <v>0.0007249</v>
      </c>
      <c r="AI57">
        <v>0.0008367</v>
      </c>
      <c r="AJ57">
        <v>0.0009569</v>
      </c>
      <c r="AK57">
        <v>0.0011</v>
      </c>
      <c r="AL57">
        <v>0.0014</v>
      </c>
      <c r="AM57">
        <v>0.0017</v>
      </c>
      <c r="AN57">
        <v>0.0019</v>
      </c>
      <c r="AO57">
        <v>0.0021</v>
      </c>
      <c r="AP57">
        <v>0.0026</v>
      </c>
      <c r="AQ57">
        <v>0.0032</v>
      </c>
      <c r="AR57">
        <v>0.0035</v>
      </c>
      <c r="AS57">
        <v>0.0039</v>
      </c>
      <c r="AT57">
        <v>0.0043</v>
      </c>
      <c r="AU57">
        <v>0.0054</v>
      </c>
      <c r="AV57">
        <v>0.0061</v>
      </c>
      <c r="AW57">
        <v>0.0066</v>
      </c>
      <c r="AX57">
        <v>0.0072</v>
      </c>
      <c r="AY57">
        <v>0.008</v>
      </c>
      <c r="AZ57">
        <v>0.0096</v>
      </c>
      <c r="BA57">
        <v>0.0107</v>
      </c>
      <c r="BB57">
        <v>0.0115</v>
      </c>
      <c r="BC57">
        <v>0.0123</v>
      </c>
      <c r="BD57">
        <v>0.0131</v>
      </c>
      <c r="BE57">
        <v>0.0146</v>
      </c>
      <c r="BF57">
        <v>0.0162</v>
      </c>
      <c r="BG57">
        <v>0.0171</v>
      </c>
      <c r="BH57">
        <v>0.0181</v>
      </c>
      <c r="BI57">
        <v>0.0192</v>
      </c>
      <c r="BJ57">
        <v>0.0205</v>
      </c>
      <c r="BK57">
        <v>0.0226</v>
      </c>
      <c r="BL57">
        <v>0.0244</v>
      </c>
      <c r="BM57">
        <v>0.0257</v>
      </c>
      <c r="BN57">
        <v>0.0273</v>
      </c>
      <c r="BO57">
        <v>0.0298</v>
      </c>
      <c r="BP57">
        <v>0.032</v>
      </c>
      <c r="BQ57">
        <v>0.0334</v>
      </c>
      <c r="BR57">
        <v>0.035</v>
      </c>
      <c r="BS57">
        <v>0.0378</v>
      </c>
      <c r="BT57">
        <v>0.0406</v>
      </c>
      <c r="BU57">
        <v>0.0423</v>
      </c>
      <c r="BV57">
        <v>0.0439</v>
      </c>
      <c r="BW57">
        <v>0.0455</v>
      </c>
      <c r="BX57">
        <v>0.0472</v>
      </c>
      <c r="BY57">
        <v>0.0496</v>
      </c>
      <c r="BZ57">
        <v>0.0746</v>
      </c>
      <c r="CA57">
        <v>0.1005</v>
      </c>
      <c r="CB57">
        <v>0.131</v>
      </c>
      <c r="CC57">
        <v>0.1599</v>
      </c>
      <c r="CD57">
        <v>0.1872</v>
      </c>
      <c r="CE57">
        <v>0.2092</v>
      </c>
      <c r="CF57">
        <v>0.229</v>
      </c>
      <c r="CG57">
        <v>0.249</v>
      </c>
      <c r="CH57">
        <v>0.2658</v>
      </c>
      <c r="CI57">
        <v>0.2833</v>
      </c>
      <c r="CJ57">
        <v>0.3005</v>
      </c>
      <c r="CK57">
        <v>0.3172</v>
      </c>
      <c r="CL57">
        <v>0.3326</v>
      </c>
      <c r="CM57">
        <v>0.346</v>
      </c>
      <c r="CN57">
        <v>0.3579</v>
      </c>
      <c r="CO57">
        <v>0.3999</v>
      </c>
      <c r="CP57">
        <v>0.4189</v>
      </c>
      <c r="CQ57">
        <v>0.4358</v>
      </c>
      <c r="CR57">
        <v>0.4522</v>
      </c>
      <c r="CS57">
        <v>0.4673</v>
      </c>
      <c r="CT57">
        <v>0.4792</v>
      </c>
      <c r="CU57">
        <v>0.4828</v>
      </c>
      <c r="CV57">
        <v>0.4862</v>
      </c>
      <c r="CW57">
        <v>0.4891</v>
      </c>
      <c r="CX57">
        <v>0.4906</v>
      </c>
      <c r="CY57">
        <v>0.4929</v>
      </c>
      <c r="CZ57">
        <v>0.4989</v>
      </c>
      <c r="DA57">
        <v>0.5082</v>
      </c>
      <c r="DB57">
        <v>0.5174</v>
      </c>
      <c r="DC57">
        <v>0.5267</v>
      </c>
      <c r="DD57">
        <v>0.5389</v>
      </c>
      <c r="DE57">
        <v>0.5492</v>
      </c>
      <c r="DF57">
        <v>0.5596</v>
      </c>
      <c r="DG57">
        <v>0.5679</v>
      </c>
      <c r="DH57">
        <v>0.57</v>
      </c>
      <c r="DI57">
        <v>0.5863</v>
      </c>
      <c r="DJ57">
        <v>0.73</v>
      </c>
      <c r="DK57">
        <v>0.7585</v>
      </c>
      <c r="DL57">
        <v>0.7854</v>
      </c>
      <c r="DM57">
        <v>0.8</v>
      </c>
      <c r="DN57">
        <v>0.8</v>
      </c>
      <c r="DO57">
        <v>0.8</v>
      </c>
      <c r="DP57">
        <v>0.8</v>
      </c>
      <c r="DQ57">
        <v>0.8</v>
      </c>
      <c r="DR57">
        <v>0.8</v>
      </c>
      <c r="DS57">
        <v>0.9301</v>
      </c>
      <c r="DT57">
        <v>0.96</v>
      </c>
      <c r="DU57">
        <v>0.96</v>
      </c>
      <c r="DV57">
        <v>0.96</v>
      </c>
      <c r="DW57">
        <v>0.96</v>
      </c>
      <c r="DX57">
        <v>0.9723</v>
      </c>
    </row>
    <row r="58" spans="1:128">
      <c r="A58">
        <v>5.7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1.823e-8</v>
      </c>
      <c r="P58">
        <v>3.782e-7</v>
      </c>
      <c r="Q58">
        <v>2.591e-6</v>
      </c>
      <c r="R58">
        <v>6.236e-6</v>
      </c>
      <c r="S58">
        <v>9.582e-6</v>
      </c>
      <c r="T58">
        <v>1.402e-5</v>
      </c>
      <c r="U58">
        <v>1.977e-5</v>
      </c>
      <c r="V58">
        <v>3.489e-5</v>
      </c>
      <c r="W58">
        <v>5.23e-5</v>
      </c>
      <c r="X58">
        <v>6.492e-5</v>
      </c>
      <c r="Y58">
        <v>7.865e-5</v>
      </c>
      <c r="Z58">
        <v>9.484e-5</v>
      </c>
      <c r="AA58">
        <v>0.0001205</v>
      </c>
      <c r="AB58">
        <v>0.000195</v>
      </c>
      <c r="AC58">
        <v>0.0002386</v>
      </c>
      <c r="AD58">
        <v>0.000289</v>
      </c>
      <c r="AE58">
        <v>0.0003476</v>
      </c>
      <c r="AF58">
        <v>0.0004459</v>
      </c>
      <c r="AG58">
        <v>0.0006213</v>
      </c>
      <c r="AH58">
        <v>0.0007249</v>
      </c>
      <c r="AI58">
        <v>0.0008367</v>
      </c>
      <c r="AJ58">
        <v>0.0009569</v>
      </c>
      <c r="AK58">
        <v>0.0011</v>
      </c>
      <c r="AL58">
        <v>0.0014</v>
      </c>
      <c r="AM58">
        <v>0.0017</v>
      </c>
      <c r="AN58">
        <v>0.0019</v>
      </c>
      <c r="AO58">
        <v>0.0021</v>
      </c>
      <c r="AP58">
        <v>0.0026</v>
      </c>
      <c r="AQ58">
        <v>0.0032</v>
      </c>
      <c r="AR58">
        <v>0.0035</v>
      </c>
      <c r="AS58">
        <v>0.0039</v>
      </c>
      <c r="AT58">
        <v>0.0043</v>
      </c>
      <c r="AU58">
        <v>0.0054</v>
      </c>
      <c r="AV58">
        <v>0.0061</v>
      </c>
      <c r="AW58">
        <v>0.0066</v>
      </c>
      <c r="AX58">
        <v>0.0072</v>
      </c>
      <c r="AY58">
        <v>0.008</v>
      </c>
      <c r="AZ58">
        <v>0.0096</v>
      </c>
      <c r="BA58">
        <v>0.0107</v>
      </c>
      <c r="BB58">
        <v>0.0115</v>
      </c>
      <c r="BC58">
        <v>0.0123</v>
      </c>
      <c r="BD58">
        <v>0.0131</v>
      </c>
      <c r="BE58">
        <v>0.0146</v>
      </c>
      <c r="BF58">
        <v>0.0162</v>
      </c>
      <c r="BG58">
        <v>0.0171</v>
      </c>
      <c r="BH58">
        <v>0.0181</v>
      </c>
      <c r="BI58">
        <v>0.0192</v>
      </c>
      <c r="BJ58">
        <v>0.0205</v>
      </c>
      <c r="BK58">
        <v>0.0226</v>
      </c>
      <c r="BL58">
        <v>0.0244</v>
      </c>
      <c r="BM58">
        <v>0.0257</v>
      </c>
      <c r="BN58">
        <v>0.0273</v>
      </c>
      <c r="BO58">
        <v>0.0298</v>
      </c>
      <c r="BP58">
        <v>0.032</v>
      </c>
      <c r="BQ58">
        <v>0.0334</v>
      </c>
      <c r="BR58">
        <v>0.035</v>
      </c>
      <c r="BS58">
        <v>0.0378</v>
      </c>
      <c r="BT58">
        <v>0.0406</v>
      </c>
      <c r="BU58">
        <v>0.0423</v>
      </c>
      <c r="BV58">
        <v>0.0439</v>
      </c>
      <c r="BW58">
        <v>0.0455</v>
      </c>
      <c r="BX58">
        <v>0.0472</v>
      </c>
      <c r="BY58">
        <v>0.0496</v>
      </c>
      <c r="BZ58">
        <v>0.0746</v>
      </c>
      <c r="CA58">
        <v>0.1005</v>
      </c>
      <c r="CB58">
        <v>0.131</v>
      </c>
      <c r="CC58">
        <v>0.1599</v>
      </c>
      <c r="CD58">
        <v>0.1872</v>
      </c>
      <c r="CE58">
        <v>0.2092</v>
      </c>
      <c r="CF58">
        <v>0.229</v>
      </c>
      <c r="CG58">
        <v>0.249</v>
      </c>
      <c r="CH58">
        <v>0.2658</v>
      </c>
      <c r="CI58">
        <v>0.2833</v>
      </c>
      <c r="CJ58">
        <v>0.3005</v>
      </c>
      <c r="CK58">
        <v>0.3172</v>
      </c>
      <c r="CL58">
        <v>0.3326</v>
      </c>
      <c r="CM58">
        <v>0.346</v>
      </c>
      <c r="CN58">
        <v>0.3579</v>
      </c>
      <c r="CO58">
        <v>0.3999</v>
      </c>
      <c r="CP58">
        <v>0.4189</v>
      </c>
      <c r="CQ58">
        <v>0.4358</v>
      </c>
      <c r="CR58">
        <v>0.4522</v>
      </c>
      <c r="CS58">
        <v>0.4673</v>
      </c>
      <c r="CT58">
        <v>0.4792</v>
      </c>
      <c r="CU58">
        <v>0.4828</v>
      </c>
      <c r="CV58">
        <v>0.4862</v>
      </c>
      <c r="CW58">
        <v>0.4891</v>
      </c>
      <c r="CX58">
        <v>0.4906</v>
      </c>
      <c r="CY58">
        <v>0.4929</v>
      </c>
      <c r="CZ58">
        <v>0.4989</v>
      </c>
      <c r="DA58">
        <v>0.5082</v>
      </c>
      <c r="DB58">
        <v>0.5174</v>
      </c>
      <c r="DC58">
        <v>0.5267</v>
      </c>
      <c r="DD58">
        <v>0.5389</v>
      </c>
      <c r="DE58">
        <v>0.5492</v>
      </c>
      <c r="DF58">
        <v>0.5596</v>
      </c>
      <c r="DG58">
        <v>0.5679</v>
      </c>
      <c r="DH58">
        <v>0.57</v>
      </c>
      <c r="DI58">
        <v>0.5863</v>
      </c>
      <c r="DJ58">
        <v>0.73</v>
      </c>
      <c r="DK58">
        <v>0.7585</v>
      </c>
      <c r="DL58">
        <v>0.7854</v>
      </c>
      <c r="DM58">
        <v>0.8</v>
      </c>
      <c r="DN58">
        <v>0.8</v>
      </c>
      <c r="DO58">
        <v>0.8</v>
      </c>
      <c r="DP58">
        <v>0.8</v>
      </c>
      <c r="DQ58">
        <v>0.8</v>
      </c>
      <c r="DR58">
        <v>0.8</v>
      </c>
      <c r="DS58">
        <v>0.9301</v>
      </c>
      <c r="DT58">
        <v>0.96</v>
      </c>
      <c r="DU58">
        <v>0.96</v>
      </c>
      <c r="DV58">
        <v>0.96</v>
      </c>
      <c r="DW58">
        <v>0.96</v>
      </c>
      <c r="DX58">
        <v>0.9723</v>
      </c>
    </row>
    <row r="59" spans="1:128">
      <c r="A59">
        <v>5.8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1.823e-8</v>
      </c>
      <c r="P59">
        <v>3.782e-7</v>
      </c>
      <c r="Q59">
        <v>2.591e-6</v>
      </c>
      <c r="R59">
        <v>6.236e-6</v>
      </c>
      <c r="S59">
        <v>9.582e-6</v>
      </c>
      <c r="T59">
        <v>1.402e-5</v>
      </c>
      <c r="U59">
        <v>1.977e-5</v>
      </c>
      <c r="V59">
        <v>3.489e-5</v>
      </c>
      <c r="W59">
        <v>5.23e-5</v>
      </c>
      <c r="X59">
        <v>6.492e-5</v>
      </c>
      <c r="Y59">
        <v>7.865e-5</v>
      </c>
      <c r="Z59">
        <v>9.484e-5</v>
      </c>
      <c r="AA59">
        <v>0.0001205</v>
      </c>
      <c r="AB59">
        <v>0.000195</v>
      </c>
      <c r="AC59">
        <v>0.0002386</v>
      </c>
      <c r="AD59">
        <v>0.000289</v>
      </c>
      <c r="AE59">
        <v>0.0003476</v>
      </c>
      <c r="AF59">
        <v>0.0004459</v>
      </c>
      <c r="AG59">
        <v>0.0006213</v>
      </c>
      <c r="AH59">
        <v>0.0007249</v>
      </c>
      <c r="AI59">
        <v>0.0008367</v>
      </c>
      <c r="AJ59">
        <v>0.0009569</v>
      </c>
      <c r="AK59">
        <v>0.0011</v>
      </c>
      <c r="AL59">
        <v>0.0014</v>
      </c>
      <c r="AM59">
        <v>0.0017</v>
      </c>
      <c r="AN59">
        <v>0.0019</v>
      </c>
      <c r="AO59">
        <v>0.0021</v>
      </c>
      <c r="AP59">
        <v>0.0026</v>
      </c>
      <c r="AQ59">
        <v>0.0032</v>
      </c>
      <c r="AR59">
        <v>0.0035</v>
      </c>
      <c r="AS59">
        <v>0.0039</v>
      </c>
      <c r="AT59">
        <v>0.0043</v>
      </c>
      <c r="AU59">
        <v>0.0054</v>
      </c>
      <c r="AV59">
        <v>0.0061</v>
      </c>
      <c r="AW59">
        <v>0.0066</v>
      </c>
      <c r="AX59">
        <v>0.0072</v>
      </c>
      <c r="AY59">
        <v>0.008</v>
      </c>
      <c r="AZ59">
        <v>0.0096</v>
      </c>
      <c r="BA59">
        <v>0.0107</v>
      </c>
      <c r="BB59">
        <v>0.0115</v>
      </c>
      <c r="BC59">
        <v>0.0123</v>
      </c>
      <c r="BD59">
        <v>0.0131</v>
      </c>
      <c r="BE59">
        <v>0.0146</v>
      </c>
      <c r="BF59">
        <v>0.0162</v>
      </c>
      <c r="BG59">
        <v>0.0171</v>
      </c>
      <c r="BH59">
        <v>0.0181</v>
      </c>
      <c r="BI59">
        <v>0.0192</v>
      </c>
      <c r="BJ59">
        <v>0.0205</v>
      </c>
      <c r="BK59">
        <v>0.0226</v>
      </c>
      <c r="BL59">
        <v>0.0244</v>
      </c>
      <c r="BM59">
        <v>0.0257</v>
      </c>
      <c r="BN59">
        <v>0.0273</v>
      </c>
      <c r="BO59">
        <v>0.0298</v>
      </c>
      <c r="BP59">
        <v>0.032</v>
      </c>
      <c r="BQ59">
        <v>0.0334</v>
      </c>
      <c r="BR59">
        <v>0.035</v>
      </c>
      <c r="BS59">
        <v>0.0378</v>
      </c>
      <c r="BT59">
        <v>0.0406</v>
      </c>
      <c r="BU59">
        <v>0.0423</v>
      </c>
      <c r="BV59">
        <v>0.0439</v>
      </c>
      <c r="BW59">
        <v>0.0455</v>
      </c>
      <c r="BX59">
        <v>0.0472</v>
      </c>
      <c r="BY59">
        <v>0.0496</v>
      </c>
      <c r="BZ59">
        <v>0.0746</v>
      </c>
      <c r="CA59">
        <v>0.1005</v>
      </c>
      <c r="CB59">
        <v>0.131</v>
      </c>
      <c r="CC59">
        <v>0.1599</v>
      </c>
      <c r="CD59">
        <v>0.1872</v>
      </c>
      <c r="CE59">
        <v>0.2092</v>
      </c>
      <c r="CF59">
        <v>0.229</v>
      </c>
      <c r="CG59">
        <v>0.249</v>
      </c>
      <c r="CH59">
        <v>0.2658</v>
      </c>
      <c r="CI59">
        <v>0.2833</v>
      </c>
      <c r="CJ59">
        <v>0.3005</v>
      </c>
      <c r="CK59">
        <v>0.3172</v>
      </c>
      <c r="CL59">
        <v>0.3326</v>
      </c>
      <c r="CM59">
        <v>0.346</v>
      </c>
      <c r="CN59">
        <v>0.3579</v>
      </c>
      <c r="CO59">
        <v>0.3999</v>
      </c>
      <c r="CP59">
        <v>0.4189</v>
      </c>
      <c r="CQ59">
        <v>0.4358</v>
      </c>
      <c r="CR59">
        <v>0.4522</v>
      </c>
      <c r="CS59">
        <v>0.4673</v>
      </c>
      <c r="CT59">
        <v>0.4792</v>
      </c>
      <c r="CU59">
        <v>0.4828</v>
      </c>
      <c r="CV59">
        <v>0.4862</v>
      </c>
      <c r="CW59">
        <v>0.4891</v>
      </c>
      <c r="CX59">
        <v>0.4906</v>
      </c>
      <c r="CY59">
        <v>0.4929</v>
      </c>
      <c r="CZ59">
        <v>0.4989</v>
      </c>
      <c r="DA59">
        <v>0.5082</v>
      </c>
      <c r="DB59">
        <v>0.5174</v>
      </c>
      <c r="DC59">
        <v>0.5267</v>
      </c>
      <c r="DD59">
        <v>0.5389</v>
      </c>
      <c r="DE59">
        <v>0.5492</v>
      </c>
      <c r="DF59">
        <v>0.5596</v>
      </c>
      <c r="DG59">
        <v>0.5679</v>
      </c>
      <c r="DH59">
        <v>0.57</v>
      </c>
      <c r="DI59">
        <v>0.5863</v>
      </c>
      <c r="DJ59">
        <v>0.73</v>
      </c>
      <c r="DK59">
        <v>0.7585</v>
      </c>
      <c r="DL59">
        <v>0.7854</v>
      </c>
      <c r="DM59">
        <v>0.8</v>
      </c>
      <c r="DN59">
        <v>0.8</v>
      </c>
      <c r="DO59">
        <v>0.8</v>
      </c>
      <c r="DP59">
        <v>0.8</v>
      </c>
      <c r="DQ59">
        <v>0.8</v>
      </c>
      <c r="DR59">
        <v>0.8</v>
      </c>
      <c r="DS59">
        <v>0.9301</v>
      </c>
      <c r="DT59">
        <v>0.96</v>
      </c>
      <c r="DU59">
        <v>0.96</v>
      </c>
      <c r="DV59">
        <v>0.96</v>
      </c>
      <c r="DW59">
        <v>0.96</v>
      </c>
      <c r="DX59">
        <v>0.9723</v>
      </c>
    </row>
    <row r="60" spans="1:128">
      <c r="A60">
        <v>5.9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1.823e-8</v>
      </c>
      <c r="P60">
        <v>3.782e-7</v>
      </c>
      <c r="Q60">
        <v>2.591e-6</v>
      </c>
      <c r="R60">
        <v>6.236e-6</v>
      </c>
      <c r="S60">
        <v>9.582e-6</v>
      </c>
      <c r="T60">
        <v>1.402e-5</v>
      </c>
      <c r="U60">
        <v>1.977e-5</v>
      </c>
      <c r="V60">
        <v>3.489e-5</v>
      </c>
      <c r="W60">
        <v>5.23e-5</v>
      </c>
      <c r="X60">
        <v>6.492e-5</v>
      </c>
      <c r="Y60">
        <v>7.865e-5</v>
      </c>
      <c r="Z60">
        <v>9.484e-5</v>
      </c>
      <c r="AA60">
        <v>0.0001205</v>
      </c>
      <c r="AB60">
        <v>0.000195</v>
      </c>
      <c r="AC60">
        <v>0.0002386</v>
      </c>
      <c r="AD60">
        <v>0.000289</v>
      </c>
      <c r="AE60">
        <v>0.0003476</v>
      </c>
      <c r="AF60">
        <v>0.0004459</v>
      </c>
      <c r="AG60">
        <v>0.0006213</v>
      </c>
      <c r="AH60">
        <v>0.0007249</v>
      </c>
      <c r="AI60">
        <v>0.0008367</v>
      </c>
      <c r="AJ60">
        <v>0.0009569</v>
      </c>
      <c r="AK60">
        <v>0.0011</v>
      </c>
      <c r="AL60">
        <v>0.0014</v>
      </c>
      <c r="AM60">
        <v>0.0017</v>
      </c>
      <c r="AN60">
        <v>0.0019</v>
      </c>
      <c r="AO60">
        <v>0.0021</v>
      </c>
      <c r="AP60">
        <v>0.0026</v>
      </c>
      <c r="AQ60">
        <v>0.0032</v>
      </c>
      <c r="AR60">
        <v>0.0035</v>
      </c>
      <c r="AS60">
        <v>0.0039</v>
      </c>
      <c r="AT60">
        <v>0.0043</v>
      </c>
      <c r="AU60">
        <v>0.0054</v>
      </c>
      <c r="AV60">
        <v>0.0061</v>
      </c>
      <c r="AW60">
        <v>0.0066</v>
      </c>
      <c r="AX60">
        <v>0.0072</v>
      </c>
      <c r="AY60">
        <v>0.008</v>
      </c>
      <c r="AZ60">
        <v>0.0096</v>
      </c>
      <c r="BA60">
        <v>0.0107</v>
      </c>
      <c r="BB60">
        <v>0.0115</v>
      </c>
      <c r="BC60">
        <v>0.0123</v>
      </c>
      <c r="BD60">
        <v>0.0131</v>
      </c>
      <c r="BE60">
        <v>0.0146</v>
      </c>
      <c r="BF60">
        <v>0.0162</v>
      </c>
      <c r="BG60">
        <v>0.0171</v>
      </c>
      <c r="BH60">
        <v>0.0181</v>
      </c>
      <c r="BI60">
        <v>0.0192</v>
      </c>
      <c r="BJ60">
        <v>0.0205</v>
      </c>
      <c r="BK60">
        <v>0.0226</v>
      </c>
      <c r="BL60">
        <v>0.0244</v>
      </c>
      <c r="BM60">
        <v>0.0257</v>
      </c>
      <c r="BN60">
        <v>0.0273</v>
      </c>
      <c r="BO60">
        <v>0.0298</v>
      </c>
      <c r="BP60">
        <v>0.032</v>
      </c>
      <c r="BQ60">
        <v>0.0334</v>
      </c>
      <c r="BR60">
        <v>0.035</v>
      </c>
      <c r="BS60">
        <v>0.0378</v>
      </c>
      <c r="BT60">
        <v>0.0406</v>
      </c>
      <c r="BU60">
        <v>0.0423</v>
      </c>
      <c r="BV60">
        <v>0.0439</v>
      </c>
      <c r="BW60">
        <v>0.0455</v>
      </c>
      <c r="BX60">
        <v>0.0472</v>
      </c>
      <c r="BY60">
        <v>0.0496</v>
      </c>
      <c r="BZ60">
        <v>0.0746</v>
      </c>
      <c r="CA60">
        <v>0.1005</v>
      </c>
      <c r="CB60">
        <v>0.131</v>
      </c>
      <c r="CC60">
        <v>0.1599</v>
      </c>
      <c r="CD60">
        <v>0.1872</v>
      </c>
      <c r="CE60">
        <v>0.2092</v>
      </c>
      <c r="CF60">
        <v>0.229</v>
      </c>
      <c r="CG60">
        <v>0.249</v>
      </c>
      <c r="CH60">
        <v>0.2658</v>
      </c>
      <c r="CI60">
        <v>0.2833</v>
      </c>
      <c r="CJ60">
        <v>0.3005</v>
      </c>
      <c r="CK60">
        <v>0.3172</v>
      </c>
      <c r="CL60">
        <v>0.3326</v>
      </c>
      <c r="CM60">
        <v>0.346</v>
      </c>
      <c r="CN60">
        <v>0.3579</v>
      </c>
      <c r="CO60">
        <v>0.3999</v>
      </c>
      <c r="CP60">
        <v>0.4189</v>
      </c>
      <c r="CQ60">
        <v>0.4358</v>
      </c>
      <c r="CR60">
        <v>0.4522</v>
      </c>
      <c r="CS60">
        <v>0.4673</v>
      </c>
      <c r="CT60">
        <v>0.4792</v>
      </c>
      <c r="CU60">
        <v>0.4828</v>
      </c>
      <c r="CV60">
        <v>0.4862</v>
      </c>
      <c r="CW60">
        <v>0.4891</v>
      </c>
      <c r="CX60">
        <v>0.4906</v>
      </c>
      <c r="CY60">
        <v>0.4929</v>
      </c>
      <c r="CZ60">
        <v>0.4989</v>
      </c>
      <c r="DA60">
        <v>0.5082</v>
      </c>
      <c r="DB60">
        <v>0.5174</v>
      </c>
      <c r="DC60">
        <v>0.5267</v>
      </c>
      <c r="DD60">
        <v>0.5389</v>
      </c>
      <c r="DE60">
        <v>0.5492</v>
      </c>
      <c r="DF60">
        <v>0.5596</v>
      </c>
      <c r="DG60">
        <v>0.5679</v>
      </c>
      <c r="DH60">
        <v>0.57</v>
      </c>
      <c r="DI60">
        <v>0.5863</v>
      </c>
      <c r="DJ60">
        <v>0.73</v>
      </c>
      <c r="DK60">
        <v>0.7585</v>
      </c>
      <c r="DL60">
        <v>0.7854</v>
      </c>
      <c r="DM60">
        <v>0.8</v>
      </c>
      <c r="DN60">
        <v>0.8</v>
      </c>
      <c r="DO60">
        <v>0.8</v>
      </c>
      <c r="DP60">
        <v>0.8</v>
      </c>
      <c r="DQ60">
        <v>0.8</v>
      </c>
      <c r="DR60">
        <v>0.8</v>
      </c>
      <c r="DS60">
        <v>0.9301</v>
      </c>
      <c r="DT60">
        <v>0.96</v>
      </c>
      <c r="DU60">
        <v>0.96</v>
      </c>
      <c r="DV60">
        <v>0.96</v>
      </c>
      <c r="DW60">
        <v>0.96</v>
      </c>
      <c r="DX60">
        <v>0.9723</v>
      </c>
    </row>
    <row r="61" spans="1:128">
      <c r="A61">
        <v>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1.823e-8</v>
      </c>
      <c r="P61">
        <v>3.782e-7</v>
      </c>
      <c r="Q61">
        <v>2.591e-6</v>
      </c>
      <c r="R61">
        <v>6.236e-6</v>
      </c>
      <c r="S61">
        <v>9.582e-6</v>
      </c>
      <c r="T61">
        <v>1.402e-5</v>
      </c>
      <c r="U61">
        <v>1.977e-5</v>
      </c>
      <c r="V61">
        <v>3.489e-5</v>
      </c>
      <c r="W61">
        <v>5.23e-5</v>
      </c>
      <c r="X61">
        <v>6.492e-5</v>
      </c>
      <c r="Y61">
        <v>7.865e-5</v>
      </c>
      <c r="Z61">
        <v>9.484e-5</v>
      </c>
      <c r="AA61">
        <v>0.0001205</v>
      </c>
      <c r="AB61">
        <v>0.000195</v>
      </c>
      <c r="AC61">
        <v>0.0002386</v>
      </c>
      <c r="AD61">
        <v>0.000289</v>
      </c>
      <c r="AE61">
        <v>0.0003476</v>
      </c>
      <c r="AF61">
        <v>0.0004459</v>
      </c>
      <c r="AG61">
        <v>0.0006213</v>
      </c>
      <c r="AH61">
        <v>0.0007249</v>
      </c>
      <c r="AI61">
        <v>0.0008367</v>
      </c>
      <c r="AJ61">
        <v>0.0009569</v>
      </c>
      <c r="AK61">
        <v>0.0011</v>
      </c>
      <c r="AL61">
        <v>0.0014</v>
      </c>
      <c r="AM61">
        <v>0.0017</v>
      </c>
      <c r="AN61">
        <v>0.0019</v>
      </c>
      <c r="AO61">
        <v>0.0021</v>
      </c>
      <c r="AP61">
        <v>0.0026</v>
      </c>
      <c r="AQ61">
        <v>0.0032</v>
      </c>
      <c r="AR61">
        <v>0.0035</v>
      </c>
      <c r="AS61">
        <v>0.0039</v>
      </c>
      <c r="AT61">
        <v>0.0043</v>
      </c>
      <c r="AU61">
        <v>0.0054</v>
      </c>
      <c r="AV61">
        <v>0.0061</v>
      </c>
      <c r="AW61">
        <v>0.0066</v>
      </c>
      <c r="AX61">
        <v>0.0072</v>
      </c>
      <c r="AY61">
        <v>0.008</v>
      </c>
      <c r="AZ61">
        <v>0.0096</v>
      </c>
      <c r="BA61">
        <v>0.0107</v>
      </c>
      <c r="BB61">
        <v>0.0115</v>
      </c>
      <c r="BC61">
        <v>0.0123</v>
      </c>
      <c r="BD61">
        <v>0.0131</v>
      </c>
      <c r="BE61">
        <v>0.0146</v>
      </c>
      <c r="BF61">
        <v>0.0162</v>
      </c>
      <c r="BG61">
        <v>0.0171</v>
      </c>
      <c r="BH61">
        <v>0.0181</v>
      </c>
      <c r="BI61">
        <v>0.0192</v>
      </c>
      <c r="BJ61">
        <v>0.0205</v>
      </c>
      <c r="BK61">
        <v>0.0226</v>
      </c>
      <c r="BL61">
        <v>0.0244</v>
      </c>
      <c r="BM61">
        <v>0.0257</v>
      </c>
      <c r="BN61">
        <v>0.0273</v>
      </c>
      <c r="BO61">
        <v>0.0298</v>
      </c>
      <c r="BP61">
        <v>0.032</v>
      </c>
      <c r="BQ61">
        <v>0.0334</v>
      </c>
      <c r="BR61">
        <v>0.035</v>
      </c>
      <c r="BS61">
        <v>0.0378</v>
      </c>
      <c r="BT61">
        <v>0.0406</v>
      </c>
      <c r="BU61">
        <v>0.0423</v>
      </c>
      <c r="BV61">
        <v>0.0439</v>
      </c>
      <c r="BW61">
        <v>0.0455</v>
      </c>
      <c r="BX61">
        <v>0.0472</v>
      </c>
      <c r="BY61">
        <v>0.0496</v>
      </c>
      <c r="BZ61">
        <v>0.0746</v>
      </c>
      <c r="CA61">
        <v>0.1005</v>
      </c>
      <c r="CB61">
        <v>0.131</v>
      </c>
      <c r="CC61">
        <v>0.1599</v>
      </c>
      <c r="CD61">
        <v>0.1872</v>
      </c>
      <c r="CE61">
        <v>0.2092</v>
      </c>
      <c r="CF61">
        <v>0.229</v>
      </c>
      <c r="CG61">
        <v>0.249</v>
      </c>
      <c r="CH61">
        <v>0.2658</v>
      </c>
      <c r="CI61">
        <v>0.2833</v>
      </c>
      <c r="CJ61">
        <v>0.3005</v>
      </c>
      <c r="CK61">
        <v>0.3172</v>
      </c>
      <c r="CL61">
        <v>0.3326</v>
      </c>
      <c r="CM61">
        <v>0.346</v>
      </c>
      <c r="CN61">
        <v>0.3579</v>
      </c>
      <c r="CO61">
        <v>0.3999</v>
      </c>
      <c r="CP61">
        <v>0.4189</v>
      </c>
      <c r="CQ61">
        <v>0.4358</v>
      </c>
      <c r="CR61">
        <v>0.4522</v>
      </c>
      <c r="CS61">
        <v>0.4673</v>
      </c>
      <c r="CT61">
        <v>0.4792</v>
      </c>
      <c r="CU61">
        <v>0.4828</v>
      </c>
      <c r="CV61">
        <v>0.4862</v>
      </c>
      <c r="CW61">
        <v>0.4891</v>
      </c>
      <c r="CX61">
        <v>0.4906</v>
      </c>
      <c r="CY61">
        <v>0.4929</v>
      </c>
      <c r="CZ61">
        <v>0.4989</v>
      </c>
      <c r="DA61">
        <v>0.5082</v>
      </c>
      <c r="DB61">
        <v>0.5174</v>
      </c>
      <c r="DC61">
        <v>0.5267</v>
      </c>
      <c r="DD61">
        <v>0.5389</v>
      </c>
      <c r="DE61">
        <v>0.5492</v>
      </c>
      <c r="DF61">
        <v>0.5596</v>
      </c>
      <c r="DG61">
        <v>0.5679</v>
      </c>
      <c r="DH61">
        <v>0.57</v>
      </c>
      <c r="DI61">
        <v>0.5863</v>
      </c>
      <c r="DJ61">
        <v>0.73</v>
      </c>
      <c r="DK61">
        <v>0.7585</v>
      </c>
      <c r="DL61">
        <v>0.7854</v>
      </c>
      <c r="DM61">
        <v>0.8</v>
      </c>
      <c r="DN61">
        <v>0.8</v>
      </c>
      <c r="DO61">
        <v>0.8</v>
      </c>
      <c r="DP61">
        <v>0.8</v>
      </c>
      <c r="DQ61">
        <v>0.8</v>
      </c>
      <c r="DR61">
        <v>0.8</v>
      </c>
      <c r="DS61">
        <v>0.9301</v>
      </c>
      <c r="DT61">
        <v>0.96</v>
      </c>
      <c r="DU61">
        <v>0.96</v>
      </c>
      <c r="DV61">
        <v>0.96</v>
      </c>
      <c r="DW61">
        <v>0.96</v>
      </c>
      <c r="DX61">
        <v>0.9723</v>
      </c>
    </row>
    <row r="62" spans="1:128">
      <c r="A62">
        <v>6.1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1.823e-8</v>
      </c>
      <c r="P62">
        <v>3.782e-7</v>
      </c>
      <c r="Q62">
        <v>2.591e-6</v>
      </c>
      <c r="R62">
        <v>6.236e-6</v>
      </c>
      <c r="S62">
        <v>9.582e-6</v>
      </c>
      <c r="T62">
        <v>1.402e-5</v>
      </c>
      <c r="U62">
        <v>1.977e-5</v>
      </c>
      <c r="V62">
        <v>3.489e-5</v>
      </c>
      <c r="W62">
        <v>5.23e-5</v>
      </c>
      <c r="X62">
        <v>6.492e-5</v>
      </c>
      <c r="Y62">
        <v>7.865e-5</v>
      </c>
      <c r="Z62">
        <v>9.484e-5</v>
      </c>
      <c r="AA62">
        <v>0.0001205</v>
      </c>
      <c r="AB62">
        <v>0.000195</v>
      </c>
      <c r="AC62">
        <v>0.0002386</v>
      </c>
      <c r="AD62">
        <v>0.000289</v>
      </c>
      <c r="AE62">
        <v>0.0003476</v>
      </c>
      <c r="AF62">
        <v>0.0004459</v>
      </c>
      <c r="AG62">
        <v>0.0006213</v>
      </c>
      <c r="AH62">
        <v>0.0007249</v>
      </c>
      <c r="AI62">
        <v>0.0008367</v>
      </c>
      <c r="AJ62">
        <v>0.0009569</v>
      </c>
      <c r="AK62">
        <v>0.0011</v>
      </c>
      <c r="AL62">
        <v>0.0014</v>
      </c>
      <c r="AM62">
        <v>0.0017</v>
      </c>
      <c r="AN62">
        <v>0.0019</v>
      </c>
      <c r="AO62">
        <v>0.0021</v>
      </c>
      <c r="AP62">
        <v>0.0026</v>
      </c>
      <c r="AQ62">
        <v>0.0032</v>
      </c>
      <c r="AR62">
        <v>0.0035</v>
      </c>
      <c r="AS62">
        <v>0.0039</v>
      </c>
      <c r="AT62">
        <v>0.0043</v>
      </c>
      <c r="AU62">
        <v>0.0054</v>
      </c>
      <c r="AV62">
        <v>0.0061</v>
      </c>
      <c r="AW62">
        <v>0.0066</v>
      </c>
      <c r="AX62">
        <v>0.0072</v>
      </c>
      <c r="AY62">
        <v>0.008</v>
      </c>
      <c r="AZ62">
        <v>0.0096</v>
      </c>
      <c r="BA62">
        <v>0.0107</v>
      </c>
      <c r="BB62">
        <v>0.0115</v>
      </c>
      <c r="BC62">
        <v>0.0123</v>
      </c>
      <c r="BD62">
        <v>0.0131</v>
      </c>
      <c r="BE62">
        <v>0.0146</v>
      </c>
      <c r="BF62">
        <v>0.0162</v>
      </c>
      <c r="BG62">
        <v>0.0171</v>
      </c>
      <c r="BH62">
        <v>0.0181</v>
      </c>
      <c r="BI62">
        <v>0.0192</v>
      </c>
      <c r="BJ62">
        <v>0.0205</v>
      </c>
      <c r="BK62">
        <v>0.0226</v>
      </c>
      <c r="BL62">
        <v>0.0244</v>
      </c>
      <c r="BM62">
        <v>0.0257</v>
      </c>
      <c r="BN62">
        <v>0.0273</v>
      </c>
      <c r="BO62">
        <v>0.0298</v>
      </c>
      <c r="BP62">
        <v>0.032</v>
      </c>
      <c r="BQ62">
        <v>0.0334</v>
      </c>
      <c r="BR62">
        <v>0.035</v>
      </c>
      <c r="BS62">
        <v>0.0378</v>
      </c>
      <c r="BT62">
        <v>0.0406</v>
      </c>
      <c r="BU62">
        <v>0.0423</v>
      </c>
      <c r="BV62">
        <v>0.0439</v>
      </c>
      <c r="BW62">
        <v>0.0455</v>
      </c>
      <c r="BX62">
        <v>0.0472</v>
      </c>
      <c r="BY62">
        <v>0.0496</v>
      </c>
      <c r="BZ62">
        <v>0.0746</v>
      </c>
      <c r="CA62">
        <v>0.1005</v>
      </c>
      <c r="CB62">
        <v>0.131</v>
      </c>
      <c r="CC62">
        <v>0.1599</v>
      </c>
      <c r="CD62">
        <v>0.1872</v>
      </c>
      <c r="CE62">
        <v>0.2092</v>
      </c>
      <c r="CF62">
        <v>0.229</v>
      </c>
      <c r="CG62">
        <v>0.249</v>
      </c>
      <c r="CH62">
        <v>0.2658</v>
      </c>
      <c r="CI62">
        <v>0.2833</v>
      </c>
      <c r="CJ62">
        <v>0.3005</v>
      </c>
      <c r="CK62">
        <v>0.3172</v>
      </c>
      <c r="CL62">
        <v>0.3326</v>
      </c>
      <c r="CM62">
        <v>0.346</v>
      </c>
      <c r="CN62">
        <v>0.3579</v>
      </c>
      <c r="CO62">
        <v>0.3999</v>
      </c>
      <c r="CP62">
        <v>0.4189</v>
      </c>
      <c r="CQ62">
        <v>0.4358</v>
      </c>
      <c r="CR62">
        <v>0.4522</v>
      </c>
      <c r="CS62">
        <v>0.4673</v>
      </c>
      <c r="CT62">
        <v>0.4792</v>
      </c>
      <c r="CU62">
        <v>0.4828</v>
      </c>
      <c r="CV62">
        <v>0.4862</v>
      </c>
      <c r="CW62">
        <v>0.4891</v>
      </c>
      <c r="CX62">
        <v>0.4906</v>
      </c>
      <c r="CY62">
        <v>0.4929</v>
      </c>
      <c r="CZ62">
        <v>0.4989</v>
      </c>
      <c r="DA62">
        <v>0.5082</v>
      </c>
      <c r="DB62">
        <v>0.5174</v>
      </c>
      <c r="DC62">
        <v>0.5267</v>
      </c>
      <c r="DD62">
        <v>0.5389</v>
      </c>
      <c r="DE62">
        <v>0.5492</v>
      </c>
      <c r="DF62">
        <v>0.5596</v>
      </c>
      <c r="DG62">
        <v>0.5679</v>
      </c>
      <c r="DH62">
        <v>0.57</v>
      </c>
      <c r="DI62">
        <v>0.5863</v>
      </c>
      <c r="DJ62">
        <v>0.73</v>
      </c>
      <c r="DK62">
        <v>0.7585</v>
      </c>
      <c r="DL62">
        <v>0.7854</v>
      </c>
      <c r="DM62">
        <v>0.8</v>
      </c>
      <c r="DN62">
        <v>0.8</v>
      </c>
      <c r="DO62">
        <v>0.8</v>
      </c>
      <c r="DP62">
        <v>0.8</v>
      </c>
      <c r="DQ62">
        <v>0.8</v>
      </c>
      <c r="DR62">
        <v>0.8</v>
      </c>
      <c r="DS62">
        <v>0.9301</v>
      </c>
      <c r="DT62">
        <v>0.96</v>
      </c>
      <c r="DU62">
        <v>0.96</v>
      </c>
      <c r="DV62">
        <v>0.96</v>
      </c>
      <c r="DW62">
        <v>0.96</v>
      </c>
      <c r="DX62">
        <v>0.9723</v>
      </c>
    </row>
    <row r="63" spans="1:128">
      <c r="A63">
        <v>6.2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1.823e-8</v>
      </c>
      <c r="P63">
        <v>3.782e-7</v>
      </c>
      <c r="Q63">
        <v>2.591e-6</v>
      </c>
      <c r="R63">
        <v>6.236e-6</v>
      </c>
      <c r="S63">
        <v>9.582e-6</v>
      </c>
      <c r="T63">
        <v>1.402e-5</v>
      </c>
      <c r="U63">
        <v>1.977e-5</v>
      </c>
      <c r="V63">
        <v>3.489e-5</v>
      </c>
      <c r="W63">
        <v>5.23e-5</v>
      </c>
      <c r="X63">
        <v>6.492e-5</v>
      </c>
      <c r="Y63">
        <v>7.865e-5</v>
      </c>
      <c r="Z63">
        <v>9.484e-5</v>
      </c>
      <c r="AA63">
        <v>0.0001205</v>
      </c>
      <c r="AB63">
        <v>0.000195</v>
      </c>
      <c r="AC63">
        <v>0.0002386</v>
      </c>
      <c r="AD63">
        <v>0.000289</v>
      </c>
      <c r="AE63">
        <v>0.0003476</v>
      </c>
      <c r="AF63">
        <v>0.0004459</v>
      </c>
      <c r="AG63">
        <v>0.0006213</v>
      </c>
      <c r="AH63">
        <v>0.0007249</v>
      </c>
      <c r="AI63">
        <v>0.0008367</v>
      </c>
      <c r="AJ63">
        <v>0.0009569</v>
      </c>
      <c r="AK63">
        <v>0.0011</v>
      </c>
      <c r="AL63">
        <v>0.0014</v>
      </c>
      <c r="AM63">
        <v>0.0017</v>
      </c>
      <c r="AN63">
        <v>0.0019</v>
      </c>
      <c r="AO63">
        <v>0.0021</v>
      </c>
      <c r="AP63">
        <v>0.0026</v>
      </c>
      <c r="AQ63">
        <v>0.0032</v>
      </c>
      <c r="AR63">
        <v>0.0035</v>
      </c>
      <c r="AS63">
        <v>0.0039</v>
      </c>
      <c r="AT63">
        <v>0.0043</v>
      </c>
      <c r="AU63">
        <v>0.0054</v>
      </c>
      <c r="AV63">
        <v>0.0061</v>
      </c>
      <c r="AW63">
        <v>0.0066</v>
      </c>
      <c r="AX63">
        <v>0.0072</v>
      </c>
      <c r="AY63">
        <v>0.008</v>
      </c>
      <c r="AZ63">
        <v>0.0096</v>
      </c>
      <c r="BA63">
        <v>0.0107</v>
      </c>
      <c r="BB63">
        <v>0.0115</v>
      </c>
      <c r="BC63">
        <v>0.0123</v>
      </c>
      <c r="BD63">
        <v>0.0131</v>
      </c>
      <c r="BE63">
        <v>0.0146</v>
      </c>
      <c r="BF63">
        <v>0.0162</v>
      </c>
      <c r="BG63">
        <v>0.0171</v>
      </c>
      <c r="BH63">
        <v>0.0181</v>
      </c>
      <c r="BI63">
        <v>0.0192</v>
      </c>
      <c r="BJ63">
        <v>0.0205</v>
      </c>
      <c r="BK63">
        <v>0.0226</v>
      </c>
      <c r="BL63">
        <v>0.0244</v>
      </c>
      <c r="BM63">
        <v>0.0257</v>
      </c>
      <c r="BN63">
        <v>0.0273</v>
      </c>
      <c r="BO63">
        <v>0.0298</v>
      </c>
      <c r="BP63">
        <v>0.032</v>
      </c>
      <c r="BQ63">
        <v>0.0334</v>
      </c>
      <c r="BR63">
        <v>0.035</v>
      </c>
      <c r="BS63">
        <v>0.0378</v>
      </c>
      <c r="BT63">
        <v>0.0406</v>
      </c>
      <c r="BU63">
        <v>0.0423</v>
      </c>
      <c r="BV63">
        <v>0.0439</v>
      </c>
      <c r="BW63">
        <v>0.0455</v>
      </c>
      <c r="BX63">
        <v>0.0472</v>
      </c>
      <c r="BY63">
        <v>0.0496</v>
      </c>
      <c r="BZ63">
        <v>0.0746</v>
      </c>
      <c r="CA63">
        <v>0.1005</v>
      </c>
      <c r="CB63">
        <v>0.131</v>
      </c>
      <c r="CC63">
        <v>0.1599</v>
      </c>
      <c r="CD63">
        <v>0.1872</v>
      </c>
      <c r="CE63">
        <v>0.2092</v>
      </c>
      <c r="CF63">
        <v>0.229</v>
      </c>
      <c r="CG63">
        <v>0.249</v>
      </c>
      <c r="CH63">
        <v>0.2658</v>
      </c>
      <c r="CI63">
        <v>0.2833</v>
      </c>
      <c r="CJ63">
        <v>0.3005</v>
      </c>
      <c r="CK63">
        <v>0.3172</v>
      </c>
      <c r="CL63">
        <v>0.3326</v>
      </c>
      <c r="CM63">
        <v>0.346</v>
      </c>
      <c r="CN63">
        <v>0.3579</v>
      </c>
      <c r="CO63">
        <v>0.3999</v>
      </c>
      <c r="CP63">
        <v>0.4189</v>
      </c>
      <c r="CQ63">
        <v>0.4358</v>
      </c>
      <c r="CR63">
        <v>0.4522</v>
      </c>
      <c r="CS63">
        <v>0.4673</v>
      </c>
      <c r="CT63">
        <v>0.4792</v>
      </c>
      <c r="CU63">
        <v>0.4828</v>
      </c>
      <c r="CV63">
        <v>0.4862</v>
      </c>
      <c r="CW63">
        <v>0.4891</v>
      </c>
      <c r="CX63">
        <v>0.4906</v>
      </c>
      <c r="CY63">
        <v>0.4929</v>
      </c>
      <c r="CZ63">
        <v>0.4989</v>
      </c>
      <c r="DA63">
        <v>0.5082</v>
      </c>
      <c r="DB63">
        <v>0.5174</v>
      </c>
      <c r="DC63">
        <v>0.5267</v>
      </c>
      <c r="DD63">
        <v>0.5389</v>
      </c>
      <c r="DE63">
        <v>0.5492</v>
      </c>
      <c r="DF63">
        <v>0.5596</v>
      </c>
      <c r="DG63">
        <v>0.5679</v>
      </c>
      <c r="DH63">
        <v>0.57</v>
      </c>
      <c r="DI63">
        <v>0.5863</v>
      </c>
      <c r="DJ63">
        <v>0.73</v>
      </c>
      <c r="DK63">
        <v>0.7585</v>
      </c>
      <c r="DL63">
        <v>0.7854</v>
      </c>
      <c r="DM63">
        <v>0.8</v>
      </c>
      <c r="DN63">
        <v>0.8</v>
      </c>
      <c r="DO63">
        <v>0.8</v>
      </c>
      <c r="DP63">
        <v>0.8</v>
      </c>
      <c r="DQ63">
        <v>0.8</v>
      </c>
      <c r="DR63">
        <v>0.8</v>
      </c>
      <c r="DS63">
        <v>0.9301</v>
      </c>
      <c r="DT63">
        <v>0.96</v>
      </c>
      <c r="DU63">
        <v>0.96</v>
      </c>
      <c r="DV63">
        <v>0.96</v>
      </c>
      <c r="DW63">
        <v>0.96</v>
      </c>
      <c r="DX63">
        <v>0.9723</v>
      </c>
    </row>
    <row r="64" spans="1:128">
      <c r="A64">
        <v>6.3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1.823e-8</v>
      </c>
      <c r="P64">
        <v>3.782e-7</v>
      </c>
      <c r="Q64">
        <v>2.591e-6</v>
      </c>
      <c r="R64">
        <v>6.236e-6</v>
      </c>
      <c r="S64">
        <v>9.582e-6</v>
      </c>
      <c r="T64">
        <v>1.402e-5</v>
      </c>
      <c r="U64">
        <v>1.977e-5</v>
      </c>
      <c r="V64">
        <v>3.489e-5</v>
      </c>
      <c r="W64">
        <v>5.23e-5</v>
      </c>
      <c r="X64">
        <v>6.492e-5</v>
      </c>
      <c r="Y64">
        <v>7.865e-5</v>
      </c>
      <c r="Z64">
        <v>9.484e-5</v>
      </c>
      <c r="AA64">
        <v>0.0001205</v>
      </c>
      <c r="AB64">
        <v>0.000195</v>
      </c>
      <c r="AC64">
        <v>0.0002386</v>
      </c>
      <c r="AD64">
        <v>0.000289</v>
      </c>
      <c r="AE64">
        <v>0.0003476</v>
      </c>
      <c r="AF64">
        <v>0.0004459</v>
      </c>
      <c r="AG64">
        <v>0.0006213</v>
      </c>
      <c r="AH64">
        <v>0.0007249</v>
      </c>
      <c r="AI64">
        <v>0.0008367</v>
      </c>
      <c r="AJ64">
        <v>0.0009569</v>
      </c>
      <c r="AK64">
        <v>0.0011</v>
      </c>
      <c r="AL64">
        <v>0.0014</v>
      </c>
      <c r="AM64">
        <v>0.0017</v>
      </c>
      <c r="AN64">
        <v>0.0019</v>
      </c>
      <c r="AO64">
        <v>0.0021</v>
      </c>
      <c r="AP64">
        <v>0.0026</v>
      </c>
      <c r="AQ64">
        <v>0.0032</v>
      </c>
      <c r="AR64">
        <v>0.0035</v>
      </c>
      <c r="AS64">
        <v>0.0039</v>
      </c>
      <c r="AT64">
        <v>0.0043</v>
      </c>
      <c r="AU64">
        <v>0.0054</v>
      </c>
      <c r="AV64">
        <v>0.0061</v>
      </c>
      <c r="AW64">
        <v>0.0066</v>
      </c>
      <c r="AX64">
        <v>0.0072</v>
      </c>
      <c r="AY64">
        <v>0.008</v>
      </c>
      <c r="AZ64">
        <v>0.0096</v>
      </c>
      <c r="BA64">
        <v>0.0107</v>
      </c>
      <c r="BB64">
        <v>0.0115</v>
      </c>
      <c r="BC64">
        <v>0.0123</v>
      </c>
      <c r="BD64">
        <v>0.0131</v>
      </c>
      <c r="BE64">
        <v>0.0146</v>
      </c>
      <c r="BF64">
        <v>0.0162</v>
      </c>
      <c r="BG64">
        <v>0.0171</v>
      </c>
      <c r="BH64">
        <v>0.0181</v>
      </c>
      <c r="BI64">
        <v>0.0192</v>
      </c>
      <c r="BJ64">
        <v>0.0205</v>
      </c>
      <c r="BK64">
        <v>0.0226</v>
      </c>
      <c r="BL64">
        <v>0.0244</v>
      </c>
      <c r="BM64">
        <v>0.0257</v>
      </c>
      <c r="BN64">
        <v>0.0273</v>
      </c>
      <c r="BO64">
        <v>0.0298</v>
      </c>
      <c r="BP64">
        <v>0.032</v>
      </c>
      <c r="BQ64">
        <v>0.0334</v>
      </c>
      <c r="BR64">
        <v>0.035</v>
      </c>
      <c r="BS64">
        <v>0.0378</v>
      </c>
      <c r="BT64">
        <v>0.0406</v>
      </c>
      <c r="BU64">
        <v>0.0423</v>
      </c>
      <c r="BV64">
        <v>0.0439</v>
      </c>
      <c r="BW64">
        <v>0.0455</v>
      </c>
      <c r="BX64">
        <v>0.0472</v>
      </c>
      <c r="BY64">
        <v>0.0496</v>
      </c>
      <c r="BZ64">
        <v>0.0746</v>
      </c>
      <c r="CA64">
        <v>0.1005</v>
      </c>
      <c r="CB64">
        <v>0.131</v>
      </c>
      <c r="CC64">
        <v>0.1599</v>
      </c>
      <c r="CD64">
        <v>0.1872</v>
      </c>
      <c r="CE64">
        <v>0.2092</v>
      </c>
      <c r="CF64">
        <v>0.229</v>
      </c>
      <c r="CG64">
        <v>0.249</v>
      </c>
      <c r="CH64">
        <v>0.2658</v>
      </c>
      <c r="CI64">
        <v>0.2833</v>
      </c>
      <c r="CJ64">
        <v>0.3005</v>
      </c>
      <c r="CK64">
        <v>0.3172</v>
      </c>
      <c r="CL64">
        <v>0.3326</v>
      </c>
      <c r="CM64">
        <v>0.346</v>
      </c>
      <c r="CN64">
        <v>0.3579</v>
      </c>
      <c r="CO64">
        <v>0.3999</v>
      </c>
      <c r="CP64">
        <v>0.4189</v>
      </c>
      <c r="CQ64">
        <v>0.4358</v>
      </c>
      <c r="CR64">
        <v>0.4522</v>
      </c>
      <c r="CS64">
        <v>0.4673</v>
      </c>
      <c r="CT64">
        <v>0.4792</v>
      </c>
      <c r="CU64">
        <v>0.4828</v>
      </c>
      <c r="CV64">
        <v>0.4862</v>
      </c>
      <c r="CW64">
        <v>0.4891</v>
      </c>
      <c r="CX64">
        <v>0.4906</v>
      </c>
      <c r="CY64">
        <v>0.4929</v>
      </c>
      <c r="CZ64">
        <v>0.4989</v>
      </c>
      <c r="DA64">
        <v>0.5082</v>
      </c>
      <c r="DB64">
        <v>0.5174</v>
      </c>
      <c r="DC64">
        <v>0.5267</v>
      </c>
      <c r="DD64">
        <v>0.5389</v>
      </c>
      <c r="DE64">
        <v>0.5492</v>
      </c>
      <c r="DF64">
        <v>0.5596</v>
      </c>
      <c r="DG64">
        <v>0.5679</v>
      </c>
      <c r="DH64">
        <v>0.57</v>
      </c>
      <c r="DI64">
        <v>0.5863</v>
      </c>
      <c r="DJ64">
        <v>0.73</v>
      </c>
      <c r="DK64">
        <v>0.7585</v>
      </c>
      <c r="DL64">
        <v>0.7854</v>
      </c>
      <c r="DM64">
        <v>0.8</v>
      </c>
      <c r="DN64">
        <v>0.8</v>
      </c>
      <c r="DO64">
        <v>0.8</v>
      </c>
      <c r="DP64">
        <v>0.8</v>
      </c>
      <c r="DQ64">
        <v>0.8</v>
      </c>
      <c r="DR64">
        <v>0.8</v>
      </c>
      <c r="DS64">
        <v>0.9301</v>
      </c>
      <c r="DT64">
        <v>0.96</v>
      </c>
      <c r="DU64">
        <v>0.96</v>
      </c>
      <c r="DV64">
        <v>0.96</v>
      </c>
      <c r="DW64">
        <v>0.96</v>
      </c>
      <c r="DX64">
        <v>0.9723</v>
      </c>
    </row>
    <row r="65" spans="1:128">
      <c r="A65">
        <v>6.4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1.823e-8</v>
      </c>
      <c r="P65">
        <v>3.782e-7</v>
      </c>
      <c r="Q65">
        <v>2.591e-6</v>
      </c>
      <c r="R65">
        <v>6.236e-6</v>
      </c>
      <c r="S65">
        <v>9.582e-6</v>
      </c>
      <c r="T65">
        <v>1.402e-5</v>
      </c>
      <c r="U65">
        <v>1.977e-5</v>
      </c>
      <c r="V65">
        <v>3.489e-5</v>
      </c>
      <c r="W65">
        <v>5.23e-5</v>
      </c>
      <c r="X65">
        <v>6.492e-5</v>
      </c>
      <c r="Y65">
        <v>7.865e-5</v>
      </c>
      <c r="Z65">
        <v>9.484e-5</v>
      </c>
      <c r="AA65">
        <v>0.0001205</v>
      </c>
      <c r="AB65">
        <v>0.000195</v>
      </c>
      <c r="AC65">
        <v>0.0002386</v>
      </c>
      <c r="AD65">
        <v>0.000289</v>
      </c>
      <c r="AE65">
        <v>0.0003476</v>
      </c>
      <c r="AF65">
        <v>0.0004459</v>
      </c>
      <c r="AG65">
        <v>0.0006213</v>
      </c>
      <c r="AH65">
        <v>0.0007249</v>
      </c>
      <c r="AI65">
        <v>0.0008367</v>
      </c>
      <c r="AJ65">
        <v>0.0009569</v>
      </c>
      <c r="AK65">
        <v>0.0011</v>
      </c>
      <c r="AL65">
        <v>0.0014</v>
      </c>
      <c r="AM65">
        <v>0.0017</v>
      </c>
      <c r="AN65">
        <v>0.0019</v>
      </c>
      <c r="AO65">
        <v>0.0021</v>
      </c>
      <c r="AP65">
        <v>0.0026</v>
      </c>
      <c r="AQ65">
        <v>0.0032</v>
      </c>
      <c r="AR65">
        <v>0.0035</v>
      </c>
      <c r="AS65">
        <v>0.0039</v>
      </c>
      <c r="AT65">
        <v>0.0043</v>
      </c>
      <c r="AU65">
        <v>0.0054</v>
      </c>
      <c r="AV65">
        <v>0.0061</v>
      </c>
      <c r="AW65">
        <v>0.0066</v>
      </c>
      <c r="AX65">
        <v>0.0072</v>
      </c>
      <c r="AY65">
        <v>0.008</v>
      </c>
      <c r="AZ65">
        <v>0.0096</v>
      </c>
      <c r="BA65">
        <v>0.0107</v>
      </c>
      <c r="BB65">
        <v>0.0115</v>
      </c>
      <c r="BC65">
        <v>0.0123</v>
      </c>
      <c r="BD65">
        <v>0.0131</v>
      </c>
      <c r="BE65">
        <v>0.0146</v>
      </c>
      <c r="BF65">
        <v>0.0162</v>
      </c>
      <c r="BG65">
        <v>0.0171</v>
      </c>
      <c r="BH65">
        <v>0.0181</v>
      </c>
      <c r="BI65">
        <v>0.0192</v>
      </c>
      <c r="BJ65">
        <v>0.0205</v>
      </c>
      <c r="BK65">
        <v>0.0226</v>
      </c>
      <c r="BL65">
        <v>0.0244</v>
      </c>
      <c r="BM65">
        <v>0.0257</v>
      </c>
      <c r="BN65">
        <v>0.0273</v>
      </c>
      <c r="BO65">
        <v>0.0298</v>
      </c>
      <c r="BP65">
        <v>0.032</v>
      </c>
      <c r="BQ65">
        <v>0.0334</v>
      </c>
      <c r="BR65">
        <v>0.035</v>
      </c>
      <c r="BS65">
        <v>0.0378</v>
      </c>
      <c r="BT65">
        <v>0.0406</v>
      </c>
      <c r="BU65">
        <v>0.0423</v>
      </c>
      <c r="BV65">
        <v>0.0439</v>
      </c>
      <c r="BW65">
        <v>0.0455</v>
      </c>
      <c r="BX65">
        <v>0.0472</v>
      </c>
      <c r="BY65">
        <v>0.0496</v>
      </c>
      <c r="BZ65">
        <v>0.0746</v>
      </c>
      <c r="CA65">
        <v>0.1005</v>
      </c>
      <c r="CB65">
        <v>0.131</v>
      </c>
      <c r="CC65">
        <v>0.1599</v>
      </c>
      <c r="CD65">
        <v>0.1872</v>
      </c>
      <c r="CE65">
        <v>0.2092</v>
      </c>
      <c r="CF65">
        <v>0.229</v>
      </c>
      <c r="CG65">
        <v>0.249</v>
      </c>
      <c r="CH65">
        <v>0.2658</v>
      </c>
      <c r="CI65">
        <v>0.2833</v>
      </c>
      <c r="CJ65">
        <v>0.3005</v>
      </c>
      <c r="CK65">
        <v>0.3172</v>
      </c>
      <c r="CL65">
        <v>0.3326</v>
      </c>
      <c r="CM65">
        <v>0.346</v>
      </c>
      <c r="CN65">
        <v>0.3579</v>
      </c>
      <c r="CO65">
        <v>0.3999</v>
      </c>
      <c r="CP65">
        <v>0.4189</v>
      </c>
      <c r="CQ65">
        <v>0.4358</v>
      </c>
      <c r="CR65">
        <v>0.4522</v>
      </c>
      <c r="CS65">
        <v>0.4673</v>
      </c>
      <c r="CT65">
        <v>0.4792</v>
      </c>
      <c r="CU65">
        <v>0.4828</v>
      </c>
      <c r="CV65">
        <v>0.4862</v>
      </c>
      <c r="CW65">
        <v>0.4891</v>
      </c>
      <c r="CX65">
        <v>0.4906</v>
      </c>
      <c r="CY65">
        <v>0.4929</v>
      </c>
      <c r="CZ65">
        <v>0.4989</v>
      </c>
      <c r="DA65">
        <v>0.5082</v>
      </c>
      <c r="DB65">
        <v>0.5174</v>
      </c>
      <c r="DC65">
        <v>0.5267</v>
      </c>
      <c r="DD65">
        <v>0.5389</v>
      </c>
      <c r="DE65">
        <v>0.5492</v>
      </c>
      <c r="DF65">
        <v>0.5596</v>
      </c>
      <c r="DG65">
        <v>0.5679</v>
      </c>
      <c r="DH65">
        <v>0.57</v>
      </c>
      <c r="DI65">
        <v>0.5863</v>
      </c>
      <c r="DJ65">
        <v>0.73</v>
      </c>
      <c r="DK65">
        <v>0.7585</v>
      </c>
      <c r="DL65">
        <v>0.7854</v>
      </c>
      <c r="DM65">
        <v>0.8</v>
      </c>
      <c r="DN65">
        <v>0.8</v>
      </c>
      <c r="DO65">
        <v>0.8</v>
      </c>
      <c r="DP65">
        <v>0.8</v>
      </c>
      <c r="DQ65">
        <v>0.8</v>
      </c>
      <c r="DR65">
        <v>0.8</v>
      </c>
      <c r="DS65">
        <v>0.9301</v>
      </c>
      <c r="DT65">
        <v>0.96</v>
      </c>
      <c r="DU65">
        <v>0.96</v>
      </c>
      <c r="DV65">
        <v>0.96</v>
      </c>
      <c r="DW65">
        <v>0.96</v>
      </c>
      <c r="DX65">
        <v>0.9723</v>
      </c>
    </row>
    <row r="66" spans="1:128">
      <c r="A66">
        <v>6.5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1.823e-8</v>
      </c>
      <c r="P66">
        <v>3.782e-7</v>
      </c>
      <c r="Q66">
        <v>2.591e-6</v>
      </c>
      <c r="R66">
        <v>6.236e-6</v>
      </c>
      <c r="S66">
        <v>9.582e-6</v>
      </c>
      <c r="T66">
        <v>1.402e-5</v>
      </c>
      <c r="U66">
        <v>1.977e-5</v>
      </c>
      <c r="V66">
        <v>3.489e-5</v>
      </c>
      <c r="W66">
        <v>5.23e-5</v>
      </c>
      <c r="X66">
        <v>6.492e-5</v>
      </c>
      <c r="Y66">
        <v>7.865e-5</v>
      </c>
      <c r="Z66">
        <v>9.484e-5</v>
      </c>
      <c r="AA66">
        <v>0.0001205</v>
      </c>
      <c r="AB66">
        <v>0.000195</v>
      </c>
      <c r="AC66">
        <v>0.0002386</v>
      </c>
      <c r="AD66">
        <v>0.000289</v>
      </c>
      <c r="AE66">
        <v>0.0003476</v>
      </c>
      <c r="AF66">
        <v>0.0004459</v>
      </c>
      <c r="AG66">
        <v>0.0006213</v>
      </c>
      <c r="AH66">
        <v>0.0007249</v>
      </c>
      <c r="AI66">
        <v>0.0008367</v>
      </c>
      <c r="AJ66">
        <v>0.0009569</v>
      </c>
      <c r="AK66">
        <v>0.0011</v>
      </c>
      <c r="AL66">
        <v>0.0014</v>
      </c>
      <c r="AM66">
        <v>0.0017</v>
      </c>
      <c r="AN66">
        <v>0.0019</v>
      </c>
      <c r="AO66">
        <v>0.0021</v>
      </c>
      <c r="AP66">
        <v>0.0026</v>
      </c>
      <c r="AQ66">
        <v>0.0032</v>
      </c>
      <c r="AR66">
        <v>0.0035</v>
      </c>
      <c r="AS66">
        <v>0.0039</v>
      </c>
      <c r="AT66">
        <v>0.0043</v>
      </c>
      <c r="AU66">
        <v>0.0054</v>
      </c>
      <c r="AV66">
        <v>0.0061</v>
      </c>
      <c r="AW66">
        <v>0.0066</v>
      </c>
      <c r="AX66">
        <v>0.0072</v>
      </c>
      <c r="AY66">
        <v>0.008</v>
      </c>
      <c r="AZ66">
        <v>0.0096</v>
      </c>
      <c r="BA66">
        <v>0.0107</v>
      </c>
      <c r="BB66">
        <v>0.0115</v>
      </c>
      <c r="BC66">
        <v>0.0123</v>
      </c>
      <c r="BD66">
        <v>0.0131</v>
      </c>
      <c r="BE66">
        <v>0.0146</v>
      </c>
      <c r="BF66">
        <v>0.0162</v>
      </c>
      <c r="BG66">
        <v>0.0171</v>
      </c>
      <c r="BH66">
        <v>0.0181</v>
      </c>
      <c r="BI66">
        <v>0.0192</v>
      </c>
      <c r="BJ66">
        <v>0.0205</v>
      </c>
      <c r="BK66">
        <v>0.0226</v>
      </c>
      <c r="BL66">
        <v>0.0244</v>
      </c>
      <c r="BM66">
        <v>0.0257</v>
      </c>
      <c r="BN66">
        <v>0.0273</v>
      </c>
      <c r="BO66">
        <v>0.0298</v>
      </c>
      <c r="BP66">
        <v>0.032</v>
      </c>
      <c r="BQ66">
        <v>0.0334</v>
      </c>
      <c r="BR66">
        <v>0.035</v>
      </c>
      <c r="BS66">
        <v>0.0378</v>
      </c>
      <c r="BT66">
        <v>0.0406</v>
      </c>
      <c r="BU66">
        <v>0.0423</v>
      </c>
      <c r="BV66">
        <v>0.0439</v>
      </c>
      <c r="BW66">
        <v>0.0455</v>
      </c>
      <c r="BX66">
        <v>0.0472</v>
      </c>
      <c r="BY66">
        <v>0.0496</v>
      </c>
      <c r="BZ66">
        <v>0.0746</v>
      </c>
      <c r="CA66">
        <v>0.1005</v>
      </c>
      <c r="CB66">
        <v>0.131</v>
      </c>
      <c r="CC66">
        <v>0.1599</v>
      </c>
      <c r="CD66">
        <v>0.1872</v>
      </c>
      <c r="CE66">
        <v>0.2092</v>
      </c>
      <c r="CF66">
        <v>0.229</v>
      </c>
      <c r="CG66">
        <v>0.249</v>
      </c>
      <c r="CH66">
        <v>0.2658</v>
      </c>
      <c r="CI66">
        <v>0.2833</v>
      </c>
      <c r="CJ66">
        <v>0.3005</v>
      </c>
      <c r="CK66">
        <v>0.3172</v>
      </c>
      <c r="CL66">
        <v>0.3326</v>
      </c>
      <c r="CM66">
        <v>0.346</v>
      </c>
      <c r="CN66">
        <v>0.3579</v>
      </c>
      <c r="CO66">
        <v>0.3999</v>
      </c>
      <c r="CP66">
        <v>0.4189</v>
      </c>
      <c r="CQ66">
        <v>0.4358</v>
      </c>
      <c r="CR66">
        <v>0.4522</v>
      </c>
      <c r="CS66">
        <v>0.4673</v>
      </c>
      <c r="CT66">
        <v>0.4792</v>
      </c>
      <c r="CU66">
        <v>0.4828</v>
      </c>
      <c r="CV66">
        <v>0.4862</v>
      </c>
      <c r="CW66">
        <v>0.4891</v>
      </c>
      <c r="CX66">
        <v>0.4906</v>
      </c>
      <c r="CY66">
        <v>0.4929</v>
      </c>
      <c r="CZ66">
        <v>0.4989</v>
      </c>
      <c r="DA66">
        <v>0.5082</v>
      </c>
      <c r="DB66">
        <v>0.5174</v>
      </c>
      <c r="DC66">
        <v>0.5267</v>
      </c>
      <c r="DD66">
        <v>0.5389</v>
      </c>
      <c r="DE66">
        <v>0.5492</v>
      </c>
      <c r="DF66">
        <v>0.5596</v>
      </c>
      <c r="DG66">
        <v>0.5679</v>
      </c>
      <c r="DH66">
        <v>0.57</v>
      </c>
      <c r="DI66">
        <v>0.5863</v>
      </c>
      <c r="DJ66">
        <v>0.73</v>
      </c>
      <c r="DK66">
        <v>0.7585</v>
      </c>
      <c r="DL66">
        <v>0.7854</v>
      </c>
      <c r="DM66">
        <v>0.8</v>
      </c>
      <c r="DN66">
        <v>0.8</v>
      </c>
      <c r="DO66">
        <v>0.8</v>
      </c>
      <c r="DP66">
        <v>0.8</v>
      </c>
      <c r="DQ66">
        <v>0.8</v>
      </c>
      <c r="DR66">
        <v>0.8</v>
      </c>
      <c r="DS66">
        <v>0.9301</v>
      </c>
      <c r="DT66">
        <v>0.96</v>
      </c>
      <c r="DU66">
        <v>0.96</v>
      </c>
      <c r="DV66">
        <v>0.96</v>
      </c>
      <c r="DW66">
        <v>0.96</v>
      </c>
      <c r="DX66">
        <v>0.9723</v>
      </c>
    </row>
    <row r="67" spans="1:128">
      <c r="A67">
        <v>6.6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1.823e-8</v>
      </c>
      <c r="P67">
        <v>3.782e-7</v>
      </c>
      <c r="Q67">
        <v>2.591e-6</v>
      </c>
      <c r="R67">
        <v>6.236e-6</v>
      </c>
      <c r="S67">
        <v>9.582e-6</v>
      </c>
      <c r="T67">
        <v>1.402e-5</v>
      </c>
      <c r="U67">
        <v>1.977e-5</v>
      </c>
      <c r="V67">
        <v>3.489e-5</v>
      </c>
      <c r="W67">
        <v>5.23e-5</v>
      </c>
      <c r="X67">
        <v>6.492e-5</v>
      </c>
      <c r="Y67">
        <v>7.865e-5</v>
      </c>
      <c r="Z67">
        <v>9.484e-5</v>
      </c>
      <c r="AA67">
        <v>0.0001205</v>
      </c>
      <c r="AB67">
        <v>0.000195</v>
      </c>
      <c r="AC67">
        <v>0.0002386</v>
      </c>
      <c r="AD67">
        <v>0.000289</v>
      </c>
      <c r="AE67">
        <v>0.0003476</v>
      </c>
      <c r="AF67">
        <v>0.0004459</v>
      </c>
      <c r="AG67">
        <v>0.0006213</v>
      </c>
      <c r="AH67">
        <v>0.0007249</v>
      </c>
      <c r="AI67">
        <v>0.0008367</v>
      </c>
      <c r="AJ67">
        <v>0.0009569</v>
      </c>
      <c r="AK67">
        <v>0.0011</v>
      </c>
      <c r="AL67">
        <v>0.0014</v>
      </c>
      <c r="AM67">
        <v>0.0017</v>
      </c>
      <c r="AN67">
        <v>0.0019</v>
      </c>
      <c r="AO67">
        <v>0.0021</v>
      </c>
      <c r="AP67">
        <v>0.0026</v>
      </c>
      <c r="AQ67">
        <v>0.0032</v>
      </c>
      <c r="AR67">
        <v>0.0035</v>
      </c>
      <c r="AS67">
        <v>0.0039</v>
      </c>
      <c r="AT67">
        <v>0.0043</v>
      </c>
      <c r="AU67">
        <v>0.0054</v>
      </c>
      <c r="AV67">
        <v>0.0061</v>
      </c>
      <c r="AW67">
        <v>0.0066</v>
      </c>
      <c r="AX67">
        <v>0.0072</v>
      </c>
      <c r="AY67">
        <v>0.008</v>
      </c>
      <c r="AZ67">
        <v>0.0096</v>
      </c>
      <c r="BA67">
        <v>0.0107</v>
      </c>
      <c r="BB67">
        <v>0.0115</v>
      </c>
      <c r="BC67">
        <v>0.0123</v>
      </c>
      <c r="BD67">
        <v>0.0131</v>
      </c>
      <c r="BE67">
        <v>0.0146</v>
      </c>
      <c r="BF67">
        <v>0.0162</v>
      </c>
      <c r="BG67">
        <v>0.0171</v>
      </c>
      <c r="BH67">
        <v>0.0181</v>
      </c>
      <c r="BI67">
        <v>0.0192</v>
      </c>
      <c r="BJ67">
        <v>0.0205</v>
      </c>
      <c r="BK67">
        <v>0.0226</v>
      </c>
      <c r="BL67">
        <v>0.0244</v>
      </c>
      <c r="BM67">
        <v>0.0257</v>
      </c>
      <c r="BN67">
        <v>0.0273</v>
      </c>
      <c r="BO67">
        <v>0.0298</v>
      </c>
      <c r="BP67">
        <v>0.032</v>
      </c>
      <c r="BQ67">
        <v>0.0334</v>
      </c>
      <c r="BR67">
        <v>0.035</v>
      </c>
      <c r="BS67">
        <v>0.0378</v>
      </c>
      <c r="BT67">
        <v>0.0406</v>
      </c>
      <c r="BU67">
        <v>0.0423</v>
      </c>
      <c r="BV67">
        <v>0.0439</v>
      </c>
      <c r="BW67">
        <v>0.0455</v>
      </c>
      <c r="BX67">
        <v>0.0472</v>
      </c>
      <c r="BY67">
        <v>0.0496</v>
      </c>
      <c r="BZ67">
        <v>0.0746</v>
      </c>
      <c r="CA67">
        <v>0.1005</v>
      </c>
      <c r="CB67">
        <v>0.131</v>
      </c>
      <c r="CC67">
        <v>0.1599</v>
      </c>
      <c r="CD67">
        <v>0.1872</v>
      </c>
      <c r="CE67">
        <v>0.2092</v>
      </c>
      <c r="CF67">
        <v>0.229</v>
      </c>
      <c r="CG67">
        <v>0.249</v>
      </c>
      <c r="CH67">
        <v>0.2658</v>
      </c>
      <c r="CI67">
        <v>0.2833</v>
      </c>
      <c r="CJ67">
        <v>0.3005</v>
      </c>
      <c r="CK67">
        <v>0.3172</v>
      </c>
      <c r="CL67">
        <v>0.3326</v>
      </c>
      <c r="CM67">
        <v>0.346</v>
      </c>
      <c r="CN67">
        <v>0.3579</v>
      </c>
      <c r="CO67">
        <v>0.3999</v>
      </c>
      <c r="CP67">
        <v>0.4189</v>
      </c>
      <c r="CQ67">
        <v>0.4358</v>
      </c>
      <c r="CR67">
        <v>0.4522</v>
      </c>
      <c r="CS67">
        <v>0.4673</v>
      </c>
      <c r="CT67">
        <v>0.4792</v>
      </c>
      <c r="CU67">
        <v>0.4828</v>
      </c>
      <c r="CV67">
        <v>0.4862</v>
      </c>
      <c r="CW67">
        <v>0.4891</v>
      </c>
      <c r="CX67">
        <v>0.4906</v>
      </c>
      <c r="CY67">
        <v>0.4929</v>
      </c>
      <c r="CZ67">
        <v>0.4989</v>
      </c>
      <c r="DA67">
        <v>0.5082</v>
      </c>
      <c r="DB67">
        <v>0.5174</v>
      </c>
      <c r="DC67">
        <v>0.5267</v>
      </c>
      <c r="DD67">
        <v>0.5389</v>
      </c>
      <c r="DE67">
        <v>0.5492</v>
      </c>
      <c r="DF67">
        <v>0.5596</v>
      </c>
      <c r="DG67">
        <v>0.5679</v>
      </c>
      <c r="DH67">
        <v>0.57</v>
      </c>
      <c r="DI67">
        <v>0.5863</v>
      </c>
      <c r="DJ67">
        <v>0.73</v>
      </c>
      <c r="DK67">
        <v>0.7585</v>
      </c>
      <c r="DL67">
        <v>0.7854</v>
      </c>
      <c r="DM67">
        <v>0.8</v>
      </c>
      <c r="DN67">
        <v>0.8</v>
      </c>
      <c r="DO67">
        <v>0.8</v>
      </c>
      <c r="DP67">
        <v>0.8</v>
      </c>
      <c r="DQ67">
        <v>0.8</v>
      </c>
      <c r="DR67">
        <v>0.8</v>
      </c>
      <c r="DS67">
        <v>0.9301</v>
      </c>
      <c r="DT67">
        <v>0.96</v>
      </c>
      <c r="DU67">
        <v>0.96</v>
      </c>
      <c r="DV67">
        <v>0.96</v>
      </c>
      <c r="DW67">
        <v>0.96</v>
      </c>
      <c r="DX67">
        <v>0.9723</v>
      </c>
    </row>
    <row r="68" spans="1:128">
      <c r="A68">
        <v>6.7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1.823e-8</v>
      </c>
      <c r="P68">
        <v>3.782e-7</v>
      </c>
      <c r="Q68">
        <v>2.591e-6</v>
      </c>
      <c r="R68">
        <v>6.236e-6</v>
      </c>
      <c r="S68">
        <v>9.582e-6</v>
      </c>
      <c r="T68">
        <v>1.402e-5</v>
      </c>
      <c r="U68">
        <v>1.977e-5</v>
      </c>
      <c r="V68">
        <v>3.489e-5</v>
      </c>
      <c r="W68">
        <v>5.23e-5</v>
      </c>
      <c r="X68">
        <v>6.492e-5</v>
      </c>
      <c r="Y68">
        <v>7.865e-5</v>
      </c>
      <c r="Z68">
        <v>9.484e-5</v>
      </c>
      <c r="AA68">
        <v>0.0001205</v>
      </c>
      <c r="AB68">
        <v>0.000195</v>
      </c>
      <c r="AC68">
        <v>0.0002386</v>
      </c>
      <c r="AD68">
        <v>0.000289</v>
      </c>
      <c r="AE68">
        <v>0.0003476</v>
      </c>
      <c r="AF68">
        <v>0.0004459</v>
      </c>
      <c r="AG68">
        <v>0.0006213</v>
      </c>
      <c r="AH68">
        <v>0.0007249</v>
      </c>
      <c r="AI68">
        <v>0.0008367</v>
      </c>
      <c r="AJ68">
        <v>0.0009569</v>
      </c>
      <c r="AK68">
        <v>0.0011</v>
      </c>
      <c r="AL68">
        <v>0.0014</v>
      </c>
      <c r="AM68">
        <v>0.0017</v>
      </c>
      <c r="AN68">
        <v>0.0019</v>
      </c>
      <c r="AO68">
        <v>0.0021</v>
      </c>
      <c r="AP68">
        <v>0.0026</v>
      </c>
      <c r="AQ68">
        <v>0.0032</v>
      </c>
      <c r="AR68">
        <v>0.0035</v>
      </c>
      <c r="AS68">
        <v>0.0039</v>
      </c>
      <c r="AT68">
        <v>0.0043</v>
      </c>
      <c r="AU68">
        <v>0.0054</v>
      </c>
      <c r="AV68">
        <v>0.0061</v>
      </c>
      <c r="AW68">
        <v>0.0066</v>
      </c>
      <c r="AX68">
        <v>0.0072</v>
      </c>
      <c r="AY68">
        <v>0.008</v>
      </c>
      <c r="AZ68">
        <v>0.0096</v>
      </c>
      <c r="BA68">
        <v>0.0107</v>
      </c>
      <c r="BB68">
        <v>0.0115</v>
      </c>
      <c r="BC68">
        <v>0.0123</v>
      </c>
      <c r="BD68">
        <v>0.0131</v>
      </c>
      <c r="BE68">
        <v>0.0146</v>
      </c>
      <c r="BF68">
        <v>0.0162</v>
      </c>
      <c r="BG68">
        <v>0.0171</v>
      </c>
      <c r="BH68">
        <v>0.0181</v>
      </c>
      <c r="BI68">
        <v>0.0192</v>
      </c>
      <c r="BJ68">
        <v>0.0205</v>
      </c>
      <c r="BK68">
        <v>0.0226</v>
      </c>
      <c r="BL68">
        <v>0.0244</v>
      </c>
      <c r="BM68">
        <v>0.0257</v>
      </c>
      <c r="BN68">
        <v>0.0273</v>
      </c>
      <c r="BO68">
        <v>0.0298</v>
      </c>
      <c r="BP68">
        <v>0.032</v>
      </c>
      <c r="BQ68">
        <v>0.0334</v>
      </c>
      <c r="BR68">
        <v>0.035</v>
      </c>
      <c r="BS68">
        <v>0.0378</v>
      </c>
      <c r="BT68">
        <v>0.0406</v>
      </c>
      <c r="BU68">
        <v>0.0423</v>
      </c>
      <c r="BV68">
        <v>0.0439</v>
      </c>
      <c r="BW68">
        <v>0.0455</v>
      </c>
      <c r="BX68">
        <v>0.0472</v>
      </c>
      <c r="BY68">
        <v>0.0496</v>
      </c>
      <c r="BZ68">
        <v>0.0746</v>
      </c>
      <c r="CA68">
        <v>0.1005</v>
      </c>
      <c r="CB68">
        <v>0.131</v>
      </c>
      <c r="CC68">
        <v>0.1599</v>
      </c>
      <c r="CD68">
        <v>0.1872</v>
      </c>
      <c r="CE68">
        <v>0.2092</v>
      </c>
      <c r="CF68">
        <v>0.229</v>
      </c>
      <c r="CG68">
        <v>0.249</v>
      </c>
      <c r="CH68">
        <v>0.2658</v>
      </c>
      <c r="CI68">
        <v>0.2833</v>
      </c>
      <c r="CJ68">
        <v>0.3005</v>
      </c>
      <c r="CK68">
        <v>0.3172</v>
      </c>
      <c r="CL68">
        <v>0.3326</v>
      </c>
      <c r="CM68">
        <v>0.346</v>
      </c>
      <c r="CN68">
        <v>0.3579</v>
      </c>
      <c r="CO68">
        <v>0.3999</v>
      </c>
      <c r="CP68">
        <v>0.4189</v>
      </c>
      <c r="CQ68">
        <v>0.4358</v>
      </c>
      <c r="CR68">
        <v>0.4522</v>
      </c>
      <c r="CS68">
        <v>0.4673</v>
      </c>
      <c r="CT68">
        <v>0.4792</v>
      </c>
      <c r="CU68">
        <v>0.4828</v>
      </c>
      <c r="CV68">
        <v>0.4862</v>
      </c>
      <c r="CW68">
        <v>0.4891</v>
      </c>
      <c r="CX68">
        <v>0.4906</v>
      </c>
      <c r="CY68">
        <v>0.4929</v>
      </c>
      <c r="CZ68">
        <v>0.4989</v>
      </c>
      <c r="DA68">
        <v>0.5082</v>
      </c>
      <c r="DB68">
        <v>0.5174</v>
      </c>
      <c r="DC68">
        <v>0.5267</v>
      </c>
      <c r="DD68">
        <v>0.5389</v>
      </c>
      <c r="DE68">
        <v>0.5492</v>
      </c>
      <c r="DF68">
        <v>0.5596</v>
      </c>
      <c r="DG68">
        <v>0.5679</v>
      </c>
      <c r="DH68">
        <v>0.57</v>
      </c>
      <c r="DI68">
        <v>0.5863</v>
      </c>
      <c r="DJ68">
        <v>0.73</v>
      </c>
      <c r="DK68">
        <v>0.7585</v>
      </c>
      <c r="DL68">
        <v>0.7854</v>
      </c>
      <c r="DM68">
        <v>0.8</v>
      </c>
      <c r="DN68">
        <v>0.8</v>
      </c>
      <c r="DO68">
        <v>0.8</v>
      </c>
      <c r="DP68">
        <v>0.8</v>
      </c>
      <c r="DQ68">
        <v>0.8</v>
      </c>
      <c r="DR68">
        <v>0.8</v>
      </c>
      <c r="DS68">
        <v>0.9301</v>
      </c>
      <c r="DT68">
        <v>0.96</v>
      </c>
      <c r="DU68">
        <v>0.96</v>
      </c>
      <c r="DV68">
        <v>0.96</v>
      </c>
      <c r="DW68">
        <v>0.96</v>
      </c>
      <c r="DX68">
        <v>0.9723</v>
      </c>
    </row>
    <row r="69" spans="1:128">
      <c r="A69">
        <v>6.8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1.823e-8</v>
      </c>
      <c r="P69">
        <v>3.782e-7</v>
      </c>
      <c r="Q69">
        <v>2.591e-6</v>
      </c>
      <c r="R69">
        <v>6.236e-6</v>
      </c>
      <c r="S69">
        <v>9.582e-6</v>
      </c>
      <c r="T69">
        <v>1.402e-5</v>
      </c>
      <c r="U69">
        <v>1.977e-5</v>
      </c>
      <c r="V69">
        <v>3.489e-5</v>
      </c>
      <c r="W69">
        <v>5.23e-5</v>
      </c>
      <c r="X69">
        <v>6.492e-5</v>
      </c>
      <c r="Y69">
        <v>7.865e-5</v>
      </c>
      <c r="Z69">
        <v>9.484e-5</v>
      </c>
      <c r="AA69">
        <v>0.0001205</v>
      </c>
      <c r="AB69">
        <v>0.000195</v>
      </c>
      <c r="AC69">
        <v>0.0002386</v>
      </c>
      <c r="AD69">
        <v>0.000289</v>
      </c>
      <c r="AE69">
        <v>0.0003476</v>
      </c>
      <c r="AF69">
        <v>0.0004459</v>
      </c>
      <c r="AG69">
        <v>0.0006213</v>
      </c>
      <c r="AH69">
        <v>0.0007249</v>
      </c>
      <c r="AI69">
        <v>0.0008367</v>
      </c>
      <c r="AJ69">
        <v>0.0009569</v>
      </c>
      <c r="AK69">
        <v>0.0011</v>
      </c>
      <c r="AL69">
        <v>0.0014</v>
      </c>
      <c r="AM69">
        <v>0.0017</v>
      </c>
      <c r="AN69">
        <v>0.0019</v>
      </c>
      <c r="AO69">
        <v>0.0021</v>
      </c>
      <c r="AP69">
        <v>0.0026</v>
      </c>
      <c r="AQ69">
        <v>0.0032</v>
      </c>
      <c r="AR69">
        <v>0.0035</v>
      </c>
      <c r="AS69">
        <v>0.0039</v>
      </c>
      <c r="AT69">
        <v>0.0043</v>
      </c>
      <c r="AU69">
        <v>0.0054</v>
      </c>
      <c r="AV69">
        <v>0.0061</v>
      </c>
      <c r="AW69">
        <v>0.0066</v>
      </c>
      <c r="AX69">
        <v>0.0072</v>
      </c>
      <c r="AY69">
        <v>0.008</v>
      </c>
      <c r="AZ69">
        <v>0.0096</v>
      </c>
      <c r="BA69">
        <v>0.0107</v>
      </c>
      <c r="BB69">
        <v>0.0115</v>
      </c>
      <c r="BC69">
        <v>0.0123</v>
      </c>
      <c r="BD69">
        <v>0.0131</v>
      </c>
      <c r="BE69">
        <v>0.0146</v>
      </c>
      <c r="BF69">
        <v>0.0162</v>
      </c>
      <c r="BG69">
        <v>0.0171</v>
      </c>
      <c r="BH69">
        <v>0.0181</v>
      </c>
      <c r="BI69">
        <v>0.0192</v>
      </c>
      <c r="BJ69">
        <v>0.0205</v>
      </c>
      <c r="BK69">
        <v>0.0226</v>
      </c>
      <c r="BL69">
        <v>0.0244</v>
      </c>
      <c r="BM69">
        <v>0.0257</v>
      </c>
      <c r="BN69">
        <v>0.0273</v>
      </c>
      <c r="BO69">
        <v>0.0298</v>
      </c>
      <c r="BP69">
        <v>0.032</v>
      </c>
      <c r="BQ69">
        <v>0.0334</v>
      </c>
      <c r="BR69">
        <v>0.035</v>
      </c>
      <c r="BS69">
        <v>0.0378</v>
      </c>
      <c r="BT69">
        <v>0.0406</v>
      </c>
      <c r="BU69">
        <v>0.0423</v>
      </c>
      <c r="BV69">
        <v>0.0439</v>
      </c>
      <c r="BW69">
        <v>0.0455</v>
      </c>
      <c r="BX69">
        <v>0.0472</v>
      </c>
      <c r="BY69">
        <v>0.0496</v>
      </c>
      <c r="BZ69">
        <v>0.0746</v>
      </c>
      <c r="CA69">
        <v>0.1005</v>
      </c>
      <c r="CB69">
        <v>0.131</v>
      </c>
      <c r="CC69">
        <v>0.1599</v>
      </c>
      <c r="CD69">
        <v>0.1872</v>
      </c>
      <c r="CE69">
        <v>0.2092</v>
      </c>
      <c r="CF69">
        <v>0.229</v>
      </c>
      <c r="CG69">
        <v>0.249</v>
      </c>
      <c r="CH69">
        <v>0.2658</v>
      </c>
      <c r="CI69">
        <v>0.2833</v>
      </c>
      <c r="CJ69">
        <v>0.3005</v>
      </c>
      <c r="CK69">
        <v>0.3172</v>
      </c>
      <c r="CL69">
        <v>0.3326</v>
      </c>
      <c r="CM69">
        <v>0.346</v>
      </c>
      <c r="CN69">
        <v>0.3579</v>
      </c>
      <c r="CO69">
        <v>0.3999</v>
      </c>
      <c r="CP69">
        <v>0.4189</v>
      </c>
      <c r="CQ69">
        <v>0.4358</v>
      </c>
      <c r="CR69">
        <v>0.4522</v>
      </c>
      <c r="CS69">
        <v>0.4673</v>
      </c>
      <c r="CT69">
        <v>0.4792</v>
      </c>
      <c r="CU69">
        <v>0.4828</v>
      </c>
      <c r="CV69">
        <v>0.4862</v>
      </c>
      <c r="CW69">
        <v>0.4891</v>
      </c>
      <c r="CX69">
        <v>0.4906</v>
      </c>
      <c r="CY69">
        <v>0.4929</v>
      </c>
      <c r="CZ69">
        <v>0.4989</v>
      </c>
      <c r="DA69">
        <v>0.5082</v>
      </c>
      <c r="DB69">
        <v>0.5174</v>
      </c>
      <c r="DC69">
        <v>0.5267</v>
      </c>
      <c r="DD69">
        <v>0.5389</v>
      </c>
      <c r="DE69">
        <v>0.5492</v>
      </c>
      <c r="DF69">
        <v>0.5596</v>
      </c>
      <c r="DG69">
        <v>0.5679</v>
      </c>
      <c r="DH69">
        <v>0.57</v>
      </c>
      <c r="DI69">
        <v>0.5863</v>
      </c>
      <c r="DJ69">
        <v>0.73</v>
      </c>
      <c r="DK69">
        <v>0.7585</v>
      </c>
      <c r="DL69">
        <v>0.7854</v>
      </c>
      <c r="DM69">
        <v>0.8</v>
      </c>
      <c r="DN69">
        <v>0.8</v>
      </c>
      <c r="DO69">
        <v>0.8</v>
      </c>
      <c r="DP69">
        <v>0.8</v>
      </c>
      <c r="DQ69">
        <v>0.8</v>
      </c>
      <c r="DR69">
        <v>0.8</v>
      </c>
      <c r="DS69">
        <v>0.9301</v>
      </c>
      <c r="DT69">
        <v>0.96</v>
      </c>
      <c r="DU69">
        <v>0.96</v>
      </c>
      <c r="DV69">
        <v>0.96</v>
      </c>
      <c r="DW69">
        <v>0.96</v>
      </c>
      <c r="DX69">
        <v>0.9723</v>
      </c>
    </row>
    <row r="70" spans="1:128">
      <c r="A70">
        <v>6.9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1.823e-8</v>
      </c>
      <c r="P70">
        <v>3.782e-7</v>
      </c>
      <c r="Q70">
        <v>2.591e-6</v>
      </c>
      <c r="R70">
        <v>6.236e-6</v>
      </c>
      <c r="S70">
        <v>9.582e-6</v>
      </c>
      <c r="T70">
        <v>1.402e-5</v>
      </c>
      <c r="U70">
        <v>1.977e-5</v>
      </c>
      <c r="V70">
        <v>3.489e-5</v>
      </c>
      <c r="W70">
        <v>5.23e-5</v>
      </c>
      <c r="X70">
        <v>6.492e-5</v>
      </c>
      <c r="Y70">
        <v>7.865e-5</v>
      </c>
      <c r="Z70">
        <v>9.484e-5</v>
      </c>
      <c r="AA70">
        <v>0.0001205</v>
      </c>
      <c r="AB70">
        <v>0.000195</v>
      </c>
      <c r="AC70">
        <v>0.0002386</v>
      </c>
      <c r="AD70">
        <v>0.000289</v>
      </c>
      <c r="AE70">
        <v>0.0003476</v>
      </c>
      <c r="AF70">
        <v>0.0004459</v>
      </c>
      <c r="AG70">
        <v>0.0006213</v>
      </c>
      <c r="AH70">
        <v>0.0007249</v>
      </c>
      <c r="AI70">
        <v>0.0008367</v>
      </c>
      <c r="AJ70">
        <v>0.0009569</v>
      </c>
      <c r="AK70">
        <v>0.0011</v>
      </c>
      <c r="AL70">
        <v>0.0014</v>
      </c>
      <c r="AM70">
        <v>0.0017</v>
      </c>
      <c r="AN70">
        <v>0.0019</v>
      </c>
      <c r="AO70">
        <v>0.0021</v>
      </c>
      <c r="AP70">
        <v>0.0026</v>
      </c>
      <c r="AQ70">
        <v>0.0032</v>
      </c>
      <c r="AR70">
        <v>0.0035</v>
      </c>
      <c r="AS70">
        <v>0.0039</v>
      </c>
      <c r="AT70">
        <v>0.0043</v>
      </c>
      <c r="AU70">
        <v>0.0054</v>
      </c>
      <c r="AV70">
        <v>0.0061</v>
      </c>
      <c r="AW70">
        <v>0.0066</v>
      </c>
      <c r="AX70">
        <v>0.0072</v>
      </c>
      <c r="AY70">
        <v>0.008</v>
      </c>
      <c r="AZ70">
        <v>0.0096</v>
      </c>
      <c r="BA70">
        <v>0.0107</v>
      </c>
      <c r="BB70">
        <v>0.0115</v>
      </c>
      <c r="BC70">
        <v>0.0123</v>
      </c>
      <c r="BD70">
        <v>0.0131</v>
      </c>
      <c r="BE70">
        <v>0.0146</v>
      </c>
      <c r="BF70">
        <v>0.0162</v>
      </c>
      <c r="BG70">
        <v>0.0171</v>
      </c>
      <c r="BH70">
        <v>0.0181</v>
      </c>
      <c r="BI70">
        <v>0.0192</v>
      </c>
      <c r="BJ70">
        <v>0.0205</v>
      </c>
      <c r="BK70">
        <v>0.0226</v>
      </c>
      <c r="BL70">
        <v>0.0244</v>
      </c>
      <c r="BM70">
        <v>0.0257</v>
      </c>
      <c r="BN70">
        <v>0.0273</v>
      </c>
      <c r="BO70">
        <v>0.0298</v>
      </c>
      <c r="BP70">
        <v>0.032</v>
      </c>
      <c r="BQ70">
        <v>0.0334</v>
      </c>
      <c r="BR70">
        <v>0.035</v>
      </c>
      <c r="BS70">
        <v>0.0378</v>
      </c>
      <c r="BT70">
        <v>0.0406</v>
      </c>
      <c r="BU70">
        <v>0.0423</v>
      </c>
      <c r="BV70">
        <v>0.0439</v>
      </c>
      <c r="BW70">
        <v>0.0455</v>
      </c>
      <c r="BX70">
        <v>0.0472</v>
      </c>
      <c r="BY70">
        <v>0.0496</v>
      </c>
      <c r="BZ70">
        <v>0.0746</v>
      </c>
      <c r="CA70">
        <v>0.1005</v>
      </c>
      <c r="CB70">
        <v>0.131</v>
      </c>
      <c r="CC70">
        <v>0.1599</v>
      </c>
      <c r="CD70">
        <v>0.1872</v>
      </c>
      <c r="CE70">
        <v>0.2092</v>
      </c>
      <c r="CF70">
        <v>0.229</v>
      </c>
      <c r="CG70">
        <v>0.249</v>
      </c>
      <c r="CH70">
        <v>0.2658</v>
      </c>
      <c r="CI70">
        <v>0.2833</v>
      </c>
      <c r="CJ70">
        <v>0.3005</v>
      </c>
      <c r="CK70">
        <v>0.3172</v>
      </c>
      <c r="CL70">
        <v>0.3326</v>
      </c>
      <c r="CM70">
        <v>0.346</v>
      </c>
      <c r="CN70">
        <v>0.3579</v>
      </c>
      <c r="CO70">
        <v>0.3999</v>
      </c>
      <c r="CP70">
        <v>0.4189</v>
      </c>
      <c r="CQ70">
        <v>0.4358</v>
      </c>
      <c r="CR70">
        <v>0.4522</v>
      </c>
      <c r="CS70">
        <v>0.4673</v>
      </c>
      <c r="CT70">
        <v>0.4792</v>
      </c>
      <c r="CU70">
        <v>0.4828</v>
      </c>
      <c r="CV70">
        <v>0.4862</v>
      </c>
      <c r="CW70">
        <v>0.4891</v>
      </c>
      <c r="CX70">
        <v>0.4906</v>
      </c>
      <c r="CY70">
        <v>0.4929</v>
      </c>
      <c r="CZ70">
        <v>0.4989</v>
      </c>
      <c r="DA70">
        <v>0.5082</v>
      </c>
      <c r="DB70">
        <v>0.5174</v>
      </c>
      <c r="DC70">
        <v>0.5267</v>
      </c>
      <c r="DD70">
        <v>0.5389</v>
      </c>
      <c r="DE70">
        <v>0.5492</v>
      </c>
      <c r="DF70">
        <v>0.5596</v>
      </c>
      <c r="DG70">
        <v>0.5679</v>
      </c>
      <c r="DH70">
        <v>0.57</v>
      </c>
      <c r="DI70">
        <v>0.5863</v>
      </c>
      <c r="DJ70">
        <v>0.73</v>
      </c>
      <c r="DK70">
        <v>0.7585</v>
      </c>
      <c r="DL70">
        <v>0.7854</v>
      </c>
      <c r="DM70">
        <v>0.8</v>
      </c>
      <c r="DN70">
        <v>0.8</v>
      </c>
      <c r="DO70">
        <v>0.8</v>
      </c>
      <c r="DP70">
        <v>0.8</v>
      </c>
      <c r="DQ70">
        <v>0.8</v>
      </c>
      <c r="DR70">
        <v>0.8</v>
      </c>
      <c r="DS70">
        <v>0.9301</v>
      </c>
      <c r="DT70">
        <v>0.96</v>
      </c>
      <c r="DU70">
        <v>0.96</v>
      </c>
      <c r="DV70">
        <v>0.96</v>
      </c>
      <c r="DW70">
        <v>0.96</v>
      </c>
      <c r="DX70">
        <v>0.9723</v>
      </c>
    </row>
    <row r="71" spans="1:128">
      <c r="A71">
        <v>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1.823e-8</v>
      </c>
      <c r="P71">
        <v>3.782e-7</v>
      </c>
      <c r="Q71">
        <v>2.591e-6</v>
      </c>
      <c r="R71">
        <v>6.236e-6</v>
      </c>
      <c r="S71">
        <v>9.582e-6</v>
      </c>
      <c r="T71">
        <v>1.402e-5</v>
      </c>
      <c r="U71">
        <v>1.977e-5</v>
      </c>
      <c r="V71">
        <v>3.489e-5</v>
      </c>
      <c r="W71">
        <v>5.23e-5</v>
      </c>
      <c r="X71">
        <v>6.492e-5</v>
      </c>
      <c r="Y71">
        <v>7.865e-5</v>
      </c>
      <c r="Z71">
        <v>9.484e-5</v>
      </c>
      <c r="AA71">
        <v>0.0001205</v>
      </c>
      <c r="AB71">
        <v>0.000195</v>
      </c>
      <c r="AC71">
        <v>0.0002386</v>
      </c>
      <c r="AD71">
        <v>0.000289</v>
      </c>
      <c r="AE71">
        <v>0.0003476</v>
      </c>
      <c r="AF71">
        <v>0.0004459</v>
      </c>
      <c r="AG71">
        <v>0.0006213</v>
      </c>
      <c r="AH71">
        <v>0.0007249</v>
      </c>
      <c r="AI71">
        <v>0.0008367</v>
      </c>
      <c r="AJ71">
        <v>0.0009569</v>
      </c>
      <c r="AK71">
        <v>0.0011</v>
      </c>
      <c r="AL71">
        <v>0.0014</v>
      </c>
      <c r="AM71">
        <v>0.0017</v>
      </c>
      <c r="AN71">
        <v>0.0019</v>
      </c>
      <c r="AO71">
        <v>0.0021</v>
      </c>
      <c r="AP71">
        <v>0.0026</v>
      </c>
      <c r="AQ71">
        <v>0.0032</v>
      </c>
      <c r="AR71">
        <v>0.0035</v>
      </c>
      <c r="AS71">
        <v>0.0039</v>
      </c>
      <c r="AT71">
        <v>0.0043</v>
      </c>
      <c r="AU71">
        <v>0.0054</v>
      </c>
      <c r="AV71">
        <v>0.0061</v>
      </c>
      <c r="AW71">
        <v>0.0066</v>
      </c>
      <c r="AX71">
        <v>0.0072</v>
      </c>
      <c r="AY71">
        <v>0.008</v>
      </c>
      <c r="AZ71">
        <v>0.0096</v>
      </c>
      <c r="BA71">
        <v>0.0107</v>
      </c>
      <c r="BB71">
        <v>0.0115</v>
      </c>
      <c r="BC71">
        <v>0.0123</v>
      </c>
      <c r="BD71">
        <v>0.0131</v>
      </c>
      <c r="BE71">
        <v>0.0146</v>
      </c>
      <c r="BF71">
        <v>0.0162</v>
      </c>
      <c r="BG71">
        <v>0.0171</v>
      </c>
      <c r="BH71">
        <v>0.0181</v>
      </c>
      <c r="BI71">
        <v>0.0192</v>
      </c>
      <c r="BJ71">
        <v>0.0205</v>
      </c>
      <c r="BK71">
        <v>0.0226</v>
      </c>
      <c r="BL71">
        <v>0.0244</v>
      </c>
      <c r="BM71">
        <v>0.0257</v>
      </c>
      <c r="BN71">
        <v>0.0273</v>
      </c>
      <c r="BO71">
        <v>0.0298</v>
      </c>
      <c r="BP71">
        <v>0.032</v>
      </c>
      <c r="BQ71">
        <v>0.0334</v>
      </c>
      <c r="BR71">
        <v>0.035</v>
      </c>
      <c r="BS71">
        <v>0.0378</v>
      </c>
      <c r="BT71">
        <v>0.0406</v>
      </c>
      <c r="BU71">
        <v>0.0423</v>
      </c>
      <c r="BV71">
        <v>0.0439</v>
      </c>
      <c r="BW71">
        <v>0.0455</v>
      </c>
      <c r="BX71">
        <v>0.0472</v>
      </c>
      <c r="BY71">
        <v>0.0496</v>
      </c>
      <c r="BZ71">
        <v>0.0746</v>
      </c>
      <c r="CA71">
        <v>0.1005</v>
      </c>
      <c r="CB71">
        <v>0.131</v>
      </c>
      <c r="CC71">
        <v>0.1599</v>
      </c>
      <c r="CD71">
        <v>0.1872</v>
      </c>
      <c r="CE71">
        <v>0.2092</v>
      </c>
      <c r="CF71">
        <v>0.229</v>
      </c>
      <c r="CG71">
        <v>0.249</v>
      </c>
      <c r="CH71">
        <v>0.2658</v>
      </c>
      <c r="CI71">
        <v>0.2833</v>
      </c>
      <c r="CJ71">
        <v>0.3005</v>
      </c>
      <c r="CK71">
        <v>0.3172</v>
      </c>
      <c r="CL71">
        <v>0.3326</v>
      </c>
      <c r="CM71">
        <v>0.346</v>
      </c>
      <c r="CN71">
        <v>0.3579</v>
      </c>
      <c r="CO71">
        <v>0.3999</v>
      </c>
      <c r="CP71">
        <v>0.4189</v>
      </c>
      <c r="CQ71">
        <v>0.4358</v>
      </c>
      <c r="CR71">
        <v>0.4522</v>
      </c>
      <c r="CS71">
        <v>0.4673</v>
      </c>
      <c r="CT71">
        <v>0.4792</v>
      </c>
      <c r="CU71">
        <v>0.4828</v>
      </c>
      <c r="CV71">
        <v>0.4862</v>
      </c>
      <c r="CW71">
        <v>0.4891</v>
      </c>
      <c r="CX71">
        <v>0.4906</v>
      </c>
      <c r="CY71">
        <v>0.4929</v>
      </c>
      <c r="CZ71">
        <v>0.4989</v>
      </c>
      <c r="DA71">
        <v>0.5082</v>
      </c>
      <c r="DB71">
        <v>0.5174</v>
      </c>
      <c r="DC71">
        <v>0.5267</v>
      </c>
      <c r="DD71">
        <v>0.5389</v>
      </c>
      <c r="DE71">
        <v>0.5492</v>
      </c>
      <c r="DF71">
        <v>0.5596</v>
      </c>
      <c r="DG71">
        <v>0.5679</v>
      </c>
      <c r="DH71">
        <v>0.57</v>
      </c>
      <c r="DI71">
        <v>0.5863</v>
      </c>
      <c r="DJ71">
        <v>0.73</v>
      </c>
      <c r="DK71">
        <v>0.7585</v>
      </c>
      <c r="DL71">
        <v>0.7854</v>
      </c>
      <c r="DM71">
        <v>0.8</v>
      </c>
      <c r="DN71">
        <v>0.8</v>
      </c>
      <c r="DO71">
        <v>0.8</v>
      </c>
      <c r="DP71">
        <v>0.8</v>
      </c>
      <c r="DQ71">
        <v>0.8</v>
      </c>
      <c r="DR71">
        <v>0.8</v>
      </c>
      <c r="DS71">
        <v>0.9301</v>
      </c>
      <c r="DT71">
        <v>0.96</v>
      </c>
      <c r="DU71">
        <v>0.96</v>
      </c>
      <c r="DV71">
        <v>0.96</v>
      </c>
      <c r="DW71">
        <v>0.96</v>
      </c>
      <c r="DX71">
        <v>0.9723</v>
      </c>
    </row>
    <row r="72" spans="1:128">
      <c r="A72">
        <v>7.1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1.823e-8</v>
      </c>
      <c r="P72">
        <v>3.782e-7</v>
      </c>
      <c r="Q72">
        <v>2.591e-6</v>
      </c>
      <c r="R72">
        <v>6.236e-6</v>
      </c>
      <c r="S72">
        <v>9.582e-6</v>
      </c>
      <c r="T72">
        <v>1.402e-5</v>
      </c>
      <c r="U72">
        <v>1.977e-5</v>
      </c>
      <c r="V72">
        <v>3.489e-5</v>
      </c>
      <c r="W72">
        <v>5.23e-5</v>
      </c>
      <c r="X72">
        <v>6.492e-5</v>
      </c>
      <c r="Y72">
        <v>7.865e-5</v>
      </c>
      <c r="Z72">
        <v>9.484e-5</v>
      </c>
      <c r="AA72">
        <v>0.0001205</v>
      </c>
      <c r="AB72">
        <v>0.000195</v>
      </c>
      <c r="AC72">
        <v>0.0002386</v>
      </c>
      <c r="AD72">
        <v>0.000289</v>
      </c>
      <c r="AE72">
        <v>0.0003476</v>
      </c>
      <c r="AF72">
        <v>0.0004459</v>
      </c>
      <c r="AG72">
        <v>0.0006213</v>
      </c>
      <c r="AH72">
        <v>0.0007249</v>
      </c>
      <c r="AI72">
        <v>0.0008367</v>
      </c>
      <c r="AJ72">
        <v>0.0009569</v>
      </c>
      <c r="AK72">
        <v>0.0011</v>
      </c>
      <c r="AL72">
        <v>0.0014</v>
      </c>
      <c r="AM72">
        <v>0.0017</v>
      </c>
      <c r="AN72">
        <v>0.0019</v>
      </c>
      <c r="AO72">
        <v>0.0021</v>
      </c>
      <c r="AP72">
        <v>0.0026</v>
      </c>
      <c r="AQ72">
        <v>0.0032</v>
      </c>
      <c r="AR72">
        <v>0.0035</v>
      </c>
      <c r="AS72">
        <v>0.0039</v>
      </c>
      <c r="AT72">
        <v>0.0043</v>
      </c>
      <c r="AU72">
        <v>0.0054</v>
      </c>
      <c r="AV72">
        <v>0.0061</v>
      </c>
      <c r="AW72">
        <v>0.0066</v>
      </c>
      <c r="AX72">
        <v>0.0072</v>
      </c>
      <c r="AY72">
        <v>0.008</v>
      </c>
      <c r="AZ72">
        <v>0.0096</v>
      </c>
      <c r="BA72">
        <v>0.0107</v>
      </c>
      <c r="BB72">
        <v>0.0115</v>
      </c>
      <c r="BC72">
        <v>0.0123</v>
      </c>
      <c r="BD72">
        <v>0.0131</v>
      </c>
      <c r="BE72">
        <v>0.0146</v>
      </c>
      <c r="BF72">
        <v>0.0162</v>
      </c>
      <c r="BG72">
        <v>0.0171</v>
      </c>
      <c r="BH72">
        <v>0.0181</v>
      </c>
      <c r="BI72">
        <v>0.0192</v>
      </c>
      <c r="BJ72">
        <v>0.0205</v>
      </c>
      <c r="BK72">
        <v>0.0226</v>
      </c>
      <c r="BL72">
        <v>0.0244</v>
      </c>
      <c r="BM72">
        <v>0.0257</v>
      </c>
      <c r="BN72">
        <v>0.0273</v>
      </c>
      <c r="BO72">
        <v>0.0298</v>
      </c>
      <c r="BP72">
        <v>0.032</v>
      </c>
      <c r="BQ72">
        <v>0.0334</v>
      </c>
      <c r="BR72">
        <v>0.035</v>
      </c>
      <c r="BS72">
        <v>0.0378</v>
      </c>
      <c r="BT72">
        <v>0.0406</v>
      </c>
      <c r="BU72">
        <v>0.0423</v>
      </c>
      <c r="BV72">
        <v>0.0439</v>
      </c>
      <c r="BW72">
        <v>0.0455</v>
      </c>
      <c r="BX72">
        <v>0.0472</v>
      </c>
      <c r="BY72">
        <v>0.0496</v>
      </c>
      <c r="BZ72">
        <v>0.0746</v>
      </c>
      <c r="CA72">
        <v>0.1005</v>
      </c>
      <c r="CB72">
        <v>0.131</v>
      </c>
      <c r="CC72">
        <v>0.1599</v>
      </c>
      <c r="CD72">
        <v>0.1872</v>
      </c>
      <c r="CE72">
        <v>0.2092</v>
      </c>
      <c r="CF72">
        <v>0.229</v>
      </c>
      <c r="CG72">
        <v>0.249</v>
      </c>
      <c r="CH72">
        <v>0.2658</v>
      </c>
      <c r="CI72">
        <v>0.2833</v>
      </c>
      <c r="CJ72">
        <v>0.3005</v>
      </c>
      <c r="CK72">
        <v>0.3172</v>
      </c>
      <c r="CL72">
        <v>0.3326</v>
      </c>
      <c r="CM72">
        <v>0.346</v>
      </c>
      <c r="CN72">
        <v>0.3579</v>
      </c>
      <c r="CO72">
        <v>0.3999</v>
      </c>
      <c r="CP72">
        <v>0.4189</v>
      </c>
      <c r="CQ72">
        <v>0.4358</v>
      </c>
      <c r="CR72">
        <v>0.4522</v>
      </c>
      <c r="CS72">
        <v>0.4673</v>
      </c>
      <c r="CT72">
        <v>0.4792</v>
      </c>
      <c r="CU72">
        <v>0.4828</v>
      </c>
      <c r="CV72">
        <v>0.4862</v>
      </c>
      <c r="CW72">
        <v>0.4891</v>
      </c>
      <c r="CX72">
        <v>0.4906</v>
      </c>
      <c r="CY72">
        <v>0.4929</v>
      </c>
      <c r="CZ72">
        <v>0.4989</v>
      </c>
      <c r="DA72">
        <v>0.5082</v>
      </c>
      <c r="DB72">
        <v>0.5174</v>
      </c>
      <c r="DC72">
        <v>0.5267</v>
      </c>
      <c r="DD72">
        <v>0.5389</v>
      </c>
      <c r="DE72">
        <v>0.5492</v>
      </c>
      <c r="DF72">
        <v>0.5596</v>
      </c>
      <c r="DG72">
        <v>0.5679</v>
      </c>
      <c r="DH72">
        <v>0.57</v>
      </c>
      <c r="DI72">
        <v>0.5863</v>
      </c>
      <c r="DJ72">
        <v>0.73</v>
      </c>
      <c r="DK72">
        <v>0.7585</v>
      </c>
      <c r="DL72">
        <v>0.7854</v>
      </c>
      <c r="DM72">
        <v>0.8</v>
      </c>
      <c r="DN72">
        <v>0.8</v>
      </c>
      <c r="DO72">
        <v>0.8</v>
      </c>
      <c r="DP72">
        <v>0.8</v>
      </c>
      <c r="DQ72">
        <v>0.8</v>
      </c>
      <c r="DR72">
        <v>0.8</v>
      </c>
      <c r="DS72">
        <v>0.9301</v>
      </c>
      <c r="DT72">
        <v>0.96</v>
      </c>
      <c r="DU72">
        <v>0.96</v>
      </c>
      <c r="DV72">
        <v>0.96</v>
      </c>
      <c r="DW72">
        <v>0.96</v>
      </c>
      <c r="DX72">
        <v>0.9723</v>
      </c>
    </row>
    <row r="73" spans="1:128">
      <c r="A73">
        <v>7.2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1.823e-8</v>
      </c>
      <c r="P73">
        <v>3.782e-7</v>
      </c>
      <c r="Q73">
        <v>2.591e-6</v>
      </c>
      <c r="R73">
        <v>6.236e-6</v>
      </c>
      <c r="S73">
        <v>9.582e-6</v>
      </c>
      <c r="T73">
        <v>1.402e-5</v>
      </c>
      <c r="U73">
        <v>1.977e-5</v>
      </c>
      <c r="V73">
        <v>3.489e-5</v>
      </c>
      <c r="W73">
        <v>5.23e-5</v>
      </c>
      <c r="X73">
        <v>6.492e-5</v>
      </c>
      <c r="Y73">
        <v>7.865e-5</v>
      </c>
      <c r="Z73">
        <v>9.484e-5</v>
      </c>
      <c r="AA73">
        <v>0.0001205</v>
      </c>
      <c r="AB73">
        <v>0.000195</v>
      </c>
      <c r="AC73">
        <v>0.0002386</v>
      </c>
      <c r="AD73">
        <v>0.000289</v>
      </c>
      <c r="AE73">
        <v>0.0003476</v>
      </c>
      <c r="AF73">
        <v>0.0004459</v>
      </c>
      <c r="AG73">
        <v>0.0006213</v>
      </c>
      <c r="AH73">
        <v>0.0007249</v>
      </c>
      <c r="AI73">
        <v>0.0008367</v>
      </c>
      <c r="AJ73">
        <v>0.0009569</v>
      </c>
      <c r="AK73">
        <v>0.0011</v>
      </c>
      <c r="AL73">
        <v>0.0014</v>
      </c>
      <c r="AM73">
        <v>0.0017</v>
      </c>
      <c r="AN73">
        <v>0.0019</v>
      </c>
      <c r="AO73">
        <v>0.0021</v>
      </c>
      <c r="AP73">
        <v>0.0026</v>
      </c>
      <c r="AQ73">
        <v>0.0032</v>
      </c>
      <c r="AR73">
        <v>0.0035</v>
      </c>
      <c r="AS73">
        <v>0.0039</v>
      </c>
      <c r="AT73">
        <v>0.0043</v>
      </c>
      <c r="AU73">
        <v>0.0054</v>
      </c>
      <c r="AV73">
        <v>0.0061</v>
      </c>
      <c r="AW73">
        <v>0.0066</v>
      </c>
      <c r="AX73">
        <v>0.0072</v>
      </c>
      <c r="AY73">
        <v>0.008</v>
      </c>
      <c r="AZ73">
        <v>0.0096</v>
      </c>
      <c r="BA73">
        <v>0.0107</v>
      </c>
      <c r="BB73">
        <v>0.0115</v>
      </c>
      <c r="BC73">
        <v>0.0123</v>
      </c>
      <c r="BD73">
        <v>0.0131</v>
      </c>
      <c r="BE73">
        <v>0.0146</v>
      </c>
      <c r="BF73">
        <v>0.0162</v>
      </c>
      <c r="BG73">
        <v>0.0171</v>
      </c>
      <c r="BH73">
        <v>0.0181</v>
      </c>
      <c r="BI73">
        <v>0.0192</v>
      </c>
      <c r="BJ73">
        <v>0.0205</v>
      </c>
      <c r="BK73">
        <v>0.0226</v>
      </c>
      <c r="BL73">
        <v>0.0244</v>
      </c>
      <c r="BM73">
        <v>0.0257</v>
      </c>
      <c r="BN73">
        <v>0.0273</v>
      </c>
      <c r="BO73">
        <v>0.0298</v>
      </c>
      <c r="BP73">
        <v>0.032</v>
      </c>
      <c r="BQ73">
        <v>0.0334</v>
      </c>
      <c r="BR73">
        <v>0.035</v>
      </c>
      <c r="BS73">
        <v>0.0378</v>
      </c>
      <c r="BT73">
        <v>0.0406</v>
      </c>
      <c r="BU73">
        <v>0.0423</v>
      </c>
      <c r="BV73">
        <v>0.0439</v>
      </c>
      <c r="BW73">
        <v>0.0455</v>
      </c>
      <c r="BX73">
        <v>0.0472</v>
      </c>
      <c r="BY73">
        <v>0.0496</v>
      </c>
      <c r="BZ73">
        <v>0.0746</v>
      </c>
      <c r="CA73">
        <v>0.1005</v>
      </c>
      <c r="CB73">
        <v>0.131</v>
      </c>
      <c r="CC73">
        <v>0.1599</v>
      </c>
      <c r="CD73">
        <v>0.1872</v>
      </c>
      <c r="CE73">
        <v>0.2092</v>
      </c>
      <c r="CF73">
        <v>0.229</v>
      </c>
      <c r="CG73">
        <v>0.249</v>
      </c>
      <c r="CH73">
        <v>0.2658</v>
      </c>
      <c r="CI73">
        <v>0.2833</v>
      </c>
      <c r="CJ73">
        <v>0.3005</v>
      </c>
      <c r="CK73">
        <v>0.3172</v>
      </c>
      <c r="CL73">
        <v>0.3326</v>
      </c>
      <c r="CM73">
        <v>0.346</v>
      </c>
      <c r="CN73">
        <v>0.3579</v>
      </c>
      <c r="CO73">
        <v>0.3999</v>
      </c>
      <c r="CP73">
        <v>0.4189</v>
      </c>
      <c r="CQ73">
        <v>0.4358</v>
      </c>
      <c r="CR73">
        <v>0.4522</v>
      </c>
      <c r="CS73">
        <v>0.4673</v>
      </c>
      <c r="CT73">
        <v>0.4792</v>
      </c>
      <c r="CU73">
        <v>0.4828</v>
      </c>
      <c r="CV73">
        <v>0.4862</v>
      </c>
      <c r="CW73">
        <v>0.4891</v>
      </c>
      <c r="CX73">
        <v>0.4906</v>
      </c>
      <c r="CY73">
        <v>0.4929</v>
      </c>
      <c r="CZ73">
        <v>0.4989</v>
      </c>
      <c r="DA73">
        <v>0.5082</v>
      </c>
      <c r="DB73">
        <v>0.5174</v>
      </c>
      <c r="DC73">
        <v>0.5267</v>
      </c>
      <c r="DD73">
        <v>0.5389</v>
      </c>
      <c r="DE73">
        <v>0.5492</v>
      </c>
      <c r="DF73">
        <v>0.5596</v>
      </c>
      <c r="DG73">
        <v>0.5679</v>
      </c>
      <c r="DH73">
        <v>0.57</v>
      </c>
      <c r="DI73">
        <v>0.5863</v>
      </c>
      <c r="DJ73">
        <v>0.73</v>
      </c>
      <c r="DK73">
        <v>0.7585</v>
      </c>
      <c r="DL73">
        <v>0.7854</v>
      </c>
      <c r="DM73">
        <v>0.8</v>
      </c>
      <c r="DN73">
        <v>0.8</v>
      </c>
      <c r="DO73">
        <v>0.8</v>
      </c>
      <c r="DP73">
        <v>0.8</v>
      </c>
      <c r="DQ73">
        <v>0.8</v>
      </c>
      <c r="DR73">
        <v>0.8</v>
      </c>
      <c r="DS73">
        <v>0.9301</v>
      </c>
      <c r="DT73">
        <v>0.96</v>
      </c>
      <c r="DU73">
        <v>0.96</v>
      </c>
      <c r="DV73">
        <v>0.96</v>
      </c>
      <c r="DW73">
        <v>0.96</v>
      </c>
      <c r="DX73">
        <v>0.9723</v>
      </c>
    </row>
    <row r="74" spans="1:128">
      <c r="A74">
        <v>7.3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1.823e-8</v>
      </c>
      <c r="P74">
        <v>3.782e-7</v>
      </c>
      <c r="Q74">
        <v>2.591e-6</v>
      </c>
      <c r="R74">
        <v>6.236e-6</v>
      </c>
      <c r="S74">
        <v>9.582e-6</v>
      </c>
      <c r="T74">
        <v>1.402e-5</v>
      </c>
      <c r="U74">
        <v>1.977e-5</v>
      </c>
      <c r="V74">
        <v>3.489e-5</v>
      </c>
      <c r="W74">
        <v>5.23e-5</v>
      </c>
      <c r="X74">
        <v>6.492e-5</v>
      </c>
      <c r="Y74">
        <v>7.865e-5</v>
      </c>
      <c r="Z74">
        <v>9.484e-5</v>
      </c>
      <c r="AA74">
        <v>0.0001205</v>
      </c>
      <c r="AB74">
        <v>0.000195</v>
      </c>
      <c r="AC74">
        <v>0.0002386</v>
      </c>
      <c r="AD74">
        <v>0.000289</v>
      </c>
      <c r="AE74">
        <v>0.0003476</v>
      </c>
      <c r="AF74">
        <v>0.0004459</v>
      </c>
      <c r="AG74">
        <v>0.0006213</v>
      </c>
      <c r="AH74">
        <v>0.0007249</v>
      </c>
      <c r="AI74">
        <v>0.0008367</v>
      </c>
      <c r="AJ74">
        <v>0.0009569</v>
      </c>
      <c r="AK74">
        <v>0.0011</v>
      </c>
      <c r="AL74">
        <v>0.0014</v>
      </c>
      <c r="AM74">
        <v>0.0017</v>
      </c>
      <c r="AN74">
        <v>0.0019</v>
      </c>
      <c r="AO74">
        <v>0.0021</v>
      </c>
      <c r="AP74">
        <v>0.0026</v>
      </c>
      <c r="AQ74">
        <v>0.0032</v>
      </c>
      <c r="AR74">
        <v>0.0035</v>
      </c>
      <c r="AS74">
        <v>0.0039</v>
      </c>
      <c r="AT74">
        <v>0.0043</v>
      </c>
      <c r="AU74">
        <v>0.0054</v>
      </c>
      <c r="AV74">
        <v>0.0061</v>
      </c>
      <c r="AW74">
        <v>0.0066</v>
      </c>
      <c r="AX74">
        <v>0.0072</v>
      </c>
      <c r="AY74">
        <v>0.008</v>
      </c>
      <c r="AZ74">
        <v>0.0096</v>
      </c>
      <c r="BA74">
        <v>0.0107</v>
      </c>
      <c r="BB74">
        <v>0.0115</v>
      </c>
      <c r="BC74">
        <v>0.0123</v>
      </c>
      <c r="BD74">
        <v>0.0131</v>
      </c>
      <c r="BE74">
        <v>0.0146</v>
      </c>
      <c r="BF74">
        <v>0.0162</v>
      </c>
      <c r="BG74">
        <v>0.0171</v>
      </c>
      <c r="BH74">
        <v>0.0181</v>
      </c>
      <c r="BI74">
        <v>0.0192</v>
      </c>
      <c r="BJ74">
        <v>0.0205</v>
      </c>
      <c r="BK74">
        <v>0.0226</v>
      </c>
      <c r="BL74">
        <v>0.0244</v>
      </c>
      <c r="BM74">
        <v>0.0257</v>
      </c>
      <c r="BN74">
        <v>0.0273</v>
      </c>
      <c r="BO74">
        <v>0.0298</v>
      </c>
      <c r="BP74">
        <v>0.032</v>
      </c>
      <c r="BQ74">
        <v>0.0334</v>
      </c>
      <c r="BR74">
        <v>0.035</v>
      </c>
      <c r="BS74">
        <v>0.0378</v>
      </c>
      <c r="BT74">
        <v>0.0406</v>
      </c>
      <c r="BU74">
        <v>0.0423</v>
      </c>
      <c r="BV74">
        <v>0.0439</v>
      </c>
      <c r="BW74">
        <v>0.0455</v>
      </c>
      <c r="BX74">
        <v>0.0472</v>
      </c>
      <c r="BY74">
        <v>0.0496</v>
      </c>
      <c r="BZ74">
        <v>0.0746</v>
      </c>
      <c r="CA74">
        <v>0.1005</v>
      </c>
      <c r="CB74">
        <v>0.131</v>
      </c>
      <c r="CC74">
        <v>0.1599</v>
      </c>
      <c r="CD74">
        <v>0.1872</v>
      </c>
      <c r="CE74">
        <v>0.2092</v>
      </c>
      <c r="CF74">
        <v>0.229</v>
      </c>
      <c r="CG74">
        <v>0.249</v>
      </c>
      <c r="CH74">
        <v>0.2658</v>
      </c>
      <c r="CI74">
        <v>0.2833</v>
      </c>
      <c r="CJ74">
        <v>0.3005</v>
      </c>
      <c r="CK74">
        <v>0.3172</v>
      </c>
      <c r="CL74">
        <v>0.3326</v>
      </c>
      <c r="CM74">
        <v>0.346</v>
      </c>
      <c r="CN74">
        <v>0.3579</v>
      </c>
      <c r="CO74">
        <v>0.3999</v>
      </c>
      <c r="CP74">
        <v>0.4189</v>
      </c>
      <c r="CQ74">
        <v>0.4358</v>
      </c>
      <c r="CR74">
        <v>0.4522</v>
      </c>
      <c r="CS74">
        <v>0.4673</v>
      </c>
      <c r="CT74">
        <v>0.4792</v>
      </c>
      <c r="CU74">
        <v>0.4828</v>
      </c>
      <c r="CV74">
        <v>0.4862</v>
      </c>
      <c r="CW74">
        <v>0.4891</v>
      </c>
      <c r="CX74">
        <v>0.4906</v>
      </c>
      <c r="CY74">
        <v>0.4929</v>
      </c>
      <c r="CZ74">
        <v>0.4989</v>
      </c>
      <c r="DA74">
        <v>0.5082</v>
      </c>
      <c r="DB74">
        <v>0.5174</v>
      </c>
      <c r="DC74">
        <v>0.5267</v>
      </c>
      <c r="DD74">
        <v>0.5389</v>
      </c>
      <c r="DE74">
        <v>0.5492</v>
      </c>
      <c r="DF74">
        <v>0.5596</v>
      </c>
      <c r="DG74">
        <v>0.5679</v>
      </c>
      <c r="DH74">
        <v>0.57</v>
      </c>
      <c r="DI74">
        <v>0.5863</v>
      </c>
      <c r="DJ74">
        <v>0.73</v>
      </c>
      <c r="DK74">
        <v>0.7585</v>
      </c>
      <c r="DL74">
        <v>0.7854</v>
      </c>
      <c r="DM74">
        <v>0.8</v>
      </c>
      <c r="DN74">
        <v>0.8</v>
      </c>
      <c r="DO74">
        <v>0.8</v>
      </c>
      <c r="DP74">
        <v>0.8</v>
      </c>
      <c r="DQ74">
        <v>0.8</v>
      </c>
      <c r="DR74">
        <v>0.8</v>
      </c>
      <c r="DS74">
        <v>0.9301</v>
      </c>
      <c r="DT74">
        <v>0.96</v>
      </c>
      <c r="DU74">
        <v>0.96</v>
      </c>
      <c r="DV74">
        <v>0.96</v>
      </c>
      <c r="DW74">
        <v>0.96</v>
      </c>
      <c r="DX74">
        <v>0.9723</v>
      </c>
    </row>
    <row r="75" spans="1:128">
      <c r="A75">
        <v>7.4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1.823e-8</v>
      </c>
      <c r="P75">
        <v>3.782e-7</v>
      </c>
      <c r="Q75">
        <v>2.591e-6</v>
      </c>
      <c r="R75">
        <v>6.236e-6</v>
      </c>
      <c r="S75">
        <v>9.582e-6</v>
      </c>
      <c r="T75">
        <v>1.402e-5</v>
      </c>
      <c r="U75">
        <v>1.977e-5</v>
      </c>
      <c r="V75">
        <v>3.489e-5</v>
      </c>
      <c r="W75">
        <v>5.23e-5</v>
      </c>
      <c r="X75">
        <v>6.492e-5</v>
      </c>
      <c r="Y75">
        <v>7.865e-5</v>
      </c>
      <c r="Z75">
        <v>9.484e-5</v>
      </c>
      <c r="AA75">
        <v>0.0001205</v>
      </c>
      <c r="AB75">
        <v>0.000195</v>
      </c>
      <c r="AC75">
        <v>0.0002386</v>
      </c>
      <c r="AD75">
        <v>0.000289</v>
      </c>
      <c r="AE75">
        <v>0.0003476</v>
      </c>
      <c r="AF75">
        <v>0.0004459</v>
      </c>
      <c r="AG75">
        <v>0.0006213</v>
      </c>
      <c r="AH75">
        <v>0.0007249</v>
      </c>
      <c r="AI75">
        <v>0.0008367</v>
      </c>
      <c r="AJ75">
        <v>0.0009569</v>
      </c>
      <c r="AK75">
        <v>0.0011</v>
      </c>
      <c r="AL75">
        <v>0.0014</v>
      </c>
      <c r="AM75">
        <v>0.0017</v>
      </c>
      <c r="AN75">
        <v>0.0019</v>
      </c>
      <c r="AO75">
        <v>0.0021</v>
      </c>
      <c r="AP75">
        <v>0.0026</v>
      </c>
      <c r="AQ75">
        <v>0.0032</v>
      </c>
      <c r="AR75">
        <v>0.0035</v>
      </c>
      <c r="AS75">
        <v>0.0039</v>
      </c>
      <c r="AT75">
        <v>0.0043</v>
      </c>
      <c r="AU75">
        <v>0.0054</v>
      </c>
      <c r="AV75">
        <v>0.0061</v>
      </c>
      <c r="AW75">
        <v>0.0066</v>
      </c>
      <c r="AX75">
        <v>0.0072</v>
      </c>
      <c r="AY75">
        <v>0.008</v>
      </c>
      <c r="AZ75">
        <v>0.0096</v>
      </c>
      <c r="BA75">
        <v>0.0107</v>
      </c>
      <c r="BB75">
        <v>0.0115</v>
      </c>
      <c r="BC75">
        <v>0.0123</v>
      </c>
      <c r="BD75">
        <v>0.0131</v>
      </c>
      <c r="BE75">
        <v>0.0146</v>
      </c>
      <c r="BF75">
        <v>0.0162</v>
      </c>
      <c r="BG75">
        <v>0.0171</v>
      </c>
      <c r="BH75">
        <v>0.0181</v>
      </c>
      <c r="BI75">
        <v>0.0192</v>
      </c>
      <c r="BJ75">
        <v>0.0205</v>
      </c>
      <c r="BK75">
        <v>0.0226</v>
      </c>
      <c r="BL75">
        <v>0.0244</v>
      </c>
      <c r="BM75">
        <v>0.0257</v>
      </c>
      <c r="BN75">
        <v>0.0273</v>
      </c>
      <c r="BO75">
        <v>0.0298</v>
      </c>
      <c r="BP75">
        <v>0.032</v>
      </c>
      <c r="BQ75">
        <v>0.0334</v>
      </c>
      <c r="BR75">
        <v>0.035</v>
      </c>
      <c r="BS75">
        <v>0.0378</v>
      </c>
      <c r="BT75">
        <v>0.0406</v>
      </c>
      <c r="BU75">
        <v>0.0423</v>
      </c>
      <c r="BV75">
        <v>0.0439</v>
      </c>
      <c r="BW75">
        <v>0.0455</v>
      </c>
      <c r="BX75">
        <v>0.0472</v>
      </c>
      <c r="BY75">
        <v>0.0496</v>
      </c>
      <c r="BZ75">
        <v>0.0746</v>
      </c>
      <c r="CA75">
        <v>0.1005</v>
      </c>
      <c r="CB75">
        <v>0.131</v>
      </c>
      <c r="CC75">
        <v>0.1599</v>
      </c>
      <c r="CD75">
        <v>0.1872</v>
      </c>
      <c r="CE75">
        <v>0.2092</v>
      </c>
      <c r="CF75">
        <v>0.229</v>
      </c>
      <c r="CG75">
        <v>0.249</v>
      </c>
      <c r="CH75">
        <v>0.2658</v>
      </c>
      <c r="CI75">
        <v>0.2833</v>
      </c>
      <c r="CJ75">
        <v>0.3005</v>
      </c>
      <c r="CK75">
        <v>0.3172</v>
      </c>
      <c r="CL75">
        <v>0.3326</v>
      </c>
      <c r="CM75">
        <v>0.346</v>
      </c>
      <c r="CN75">
        <v>0.3579</v>
      </c>
      <c r="CO75">
        <v>0.3999</v>
      </c>
      <c r="CP75">
        <v>0.4189</v>
      </c>
      <c r="CQ75">
        <v>0.4358</v>
      </c>
      <c r="CR75">
        <v>0.4522</v>
      </c>
      <c r="CS75">
        <v>0.4673</v>
      </c>
      <c r="CT75">
        <v>0.4792</v>
      </c>
      <c r="CU75">
        <v>0.4828</v>
      </c>
      <c r="CV75">
        <v>0.4862</v>
      </c>
      <c r="CW75">
        <v>0.4891</v>
      </c>
      <c r="CX75">
        <v>0.4906</v>
      </c>
      <c r="CY75">
        <v>0.4929</v>
      </c>
      <c r="CZ75">
        <v>0.4989</v>
      </c>
      <c r="DA75">
        <v>0.5082</v>
      </c>
      <c r="DB75">
        <v>0.5174</v>
      </c>
      <c r="DC75">
        <v>0.5267</v>
      </c>
      <c r="DD75">
        <v>0.5389</v>
      </c>
      <c r="DE75">
        <v>0.5492</v>
      </c>
      <c r="DF75">
        <v>0.5596</v>
      </c>
      <c r="DG75">
        <v>0.5679</v>
      </c>
      <c r="DH75">
        <v>0.57</v>
      </c>
      <c r="DI75">
        <v>0.5863</v>
      </c>
      <c r="DJ75">
        <v>0.73</v>
      </c>
      <c r="DK75">
        <v>0.7585</v>
      </c>
      <c r="DL75">
        <v>0.7854</v>
      </c>
      <c r="DM75">
        <v>0.8</v>
      </c>
      <c r="DN75">
        <v>0.8</v>
      </c>
      <c r="DO75">
        <v>0.8</v>
      </c>
      <c r="DP75">
        <v>0.8</v>
      </c>
      <c r="DQ75">
        <v>0.8</v>
      </c>
      <c r="DR75">
        <v>0.8</v>
      </c>
      <c r="DS75">
        <v>0.9301</v>
      </c>
      <c r="DT75">
        <v>0.96</v>
      </c>
      <c r="DU75">
        <v>0.96</v>
      </c>
      <c r="DV75">
        <v>0.96</v>
      </c>
      <c r="DW75">
        <v>0.96</v>
      </c>
      <c r="DX75">
        <v>0.9723</v>
      </c>
    </row>
    <row r="76" spans="1:128">
      <c r="A76">
        <v>7.5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1.823e-8</v>
      </c>
      <c r="P76">
        <v>3.782e-7</v>
      </c>
      <c r="Q76">
        <v>2.591e-6</v>
      </c>
      <c r="R76">
        <v>6.236e-6</v>
      </c>
      <c r="S76">
        <v>9.582e-6</v>
      </c>
      <c r="T76">
        <v>1.402e-5</v>
      </c>
      <c r="U76">
        <v>1.977e-5</v>
      </c>
      <c r="V76">
        <v>3.489e-5</v>
      </c>
      <c r="W76">
        <v>5.23e-5</v>
      </c>
      <c r="X76">
        <v>6.492e-5</v>
      </c>
      <c r="Y76">
        <v>7.865e-5</v>
      </c>
      <c r="Z76">
        <v>9.484e-5</v>
      </c>
      <c r="AA76">
        <v>0.0001205</v>
      </c>
      <c r="AB76">
        <v>0.000195</v>
      </c>
      <c r="AC76">
        <v>0.0002386</v>
      </c>
      <c r="AD76">
        <v>0.000289</v>
      </c>
      <c r="AE76">
        <v>0.0003476</v>
      </c>
      <c r="AF76">
        <v>0.0004459</v>
      </c>
      <c r="AG76">
        <v>0.0006213</v>
      </c>
      <c r="AH76">
        <v>0.0007249</v>
      </c>
      <c r="AI76">
        <v>0.0008367</v>
      </c>
      <c r="AJ76">
        <v>0.0009569</v>
      </c>
      <c r="AK76">
        <v>0.0011</v>
      </c>
      <c r="AL76">
        <v>0.0014</v>
      </c>
      <c r="AM76">
        <v>0.0017</v>
      </c>
      <c r="AN76">
        <v>0.0019</v>
      </c>
      <c r="AO76">
        <v>0.0021</v>
      </c>
      <c r="AP76">
        <v>0.0026</v>
      </c>
      <c r="AQ76">
        <v>0.0032</v>
      </c>
      <c r="AR76">
        <v>0.0035</v>
      </c>
      <c r="AS76">
        <v>0.0039</v>
      </c>
      <c r="AT76">
        <v>0.0043</v>
      </c>
      <c r="AU76">
        <v>0.0054</v>
      </c>
      <c r="AV76">
        <v>0.0061</v>
      </c>
      <c r="AW76">
        <v>0.0066</v>
      </c>
      <c r="AX76">
        <v>0.0072</v>
      </c>
      <c r="AY76">
        <v>0.008</v>
      </c>
      <c r="AZ76">
        <v>0.0096</v>
      </c>
      <c r="BA76">
        <v>0.0107</v>
      </c>
      <c r="BB76">
        <v>0.0115</v>
      </c>
      <c r="BC76">
        <v>0.0123</v>
      </c>
      <c r="BD76">
        <v>0.0131</v>
      </c>
      <c r="BE76">
        <v>0.0146</v>
      </c>
      <c r="BF76">
        <v>0.0162</v>
      </c>
      <c r="BG76">
        <v>0.0171</v>
      </c>
      <c r="BH76">
        <v>0.0181</v>
      </c>
      <c r="BI76">
        <v>0.0192</v>
      </c>
      <c r="BJ76">
        <v>0.0205</v>
      </c>
      <c r="BK76">
        <v>0.0226</v>
      </c>
      <c r="BL76">
        <v>0.0244</v>
      </c>
      <c r="BM76">
        <v>0.0257</v>
      </c>
      <c r="BN76">
        <v>0.0273</v>
      </c>
      <c r="BO76">
        <v>0.0298</v>
      </c>
      <c r="BP76">
        <v>0.032</v>
      </c>
      <c r="BQ76">
        <v>0.0334</v>
      </c>
      <c r="BR76">
        <v>0.035</v>
      </c>
      <c r="BS76">
        <v>0.0378</v>
      </c>
      <c r="BT76">
        <v>0.0406</v>
      </c>
      <c r="BU76">
        <v>0.0423</v>
      </c>
      <c r="BV76">
        <v>0.0439</v>
      </c>
      <c r="BW76">
        <v>0.0455</v>
      </c>
      <c r="BX76">
        <v>0.0472</v>
      </c>
      <c r="BY76">
        <v>0.0496</v>
      </c>
      <c r="BZ76">
        <v>0.0746</v>
      </c>
      <c r="CA76">
        <v>0.1005</v>
      </c>
      <c r="CB76">
        <v>0.131</v>
      </c>
      <c r="CC76">
        <v>0.1599</v>
      </c>
      <c r="CD76">
        <v>0.1872</v>
      </c>
      <c r="CE76">
        <v>0.2092</v>
      </c>
      <c r="CF76">
        <v>0.229</v>
      </c>
      <c r="CG76">
        <v>0.249</v>
      </c>
      <c r="CH76">
        <v>0.2658</v>
      </c>
      <c r="CI76">
        <v>0.2833</v>
      </c>
      <c r="CJ76">
        <v>0.3005</v>
      </c>
      <c r="CK76">
        <v>0.3172</v>
      </c>
      <c r="CL76">
        <v>0.3326</v>
      </c>
      <c r="CM76">
        <v>0.346</v>
      </c>
      <c r="CN76">
        <v>0.3579</v>
      </c>
      <c r="CO76">
        <v>0.3999</v>
      </c>
      <c r="CP76">
        <v>0.4189</v>
      </c>
      <c r="CQ76">
        <v>0.4358</v>
      </c>
      <c r="CR76">
        <v>0.4522</v>
      </c>
      <c r="CS76">
        <v>0.4673</v>
      </c>
      <c r="CT76">
        <v>0.4792</v>
      </c>
      <c r="CU76">
        <v>0.4828</v>
      </c>
      <c r="CV76">
        <v>0.4862</v>
      </c>
      <c r="CW76">
        <v>0.4891</v>
      </c>
      <c r="CX76">
        <v>0.4906</v>
      </c>
      <c r="CY76">
        <v>0.4929</v>
      </c>
      <c r="CZ76">
        <v>0.4989</v>
      </c>
      <c r="DA76">
        <v>0.5082</v>
      </c>
      <c r="DB76">
        <v>0.5174</v>
      </c>
      <c r="DC76">
        <v>0.5267</v>
      </c>
      <c r="DD76">
        <v>0.5389</v>
      </c>
      <c r="DE76">
        <v>0.5492</v>
      </c>
      <c r="DF76">
        <v>0.5596</v>
      </c>
      <c r="DG76">
        <v>0.5679</v>
      </c>
      <c r="DH76">
        <v>0.57</v>
      </c>
      <c r="DI76">
        <v>0.5863</v>
      </c>
      <c r="DJ76">
        <v>0.73</v>
      </c>
      <c r="DK76">
        <v>0.7585</v>
      </c>
      <c r="DL76">
        <v>0.7854</v>
      </c>
      <c r="DM76">
        <v>0.8</v>
      </c>
      <c r="DN76">
        <v>0.8</v>
      </c>
      <c r="DO76">
        <v>0.8</v>
      </c>
      <c r="DP76">
        <v>0.8</v>
      </c>
      <c r="DQ76">
        <v>0.8</v>
      </c>
      <c r="DR76">
        <v>0.8</v>
      </c>
      <c r="DS76">
        <v>0.9301</v>
      </c>
      <c r="DT76">
        <v>0.96</v>
      </c>
      <c r="DU76">
        <v>0.96</v>
      </c>
      <c r="DV76">
        <v>0.96</v>
      </c>
      <c r="DW76">
        <v>0.96</v>
      </c>
      <c r="DX76">
        <v>0.9723</v>
      </c>
    </row>
    <row r="77" spans="1:128">
      <c r="A77">
        <v>7.6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1.823e-8</v>
      </c>
      <c r="P77">
        <v>3.782e-7</v>
      </c>
      <c r="Q77">
        <v>2.591e-6</v>
      </c>
      <c r="R77">
        <v>6.236e-6</v>
      </c>
      <c r="S77">
        <v>9.582e-6</v>
      </c>
      <c r="T77">
        <v>1.402e-5</v>
      </c>
      <c r="U77">
        <v>1.977e-5</v>
      </c>
      <c r="V77">
        <v>3.489e-5</v>
      </c>
      <c r="W77">
        <v>5.23e-5</v>
      </c>
      <c r="X77">
        <v>6.492e-5</v>
      </c>
      <c r="Y77">
        <v>7.865e-5</v>
      </c>
      <c r="Z77">
        <v>9.484e-5</v>
      </c>
      <c r="AA77">
        <v>0.0001205</v>
      </c>
      <c r="AB77">
        <v>0.000195</v>
      </c>
      <c r="AC77">
        <v>0.0002386</v>
      </c>
      <c r="AD77">
        <v>0.000289</v>
      </c>
      <c r="AE77">
        <v>0.0003476</v>
      </c>
      <c r="AF77">
        <v>0.0004459</v>
      </c>
      <c r="AG77">
        <v>0.0006213</v>
      </c>
      <c r="AH77">
        <v>0.0007249</v>
      </c>
      <c r="AI77">
        <v>0.0008367</v>
      </c>
      <c r="AJ77">
        <v>0.0009569</v>
      </c>
      <c r="AK77">
        <v>0.0011</v>
      </c>
      <c r="AL77">
        <v>0.0014</v>
      </c>
      <c r="AM77">
        <v>0.0017</v>
      </c>
      <c r="AN77">
        <v>0.0019</v>
      </c>
      <c r="AO77">
        <v>0.0021</v>
      </c>
      <c r="AP77">
        <v>0.0026</v>
      </c>
      <c r="AQ77">
        <v>0.0032</v>
      </c>
      <c r="AR77">
        <v>0.0035</v>
      </c>
      <c r="AS77">
        <v>0.0039</v>
      </c>
      <c r="AT77">
        <v>0.0043</v>
      </c>
      <c r="AU77">
        <v>0.0054</v>
      </c>
      <c r="AV77">
        <v>0.0061</v>
      </c>
      <c r="AW77">
        <v>0.0066</v>
      </c>
      <c r="AX77">
        <v>0.0072</v>
      </c>
      <c r="AY77">
        <v>0.008</v>
      </c>
      <c r="AZ77">
        <v>0.0096</v>
      </c>
      <c r="BA77">
        <v>0.0107</v>
      </c>
      <c r="BB77">
        <v>0.0115</v>
      </c>
      <c r="BC77">
        <v>0.0123</v>
      </c>
      <c r="BD77">
        <v>0.0131</v>
      </c>
      <c r="BE77">
        <v>0.0146</v>
      </c>
      <c r="BF77">
        <v>0.0162</v>
      </c>
      <c r="BG77">
        <v>0.0171</v>
      </c>
      <c r="BH77">
        <v>0.0181</v>
      </c>
      <c r="BI77">
        <v>0.0192</v>
      </c>
      <c r="BJ77">
        <v>0.0205</v>
      </c>
      <c r="BK77">
        <v>0.0226</v>
      </c>
      <c r="BL77">
        <v>0.0244</v>
      </c>
      <c r="BM77">
        <v>0.0257</v>
      </c>
      <c r="BN77">
        <v>0.0273</v>
      </c>
      <c r="BO77">
        <v>0.0298</v>
      </c>
      <c r="BP77">
        <v>0.032</v>
      </c>
      <c r="BQ77">
        <v>0.0334</v>
      </c>
      <c r="BR77">
        <v>0.035</v>
      </c>
      <c r="BS77">
        <v>0.0378</v>
      </c>
      <c r="BT77">
        <v>0.0406</v>
      </c>
      <c r="BU77">
        <v>0.0423</v>
      </c>
      <c r="BV77">
        <v>0.0439</v>
      </c>
      <c r="BW77">
        <v>0.0455</v>
      </c>
      <c r="BX77">
        <v>0.0472</v>
      </c>
      <c r="BY77">
        <v>0.0496</v>
      </c>
      <c r="BZ77">
        <v>0.0746</v>
      </c>
      <c r="CA77">
        <v>0.1005</v>
      </c>
      <c r="CB77">
        <v>0.131</v>
      </c>
      <c r="CC77">
        <v>0.1599</v>
      </c>
      <c r="CD77">
        <v>0.1872</v>
      </c>
      <c r="CE77">
        <v>0.2092</v>
      </c>
      <c r="CF77">
        <v>0.229</v>
      </c>
      <c r="CG77">
        <v>0.249</v>
      </c>
      <c r="CH77">
        <v>0.2658</v>
      </c>
      <c r="CI77">
        <v>0.2833</v>
      </c>
      <c r="CJ77">
        <v>0.3005</v>
      </c>
      <c r="CK77">
        <v>0.3172</v>
      </c>
      <c r="CL77">
        <v>0.3326</v>
      </c>
      <c r="CM77">
        <v>0.346</v>
      </c>
      <c r="CN77">
        <v>0.3579</v>
      </c>
      <c r="CO77">
        <v>0.3999</v>
      </c>
      <c r="CP77">
        <v>0.4189</v>
      </c>
      <c r="CQ77">
        <v>0.4358</v>
      </c>
      <c r="CR77">
        <v>0.4522</v>
      </c>
      <c r="CS77">
        <v>0.4673</v>
      </c>
      <c r="CT77">
        <v>0.4792</v>
      </c>
      <c r="CU77">
        <v>0.4828</v>
      </c>
      <c r="CV77">
        <v>0.4862</v>
      </c>
      <c r="CW77">
        <v>0.4891</v>
      </c>
      <c r="CX77">
        <v>0.4906</v>
      </c>
      <c r="CY77">
        <v>0.4929</v>
      </c>
      <c r="CZ77">
        <v>0.4989</v>
      </c>
      <c r="DA77">
        <v>0.5082</v>
      </c>
      <c r="DB77">
        <v>0.5174</v>
      </c>
      <c r="DC77">
        <v>0.5267</v>
      </c>
      <c r="DD77">
        <v>0.5389</v>
      </c>
      <c r="DE77">
        <v>0.5492</v>
      </c>
      <c r="DF77">
        <v>0.5596</v>
      </c>
      <c r="DG77">
        <v>0.5679</v>
      </c>
      <c r="DH77">
        <v>0.57</v>
      </c>
      <c r="DI77">
        <v>0.5863</v>
      </c>
      <c r="DJ77">
        <v>0.73</v>
      </c>
      <c r="DK77">
        <v>0.7585</v>
      </c>
      <c r="DL77">
        <v>0.7854</v>
      </c>
      <c r="DM77">
        <v>0.8</v>
      </c>
      <c r="DN77">
        <v>0.8</v>
      </c>
      <c r="DO77">
        <v>0.8</v>
      </c>
      <c r="DP77">
        <v>0.8</v>
      </c>
      <c r="DQ77">
        <v>0.8</v>
      </c>
      <c r="DR77">
        <v>0.8</v>
      </c>
      <c r="DS77">
        <v>0.9301</v>
      </c>
      <c r="DT77">
        <v>0.96</v>
      </c>
      <c r="DU77">
        <v>0.96</v>
      </c>
      <c r="DV77">
        <v>0.96</v>
      </c>
      <c r="DW77">
        <v>0.96</v>
      </c>
      <c r="DX77">
        <v>0.9723</v>
      </c>
    </row>
    <row r="78" spans="1:128">
      <c r="A78">
        <v>7.7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1.823e-8</v>
      </c>
      <c r="P78">
        <v>3.782e-7</v>
      </c>
      <c r="Q78">
        <v>2.591e-6</v>
      </c>
      <c r="R78">
        <v>6.236e-6</v>
      </c>
      <c r="S78">
        <v>9.582e-6</v>
      </c>
      <c r="T78">
        <v>1.402e-5</v>
      </c>
      <c r="U78">
        <v>1.977e-5</v>
      </c>
      <c r="V78">
        <v>3.489e-5</v>
      </c>
      <c r="W78">
        <v>5.23e-5</v>
      </c>
      <c r="X78">
        <v>6.492e-5</v>
      </c>
      <c r="Y78">
        <v>7.865e-5</v>
      </c>
      <c r="Z78">
        <v>9.484e-5</v>
      </c>
      <c r="AA78">
        <v>0.0001205</v>
      </c>
      <c r="AB78">
        <v>0.000195</v>
      </c>
      <c r="AC78">
        <v>0.0002386</v>
      </c>
      <c r="AD78">
        <v>0.000289</v>
      </c>
      <c r="AE78">
        <v>0.0003476</v>
      </c>
      <c r="AF78">
        <v>0.0004459</v>
      </c>
      <c r="AG78">
        <v>0.0006213</v>
      </c>
      <c r="AH78">
        <v>0.0007249</v>
      </c>
      <c r="AI78">
        <v>0.0008367</v>
      </c>
      <c r="AJ78">
        <v>0.0009569</v>
      </c>
      <c r="AK78">
        <v>0.0011</v>
      </c>
      <c r="AL78">
        <v>0.0014</v>
      </c>
      <c r="AM78">
        <v>0.0017</v>
      </c>
      <c r="AN78">
        <v>0.0019</v>
      </c>
      <c r="AO78">
        <v>0.0021</v>
      </c>
      <c r="AP78">
        <v>0.0026</v>
      </c>
      <c r="AQ78">
        <v>0.0032</v>
      </c>
      <c r="AR78">
        <v>0.0035</v>
      </c>
      <c r="AS78">
        <v>0.0039</v>
      </c>
      <c r="AT78">
        <v>0.0043</v>
      </c>
      <c r="AU78">
        <v>0.0054</v>
      </c>
      <c r="AV78">
        <v>0.0061</v>
      </c>
      <c r="AW78">
        <v>0.0066</v>
      </c>
      <c r="AX78">
        <v>0.0072</v>
      </c>
      <c r="AY78">
        <v>0.008</v>
      </c>
      <c r="AZ78">
        <v>0.0096</v>
      </c>
      <c r="BA78">
        <v>0.0107</v>
      </c>
      <c r="BB78">
        <v>0.0115</v>
      </c>
      <c r="BC78">
        <v>0.0123</v>
      </c>
      <c r="BD78">
        <v>0.0131</v>
      </c>
      <c r="BE78">
        <v>0.0146</v>
      </c>
      <c r="BF78">
        <v>0.0162</v>
      </c>
      <c r="BG78">
        <v>0.0171</v>
      </c>
      <c r="BH78">
        <v>0.0181</v>
      </c>
      <c r="BI78">
        <v>0.0192</v>
      </c>
      <c r="BJ78">
        <v>0.0205</v>
      </c>
      <c r="BK78">
        <v>0.0226</v>
      </c>
      <c r="BL78">
        <v>0.0244</v>
      </c>
      <c r="BM78">
        <v>0.0257</v>
      </c>
      <c r="BN78">
        <v>0.0273</v>
      </c>
      <c r="BO78">
        <v>0.0298</v>
      </c>
      <c r="BP78">
        <v>0.032</v>
      </c>
      <c r="BQ78">
        <v>0.0334</v>
      </c>
      <c r="BR78">
        <v>0.035</v>
      </c>
      <c r="BS78">
        <v>0.0378</v>
      </c>
      <c r="BT78">
        <v>0.0406</v>
      </c>
      <c r="BU78">
        <v>0.0423</v>
      </c>
      <c r="BV78">
        <v>0.0439</v>
      </c>
      <c r="BW78">
        <v>0.0455</v>
      </c>
      <c r="BX78">
        <v>0.0472</v>
      </c>
      <c r="BY78">
        <v>0.0496</v>
      </c>
      <c r="BZ78">
        <v>0.0746</v>
      </c>
      <c r="CA78">
        <v>0.1005</v>
      </c>
      <c r="CB78">
        <v>0.131</v>
      </c>
      <c r="CC78">
        <v>0.1599</v>
      </c>
      <c r="CD78">
        <v>0.1872</v>
      </c>
      <c r="CE78">
        <v>0.2092</v>
      </c>
      <c r="CF78">
        <v>0.229</v>
      </c>
      <c r="CG78">
        <v>0.249</v>
      </c>
      <c r="CH78">
        <v>0.2658</v>
      </c>
      <c r="CI78">
        <v>0.2833</v>
      </c>
      <c r="CJ78">
        <v>0.3005</v>
      </c>
      <c r="CK78">
        <v>0.3172</v>
      </c>
      <c r="CL78">
        <v>0.3326</v>
      </c>
      <c r="CM78">
        <v>0.346</v>
      </c>
      <c r="CN78">
        <v>0.3579</v>
      </c>
      <c r="CO78">
        <v>0.3999</v>
      </c>
      <c r="CP78">
        <v>0.4189</v>
      </c>
      <c r="CQ78">
        <v>0.4358</v>
      </c>
      <c r="CR78">
        <v>0.4522</v>
      </c>
      <c r="CS78">
        <v>0.4673</v>
      </c>
      <c r="CT78">
        <v>0.4792</v>
      </c>
      <c r="CU78">
        <v>0.4828</v>
      </c>
      <c r="CV78">
        <v>0.4862</v>
      </c>
      <c r="CW78">
        <v>0.4891</v>
      </c>
      <c r="CX78">
        <v>0.4906</v>
      </c>
      <c r="CY78">
        <v>0.4929</v>
      </c>
      <c r="CZ78">
        <v>0.4989</v>
      </c>
      <c r="DA78">
        <v>0.5082</v>
      </c>
      <c r="DB78">
        <v>0.5174</v>
      </c>
      <c r="DC78">
        <v>0.5267</v>
      </c>
      <c r="DD78">
        <v>0.5389</v>
      </c>
      <c r="DE78">
        <v>0.5492</v>
      </c>
      <c r="DF78">
        <v>0.5596</v>
      </c>
      <c r="DG78">
        <v>0.5679</v>
      </c>
      <c r="DH78">
        <v>0.57</v>
      </c>
      <c r="DI78">
        <v>0.5863</v>
      </c>
      <c r="DJ78">
        <v>0.73</v>
      </c>
      <c r="DK78">
        <v>0.7585</v>
      </c>
      <c r="DL78">
        <v>0.7854</v>
      </c>
      <c r="DM78">
        <v>0.8</v>
      </c>
      <c r="DN78">
        <v>0.8</v>
      </c>
      <c r="DO78">
        <v>0.8</v>
      </c>
      <c r="DP78">
        <v>0.8</v>
      </c>
      <c r="DQ78">
        <v>0.8</v>
      </c>
      <c r="DR78">
        <v>0.8</v>
      </c>
      <c r="DS78">
        <v>0.9301</v>
      </c>
      <c r="DT78">
        <v>0.96</v>
      </c>
      <c r="DU78">
        <v>0.96</v>
      </c>
      <c r="DV78">
        <v>0.96</v>
      </c>
      <c r="DW78">
        <v>0.96</v>
      </c>
      <c r="DX78">
        <v>0.9723</v>
      </c>
    </row>
    <row r="79" spans="1:128">
      <c r="A79">
        <v>7.8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1.823e-8</v>
      </c>
      <c r="P79">
        <v>3.782e-7</v>
      </c>
      <c r="Q79">
        <v>2.591e-6</v>
      </c>
      <c r="R79">
        <v>6.236e-6</v>
      </c>
      <c r="S79">
        <v>9.582e-6</v>
      </c>
      <c r="T79">
        <v>1.402e-5</v>
      </c>
      <c r="U79">
        <v>1.977e-5</v>
      </c>
      <c r="V79">
        <v>3.489e-5</v>
      </c>
      <c r="W79">
        <v>5.23e-5</v>
      </c>
      <c r="X79">
        <v>6.492e-5</v>
      </c>
      <c r="Y79">
        <v>7.865e-5</v>
      </c>
      <c r="Z79">
        <v>9.484e-5</v>
      </c>
      <c r="AA79">
        <v>0.0001205</v>
      </c>
      <c r="AB79">
        <v>0.000195</v>
      </c>
      <c r="AC79">
        <v>0.0002386</v>
      </c>
      <c r="AD79">
        <v>0.000289</v>
      </c>
      <c r="AE79">
        <v>0.0003476</v>
      </c>
      <c r="AF79">
        <v>0.0004459</v>
      </c>
      <c r="AG79">
        <v>0.0006213</v>
      </c>
      <c r="AH79">
        <v>0.0007249</v>
      </c>
      <c r="AI79">
        <v>0.0008367</v>
      </c>
      <c r="AJ79">
        <v>0.0009569</v>
      </c>
      <c r="AK79">
        <v>0.0011</v>
      </c>
      <c r="AL79">
        <v>0.0014</v>
      </c>
      <c r="AM79">
        <v>0.0017</v>
      </c>
      <c r="AN79">
        <v>0.0019</v>
      </c>
      <c r="AO79">
        <v>0.0021</v>
      </c>
      <c r="AP79">
        <v>0.0026</v>
      </c>
      <c r="AQ79">
        <v>0.0032</v>
      </c>
      <c r="AR79">
        <v>0.0035</v>
      </c>
      <c r="AS79">
        <v>0.0039</v>
      </c>
      <c r="AT79">
        <v>0.0043</v>
      </c>
      <c r="AU79">
        <v>0.0054</v>
      </c>
      <c r="AV79">
        <v>0.0061</v>
      </c>
      <c r="AW79">
        <v>0.0066</v>
      </c>
      <c r="AX79">
        <v>0.0072</v>
      </c>
      <c r="AY79">
        <v>0.008</v>
      </c>
      <c r="AZ79">
        <v>0.0096</v>
      </c>
      <c r="BA79">
        <v>0.0107</v>
      </c>
      <c r="BB79">
        <v>0.0115</v>
      </c>
      <c r="BC79">
        <v>0.0123</v>
      </c>
      <c r="BD79">
        <v>0.0131</v>
      </c>
      <c r="BE79">
        <v>0.0146</v>
      </c>
      <c r="BF79">
        <v>0.0162</v>
      </c>
      <c r="BG79">
        <v>0.0171</v>
      </c>
      <c r="BH79">
        <v>0.0181</v>
      </c>
      <c r="BI79">
        <v>0.0192</v>
      </c>
      <c r="BJ79">
        <v>0.0205</v>
      </c>
      <c r="BK79">
        <v>0.0226</v>
      </c>
      <c r="BL79">
        <v>0.0244</v>
      </c>
      <c r="BM79">
        <v>0.0257</v>
      </c>
      <c r="BN79">
        <v>0.0273</v>
      </c>
      <c r="BO79">
        <v>0.0298</v>
      </c>
      <c r="BP79">
        <v>0.032</v>
      </c>
      <c r="BQ79">
        <v>0.0334</v>
      </c>
      <c r="BR79">
        <v>0.035</v>
      </c>
      <c r="BS79">
        <v>0.0378</v>
      </c>
      <c r="BT79">
        <v>0.0406</v>
      </c>
      <c r="BU79">
        <v>0.0423</v>
      </c>
      <c r="BV79">
        <v>0.0439</v>
      </c>
      <c r="BW79">
        <v>0.0455</v>
      </c>
      <c r="BX79">
        <v>0.0472</v>
      </c>
      <c r="BY79">
        <v>0.0496</v>
      </c>
      <c r="BZ79">
        <v>0.0746</v>
      </c>
      <c r="CA79">
        <v>0.1005</v>
      </c>
      <c r="CB79">
        <v>0.131</v>
      </c>
      <c r="CC79">
        <v>0.1599</v>
      </c>
      <c r="CD79">
        <v>0.1872</v>
      </c>
      <c r="CE79">
        <v>0.2092</v>
      </c>
      <c r="CF79">
        <v>0.229</v>
      </c>
      <c r="CG79">
        <v>0.249</v>
      </c>
      <c r="CH79">
        <v>0.2658</v>
      </c>
      <c r="CI79">
        <v>0.2833</v>
      </c>
      <c r="CJ79">
        <v>0.3005</v>
      </c>
      <c r="CK79">
        <v>0.3172</v>
      </c>
      <c r="CL79">
        <v>0.3326</v>
      </c>
      <c r="CM79">
        <v>0.346</v>
      </c>
      <c r="CN79">
        <v>0.3579</v>
      </c>
      <c r="CO79">
        <v>0.3999</v>
      </c>
      <c r="CP79">
        <v>0.4189</v>
      </c>
      <c r="CQ79">
        <v>0.4358</v>
      </c>
      <c r="CR79">
        <v>0.4522</v>
      </c>
      <c r="CS79">
        <v>0.4673</v>
      </c>
      <c r="CT79">
        <v>0.4792</v>
      </c>
      <c r="CU79">
        <v>0.4828</v>
      </c>
      <c r="CV79">
        <v>0.4862</v>
      </c>
      <c r="CW79">
        <v>0.4891</v>
      </c>
      <c r="CX79">
        <v>0.4906</v>
      </c>
      <c r="CY79">
        <v>0.4929</v>
      </c>
      <c r="CZ79">
        <v>0.4989</v>
      </c>
      <c r="DA79">
        <v>0.5082</v>
      </c>
      <c r="DB79">
        <v>0.5174</v>
      </c>
      <c r="DC79">
        <v>0.5267</v>
      </c>
      <c r="DD79">
        <v>0.5389</v>
      </c>
      <c r="DE79">
        <v>0.5492</v>
      </c>
      <c r="DF79">
        <v>0.5596</v>
      </c>
      <c r="DG79">
        <v>0.5679</v>
      </c>
      <c r="DH79">
        <v>0.57</v>
      </c>
      <c r="DI79">
        <v>0.5863</v>
      </c>
      <c r="DJ79">
        <v>0.73</v>
      </c>
      <c r="DK79">
        <v>0.7585</v>
      </c>
      <c r="DL79">
        <v>0.7854</v>
      </c>
      <c r="DM79">
        <v>0.8</v>
      </c>
      <c r="DN79">
        <v>0.8</v>
      </c>
      <c r="DO79">
        <v>0.8</v>
      </c>
      <c r="DP79">
        <v>0.8</v>
      </c>
      <c r="DQ79">
        <v>0.8</v>
      </c>
      <c r="DR79">
        <v>0.8</v>
      </c>
      <c r="DS79">
        <v>0.9301</v>
      </c>
      <c r="DT79">
        <v>0.96</v>
      </c>
      <c r="DU79">
        <v>0.96</v>
      </c>
      <c r="DV79">
        <v>0.96</v>
      </c>
      <c r="DW79">
        <v>0.96</v>
      </c>
      <c r="DX79">
        <v>0.9723</v>
      </c>
    </row>
    <row r="80" spans="1:128">
      <c r="A80">
        <v>7.9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1.823e-8</v>
      </c>
      <c r="P80">
        <v>3.782e-7</v>
      </c>
      <c r="Q80">
        <v>2.591e-6</v>
      </c>
      <c r="R80">
        <v>6.236e-6</v>
      </c>
      <c r="S80">
        <v>9.582e-6</v>
      </c>
      <c r="T80">
        <v>1.402e-5</v>
      </c>
      <c r="U80">
        <v>1.977e-5</v>
      </c>
      <c r="V80">
        <v>3.489e-5</v>
      </c>
      <c r="W80">
        <v>5.23e-5</v>
      </c>
      <c r="X80">
        <v>6.492e-5</v>
      </c>
      <c r="Y80">
        <v>7.865e-5</v>
      </c>
      <c r="Z80">
        <v>9.484e-5</v>
      </c>
      <c r="AA80">
        <v>0.0001205</v>
      </c>
      <c r="AB80">
        <v>0.000195</v>
      </c>
      <c r="AC80">
        <v>0.0002386</v>
      </c>
      <c r="AD80">
        <v>0.000289</v>
      </c>
      <c r="AE80">
        <v>0.0003476</v>
      </c>
      <c r="AF80">
        <v>0.0004459</v>
      </c>
      <c r="AG80">
        <v>0.0006213</v>
      </c>
      <c r="AH80">
        <v>0.0007249</v>
      </c>
      <c r="AI80">
        <v>0.0008367</v>
      </c>
      <c r="AJ80">
        <v>0.0009569</v>
      </c>
      <c r="AK80">
        <v>0.0011</v>
      </c>
      <c r="AL80">
        <v>0.0014</v>
      </c>
      <c r="AM80">
        <v>0.0017</v>
      </c>
      <c r="AN80">
        <v>0.0019</v>
      </c>
      <c r="AO80">
        <v>0.0021</v>
      </c>
      <c r="AP80">
        <v>0.0026</v>
      </c>
      <c r="AQ80">
        <v>0.0032</v>
      </c>
      <c r="AR80">
        <v>0.0035</v>
      </c>
      <c r="AS80">
        <v>0.0039</v>
      </c>
      <c r="AT80">
        <v>0.0043</v>
      </c>
      <c r="AU80">
        <v>0.0054</v>
      </c>
      <c r="AV80">
        <v>0.0061</v>
      </c>
      <c r="AW80">
        <v>0.0066</v>
      </c>
      <c r="AX80">
        <v>0.0072</v>
      </c>
      <c r="AY80">
        <v>0.008</v>
      </c>
      <c r="AZ80">
        <v>0.0096</v>
      </c>
      <c r="BA80">
        <v>0.0107</v>
      </c>
      <c r="BB80">
        <v>0.0115</v>
      </c>
      <c r="BC80">
        <v>0.0123</v>
      </c>
      <c r="BD80">
        <v>0.0131</v>
      </c>
      <c r="BE80">
        <v>0.0146</v>
      </c>
      <c r="BF80">
        <v>0.0162</v>
      </c>
      <c r="BG80">
        <v>0.0171</v>
      </c>
      <c r="BH80">
        <v>0.0181</v>
      </c>
      <c r="BI80">
        <v>0.0192</v>
      </c>
      <c r="BJ80">
        <v>0.0205</v>
      </c>
      <c r="BK80">
        <v>0.0226</v>
      </c>
      <c r="BL80">
        <v>0.0244</v>
      </c>
      <c r="BM80">
        <v>0.0257</v>
      </c>
      <c r="BN80">
        <v>0.0273</v>
      </c>
      <c r="BO80">
        <v>0.0298</v>
      </c>
      <c r="BP80">
        <v>0.032</v>
      </c>
      <c r="BQ80">
        <v>0.0334</v>
      </c>
      <c r="BR80">
        <v>0.035</v>
      </c>
      <c r="BS80">
        <v>0.0378</v>
      </c>
      <c r="BT80">
        <v>0.0406</v>
      </c>
      <c r="BU80">
        <v>0.0423</v>
      </c>
      <c r="BV80">
        <v>0.0439</v>
      </c>
      <c r="BW80">
        <v>0.0455</v>
      </c>
      <c r="BX80">
        <v>0.0472</v>
      </c>
      <c r="BY80">
        <v>0.0496</v>
      </c>
      <c r="BZ80">
        <v>0.0746</v>
      </c>
      <c r="CA80">
        <v>0.1005</v>
      </c>
      <c r="CB80">
        <v>0.131</v>
      </c>
      <c r="CC80">
        <v>0.1599</v>
      </c>
      <c r="CD80">
        <v>0.1872</v>
      </c>
      <c r="CE80">
        <v>0.2092</v>
      </c>
      <c r="CF80">
        <v>0.229</v>
      </c>
      <c r="CG80">
        <v>0.249</v>
      </c>
      <c r="CH80">
        <v>0.2658</v>
      </c>
      <c r="CI80">
        <v>0.2833</v>
      </c>
      <c r="CJ80">
        <v>0.3005</v>
      </c>
      <c r="CK80">
        <v>0.3172</v>
      </c>
      <c r="CL80">
        <v>0.3326</v>
      </c>
      <c r="CM80">
        <v>0.346</v>
      </c>
      <c r="CN80">
        <v>0.3579</v>
      </c>
      <c r="CO80">
        <v>0.3999</v>
      </c>
      <c r="CP80">
        <v>0.4189</v>
      </c>
      <c r="CQ80">
        <v>0.4358</v>
      </c>
      <c r="CR80">
        <v>0.4522</v>
      </c>
      <c r="CS80">
        <v>0.4673</v>
      </c>
      <c r="CT80">
        <v>0.4792</v>
      </c>
      <c r="CU80">
        <v>0.4828</v>
      </c>
      <c r="CV80">
        <v>0.4862</v>
      </c>
      <c r="CW80">
        <v>0.4891</v>
      </c>
      <c r="CX80">
        <v>0.4906</v>
      </c>
      <c r="CY80">
        <v>0.4929</v>
      </c>
      <c r="CZ80">
        <v>0.4989</v>
      </c>
      <c r="DA80">
        <v>0.5082</v>
      </c>
      <c r="DB80">
        <v>0.5174</v>
      </c>
      <c r="DC80">
        <v>0.5267</v>
      </c>
      <c r="DD80">
        <v>0.5389</v>
      </c>
      <c r="DE80">
        <v>0.5492</v>
      </c>
      <c r="DF80">
        <v>0.5596</v>
      </c>
      <c r="DG80">
        <v>0.5679</v>
      </c>
      <c r="DH80">
        <v>0.57</v>
      </c>
      <c r="DI80">
        <v>0.5863</v>
      </c>
      <c r="DJ80">
        <v>0.73</v>
      </c>
      <c r="DK80">
        <v>0.7585</v>
      </c>
      <c r="DL80">
        <v>0.7854</v>
      </c>
      <c r="DM80">
        <v>0.8</v>
      </c>
      <c r="DN80">
        <v>0.8</v>
      </c>
      <c r="DO80">
        <v>0.8</v>
      </c>
      <c r="DP80">
        <v>0.8</v>
      </c>
      <c r="DQ80">
        <v>0.8</v>
      </c>
      <c r="DR80">
        <v>0.8</v>
      </c>
      <c r="DS80">
        <v>0.9301</v>
      </c>
      <c r="DT80">
        <v>0.96</v>
      </c>
      <c r="DU80">
        <v>0.96</v>
      </c>
      <c r="DV80">
        <v>0.96</v>
      </c>
      <c r="DW80">
        <v>0.96</v>
      </c>
      <c r="DX80">
        <v>0.9723</v>
      </c>
    </row>
    <row r="81" spans="1:128">
      <c r="A81">
        <v>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1.823e-8</v>
      </c>
      <c r="P81">
        <v>3.782e-7</v>
      </c>
      <c r="Q81">
        <v>2.591e-6</v>
      </c>
      <c r="R81">
        <v>6.236e-6</v>
      </c>
      <c r="S81">
        <v>9.582e-6</v>
      </c>
      <c r="T81">
        <v>1.402e-5</v>
      </c>
      <c r="U81">
        <v>1.977e-5</v>
      </c>
      <c r="V81">
        <v>3.489e-5</v>
      </c>
      <c r="W81">
        <v>5.23e-5</v>
      </c>
      <c r="X81">
        <v>6.492e-5</v>
      </c>
      <c r="Y81">
        <v>7.865e-5</v>
      </c>
      <c r="Z81">
        <v>9.484e-5</v>
      </c>
      <c r="AA81">
        <v>0.0001205</v>
      </c>
      <c r="AB81">
        <v>0.000195</v>
      </c>
      <c r="AC81">
        <v>0.0002386</v>
      </c>
      <c r="AD81">
        <v>0.000289</v>
      </c>
      <c r="AE81">
        <v>0.0003476</v>
      </c>
      <c r="AF81">
        <v>0.0004459</v>
      </c>
      <c r="AG81">
        <v>0.0006213</v>
      </c>
      <c r="AH81">
        <v>0.0007249</v>
      </c>
      <c r="AI81">
        <v>0.0008367</v>
      </c>
      <c r="AJ81">
        <v>0.0009569</v>
      </c>
      <c r="AK81">
        <v>0.0011</v>
      </c>
      <c r="AL81">
        <v>0.0014</v>
      </c>
      <c r="AM81">
        <v>0.0017</v>
      </c>
      <c r="AN81">
        <v>0.0019</v>
      </c>
      <c r="AO81">
        <v>0.0021</v>
      </c>
      <c r="AP81">
        <v>0.0026</v>
      </c>
      <c r="AQ81">
        <v>0.0032</v>
      </c>
      <c r="AR81">
        <v>0.0035</v>
      </c>
      <c r="AS81">
        <v>0.0039</v>
      </c>
      <c r="AT81">
        <v>0.0043</v>
      </c>
      <c r="AU81">
        <v>0.0054</v>
      </c>
      <c r="AV81">
        <v>0.0061</v>
      </c>
      <c r="AW81">
        <v>0.0066</v>
      </c>
      <c r="AX81">
        <v>0.0072</v>
      </c>
      <c r="AY81">
        <v>0.008</v>
      </c>
      <c r="AZ81">
        <v>0.0096</v>
      </c>
      <c r="BA81">
        <v>0.0107</v>
      </c>
      <c r="BB81">
        <v>0.0115</v>
      </c>
      <c r="BC81">
        <v>0.0123</v>
      </c>
      <c r="BD81">
        <v>0.0131</v>
      </c>
      <c r="BE81">
        <v>0.0146</v>
      </c>
      <c r="BF81">
        <v>0.0162</v>
      </c>
      <c r="BG81">
        <v>0.0171</v>
      </c>
      <c r="BH81">
        <v>0.0181</v>
      </c>
      <c r="BI81">
        <v>0.0192</v>
      </c>
      <c r="BJ81">
        <v>0.0205</v>
      </c>
      <c r="BK81">
        <v>0.0226</v>
      </c>
      <c r="BL81">
        <v>0.0244</v>
      </c>
      <c r="BM81">
        <v>0.0257</v>
      </c>
      <c r="BN81">
        <v>0.0273</v>
      </c>
      <c r="BO81">
        <v>0.0298</v>
      </c>
      <c r="BP81">
        <v>0.032</v>
      </c>
      <c r="BQ81">
        <v>0.0334</v>
      </c>
      <c r="BR81">
        <v>0.035</v>
      </c>
      <c r="BS81">
        <v>0.0378</v>
      </c>
      <c r="BT81">
        <v>0.0406</v>
      </c>
      <c r="BU81">
        <v>0.0423</v>
      </c>
      <c r="BV81">
        <v>0.0439</v>
      </c>
      <c r="BW81">
        <v>0.0455</v>
      </c>
      <c r="BX81">
        <v>0.0472</v>
      </c>
      <c r="BY81">
        <v>0.0496</v>
      </c>
      <c r="BZ81">
        <v>0.0746</v>
      </c>
      <c r="CA81">
        <v>0.1005</v>
      </c>
      <c r="CB81">
        <v>0.131</v>
      </c>
      <c r="CC81">
        <v>0.1599</v>
      </c>
      <c r="CD81">
        <v>0.1872</v>
      </c>
      <c r="CE81">
        <v>0.2092</v>
      </c>
      <c r="CF81">
        <v>0.229</v>
      </c>
      <c r="CG81">
        <v>0.249</v>
      </c>
      <c r="CH81">
        <v>0.2658</v>
      </c>
      <c r="CI81">
        <v>0.2833</v>
      </c>
      <c r="CJ81">
        <v>0.3005</v>
      </c>
      <c r="CK81">
        <v>0.3172</v>
      </c>
      <c r="CL81">
        <v>0.3326</v>
      </c>
      <c r="CM81">
        <v>0.346</v>
      </c>
      <c r="CN81">
        <v>0.3579</v>
      </c>
      <c r="CO81">
        <v>0.3999</v>
      </c>
      <c r="CP81">
        <v>0.4189</v>
      </c>
      <c r="CQ81">
        <v>0.4358</v>
      </c>
      <c r="CR81">
        <v>0.4522</v>
      </c>
      <c r="CS81">
        <v>0.4673</v>
      </c>
      <c r="CT81">
        <v>0.4792</v>
      </c>
      <c r="CU81">
        <v>0.4828</v>
      </c>
      <c r="CV81">
        <v>0.4862</v>
      </c>
      <c r="CW81">
        <v>0.4891</v>
      </c>
      <c r="CX81">
        <v>0.4906</v>
      </c>
      <c r="CY81">
        <v>0.4929</v>
      </c>
      <c r="CZ81">
        <v>0.4989</v>
      </c>
      <c r="DA81">
        <v>0.5082</v>
      </c>
      <c r="DB81">
        <v>0.5174</v>
      </c>
      <c r="DC81">
        <v>0.5267</v>
      </c>
      <c r="DD81">
        <v>0.5389</v>
      </c>
      <c r="DE81">
        <v>0.5492</v>
      </c>
      <c r="DF81">
        <v>0.5596</v>
      </c>
      <c r="DG81">
        <v>0.5679</v>
      </c>
      <c r="DH81">
        <v>0.57</v>
      </c>
      <c r="DI81">
        <v>0.5863</v>
      </c>
      <c r="DJ81">
        <v>0.73</v>
      </c>
      <c r="DK81">
        <v>0.7585</v>
      </c>
      <c r="DL81">
        <v>0.7854</v>
      </c>
      <c r="DM81">
        <v>0.8</v>
      </c>
      <c r="DN81">
        <v>0.8</v>
      </c>
      <c r="DO81">
        <v>0.8</v>
      </c>
      <c r="DP81">
        <v>0.8</v>
      </c>
      <c r="DQ81">
        <v>0.8</v>
      </c>
      <c r="DR81">
        <v>0.8</v>
      </c>
      <c r="DS81">
        <v>0.9301</v>
      </c>
      <c r="DT81">
        <v>0.96</v>
      </c>
      <c r="DU81">
        <v>0.96</v>
      </c>
      <c r="DV81">
        <v>0.96</v>
      </c>
      <c r="DW81">
        <v>0.96</v>
      </c>
      <c r="DX81">
        <v>0.9723</v>
      </c>
    </row>
    <row r="82" spans="1:128">
      <c r="A82">
        <v>8.1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1.823e-8</v>
      </c>
      <c r="P82">
        <v>3.782e-7</v>
      </c>
      <c r="Q82">
        <v>2.591e-6</v>
      </c>
      <c r="R82">
        <v>6.236e-6</v>
      </c>
      <c r="S82">
        <v>9.582e-6</v>
      </c>
      <c r="T82">
        <v>1.402e-5</v>
      </c>
      <c r="U82">
        <v>1.977e-5</v>
      </c>
      <c r="V82">
        <v>3.489e-5</v>
      </c>
      <c r="W82">
        <v>5.23e-5</v>
      </c>
      <c r="X82">
        <v>6.492e-5</v>
      </c>
      <c r="Y82">
        <v>7.865e-5</v>
      </c>
      <c r="Z82">
        <v>9.484e-5</v>
      </c>
      <c r="AA82">
        <v>0.0001205</v>
      </c>
      <c r="AB82">
        <v>0.000195</v>
      </c>
      <c r="AC82">
        <v>0.0002386</v>
      </c>
      <c r="AD82">
        <v>0.000289</v>
      </c>
      <c r="AE82">
        <v>0.0003476</v>
      </c>
      <c r="AF82">
        <v>0.0004459</v>
      </c>
      <c r="AG82">
        <v>0.0006213</v>
      </c>
      <c r="AH82">
        <v>0.0007249</v>
      </c>
      <c r="AI82">
        <v>0.0008367</v>
      </c>
      <c r="AJ82">
        <v>0.0009569</v>
      </c>
      <c r="AK82">
        <v>0.0011</v>
      </c>
      <c r="AL82">
        <v>0.0014</v>
      </c>
      <c r="AM82">
        <v>0.0017</v>
      </c>
      <c r="AN82">
        <v>0.0019</v>
      </c>
      <c r="AO82">
        <v>0.0021</v>
      </c>
      <c r="AP82">
        <v>0.0026</v>
      </c>
      <c r="AQ82">
        <v>0.0032</v>
      </c>
      <c r="AR82">
        <v>0.0035</v>
      </c>
      <c r="AS82">
        <v>0.0039</v>
      </c>
      <c r="AT82">
        <v>0.0043</v>
      </c>
      <c r="AU82">
        <v>0.0054</v>
      </c>
      <c r="AV82">
        <v>0.0061</v>
      </c>
      <c r="AW82">
        <v>0.0066</v>
      </c>
      <c r="AX82">
        <v>0.0072</v>
      </c>
      <c r="AY82">
        <v>0.008</v>
      </c>
      <c r="AZ82">
        <v>0.0096</v>
      </c>
      <c r="BA82">
        <v>0.0107</v>
      </c>
      <c r="BB82">
        <v>0.0115</v>
      </c>
      <c r="BC82">
        <v>0.0123</v>
      </c>
      <c r="BD82">
        <v>0.0131</v>
      </c>
      <c r="BE82">
        <v>0.0146</v>
      </c>
      <c r="BF82">
        <v>0.0162</v>
      </c>
      <c r="BG82">
        <v>0.0171</v>
      </c>
      <c r="BH82">
        <v>0.0181</v>
      </c>
      <c r="BI82">
        <v>0.0192</v>
      </c>
      <c r="BJ82">
        <v>0.0205</v>
      </c>
      <c r="BK82">
        <v>0.0226</v>
      </c>
      <c r="BL82">
        <v>0.0244</v>
      </c>
      <c r="BM82">
        <v>0.0257</v>
      </c>
      <c r="BN82">
        <v>0.0273</v>
      </c>
      <c r="BO82">
        <v>0.0298</v>
      </c>
      <c r="BP82">
        <v>0.032</v>
      </c>
      <c r="BQ82">
        <v>0.0334</v>
      </c>
      <c r="BR82">
        <v>0.035</v>
      </c>
      <c r="BS82">
        <v>0.0378</v>
      </c>
      <c r="BT82">
        <v>0.0406</v>
      </c>
      <c r="BU82">
        <v>0.0423</v>
      </c>
      <c r="BV82">
        <v>0.0439</v>
      </c>
      <c r="BW82">
        <v>0.0455</v>
      </c>
      <c r="BX82">
        <v>0.0472</v>
      </c>
      <c r="BY82">
        <v>0.0496</v>
      </c>
      <c r="BZ82">
        <v>0.0746</v>
      </c>
      <c r="CA82">
        <v>0.1005</v>
      </c>
      <c r="CB82">
        <v>0.131</v>
      </c>
      <c r="CC82">
        <v>0.1599</v>
      </c>
      <c r="CD82">
        <v>0.1872</v>
      </c>
      <c r="CE82">
        <v>0.2092</v>
      </c>
      <c r="CF82">
        <v>0.229</v>
      </c>
      <c r="CG82">
        <v>0.249</v>
      </c>
      <c r="CH82">
        <v>0.2658</v>
      </c>
      <c r="CI82">
        <v>0.2833</v>
      </c>
      <c r="CJ82">
        <v>0.3005</v>
      </c>
      <c r="CK82">
        <v>0.3172</v>
      </c>
      <c r="CL82">
        <v>0.3326</v>
      </c>
      <c r="CM82">
        <v>0.346</v>
      </c>
      <c r="CN82">
        <v>0.3579</v>
      </c>
      <c r="CO82">
        <v>0.3999</v>
      </c>
      <c r="CP82">
        <v>0.4189</v>
      </c>
      <c r="CQ82">
        <v>0.4358</v>
      </c>
      <c r="CR82">
        <v>0.4522</v>
      </c>
      <c r="CS82">
        <v>0.4673</v>
      </c>
      <c r="CT82">
        <v>0.4792</v>
      </c>
      <c r="CU82">
        <v>0.4828</v>
      </c>
      <c r="CV82">
        <v>0.4862</v>
      </c>
      <c r="CW82">
        <v>0.4891</v>
      </c>
      <c r="CX82">
        <v>0.4906</v>
      </c>
      <c r="CY82">
        <v>0.4929</v>
      </c>
      <c r="CZ82">
        <v>0.4989</v>
      </c>
      <c r="DA82">
        <v>0.5082</v>
      </c>
      <c r="DB82">
        <v>0.5174</v>
      </c>
      <c r="DC82">
        <v>0.5267</v>
      </c>
      <c r="DD82">
        <v>0.5389</v>
      </c>
      <c r="DE82">
        <v>0.5492</v>
      </c>
      <c r="DF82">
        <v>0.5596</v>
      </c>
      <c r="DG82">
        <v>0.5679</v>
      </c>
      <c r="DH82">
        <v>0.57</v>
      </c>
      <c r="DI82">
        <v>0.5863</v>
      </c>
      <c r="DJ82">
        <v>0.73</v>
      </c>
      <c r="DK82">
        <v>0.7585</v>
      </c>
      <c r="DL82">
        <v>0.7854</v>
      </c>
      <c r="DM82">
        <v>0.8</v>
      </c>
      <c r="DN82">
        <v>0.8</v>
      </c>
      <c r="DO82">
        <v>0.8</v>
      </c>
      <c r="DP82">
        <v>0.8</v>
      </c>
      <c r="DQ82">
        <v>0.8</v>
      </c>
      <c r="DR82">
        <v>0.8</v>
      </c>
      <c r="DS82">
        <v>0.9301</v>
      </c>
      <c r="DT82">
        <v>0.96</v>
      </c>
      <c r="DU82">
        <v>0.96</v>
      </c>
      <c r="DV82">
        <v>0.96</v>
      </c>
      <c r="DW82">
        <v>0.96</v>
      </c>
      <c r="DX82">
        <v>0.9723</v>
      </c>
    </row>
    <row r="83" spans="1:128">
      <c r="A83">
        <v>8.2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1.823e-8</v>
      </c>
      <c r="P83">
        <v>3.782e-7</v>
      </c>
      <c r="Q83">
        <v>2.591e-6</v>
      </c>
      <c r="R83">
        <v>6.236e-6</v>
      </c>
      <c r="S83">
        <v>9.582e-6</v>
      </c>
      <c r="T83">
        <v>1.402e-5</v>
      </c>
      <c r="U83">
        <v>1.977e-5</v>
      </c>
      <c r="V83">
        <v>3.489e-5</v>
      </c>
      <c r="W83">
        <v>5.23e-5</v>
      </c>
      <c r="X83">
        <v>6.492e-5</v>
      </c>
      <c r="Y83">
        <v>7.865e-5</v>
      </c>
      <c r="Z83">
        <v>9.484e-5</v>
      </c>
      <c r="AA83">
        <v>0.0001205</v>
      </c>
      <c r="AB83">
        <v>0.000195</v>
      </c>
      <c r="AC83">
        <v>0.0002386</v>
      </c>
      <c r="AD83">
        <v>0.000289</v>
      </c>
      <c r="AE83">
        <v>0.0003476</v>
      </c>
      <c r="AF83">
        <v>0.0004459</v>
      </c>
      <c r="AG83">
        <v>0.0006213</v>
      </c>
      <c r="AH83">
        <v>0.0007249</v>
      </c>
      <c r="AI83">
        <v>0.0008367</v>
      </c>
      <c r="AJ83">
        <v>0.0009569</v>
      </c>
      <c r="AK83">
        <v>0.0011</v>
      </c>
      <c r="AL83">
        <v>0.0014</v>
      </c>
      <c r="AM83">
        <v>0.0017</v>
      </c>
      <c r="AN83">
        <v>0.0019</v>
      </c>
      <c r="AO83">
        <v>0.0021</v>
      </c>
      <c r="AP83">
        <v>0.0026</v>
      </c>
      <c r="AQ83">
        <v>0.0032</v>
      </c>
      <c r="AR83">
        <v>0.0035</v>
      </c>
      <c r="AS83">
        <v>0.0039</v>
      </c>
      <c r="AT83">
        <v>0.0043</v>
      </c>
      <c r="AU83">
        <v>0.0054</v>
      </c>
      <c r="AV83">
        <v>0.0061</v>
      </c>
      <c r="AW83">
        <v>0.0066</v>
      </c>
      <c r="AX83">
        <v>0.0072</v>
      </c>
      <c r="AY83">
        <v>0.008</v>
      </c>
      <c r="AZ83">
        <v>0.0096</v>
      </c>
      <c r="BA83">
        <v>0.0107</v>
      </c>
      <c r="BB83">
        <v>0.0115</v>
      </c>
      <c r="BC83">
        <v>0.0123</v>
      </c>
      <c r="BD83">
        <v>0.0131</v>
      </c>
      <c r="BE83">
        <v>0.0146</v>
      </c>
      <c r="BF83">
        <v>0.0162</v>
      </c>
      <c r="BG83">
        <v>0.0171</v>
      </c>
      <c r="BH83">
        <v>0.0181</v>
      </c>
      <c r="BI83">
        <v>0.0192</v>
      </c>
      <c r="BJ83">
        <v>0.0205</v>
      </c>
      <c r="BK83">
        <v>0.0226</v>
      </c>
      <c r="BL83">
        <v>0.0244</v>
      </c>
      <c r="BM83">
        <v>0.0257</v>
      </c>
      <c r="BN83">
        <v>0.0273</v>
      </c>
      <c r="BO83">
        <v>0.0298</v>
      </c>
      <c r="BP83">
        <v>0.032</v>
      </c>
      <c r="BQ83">
        <v>0.0334</v>
      </c>
      <c r="BR83">
        <v>0.035</v>
      </c>
      <c r="BS83">
        <v>0.0378</v>
      </c>
      <c r="BT83">
        <v>0.0406</v>
      </c>
      <c r="BU83">
        <v>0.0423</v>
      </c>
      <c r="BV83">
        <v>0.0439</v>
      </c>
      <c r="BW83">
        <v>0.0455</v>
      </c>
      <c r="BX83">
        <v>0.0472</v>
      </c>
      <c r="BY83">
        <v>0.0496</v>
      </c>
      <c r="BZ83">
        <v>0.0746</v>
      </c>
      <c r="CA83">
        <v>0.1005</v>
      </c>
      <c r="CB83">
        <v>0.131</v>
      </c>
      <c r="CC83">
        <v>0.1599</v>
      </c>
      <c r="CD83">
        <v>0.1872</v>
      </c>
      <c r="CE83">
        <v>0.2092</v>
      </c>
      <c r="CF83">
        <v>0.229</v>
      </c>
      <c r="CG83">
        <v>0.249</v>
      </c>
      <c r="CH83">
        <v>0.2658</v>
      </c>
      <c r="CI83">
        <v>0.2833</v>
      </c>
      <c r="CJ83">
        <v>0.3005</v>
      </c>
      <c r="CK83">
        <v>0.3172</v>
      </c>
      <c r="CL83">
        <v>0.3326</v>
      </c>
      <c r="CM83">
        <v>0.346</v>
      </c>
      <c r="CN83">
        <v>0.3579</v>
      </c>
      <c r="CO83">
        <v>0.3999</v>
      </c>
      <c r="CP83">
        <v>0.4189</v>
      </c>
      <c r="CQ83">
        <v>0.4358</v>
      </c>
      <c r="CR83">
        <v>0.4522</v>
      </c>
      <c r="CS83">
        <v>0.4673</v>
      </c>
      <c r="CT83">
        <v>0.4792</v>
      </c>
      <c r="CU83">
        <v>0.4828</v>
      </c>
      <c r="CV83">
        <v>0.4862</v>
      </c>
      <c r="CW83">
        <v>0.4891</v>
      </c>
      <c r="CX83">
        <v>0.4906</v>
      </c>
      <c r="CY83">
        <v>0.4929</v>
      </c>
      <c r="CZ83">
        <v>0.4989</v>
      </c>
      <c r="DA83">
        <v>0.5082</v>
      </c>
      <c r="DB83">
        <v>0.5174</v>
      </c>
      <c r="DC83">
        <v>0.5267</v>
      </c>
      <c r="DD83">
        <v>0.5389</v>
      </c>
      <c r="DE83">
        <v>0.5492</v>
      </c>
      <c r="DF83">
        <v>0.5596</v>
      </c>
      <c r="DG83">
        <v>0.5679</v>
      </c>
      <c r="DH83">
        <v>0.57</v>
      </c>
      <c r="DI83">
        <v>0.5863</v>
      </c>
      <c r="DJ83">
        <v>0.73</v>
      </c>
      <c r="DK83">
        <v>0.7585</v>
      </c>
      <c r="DL83">
        <v>0.7854</v>
      </c>
      <c r="DM83">
        <v>0.8</v>
      </c>
      <c r="DN83">
        <v>0.8</v>
      </c>
      <c r="DO83">
        <v>0.8</v>
      </c>
      <c r="DP83">
        <v>0.8</v>
      </c>
      <c r="DQ83">
        <v>0.8</v>
      </c>
      <c r="DR83">
        <v>0.8</v>
      </c>
      <c r="DS83">
        <v>0.9301</v>
      </c>
      <c r="DT83">
        <v>0.96</v>
      </c>
      <c r="DU83">
        <v>0.96</v>
      </c>
      <c r="DV83">
        <v>0.96</v>
      </c>
      <c r="DW83">
        <v>0.96</v>
      </c>
      <c r="DX83">
        <v>0.9723</v>
      </c>
    </row>
    <row r="84" spans="1:128">
      <c r="A84">
        <v>8.3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1.823e-8</v>
      </c>
      <c r="P84">
        <v>3.782e-7</v>
      </c>
      <c r="Q84">
        <v>2.591e-6</v>
      </c>
      <c r="R84">
        <v>6.236e-6</v>
      </c>
      <c r="S84">
        <v>9.582e-6</v>
      </c>
      <c r="T84">
        <v>1.402e-5</v>
      </c>
      <c r="U84">
        <v>1.977e-5</v>
      </c>
      <c r="V84">
        <v>3.489e-5</v>
      </c>
      <c r="W84">
        <v>5.23e-5</v>
      </c>
      <c r="X84">
        <v>6.492e-5</v>
      </c>
      <c r="Y84">
        <v>7.865e-5</v>
      </c>
      <c r="Z84">
        <v>9.484e-5</v>
      </c>
      <c r="AA84">
        <v>0.0001205</v>
      </c>
      <c r="AB84">
        <v>0.000195</v>
      </c>
      <c r="AC84">
        <v>0.0002386</v>
      </c>
      <c r="AD84">
        <v>0.000289</v>
      </c>
      <c r="AE84">
        <v>0.0003476</v>
      </c>
      <c r="AF84">
        <v>0.0004459</v>
      </c>
      <c r="AG84">
        <v>0.0006213</v>
      </c>
      <c r="AH84">
        <v>0.0007249</v>
      </c>
      <c r="AI84">
        <v>0.0008367</v>
      </c>
      <c r="AJ84">
        <v>0.0009569</v>
      </c>
      <c r="AK84">
        <v>0.0011</v>
      </c>
      <c r="AL84">
        <v>0.0014</v>
      </c>
      <c r="AM84">
        <v>0.0017</v>
      </c>
      <c r="AN84">
        <v>0.0019</v>
      </c>
      <c r="AO84">
        <v>0.0021</v>
      </c>
      <c r="AP84">
        <v>0.0026</v>
      </c>
      <c r="AQ84">
        <v>0.0032</v>
      </c>
      <c r="AR84">
        <v>0.0035</v>
      </c>
      <c r="AS84">
        <v>0.0039</v>
      </c>
      <c r="AT84">
        <v>0.0043</v>
      </c>
      <c r="AU84">
        <v>0.0054</v>
      </c>
      <c r="AV84">
        <v>0.0061</v>
      </c>
      <c r="AW84">
        <v>0.0066</v>
      </c>
      <c r="AX84">
        <v>0.0072</v>
      </c>
      <c r="AY84">
        <v>0.008</v>
      </c>
      <c r="AZ84">
        <v>0.0096</v>
      </c>
      <c r="BA84">
        <v>0.0107</v>
      </c>
      <c r="BB84">
        <v>0.0115</v>
      </c>
      <c r="BC84">
        <v>0.0123</v>
      </c>
      <c r="BD84">
        <v>0.0131</v>
      </c>
      <c r="BE84">
        <v>0.0146</v>
      </c>
      <c r="BF84">
        <v>0.0162</v>
      </c>
      <c r="BG84">
        <v>0.0171</v>
      </c>
      <c r="BH84">
        <v>0.0181</v>
      </c>
      <c r="BI84">
        <v>0.0192</v>
      </c>
      <c r="BJ84">
        <v>0.0205</v>
      </c>
      <c r="BK84">
        <v>0.0226</v>
      </c>
      <c r="BL84">
        <v>0.0244</v>
      </c>
      <c r="BM84">
        <v>0.0257</v>
      </c>
      <c r="BN84">
        <v>0.0273</v>
      </c>
      <c r="BO84">
        <v>0.0298</v>
      </c>
      <c r="BP84">
        <v>0.032</v>
      </c>
      <c r="BQ84">
        <v>0.0334</v>
      </c>
      <c r="BR84">
        <v>0.035</v>
      </c>
      <c r="BS84">
        <v>0.0378</v>
      </c>
      <c r="BT84">
        <v>0.0406</v>
      </c>
      <c r="BU84">
        <v>0.0423</v>
      </c>
      <c r="BV84">
        <v>0.0439</v>
      </c>
      <c r="BW84">
        <v>0.0455</v>
      </c>
      <c r="BX84">
        <v>0.0472</v>
      </c>
      <c r="BY84">
        <v>0.0496</v>
      </c>
      <c r="BZ84">
        <v>0.0746</v>
      </c>
      <c r="CA84">
        <v>0.1005</v>
      </c>
      <c r="CB84">
        <v>0.131</v>
      </c>
      <c r="CC84">
        <v>0.1599</v>
      </c>
      <c r="CD84">
        <v>0.1872</v>
      </c>
      <c r="CE84">
        <v>0.2092</v>
      </c>
      <c r="CF84">
        <v>0.229</v>
      </c>
      <c r="CG84">
        <v>0.249</v>
      </c>
      <c r="CH84">
        <v>0.2658</v>
      </c>
      <c r="CI84">
        <v>0.2833</v>
      </c>
      <c r="CJ84">
        <v>0.3005</v>
      </c>
      <c r="CK84">
        <v>0.3172</v>
      </c>
      <c r="CL84">
        <v>0.3326</v>
      </c>
      <c r="CM84">
        <v>0.346</v>
      </c>
      <c r="CN84">
        <v>0.3579</v>
      </c>
      <c r="CO84">
        <v>0.3999</v>
      </c>
      <c r="CP84">
        <v>0.4189</v>
      </c>
      <c r="CQ84">
        <v>0.4358</v>
      </c>
      <c r="CR84">
        <v>0.4522</v>
      </c>
      <c r="CS84">
        <v>0.4673</v>
      </c>
      <c r="CT84">
        <v>0.4792</v>
      </c>
      <c r="CU84">
        <v>0.4828</v>
      </c>
      <c r="CV84">
        <v>0.4862</v>
      </c>
      <c r="CW84">
        <v>0.4891</v>
      </c>
      <c r="CX84">
        <v>0.4906</v>
      </c>
      <c r="CY84">
        <v>0.4929</v>
      </c>
      <c r="CZ84">
        <v>0.4989</v>
      </c>
      <c r="DA84">
        <v>0.5082</v>
      </c>
      <c r="DB84">
        <v>0.5174</v>
      </c>
      <c r="DC84">
        <v>0.5267</v>
      </c>
      <c r="DD84">
        <v>0.5389</v>
      </c>
      <c r="DE84">
        <v>0.5492</v>
      </c>
      <c r="DF84">
        <v>0.5596</v>
      </c>
      <c r="DG84">
        <v>0.5679</v>
      </c>
      <c r="DH84">
        <v>0.57</v>
      </c>
      <c r="DI84">
        <v>0.5863</v>
      </c>
      <c r="DJ84">
        <v>0.73</v>
      </c>
      <c r="DK84">
        <v>0.7585</v>
      </c>
      <c r="DL84">
        <v>0.7854</v>
      </c>
      <c r="DM84">
        <v>0.8</v>
      </c>
      <c r="DN84">
        <v>0.8</v>
      </c>
      <c r="DO84">
        <v>0.8</v>
      </c>
      <c r="DP84">
        <v>0.8</v>
      </c>
      <c r="DQ84">
        <v>0.8</v>
      </c>
      <c r="DR84">
        <v>0.8</v>
      </c>
      <c r="DS84">
        <v>0.9301</v>
      </c>
      <c r="DT84">
        <v>0.96</v>
      </c>
      <c r="DU84">
        <v>0.96</v>
      </c>
      <c r="DV84">
        <v>0.96</v>
      </c>
      <c r="DW84">
        <v>0.96</v>
      </c>
      <c r="DX84">
        <v>0.9723</v>
      </c>
    </row>
    <row r="85" spans="1:128">
      <c r="A85">
        <v>8.4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1.823e-8</v>
      </c>
      <c r="P85">
        <v>3.782e-7</v>
      </c>
      <c r="Q85">
        <v>2.591e-6</v>
      </c>
      <c r="R85">
        <v>6.236e-6</v>
      </c>
      <c r="S85">
        <v>9.582e-6</v>
      </c>
      <c r="T85">
        <v>1.402e-5</v>
      </c>
      <c r="U85">
        <v>1.977e-5</v>
      </c>
      <c r="V85">
        <v>3.489e-5</v>
      </c>
      <c r="W85">
        <v>5.23e-5</v>
      </c>
      <c r="X85">
        <v>6.492e-5</v>
      </c>
      <c r="Y85">
        <v>7.865e-5</v>
      </c>
      <c r="Z85">
        <v>9.484e-5</v>
      </c>
      <c r="AA85">
        <v>0.0001205</v>
      </c>
      <c r="AB85">
        <v>0.000195</v>
      </c>
      <c r="AC85">
        <v>0.0002386</v>
      </c>
      <c r="AD85">
        <v>0.000289</v>
      </c>
      <c r="AE85">
        <v>0.0003476</v>
      </c>
      <c r="AF85">
        <v>0.0004459</v>
      </c>
      <c r="AG85">
        <v>0.0006213</v>
      </c>
      <c r="AH85">
        <v>0.0007249</v>
      </c>
      <c r="AI85">
        <v>0.0008367</v>
      </c>
      <c r="AJ85">
        <v>0.0009569</v>
      </c>
      <c r="AK85">
        <v>0.0011</v>
      </c>
      <c r="AL85">
        <v>0.0014</v>
      </c>
      <c r="AM85">
        <v>0.0017</v>
      </c>
      <c r="AN85">
        <v>0.0019</v>
      </c>
      <c r="AO85">
        <v>0.0021</v>
      </c>
      <c r="AP85">
        <v>0.0026</v>
      </c>
      <c r="AQ85">
        <v>0.0032</v>
      </c>
      <c r="AR85">
        <v>0.0035</v>
      </c>
      <c r="AS85">
        <v>0.0039</v>
      </c>
      <c r="AT85">
        <v>0.0043</v>
      </c>
      <c r="AU85">
        <v>0.0054</v>
      </c>
      <c r="AV85">
        <v>0.0061</v>
      </c>
      <c r="AW85">
        <v>0.0066</v>
      </c>
      <c r="AX85">
        <v>0.0072</v>
      </c>
      <c r="AY85">
        <v>0.008</v>
      </c>
      <c r="AZ85">
        <v>0.0096</v>
      </c>
      <c r="BA85">
        <v>0.0107</v>
      </c>
      <c r="BB85">
        <v>0.0115</v>
      </c>
      <c r="BC85">
        <v>0.0123</v>
      </c>
      <c r="BD85">
        <v>0.0131</v>
      </c>
      <c r="BE85">
        <v>0.0146</v>
      </c>
      <c r="BF85">
        <v>0.0162</v>
      </c>
      <c r="BG85">
        <v>0.0171</v>
      </c>
      <c r="BH85">
        <v>0.0181</v>
      </c>
      <c r="BI85">
        <v>0.0192</v>
      </c>
      <c r="BJ85">
        <v>0.0205</v>
      </c>
      <c r="BK85">
        <v>0.0226</v>
      </c>
      <c r="BL85">
        <v>0.0244</v>
      </c>
      <c r="BM85">
        <v>0.0257</v>
      </c>
      <c r="BN85">
        <v>0.0273</v>
      </c>
      <c r="BO85">
        <v>0.0298</v>
      </c>
      <c r="BP85">
        <v>0.032</v>
      </c>
      <c r="BQ85">
        <v>0.0334</v>
      </c>
      <c r="BR85">
        <v>0.035</v>
      </c>
      <c r="BS85">
        <v>0.0378</v>
      </c>
      <c r="BT85">
        <v>0.0406</v>
      </c>
      <c r="BU85">
        <v>0.0423</v>
      </c>
      <c r="BV85">
        <v>0.0439</v>
      </c>
      <c r="BW85">
        <v>0.0455</v>
      </c>
      <c r="BX85">
        <v>0.0472</v>
      </c>
      <c r="BY85">
        <v>0.0496</v>
      </c>
      <c r="BZ85">
        <v>0.0746</v>
      </c>
      <c r="CA85">
        <v>0.1005</v>
      </c>
      <c r="CB85">
        <v>0.131</v>
      </c>
      <c r="CC85">
        <v>0.1599</v>
      </c>
      <c r="CD85">
        <v>0.1872</v>
      </c>
      <c r="CE85">
        <v>0.2092</v>
      </c>
      <c r="CF85">
        <v>0.229</v>
      </c>
      <c r="CG85">
        <v>0.249</v>
      </c>
      <c r="CH85">
        <v>0.2658</v>
      </c>
      <c r="CI85">
        <v>0.2833</v>
      </c>
      <c r="CJ85">
        <v>0.3005</v>
      </c>
      <c r="CK85">
        <v>0.3172</v>
      </c>
      <c r="CL85">
        <v>0.3326</v>
      </c>
      <c r="CM85">
        <v>0.346</v>
      </c>
      <c r="CN85">
        <v>0.3579</v>
      </c>
      <c r="CO85">
        <v>0.3999</v>
      </c>
      <c r="CP85">
        <v>0.4189</v>
      </c>
      <c r="CQ85">
        <v>0.4358</v>
      </c>
      <c r="CR85">
        <v>0.4522</v>
      </c>
      <c r="CS85">
        <v>0.4673</v>
      </c>
      <c r="CT85">
        <v>0.4792</v>
      </c>
      <c r="CU85">
        <v>0.4828</v>
      </c>
      <c r="CV85">
        <v>0.4862</v>
      </c>
      <c r="CW85">
        <v>0.4891</v>
      </c>
      <c r="CX85">
        <v>0.4906</v>
      </c>
      <c r="CY85">
        <v>0.4929</v>
      </c>
      <c r="CZ85">
        <v>0.4989</v>
      </c>
      <c r="DA85">
        <v>0.5082</v>
      </c>
      <c r="DB85">
        <v>0.5174</v>
      </c>
      <c r="DC85">
        <v>0.5267</v>
      </c>
      <c r="DD85">
        <v>0.5389</v>
      </c>
      <c r="DE85">
        <v>0.5492</v>
      </c>
      <c r="DF85">
        <v>0.5596</v>
      </c>
      <c r="DG85">
        <v>0.5679</v>
      </c>
      <c r="DH85">
        <v>0.57</v>
      </c>
      <c r="DI85">
        <v>0.5863</v>
      </c>
      <c r="DJ85">
        <v>0.73</v>
      </c>
      <c r="DK85">
        <v>0.7585</v>
      </c>
      <c r="DL85">
        <v>0.7854</v>
      </c>
      <c r="DM85">
        <v>0.8</v>
      </c>
      <c r="DN85">
        <v>0.8</v>
      </c>
      <c r="DO85">
        <v>0.8</v>
      </c>
      <c r="DP85">
        <v>0.8</v>
      </c>
      <c r="DQ85">
        <v>0.8</v>
      </c>
      <c r="DR85">
        <v>0.8</v>
      </c>
      <c r="DS85">
        <v>0.9301</v>
      </c>
      <c r="DT85">
        <v>0.96</v>
      </c>
      <c r="DU85">
        <v>0.96</v>
      </c>
      <c r="DV85">
        <v>0.96</v>
      </c>
      <c r="DW85">
        <v>0.96</v>
      </c>
      <c r="DX85">
        <v>0.9723</v>
      </c>
    </row>
    <row r="86" spans="1:128">
      <c r="A86">
        <v>8.5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1.823e-8</v>
      </c>
      <c r="P86">
        <v>3.782e-7</v>
      </c>
      <c r="Q86">
        <v>2.591e-6</v>
      </c>
      <c r="R86">
        <v>6.236e-6</v>
      </c>
      <c r="S86">
        <v>9.582e-6</v>
      </c>
      <c r="T86">
        <v>1.402e-5</v>
      </c>
      <c r="U86">
        <v>1.977e-5</v>
      </c>
      <c r="V86">
        <v>3.489e-5</v>
      </c>
      <c r="W86">
        <v>5.23e-5</v>
      </c>
      <c r="X86">
        <v>6.492e-5</v>
      </c>
      <c r="Y86">
        <v>7.865e-5</v>
      </c>
      <c r="Z86">
        <v>9.484e-5</v>
      </c>
      <c r="AA86">
        <v>0.0001205</v>
      </c>
      <c r="AB86">
        <v>0.000195</v>
      </c>
      <c r="AC86">
        <v>0.0002386</v>
      </c>
      <c r="AD86">
        <v>0.000289</v>
      </c>
      <c r="AE86">
        <v>0.0003476</v>
      </c>
      <c r="AF86">
        <v>0.0004459</v>
      </c>
      <c r="AG86">
        <v>0.0006213</v>
      </c>
      <c r="AH86">
        <v>0.0007249</v>
      </c>
      <c r="AI86">
        <v>0.0008367</v>
      </c>
      <c r="AJ86">
        <v>0.0009569</v>
      </c>
      <c r="AK86">
        <v>0.0011</v>
      </c>
      <c r="AL86">
        <v>0.0014</v>
      </c>
      <c r="AM86">
        <v>0.0017</v>
      </c>
      <c r="AN86">
        <v>0.0019</v>
      </c>
      <c r="AO86">
        <v>0.0021</v>
      </c>
      <c r="AP86">
        <v>0.0026</v>
      </c>
      <c r="AQ86">
        <v>0.0032</v>
      </c>
      <c r="AR86">
        <v>0.0035</v>
      </c>
      <c r="AS86">
        <v>0.0039</v>
      </c>
      <c r="AT86">
        <v>0.0043</v>
      </c>
      <c r="AU86">
        <v>0.0054</v>
      </c>
      <c r="AV86">
        <v>0.0061</v>
      </c>
      <c r="AW86">
        <v>0.0066</v>
      </c>
      <c r="AX86">
        <v>0.0072</v>
      </c>
      <c r="AY86">
        <v>0.008</v>
      </c>
      <c r="AZ86">
        <v>0.0096</v>
      </c>
      <c r="BA86">
        <v>0.0107</v>
      </c>
      <c r="BB86">
        <v>0.0115</v>
      </c>
      <c r="BC86">
        <v>0.0123</v>
      </c>
      <c r="BD86">
        <v>0.0131</v>
      </c>
      <c r="BE86">
        <v>0.0146</v>
      </c>
      <c r="BF86">
        <v>0.0162</v>
      </c>
      <c r="BG86">
        <v>0.0171</v>
      </c>
      <c r="BH86">
        <v>0.0181</v>
      </c>
      <c r="BI86">
        <v>0.0192</v>
      </c>
      <c r="BJ86">
        <v>0.0205</v>
      </c>
      <c r="BK86">
        <v>0.0226</v>
      </c>
      <c r="BL86">
        <v>0.0244</v>
      </c>
      <c r="BM86">
        <v>0.0257</v>
      </c>
      <c r="BN86">
        <v>0.0273</v>
      </c>
      <c r="BO86">
        <v>0.0298</v>
      </c>
      <c r="BP86">
        <v>0.032</v>
      </c>
      <c r="BQ86">
        <v>0.0334</v>
      </c>
      <c r="BR86">
        <v>0.035</v>
      </c>
      <c r="BS86">
        <v>0.0378</v>
      </c>
      <c r="BT86">
        <v>0.0406</v>
      </c>
      <c r="BU86">
        <v>0.0423</v>
      </c>
      <c r="BV86">
        <v>0.0439</v>
      </c>
      <c r="BW86">
        <v>0.0455</v>
      </c>
      <c r="BX86">
        <v>0.0472</v>
      </c>
      <c r="BY86">
        <v>0.0496</v>
      </c>
      <c r="BZ86">
        <v>0.0746</v>
      </c>
      <c r="CA86">
        <v>0.1005</v>
      </c>
      <c r="CB86">
        <v>0.131</v>
      </c>
      <c r="CC86">
        <v>0.1599</v>
      </c>
      <c r="CD86">
        <v>0.1872</v>
      </c>
      <c r="CE86">
        <v>0.2092</v>
      </c>
      <c r="CF86">
        <v>0.229</v>
      </c>
      <c r="CG86">
        <v>0.249</v>
      </c>
      <c r="CH86">
        <v>0.2658</v>
      </c>
      <c r="CI86">
        <v>0.2833</v>
      </c>
      <c r="CJ86">
        <v>0.3005</v>
      </c>
      <c r="CK86">
        <v>0.3172</v>
      </c>
      <c r="CL86">
        <v>0.3326</v>
      </c>
      <c r="CM86">
        <v>0.346</v>
      </c>
      <c r="CN86">
        <v>0.3579</v>
      </c>
      <c r="CO86">
        <v>0.3999</v>
      </c>
      <c r="CP86">
        <v>0.4189</v>
      </c>
      <c r="CQ86">
        <v>0.4358</v>
      </c>
      <c r="CR86">
        <v>0.4522</v>
      </c>
      <c r="CS86">
        <v>0.4673</v>
      </c>
      <c r="CT86">
        <v>0.4792</v>
      </c>
      <c r="CU86">
        <v>0.4828</v>
      </c>
      <c r="CV86">
        <v>0.4862</v>
      </c>
      <c r="CW86">
        <v>0.4891</v>
      </c>
      <c r="CX86">
        <v>0.4906</v>
      </c>
      <c r="CY86">
        <v>0.4929</v>
      </c>
      <c r="CZ86">
        <v>0.4989</v>
      </c>
      <c r="DA86">
        <v>0.5082</v>
      </c>
      <c r="DB86">
        <v>0.5174</v>
      </c>
      <c r="DC86">
        <v>0.5267</v>
      </c>
      <c r="DD86">
        <v>0.5389</v>
      </c>
      <c r="DE86">
        <v>0.5492</v>
      </c>
      <c r="DF86">
        <v>0.5596</v>
      </c>
      <c r="DG86">
        <v>0.5679</v>
      </c>
      <c r="DH86">
        <v>0.57</v>
      </c>
      <c r="DI86">
        <v>0.5863</v>
      </c>
      <c r="DJ86">
        <v>0.73</v>
      </c>
      <c r="DK86">
        <v>0.7585</v>
      </c>
      <c r="DL86">
        <v>0.7854</v>
      </c>
      <c r="DM86">
        <v>0.8</v>
      </c>
      <c r="DN86">
        <v>0.8</v>
      </c>
      <c r="DO86">
        <v>0.8</v>
      </c>
      <c r="DP86">
        <v>0.8</v>
      </c>
      <c r="DQ86">
        <v>0.8</v>
      </c>
      <c r="DR86">
        <v>0.8</v>
      </c>
      <c r="DS86">
        <v>0.9301</v>
      </c>
      <c r="DT86">
        <v>0.96</v>
      </c>
      <c r="DU86">
        <v>0.96</v>
      </c>
      <c r="DV86">
        <v>0.96</v>
      </c>
      <c r="DW86">
        <v>0.96</v>
      </c>
      <c r="DX86">
        <v>0.9723</v>
      </c>
    </row>
    <row r="87" spans="1:128">
      <c r="A87">
        <v>8.6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1.823e-8</v>
      </c>
      <c r="P87">
        <v>3.782e-7</v>
      </c>
      <c r="Q87">
        <v>2.591e-6</v>
      </c>
      <c r="R87">
        <v>6.236e-6</v>
      </c>
      <c r="S87">
        <v>9.582e-6</v>
      </c>
      <c r="T87">
        <v>1.402e-5</v>
      </c>
      <c r="U87">
        <v>1.977e-5</v>
      </c>
      <c r="V87">
        <v>3.489e-5</v>
      </c>
      <c r="W87">
        <v>5.23e-5</v>
      </c>
      <c r="X87">
        <v>6.492e-5</v>
      </c>
      <c r="Y87">
        <v>7.865e-5</v>
      </c>
      <c r="Z87">
        <v>9.484e-5</v>
      </c>
      <c r="AA87">
        <v>0.0001205</v>
      </c>
      <c r="AB87">
        <v>0.000195</v>
      </c>
      <c r="AC87">
        <v>0.0002386</v>
      </c>
      <c r="AD87">
        <v>0.000289</v>
      </c>
      <c r="AE87">
        <v>0.0003476</v>
      </c>
      <c r="AF87">
        <v>0.0004459</v>
      </c>
      <c r="AG87">
        <v>0.0006213</v>
      </c>
      <c r="AH87">
        <v>0.0007249</v>
      </c>
      <c r="AI87">
        <v>0.0008367</v>
      </c>
      <c r="AJ87">
        <v>0.0009569</v>
      </c>
      <c r="AK87">
        <v>0.0011</v>
      </c>
      <c r="AL87">
        <v>0.0014</v>
      </c>
      <c r="AM87">
        <v>0.0017</v>
      </c>
      <c r="AN87">
        <v>0.0019</v>
      </c>
      <c r="AO87">
        <v>0.0021</v>
      </c>
      <c r="AP87">
        <v>0.0026</v>
      </c>
      <c r="AQ87">
        <v>0.0032</v>
      </c>
      <c r="AR87">
        <v>0.0035</v>
      </c>
      <c r="AS87">
        <v>0.0039</v>
      </c>
      <c r="AT87">
        <v>0.0043</v>
      </c>
      <c r="AU87">
        <v>0.0054</v>
      </c>
      <c r="AV87">
        <v>0.0061</v>
      </c>
      <c r="AW87">
        <v>0.0066</v>
      </c>
      <c r="AX87">
        <v>0.0072</v>
      </c>
      <c r="AY87">
        <v>0.008</v>
      </c>
      <c r="AZ87">
        <v>0.0096</v>
      </c>
      <c r="BA87">
        <v>0.0107</v>
      </c>
      <c r="BB87">
        <v>0.0115</v>
      </c>
      <c r="BC87">
        <v>0.0123</v>
      </c>
      <c r="BD87">
        <v>0.0131</v>
      </c>
      <c r="BE87">
        <v>0.0146</v>
      </c>
      <c r="BF87">
        <v>0.0162</v>
      </c>
      <c r="BG87">
        <v>0.0171</v>
      </c>
      <c r="BH87">
        <v>0.0181</v>
      </c>
      <c r="BI87">
        <v>0.0192</v>
      </c>
      <c r="BJ87">
        <v>0.0205</v>
      </c>
      <c r="BK87">
        <v>0.0226</v>
      </c>
      <c r="BL87">
        <v>0.0244</v>
      </c>
      <c r="BM87">
        <v>0.0257</v>
      </c>
      <c r="BN87">
        <v>0.0273</v>
      </c>
      <c r="BO87">
        <v>0.0298</v>
      </c>
      <c r="BP87">
        <v>0.032</v>
      </c>
      <c r="BQ87">
        <v>0.0334</v>
      </c>
      <c r="BR87">
        <v>0.035</v>
      </c>
      <c r="BS87">
        <v>0.0378</v>
      </c>
      <c r="BT87">
        <v>0.0406</v>
      </c>
      <c r="BU87">
        <v>0.0423</v>
      </c>
      <c r="BV87">
        <v>0.0439</v>
      </c>
      <c r="BW87">
        <v>0.0455</v>
      </c>
      <c r="BX87">
        <v>0.0472</v>
      </c>
      <c r="BY87">
        <v>0.0496</v>
      </c>
      <c r="BZ87">
        <v>0.0746</v>
      </c>
      <c r="CA87">
        <v>0.1005</v>
      </c>
      <c r="CB87">
        <v>0.131</v>
      </c>
      <c r="CC87">
        <v>0.1599</v>
      </c>
      <c r="CD87">
        <v>0.1872</v>
      </c>
      <c r="CE87">
        <v>0.2092</v>
      </c>
      <c r="CF87">
        <v>0.229</v>
      </c>
      <c r="CG87">
        <v>0.249</v>
      </c>
      <c r="CH87">
        <v>0.2658</v>
      </c>
      <c r="CI87">
        <v>0.2833</v>
      </c>
      <c r="CJ87">
        <v>0.3005</v>
      </c>
      <c r="CK87">
        <v>0.3172</v>
      </c>
      <c r="CL87">
        <v>0.3326</v>
      </c>
      <c r="CM87">
        <v>0.346</v>
      </c>
      <c r="CN87">
        <v>0.3579</v>
      </c>
      <c r="CO87">
        <v>0.3999</v>
      </c>
      <c r="CP87">
        <v>0.4189</v>
      </c>
      <c r="CQ87">
        <v>0.4358</v>
      </c>
      <c r="CR87">
        <v>0.4522</v>
      </c>
      <c r="CS87">
        <v>0.4673</v>
      </c>
      <c r="CT87">
        <v>0.4792</v>
      </c>
      <c r="CU87">
        <v>0.4828</v>
      </c>
      <c r="CV87">
        <v>0.4862</v>
      </c>
      <c r="CW87">
        <v>0.4891</v>
      </c>
      <c r="CX87">
        <v>0.4906</v>
      </c>
      <c r="CY87">
        <v>0.4929</v>
      </c>
      <c r="CZ87">
        <v>0.4989</v>
      </c>
      <c r="DA87">
        <v>0.5082</v>
      </c>
      <c r="DB87">
        <v>0.5174</v>
      </c>
      <c r="DC87">
        <v>0.5267</v>
      </c>
      <c r="DD87">
        <v>0.5389</v>
      </c>
      <c r="DE87">
        <v>0.5492</v>
      </c>
      <c r="DF87">
        <v>0.5596</v>
      </c>
      <c r="DG87">
        <v>0.5679</v>
      </c>
      <c r="DH87">
        <v>0.57</v>
      </c>
      <c r="DI87">
        <v>0.5863</v>
      </c>
      <c r="DJ87">
        <v>0.73</v>
      </c>
      <c r="DK87">
        <v>0.7585</v>
      </c>
      <c r="DL87">
        <v>0.7854</v>
      </c>
      <c r="DM87">
        <v>0.8</v>
      </c>
      <c r="DN87">
        <v>0.8</v>
      </c>
      <c r="DO87">
        <v>0.8</v>
      </c>
      <c r="DP87">
        <v>0.8</v>
      </c>
      <c r="DQ87">
        <v>0.8</v>
      </c>
      <c r="DR87">
        <v>0.8</v>
      </c>
      <c r="DS87">
        <v>0.9301</v>
      </c>
      <c r="DT87">
        <v>0.96</v>
      </c>
      <c r="DU87">
        <v>0.96</v>
      </c>
      <c r="DV87">
        <v>0.96</v>
      </c>
      <c r="DW87">
        <v>0.96</v>
      </c>
      <c r="DX87">
        <v>0.9723</v>
      </c>
    </row>
    <row r="88" spans="1:128">
      <c r="A88">
        <v>8.7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1.823e-8</v>
      </c>
      <c r="P88">
        <v>3.782e-7</v>
      </c>
      <c r="Q88">
        <v>2.591e-6</v>
      </c>
      <c r="R88">
        <v>6.236e-6</v>
      </c>
      <c r="S88">
        <v>9.582e-6</v>
      </c>
      <c r="T88">
        <v>1.402e-5</v>
      </c>
      <c r="U88">
        <v>1.977e-5</v>
      </c>
      <c r="V88">
        <v>3.489e-5</v>
      </c>
      <c r="W88">
        <v>5.23e-5</v>
      </c>
      <c r="X88">
        <v>6.492e-5</v>
      </c>
      <c r="Y88">
        <v>7.865e-5</v>
      </c>
      <c r="Z88">
        <v>9.484e-5</v>
      </c>
      <c r="AA88">
        <v>0.0001205</v>
      </c>
      <c r="AB88">
        <v>0.000195</v>
      </c>
      <c r="AC88">
        <v>0.0002386</v>
      </c>
      <c r="AD88">
        <v>0.000289</v>
      </c>
      <c r="AE88">
        <v>0.0003476</v>
      </c>
      <c r="AF88">
        <v>0.0004459</v>
      </c>
      <c r="AG88">
        <v>0.0006213</v>
      </c>
      <c r="AH88">
        <v>0.0007249</v>
      </c>
      <c r="AI88">
        <v>0.0008367</v>
      </c>
      <c r="AJ88">
        <v>0.0009569</v>
      </c>
      <c r="AK88">
        <v>0.0011</v>
      </c>
      <c r="AL88">
        <v>0.0014</v>
      </c>
      <c r="AM88">
        <v>0.0017</v>
      </c>
      <c r="AN88">
        <v>0.0019</v>
      </c>
      <c r="AO88">
        <v>0.0021</v>
      </c>
      <c r="AP88">
        <v>0.0026</v>
      </c>
      <c r="AQ88">
        <v>0.0032</v>
      </c>
      <c r="AR88">
        <v>0.0035</v>
      </c>
      <c r="AS88">
        <v>0.0039</v>
      </c>
      <c r="AT88">
        <v>0.0043</v>
      </c>
      <c r="AU88">
        <v>0.0054</v>
      </c>
      <c r="AV88">
        <v>0.0061</v>
      </c>
      <c r="AW88">
        <v>0.0066</v>
      </c>
      <c r="AX88">
        <v>0.0072</v>
      </c>
      <c r="AY88">
        <v>0.008</v>
      </c>
      <c r="AZ88">
        <v>0.0096</v>
      </c>
      <c r="BA88">
        <v>0.0107</v>
      </c>
      <c r="BB88">
        <v>0.0115</v>
      </c>
      <c r="BC88">
        <v>0.0123</v>
      </c>
      <c r="BD88">
        <v>0.0131</v>
      </c>
      <c r="BE88">
        <v>0.0146</v>
      </c>
      <c r="BF88">
        <v>0.0162</v>
      </c>
      <c r="BG88">
        <v>0.0171</v>
      </c>
      <c r="BH88">
        <v>0.0181</v>
      </c>
      <c r="BI88">
        <v>0.0192</v>
      </c>
      <c r="BJ88">
        <v>0.0205</v>
      </c>
      <c r="BK88">
        <v>0.0226</v>
      </c>
      <c r="BL88">
        <v>0.0244</v>
      </c>
      <c r="BM88">
        <v>0.0257</v>
      </c>
      <c r="BN88">
        <v>0.0273</v>
      </c>
      <c r="BO88">
        <v>0.0298</v>
      </c>
      <c r="BP88">
        <v>0.032</v>
      </c>
      <c r="BQ88">
        <v>0.0334</v>
      </c>
      <c r="BR88">
        <v>0.035</v>
      </c>
      <c r="BS88">
        <v>0.0378</v>
      </c>
      <c r="BT88">
        <v>0.0406</v>
      </c>
      <c r="BU88">
        <v>0.0423</v>
      </c>
      <c r="BV88">
        <v>0.0439</v>
      </c>
      <c r="BW88">
        <v>0.0455</v>
      </c>
      <c r="BX88">
        <v>0.0472</v>
      </c>
      <c r="BY88">
        <v>0.0496</v>
      </c>
      <c r="BZ88">
        <v>0.0746</v>
      </c>
      <c r="CA88">
        <v>0.1005</v>
      </c>
      <c r="CB88">
        <v>0.131</v>
      </c>
      <c r="CC88">
        <v>0.1599</v>
      </c>
      <c r="CD88">
        <v>0.1872</v>
      </c>
      <c r="CE88">
        <v>0.2092</v>
      </c>
      <c r="CF88">
        <v>0.229</v>
      </c>
      <c r="CG88">
        <v>0.249</v>
      </c>
      <c r="CH88">
        <v>0.2658</v>
      </c>
      <c r="CI88">
        <v>0.2833</v>
      </c>
      <c r="CJ88">
        <v>0.3005</v>
      </c>
      <c r="CK88">
        <v>0.3172</v>
      </c>
      <c r="CL88">
        <v>0.3326</v>
      </c>
      <c r="CM88">
        <v>0.346</v>
      </c>
      <c r="CN88">
        <v>0.3579</v>
      </c>
      <c r="CO88">
        <v>0.3999</v>
      </c>
      <c r="CP88">
        <v>0.4189</v>
      </c>
      <c r="CQ88">
        <v>0.4358</v>
      </c>
      <c r="CR88">
        <v>0.4522</v>
      </c>
      <c r="CS88">
        <v>0.4673</v>
      </c>
      <c r="CT88">
        <v>0.4792</v>
      </c>
      <c r="CU88">
        <v>0.4828</v>
      </c>
      <c r="CV88">
        <v>0.4862</v>
      </c>
      <c r="CW88">
        <v>0.4891</v>
      </c>
      <c r="CX88">
        <v>0.4906</v>
      </c>
      <c r="CY88">
        <v>0.4929</v>
      </c>
      <c r="CZ88">
        <v>0.4989</v>
      </c>
      <c r="DA88">
        <v>0.5082</v>
      </c>
      <c r="DB88">
        <v>0.5174</v>
      </c>
      <c r="DC88">
        <v>0.5267</v>
      </c>
      <c r="DD88">
        <v>0.5389</v>
      </c>
      <c r="DE88">
        <v>0.5492</v>
      </c>
      <c r="DF88">
        <v>0.5596</v>
      </c>
      <c r="DG88">
        <v>0.5679</v>
      </c>
      <c r="DH88">
        <v>0.57</v>
      </c>
      <c r="DI88">
        <v>0.5863</v>
      </c>
      <c r="DJ88">
        <v>0.73</v>
      </c>
      <c r="DK88">
        <v>0.7585</v>
      </c>
      <c r="DL88">
        <v>0.7854</v>
      </c>
      <c r="DM88">
        <v>0.8</v>
      </c>
      <c r="DN88">
        <v>0.8</v>
      </c>
      <c r="DO88">
        <v>0.8</v>
      </c>
      <c r="DP88">
        <v>0.8</v>
      </c>
      <c r="DQ88">
        <v>0.8</v>
      </c>
      <c r="DR88">
        <v>0.8</v>
      </c>
      <c r="DS88">
        <v>0.9301</v>
      </c>
      <c r="DT88">
        <v>0.96</v>
      </c>
      <c r="DU88">
        <v>0.96</v>
      </c>
      <c r="DV88">
        <v>0.96</v>
      </c>
      <c r="DW88">
        <v>0.96</v>
      </c>
      <c r="DX88">
        <v>0.9723</v>
      </c>
    </row>
    <row r="89" spans="1:128">
      <c r="A89">
        <v>8.8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1.823e-8</v>
      </c>
      <c r="P89">
        <v>3.782e-7</v>
      </c>
      <c r="Q89">
        <v>2.591e-6</v>
      </c>
      <c r="R89">
        <v>6.236e-6</v>
      </c>
      <c r="S89">
        <v>9.582e-6</v>
      </c>
      <c r="T89">
        <v>1.402e-5</v>
      </c>
      <c r="U89">
        <v>1.977e-5</v>
      </c>
      <c r="V89">
        <v>3.489e-5</v>
      </c>
      <c r="W89">
        <v>5.23e-5</v>
      </c>
      <c r="X89">
        <v>6.492e-5</v>
      </c>
      <c r="Y89">
        <v>7.865e-5</v>
      </c>
      <c r="Z89">
        <v>9.484e-5</v>
      </c>
      <c r="AA89">
        <v>0.0001205</v>
      </c>
      <c r="AB89">
        <v>0.000195</v>
      </c>
      <c r="AC89">
        <v>0.0002386</v>
      </c>
      <c r="AD89">
        <v>0.000289</v>
      </c>
      <c r="AE89">
        <v>0.0003476</v>
      </c>
      <c r="AF89">
        <v>0.0004459</v>
      </c>
      <c r="AG89">
        <v>0.0006213</v>
      </c>
      <c r="AH89">
        <v>0.0007249</v>
      </c>
      <c r="AI89">
        <v>0.0008367</v>
      </c>
      <c r="AJ89">
        <v>0.0009569</v>
      </c>
      <c r="AK89">
        <v>0.0011</v>
      </c>
      <c r="AL89">
        <v>0.0014</v>
      </c>
      <c r="AM89">
        <v>0.0017</v>
      </c>
      <c r="AN89">
        <v>0.0019</v>
      </c>
      <c r="AO89">
        <v>0.0021</v>
      </c>
      <c r="AP89">
        <v>0.0026</v>
      </c>
      <c r="AQ89">
        <v>0.0032</v>
      </c>
      <c r="AR89">
        <v>0.0035</v>
      </c>
      <c r="AS89">
        <v>0.0039</v>
      </c>
      <c r="AT89">
        <v>0.0043</v>
      </c>
      <c r="AU89">
        <v>0.0054</v>
      </c>
      <c r="AV89">
        <v>0.0061</v>
      </c>
      <c r="AW89">
        <v>0.0066</v>
      </c>
      <c r="AX89">
        <v>0.0072</v>
      </c>
      <c r="AY89">
        <v>0.008</v>
      </c>
      <c r="AZ89">
        <v>0.0096</v>
      </c>
      <c r="BA89">
        <v>0.0107</v>
      </c>
      <c r="BB89">
        <v>0.0115</v>
      </c>
      <c r="BC89">
        <v>0.0123</v>
      </c>
      <c r="BD89">
        <v>0.0131</v>
      </c>
      <c r="BE89">
        <v>0.0146</v>
      </c>
      <c r="BF89">
        <v>0.0162</v>
      </c>
      <c r="BG89">
        <v>0.0171</v>
      </c>
      <c r="BH89">
        <v>0.0181</v>
      </c>
      <c r="BI89">
        <v>0.0192</v>
      </c>
      <c r="BJ89">
        <v>0.0205</v>
      </c>
      <c r="BK89">
        <v>0.0226</v>
      </c>
      <c r="BL89">
        <v>0.0244</v>
      </c>
      <c r="BM89">
        <v>0.0257</v>
      </c>
      <c r="BN89">
        <v>0.0273</v>
      </c>
      <c r="BO89">
        <v>0.0298</v>
      </c>
      <c r="BP89">
        <v>0.032</v>
      </c>
      <c r="BQ89">
        <v>0.0334</v>
      </c>
      <c r="BR89">
        <v>0.035</v>
      </c>
      <c r="BS89">
        <v>0.0378</v>
      </c>
      <c r="BT89">
        <v>0.0406</v>
      </c>
      <c r="BU89">
        <v>0.0423</v>
      </c>
      <c r="BV89">
        <v>0.0439</v>
      </c>
      <c r="BW89">
        <v>0.0455</v>
      </c>
      <c r="BX89">
        <v>0.0472</v>
      </c>
      <c r="BY89">
        <v>0.0496</v>
      </c>
      <c r="BZ89">
        <v>0.0746</v>
      </c>
      <c r="CA89">
        <v>0.1005</v>
      </c>
      <c r="CB89">
        <v>0.131</v>
      </c>
      <c r="CC89">
        <v>0.1599</v>
      </c>
      <c r="CD89">
        <v>0.1872</v>
      </c>
      <c r="CE89">
        <v>0.2092</v>
      </c>
      <c r="CF89">
        <v>0.229</v>
      </c>
      <c r="CG89">
        <v>0.249</v>
      </c>
      <c r="CH89">
        <v>0.2658</v>
      </c>
      <c r="CI89">
        <v>0.2833</v>
      </c>
      <c r="CJ89">
        <v>0.3005</v>
      </c>
      <c r="CK89">
        <v>0.3172</v>
      </c>
      <c r="CL89">
        <v>0.3326</v>
      </c>
      <c r="CM89">
        <v>0.346</v>
      </c>
      <c r="CN89">
        <v>0.3579</v>
      </c>
      <c r="CO89">
        <v>0.3999</v>
      </c>
      <c r="CP89">
        <v>0.4189</v>
      </c>
      <c r="CQ89">
        <v>0.4358</v>
      </c>
      <c r="CR89">
        <v>0.4522</v>
      </c>
      <c r="CS89">
        <v>0.4673</v>
      </c>
      <c r="CT89">
        <v>0.4792</v>
      </c>
      <c r="CU89">
        <v>0.4828</v>
      </c>
      <c r="CV89">
        <v>0.4862</v>
      </c>
      <c r="CW89">
        <v>0.4891</v>
      </c>
      <c r="CX89">
        <v>0.4906</v>
      </c>
      <c r="CY89">
        <v>0.4929</v>
      </c>
      <c r="CZ89">
        <v>0.4989</v>
      </c>
      <c r="DA89">
        <v>0.5082</v>
      </c>
      <c r="DB89">
        <v>0.5174</v>
      </c>
      <c r="DC89">
        <v>0.5267</v>
      </c>
      <c r="DD89">
        <v>0.5389</v>
      </c>
      <c r="DE89">
        <v>0.5492</v>
      </c>
      <c r="DF89">
        <v>0.5596</v>
      </c>
      <c r="DG89">
        <v>0.5679</v>
      </c>
      <c r="DH89">
        <v>0.57</v>
      </c>
      <c r="DI89">
        <v>0.5863</v>
      </c>
      <c r="DJ89">
        <v>0.73</v>
      </c>
      <c r="DK89">
        <v>0.7585</v>
      </c>
      <c r="DL89">
        <v>0.7854</v>
      </c>
      <c r="DM89">
        <v>0.8</v>
      </c>
      <c r="DN89">
        <v>0.8</v>
      </c>
      <c r="DO89">
        <v>0.8</v>
      </c>
      <c r="DP89">
        <v>0.8</v>
      </c>
      <c r="DQ89">
        <v>0.8</v>
      </c>
      <c r="DR89">
        <v>0.8</v>
      </c>
      <c r="DS89">
        <v>0.9301</v>
      </c>
      <c r="DT89">
        <v>0.96</v>
      </c>
      <c r="DU89">
        <v>0.96</v>
      </c>
      <c r="DV89">
        <v>0.96</v>
      </c>
      <c r="DW89">
        <v>0.96</v>
      </c>
      <c r="DX89">
        <v>0.9723</v>
      </c>
    </row>
    <row r="90" spans="1:128">
      <c r="A90">
        <v>8.9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1.823e-8</v>
      </c>
      <c r="P90">
        <v>3.782e-7</v>
      </c>
      <c r="Q90">
        <v>2.591e-6</v>
      </c>
      <c r="R90">
        <v>6.236e-6</v>
      </c>
      <c r="S90">
        <v>9.582e-6</v>
      </c>
      <c r="T90">
        <v>1.402e-5</v>
      </c>
      <c r="U90">
        <v>1.977e-5</v>
      </c>
      <c r="V90">
        <v>3.489e-5</v>
      </c>
      <c r="W90">
        <v>5.23e-5</v>
      </c>
      <c r="X90">
        <v>6.492e-5</v>
      </c>
      <c r="Y90">
        <v>7.865e-5</v>
      </c>
      <c r="Z90">
        <v>9.484e-5</v>
      </c>
      <c r="AA90">
        <v>0.0001205</v>
      </c>
      <c r="AB90">
        <v>0.000195</v>
      </c>
      <c r="AC90">
        <v>0.0002386</v>
      </c>
      <c r="AD90">
        <v>0.000289</v>
      </c>
      <c r="AE90">
        <v>0.0003476</v>
      </c>
      <c r="AF90">
        <v>0.0004459</v>
      </c>
      <c r="AG90">
        <v>0.0006213</v>
      </c>
      <c r="AH90">
        <v>0.0007249</v>
      </c>
      <c r="AI90">
        <v>0.0008367</v>
      </c>
      <c r="AJ90">
        <v>0.0009569</v>
      </c>
      <c r="AK90">
        <v>0.0011</v>
      </c>
      <c r="AL90">
        <v>0.0014</v>
      </c>
      <c r="AM90">
        <v>0.0017</v>
      </c>
      <c r="AN90">
        <v>0.0019</v>
      </c>
      <c r="AO90">
        <v>0.0021</v>
      </c>
      <c r="AP90">
        <v>0.0026</v>
      </c>
      <c r="AQ90">
        <v>0.0032</v>
      </c>
      <c r="AR90">
        <v>0.0035</v>
      </c>
      <c r="AS90">
        <v>0.0039</v>
      </c>
      <c r="AT90">
        <v>0.0043</v>
      </c>
      <c r="AU90">
        <v>0.0054</v>
      </c>
      <c r="AV90">
        <v>0.0061</v>
      </c>
      <c r="AW90">
        <v>0.0066</v>
      </c>
      <c r="AX90">
        <v>0.0072</v>
      </c>
      <c r="AY90">
        <v>0.008</v>
      </c>
      <c r="AZ90">
        <v>0.0096</v>
      </c>
      <c r="BA90">
        <v>0.0107</v>
      </c>
      <c r="BB90">
        <v>0.0115</v>
      </c>
      <c r="BC90">
        <v>0.0123</v>
      </c>
      <c r="BD90">
        <v>0.0131</v>
      </c>
      <c r="BE90">
        <v>0.0146</v>
      </c>
      <c r="BF90">
        <v>0.0162</v>
      </c>
      <c r="BG90">
        <v>0.0171</v>
      </c>
      <c r="BH90">
        <v>0.0181</v>
      </c>
      <c r="BI90">
        <v>0.0192</v>
      </c>
      <c r="BJ90">
        <v>0.0205</v>
      </c>
      <c r="BK90">
        <v>0.0226</v>
      </c>
      <c r="BL90">
        <v>0.0244</v>
      </c>
      <c r="BM90">
        <v>0.0257</v>
      </c>
      <c r="BN90">
        <v>0.0273</v>
      </c>
      <c r="BO90">
        <v>0.0298</v>
      </c>
      <c r="BP90">
        <v>0.032</v>
      </c>
      <c r="BQ90">
        <v>0.0334</v>
      </c>
      <c r="BR90">
        <v>0.035</v>
      </c>
      <c r="BS90">
        <v>0.0378</v>
      </c>
      <c r="BT90">
        <v>0.0406</v>
      </c>
      <c r="BU90">
        <v>0.0423</v>
      </c>
      <c r="BV90">
        <v>0.0439</v>
      </c>
      <c r="BW90">
        <v>0.0455</v>
      </c>
      <c r="BX90">
        <v>0.0472</v>
      </c>
      <c r="BY90">
        <v>0.0496</v>
      </c>
      <c r="BZ90">
        <v>0.0746</v>
      </c>
      <c r="CA90">
        <v>0.1005</v>
      </c>
      <c r="CB90">
        <v>0.131</v>
      </c>
      <c r="CC90">
        <v>0.1599</v>
      </c>
      <c r="CD90">
        <v>0.1872</v>
      </c>
      <c r="CE90">
        <v>0.2092</v>
      </c>
      <c r="CF90">
        <v>0.229</v>
      </c>
      <c r="CG90">
        <v>0.249</v>
      </c>
      <c r="CH90">
        <v>0.2658</v>
      </c>
      <c r="CI90">
        <v>0.2833</v>
      </c>
      <c r="CJ90">
        <v>0.3005</v>
      </c>
      <c r="CK90">
        <v>0.3172</v>
      </c>
      <c r="CL90">
        <v>0.3326</v>
      </c>
      <c r="CM90">
        <v>0.346</v>
      </c>
      <c r="CN90">
        <v>0.3579</v>
      </c>
      <c r="CO90">
        <v>0.3999</v>
      </c>
      <c r="CP90">
        <v>0.4189</v>
      </c>
      <c r="CQ90">
        <v>0.4358</v>
      </c>
      <c r="CR90">
        <v>0.4522</v>
      </c>
      <c r="CS90">
        <v>0.4673</v>
      </c>
      <c r="CT90">
        <v>0.4792</v>
      </c>
      <c r="CU90">
        <v>0.4828</v>
      </c>
      <c r="CV90">
        <v>0.4862</v>
      </c>
      <c r="CW90">
        <v>0.4891</v>
      </c>
      <c r="CX90">
        <v>0.4906</v>
      </c>
      <c r="CY90">
        <v>0.4929</v>
      </c>
      <c r="CZ90">
        <v>0.4989</v>
      </c>
      <c r="DA90">
        <v>0.5082</v>
      </c>
      <c r="DB90">
        <v>0.5174</v>
      </c>
      <c r="DC90">
        <v>0.5267</v>
      </c>
      <c r="DD90">
        <v>0.5389</v>
      </c>
      <c r="DE90">
        <v>0.5492</v>
      </c>
      <c r="DF90">
        <v>0.5596</v>
      </c>
      <c r="DG90">
        <v>0.5679</v>
      </c>
      <c r="DH90">
        <v>0.57</v>
      </c>
      <c r="DI90">
        <v>0.5863</v>
      </c>
      <c r="DJ90">
        <v>0.73</v>
      </c>
      <c r="DK90">
        <v>0.7585</v>
      </c>
      <c r="DL90">
        <v>0.7854</v>
      </c>
      <c r="DM90">
        <v>0.8</v>
      </c>
      <c r="DN90">
        <v>0.8</v>
      </c>
      <c r="DO90">
        <v>0.8</v>
      </c>
      <c r="DP90">
        <v>0.8</v>
      </c>
      <c r="DQ90">
        <v>0.8</v>
      </c>
      <c r="DR90">
        <v>0.8</v>
      </c>
      <c r="DS90">
        <v>0.9301</v>
      </c>
      <c r="DT90">
        <v>0.96</v>
      </c>
      <c r="DU90">
        <v>0.96</v>
      </c>
      <c r="DV90">
        <v>0.96</v>
      </c>
      <c r="DW90">
        <v>0.96</v>
      </c>
      <c r="DX90">
        <v>0.9723</v>
      </c>
    </row>
    <row r="91" spans="1:128">
      <c r="A91">
        <v>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1.823e-8</v>
      </c>
      <c r="P91">
        <v>3.782e-7</v>
      </c>
      <c r="Q91">
        <v>2.591e-6</v>
      </c>
      <c r="R91">
        <v>6.236e-6</v>
      </c>
      <c r="S91">
        <v>9.582e-6</v>
      </c>
      <c r="T91">
        <v>1.402e-5</v>
      </c>
      <c r="U91">
        <v>1.977e-5</v>
      </c>
      <c r="V91">
        <v>3.489e-5</v>
      </c>
      <c r="W91">
        <v>5.23e-5</v>
      </c>
      <c r="X91">
        <v>6.492e-5</v>
      </c>
      <c r="Y91">
        <v>7.865e-5</v>
      </c>
      <c r="Z91">
        <v>9.484e-5</v>
      </c>
      <c r="AA91">
        <v>0.0001205</v>
      </c>
      <c r="AB91">
        <v>0.000195</v>
      </c>
      <c r="AC91">
        <v>0.0002386</v>
      </c>
      <c r="AD91">
        <v>0.000289</v>
      </c>
      <c r="AE91">
        <v>0.0003476</v>
      </c>
      <c r="AF91">
        <v>0.0004459</v>
      </c>
      <c r="AG91">
        <v>0.0006213</v>
      </c>
      <c r="AH91">
        <v>0.0007249</v>
      </c>
      <c r="AI91">
        <v>0.0008367</v>
      </c>
      <c r="AJ91">
        <v>0.0009569</v>
      </c>
      <c r="AK91">
        <v>0.0011</v>
      </c>
      <c r="AL91">
        <v>0.0014</v>
      </c>
      <c r="AM91">
        <v>0.0017</v>
      </c>
      <c r="AN91">
        <v>0.0019</v>
      </c>
      <c r="AO91">
        <v>0.0021</v>
      </c>
      <c r="AP91">
        <v>0.0026</v>
      </c>
      <c r="AQ91">
        <v>0.0032</v>
      </c>
      <c r="AR91">
        <v>0.0035</v>
      </c>
      <c r="AS91">
        <v>0.0039</v>
      </c>
      <c r="AT91">
        <v>0.0043</v>
      </c>
      <c r="AU91">
        <v>0.0054</v>
      </c>
      <c r="AV91">
        <v>0.0061</v>
      </c>
      <c r="AW91">
        <v>0.0066</v>
      </c>
      <c r="AX91">
        <v>0.0072</v>
      </c>
      <c r="AY91">
        <v>0.008</v>
      </c>
      <c r="AZ91">
        <v>0.0096</v>
      </c>
      <c r="BA91">
        <v>0.0107</v>
      </c>
      <c r="BB91">
        <v>0.0115</v>
      </c>
      <c r="BC91">
        <v>0.0123</v>
      </c>
      <c r="BD91">
        <v>0.0131</v>
      </c>
      <c r="BE91">
        <v>0.0146</v>
      </c>
      <c r="BF91">
        <v>0.0162</v>
      </c>
      <c r="BG91">
        <v>0.0171</v>
      </c>
      <c r="BH91">
        <v>0.0181</v>
      </c>
      <c r="BI91">
        <v>0.0192</v>
      </c>
      <c r="BJ91">
        <v>0.0205</v>
      </c>
      <c r="BK91">
        <v>0.0226</v>
      </c>
      <c r="BL91">
        <v>0.0244</v>
      </c>
      <c r="BM91">
        <v>0.0257</v>
      </c>
      <c r="BN91">
        <v>0.0273</v>
      </c>
      <c r="BO91">
        <v>0.0298</v>
      </c>
      <c r="BP91">
        <v>0.032</v>
      </c>
      <c r="BQ91">
        <v>0.0334</v>
      </c>
      <c r="BR91">
        <v>0.035</v>
      </c>
      <c r="BS91">
        <v>0.0378</v>
      </c>
      <c r="BT91">
        <v>0.0406</v>
      </c>
      <c r="BU91">
        <v>0.0423</v>
      </c>
      <c r="BV91">
        <v>0.0439</v>
      </c>
      <c r="BW91">
        <v>0.0455</v>
      </c>
      <c r="BX91">
        <v>0.0472</v>
      </c>
      <c r="BY91">
        <v>0.0496</v>
      </c>
      <c r="BZ91">
        <v>0.0746</v>
      </c>
      <c r="CA91">
        <v>0.1005</v>
      </c>
      <c r="CB91">
        <v>0.131</v>
      </c>
      <c r="CC91">
        <v>0.1599</v>
      </c>
      <c r="CD91">
        <v>0.1872</v>
      </c>
      <c r="CE91">
        <v>0.2092</v>
      </c>
      <c r="CF91">
        <v>0.229</v>
      </c>
      <c r="CG91">
        <v>0.249</v>
      </c>
      <c r="CH91">
        <v>0.2658</v>
      </c>
      <c r="CI91">
        <v>0.2833</v>
      </c>
      <c r="CJ91">
        <v>0.3005</v>
      </c>
      <c r="CK91">
        <v>0.3172</v>
      </c>
      <c r="CL91">
        <v>0.3326</v>
      </c>
      <c r="CM91">
        <v>0.346</v>
      </c>
      <c r="CN91">
        <v>0.3579</v>
      </c>
      <c r="CO91">
        <v>0.3999</v>
      </c>
      <c r="CP91">
        <v>0.4189</v>
      </c>
      <c r="CQ91">
        <v>0.4358</v>
      </c>
      <c r="CR91">
        <v>0.4522</v>
      </c>
      <c r="CS91">
        <v>0.4673</v>
      </c>
      <c r="CT91">
        <v>0.4792</v>
      </c>
      <c r="CU91">
        <v>0.4828</v>
      </c>
      <c r="CV91">
        <v>0.4862</v>
      </c>
      <c r="CW91">
        <v>0.4891</v>
      </c>
      <c r="CX91">
        <v>0.4906</v>
      </c>
      <c r="CY91">
        <v>0.4929</v>
      </c>
      <c r="CZ91">
        <v>0.4989</v>
      </c>
      <c r="DA91">
        <v>0.5082</v>
      </c>
      <c r="DB91">
        <v>0.5174</v>
      </c>
      <c r="DC91">
        <v>0.5267</v>
      </c>
      <c r="DD91">
        <v>0.5389</v>
      </c>
      <c r="DE91">
        <v>0.5492</v>
      </c>
      <c r="DF91">
        <v>0.5596</v>
      </c>
      <c r="DG91">
        <v>0.5679</v>
      </c>
      <c r="DH91">
        <v>0.57</v>
      </c>
      <c r="DI91">
        <v>0.5863</v>
      </c>
      <c r="DJ91">
        <v>0.73</v>
      </c>
      <c r="DK91">
        <v>0.7585</v>
      </c>
      <c r="DL91">
        <v>0.7854</v>
      </c>
      <c r="DM91">
        <v>0.8</v>
      </c>
      <c r="DN91">
        <v>0.8</v>
      </c>
      <c r="DO91">
        <v>0.8</v>
      </c>
      <c r="DP91">
        <v>0.8</v>
      </c>
      <c r="DQ91">
        <v>0.8</v>
      </c>
      <c r="DR91">
        <v>0.8</v>
      </c>
      <c r="DS91">
        <v>0.9301</v>
      </c>
      <c r="DT91">
        <v>0.96</v>
      </c>
      <c r="DU91">
        <v>0.96</v>
      </c>
      <c r="DV91">
        <v>0.96</v>
      </c>
      <c r="DW91">
        <v>0.96</v>
      </c>
      <c r="DX91">
        <v>0.9723</v>
      </c>
    </row>
    <row r="92" spans="1:128">
      <c r="A92">
        <v>9.1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1.823e-8</v>
      </c>
      <c r="P92">
        <v>3.782e-7</v>
      </c>
      <c r="Q92">
        <v>2.591e-6</v>
      </c>
      <c r="R92">
        <v>6.236e-6</v>
      </c>
      <c r="S92">
        <v>9.582e-6</v>
      </c>
      <c r="T92">
        <v>1.402e-5</v>
      </c>
      <c r="U92">
        <v>1.977e-5</v>
      </c>
      <c r="V92">
        <v>3.489e-5</v>
      </c>
      <c r="W92">
        <v>5.23e-5</v>
      </c>
      <c r="X92">
        <v>6.492e-5</v>
      </c>
      <c r="Y92">
        <v>7.865e-5</v>
      </c>
      <c r="Z92">
        <v>9.484e-5</v>
      </c>
      <c r="AA92">
        <v>0.0001205</v>
      </c>
      <c r="AB92">
        <v>0.000195</v>
      </c>
      <c r="AC92">
        <v>0.0002386</v>
      </c>
      <c r="AD92">
        <v>0.000289</v>
      </c>
      <c r="AE92">
        <v>0.0003476</v>
      </c>
      <c r="AF92">
        <v>0.0004459</v>
      </c>
      <c r="AG92">
        <v>0.0006213</v>
      </c>
      <c r="AH92">
        <v>0.0007249</v>
      </c>
      <c r="AI92">
        <v>0.0008367</v>
      </c>
      <c r="AJ92">
        <v>0.0009569</v>
      </c>
      <c r="AK92">
        <v>0.0011</v>
      </c>
      <c r="AL92">
        <v>0.0014</v>
      </c>
      <c r="AM92">
        <v>0.0017</v>
      </c>
      <c r="AN92">
        <v>0.0019</v>
      </c>
      <c r="AO92">
        <v>0.0021</v>
      </c>
      <c r="AP92">
        <v>0.0026</v>
      </c>
      <c r="AQ92">
        <v>0.0032</v>
      </c>
      <c r="AR92">
        <v>0.0035</v>
      </c>
      <c r="AS92">
        <v>0.0039</v>
      </c>
      <c r="AT92">
        <v>0.0043</v>
      </c>
      <c r="AU92">
        <v>0.0054</v>
      </c>
      <c r="AV92">
        <v>0.0061</v>
      </c>
      <c r="AW92">
        <v>0.0066</v>
      </c>
      <c r="AX92">
        <v>0.0072</v>
      </c>
      <c r="AY92">
        <v>0.008</v>
      </c>
      <c r="AZ92">
        <v>0.0096</v>
      </c>
      <c r="BA92">
        <v>0.0107</v>
      </c>
      <c r="BB92">
        <v>0.0115</v>
      </c>
      <c r="BC92">
        <v>0.0123</v>
      </c>
      <c r="BD92">
        <v>0.0131</v>
      </c>
      <c r="BE92">
        <v>0.0146</v>
      </c>
      <c r="BF92">
        <v>0.0162</v>
      </c>
      <c r="BG92">
        <v>0.0171</v>
      </c>
      <c r="BH92">
        <v>0.0181</v>
      </c>
      <c r="BI92">
        <v>0.0192</v>
      </c>
      <c r="BJ92">
        <v>0.0205</v>
      </c>
      <c r="BK92">
        <v>0.0226</v>
      </c>
      <c r="BL92">
        <v>0.0244</v>
      </c>
      <c r="BM92">
        <v>0.0257</v>
      </c>
      <c r="BN92">
        <v>0.0273</v>
      </c>
      <c r="BO92">
        <v>0.0298</v>
      </c>
      <c r="BP92">
        <v>0.032</v>
      </c>
      <c r="BQ92">
        <v>0.0334</v>
      </c>
      <c r="BR92">
        <v>0.035</v>
      </c>
      <c r="BS92">
        <v>0.0378</v>
      </c>
      <c r="BT92">
        <v>0.0406</v>
      </c>
      <c r="BU92">
        <v>0.0423</v>
      </c>
      <c r="BV92">
        <v>0.0439</v>
      </c>
      <c r="BW92">
        <v>0.0455</v>
      </c>
      <c r="BX92">
        <v>0.0472</v>
      </c>
      <c r="BY92">
        <v>0.0496</v>
      </c>
      <c r="BZ92">
        <v>0.0746</v>
      </c>
      <c r="CA92">
        <v>0.1005</v>
      </c>
      <c r="CB92">
        <v>0.131</v>
      </c>
      <c r="CC92">
        <v>0.1599</v>
      </c>
      <c r="CD92">
        <v>0.1872</v>
      </c>
      <c r="CE92">
        <v>0.2092</v>
      </c>
      <c r="CF92">
        <v>0.229</v>
      </c>
      <c r="CG92">
        <v>0.249</v>
      </c>
      <c r="CH92">
        <v>0.2658</v>
      </c>
      <c r="CI92">
        <v>0.2833</v>
      </c>
      <c r="CJ92">
        <v>0.3005</v>
      </c>
      <c r="CK92">
        <v>0.3172</v>
      </c>
      <c r="CL92">
        <v>0.3326</v>
      </c>
      <c r="CM92">
        <v>0.346</v>
      </c>
      <c r="CN92">
        <v>0.3579</v>
      </c>
      <c r="CO92">
        <v>0.3999</v>
      </c>
      <c r="CP92">
        <v>0.4189</v>
      </c>
      <c r="CQ92">
        <v>0.4358</v>
      </c>
      <c r="CR92">
        <v>0.4522</v>
      </c>
      <c r="CS92">
        <v>0.4673</v>
      </c>
      <c r="CT92">
        <v>0.4792</v>
      </c>
      <c r="CU92">
        <v>0.4828</v>
      </c>
      <c r="CV92">
        <v>0.4862</v>
      </c>
      <c r="CW92">
        <v>0.4891</v>
      </c>
      <c r="CX92">
        <v>0.4906</v>
      </c>
      <c r="CY92">
        <v>0.4929</v>
      </c>
      <c r="CZ92">
        <v>0.4989</v>
      </c>
      <c r="DA92">
        <v>0.5082</v>
      </c>
      <c r="DB92">
        <v>0.5174</v>
      </c>
      <c r="DC92">
        <v>0.5267</v>
      </c>
      <c r="DD92">
        <v>0.5389</v>
      </c>
      <c r="DE92">
        <v>0.5492</v>
      </c>
      <c r="DF92">
        <v>0.5596</v>
      </c>
      <c r="DG92">
        <v>0.5679</v>
      </c>
      <c r="DH92">
        <v>0.57</v>
      </c>
      <c r="DI92">
        <v>0.5863</v>
      </c>
      <c r="DJ92">
        <v>0.73</v>
      </c>
      <c r="DK92">
        <v>0.7585</v>
      </c>
      <c r="DL92">
        <v>0.7854</v>
      </c>
      <c r="DM92">
        <v>0.8</v>
      </c>
      <c r="DN92">
        <v>0.8</v>
      </c>
      <c r="DO92">
        <v>0.8</v>
      </c>
      <c r="DP92">
        <v>0.8</v>
      </c>
      <c r="DQ92">
        <v>0.8</v>
      </c>
      <c r="DR92">
        <v>0.8</v>
      </c>
      <c r="DS92">
        <v>0.9301</v>
      </c>
      <c r="DT92">
        <v>0.96</v>
      </c>
      <c r="DU92">
        <v>0.96</v>
      </c>
      <c r="DV92">
        <v>0.96</v>
      </c>
      <c r="DW92">
        <v>0.96</v>
      </c>
      <c r="DX92">
        <v>0.9723</v>
      </c>
    </row>
    <row r="93" spans="1:128">
      <c r="A93">
        <v>9.2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1.823e-8</v>
      </c>
      <c r="P93">
        <v>3.782e-7</v>
      </c>
      <c r="Q93">
        <v>2.591e-6</v>
      </c>
      <c r="R93">
        <v>6.236e-6</v>
      </c>
      <c r="S93">
        <v>9.582e-6</v>
      </c>
      <c r="T93">
        <v>1.402e-5</v>
      </c>
      <c r="U93">
        <v>1.977e-5</v>
      </c>
      <c r="V93">
        <v>3.489e-5</v>
      </c>
      <c r="W93">
        <v>5.23e-5</v>
      </c>
      <c r="X93">
        <v>6.492e-5</v>
      </c>
      <c r="Y93">
        <v>7.865e-5</v>
      </c>
      <c r="Z93">
        <v>9.484e-5</v>
      </c>
      <c r="AA93">
        <v>0.0001205</v>
      </c>
      <c r="AB93">
        <v>0.000195</v>
      </c>
      <c r="AC93">
        <v>0.0002386</v>
      </c>
      <c r="AD93">
        <v>0.000289</v>
      </c>
      <c r="AE93">
        <v>0.0003476</v>
      </c>
      <c r="AF93">
        <v>0.0004459</v>
      </c>
      <c r="AG93">
        <v>0.0006213</v>
      </c>
      <c r="AH93">
        <v>0.0007249</v>
      </c>
      <c r="AI93">
        <v>0.0008367</v>
      </c>
      <c r="AJ93">
        <v>0.0009569</v>
      </c>
      <c r="AK93">
        <v>0.0011</v>
      </c>
      <c r="AL93">
        <v>0.0014</v>
      </c>
      <c r="AM93">
        <v>0.0017</v>
      </c>
      <c r="AN93">
        <v>0.0019</v>
      </c>
      <c r="AO93">
        <v>0.0021</v>
      </c>
      <c r="AP93">
        <v>0.0026</v>
      </c>
      <c r="AQ93">
        <v>0.0032</v>
      </c>
      <c r="AR93">
        <v>0.0035</v>
      </c>
      <c r="AS93">
        <v>0.0039</v>
      </c>
      <c r="AT93">
        <v>0.0043</v>
      </c>
      <c r="AU93">
        <v>0.0054</v>
      </c>
      <c r="AV93">
        <v>0.0061</v>
      </c>
      <c r="AW93">
        <v>0.0066</v>
      </c>
      <c r="AX93">
        <v>0.0072</v>
      </c>
      <c r="AY93">
        <v>0.008</v>
      </c>
      <c r="AZ93">
        <v>0.0096</v>
      </c>
      <c r="BA93">
        <v>0.0107</v>
      </c>
      <c r="BB93">
        <v>0.0115</v>
      </c>
      <c r="BC93">
        <v>0.0123</v>
      </c>
      <c r="BD93">
        <v>0.0131</v>
      </c>
      <c r="BE93">
        <v>0.0146</v>
      </c>
      <c r="BF93">
        <v>0.0162</v>
      </c>
      <c r="BG93">
        <v>0.0171</v>
      </c>
      <c r="BH93">
        <v>0.0181</v>
      </c>
      <c r="BI93">
        <v>0.0192</v>
      </c>
      <c r="BJ93">
        <v>0.0205</v>
      </c>
      <c r="BK93">
        <v>0.0226</v>
      </c>
      <c r="BL93">
        <v>0.0244</v>
      </c>
      <c r="BM93">
        <v>0.0257</v>
      </c>
      <c r="BN93">
        <v>0.0273</v>
      </c>
      <c r="BO93">
        <v>0.0298</v>
      </c>
      <c r="BP93">
        <v>0.032</v>
      </c>
      <c r="BQ93">
        <v>0.0334</v>
      </c>
      <c r="BR93">
        <v>0.035</v>
      </c>
      <c r="BS93">
        <v>0.0378</v>
      </c>
      <c r="BT93">
        <v>0.0406</v>
      </c>
      <c r="BU93">
        <v>0.0423</v>
      </c>
      <c r="BV93">
        <v>0.0439</v>
      </c>
      <c r="BW93">
        <v>0.0455</v>
      </c>
      <c r="BX93">
        <v>0.0472</v>
      </c>
      <c r="BY93">
        <v>0.0496</v>
      </c>
      <c r="BZ93">
        <v>0.0746</v>
      </c>
      <c r="CA93">
        <v>0.1005</v>
      </c>
      <c r="CB93">
        <v>0.131</v>
      </c>
      <c r="CC93">
        <v>0.1599</v>
      </c>
      <c r="CD93">
        <v>0.1872</v>
      </c>
      <c r="CE93">
        <v>0.2092</v>
      </c>
      <c r="CF93">
        <v>0.229</v>
      </c>
      <c r="CG93">
        <v>0.249</v>
      </c>
      <c r="CH93">
        <v>0.2658</v>
      </c>
      <c r="CI93">
        <v>0.2833</v>
      </c>
      <c r="CJ93">
        <v>0.3005</v>
      </c>
      <c r="CK93">
        <v>0.3172</v>
      </c>
      <c r="CL93">
        <v>0.3326</v>
      </c>
      <c r="CM93">
        <v>0.346</v>
      </c>
      <c r="CN93">
        <v>0.3579</v>
      </c>
      <c r="CO93">
        <v>0.3999</v>
      </c>
      <c r="CP93">
        <v>0.4189</v>
      </c>
      <c r="CQ93">
        <v>0.4358</v>
      </c>
      <c r="CR93">
        <v>0.4522</v>
      </c>
      <c r="CS93">
        <v>0.4673</v>
      </c>
      <c r="CT93">
        <v>0.4792</v>
      </c>
      <c r="CU93">
        <v>0.4828</v>
      </c>
      <c r="CV93">
        <v>0.4862</v>
      </c>
      <c r="CW93">
        <v>0.4891</v>
      </c>
      <c r="CX93">
        <v>0.4906</v>
      </c>
      <c r="CY93">
        <v>0.4929</v>
      </c>
      <c r="CZ93">
        <v>0.4989</v>
      </c>
      <c r="DA93">
        <v>0.5082</v>
      </c>
      <c r="DB93">
        <v>0.5174</v>
      </c>
      <c r="DC93">
        <v>0.5267</v>
      </c>
      <c r="DD93">
        <v>0.5389</v>
      </c>
      <c r="DE93">
        <v>0.5492</v>
      </c>
      <c r="DF93">
        <v>0.5596</v>
      </c>
      <c r="DG93">
        <v>0.5679</v>
      </c>
      <c r="DH93">
        <v>0.57</v>
      </c>
      <c r="DI93">
        <v>0.5863</v>
      </c>
      <c r="DJ93">
        <v>0.73</v>
      </c>
      <c r="DK93">
        <v>0.7585</v>
      </c>
      <c r="DL93">
        <v>0.7854</v>
      </c>
      <c r="DM93">
        <v>0.8</v>
      </c>
      <c r="DN93">
        <v>0.8</v>
      </c>
      <c r="DO93">
        <v>0.8</v>
      </c>
      <c r="DP93">
        <v>0.8</v>
      </c>
      <c r="DQ93">
        <v>0.8</v>
      </c>
      <c r="DR93">
        <v>0.8</v>
      </c>
      <c r="DS93">
        <v>0.9301</v>
      </c>
      <c r="DT93">
        <v>0.96</v>
      </c>
      <c r="DU93">
        <v>0.96</v>
      </c>
      <c r="DV93">
        <v>0.96</v>
      </c>
      <c r="DW93">
        <v>0.96</v>
      </c>
      <c r="DX93">
        <v>0.9723</v>
      </c>
    </row>
    <row r="94" spans="1:128">
      <c r="A94">
        <v>9.3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1.823e-8</v>
      </c>
      <c r="P94">
        <v>3.782e-7</v>
      </c>
      <c r="Q94">
        <v>2.591e-6</v>
      </c>
      <c r="R94">
        <v>6.236e-6</v>
      </c>
      <c r="S94">
        <v>9.582e-6</v>
      </c>
      <c r="T94">
        <v>1.402e-5</v>
      </c>
      <c r="U94">
        <v>1.977e-5</v>
      </c>
      <c r="V94">
        <v>3.489e-5</v>
      </c>
      <c r="W94">
        <v>5.23e-5</v>
      </c>
      <c r="X94">
        <v>6.492e-5</v>
      </c>
      <c r="Y94">
        <v>7.865e-5</v>
      </c>
      <c r="Z94">
        <v>9.484e-5</v>
      </c>
      <c r="AA94">
        <v>0.0001205</v>
      </c>
      <c r="AB94">
        <v>0.000195</v>
      </c>
      <c r="AC94">
        <v>0.0002386</v>
      </c>
      <c r="AD94">
        <v>0.000289</v>
      </c>
      <c r="AE94">
        <v>0.0003476</v>
      </c>
      <c r="AF94">
        <v>0.0004459</v>
      </c>
      <c r="AG94">
        <v>0.0006213</v>
      </c>
      <c r="AH94">
        <v>0.0007249</v>
      </c>
      <c r="AI94">
        <v>0.0008367</v>
      </c>
      <c r="AJ94">
        <v>0.0009569</v>
      </c>
      <c r="AK94">
        <v>0.0011</v>
      </c>
      <c r="AL94">
        <v>0.0014</v>
      </c>
      <c r="AM94">
        <v>0.0017</v>
      </c>
      <c r="AN94">
        <v>0.0019</v>
      </c>
      <c r="AO94">
        <v>0.0021</v>
      </c>
      <c r="AP94">
        <v>0.0026</v>
      </c>
      <c r="AQ94">
        <v>0.0032</v>
      </c>
      <c r="AR94">
        <v>0.0035</v>
      </c>
      <c r="AS94">
        <v>0.0039</v>
      </c>
      <c r="AT94">
        <v>0.0043</v>
      </c>
      <c r="AU94">
        <v>0.0054</v>
      </c>
      <c r="AV94">
        <v>0.0061</v>
      </c>
      <c r="AW94">
        <v>0.0066</v>
      </c>
      <c r="AX94">
        <v>0.0072</v>
      </c>
      <c r="AY94">
        <v>0.008</v>
      </c>
      <c r="AZ94">
        <v>0.0096</v>
      </c>
      <c r="BA94">
        <v>0.0107</v>
      </c>
      <c r="BB94">
        <v>0.0115</v>
      </c>
      <c r="BC94">
        <v>0.0123</v>
      </c>
      <c r="BD94">
        <v>0.0131</v>
      </c>
      <c r="BE94">
        <v>0.0146</v>
      </c>
      <c r="BF94">
        <v>0.0162</v>
      </c>
      <c r="BG94">
        <v>0.0171</v>
      </c>
      <c r="BH94">
        <v>0.0181</v>
      </c>
      <c r="BI94">
        <v>0.0192</v>
      </c>
      <c r="BJ94">
        <v>0.0205</v>
      </c>
      <c r="BK94">
        <v>0.0226</v>
      </c>
      <c r="BL94">
        <v>0.0244</v>
      </c>
      <c r="BM94">
        <v>0.0257</v>
      </c>
      <c r="BN94">
        <v>0.0273</v>
      </c>
      <c r="BO94">
        <v>0.0298</v>
      </c>
      <c r="BP94">
        <v>0.032</v>
      </c>
      <c r="BQ94">
        <v>0.0334</v>
      </c>
      <c r="BR94">
        <v>0.035</v>
      </c>
      <c r="BS94">
        <v>0.0378</v>
      </c>
      <c r="BT94">
        <v>0.0406</v>
      </c>
      <c r="BU94">
        <v>0.0423</v>
      </c>
      <c r="BV94">
        <v>0.0439</v>
      </c>
      <c r="BW94">
        <v>0.0455</v>
      </c>
      <c r="BX94">
        <v>0.0472</v>
      </c>
      <c r="BY94">
        <v>0.0496</v>
      </c>
      <c r="BZ94">
        <v>0.0746</v>
      </c>
      <c r="CA94">
        <v>0.1005</v>
      </c>
      <c r="CB94">
        <v>0.131</v>
      </c>
      <c r="CC94">
        <v>0.1599</v>
      </c>
      <c r="CD94">
        <v>0.1872</v>
      </c>
      <c r="CE94">
        <v>0.2092</v>
      </c>
      <c r="CF94">
        <v>0.229</v>
      </c>
      <c r="CG94">
        <v>0.249</v>
      </c>
      <c r="CH94">
        <v>0.2658</v>
      </c>
      <c r="CI94">
        <v>0.2833</v>
      </c>
      <c r="CJ94">
        <v>0.3005</v>
      </c>
      <c r="CK94">
        <v>0.3172</v>
      </c>
      <c r="CL94">
        <v>0.3326</v>
      </c>
      <c r="CM94">
        <v>0.346</v>
      </c>
      <c r="CN94">
        <v>0.3579</v>
      </c>
      <c r="CO94">
        <v>0.3999</v>
      </c>
      <c r="CP94">
        <v>0.4189</v>
      </c>
      <c r="CQ94">
        <v>0.4358</v>
      </c>
      <c r="CR94">
        <v>0.4522</v>
      </c>
      <c r="CS94">
        <v>0.4673</v>
      </c>
      <c r="CT94">
        <v>0.4792</v>
      </c>
      <c r="CU94">
        <v>0.4828</v>
      </c>
      <c r="CV94">
        <v>0.4862</v>
      </c>
      <c r="CW94">
        <v>0.4891</v>
      </c>
      <c r="CX94">
        <v>0.4906</v>
      </c>
      <c r="CY94">
        <v>0.4929</v>
      </c>
      <c r="CZ94">
        <v>0.4989</v>
      </c>
      <c r="DA94">
        <v>0.5082</v>
      </c>
      <c r="DB94">
        <v>0.5174</v>
      </c>
      <c r="DC94">
        <v>0.5267</v>
      </c>
      <c r="DD94">
        <v>0.5389</v>
      </c>
      <c r="DE94">
        <v>0.5492</v>
      </c>
      <c r="DF94">
        <v>0.5596</v>
      </c>
      <c r="DG94">
        <v>0.5679</v>
      </c>
      <c r="DH94">
        <v>0.57</v>
      </c>
      <c r="DI94">
        <v>0.5863</v>
      </c>
      <c r="DJ94">
        <v>0.73</v>
      </c>
      <c r="DK94">
        <v>0.7585</v>
      </c>
      <c r="DL94">
        <v>0.7854</v>
      </c>
      <c r="DM94">
        <v>0.8</v>
      </c>
      <c r="DN94">
        <v>0.8</v>
      </c>
      <c r="DO94">
        <v>0.8</v>
      </c>
      <c r="DP94">
        <v>0.8</v>
      </c>
      <c r="DQ94">
        <v>0.8</v>
      </c>
      <c r="DR94">
        <v>0.8</v>
      </c>
      <c r="DS94">
        <v>0.9301</v>
      </c>
      <c r="DT94">
        <v>0.96</v>
      </c>
      <c r="DU94">
        <v>0.96</v>
      </c>
      <c r="DV94">
        <v>0.96</v>
      </c>
      <c r="DW94">
        <v>0.96</v>
      </c>
      <c r="DX94">
        <v>0.9723</v>
      </c>
    </row>
    <row r="95" spans="1:128">
      <c r="A95">
        <v>9.4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1.823e-8</v>
      </c>
      <c r="P95">
        <v>3.782e-7</v>
      </c>
      <c r="Q95">
        <v>2.591e-6</v>
      </c>
      <c r="R95">
        <v>6.236e-6</v>
      </c>
      <c r="S95">
        <v>9.582e-6</v>
      </c>
      <c r="T95">
        <v>1.402e-5</v>
      </c>
      <c r="U95">
        <v>1.977e-5</v>
      </c>
      <c r="V95">
        <v>3.489e-5</v>
      </c>
      <c r="W95">
        <v>5.23e-5</v>
      </c>
      <c r="X95">
        <v>6.492e-5</v>
      </c>
      <c r="Y95">
        <v>7.865e-5</v>
      </c>
      <c r="Z95">
        <v>9.484e-5</v>
      </c>
      <c r="AA95">
        <v>0.0001205</v>
      </c>
      <c r="AB95">
        <v>0.000195</v>
      </c>
      <c r="AC95">
        <v>0.0002386</v>
      </c>
      <c r="AD95">
        <v>0.000289</v>
      </c>
      <c r="AE95">
        <v>0.0003476</v>
      </c>
      <c r="AF95">
        <v>0.0004459</v>
      </c>
      <c r="AG95">
        <v>0.0006213</v>
      </c>
      <c r="AH95">
        <v>0.0007249</v>
      </c>
      <c r="AI95">
        <v>0.0008367</v>
      </c>
      <c r="AJ95">
        <v>0.0009569</v>
      </c>
      <c r="AK95">
        <v>0.0011</v>
      </c>
      <c r="AL95">
        <v>0.0014</v>
      </c>
      <c r="AM95">
        <v>0.0017</v>
      </c>
      <c r="AN95">
        <v>0.0019</v>
      </c>
      <c r="AO95">
        <v>0.0021</v>
      </c>
      <c r="AP95">
        <v>0.0026</v>
      </c>
      <c r="AQ95">
        <v>0.0032</v>
      </c>
      <c r="AR95">
        <v>0.0035</v>
      </c>
      <c r="AS95">
        <v>0.0039</v>
      </c>
      <c r="AT95">
        <v>0.0043</v>
      </c>
      <c r="AU95">
        <v>0.0054</v>
      </c>
      <c r="AV95">
        <v>0.0061</v>
      </c>
      <c r="AW95">
        <v>0.0066</v>
      </c>
      <c r="AX95">
        <v>0.0072</v>
      </c>
      <c r="AY95">
        <v>0.008</v>
      </c>
      <c r="AZ95">
        <v>0.0096</v>
      </c>
      <c r="BA95">
        <v>0.0107</v>
      </c>
      <c r="BB95">
        <v>0.0115</v>
      </c>
      <c r="BC95">
        <v>0.0123</v>
      </c>
      <c r="BD95">
        <v>0.0131</v>
      </c>
      <c r="BE95">
        <v>0.0146</v>
      </c>
      <c r="BF95">
        <v>0.0162</v>
      </c>
      <c r="BG95">
        <v>0.0171</v>
      </c>
      <c r="BH95">
        <v>0.0181</v>
      </c>
      <c r="BI95">
        <v>0.0192</v>
      </c>
      <c r="BJ95">
        <v>0.0205</v>
      </c>
      <c r="BK95">
        <v>0.0226</v>
      </c>
      <c r="BL95">
        <v>0.0244</v>
      </c>
      <c r="BM95">
        <v>0.0257</v>
      </c>
      <c r="BN95">
        <v>0.0273</v>
      </c>
      <c r="BO95">
        <v>0.0298</v>
      </c>
      <c r="BP95">
        <v>0.032</v>
      </c>
      <c r="BQ95">
        <v>0.0334</v>
      </c>
      <c r="BR95">
        <v>0.035</v>
      </c>
      <c r="BS95">
        <v>0.0378</v>
      </c>
      <c r="BT95">
        <v>0.0406</v>
      </c>
      <c r="BU95">
        <v>0.0423</v>
      </c>
      <c r="BV95">
        <v>0.0439</v>
      </c>
      <c r="BW95">
        <v>0.0455</v>
      </c>
      <c r="BX95">
        <v>0.0472</v>
      </c>
      <c r="BY95">
        <v>0.0496</v>
      </c>
      <c r="BZ95">
        <v>0.0746</v>
      </c>
      <c r="CA95">
        <v>0.1005</v>
      </c>
      <c r="CB95">
        <v>0.131</v>
      </c>
      <c r="CC95">
        <v>0.1599</v>
      </c>
      <c r="CD95">
        <v>0.1872</v>
      </c>
      <c r="CE95">
        <v>0.2092</v>
      </c>
      <c r="CF95">
        <v>0.229</v>
      </c>
      <c r="CG95">
        <v>0.249</v>
      </c>
      <c r="CH95">
        <v>0.2658</v>
      </c>
      <c r="CI95">
        <v>0.2833</v>
      </c>
      <c r="CJ95">
        <v>0.3005</v>
      </c>
      <c r="CK95">
        <v>0.3172</v>
      </c>
      <c r="CL95">
        <v>0.3326</v>
      </c>
      <c r="CM95">
        <v>0.346</v>
      </c>
      <c r="CN95">
        <v>0.3579</v>
      </c>
      <c r="CO95">
        <v>0.3999</v>
      </c>
      <c r="CP95">
        <v>0.4189</v>
      </c>
      <c r="CQ95">
        <v>0.4358</v>
      </c>
      <c r="CR95">
        <v>0.4522</v>
      </c>
      <c r="CS95">
        <v>0.4673</v>
      </c>
      <c r="CT95">
        <v>0.4792</v>
      </c>
      <c r="CU95">
        <v>0.4828</v>
      </c>
      <c r="CV95">
        <v>0.4862</v>
      </c>
      <c r="CW95">
        <v>0.4891</v>
      </c>
      <c r="CX95">
        <v>0.4906</v>
      </c>
      <c r="CY95">
        <v>0.4929</v>
      </c>
      <c r="CZ95">
        <v>0.4989</v>
      </c>
      <c r="DA95">
        <v>0.5082</v>
      </c>
      <c r="DB95">
        <v>0.5174</v>
      </c>
      <c r="DC95">
        <v>0.5267</v>
      </c>
      <c r="DD95">
        <v>0.5389</v>
      </c>
      <c r="DE95">
        <v>0.5492</v>
      </c>
      <c r="DF95">
        <v>0.5596</v>
      </c>
      <c r="DG95">
        <v>0.5679</v>
      </c>
      <c r="DH95">
        <v>0.57</v>
      </c>
      <c r="DI95">
        <v>0.5863</v>
      </c>
      <c r="DJ95">
        <v>0.73</v>
      </c>
      <c r="DK95">
        <v>0.7585</v>
      </c>
      <c r="DL95">
        <v>0.7854</v>
      </c>
      <c r="DM95">
        <v>0.8</v>
      </c>
      <c r="DN95">
        <v>0.8</v>
      </c>
      <c r="DO95">
        <v>0.8</v>
      </c>
      <c r="DP95">
        <v>0.8</v>
      </c>
      <c r="DQ95">
        <v>0.8</v>
      </c>
      <c r="DR95">
        <v>0.8</v>
      </c>
      <c r="DS95">
        <v>0.9301</v>
      </c>
      <c r="DT95">
        <v>0.96</v>
      </c>
      <c r="DU95">
        <v>0.96</v>
      </c>
      <c r="DV95">
        <v>0.96</v>
      </c>
      <c r="DW95">
        <v>0.96</v>
      </c>
      <c r="DX95">
        <v>0.9723</v>
      </c>
    </row>
    <row r="96" spans="1:128">
      <c r="A96">
        <v>9.5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1.823e-8</v>
      </c>
      <c r="P96">
        <v>3.782e-7</v>
      </c>
      <c r="Q96">
        <v>2.591e-6</v>
      </c>
      <c r="R96">
        <v>6.236e-6</v>
      </c>
      <c r="S96">
        <v>9.582e-6</v>
      </c>
      <c r="T96">
        <v>1.402e-5</v>
      </c>
      <c r="U96">
        <v>1.977e-5</v>
      </c>
      <c r="V96">
        <v>3.489e-5</v>
      </c>
      <c r="W96">
        <v>5.23e-5</v>
      </c>
      <c r="X96">
        <v>6.492e-5</v>
      </c>
      <c r="Y96">
        <v>7.865e-5</v>
      </c>
      <c r="Z96">
        <v>9.484e-5</v>
      </c>
      <c r="AA96">
        <v>0.0001205</v>
      </c>
      <c r="AB96">
        <v>0.000195</v>
      </c>
      <c r="AC96">
        <v>0.0002386</v>
      </c>
      <c r="AD96">
        <v>0.000289</v>
      </c>
      <c r="AE96">
        <v>0.0003476</v>
      </c>
      <c r="AF96">
        <v>0.0004459</v>
      </c>
      <c r="AG96">
        <v>0.0006213</v>
      </c>
      <c r="AH96">
        <v>0.0007249</v>
      </c>
      <c r="AI96">
        <v>0.0008367</v>
      </c>
      <c r="AJ96">
        <v>0.0009569</v>
      </c>
      <c r="AK96">
        <v>0.0011</v>
      </c>
      <c r="AL96">
        <v>0.0014</v>
      </c>
      <c r="AM96">
        <v>0.0017</v>
      </c>
      <c r="AN96">
        <v>0.0019</v>
      </c>
      <c r="AO96">
        <v>0.0021</v>
      </c>
      <c r="AP96">
        <v>0.0026</v>
      </c>
      <c r="AQ96">
        <v>0.0032</v>
      </c>
      <c r="AR96">
        <v>0.0035</v>
      </c>
      <c r="AS96">
        <v>0.0039</v>
      </c>
      <c r="AT96">
        <v>0.0043</v>
      </c>
      <c r="AU96">
        <v>0.0054</v>
      </c>
      <c r="AV96">
        <v>0.0061</v>
      </c>
      <c r="AW96">
        <v>0.0066</v>
      </c>
      <c r="AX96">
        <v>0.0072</v>
      </c>
      <c r="AY96">
        <v>0.008</v>
      </c>
      <c r="AZ96">
        <v>0.0096</v>
      </c>
      <c r="BA96">
        <v>0.0107</v>
      </c>
      <c r="BB96">
        <v>0.0115</v>
      </c>
      <c r="BC96">
        <v>0.0123</v>
      </c>
      <c r="BD96">
        <v>0.0131</v>
      </c>
      <c r="BE96">
        <v>0.0146</v>
      </c>
      <c r="BF96">
        <v>0.0162</v>
      </c>
      <c r="BG96">
        <v>0.0171</v>
      </c>
      <c r="BH96">
        <v>0.0181</v>
      </c>
      <c r="BI96">
        <v>0.0192</v>
      </c>
      <c r="BJ96">
        <v>0.0205</v>
      </c>
      <c r="BK96">
        <v>0.0226</v>
      </c>
      <c r="BL96">
        <v>0.0244</v>
      </c>
      <c r="BM96">
        <v>0.0257</v>
      </c>
      <c r="BN96">
        <v>0.0273</v>
      </c>
      <c r="BO96">
        <v>0.0298</v>
      </c>
      <c r="BP96">
        <v>0.032</v>
      </c>
      <c r="BQ96">
        <v>0.0334</v>
      </c>
      <c r="BR96">
        <v>0.035</v>
      </c>
      <c r="BS96">
        <v>0.0378</v>
      </c>
      <c r="BT96">
        <v>0.0406</v>
      </c>
      <c r="BU96">
        <v>0.0423</v>
      </c>
      <c r="BV96">
        <v>0.0439</v>
      </c>
      <c r="BW96">
        <v>0.0455</v>
      </c>
      <c r="BX96">
        <v>0.0472</v>
      </c>
      <c r="BY96">
        <v>0.0496</v>
      </c>
      <c r="BZ96">
        <v>0.0746</v>
      </c>
      <c r="CA96">
        <v>0.1005</v>
      </c>
      <c r="CB96">
        <v>0.131</v>
      </c>
      <c r="CC96">
        <v>0.1599</v>
      </c>
      <c r="CD96">
        <v>0.1872</v>
      </c>
      <c r="CE96">
        <v>0.2092</v>
      </c>
      <c r="CF96">
        <v>0.229</v>
      </c>
      <c r="CG96">
        <v>0.249</v>
      </c>
      <c r="CH96">
        <v>0.2658</v>
      </c>
      <c r="CI96">
        <v>0.2833</v>
      </c>
      <c r="CJ96">
        <v>0.3005</v>
      </c>
      <c r="CK96">
        <v>0.3172</v>
      </c>
      <c r="CL96">
        <v>0.3326</v>
      </c>
      <c r="CM96">
        <v>0.346</v>
      </c>
      <c r="CN96">
        <v>0.3579</v>
      </c>
      <c r="CO96">
        <v>0.3999</v>
      </c>
      <c r="CP96">
        <v>0.4189</v>
      </c>
      <c r="CQ96">
        <v>0.4358</v>
      </c>
      <c r="CR96">
        <v>0.4522</v>
      </c>
      <c r="CS96">
        <v>0.4673</v>
      </c>
      <c r="CT96">
        <v>0.4792</v>
      </c>
      <c r="CU96">
        <v>0.4828</v>
      </c>
      <c r="CV96">
        <v>0.4862</v>
      </c>
      <c r="CW96">
        <v>0.4891</v>
      </c>
      <c r="CX96">
        <v>0.4906</v>
      </c>
      <c r="CY96">
        <v>0.4929</v>
      </c>
      <c r="CZ96">
        <v>0.4989</v>
      </c>
      <c r="DA96">
        <v>0.5082</v>
      </c>
      <c r="DB96">
        <v>0.5174</v>
      </c>
      <c r="DC96">
        <v>0.5267</v>
      </c>
      <c r="DD96">
        <v>0.5389</v>
      </c>
      <c r="DE96">
        <v>0.5492</v>
      </c>
      <c r="DF96">
        <v>0.5596</v>
      </c>
      <c r="DG96">
        <v>0.5679</v>
      </c>
      <c r="DH96">
        <v>0.57</v>
      </c>
      <c r="DI96">
        <v>0.5863</v>
      </c>
      <c r="DJ96">
        <v>0.73</v>
      </c>
      <c r="DK96">
        <v>0.7585</v>
      </c>
      <c r="DL96">
        <v>0.7854</v>
      </c>
      <c r="DM96">
        <v>0.8</v>
      </c>
      <c r="DN96">
        <v>0.8</v>
      </c>
      <c r="DO96">
        <v>0.8</v>
      </c>
      <c r="DP96">
        <v>0.8</v>
      </c>
      <c r="DQ96">
        <v>0.8</v>
      </c>
      <c r="DR96">
        <v>0.8</v>
      </c>
      <c r="DS96">
        <v>0.9301</v>
      </c>
      <c r="DT96">
        <v>0.96</v>
      </c>
      <c r="DU96">
        <v>0.96</v>
      </c>
      <c r="DV96">
        <v>0.96</v>
      </c>
      <c r="DW96">
        <v>0.96</v>
      </c>
      <c r="DX96">
        <v>0.9723</v>
      </c>
    </row>
    <row r="97" spans="1:128">
      <c r="A97">
        <v>9.6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1.823e-8</v>
      </c>
      <c r="P97">
        <v>3.782e-7</v>
      </c>
      <c r="Q97">
        <v>2.591e-6</v>
      </c>
      <c r="R97">
        <v>6.236e-6</v>
      </c>
      <c r="S97">
        <v>9.582e-6</v>
      </c>
      <c r="T97">
        <v>1.402e-5</v>
      </c>
      <c r="U97">
        <v>1.977e-5</v>
      </c>
      <c r="V97">
        <v>3.489e-5</v>
      </c>
      <c r="W97">
        <v>5.23e-5</v>
      </c>
      <c r="X97">
        <v>6.492e-5</v>
      </c>
      <c r="Y97">
        <v>7.865e-5</v>
      </c>
      <c r="Z97">
        <v>9.484e-5</v>
      </c>
      <c r="AA97">
        <v>0.0001205</v>
      </c>
      <c r="AB97">
        <v>0.000195</v>
      </c>
      <c r="AC97">
        <v>0.0002386</v>
      </c>
      <c r="AD97">
        <v>0.000289</v>
      </c>
      <c r="AE97">
        <v>0.0003476</v>
      </c>
      <c r="AF97">
        <v>0.0004459</v>
      </c>
      <c r="AG97">
        <v>0.0006213</v>
      </c>
      <c r="AH97">
        <v>0.0007249</v>
      </c>
      <c r="AI97">
        <v>0.0008367</v>
      </c>
      <c r="AJ97">
        <v>0.0009569</v>
      </c>
      <c r="AK97">
        <v>0.0011</v>
      </c>
      <c r="AL97">
        <v>0.0014</v>
      </c>
      <c r="AM97">
        <v>0.0017</v>
      </c>
      <c r="AN97">
        <v>0.0019</v>
      </c>
      <c r="AO97">
        <v>0.0021</v>
      </c>
      <c r="AP97">
        <v>0.0026</v>
      </c>
      <c r="AQ97">
        <v>0.0032</v>
      </c>
      <c r="AR97">
        <v>0.0035</v>
      </c>
      <c r="AS97">
        <v>0.0039</v>
      </c>
      <c r="AT97">
        <v>0.0043</v>
      </c>
      <c r="AU97">
        <v>0.0054</v>
      </c>
      <c r="AV97">
        <v>0.0061</v>
      </c>
      <c r="AW97">
        <v>0.0066</v>
      </c>
      <c r="AX97">
        <v>0.0072</v>
      </c>
      <c r="AY97">
        <v>0.008</v>
      </c>
      <c r="AZ97">
        <v>0.0096</v>
      </c>
      <c r="BA97">
        <v>0.0107</v>
      </c>
      <c r="BB97">
        <v>0.0115</v>
      </c>
      <c r="BC97">
        <v>0.0123</v>
      </c>
      <c r="BD97">
        <v>0.0131</v>
      </c>
      <c r="BE97">
        <v>0.0146</v>
      </c>
      <c r="BF97">
        <v>0.0162</v>
      </c>
      <c r="BG97">
        <v>0.0171</v>
      </c>
      <c r="BH97">
        <v>0.0181</v>
      </c>
      <c r="BI97">
        <v>0.0192</v>
      </c>
      <c r="BJ97">
        <v>0.0205</v>
      </c>
      <c r="BK97">
        <v>0.0226</v>
      </c>
      <c r="BL97">
        <v>0.0244</v>
      </c>
      <c r="BM97">
        <v>0.0257</v>
      </c>
      <c r="BN97">
        <v>0.0273</v>
      </c>
      <c r="BO97">
        <v>0.0298</v>
      </c>
      <c r="BP97">
        <v>0.032</v>
      </c>
      <c r="BQ97">
        <v>0.0334</v>
      </c>
      <c r="BR97">
        <v>0.035</v>
      </c>
      <c r="BS97">
        <v>0.0378</v>
      </c>
      <c r="BT97">
        <v>0.0406</v>
      </c>
      <c r="BU97">
        <v>0.0423</v>
      </c>
      <c r="BV97">
        <v>0.0439</v>
      </c>
      <c r="BW97">
        <v>0.0455</v>
      </c>
      <c r="BX97">
        <v>0.0472</v>
      </c>
      <c r="BY97">
        <v>0.0496</v>
      </c>
      <c r="BZ97">
        <v>0.0746</v>
      </c>
      <c r="CA97">
        <v>0.1005</v>
      </c>
      <c r="CB97">
        <v>0.131</v>
      </c>
      <c r="CC97">
        <v>0.1599</v>
      </c>
      <c r="CD97">
        <v>0.1872</v>
      </c>
      <c r="CE97">
        <v>0.2092</v>
      </c>
      <c r="CF97">
        <v>0.229</v>
      </c>
      <c r="CG97">
        <v>0.249</v>
      </c>
      <c r="CH97">
        <v>0.2658</v>
      </c>
      <c r="CI97">
        <v>0.2833</v>
      </c>
      <c r="CJ97">
        <v>0.3005</v>
      </c>
      <c r="CK97">
        <v>0.3172</v>
      </c>
      <c r="CL97">
        <v>0.3326</v>
      </c>
      <c r="CM97">
        <v>0.346</v>
      </c>
      <c r="CN97">
        <v>0.3579</v>
      </c>
      <c r="CO97">
        <v>0.3999</v>
      </c>
      <c r="CP97">
        <v>0.4189</v>
      </c>
      <c r="CQ97">
        <v>0.4358</v>
      </c>
      <c r="CR97">
        <v>0.4522</v>
      </c>
      <c r="CS97">
        <v>0.4673</v>
      </c>
      <c r="CT97">
        <v>0.4792</v>
      </c>
      <c r="CU97">
        <v>0.4828</v>
      </c>
      <c r="CV97">
        <v>0.4862</v>
      </c>
      <c r="CW97">
        <v>0.4891</v>
      </c>
      <c r="CX97">
        <v>0.4906</v>
      </c>
      <c r="CY97">
        <v>0.4929</v>
      </c>
      <c r="CZ97">
        <v>0.4989</v>
      </c>
      <c r="DA97">
        <v>0.5082</v>
      </c>
      <c r="DB97">
        <v>0.5174</v>
      </c>
      <c r="DC97">
        <v>0.5267</v>
      </c>
      <c r="DD97">
        <v>0.5389</v>
      </c>
      <c r="DE97">
        <v>0.5492</v>
      </c>
      <c r="DF97">
        <v>0.5596</v>
      </c>
      <c r="DG97">
        <v>0.5679</v>
      </c>
      <c r="DH97">
        <v>0.57</v>
      </c>
      <c r="DI97">
        <v>0.5863</v>
      </c>
      <c r="DJ97">
        <v>0.73</v>
      </c>
      <c r="DK97">
        <v>0.7585</v>
      </c>
      <c r="DL97">
        <v>0.7854</v>
      </c>
      <c r="DM97">
        <v>0.8</v>
      </c>
      <c r="DN97">
        <v>0.8</v>
      </c>
      <c r="DO97">
        <v>0.8</v>
      </c>
      <c r="DP97">
        <v>0.8</v>
      </c>
      <c r="DQ97">
        <v>0.8</v>
      </c>
      <c r="DR97">
        <v>0.8</v>
      </c>
      <c r="DS97">
        <v>0.9301</v>
      </c>
      <c r="DT97">
        <v>0.96</v>
      </c>
      <c r="DU97">
        <v>0.96</v>
      </c>
      <c r="DV97">
        <v>0.96</v>
      </c>
      <c r="DW97">
        <v>0.96</v>
      </c>
      <c r="DX97">
        <v>0.9723</v>
      </c>
    </row>
    <row r="98" spans="1:128">
      <c r="A98">
        <v>9.7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1.823e-8</v>
      </c>
      <c r="P98">
        <v>3.782e-7</v>
      </c>
      <c r="Q98">
        <v>2.591e-6</v>
      </c>
      <c r="R98">
        <v>6.236e-6</v>
      </c>
      <c r="S98">
        <v>9.582e-6</v>
      </c>
      <c r="T98">
        <v>1.402e-5</v>
      </c>
      <c r="U98">
        <v>1.977e-5</v>
      </c>
      <c r="V98">
        <v>3.489e-5</v>
      </c>
      <c r="W98">
        <v>5.23e-5</v>
      </c>
      <c r="X98">
        <v>6.492e-5</v>
      </c>
      <c r="Y98">
        <v>7.865e-5</v>
      </c>
      <c r="Z98">
        <v>9.484e-5</v>
      </c>
      <c r="AA98">
        <v>0.0001205</v>
      </c>
      <c r="AB98">
        <v>0.000195</v>
      </c>
      <c r="AC98">
        <v>0.0002386</v>
      </c>
      <c r="AD98">
        <v>0.000289</v>
      </c>
      <c r="AE98">
        <v>0.0003476</v>
      </c>
      <c r="AF98">
        <v>0.0004459</v>
      </c>
      <c r="AG98">
        <v>0.0006213</v>
      </c>
      <c r="AH98">
        <v>0.0007249</v>
      </c>
      <c r="AI98">
        <v>0.0008367</v>
      </c>
      <c r="AJ98">
        <v>0.0009569</v>
      </c>
      <c r="AK98">
        <v>0.0011</v>
      </c>
      <c r="AL98">
        <v>0.0014</v>
      </c>
      <c r="AM98">
        <v>0.0017</v>
      </c>
      <c r="AN98">
        <v>0.0019</v>
      </c>
      <c r="AO98">
        <v>0.0021</v>
      </c>
      <c r="AP98">
        <v>0.0026</v>
      </c>
      <c r="AQ98">
        <v>0.0032</v>
      </c>
      <c r="AR98">
        <v>0.0035</v>
      </c>
      <c r="AS98">
        <v>0.0039</v>
      </c>
      <c r="AT98">
        <v>0.0043</v>
      </c>
      <c r="AU98">
        <v>0.0054</v>
      </c>
      <c r="AV98">
        <v>0.0061</v>
      </c>
      <c r="AW98">
        <v>0.0066</v>
      </c>
      <c r="AX98">
        <v>0.0072</v>
      </c>
      <c r="AY98">
        <v>0.008</v>
      </c>
      <c r="AZ98">
        <v>0.0096</v>
      </c>
      <c r="BA98">
        <v>0.0107</v>
      </c>
      <c r="BB98">
        <v>0.0115</v>
      </c>
      <c r="BC98">
        <v>0.0123</v>
      </c>
      <c r="BD98">
        <v>0.0131</v>
      </c>
      <c r="BE98">
        <v>0.0146</v>
      </c>
      <c r="BF98">
        <v>0.0162</v>
      </c>
      <c r="BG98">
        <v>0.0171</v>
      </c>
      <c r="BH98">
        <v>0.0181</v>
      </c>
      <c r="BI98">
        <v>0.0192</v>
      </c>
      <c r="BJ98">
        <v>0.0205</v>
      </c>
      <c r="BK98">
        <v>0.0226</v>
      </c>
      <c r="BL98">
        <v>0.0244</v>
      </c>
      <c r="BM98">
        <v>0.0257</v>
      </c>
      <c r="BN98">
        <v>0.0273</v>
      </c>
      <c r="BO98">
        <v>0.0298</v>
      </c>
      <c r="BP98">
        <v>0.032</v>
      </c>
      <c r="BQ98">
        <v>0.0334</v>
      </c>
      <c r="BR98">
        <v>0.035</v>
      </c>
      <c r="BS98">
        <v>0.0378</v>
      </c>
      <c r="BT98">
        <v>0.0406</v>
      </c>
      <c r="BU98">
        <v>0.0423</v>
      </c>
      <c r="BV98">
        <v>0.0439</v>
      </c>
      <c r="BW98">
        <v>0.0455</v>
      </c>
      <c r="BX98">
        <v>0.0472</v>
      </c>
      <c r="BY98">
        <v>0.0496</v>
      </c>
      <c r="BZ98">
        <v>0.0746</v>
      </c>
      <c r="CA98">
        <v>0.1005</v>
      </c>
      <c r="CB98">
        <v>0.131</v>
      </c>
      <c r="CC98">
        <v>0.1599</v>
      </c>
      <c r="CD98">
        <v>0.1872</v>
      </c>
      <c r="CE98">
        <v>0.2092</v>
      </c>
      <c r="CF98">
        <v>0.229</v>
      </c>
      <c r="CG98">
        <v>0.249</v>
      </c>
      <c r="CH98">
        <v>0.2658</v>
      </c>
      <c r="CI98">
        <v>0.2833</v>
      </c>
      <c r="CJ98">
        <v>0.3005</v>
      </c>
      <c r="CK98">
        <v>0.3172</v>
      </c>
      <c r="CL98">
        <v>0.3326</v>
      </c>
      <c r="CM98">
        <v>0.346</v>
      </c>
      <c r="CN98">
        <v>0.3579</v>
      </c>
      <c r="CO98">
        <v>0.3999</v>
      </c>
      <c r="CP98">
        <v>0.4189</v>
      </c>
      <c r="CQ98">
        <v>0.4358</v>
      </c>
      <c r="CR98">
        <v>0.4522</v>
      </c>
      <c r="CS98">
        <v>0.4673</v>
      </c>
      <c r="CT98">
        <v>0.4792</v>
      </c>
      <c r="CU98">
        <v>0.4828</v>
      </c>
      <c r="CV98">
        <v>0.4862</v>
      </c>
      <c r="CW98">
        <v>0.4891</v>
      </c>
      <c r="CX98">
        <v>0.4906</v>
      </c>
      <c r="CY98">
        <v>0.4929</v>
      </c>
      <c r="CZ98">
        <v>0.4989</v>
      </c>
      <c r="DA98">
        <v>0.5082</v>
      </c>
      <c r="DB98">
        <v>0.5174</v>
      </c>
      <c r="DC98">
        <v>0.5267</v>
      </c>
      <c r="DD98">
        <v>0.5389</v>
      </c>
      <c r="DE98">
        <v>0.5492</v>
      </c>
      <c r="DF98">
        <v>0.5596</v>
      </c>
      <c r="DG98">
        <v>0.5679</v>
      </c>
      <c r="DH98">
        <v>0.57</v>
      </c>
      <c r="DI98">
        <v>0.5863</v>
      </c>
      <c r="DJ98">
        <v>0.73</v>
      </c>
      <c r="DK98">
        <v>0.7585</v>
      </c>
      <c r="DL98">
        <v>0.7854</v>
      </c>
      <c r="DM98">
        <v>0.8</v>
      </c>
      <c r="DN98">
        <v>0.8</v>
      </c>
      <c r="DO98">
        <v>0.8</v>
      </c>
      <c r="DP98">
        <v>0.8</v>
      </c>
      <c r="DQ98">
        <v>0.8</v>
      </c>
      <c r="DR98">
        <v>0.8</v>
      </c>
      <c r="DS98">
        <v>0.9301</v>
      </c>
      <c r="DT98">
        <v>0.96</v>
      </c>
      <c r="DU98">
        <v>0.96</v>
      </c>
      <c r="DV98">
        <v>0.96</v>
      </c>
      <c r="DW98">
        <v>0.96</v>
      </c>
      <c r="DX98">
        <v>0.9723</v>
      </c>
    </row>
    <row r="99" spans="1:128">
      <c r="A99">
        <v>9.8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1.823e-8</v>
      </c>
      <c r="P99">
        <v>3.782e-7</v>
      </c>
      <c r="Q99">
        <v>2.591e-6</v>
      </c>
      <c r="R99">
        <v>6.236e-6</v>
      </c>
      <c r="S99">
        <v>9.582e-6</v>
      </c>
      <c r="T99">
        <v>1.402e-5</v>
      </c>
      <c r="U99">
        <v>1.977e-5</v>
      </c>
      <c r="V99">
        <v>3.489e-5</v>
      </c>
      <c r="W99">
        <v>5.23e-5</v>
      </c>
      <c r="X99">
        <v>6.492e-5</v>
      </c>
      <c r="Y99">
        <v>7.865e-5</v>
      </c>
      <c r="Z99">
        <v>9.484e-5</v>
      </c>
      <c r="AA99">
        <v>0.0001205</v>
      </c>
      <c r="AB99">
        <v>0.000195</v>
      </c>
      <c r="AC99">
        <v>0.0002386</v>
      </c>
      <c r="AD99">
        <v>0.000289</v>
      </c>
      <c r="AE99">
        <v>0.0003476</v>
      </c>
      <c r="AF99">
        <v>0.0004459</v>
      </c>
      <c r="AG99">
        <v>0.0006213</v>
      </c>
      <c r="AH99">
        <v>0.0007249</v>
      </c>
      <c r="AI99">
        <v>0.0008367</v>
      </c>
      <c r="AJ99">
        <v>0.0009569</v>
      </c>
      <c r="AK99">
        <v>0.0011</v>
      </c>
      <c r="AL99">
        <v>0.0014</v>
      </c>
      <c r="AM99">
        <v>0.0017</v>
      </c>
      <c r="AN99">
        <v>0.0019</v>
      </c>
      <c r="AO99">
        <v>0.0021</v>
      </c>
      <c r="AP99">
        <v>0.0026</v>
      </c>
      <c r="AQ99">
        <v>0.0032</v>
      </c>
      <c r="AR99">
        <v>0.0035</v>
      </c>
      <c r="AS99">
        <v>0.0039</v>
      </c>
      <c r="AT99">
        <v>0.0043</v>
      </c>
      <c r="AU99">
        <v>0.0054</v>
      </c>
      <c r="AV99">
        <v>0.0061</v>
      </c>
      <c r="AW99">
        <v>0.0066</v>
      </c>
      <c r="AX99">
        <v>0.0072</v>
      </c>
      <c r="AY99">
        <v>0.008</v>
      </c>
      <c r="AZ99">
        <v>0.0096</v>
      </c>
      <c r="BA99">
        <v>0.0107</v>
      </c>
      <c r="BB99">
        <v>0.0115</v>
      </c>
      <c r="BC99">
        <v>0.0123</v>
      </c>
      <c r="BD99">
        <v>0.0131</v>
      </c>
      <c r="BE99">
        <v>0.0146</v>
      </c>
      <c r="BF99">
        <v>0.0162</v>
      </c>
      <c r="BG99">
        <v>0.0171</v>
      </c>
      <c r="BH99">
        <v>0.0181</v>
      </c>
      <c r="BI99">
        <v>0.0192</v>
      </c>
      <c r="BJ99">
        <v>0.0205</v>
      </c>
      <c r="BK99">
        <v>0.0226</v>
      </c>
      <c r="BL99">
        <v>0.0244</v>
      </c>
      <c r="BM99">
        <v>0.0257</v>
      </c>
      <c r="BN99">
        <v>0.0273</v>
      </c>
      <c r="BO99">
        <v>0.0298</v>
      </c>
      <c r="BP99">
        <v>0.032</v>
      </c>
      <c r="BQ99">
        <v>0.0334</v>
      </c>
      <c r="BR99">
        <v>0.035</v>
      </c>
      <c r="BS99">
        <v>0.0378</v>
      </c>
      <c r="BT99">
        <v>0.0406</v>
      </c>
      <c r="BU99">
        <v>0.0423</v>
      </c>
      <c r="BV99">
        <v>0.0439</v>
      </c>
      <c r="BW99">
        <v>0.0455</v>
      </c>
      <c r="BX99">
        <v>0.0472</v>
      </c>
      <c r="BY99">
        <v>0.0496</v>
      </c>
      <c r="BZ99">
        <v>0.0746</v>
      </c>
      <c r="CA99">
        <v>0.1005</v>
      </c>
      <c r="CB99">
        <v>0.131</v>
      </c>
      <c r="CC99">
        <v>0.1599</v>
      </c>
      <c r="CD99">
        <v>0.1872</v>
      </c>
      <c r="CE99">
        <v>0.2092</v>
      </c>
      <c r="CF99">
        <v>0.229</v>
      </c>
      <c r="CG99">
        <v>0.249</v>
      </c>
      <c r="CH99">
        <v>0.2658</v>
      </c>
      <c r="CI99">
        <v>0.2833</v>
      </c>
      <c r="CJ99">
        <v>0.3005</v>
      </c>
      <c r="CK99">
        <v>0.3172</v>
      </c>
      <c r="CL99">
        <v>0.3326</v>
      </c>
      <c r="CM99">
        <v>0.346</v>
      </c>
      <c r="CN99">
        <v>0.3579</v>
      </c>
      <c r="CO99">
        <v>0.3999</v>
      </c>
      <c r="CP99">
        <v>0.4189</v>
      </c>
      <c r="CQ99">
        <v>0.4358</v>
      </c>
      <c r="CR99">
        <v>0.4522</v>
      </c>
      <c r="CS99">
        <v>0.4673</v>
      </c>
      <c r="CT99">
        <v>0.4792</v>
      </c>
      <c r="CU99">
        <v>0.4828</v>
      </c>
      <c r="CV99">
        <v>0.4862</v>
      </c>
      <c r="CW99">
        <v>0.4891</v>
      </c>
      <c r="CX99">
        <v>0.4906</v>
      </c>
      <c r="CY99">
        <v>0.4929</v>
      </c>
      <c r="CZ99">
        <v>0.4989</v>
      </c>
      <c r="DA99">
        <v>0.5082</v>
      </c>
      <c r="DB99">
        <v>0.5174</v>
      </c>
      <c r="DC99">
        <v>0.5267</v>
      </c>
      <c r="DD99">
        <v>0.5389</v>
      </c>
      <c r="DE99">
        <v>0.5492</v>
      </c>
      <c r="DF99">
        <v>0.5596</v>
      </c>
      <c r="DG99">
        <v>0.5679</v>
      </c>
      <c r="DH99">
        <v>0.57</v>
      </c>
      <c r="DI99">
        <v>0.5863</v>
      </c>
      <c r="DJ99">
        <v>0.73</v>
      </c>
      <c r="DK99">
        <v>0.7585</v>
      </c>
      <c r="DL99">
        <v>0.7854</v>
      </c>
      <c r="DM99">
        <v>0.8</v>
      </c>
      <c r="DN99">
        <v>0.8</v>
      </c>
      <c r="DO99">
        <v>0.8</v>
      </c>
      <c r="DP99">
        <v>0.8</v>
      </c>
      <c r="DQ99">
        <v>0.8</v>
      </c>
      <c r="DR99">
        <v>0.8</v>
      </c>
      <c r="DS99">
        <v>0.9301</v>
      </c>
      <c r="DT99">
        <v>0.96</v>
      </c>
      <c r="DU99">
        <v>0.96</v>
      </c>
      <c r="DV99">
        <v>0.96</v>
      </c>
      <c r="DW99">
        <v>0.96</v>
      </c>
      <c r="DX99">
        <v>0.9723</v>
      </c>
    </row>
    <row r="100" spans="1:128">
      <c r="A100">
        <v>9.9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1.823e-8</v>
      </c>
      <c r="P100">
        <v>3.782e-7</v>
      </c>
      <c r="Q100">
        <v>2.591e-6</v>
      </c>
      <c r="R100">
        <v>6.236e-6</v>
      </c>
      <c r="S100">
        <v>9.582e-6</v>
      </c>
      <c r="T100">
        <v>1.402e-5</v>
      </c>
      <c r="U100">
        <v>1.977e-5</v>
      </c>
      <c r="V100">
        <v>3.489e-5</v>
      </c>
      <c r="W100">
        <v>5.23e-5</v>
      </c>
      <c r="X100">
        <v>6.492e-5</v>
      </c>
      <c r="Y100">
        <v>7.865e-5</v>
      </c>
      <c r="Z100">
        <v>9.484e-5</v>
      </c>
      <c r="AA100">
        <v>0.0001205</v>
      </c>
      <c r="AB100">
        <v>0.000195</v>
      </c>
      <c r="AC100">
        <v>0.0002386</v>
      </c>
      <c r="AD100">
        <v>0.000289</v>
      </c>
      <c r="AE100">
        <v>0.0003476</v>
      </c>
      <c r="AF100">
        <v>0.0004459</v>
      </c>
      <c r="AG100">
        <v>0.0006213</v>
      </c>
      <c r="AH100">
        <v>0.0007249</v>
      </c>
      <c r="AI100">
        <v>0.0008367</v>
      </c>
      <c r="AJ100">
        <v>0.0009569</v>
      </c>
      <c r="AK100">
        <v>0.0011</v>
      </c>
      <c r="AL100">
        <v>0.0014</v>
      </c>
      <c r="AM100">
        <v>0.0017</v>
      </c>
      <c r="AN100">
        <v>0.0019</v>
      </c>
      <c r="AO100">
        <v>0.0021</v>
      </c>
      <c r="AP100">
        <v>0.0026</v>
      </c>
      <c r="AQ100">
        <v>0.0032</v>
      </c>
      <c r="AR100">
        <v>0.0035</v>
      </c>
      <c r="AS100">
        <v>0.0039</v>
      </c>
      <c r="AT100">
        <v>0.0043</v>
      </c>
      <c r="AU100">
        <v>0.0054</v>
      </c>
      <c r="AV100">
        <v>0.0061</v>
      </c>
      <c r="AW100">
        <v>0.0066</v>
      </c>
      <c r="AX100">
        <v>0.0072</v>
      </c>
      <c r="AY100">
        <v>0.008</v>
      </c>
      <c r="AZ100">
        <v>0.0096</v>
      </c>
      <c r="BA100">
        <v>0.0107</v>
      </c>
      <c r="BB100">
        <v>0.0115</v>
      </c>
      <c r="BC100">
        <v>0.0123</v>
      </c>
      <c r="BD100">
        <v>0.0131</v>
      </c>
      <c r="BE100">
        <v>0.0146</v>
      </c>
      <c r="BF100">
        <v>0.0162</v>
      </c>
      <c r="BG100">
        <v>0.0171</v>
      </c>
      <c r="BH100">
        <v>0.0181</v>
      </c>
      <c r="BI100">
        <v>0.0192</v>
      </c>
      <c r="BJ100">
        <v>0.0205</v>
      </c>
      <c r="BK100">
        <v>0.0226</v>
      </c>
      <c r="BL100">
        <v>0.0244</v>
      </c>
      <c r="BM100">
        <v>0.0257</v>
      </c>
      <c r="BN100">
        <v>0.0273</v>
      </c>
      <c r="BO100">
        <v>0.0298</v>
      </c>
      <c r="BP100">
        <v>0.032</v>
      </c>
      <c r="BQ100">
        <v>0.0334</v>
      </c>
      <c r="BR100">
        <v>0.035</v>
      </c>
      <c r="BS100">
        <v>0.0378</v>
      </c>
      <c r="BT100">
        <v>0.0406</v>
      </c>
      <c r="BU100">
        <v>0.0423</v>
      </c>
      <c r="BV100">
        <v>0.0439</v>
      </c>
      <c r="BW100">
        <v>0.0455</v>
      </c>
      <c r="BX100">
        <v>0.0472</v>
      </c>
      <c r="BY100">
        <v>0.0496</v>
      </c>
      <c r="BZ100">
        <v>0.0746</v>
      </c>
      <c r="CA100">
        <v>0.1005</v>
      </c>
      <c r="CB100">
        <v>0.131</v>
      </c>
      <c r="CC100">
        <v>0.1599</v>
      </c>
      <c r="CD100">
        <v>0.1872</v>
      </c>
      <c r="CE100">
        <v>0.2092</v>
      </c>
      <c r="CF100">
        <v>0.229</v>
      </c>
      <c r="CG100">
        <v>0.249</v>
      </c>
      <c r="CH100">
        <v>0.2658</v>
      </c>
      <c r="CI100">
        <v>0.2833</v>
      </c>
      <c r="CJ100">
        <v>0.3005</v>
      </c>
      <c r="CK100">
        <v>0.3172</v>
      </c>
      <c r="CL100">
        <v>0.3326</v>
      </c>
      <c r="CM100">
        <v>0.346</v>
      </c>
      <c r="CN100">
        <v>0.3579</v>
      </c>
      <c r="CO100">
        <v>0.3999</v>
      </c>
      <c r="CP100">
        <v>0.4189</v>
      </c>
      <c r="CQ100">
        <v>0.4358</v>
      </c>
      <c r="CR100">
        <v>0.4522</v>
      </c>
      <c r="CS100">
        <v>0.4673</v>
      </c>
      <c r="CT100">
        <v>0.4792</v>
      </c>
      <c r="CU100">
        <v>0.4828</v>
      </c>
      <c r="CV100">
        <v>0.4862</v>
      </c>
      <c r="CW100">
        <v>0.4891</v>
      </c>
      <c r="CX100">
        <v>0.4906</v>
      </c>
      <c r="CY100">
        <v>0.4929</v>
      </c>
      <c r="CZ100">
        <v>0.4989</v>
      </c>
      <c r="DA100">
        <v>0.5082</v>
      </c>
      <c r="DB100">
        <v>0.5174</v>
      </c>
      <c r="DC100">
        <v>0.5267</v>
      </c>
      <c r="DD100">
        <v>0.5389</v>
      </c>
      <c r="DE100">
        <v>0.5492</v>
      </c>
      <c r="DF100">
        <v>0.5596</v>
      </c>
      <c r="DG100">
        <v>0.5679</v>
      </c>
      <c r="DH100">
        <v>0.57</v>
      </c>
      <c r="DI100">
        <v>0.5863</v>
      </c>
      <c r="DJ100">
        <v>0.73</v>
      </c>
      <c r="DK100">
        <v>0.7585</v>
      </c>
      <c r="DL100">
        <v>0.7854</v>
      </c>
      <c r="DM100">
        <v>0.8</v>
      </c>
      <c r="DN100">
        <v>0.8</v>
      </c>
      <c r="DO100">
        <v>0.8</v>
      </c>
      <c r="DP100">
        <v>0.8</v>
      </c>
      <c r="DQ100">
        <v>0.8</v>
      </c>
      <c r="DR100">
        <v>0.8</v>
      </c>
      <c r="DS100">
        <v>0.9301</v>
      </c>
      <c r="DT100">
        <v>0.96</v>
      </c>
      <c r="DU100">
        <v>0.96</v>
      </c>
      <c r="DV100">
        <v>0.96</v>
      </c>
      <c r="DW100">
        <v>0.96</v>
      </c>
      <c r="DX100">
        <v>0.9723</v>
      </c>
    </row>
    <row r="101" spans="1:128">
      <c r="A101">
        <v>10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1.823e-8</v>
      </c>
      <c r="P101">
        <v>3.782e-7</v>
      </c>
      <c r="Q101">
        <v>2.591e-6</v>
      </c>
      <c r="R101">
        <v>6.236e-6</v>
      </c>
      <c r="S101">
        <v>9.582e-6</v>
      </c>
      <c r="T101">
        <v>1.402e-5</v>
      </c>
      <c r="U101">
        <v>1.977e-5</v>
      </c>
      <c r="V101">
        <v>3.489e-5</v>
      </c>
      <c r="W101">
        <v>5.23e-5</v>
      </c>
      <c r="X101">
        <v>6.492e-5</v>
      </c>
      <c r="Y101">
        <v>7.865e-5</v>
      </c>
      <c r="Z101">
        <v>9.484e-5</v>
      </c>
      <c r="AA101">
        <v>0.0001205</v>
      </c>
      <c r="AB101">
        <v>0.000195</v>
      </c>
      <c r="AC101">
        <v>0.0002386</v>
      </c>
      <c r="AD101">
        <v>0.000289</v>
      </c>
      <c r="AE101">
        <v>0.0003476</v>
      </c>
      <c r="AF101">
        <v>0.0004459</v>
      </c>
      <c r="AG101">
        <v>0.0006213</v>
      </c>
      <c r="AH101">
        <v>0.0007249</v>
      </c>
      <c r="AI101">
        <v>0.0008367</v>
      </c>
      <c r="AJ101">
        <v>0.0009569</v>
      </c>
      <c r="AK101">
        <v>0.0011</v>
      </c>
      <c r="AL101">
        <v>0.0014</v>
      </c>
      <c r="AM101">
        <v>0.0017</v>
      </c>
      <c r="AN101">
        <v>0.0019</v>
      </c>
      <c r="AO101">
        <v>0.0021</v>
      </c>
      <c r="AP101">
        <v>0.0026</v>
      </c>
      <c r="AQ101">
        <v>0.0032</v>
      </c>
      <c r="AR101">
        <v>0.0035</v>
      </c>
      <c r="AS101">
        <v>0.0039</v>
      </c>
      <c r="AT101">
        <v>0.0043</v>
      </c>
      <c r="AU101">
        <v>0.0054</v>
      </c>
      <c r="AV101">
        <v>0.0061</v>
      </c>
      <c r="AW101">
        <v>0.0066</v>
      </c>
      <c r="AX101">
        <v>0.0072</v>
      </c>
      <c r="AY101">
        <v>0.008</v>
      </c>
      <c r="AZ101">
        <v>0.0096</v>
      </c>
      <c r="BA101">
        <v>0.0107</v>
      </c>
      <c r="BB101">
        <v>0.0115</v>
      </c>
      <c r="BC101">
        <v>0.0123</v>
      </c>
      <c r="BD101">
        <v>0.0131</v>
      </c>
      <c r="BE101">
        <v>0.0146</v>
      </c>
      <c r="BF101">
        <v>0.0162</v>
      </c>
      <c r="BG101">
        <v>0.0171</v>
      </c>
      <c r="BH101">
        <v>0.0181</v>
      </c>
      <c r="BI101">
        <v>0.0192</v>
      </c>
      <c r="BJ101">
        <v>0.0205</v>
      </c>
      <c r="BK101">
        <v>0.0226</v>
      </c>
      <c r="BL101">
        <v>0.0244</v>
      </c>
      <c r="BM101">
        <v>0.0257</v>
      </c>
      <c r="BN101">
        <v>0.0273</v>
      </c>
      <c r="BO101">
        <v>0.0298</v>
      </c>
      <c r="BP101">
        <v>0.032</v>
      </c>
      <c r="BQ101">
        <v>0.0334</v>
      </c>
      <c r="BR101">
        <v>0.035</v>
      </c>
      <c r="BS101">
        <v>0.0378</v>
      </c>
      <c r="BT101">
        <v>0.0406</v>
      </c>
      <c r="BU101">
        <v>0.0423</v>
      </c>
      <c r="BV101">
        <v>0.0439</v>
      </c>
      <c r="BW101">
        <v>0.0455</v>
      </c>
      <c r="BX101">
        <v>0.0472</v>
      </c>
      <c r="BY101">
        <v>0.0496</v>
      </c>
      <c r="BZ101">
        <v>0.0746</v>
      </c>
      <c r="CA101">
        <v>0.1005</v>
      </c>
      <c r="CB101">
        <v>0.131</v>
      </c>
      <c r="CC101">
        <v>0.1599</v>
      </c>
      <c r="CD101">
        <v>0.1872</v>
      </c>
      <c r="CE101">
        <v>0.2092</v>
      </c>
      <c r="CF101">
        <v>0.229</v>
      </c>
      <c r="CG101">
        <v>0.249</v>
      </c>
      <c r="CH101">
        <v>0.2658</v>
      </c>
      <c r="CI101">
        <v>0.2833</v>
      </c>
      <c r="CJ101">
        <v>0.3005</v>
      </c>
      <c r="CK101">
        <v>0.3172</v>
      </c>
      <c r="CL101">
        <v>0.3326</v>
      </c>
      <c r="CM101">
        <v>0.346</v>
      </c>
      <c r="CN101">
        <v>0.3579</v>
      </c>
      <c r="CO101">
        <v>0.3999</v>
      </c>
      <c r="CP101">
        <v>0.4189</v>
      </c>
      <c r="CQ101">
        <v>0.4358</v>
      </c>
      <c r="CR101">
        <v>0.4522</v>
      </c>
      <c r="CS101">
        <v>0.4673</v>
      </c>
      <c r="CT101">
        <v>0.4792</v>
      </c>
      <c r="CU101">
        <v>0.4828</v>
      </c>
      <c r="CV101">
        <v>0.4862</v>
      </c>
      <c r="CW101">
        <v>0.4891</v>
      </c>
      <c r="CX101">
        <v>0.4906</v>
      </c>
      <c r="CY101">
        <v>0.4929</v>
      </c>
      <c r="CZ101">
        <v>0.4989</v>
      </c>
      <c r="DA101">
        <v>0.5082</v>
      </c>
      <c r="DB101">
        <v>0.5174</v>
      </c>
      <c r="DC101">
        <v>0.5267</v>
      </c>
      <c r="DD101">
        <v>0.5389</v>
      </c>
      <c r="DE101">
        <v>0.5492</v>
      </c>
      <c r="DF101">
        <v>0.5596</v>
      </c>
      <c r="DG101">
        <v>0.5679</v>
      </c>
      <c r="DH101">
        <v>0.57</v>
      </c>
      <c r="DI101">
        <v>0.5863</v>
      </c>
      <c r="DJ101">
        <v>0.73</v>
      </c>
      <c r="DK101">
        <v>0.7585</v>
      </c>
      <c r="DL101">
        <v>0.7854</v>
      </c>
      <c r="DM101">
        <v>0.8</v>
      </c>
      <c r="DN101">
        <v>0.8</v>
      </c>
      <c r="DO101">
        <v>0.8</v>
      </c>
      <c r="DP101">
        <v>0.8</v>
      </c>
      <c r="DQ101">
        <v>0.8</v>
      </c>
      <c r="DR101">
        <v>0.8</v>
      </c>
      <c r="DS101">
        <v>0.9301</v>
      </c>
      <c r="DT101">
        <v>0.96</v>
      </c>
      <c r="DU101">
        <v>0.96</v>
      </c>
      <c r="DV101">
        <v>0.96</v>
      </c>
      <c r="DW101">
        <v>0.96</v>
      </c>
      <c r="DX101">
        <v>0.9723</v>
      </c>
    </row>
  </sheetData>
  <pageMargins left="0.7" right="0.7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DX101"/>
  <sheetViews>
    <sheetView zoomScale="70" zoomScaleNormal="70" workbookViewId="0">
      <selection activeCell="M2" sqref="M2"/>
    </sheetView>
  </sheetViews>
  <sheetFormatPr defaultColWidth="9" defaultRowHeight="13.5"/>
  <sheetData>
    <row r="1" spans="2:128">
      <c r="B1">
        <v>25</v>
      </c>
      <c r="C1">
        <v>26</v>
      </c>
      <c r="D1">
        <v>27</v>
      </c>
      <c r="E1">
        <v>28</v>
      </c>
      <c r="F1">
        <v>29</v>
      </c>
      <c r="G1">
        <v>30</v>
      </c>
      <c r="H1">
        <v>31</v>
      </c>
      <c r="I1">
        <v>32</v>
      </c>
      <c r="J1">
        <v>33</v>
      </c>
      <c r="K1">
        <v>34</v>
      </c>
      <c r="L1">
        <v>35</v>
      </c>
      <c r="M1">
        <v>36</v>
      </c>
      <c r="N1">
        <v>37</v>
      </c>
      <c r="O1">
        <v>38</v>
      </c>
      <c r="P1">
        <v>39</v>
      </c>
      <c r="Q1">
        <v>40</v>
      </c>
      <c r="R1">
        <v>41</v>
      </c>
      <c r="S1">
        <v>42</v>
      </c>
      <c r="T1">
        <v>43</v>
      </c>
      <c r="U1">
        <v>44</v>
      </c>
      <c r="V1">
        <v>45</v>
      </c>
      <c r="W1">
        <v>46</v>
      </c>
      <c r="X1">
        <v>47</v>
      </c>
      <c r="Y1">
        <v>48</v>
      </c>
      <c r="Z1">
        <v>49</v>
      </c>
      <c r="AA1">
        <v>50</v>
      </c>
      <c r="AB1">
        <v>51</v>
      </c>
      <c r="AC1">
        <v>52</v>
      </c>
      <c r="AD1">
        <v>53</v>
      </c>
      <c r="AE1">
        <v>54</v>
      </c>
      <c r="AF1">
        <v>55</v>
      </c>
      <c r="AG1">
        <v>56</v>
      </c>
      <c r="AH1">
        <v>57</v>
      </c>
      <c r="AI1">
        <v>58</v>
      </c>
      <c r="AJ1">
        <v>59</v>
      </c>
      <c r="AK1">
        <v>60</v>
      </c>
      <c r="AL1">
        <v>61</v>
      </c>
      <c r="AM1">
        <v>62</v>
      </c>
      <c r="AN1">
        <v>63</v>
      </c>
      <c r="AO1">
        <v>64</v>
      </c>
      <c r="AP1">
        <v>65</v>
      </c>
      <c r="AQ1">
        <v>66</v>
      </c>
      <c r="AR1">
        <v>67</v>
      </c>
      <c r="AS1">
        <v>68</v>
      </c>
      <c r="AT1">
        <v>69</v>
      </c>
      <c r="AU1">
        <v>70</v>
      </c>
      <c r="AV1">
        <v>71</v>
      </c>
      <c r="AW1">
        <v>72</v>
      </c>
      <c r="AX1">
        <v>73</v>
      </c>
      <c r="AY1">
        <v>74</v>
      </c>
      <c r="AZ1">
        <v>75</v>
      </c>
      <c r="BA1">
        <v>76</v>
      </c>
      <c r="BB1">
        <v>77</v>
      </c>
      <c r="BC1">
        <v>78</v>
      </c>
      <c r="BD1">
        <v>79</v>
      </c>
      <c r="BE1">
        <v>80</v>
      </c>
      <c r="BF1">
        <v>81</v>
      </c>
      <c r="BG1">
        <v>82</v>
      </c>
      <c r="BH1">
        <v>83</v>
      </c>
      <c r="BI1">
        <v>84</v>
      </c>
      <c r="BJ1">
        <v>85</v>
      </c>
      <c r="BK1">
        <v>86</v>
      </c>
      <c r="BL1">
        <v>87</v>
      </c>
      <c r="BM1">
        <v>88</v>
      </c>
      <c r="BN1">
        <v>89</v>
      </c>
      <c r="BO1">
        <v>90</v>
      </c>
      <c r="BP1">
        <v>91</v>
      </c>
      <c r="BQ1">
        <v>92</v>
      </c>
      <c r="BR1">
        <v>93</v>
      </c>
      <c r="BS1">
        <v>94</v>
      </c>
      <c r="BT1">
        <v>95</v>
      </c>
      <c r="BU1">
        <v>96</v>
      </c>
      <c r="BV1">
        <v>97</v>
      </c>
      <c r="BW1">
        <v>98</v>
      </c>
      <c r="BX1">
        <v>99</v>
      </c>
      <c r="BY1">
        <v>100</v>
      </c>
      <c r="BZ1">
        <v>110</v>
      </c>
      <c r="CA1">
        <v>120</v>
      </c>
      <c r="CB1">
        <v>130</v>
      </c>
      <c r="CC1">
        <v>140</v>
      </c>
      <c r="CD1">
        <v>150</v>
      </c>
      <c r="CE1">
        <v>160</v>
      </c>
      <c r="CF1">
        <v>170</v>
      </c>
      <c r="CG1">
        <v>180</v>
      </c>
      <c r="CH1">
        <v>190</v>
      </c>
      <c r="CI1">
        <v>200</v>
      </c>
      <c r="CJ1">
        <v>210</v>
      </c>
      <c r="CK1">
        <v>220</v>
      </c>
      <c r="CL1">
        <v>230</v>
      </c>
      <c r="CM1">
        <v>240</v>
      </c>
      <c r="CN1">
        <v>250</v>
      </c>
      <c r="CO1">
        <v>300</v>
      </c>
      <c r="CP1">
        <v>350</v>
      </c>
      <c r="CQ1">
        <v>400</v>
      </c>
      <c r="CR1">
        <v>450</v>
      </c>
      <c r="CS1">
        <v>500</v>
      </c>
      <c r="CT1">
        <v>600</v>
      </c>
      <c r="CU1">
        <v>700</v>
      </c>
      <c r="CV1">
        <v>800</v>
      </c>
      <c r="CW1">
        <v>900</v>
      </c>
      <c r="CX1">
        <v>1000</v>
      </c>
      <c r="CY1">
        <v>1200</v>
      </c>
      <c r="CZ1">
        <v>1400</v>
      </c>
      <c r="DA1">
        <v>1600</v>
      </c>
      <c r="DB1">
        <v>1800</v>
      </c>
      <c r="DC1">
        <v>2000</v>
      </c>
      <c r="DD1">
        <v>2500</v>
      </c>
      <c r="DE1">
        <v>3000</v>
      </c>
      <c r="DF1">
        <v>3500</v>
      </c>
      <c r="DG1">
        <v>4000</v>
      </c>
      <c r="DH1">
        <v>4500</v>
      </c>
      <c r="DI1">
        <v>5000</v>
      </c>
      <c r="DJ1">
        <v>6000</v>
      </c>
      <c r="DK1">
        <v>7000</v>
      </c>
      <c r="DL1">
        <v>8000</v>
      </c>
      <c r="DM1">
        <v>9000</v>
      </c>
      <c r="DN1">
        <v>10000</v>
      </c>
      <c r="DO1">
        <v>11000</v>
      </c>
      <c r="DP1">
        <v>12000</v>
      </c>
      <c r="DQ1">
        <v>13000</v>
      </c>
      <c r="DR1">
        <v>14000</v>
      </c>
      <c r="DS1">
        <v>15000</v>
      </c>
      <c r="DT1">
        <v>16000</v>
      </c>
      <c r="DU1">
        <v>17000</v>
      </c>
      <c r="DV1">
        <v>18000</v>
      </c>
      <c r="DW1">
        <v>19000</v>
      </c>
      <c r="DX1">
        <v>20000</v>
      </c>
    </row>
    <row r="2" spans="1:128">
      <c r="A2">
        <v>0.1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4.069e-8</v>
      </c>
      <c r="AB2">
        <v>3.843e-7</v>
      </c>
      <c r="AC2">
        <v>7.204e-7</v>
      </c>
      <c r="AD2">
        <v>1.176e-6</v>
      </c>
      <c r="AE2">
        <v>1.618e-6</v>
      </c>
      <c r="AF2">
        <v>2.136e-6</v>
      </c>
      <c r="AG2">
        <v>2.906e-6</v>
      </c>
      <c r="AH2">
        <v>3.289e-6</v>
      </c>
      <c r="AI2">
        <v>3.807e-6</v>
      </c>
      <c r="AJ2">
        <v>4.463e-6</v>
      </c>
      <c r="AK2">
        <v>5.315e-6</v>
      </c>
      <c r="AL2">
        <v>8.23e-6</v>
      </c>
      <c r="AM2">
        <v>1.057e-5</v>
      </c>
      <c r="AN2">
        <v>1.259e-5</v>
      </c>
      <c r="AO2">
        <v>1.46e-5</v>
      </c>
      <c r="AP2">
        <v>1.851e-5</v>
      </c>
      <c r="AQ2">
        <v>2.268e-5</v>
      </c>
      <c r="AR2">
        <v>2.563e-5</v>
      </c>
      <c r="AS2">
        <v>2.927e-5</v>
      </c>
      <c r="AT2">
        <v>3.376e-5</v>
      </c>
      <c r="AU2">
        <v>4.173e-5</v>
      </c>
      <c r="AV2">
        <v>4.762e-5</v>
      </c>
      <c r="AW2">
        <v>5.174e-5</v>
      </c>
      <c r="AX2">
        <v>5.595e-5</v>
      </c>
      <c r="AY2">
        <v>6.187e-5</v>
      </c>
      <c r="AZ2">
        <v>7.382e-5</v>
      </c>
      <c r="BA2">
        <v>8.309e-5</v>
      </c>
      <c r="BB2">
        <v>8.97e-5</v>
      </c>
      <c r="BC2">
        <v>9.628e-5</v>
      </c>
      <c r="BD2">
        <v>0.0001029</v>
      </c>
      <c r="BE2">
        <v>0.0001121</v>
      </c>
      <c r="BF2">
        <v>0.0001211</v>
      </c>
      <c r="BG2">
        <v>0.000127</v>
      </c>
      <c r="BH2">
        <v>0.000133</v>
      </c>
      <c r="BI2">
        <v>0.0001389</v>
      </c>
      <c r="BJ2">
        <v>0.0001458</v>
      </c>
      <c r="BK2">
        <v>0.0001552</v>
      </c>
      <c r="BL2">
        <v>0.0001633</v>
      </c>
      <c r="BM2">
        <v>0.0001687</v>
      </c>
      <c r="BN2">
        <v>0.0001752</v>
      </c>
      <c r="BO2">
        <v>0.0001846</v>
      </c>
      <c r="BP2">
        <v>0.000193</v>
      </c>
      <c r="BQ2">
        <v>0.0001978</v>
      </c>
      <c r="BR2">
        <v>0.0002028</v>
      </c>
      <c r="BS2">
        <v>0.0002099</v>
      </c>
      <c r="BT2">
        <v>0.000217</v>
      </c>
      <c r="BU2">
        <v>0.0002212</v>
      </c>
      <c r="BV2">
        <v>0.0002253</v>
      </c>
      <c r="BW2">
        <v>0.0002293</v>
      </c>
      <c r="BX2">
        <v>0.0002333</v>
      </c>
      <c r="BY2">
        <v>0.0002391</v>
      </c>
      <c r="BZ2">
        <v>0.0002941</v>
      </c>
      <c r="CA2">
        <v>0.0003308</v>
      </c>
      <c r="CB2">
        <v>0.0003403</v>
      </c>
      <c r="CC2">
        <v>0.000358</v>
      </c>
      <c r="CD2">
        <v>0.0004</v>
      </c>
      <c r="CE2">
        <v>0.0004281</v>
      </c>
      <c r="CF2">
        <v>0.0004641</v>
      </c>
      <c r="CG2">
        <v>0.0004882</v>
      </c>
      <c r="CH2">
        <v>0.0005058</v>
      </c>
      <c r="CI2">
        <v>0.0005303</v>
      </c>
      <c r="CJ2">
        <v>0.0005523</v>
      </c>
      <c r="CK2">
        <v>0.0005877</v>
      </c>
      <c r="CL2">
        <v>0.0006364</v>
      </c>
      <c r="CM2">
        <v>0.0006845</v>
      </c>
      <c r="CN2">
        <v>0.0007289</v>
      </c>
      <c r="CO2">
        <v>0.0008677</v>
      </c>
      <c r="CP2">
        <v>0.0009679</v>
      </c>
      <c r="CQ2">
        <v>0.0012</v>
      </c>
      <c r="CR2">
        <v>0.0013</v>
      </c>
      <c r="CS2">
        <v>0.0015</v>
      </c>
      <c r="CT2">
        <v>0.0019</v>
      </c>
      <c r="CU2">
        <v>0.0027</v>
      </c>
      <c r="CV2">
        <v>0.0057</v>
      </c>
      <c r="CW2">
        <v>0.0089</v>
      </c>
      <c r="CX2">
        <v>0.0139</v>
      </c>
      <c r="CY2">
        <v>0.0379</v>
      </c>
      <c r="CZ2">
        <v>0.0872</v>
      </c>
      <c r="DA2">
        <v>0.139</v>
      </c>
      <c r="DB2">
        <v>0.1857</v>
      </c>
      <c r="DC2">
        <v>0.2233</v>
      </c>
      <c r="DD2">
        <v>0.2854</v>
      </c>
      <c r="DE2">
        <v>0.3311</v>
      </c>
      <c r="DF2">
        <v>0.377</v>
      </c>
      <c r="DG2">
        <v>0.4143</v>
      </c>
      <c r="DH2">
        <v>0.5214</v>
      </c>
      <c r="DI2">
        <v>0.5553</v>
      </c>
      <c r="DJ2">
        <v>0.712</v>
      </c>
      <c r="DK2">
        <v>0.7459</v>
      </c>
      <c r="DL2">
        <v>0.7838</v>
      </c>
      <c r="DM2">
        <v>0.8</v>
      </c>
      <c r="DN2">
        <v>0.8</v>
      </c>
      <c r="DO2">
        <v>0.8</v>
      </c>
      <c r="DP2">
        <v>0.8</v>
      </c>
      <c r="DQ2">
        <v>0.8</v>
      </c>
      <c r="DR2">
        <v>0.8</v>
      </c>
      <c r="DS2">
        <v>0.9301</v>
      </c>
      <c r="DT2">
        <v>0.96</v>
      </c>
      <c r="DU2">
        <v>0.96</v>
      </c>
      <c r="DV2">
        <v>0.96</v>
      </c>
      <c r="DW2">
        <v>0.96</v>
      </c>
      <c r="DX2">
        <v>0.9723</v>
      </c>
    </row>
    <row r="3" spans="1:128">
      <c r="A3">
        <v>0.2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4.069e-8</v>
      </c>
      <c r="AB3">
        <v>3.843e-7</v>
      </c>
      <c r="AC3">
        <v>7.204e-7</v>
      </c>
      <c r="AD3">
        <v>1.176e-6</v>
      </c>
      <c r="AE3">
        <v>1.618e-6</v>
      </c>
      <c r="AF3">
        <v>2.136e-6</v>
      </c>
      <c r="AG3">
        <v>2.906e-6</v>
      </c>
      <c r="AH3">
        <v>3.289e-6</v>
      </c>
      <c r="AI3">
        <v>3.807e-6</v>
      </c>
      <c r="AJ3">
        <v>4.463e-6</v>
      </c>
      <c r="AK3">
        <v>5.315e-6</v>
      </c>
      <c r="AL3">
        <v>8.23e-6</v>
      </c>
      <c r="AM3">
        <v>1.057e-5</v>
      </c>
      <c r="AN3">
        <v>1.259e-5</v>
      </c>
      <c r="AO3">
        <v>1.46e-5</v>
      </c>
      <c r="AP3">
        <v>1.851e-5</v>
      </c>
      <c r="AQ3">
        <v>2.268e-5</v>
      </c>
      <c r="AR3">
        <v>2.563e-5</v>
      </c>
      <c r="AS3">
        <v>2.927e-5</v>
      </c>
      <c r="AT3">
        <v>3.376e-5</v>
      </c>
      <c r="AU3">
        <v>4.173e-5</v>
      </c>
      <c r="AV3">
        <v>4.762e-5</v>
      </c>
      <c r="AW3">
        <v>5.174e-5</v>
      </c>
      <c r="AX3">
        <v>5.595e-5</v>
      </c>
      <c r="AY3">
        <v>6.187e-5</v>
      </c>
      <c r="AZ3">
        <v>7.382e-5</v>
      </c>
      <c r="BA3">
        <v>8.309e-5</v>
      </c>
      <c r="BB3">
        <v>8.97e-5</v>
      </c>
      <c r="BC3">
        <v>9.628e-5</v>
      </c>
      <c r="BD3">
        <v>0.0001029</v>
      </c>
      <c r="BE3">
        <v>0.0001121</v>
      </c>
      <c r="BF3">
        <v>0.0001211</v>
      </c>
      <c r="BG3">
        <v>0.000127</v>
      </c>
      <c r="BH3">
        <v>0.000133</v>
      </c>
      <c r="BI3">
        <v>0.0001389</v>
      </c>
      <c r="BJ3">
        <v>0.0001458</v>
      </c>
      <c r="BK3">
        <v>0.0001552</v>
      </c>
      <c r="BL3">
        <v>0.0001633</v>
      </c>
      <c r="BM3">
        <v>0.0001687</v>
      </c>
      <c r="BN3">
        <v>0.0001752</v>
      </c>
      <c r="BO3">
        <v>0.0001846</v>
      </c>
      <c r="BP3">
        <v>0.000193</v>
      </c>
      <c r="BQ3">
        <v>0.0001978</v>
      </c>
      <c r="BR3">
        <v>0.0002028</v>
      </c>
      <c r="BS3">
        <v>0.0002099</v>
      </c>
      <c r="BT3">
        <v>0.000217</v>
      </c>
      <c r="BU3">
        <v>0.0002212</v>
      </c>
      <c r="BV3">
        <v>0.0002253</v>
      </c>
      <c r="BW3">
        <v>0.0002293</v>
      </c>
      <c r="BX3">
        <v>0.0002333</v>
      </c>
      <c r="BY3">
        <v>0.0002391</v>
      </c>
      <c r="BZ3">
        <v>0.0002941</v>
      </c>
      <c r="CA3">
        <v>0.0003308</v>
      </c>
      <c r="CB3">
        <v>0.0003424</v>
      </c>
      <c r="CC3">
        <v>0.0003622</v>
      </c>
      <c r="CD3">
        <v>0.0004142</v>
      </c>
      <c r="CE3">
        <v>0.0004538</v>
      </c>
      <c r="CF3">
        <v>0.0004992</v>
      </c>
      <c r="CG3">
        <v>0.0005366</v>
      </c>
      <c r="CH3">
        <v>0.0005651</v>
      </c>
      <c r="CI3">
        <v>0.000608</v>
      </c>
      <c r="CJ3">
        <v>0.0006499</v>
      </c>
      <c r="CK3">
        <v>0.000695</v>
      </c>
      <c r="CL3">
        <v>0.0007419</v>
      </c>
      <c r="CM3">
        <v>0.0007876</v>
      </c>
      <c r="CN3">
        <v>0.0008279</v>
      </c>
      <c r="CO3">
        <v>0.0009529</v>
      </c>
      <c r="CP3">
        <v>0.0012</v>
      </c>
      <c r="CQ3">
        <v>0.0014</v>
      </c>
      <c r="CR3">
        <v>0.0016</v>
      </c>
      <c r="CS3">
        <v>0.0019</v>
      </c>
      <c r="CT3">
        <v>0.0032</v>
      </c>
      <c r="CU3">
        <v>0.0064</v>
      </c>
      <c r="CV3">
        <v>0.0184</v>
      </c>
      <c r="CW3">
        <v>0.0363</v>
      </c>
      <c r="CX3">
        <v>0.0605</v>
      </c>
      <c r="CY3">
        <v>0.1207</v>
      </c>
      <c r="CZ3">
        <v>0.193</v>
      </c>
      <c r="DA3">
        <v>0.2388</v>
      </c>
      <c r="DB3">
        <v>0.2725</v>
      </c>
      <c r="DC3">
        <v>0.299</v>
      </c>
      <c r="DD3">
        <v>0.3625</v>
      </c>
      <c r="DE3">
        <v>0.4145</v>
      </c>
      <c r="DF3">
        <v>0.4494</v>
      </c>
      <c r="DG3">
        <v>0.4651</v>
      </c>
      <c r="DH3">
        <v>0.552</v>
      </c>
      <c r="DI3">
        <v>0.5723</v>
      </c>
      <c r="DJ3">
        <v>0.7207</v>
      </c>
      <c r="DK3">
        <v>0.7536</v>
      </c>
      <c r="DL3">
        <v>0.785</v>
      </c>
      <c r="DM3">
        <v>0.8</v>
      </c>
      <c r="DN3">
        <v>0.8</v>
      </c>
      <c r="DO3">
        <v>0.8</v>
      </c>
      <c r="DP3">
        <v>0.8</v>
      </c>
      <c r="DQ3">
        <v>0.8</v>
      </c>
      <c r="DR3">
        <v>0.8</v>
      </c>
      <c r="DS3">
        <v>0.9301</v>
      </c>
      <c r="DT3">
        <v>0.96</v>
      </c>
      <c r="DU3">
        <v>0.96</v>
      </c>
      <c r="DV3">
        <v>0.96</v>
      </c>
      <c r="DW3">
        <v>0.96</v>
      </c>
      <c r="DX3">
        <v>0.9723</v>
      </c>
    </row>
    <row r="4" spans="1:128">
      <c r="A4">
        <v>0.3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4.069e-8</v>
      </c>
      <c r="AB4">
        <v>3.843e-7</v>
      </c>
      <c r="AC4">
        <v>7.204e-7</v>
      </c>
      <c r="AD4">
        <v>1.176e-6</v>
      </c>
      <c r="AE4">
        <v>1.618e-6</v>
      </c>
      <c r="AF4">
        <v>2.136e-6</v>
      </c>
      <c r="AG4">
        <v>2.906e-6</v>
      </c>
      <c r="AH4">
        <v>3.289e-6</v>
      </c>
      <c r="AI4">
        <v>3.807e-6</v>
      </c>
      <c r="AJ4">
        <v>4.463e-6</v>
      </c>
      <c r="AK4">
        <v>5.315e-6</v>
      </c>
      <c r="AL4">
        <v>8.23e-6</v>
      </c>
      <c r="AM4">
        <v>1.057e-5</v>
      </c>
      <c r="AN4">
        <v>1.259e-5</v>
      </c>
      <c r="AO4">
        <v>1.46e-5</v>
      </c>
      <c r="AP4">
        <v>1.851e-5</v>
      </c>
      <c r="AQ4">
        <v>2.268e-5</v>
      </c>
      <c r="AR4">
        <v>2.563e-5</v>
      </c>
      <c r="AS4">
        <v>2.927e-5</v>
      </c>
      <c r="AT4">
        <v>3.376e-5</v>
      </c>
      <c r="AU4">
        <v>4.173e-5</v>
      </c>
      <c r="AV4">
        <v>4.762e-5</v>
      </c>
      <c r="AW4">
        <v>5.174e-5</v>
      </c>
      <c r="AX4">
        <v>5.595e-5</v>
      </c>
      <c r="AY4">
        <v>6.187e-5</v>
      </c>
      <c r="AZ4">
        <v>7.382e-5</v>
      </c>
      <c r="BA4">
        <v>8.309e-5</v>
      </c>
      <c r="BB4">
        <v>8.97e-5</v>
      </c>
      <c r="BC4">
        <v>9.628e-5</v>
      </c>
      <c r="BD4">
        <v>0.0001029</v>
      </c>
      <c r="BE4">
        <v>0.0001121</v>
      </c>
      <c r="BF4">
        <v>0.0001211</v>
      </c>
      <c r="BG4">
        <v>0.000127</v>
      </c>
      <c r="BH4">
        <v>0.000133</v>
      </c>
      <c r="BI4">
        <v>0.0001389</v>
      </c>
      <c r="BJ4">
        <v>0.0001458</v>
      </c>
      <c r="BK4">
        <v>0.0001552</v>
      </c>
      <c r="BL4">
        <v>0.0001633</v>
      </c>
      <c r="BM4">
        <v>0.0001687</v>
      </c>
      <c r="BN4">
        <v>0.0001752</v>
      </c>
      <c r="BO4">
        <v>0.0001846</v>
      </c>
      <c r="BP4">
        <v>0.000193</v>
      </c>
      <c r="BQ4">
        <v>0.0001978</v>
      </c>
      <c r="BR4">
        <v>0.0002028</v>
      </c>
      <c r="BS4">
        <v>0.0002099</v>
      </c>
      <c r="BT4">
        <v>0.000217</v>
      </c>
      <c r="BU4">
        <v>0.0002212</v>
      </c>
      <c r="BV4">
        <v>0.0002253</v>
      </c>
      <c r="BW4">
        <v>0.0002293</v>
      </c>
      <c r="BX4">
        <v>0.0002333</v>
      </c>
      <c r="BY4">
        <v>0.0002391</v>
      </c>
      <c r="BZ4">
        <v>0.0002961</v>
      </c>
      <c r="CA4">
        <v>0.0003362</v>
      </c>
      <c r="CB4">
        <v>0.0003617</v>
      </c>
      <c r="CC4">
        <v>0.0003991</v>
      </c>
      <c r="CD4">
        <v>0.0004715</v>
      </c>
      <c r="CE4">
        <v>0.000532</v>
      </c>
      <c r="CF4">
        <v>0.0006035</v>
      </c>
      <c r="CG4">
        <v>0.0006639</v>
      </c>
      <c r="CH4">
        <v>0.0007149</v>
      </c>
      <c r="CI4">
        <v>0.0007586</v>
      </c>
      <c r="CJ4">
        <v>0.0008032</v>
      </c>
      <c r="CK4">
        <v>0.0008524</v>
      </c>
      <c r="CL4">
        <v>0.0008954</v>
      </c>
      <c r="CM4">
        <v>0.0009344</v>
      </c>
      <c r="CN4">
        <v>0.0009892</v>
      </c>
      <c r="CO4">
        <v>0.0012</v>
      </c>
      <c r="CP4">
        <v>0.0015</v>
      </c>
      <c r="CQ4">
        <v>0.0019</v>
      </c>
      <c r="CR4">
        <v>0.0027</v>
      </c>
      <c r="CS4">
        <v>0.0044</v>
      </c>
      <c r="CT4">
        <v>0.011</v>
      </c>
      <c r="CU4">
        <v>0.0266</v>
      </c>
      <c r="CV4">
        <v>0.0693</v>
      </c>
      <c r="CW4">
        <v>0.1094</v>
      </c>
      <c r="CX4">
        <v>0.1472</v>
      </c>
      <c r="CY4">
        <v>0.2092</v>
      </c>
      <c r="CZ4">
        <v>0.2758</v>
      </c>
      <c r="DA4">
        <v>0.3135</v>
      </c>
      <c r="DB4">
        <v>0.3496</v>
      </c>
      <c r="DC4">
        <v>0.3821</v>
      </c>
      <c r="DD4">
        <v>0.4399</v>
      </c>
      <c r="DE4">
        <v>0.4652</v>
      </c>
      <c r="DF4">
        <v>0.4736</v>
      </c>
      <c r="DG4">
        <v>0.4778</v>
      </c>
      <c r="DH4">
        <v>0.5607</v>
      </c>
      <c r="DI4">
        <v>0.5802</v>
      </c>
      <c r="DJ4">
        <v>0.7284</v>
      </c>
      <c r="DK4">
        <v>0.7582</v>
      </c>
      <c r="DL4">
        <v>0.7854</v>
      </c>
      <c r="DM4">
        <v>0.8</v>
      </c>
      <c r="DN4">
        <v>0.8</v>
      </c>
      <c r="DO4">
        <v>0.8</v>
      </c>
      <c r="DP4">
        <v>0.8</v>
      </c>
      <c r="DQ4">
        <v>0.8</v>
      </c>
      <c r="DR4">
        <v>0.8</v>
      </c>
      <c r="DS4">
        <v>0.9301</v>
      </c>
      <c r="DT4">
        <v>0.96</v>
      </c>
      <c r="DU4">
        <v>0.96</v>
      </c>
      <c r="DV4">
        <v>0.96</v>
      </c>
      <c r="DW4">
        <v>0.96</v>
      </c>
      <c r="DX4">
        <v>0.9723</v>
      </c>
    </row>
    <row r="5" spans="1:128">
      <c r="A5">
        <v>0.4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4.069e-8</v>
      </c>
      <c r="AB5">
        <v>3.843e-7</v>
      </c>
      <c r="AC5">
        <v>7.204e-7</v>
      </c>
      <c r="AD5">
        <v>1.176e-6</v>
      </c>
      <c r="AE5">
        <v>1.618e-6</v>
      </c>
      <c r="AF5">
        <v>2.136e-6</v>
      </c>
      <c r="AG5">
        <v>2.906e-6</v>
      </c>
      <c r="AH5">
        <v>3.289e-6</v>
      </c>
      <c r="AI5">
        <v>3.807e-6</v>
      </c>
      <c r="AJ5">
        <v>4.463e-6</v>
      </c>
      <c r="AK5">
        <v>5.315e-6</v>
      </c>
      <c r="AL5">
        <v>8.23e-6</v>
      </c>
      <c r="AM5">
        <v>1.057e-5</v>
      </c>
      <c r="AN5">
        <v>1.259e-5</v>
      </c>
      <c r="AO5">
        <v>1.46e-5</v>
      </c>
      <c r="AP5">
        <v>1.851e-5</v>
      </c>
      <c r="AQ5">
        <v>2.268e-5</v>
      </c>
      <c r="AR5">
        <v>2.563e-5</v>
      </c>
      <c r="AS5">
        <v>2.927e-5</v>
      </c>
      <c r="AT5">
        <v>3.376e-5</v>
      </c>
      <c r="AU5">
        <v>4.173e-5</v>
      </c>
      <c r="AV5">
        <v>4.762e-5</v>
      </c>
      <c r="AW5">
        <v>5.174e-5</v>
      </c>
      <c r="AX5">
        <v>5.595e-5</v>
      </c>
      <c r="AY5">
        <v>6.187e-5</v>
      </c>
      <c r="AZ5">
        <v>7.382e-5</v>
      </c>
      <c r="BA5">
        <v>8.309e-5</v>
      </c>
      <c r="BB5">
        <v>8.97e-5</v>
      </c>
      <c r="BC5">
        <v>9.628e-5</v>
      </c>
      <c r="BD5">
        <v>0.0001029</v>
      </c>
      <c r="BE5">
        <v>0.0001121</v>
      </c>
      <c r="BF5">
        <v>0.0001211</v>
      </c>
      <c r="BG5">
        <v>0.0001271</v>
      </c>
      <c r="BH5">
        <v>0.0001331</v>
      </c>
      <c r="BI5">
        <v>0.0001393</v>
      </c>
      <c r="BJ5">
        <v>0.0001466</v>
      </c>
      <c r="BK5">
        <v>0.0001564</v>
      </c>
      <c r="BL5">
        <v>0.0001649</v>
      </c>
      <c r="BM5">
        <v>0.0001705</v>
      </c>
      <c r="BN5">
        <v>0.0001774</v>
      </c>
      <c r="BO5">
        <v>0.0001873</v>
      </c>
      <c r="BP5">
        <v>0.0001961</v>
      </c>
      <c r="BQ5">
        <v>0.0002012</v>
      </c>
      <c r="BR5">
        <v>0.0002065</v>
      </c>
      <c r="BS5">
        <v>0.0002141</v>
      </c>
      <c r="BT5">
        <v>0.0002217</v>
      </c>
      <c r="BU5">
        <v>0.0002268</v>
      </c>
      <c r="BV5">
        <v>0.0002317</v>
      </c>
      <c r="BW5">
        <v>0.0002371</v>
      </c>
      <c r="BX5">
        <v>0.0002426</v>
      </c>
      <c r="BY5">
        <v>0.0002502</v>
      </c>
      <c r="BZ5">
        <v>0.0003258</v>
      </c>
      <c r="CA5">
        <v>0.0003991</v>
      </c>
      <c r="CB5">
        <v>0.000462</v>
      </c>
      <c r="CC5">
        <v>0.0005468</v>
      </c>
      <c r="CD5">
        <v>0.0006585</v>
      </c>
      <c r="CE5">
        <v>0.0007516</v>
      </c>
      <c r="CF5">
        <v>0.0008397</v>
      </c>
      <c r="CG5">
        <v>0.000932</v>
      </c>
      <c r="CH5">
        <v>0.0009969</v>
      </c>
      <c r="CI5">
        <v>0.0011</v>
      </c>
      <c r="CJ5">
        <v>0.0011</v>
      </c>
      <c r="CK5">
        <v>0.0012</v>
      </c>
      <c r="CL5">
        <v>0.0013</v>
      </c>
      <c r="CM5">
        <v>0.0014</v>
      </c>
      <c r="CN5">
        <v>0.0015</v>
      </c>
      <c r="CO5">
        <v>0.0022</v>
      </c>
      <c r="CP5">
        <v>0.0036</v>
      </c>
      <c r="CQ5">
        <v>0.0066</v>
      </c>
      <c r="CR5">
        <v>0.0114</v>
      </c>
      <c r="CS5">
        <v>0.0199</v>
      </c>
      <c r="CT5">
        <v>0.0459</v>
      </c>
      <c r="CU5">
        <v>0.0862</v>
      </c>
      <c r="CV5">
        <v>0.1593</v>
      </c>
      <c r="CW5">
        <v>0.2019</v>
      </c>
      <c r="CX5">
        <v>0.2352</v>
      </c>
      <c r="CY5">
        <v>0.2871</v>
      </c>
      <c r="CZ5">
        <v>0.3602</v>
      </c>
      <c r="DA5">
        <v>0.4007</v>
      </c>
      <c r="DB5">
        <v>0.4306</v>
      </c>
      <c r="DC5">
        <v>0.4516</v>
      </c>
      <c r="DD5">
        <v>0.4714</v>
      </c>
      <c r="DE5">
        <v>0.4775</v>
      </c>
      <c r="DF5">
        <v>0.482</v>
      </c>
      <c r="DG5">
        <v>0.4865</v>
      </c>
      <c r="DH5">
        <v>0.5685</v>
      </c>
      <c r="DI5">
        <v>0.5857</v>
      </c>
      <c r="DJ5">
        <v>0.73</v>
      </c>
      <c r="DK5">
        <v>0.7585</v>
      </c>
      <c r="DL5">
        <v>0.7854</v>
      </c>
      <c r="DM5">
        <v>0.8</v>
      </c>
      <c r="DN5">
        <v>0.8</v>
      </c>
      <c r="DO5">
        <v>0.8</v>
      </c>
      <c r="DP5">
        <v>0.8</v>
      </c>
      <c r="DQ5">
        <v>0.8</v>
      </c>
      <c r="DR5">
        <v>0.8</v>
      </c>
      <c r="DS5">
        <v>0.9301</v>
      </c>
      <c r="DT5">
        <v>0.96</v>
      </c>
      <c r="DU5">
        <v>0.96</v>
      </c>
      <c r="DV5">
        <v>0.96</v>
      </c>
      <c r="DW5">
        <v>0.96</v>
      </c>
      <c r="DX5">
        <v>0.9723</v>
      </c>
    </row>
    <row r="6" spans="1:128">
      <c r="A6">
        <v>0.5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4.069e-8</v>
      </c>
      <c r="AB6">
        <v>3.843e-7</v>
      </c>
      <c r="AC6">
        <v>7.204e-7</v>
      </c>
      <c r="AD6">
        <v>1.176e-6</v>
      </c>
      <c r="AE6">
        <v>1.618e-6</v>
      </c>
      <c r="AF6">
        <v>2.136e-6</v>
      </c>
      <c r="AG6">
        <v>2.906e-6</v>
      </c>
      <c r="AH6">
        <v>3.289e-6</v>
      </c>
      <c r="AI6">
        <v>3.807e-6</v>
      </c>
      <c r="AJ6">
        <v>4.463e-6</v>
      </c>
      <c r="AK6">
        <v>5.315e-6</v>
      </c>
      <c r="AL6">
        <v>8.23e-6</v>
      </c>
      <c r="AM6">
        <v>1.057e-5</v>
      </c>
      <c r="AN6">
        <v>1.259e-5</v>
      </c>
      <c r="AO6">
        <v>1.46e-5</v>
      </c>
      <c r="AP6">
        <v>1.851e-5</v>
      </c>
      <c r="AQ6">
        <v>2.268e-5</v>
      </c>
      <c r="AR6">
        <v>2.563e-5</v>
      </c>
      <c r="AS6">
        <v>2.927e-5</v>
      </c>
      <c r="AT6">
        <v>3.385e-5</v>
      </c>
      <c r="AU6">
        <v>4.244e-5</v>
      </c>
      <c r="AV6">
        <v>4.881e-5</v>
      </c>
      <c r="AW6">
        <v>5.33e-5</v>
      </c>
      <c r="AX6">
        <v>5.781e-5</v>
      </c>
      <c r="AY6">
        <v>6.412e-5</v>
      </c>
      <c r="AZ6">
        <v>7.676e-5</v>
      </c>
      <c r="BA6">
        <v>8.656e-5</v>
      </c>
      <c r="BB6">
        <v>9.35e-5</v>
      </c>
      <c r="BC6">
        <v>0.0001005</v>
      </c>
      <c r="BD6">
        <v>0.0001074</v>
      </c>
      <c r="BE6">
        <v>0.0001182</v>
      </c>
      <c r="BF6">
        <v>0.0001289</v>
      </c>
      <c r="BG6">
        <v>0.0001366</v>
      </c>
      <c r="BH6">
        <v>0.0001443</v>
      </c>
      <c r="BI6">
        <v>0.0001518</v>
      </c>
      <c r="BJ6">
        <v>0.0001608</v>
      </c>
      <c r="BK6">
        <v>0.0001732</v>
      </c>
      <c r="BL6">
        <v>0.000184</v>
      </c>
      <c r="BM6">
        <v>0.0001913</v>
      </c>
      <c r="BN6">
        <v>0.0002005</v>
      </c>
      <c r="BO6">
        <v>0.000214</v>
      </c>
      <c r="BP6">
        <v>0.0002263</v>
      </c>
      <c r="BQ6">
        <v>0.0002346</v>
      </c>
      <c r="BR6">
        <v>0.0002434</v>
      </c>
      <c r="BS6">
        <v>0.0002564</v>
      </c>
      <c r="BT6">
        <v>0.0002694</v>
      </c>
      <c r="BU6">
        <v>0.0002774</v>
      </c>
      <c r="BV6">
        <v>0.0002851</v>
      </c>
      <c r="BW6">
        <v>0.0002929</v>
      </c>
      <c r="BX6">
        <v>0.0003007</v>
      </c>
      <c r="BY6">
        <v>0.0003126</v>
      </c>
      <c r="BZ6">
        <v>0.0004475</v>
      </c>
      <c r="CA6">
        <v>0.0005743</v>
      </c>
      <c r="CB6">
        <v>0.0007015</v>
      </c>
      <c r="CC6">
        <v>0.0008484</v>
      </c>
      <c r="CD6">
        <v>0.001</v>
      </c>
      <c r="CE6">
        <v>0.0012</v>
      </c>
      <c r="CF6">
        <v>0.0013</v>
      </c>
      <c r="CG6">
        <v>0.0015</v>
      </c>
      <c r="CH6">
        <v>0.0016</v>
      </c>
      <c r="CI6">
        <v>0.0019</v>
      </c>
      <c r="CJ6">
        <v>0.0022</v>
      </c>
      <c r="CK6">
        <v>0.0025</v>
      </c>
      <c r="CL6">
        <v>0.0029</v>
      </c>
      <c r="CM6">
        <v>0.0033</v>
      </c>
      <c r="CN6">
        <v>0.0038</v>
      </c>
      <c r="CO6">
        <v>0.0079</v>
      </c>
      <c r="CP6">
        <v>0.015</v>
      </c>
      <c r="CQ6">
        <v>0.028</v>
      </c>
      <c r="CR6">
        <v>0.0474</v>
      </c>
      <c r="CS6">
        <v>0.074</v>
      </c>
      <c r="CT6">
        <v>0.1241</v>
      </c>
      <c r="CU6">
        <v>0.1682</v>
      </c>
      <c r="CV6">
        <v>0.2465</v>
      </c>
      <c r="CW6">
        <v>0.2854</v>
      </c>
      <c r="CX6">
        <v>0.3174</v>
      </c>
      <c r="CY6">
        <v>0.3714</v>
      </c>
      <c r="CZ6">
        <v>0.4374</v>
      </c>
      <c r="DA6">
        <v>0.4597</v>
      </c>
      <c r="DB6">
        <v>0.4693</v>
      </c>
      <c r="DC6">
        <v>0.4739</v>
      </c>
      <c r="DD6">
        <v>0.4802</v>
      </c>
      <c r="DE6">
        <v>0.486</v>
      </c>
      <c r="DF6">
        <v>0.4895</v>
      </c>
      <c r="DG6">
        <v>0.4913</v>
      </c>
      <c r="DH6">
        <v>0.57</v>
      </c>
      <c r="DI6">
        <v>0.5863</v>
      </c>
      <c r="DJ6">
        <v>0.73</v>
      </c>
      <c r="DK6">
        <v>0.7585</v>
      </c>
      <c r="DL6">
        <v>0.7854</v>
      </c>
      <c r="DM6">
        <v>0.8</v>
      </c>
      <c r="DN6">
        <v>0.8</v>
      </c>
      <c r="DO6">
        <v>0.8</v>
      </c>
      <c r="DP6">
        <v>0.8</v>
      </c>
      <c r="DQ6">
        <v>0.8</v>
      </c>
      <c r="DR6">
        <v>0.8</v>
      </c>
      <c r="DS6">
        <v>0.9301</v>
      </c>
      <c r="DT6">
        <v>0.96</v>
      </c>
      <c r="DU6">
        <v>0.96</v>
      </c>
      <c r="DV6">
        <v>0.96</v>
      </c>
      <c r="DW6">
        <v>0.96</v>
      </c>
      <c r="DX6">
        <v>0.9723</v>
      </c>
    </row>
    <row r="7" spans="1:128">
      <c r="A7">
        <v>0.6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4.069e-8</v>
      </c>
      <c r="AB7">
        <v>3.843e-7</v>
      </c>
      <c r="AC7">
        <v>7.204e-7</v>
      </c>
      <c r="AD7">
        <v>1.176e-6</v>
      </c>
      <c r="AE7">
        <v>1.618e-6</v>
      </c>
      <c r="AF7">
        <v>2.136e-6</v>
      </c>
      <c r="AG7">
        <v>2.906e-6</v>
      </c>
      <c r="AH7">
        <v>3.289e-6</v>
      </c>
      <c r="AI7">
        <v>3.807e-6</v>
      </c>
      <c r="AJ7">
        <v>4.463e-6</v>
      </c>
      <c r="AK7">
        <v>5.317e-6</v>
      </c>
      <c r="AL7">
        <v>8.303e-6</v>
      </c>
      <c r="AM7">
        <v>1.094e-5</v>
      </c>
      <c r="AN7">
        <v>1.335e-5</v>
      </c>
      <c r="AO7">
        <v>1.571e-5</v>
      </c>
      <c r="AP7">
        <v>2.02e-5</v>
      </c>
      <c r="AQ7">
        <v>2.497e-5</v>
      </c>
      <c r="AR7">
        <v>2.832e-5</v>
      </c>
      <c r="AS7">
        <v>3.229e-5</v>
      </c>
      <c r="AT7">
        <v>3.719e-5</v>
      </c>
      <c r="AU7">
        <v>4.605e-5</v>
      </c>
      <c r="AV7">
        <v>5.297e-5</v>
      </c>
      <c r="AW7">
        <v>5.823e-5</v>
      </c>
      <c r="AX7">
        <v>6.446e-5</v>
      </c>
      <c r="AY7">
        <v>7.297e-5</v>
      </c>
      <c r="AZ7">
        <v>8.919e-5</v>
      </c>
      <c r="BA7">
        <v>0.0001017</v>
      </c>
      <c r="BB7">
        <v>0.0001106</v>
      </c>
      <c r="BC7">
        <v>0.0001194</v>
      </c>
      <c r="BD7">
        <v>0.0001281</v>
      </c>
      <c r="BE7">
        <v>0.0001418</v>
      </c>
      <c r="BF7">
        <v>0.0001554</v>
      </c>
      <c r="BG7">
        <v>0.0001657</v>
      </c>
      <c r="BH7">
        <v>0.0001762</v>
      </c>
      <c r="BI7">
        <v>0.0001872</v>
      </c>
      <c r="BJ7">
        <v>0.0002002</v>
      </c>
      <c r="BK7">
        <v>0.0002184</v>
      </c>
      <c r="BL7">
        <v>0.0002343</v>
      </c>
      <c r="BM7">
        <v>0.0002452</v>
      </c>
      <c r="BN7">
        <v>0.0002588</v>
      </c>
      <c r="BO7">
        <v>0.000279</v>
      </c>
      <c r="BP7">
        <v>0.0002975</v>
      </c>
      <c r="BQ7">
        <v>0.0003104</v>
      </c>
      <c r="BR7">
        <v>0.0003243</v>
      </c>
      <c r="BS7">
        <v>0.0003456</v>
      </c>
      <c r="BT7">
        <v>0.000367</v>
      </c>
      <c r="BU7">
        <v>0.0003816</v>
      </c>
      <c r="BV7">
        <v>0.0003959</v>
      </c>
      <c r="BW7">
        <v>0.0004102</v>
      </c>
      <c r="BX7">
        <v>0.0004245</v>
      </c>
      <c r="BY7">
        <v>0.0004437</v>
      </c>
      <c r="BZ7">
        <v>0.0006456</v>
      </c>
      <c r="CA7">
        <v>0.0008538</v>
      </c>
      <c r="CB7">
        <v>0.0011</v>
      </c>
      <c r="CC7">
        <v>0.0014</v>
      </c>
      <c r="CD7">
        <v>0.0018</v>
      </c>
      <c r="CE7">
        <v>0.0022</v>
      </c>
      <c r="CF7">
        <v>0.0027</v>
      </c>
      <c r="CG7">
        <v>0.0034</v>
      </c>
      <c r="CH7">
        <v>0.0042</v>
      </c>
      <c r="CI7">
        <v>0.0052</v>
      </c>
      <c r="CJ7">
        <v>0.0063</v>
      </c>
      <c r="CK7">
        <v>0.0076</v>
      </c>
      <c r="CL7">
        <v>0.0091</v>
      </c>
      <c r="CM7">
        <v>0.0108</v>
      </c>
      <c r="CN7">
        <v>0.0127</v>
      </c>
      <c r="CO7">
        <v>0.0273</v>
      </c>
      <c r="CP7">
        <v>0.0531</v>
      </c>
      <c r="CQ7">
        <v>0.0888</v>
      </c>
      <c r="CR7">
        <v>0.122</v>
      </c>
      <c r="CS7">
        <v>0.1532</v>
      </c>
      <c r="CT7">
        <v>0.199</v>
      </c>
      <c r="CU7">
        <v>0.2399</v>
      </c>
      <c r="CV7">
        <v>0.325</v>
      </c>
      <c r="CW7">
        <v>0.3656</v>
      </c>
      <c r="CX7">
        <v>0.3932</v>
      </c>
      <c r="CY7">
        <v>0.4315</v>
      </c>
      <c r="CZ7">
        <v>0.4707</v>
      </c>
      <c r="DA7">
        <v>0.4756</v>
      </c>
      <c r="DB7">
        <v>0.4786</v>
      </c>
      <c r="DC7">
        <v>0.4814</v>
      </c>
      <c r="DD7">
        <v>0.4884</v>
      </c>
      <c r="DE7">
        <v>0.4916</v>
      </c>
      <c r="DF7">
        <v>0.4927</v>
      </c>
      <c r="DG7">
        <v>0.4936</v>
      </c>
      <c r="DH7">
        <v>0.57</v>
      </c>
      <c r="DI7">
        <v>0.5863</v>
      </c>
      <c r="DJ7">
        <v>0.73</v>
      </c>
      <c r="DK7">
        <v>0.7585</v>
      </c>
      <c r="DL7">
        <v>0.7854</v>
      </c>
      <c r="DM7">
        <v>0.8</v>
      </c>
      <c r="DN7">
        <v>0.8</v>
      </c>
      <c r="DO7">
        <v>0.8</v>
      </c>
      <c r="DP7">
        <v>0.8</v>
      </c>
      <c r="DQ7">
        <v>0.8</v>
      </c>
      <c r="DR7">
        <v>0.8</v>
      </c>
      <c r="DS7">
        <v>0.9301</v>
      </c>
      <c r="DT7">
        <v>0.96</v>
      </c>
      <c r="DU7">
        <v>0.96</v>
      </c>
      <c r="DV7">
        <v>0.96</v>
      </c>
      <c r="DW7">
        <v>0.96</v>
      </c>
      <c r="DX7">
        <v>0.9723</v>
      </c>
    </row>
    <row r="8" spans="1:128">
      <c r="A8">
        <v>0.7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4.069e-8</v>
      </c>
      <c r="AB8">
        <v>3.843e-7</v>
      </c>
      <c r="AC8">
        <v>7.204e-7</v>
      </c>
      <c r="AD8">
        <v>1.176e-6</v>
      </c>
      <c r="AE8">
        <v>1.618e-6</v>
      </c>
      <c r="AF8">
        <v>2.136e-6</v>
      </c>
      <c r="AG8">
        <v>2.906e-6</v>
      </c>
      <c r="AH8">
        <v>3.289e-6</v>
      </c>
      <c r="AI8">
        <v>3.971e-6</v>
      </c>
      <c r="AJ8">
        <v>4.907e-6</v>
      </c>
      <c r="AK8">
        <v>6.134e-6</v>
      </c>
      <c r="AL8">
        <v>9.763e-6</v>
      </c>
      <c r="AM8">
        <v>1.259e-5</v>
      </c>
      <c r="AN8">
        <v>1.496e-5</v>
      </c>
      <c r="AO8">
        <v>1.739e-5</v>
      </c>
      <c r="AP8">
        <v>2.229e-5</v>
      </c>
      <c r="AQ8">
        <v>2.76e-5</v>
      </c>
      <c r="AR8">
        <v>3.154e-5</v>
      </c>
      <c r="AS8">
        <v>3.653e-5</v>
      </c>
      <c r="AT8">
        <v>4.293e-5</v>
      </c>
      <c r="AU8">
        <v>5.524e-5</v>
      </c>
      <c r="AV8">
        <v>6.449e-5</v>
      </c>
      <c r="AW8">
        <v>7.115e-5</v>
      </c>
      <c r="AX8">
        <v>7.799e-5</v>
      </c>
      <c r="AY8">
        <v>8.75e-5</v>
      </c>
      <c r="AZ8">
        <v>0.0001064</v>
      </c>
      <c r="BA8">
        <v>0.0001221</v>
      </c>
      <c r="BB8">
        <v>0.0001346</v>
      </c>
      <c r="BC8">
        <v>0.0001471</v>
      </c>
      <c r="BD8">
        <v>0.0001596</v>
      </c>
      <c r="BE8">
        <v>0.0001785</v>
      </c>
      <c r="BF8">
        <v>0.0001971</v>
      </c>
      <c r="BG8">
        <v>0.0002095</v>
      </c>
      <c r="BH8">
        <v>0.0002221</v>
      </c>
      <c r="BI8">
        <v>0.0002355</v>
      </c>
      <c r="BJ8">
        <v>0.0002527</v>
      </c>
      <c r="BK8">
        <v>0.0002792</v>
      </c>
      <c r="BL8">
        <v>0.0003027</v>
      </c>
      <c r="BM8">
        <v>0.0003195</v>
      </c>
      <c r="BN8">
        <v>0.0003395</v>
      </c>
      <c r="BO8">
        <v>0.0003672</v>
      </c>
      <c r="BP8">
        <v>0.0003925</v>
      </c>
      <c r="BQ8">
        <v>0.0004102</v>
      </c>
      <c r="BR8">
        <v>0.0004295</v>
      </c>
      <c r="BS8">
        <v>0.000461</v>
      </c>
      <c r="BT8">
        <v>0.0004925</v>
      </c>
      <c r="BU8">
        <v>0.0005142</v>
      </c>
      <c r="BV8">
        <v>0.0005355</v>
      </c>
      <c r="BW8">
        <v>0.0005565</v>
      </c>
      <c r="BX8">
        <v>0.0005774</v>
      </c>
      <c r="BY8">
        <v>0.0006056</v>
      </c>
      <c r="BZ8">
        <v>0.0009251</v>
      </c>
      <c r="CA8">
        <v>0.0013</v>
      </c>
      <c r="CB8">
        <v>0.0019</v>
      </c>
      <c r="CC8">
        <v>0.0027</v>
      </c>
      <c r="CD8">
        <v>0.0038</v>
      </c>
      <c r="CE8">
        <v>0.005</v>
      </c>
      <c r="CF8">
        <v>0.0065</v>
      </c>
      <c r="CG8">
        <v>0.0085</v>
      </c>
      <c r="CH8">
        <v>0.0108</v>
      </c>
      <c r="CI8">
        <v>0.0136</v>
      </c>
      <c r="CJ8">
        <v>0.017</v>
      </c>
      <c r="CK8">
        <v>0.0209</v>
      </c>
      <c r="CL8">
        <v>0.0253</v>
      </c>
      <c r="CM8">
        <v>0.0303</v>
      </c>
      <c r="CN8">
        <v>0.0359</v>
      </c>
      <c r="CO8">
        <v>0.0738</v>
      </c>
      <c r="CP8">
        <v>0.1177</v>
      </c>
      <c r="CQ8">
        <v>0.1587</v>
      </c>
      <c r="CR8">
        <v>0.1891</v>
      </c>
      <c r="CS8">
        <v>0.2157</v>
      </c>
      <c r="CT8">
        <v>0.2644</v>
      </c>
      <c r="CU8">
        <v>0.3121</v>
      </c>
      <c r="CV8">
        <v>0.3913</v>
      </c>
      <c r="CW8">
        <v>0.4241</v>
      </c>
      <c r="CX8">
        <v>0.4397</v>
      </c>
      <c r="CY8">
        <v>0.4544</v>
      </c>
      <c r="CZ8">
        <v>0.4785</v>
      </c>
      <c r="DA8">
        <v>0.4818</v>
      </c>
      <c r="DB8">
        <v>0.485</v>
      </c>
      <c r="DC8">
        <v>0.4885</v>
      </c>
      <c r="DD8">
        <v>0.4922</v>
      </c>
      <c r="DE8">
        <v>0.4936</v>
      </c>
      <c r="DF8">
        <v>0.4979</v>
      </c>
      <c r="DG8">
        <v>0.504</v>
      </c>
      <c r="DH8">
        <v>0.57</v>
      </c>
      <c r="DI8">
        <v>0.5863</v>
      </c>
      <c r="DJ8">
        <v>0.73</v>
      </c>
      <c r="DK8">
        <v>0.7585</v>
      </c>
      <c r="DL8">
        <v>0.7854</v>
      </c>
      <c r="DM8">
        <v>0.8</v>
      </c>
      <c r="DN8">
        <v>0.8</v>
      </c>
      <c r="DO8">
        <v>0.8</v>
      </c>
      <c r="DP8">
        <v>0.8</v>
      </c>
      <c r="DQ8">
        <v>0.8</v>
      </c>
      <c r="DR8">
        <v>0.8</v>
      </c>
      <c r="DS8">
        <v>0.9301</v>
      </c>
      <c r="DT8">
        <v>0.96</v>
      </c>
      <c r="DU8">
        <v>0.96</v>
      </c>
      <c r="DV8">
        <v>0.96</v>
      </c>
      <c r="DW8">
        <v>0.96</v>
      </c>
      <c r="DX8">
        <v>0.9723</v>
      </c>
    </row>
    <row r="9" spans="1:128">
      <c r="A9">
        <v>0.8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4.069e-8</v>
      </c>
      <c r="AB9">
        <v>3.843e-7</v>
      </c>
      <c r="AC9">
        <v>7.204e-7</v>
      </c>
      <c r="AD9">
        <v>1.176e-6</v>
      </c>
      <c r="AE9">
        <v>1.618e-6</v>
      </c>
      <c r="AF9">
        <v>2.184e-6</v>
      </c>
      <c r="AG9">
        <v>3.118e-6</v>
      </c>
      <c r="AH9">
        <v>3.884e-6</v>
      </c>
      <c r="AI9">
        <v>4.778e-6</v>
      </c>
      <c r="AJ9">
        <v>5.805e-6</v>
      </c>
      <c r="AK9">
        <v>7.038e-6</v>
      </c>
      <c r="AL9">
        <v>1.088e-5</v>
      </c>
      <c r="AM9">
        <v>1.405e-5</v>
      </c>
      <c r="AN9">
        <v>1.683e-5</v>
      </c>
      <c r="AO9">
        <v>1.96e-5</v>
      </c>
      <c r="AP9">
        <v>2.522e-5</v>
      </c>
      <c r="AQ9">
        <v>3.159e-5</v>
      </c>
      <c r="AR9">
        <v>3.714e-5</v>
      </c>
      <c r="AS9">
        <v>4.336e-5</v>
      </c>
      <c r="AT9">
        <v>5.089e-5</v>
      </c>
      <c r="AU9">
        <v>6.45e-5</v>
      </c>
      <c r="AV9">
        <v>7.503e-5</v>
      </c>
      <c r="AW9">
        <v>8.294e-5</v>
      </c>
      <c r="AX9">
        <v>9.205e-5</v>
      </c>
      <c r="AY9">
        <v>0.0001046</v>
      </c>
      <c r="AZ9">
        <v>0.000129</v>
      </c>
      <c r="BA9">
        <v>0.0001479</v>
      </c>
      <c r="BB9">
        <v>0.0001615</v>
      </c>
      <c r="BC9">
        <v>0.0001757</v>
      </c>
      <c r="BD9">
        <v>0.0001901</v>
      </c>
      <c r="BE9">
        <v>0.0002133</v>
      </c>
      <c r="BF9">
        <v>0.0002365</v>
      </c>
      <c r="BG9">
        <v>0.0002544</v>
      </c>
      <c r="BH9">
        <v>0.0002728</v>
      </c>
      <c r="BI9">
        <v>0.0002932</v>
      </c>
      <c r="BJ9">
        <v>0.0003173</v>
      </c>
      <c r="BK9">
        <v>0.0003508</v>
      </c>
      <c r="BL9">
        <v>0.0003806</v>
      </c>
      <c r="BM9">
        <v>0.0004027</v>
      </c>
      <c r="BN9">
        <v>0.00043</v>
      </c>
      <c r="BO9">
        <v>0.0004698</v>
      </c>
      <c r="BP9">
        <v>0.0005063</v>
      </c>
      <c r="BQ9">
        <v>0.0005317</v>
      </c>
      <c r="BR9">
        <v>0.0005594</v>
      </c>
      <c r="BS9">
        <v>0.0006038</v>
      </c>
      <c r="BT9">
        <v>0.0006483</v>
      </c>
      <c r="BU9">
        <v>0.00068</v>
      </c>
      <c r="BV9">
        <v>0.000711</v>
      </c>
      <c r="BW9">
        <v>0.0007453</v>
      </c>
      <c r="BX9">
        <v>0.0007809</v>
      </c>
      <c r="BY9">
        <v>0.0008295</v>
      </c>
      <c r="BZ9">
        <v>0.0014</v>
      </c>
      <c r="CA9">
        <v>0.0022</v>
      </c>
      <c r="CB9">
        <v>0.0035</v>
      </c>
      <c r="CC9">
        <v>0.0052</v>
      </c>
      <c r="CD9">
        <v>0.0076</v>
      </c>
      <c r="CE9">
        <v>0.0105</v>
      </c>
      <c r="CF9">
        <v>0.0141</v>
      </c>
      <c r="CG9">
        <v>0.0189</v>
      </c>
      <c r="CH9">
        <v>0.024</v>
      </c>
      <c r="CI9">
        <v>0.0306</v>
      </c>
      <c r="CJ9">
        <v>0.0382</v>
      </c>
      <c r="CK9">
        <v>0.0469</v>
      </c>
      <c r="CL9">
        <v>0.0562</v>
      </c>
      <c r="CM9">
        <v>0.0658</v>
      </c>
      <c r="CN9">
        <v>0.0759</v>
      </c>
      <c r="CO9">
        <v>0.1292</v>
      </c>
      <c r="CP9">
        <v>0.1742</v>
      </c>
      <c r="CQ9">
        <v>0.2078</v>
      </c>
      <c r="CR9">
        <v>0.2381</v>
      </c>
      <c r="CS9">
        <v>0.2697</v>
      </c>
      <c r="CT9">
        <v>0.3263</v>
      </c>
      <c r="CU9">
        <v>0.3751</v>
      </c>
      <c r="CV9">
        <v>0.4325</v>
      </c>
      <c r="CW9">
        <v>0.4501</v>
      </c>
      <c r="CX9">
        <v>0.4566</v>
      </c>
      <c r="CY9">
        <v>0.4652</v>
      </c>
      <c r="CZ9">
        <v>0.4837</v>
      </c>
      <c r="DA9">
        <v>0.4874</v>
      </c>
      <c r="DB9">
        <v>0.4903</v>
      </c>
      <c r="DC9">
        <v>0.4918</v>
      </c>
      <c r="DD9">
        <v>0.4937</v>
      </c>
      <c r="DE9">
        <v>0.5007</v>
      </c>
      <c r="DF9">
        <v>0.5089</v>
      </c>
      <c r="DG9">
        <v>0.5171</v>
      </c>
      <c r="DH9">
        <v>0.57</v>
      </c>
      <c r="DI9">
        <v>0.5863</v>
      </c>
      <c r="DJ9">
        <v>0.73</v>
      </c>
      <c r="DK9">
        <v>0.7585</v>
      </c>
      <c r="DL9">
        <v>0.7854</v>
      </c>
      <c r="DM9">
        <v>0.8</v>
      </c>
      <c r="DN9">
        <v>0.8</v>
      </c>
      <c r="DO9">
        <v>0.8</v>
      </c>
      <c r="DP9">
        <v>0.8</v>
      </c>
      <c r="DQ9">
        <v>0.8</v>
      </c>
      <c r="DR9">
        <v>0.8</v>
      </c>
      <c r="DS9">
        <v>0.9301</v>
      </c>
      <c r="DT9">
        <v>0.96</v>
      </c>
      <c r="DU9">
        <v>0.96</v>
      </c>
      <c r="DV9">
        <v>0.96</v>
      </c>
      <c r="DW9">
        <v>0.96</v>
      </c>
      <c r="DX9">
        <v>0.9723</v>
      </c>
    </row>
    <row r="10" spans="1:128">
      <c r="A10">
        <v>0.9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4.069e-8</v>
      </c>
      <c r="AB10">
        <v>3.843e-7</v>
      </c>
      <c r="AC10">
        <v>7.204e-7</v>
      </c>
      <c r="AD10">
        <v>1.176e-6</v>
      </c>
      <c r="AE10">
        <v>1.618e-6</v>
      </c>
      <c r="AF10">
        <v>2.304e-6</v>
      </c>
      <c r="AG10">
        <v>3.617e-6</v>
      </c>
      <c r="AH10">
        <v>4.383e-6</v>
      </c>
      <c r="AI10">
        <v>5.277e-6</v>
      </c>
      <c r="AJ10">
        <v>6.39e-6</v>
      </c>
      <c r="AK10">
        <v>7.851e-6</v>
      </c>
      <c r="AL10">
        <v>1.22e-5</v>
      </c>
      <c r="AM10">
        <v>1.555e-5</v>
      </c>
      <c r="AN10">
        <v>1.845e-5</v>
      </c>
      <c r="AO10">
        <v>2.184e-5</v>
      </c>
      <c r="AP10">
        <v>2.899e-5</v>
      </c>
      <c r="AQ10">
        <v>3.682e-5</v>
      </c>
      <c r="AR10">
        <v>4.262e-5</v>
      </c>
      <c r="AS10">
        <v>4.938e-5</v>
      </c>
      <c r="AT10">
        <v>5.78e-5</v>
      </c>
      <c r="AU10">
        <v>7.38e-5</v>
      </c>
      <c r="AV10">
        <v>8.621e-5</v>
      </c>
      <c r="AW10">
        <v>9.556e-5</v>
      </c>
      <c r="AX10">
        <v>0.0001061</v>
      </c>
      <c r="AY10">
        <v>0.0001207</v>
      </c>
      <c r="AZ10">
        <v>0.0001492</v>
      </c>
      <c r="BA10">
        <v>0.0001717</v>
      </c>
      <c r="BB10">
        <v>0.0001882</v>
      </c>
      <c r="BC10">
        <v>0.0002065</v>
      </c>
      <c r="BD10">
        <v>0.0002254</v>
      </c>
      <c r="BE10">
        <v>0.0002573</v>
      </c>
      <c r="BF10">
        <v>0.0002891</v>
      </c>
      <c r="BG10">
        <v>0.0003126</v>
      </c>
      <c r="BH10">
        <v>0.0003364</v>
      </c>
      <c r="BI10">
        <v>0.0003613</v>
      </c>
      <c r="BJ10">
        <v>0.0003909</v>
      </c>
      <c r="BK10">
        <v>0.0004318</v>
      </c>
      <c r="BL10">
        <v>0.0004694</v>
      </c>
      <c r="BM10">
        <v>0.0004999</v>
      </c>
      <c r="BN10">
        <v>0.0005383</v>
      </c>
      <c r="BO10">
        <v>0.0005958</v>
      </c>
      <c r="BP10">
        <v>0.000649</v>
      </c>
      <c r="BQ10">
        <v>0.0006878</v>
      </c>
      <c r="BR10">
        <v>0.0007304</v>
      </c>
      <c r="BS10">
        <v>0.0008022</v>
      </c>
      <c r="BT10">
        <v>0.000874</v>
      </c>
      <c r="BU10">
        <v>0.0009229</v>
      </c>
      <c r="BV10">
        <v>0.0009707</v>
      </c>
      <c r="BW10">
        <v>0.001</v>
      </c>
      <c r="BX10">
        <v>0.0011</v>
      </c>
      <c r="BY10">
        <v>0.0011</v>
      </c>
      <c r="BZ10">
        <v>0.0021</v>
      </c>
      <c r="CA10">
        <v>0.0035</v>
      </c>
      <c r="CB10">
        <v>0.0058</v>
      </c>
      <c r="CC10">
        <v>0.0092</v>
      </c>
      <c r="CD10">
        <v>0.0138</v>
      </c>
      <c r="CE10">
        <v>0.0194</v>
      </c>
      <c r="CF10">
        <v>0.0263</v>
      </c>
      <c r="CG10">
        <v>0.0351</v>
      </c>
      <c r="CH10">
        <v>0.0444</v>
      </c>
      <c r="CI10">
        <v>0.0556</v>
      </c>
      <c r="CJ10">
        <v>0.0676</v>
      </c>
      <c r="CK10">
        <v>0.0804</v>
      </c>
      <c r="CL10">
        <v>0.0934</v>
      </c>
      <c r="CM10">
        <v>0.1059</v>
      </c>
      <c r="CN10">
        <v>0.1181</v>
      </c>
      <c r="CO10">
        <v>0.1728</v>
      </c>
      <c r="CP10">
        <v>0.2099</v>
      </c>
      <c r="CQ10">
        <v>0.2474</v>
      </c>
      <c r="CR10">
        <v>0.284</v>
      </c>
      <c r="CS10">
        <v>0.3206</v>
      </c>
      <c r="CT10">
        <v>0.3776</v>
      </c>
      <c r="CU10">
        <v>0.4085</v>
      </c>
      <c r="CV10">
        <v>0.4496</v>
      </c>
      <c r="CW10">
        <v>0.4604</v>
      </c>
      <c r="CX10">
        <v>0.465</v>
      </c>
      <c r="CY10">
        <v>0.4717</v>
      </c>
      <c r="CZ10">
        <v>0.4883</v>
      </c>
      <c r="DA10">
        <v>0.4909</v>
      </c>
      <c r="DB10">
        <v>0.4919</v>
      </c>
      <c r="DC10">
        <v>0.4928</v>
      </c>
      <c r="DD10">
        <v>0.4991</v>
      </c>
      <c r="DE10">
        <v>0.5098</v>
      </c>
      <c r="DF10">
        <v>0.5205</v>
      </c>
      <c r="DG10">
        <v>0.5303</v>
      </c>
      <c r="DH10">
        <v>0.57</v>
      </c>
      <c r="DI10">
        <v>0.5863</v>
      </c>
      <c r="DJ10">
        <v>0.73</v>
      </c>
      <c r="DK10">
        <v>0.7585</v>
      </c>
      <c r="DL10">
        <v>0.7854</v>
      </c>
      <c r="DM10">
        <v>0.8</v>
      </c>
      <c r="DN10">
        <v>0.8</v>
      </c>
      <c r="DO10">
        <v>0.8</v>
      </c>
      <c r="DP10">
        <v>0.8</v>
      </c>
      <c r="DQ10">
        <v>0.8</v>
      </c>
      <c r="DR10">
        <v>0.8</v>
      </c>
      <c r="DS10">
        <v>0.9301</v>
      </c>
      <c r="DT10">
        <v>0.96</v>
      </c>
      <c r="DU10">
        <v>0.96</v>
      </c>
      <c r="DV10">
        <v>0.96</v>
      </c>
      <c r="DW10">
        <v>0.96</v>
      </c>
      <c r="DX10">
        <v>0.9723</v>
      </c>
    </row>
    <row r="11" spans="1:128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4.069e-8</v>
      </c>
      <c r="AB11">
        <v>3.843e-7</v>
      </c>
      <c r="AC11">
        <v>7.204e-7</v>
      </c>
      <c r="AD11">
        <v>1.176e-6</v>
      </c>
      <c r="AE11">
        <v>1.662e-6</v>
      </c>
      <c r="AF11">
        <v>2.451e-6</v>
      </c>
      <c r="AG11">
        <v>3.917e-6</v>
      </c>
      <c r="AH11">
        <v>4.682e-6</v>
      </c>
      <c r="AI11">
        <v>5.795e-6</v>
      </c>
      <c r="AJ11">
        <v>7.175e-6</v>
      </c>
      <c r="AK11">
        <v>8.856e-6</v>
      </c>
      <c r="AL11">
        <v>1.341e-5</v>
      </c>
      <c r="AM11">
        <v>1.722e-5</v>
      </c>
      <c r="AN11">
        <v>2.06e-5</v>
      </c>
      <c r="AO11">
        <v>2.404e-5</v>
      </c>
      <c r="AP11">
        <v>3.224e-5</v>
      </c>
      <c r="AQ11">
        <v>4.127e-5</v>
      </c>
      <c r="AR11">
        <v>4.764e-5</v>
      </c>
      <c r="AS11">
        <v>5.505e-5</v>
      </c>
      <c r="AT11">
        <v>6.431e-5</v>
      </c>
      <c r="AU11">
        <v>8.216e-5</v>
      </c>
      <c r="AV11">
        <v>9.65e-5</v>
      </c>
      <c r="AW11">
        <v>0.0001079</v>
      </c>
      <c r="AX11">
        <v>0.0001211</v>
      </c>
      <c r="AY11">
        <v>0.0001392</v>
      </c>
      <c r="AZ11">
        <v>0.000174</v>
      </c>
      <c r="BA11">
        <v>0.000202</v>
      </c>
      <c r="BB11">
        <v>0.0002234</v>
      </c>
      <c r="BC11">
        <v>0.0002454</v>
      </c>
      <c r="BD11">
        <v>0.0002675</v>
      </c>
      <c r="BE11">
        <v>0.0003061</v>
      </c>
      <c r="BF11">
        <v>0.0003446</v>
      </c>
      <c r="BG11">
        <v>0.0003724</v>
      </c>
      <c r="BH11">
        <v>0.0004009</v>
      </c>
      <c r="BI11">
        <v>0.0004317</v>
      </c>
      <c r="BJ11">
        <v>0.0004711</v>
      </c>
      <c r="BK11">
        <v>0.0005313</v>
      </c>
      <c r="BL11">
        <v>0.000586</v>
      </c>
      <c r="BM11">
        <v>0.0006287</v>
      </c>
      <c r="BN11">
        <v>0.0006819</v>
      </c>
      <c r="BO11">
        <v>0.00076</v>
      </c>
      <c r="BP11">
        <v>0.0008324</v>
      </c>
      <c r="BQ11">
        <v>0.0008856</v>
      </c>
      <c r="BR11">
        <v>0.0009441</v>
      </c>
      <c r="BS11">
        <v>0.001</v>
      </c>
      <c r="BT11">
        <v>0.0011</v>
      </c>
      <c r="BU11">
        <v>0.0012</v>
      </c>
      <c r="BV11">
        <v>0.0013</v>
      </c>
      <c r="BW11">
        <v>0.0014</v>
      </c>
      <c r="BX11">
        <v>0.0014</v>
      </c>
      <c r="BY11">
        <v>0.0015</v>
      </c>
      <c r="BZ11">
        <v>0.003</v>
      </c>
      <c r="CA11">
        <v>0.0052</v>
      </c>
      <c r="CB11">
        <v>0.0091</v>
      </c>
      <c r="CC11">
        <v>0.0146</v>
      </c>
      <c r="CD11">
        <v>0.0221</v>
      </c>
      <c r="CE11">
        <v>0.031</v>
      </c>
      <c r="CF11">
        <v>0.0416</v>
      </c>
      <c r="CG11">
        <v>0.0546</v>
      </c>
      <c r="CH11">
        <v>0.0675</v>
      </c>
      <c r="CI11">
        <v>0.0819</v>
      </c>
      <c r="CJ11">
        <v>0.0968</v>
      </c>
      <c r="CK11">
        <v>0.112</v>
      </c>
      <c r="CL11">
        <v>0.1266</v>
      </c>
      <c r="CM11">
        <v>0.1399</v>
      </c>
      <c r="CN11">
        <v>0.1523</v>
      </c>
      <c r="CO11">
        <v>0.2002</v>
      </c>
      <c r="CP11">
        <v>0.24</v>
      </c>
      <c r="CQ11">
        <v>0.2851</v>
      </c>
      <c r="CR11">
        <v>0.3265</v>
      </c>
      <c r="CS11">
        <v>0.3641</v>
      </c>
      <c r="CT11">
        <v>0.4051</v>
      </c>
      <c r="CU11">
        <v>0.425</v>
      </c>
      <c r="CV11">
        <v>0.4579</v>
      </c>
      <c r="CW11">
        <v>0.4663</v>
      </c>
      <c r="CX11">
        <v>0.4701</v>
      </c>
      <c r="CY11">
        <v>0.4776</v>
      </c>
      <c r="CZ11">
        <v>0.4904</v>
      </c>
      <c r="DA11">
        <v>0.4916</v>
      </c>
      <c r="DB11">
        <v>0.4927</v>
      </c>
      <c r="DC11">
        <v>0.4937</v>
      </c>
      <c r="DD11">
        <v>0.5057</v>
      </c>
      <c r="DE11">
        <v>0.5189</v>
      </c>
      <c r="DF11">
        <v>0.5306</v>
      </c>
      <c r="DG11">
        <v>0.5344</v>
      </c>
      <c r="DH11">
        <v>0.57</v>
      </c>
      <c r="DI11">
        <v>0.5863</v>
      </c>
      <c r="DJ11">
        <v>0.73</v>
      </c>
      <c r="DK11">
        <v>0.7585</v>
      </c>
      <c r="DL11">
        <v>0.7854</v>
      </c>
      <c r="DM11">
        <v>0.8</v>
      </c>
      <c r="DN11">
        <v>0.8</v>
      </c>
      <c r="DO11">
        <v>0.8</v>
      </c>
      <c r="DP11">
        <v>0.8</v>
      </c>
      <c r="DQ11">
        <v>0.8</v>
      </c>
      <c r="DR11">
        <v>0.8</v>
      </c>
      <c r="DS11">
        <v>0.9301</v>
      </c>
      <c r="DT11">
        <v>0.96</v>
      </c>
      <c r="DU11">
        <v>0.96</v>
      </c>
      <c r="DV11">
        <v>0.96</v>
      </c>
      <c r="DW11">
        <v>0.96</v>
      </c>
      <c r="DX11">
        <v>0.9723</v>
      </c>
    </row>
    <row r="12" spans="1:128">
      <c r="A12">
        <v>1.1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4.069e-8</v>
      </c>
      <c r="AB12">
        <v>3.843e-7</v>
      </c>
      <c r="AC12">
        <v>7.204e-7</v>
      </c>
      <c r="AD12">
        <v>1.176e-6</v>
      </c>
      <c r="AE12">
        <v>1.751e-6</v>
      </c>
      <c r="AF12">
        <v>2.651e-6</v>
      </c>
      <c r="AG12">
        <v>4.126e-6</v>
      </c>
      <c r="AH12">
        <v>5.198e-6</v>
      </c>
      <c r="AI12">
        <v>6.448e-6</v>
      </c>
      <c r="AJ12">
        <v>7.845e-6</v>
      </c>
      <c r="AK12">
        <v>9.469e-6</v>
      </c>
      <c r="AL12">
        <v>1.453e-5</v>
      </c>
      <c r="AM12">
        <v>1.867e-5</v>
      </c>
      <c r="AN12">
        <v>2.236e-5</v>
      </c>
      <c r="AO12">
        <v>2.641e-5</v>
      </c>
      <c r="AP12">
        <v>3.542e-5</v>
      </c>
      <c r="AQ12">
        <v>4.52e-5</v>
      </c>
      <c r="AR12">
        <v>5.196e-5</v>
      </c>
      <c r="AS12">
        <v>6.009e-5</v>
      </c>
      <c r="AT12">
        <v>7.063e-5</v>
      </c>
      <c r="AU12">
        <v>9.216e-5</v>
      </c>
      <c r="AV12">
        <v>0.0001099</v>
      </c>
      <c r="AW12">
        <v>0.0001243</v>
      </c>
      <c r="AX12">
        <v>0.0001399</v>
      </c>
      <c r="AY12">
        <v>0.0001614</v>
      </c>
      <c r="AZ12">
        <v>0.0002032</v>
      </c>
      <c r="BA12">
        <v>0.000236</v>
      </c>
      <c r="BB12">
        <v>0.0002596</v>
      </c>
      <c r="BC12">
        <v>0.000285</v>
      </c>
      <c r="BD12">
        <v>0.000311</v>
      </c>
      <c r="BE12">
        <v>0.0003581</v>
      </c>
      <c r="BF12">
        <v>0.0004053</v>
      </c>
      <c r="BG12">
        <v>0.0004423</v>
      </c>
      <c r="BH12">
        <v>0.0004805</v>
      </c>
      <c r="BI12">
        <v>0.0005231</v>
      </c>
      <c r="BJ12">
        <v>0.0005755</v>
      </c>
      <c r="BK12">
        <v>0.0006516</v>
      </c>
      <c r="BL12">
        <v>0.0007207</v>
      </c>
      <c r="BM12">
        <v>0.0007744</v>
      </c>
      <c r="BN12">
        <v>0.0008417</v>
      </c>
      <c r="BO12">
        <v>0.000941</v>
      </c>
      <c r="BP12">
        <v>0.001</v>
      </c>
      <c r="BQ12">
        <v>0.0011</v>
      </c>
      <c r="BR12">
        <v>0.0012</v>
      </c>
      <c r="BS12">
        <v>0.0013</v>
      </c>
      <c r="BT12">
        <v>0.0015</v>
      </c>
      <c r="BU12">
        <v>0.0016</v>
      </c>
      <c r="BV12">
        <v>0.0017</v>
      </c>
      <c r="BW12">
        <v>0.0018</v>
      </c>
      <c r="BX12">
        <v>0.0019</v>
      </c>
      <c r="BY12">
        <v>0.002</v>
      </c>
      <c r="BZ12">
        <v>0.004</v>
      </c>
      <c r="CA12">
        <v>0.0074</v>
      </c>
      <c r="CB12">
        <v>0.013</v>
      </c>
      <c r="CC12">
        <v>0.0209</v>
      </c>
      <c r="CD12">
        <v>0.0315</v>
      </c>
      <c r="CE12">
        <v>0.0436</v>
      </c>
      <c r="CF12">
        <v>0.0575</v>
      </c>
      <c r="CG12">
        <v>0.0735</v>
      </c>
      <c r="CH12">
        <v>0.0886</v>
      </c>
      <c r="CI12">
        <v>0.105</v>
      </c>
      <c r="CJ12">
        <v>0.1215</v>
      </c>
      <c r="CK12">
        <v>0.1375</v>
      </c>
      <c r="CL12">
        <v>0.1522</v>
      </c>
      <c r="CM12">
        <v>0.1647</v>
      </c>
      <c r="CN12">
        <v>0.1759</v>
      </c>
      <c r="CO12">
        <v>0.2212</v>
      </c>
      <c r="CP12">
        <v>0.2689</v>
      </c>
      <c r="CQ12">
        <v>0.3196</v>
      </c>
      <c r="CR12">
        <v>0.3621</v>
      </c>
      <c r="CS12">
        <v>0.3913</v>
      </c>
      <c r="CT12">
        <v>0.4197</v>
      </c>
      <c r="CU12">
        <v>0.4353</v>
      </c>
      <c r="CV12">
        <v>0.4631</v>
      </c>
      <c r="CW12">
        <v>0.4706</v>
      </c>
      <c r="CX12">
        <v>0.4751</v>
      </c>
      <c r="CY12">
        <v>0.4814</v>
      </c>
      <c r="CZ12">
        <v>0.4909</v>
      </c>
      <c r="DA12">
        <v>0.4921</v>
      </c>
      <c r="DB12">
        <v>0.4933</v>
      </c>
      <c r="DC12">
        <v>0.4964</v>
      </c>
      <c r="DD12">
        <v>0.5118</v>
      </c>
      <c r="DE12">
        <v>0.5272</v>
      </c>
      <c r="DF12">
        <v>0.5336</v>
      </c>
      <c r="DG12">
        <v>0.538</v>
      </c>
      <c r="DH12">
        <v>0.57</v>
      </c>
      <c r="DI12">
        <v>0.5863</v>
      </c>
      <c r="DJ12">
        <v>0.73</v>
      </c>
      <c r="DK12">
        <v>0.7585</v>
      </c>
      <c r="DL12">
        <v>0.7854</v>
      </c>
      <c r="DM12">
        <v>0.8</v>
      </c>
      <c r="DN12">
        <v>0.8</v>
      </c>
      <c r="DO12">
        <v>0.8</v>
      </c>
      <c r="DP12">
        <v>0.8</v>
      </c>
      <c r="DQ12">
        <v>0.8</v>
      </c>
      <c r="DR12">
        <v>0.8</v>
      </c>
      <c r="DS12">
        <v>0.9301</v>
      </c>
      <c r="DT12">
        <v>0.96</v>
      </c>
      <c r="DU12">
        <v>0.96</v>
      </c>
      <c r="DV12">
        <v>0.96</v>
      </c>
      <c r="DW12">
        <v>0.96</v>
      </c>
      <c r="DX12">
        <v>0.9723</v>
      </c>
    </row>
    <row r="13" spans="1:128">
      <c r="A13">
        <v>1.2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4.069e-8</v>
      </c>
      <c r="AB13">
        <v>3.843e-7</v>
      </c>
      <c r="AC13">
        <v>7.204e-7</v>
      </c>
      <c r="AD13">
        <v>1.176e-6</v>
      </c>
      <c r="AE13">
        <v>1.839e-6</v>
      </c>
      <c r="AF13">
        <v>2.875e-6</v>
      </c>
      <c r="AG13">
        <v>4.43e-6</v>
      </c>
      <c r="AH13">
        <v>5.655e-6</v>
      </c>
      <c r="AI13">
        <v>7.001e-6</v>
      </c>
      <c r="AJ13">
        <v>8.588e-6</v>
      </c>
      <c r="AK13">
        <v>1.057e-5</v>
      </c>
      <c r="AL13">
        <v>1.589e-5</v>
      </c>
      <c r="AM13">
        <v>2.03e-5</v>
      </c>
      <c r="AN13">
        <v>2.431e-5</v>
      </c>
      <c r="AO13">
        <v>2.884e-5</v>
      </c>
      <c r="AP13">
        <v>3.827e-5</v>
      </c>
      <c r="AQ13">
        <v>4.868e-5</v>
      </c>
      <c r="AR13">
        <v>5.68e-5</v>
      </c>
      <c r="AS13">
        <v>6.642e-5</v>
      </c>
      <c r="AT13">
        <v>7.892e-5</v>
      </c>
      <c r="AU13">
        <v>0.0001049</v>
      </c>
      <c r="AV13">
        <v>0.0001258</v>
      </c>
      <c r="AW13">
        <v>0.0001425</v>
      </c>
      <c r="AX13">
        <v>0.0001611</v>
      </c>
      <c r="AY13">
        <v>0.000186</v>
      </c>
      <c r="AZ13">
        <v>0.0002323</v>
      </c>
      <c r="BA13">
        <v>0.000269</v>
      </c>
      <c r="BB13">
        <v>0.0002962</v>
      </c>
      <c r="BC13">
        <v>0.0003276</v>
      </c>
      <c r="BD13">
        <v>0.0003604</v>
      </c>
      <c r="BE13">
        <v>0.0004196</v>
      </c>
      <c r="BF13">
        <v>0.000479</v>
      </c>
      <c r="BG13">
        <v>0.0005254</v>
      </c>
      <c r="BH13">
        <v>0.0005729</v>
      </c>
      <c r="BI13">
        <v>0.0006242</v>
      </c>
      <c r="BJ13">
        <v>0.0006872</v>
      </c>
      <c r="BK13">
        <v>0.0007788</v>
      </c>
      <c r="BL13">
        <v>0.0008623</v>
      </c>
      <c r="BM13">
        <v>0.0009285</v>
      </c>
      <c r="BN13">
        <v>0.001</v>
      </c>
      <c r="BO13">
        <v>0.0011</v>
      </c>
      <c r="BP13">
        <v>0.0013</v>
      </c>
      <c r="BQ13">
        <v>0.0014</v>
      </c>
      <c r="BR13">
        <v>0.0015</v>
      </c>
      <c r="BS13">
        <v>0.0016</v>
      </c>
      <c r="BT13">
        <v>0.0018</v>
      </c>
      <c r="BU13">
        <v>0.0019</v>
      </c>
      <c r="BV13">
        <v>0.0021</v>
      </c>
      <c r="BW13">
        <v>0.0022</v>
      </c>
      <c r="BX13">
        <v>0.0024</v>
      </c>
      <c r="BY13">
        <v>0.0026</v>
      </c>
      <c r="BZ13">
        <v>0.0053</v>
      </c>
      <c r="CA13">
        <v>0.0097</v>
      </c>
      <c r="CB13">
        <v>0.0173</v>
      </c>
      <c r="CC13">
        <v>0.0274</v>
      </c>
      <c r="CD13">
        <v>0.0409</v>
      </c>
      <c r="CE13">
        <v>0.0557</v>
      </c>
      <c r="CF13">
        <v>0.0717</v>
      </c>
      <c r="CG13">
        <v>0.0897</v>
      </c>
      <c r="CH13">
        <v>0.1062</v>
      </c>
      <c r="CI13">
        <v>0.1238</v>
      </c>
      <c r="CJ13">
        <v>0.1408</v>
      </c>
      <c r="CK13">
        <v>0.1565</v>
      </c>
      <c r="CL13">
        <v>0.1705</v>
      </c>
      <c r="CM13">
        <v>0.1822</v>
      </c>
      <c r="CN13">
        <v>0.1928</v>
      </c>
      <c r="CO13">
        <v>0.241</v>
      </c>
      <c r="CP13">
        <v>0.2955</v>
      </c>
      <c r="CQ13">
        <v>0.3489</v>
      </c>
      <c r="CR13">
        <v>0.3857</v>
      </c>
      <c r="CS13">
        <v>0.407</v>
      </c>
      <c r="CT13">
        <v>0.4281</v>
      </c>
      <c r="CU13">
        <v>0.4441</v>
      </c>
      <c r="CV13">
        <v>0.4674</v>
      </c>
      <c r="CW13">
        <v>0.4749</v>
      </c>
      <c r="CX13">
        <v>0.4789</v>
      </c>
      <c r="CY13">
        <v>0.4834</v>
      </c>
      <c r="CZ13">
        <v>0.4912</v>
      </c>
      <c r="DA13">
        <v>0.4925</v>
      </c>
      <c r="DB13">
        <v>0.4938</v>
      </c>
      <c r="DC13">
        <v>0.4999</v>
      </c>
      <c r="DD13">
        <v>0.5172</v>
      </c>
      <c r="DE13">
        <v>0.5313</v>
      </c>
      <c r="DF13">
        <v>0.5363</v>
      </c>
      <c r="DG13">
        <v>0.5414</v>
      </c>
      <c r="DH13">
        <v>0.57</v>
      </c>
      <c r="DI13">
        <v>0.5863</v>
      </c>
      <c r="DJ13">
        <v>0.73</v>
      </c>
      <c r="DK13">
        <v>0.7585</v>
      </c>
      <c r="DL13">
        <v>0.7854</v>
      </c>
      <c r="DM13">
        <v>0.8</v>
      </c>
      <c r="DN13">
        <v>0.8</v>
      </c>
      <c r="DO13">
        <v>0.8</v>
      </c>
      <c r="DP13">
        <v>0.8</v>
      </c>
      <c r="DQ13">
        <v>0.8</v>
      </c>
      <c r="DR13">
        <v>0.8</v>
      </c>
      <c r="DS13">
        <v>0.9301</v>
      </c>
      <c r="DT13">
        <v>0.96</v>
      </c>
      <c r="DU13">
        <v>0.96</v>
      </c>
      <c r="DV13">
        <v>0.96</v>
      </c>
      <c r="DW13">
        <v>0.96</v>
      </c>
      <c r="DX13">
        <v>0.9723</v>
      </c>
    </row>
    <row r="14" spans="1:128">
      <c r="A14">
        <v>1.3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4.069e-8</v>
      </c>
      <c r="AB14">
        <v>3.843e-7</v>
      </c>
      <c r="AC14">
        <v>7.204e-7</v>
      </c>
      <c r="AD14">
        <v>1.302e-6</v>
      </c>
      <c r="AE14">
        <v>2.038e-6</v>
      </c>
      <c r="AF14">
        <v>3.146e-6</v>
      </c>
      <c r="AG14">
        <v>4.927e-6</v>
      </c>
      <c r="AH14">
        <v>6.075e-6</v>
      </c>
      <c r="AI14">
        <v>7.564e-6</v>
      </c>
      <c r="AJ14">
        <v>9.315e-6</v>
      </c>
      <c r="AK14">
        <v>1.139e-5</v>
      </c>
      <c r="AL14">
        <v>1.725e-5</v>
      </c>
      <c r="AM14">
        <v>2.19e-5</v>
      </c>
      <c r="AN14">
        <v>2.606e-5</v>
      </c>
      <c r="AO14">
        <v>3.104e-5</v>
      </c>
      <c r="AP14">
        <v>4.165e-5</v>
      </c>
      <c r="AQ14">
        <v>5.35e-5</v>
      </c>
      <c r="AR14">
        <v>6.307e-5</v>
      </c>
      <c r="AS14">
        <v>7.423e-5</v>
      </c>
      <c r="AT14">
        <v>8.871e-5</v>
      </c>
      <c r="AU14">
        <v>0.000119</v>
      </c>
      <c r="AV14">
        <v>0.0001435</v>
      </c>
      <c r="AW14">
        <v>0.0001628</v>
      </c>
      <c r="AX14">
        <v>0.0001834</v>
      </c>
      <c r="AY14">
        <v>0.0002109</v>
      </c>
      <c r="AZ14">
        <v>0.0002629</v>
      </c>
      <c r="BA14">
        <v>0.0003054</v>
      </c>
      <c r="BB14">
        <v>0.0003386</v>
      </c>
      <c r="BC14">
        <v>0.0003768</v>
      </c>
      <c r="BD14">
        <v>0.0004168</v>
      </c>
      <c r="BE14">
        <v>0.0004881</v>
      </c>
      <c r="BF14">
        <v>0.0005594</v>
      </c>
      <c r="BG14">
        <v>0.000614</v>
      </c>
      <c r="BH14">
        <v>0.0006695</v>
      </c>
      <c r="BI14">
        <v>0.0007284</v>
      </c>
      <c r="BJ14">
        <v>0.0008023</v>
      </c>
      <c r="BK14">
        <v>0.0009131</v>
      </c>
      <c r="BL14">
        <v>0.001</v>
      </c>
      <c r="BM14">
        <v>0.0011</v>
      </c>
      <c r="BN14">
        <v>0.0012</v>
      </c>
      <c r="BO14">
        <v>0.0014</v>
      </c>
      <c r="BP14">
        <v>0.0015</v>
      </c>
      <c r="BQ14">
        <v>0.0016</v>
      </c>
      <c r="BR14">
        <v>0.0018</v>
      </c>
      <c r="BS14">
        <v>0.002</v>
      </c>
      <c r="BT14">
        <v>0.0022</v>
      </c>
      <c r="BU14">
        <v>0.0024</v>
      </c>
      <c r="BV14">
        <v>0.0025</v>
      </c>
      <c r="BW14">
        <v>0.0027</v>
      </c>
      <c r="BX14">
        <v>0.0029</v>
      </c>
      <c r="BY14">
        <v>0.0031</v>
      </c>
      <c r="BZ14">
        <v>0.0066</v>
      </c>
      <c r="CA14">
        <v>0.0122</v>
      </c>
      <c r="CB14">
        <v>0.0215</v>
      </c>
      <c r="CC14">
        <v>0.0337</v>
      </c>
      <c r="CD14">
        <v>0.0496</v>
      </c>
      <c r="CE14">
        <v>0.0662</v>
      </c>
      <c r="CF14">
        <v>0.0838</v>
      </c>
      <c r="CG14">
        <v>0.1032</v>
      </c>
      <c r="CH14">
        <v>0.1206</v>
      </c>
      <c r="CI14">
        <v>0.1387</v>
      </c>
      <c r="CJ14">
        <v>0.1556</v>
      </c>
      <c r="CK14">
        <v>0.1709</v>
      </c>
      <c r="CL14">
        <v>0.1843</v>
      </c>
      <c r="CM14">
        <v>0.1958</v>
      </c>
      <c r="CN14">
        <v>0.2064</v>
      </c>
      <c r="CO14">
        <v>0.2602</v>
      </c>
      <c r="CP14">
        <v>0.3191</v>
      </c>
      <c r="CQ14">
        <v>0.3717</v>
      </c>
      <c r="CR14">
        <v>0.3998</v>
      </c>
      <c r="CS14">
        <v>0.4156</v>
      </c>
      <c r="CT14">
        <v>0.435</v>
      </c>
      <c r="CU14">
        <v>0.4514</v>
      </c>
      <c r="CV14">
        <v>0.4717</v>
      </c>
      <c r="CW14">
        <v>0.478</v>
      </c>
      <c r="CX14">
        <v>0.4812</v>
      </c>
      <c r="CY14">
        <v>0.4851</v>
      </c>
      <c r="CZ14">
        <v>0.4915</v>
      </c>
      <c r="DA14">
        <v>0.4929</v>
      </c>
      <c r="DB14">
        <v>0.4956</v>
      </c>
      <c r="DC14">
        <v>0.5031</v>
      </c>
      <c r="DD14">
        <v>0.5217</v>
      </c>
      <c r="DE14">
        <v>0.5332</v>
      </c>
      <c r="DF14">
        <v>0.5389</v>
      </c>
      <c r="DG14">
        <v>0.5447</v>
      </c>
      <c r="DH14">
        <v>0.57</v>
      </c>
      <c r="DI14">
        <v>0.5863</v>
      </c>
      <c r="DJ14">
        <v>0.73</v>
      </c>
      <c r="DK14">
        <v>0.7585</v>
      </c>
      <c r="DL14">
        <v>0.7854</v>
      </c>
      <c r="DM14">
        <v>0.8</v>
      </c>
      <c r="DN14">
        <v>0.8</v>
      </c>
      <c r="DO14">
        <v>0.8</v>
      </c>
      <c r="DP14">
        <v>0.8</v>
      </c>
      <c r="DQ14">
        <v>0.8</v>
      </c>
      <c r="DR14">
        <v>0.8</v>
      </c>
      <c r="DS14">
        <v>0.9301</v>
      </c>
      <c r="DT14">
        <v>0.96</v>
      </c>
      <c r="DU14">
        <v>0.96</v>
      </c>
      <c r="DV14">
        <v>0.96</v>
      </c>
      <c r="DW14">
        <v>0.96</v>
      </c>
      <c r="DX14">
        <v>0.9723</v>
      </c>
    </row>
    <row r="15" spans="1:128">
      <c r="A15">
        <v>1.4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4.069e-8</v>
      </c>
      <c r="AB15">
        <v>3.843e-7</v>
      </c>
      <c r="AC15">
        <v>7.204e-7</v>
      </c>
      <c r="AD15">
        <v>1.365e-6</v>
      </c>
      <c r="AE15">
        <v>2.138e-6</v>
      </c>
      <c r="AF15">
        <v>3.294e-6</v>
      </c>
      <c r="AG15">
        <v>5.234e-6</v>
      </c>
      <c r="AH15">
        <v>6.612e-6</v>
      </c>
      <c r="AI15">
        <v>8.272e-6</v>
      </c>
      <c r="AJ15">
        <v>1.014e-5</v>
      </c>
      <c r="AK15">
        <v>1.23e-5</v>
      </c>
      <c r="AL15">
        <v>1.857e-5</v>
      </c>
      <c r="AM15">
        <v>2.332e-5</v>
      </c>
      <c r="AN15">
        <v>2.753e-5</v>
      </c>
      <c r="AO15">
        <v>3.309e-5</v>
      </c>
      <c r="AP15">
        <v>4.584e-5</v>
      </c>
      <c r="AQ15">
        <v>6e-5</v>
      </c>
      <c r="AR15">
        <v>7.066e-5</v>
      </c>
      <c r="AS15">
        <v>8.378e-5</v>
      </c>
      <c r="AT15">
        <v>0.0001008</v>
      </c>
      <c r="AU15">
        <v>0.0001348</v>
      </c>
      <c r="AV15">
        <v>0.0001617</v>
      </c>
      <c r="AW15">
        <v>0.0001826</v>
      </c>
      <c r="AX15">
        <v>0.0002056</v>
      </c>
      <c r="AY15">
        <v>0.000237</v>
      </c>
      <c r="AZ15">
        <v>0.0002976</v>
      </c>
      <c r="BA15">
        <v>0.0003478</v>
      </c>
      <c r="BB15">
        <v>0.0003878</v>
      </c>
      <c r="BC15">
        <v>0.000433</v>
      </c>
      <c r="BD15">
        <v>0.0004801</v>
      </c>
      <c r="BE15">
        <v>0.0005625</v>
      </c>
      <c r="BF15">
        <v>0.0006448</v>
      </c>
      <c r="BG15">
        <v>0.0007062</v>
      </c>
      <c r="BH15">
        <v>0.0007695</v>
      </c>
      <c r="BI15">
        <v>0.0008393</v>
      </c>
      <c r="BJ15">
        <v>0.0009286</v>
      </c>
      <c r="BK15">
        <v>0.0011</v>
      </c>
      <c r="BL15">
        <v>0.0012</v>
      </c>
      <c r="BM15">
        <v>0.0013</v>
      </c>
      <c r="BN15">
        <v>0.0014</v>
      </c>
      <c r="BO15">
        <v>0.0016</v>
      </c>
      <c r="BP15">
        <v>0.0018</v>
      </c>
      <c r="BQ15">
        <v>0.0019</v>
      </c>
      <c r="BR15">
        <v>0.0021</v>
      </c>
      <c r="BS15">
        <v>0.0024</v>
      </c>
      <c r="BT15">
        <v>0.0026</v>
      </c>
      <c r="BU15">
        <v>0.0028</v>
      </c>
      <c r="BV15">
        <v>0.003</v>
      </c>
      <c r="BW15">
        <v>0.0032</v>
      </c>
      <c r="BX15">
        <v>0.0034</v>
      </c>
      <c r="BY15">
        <v>0.0037</v>
      </c>
      <c r="BZ15">
        <v>0.008</v>
      </c>
      <c r="CA15">
        <v>0.0147</v>
      </c>
      <c r="CB15">
        <v>0.0256</v>
      </c>
      <c r="CC15">
        <v>0.0398</v>
      </c>
      <c r="CD15">
        <v>0.0574</v>
      </c>
      <c r="CE15">
        <v>0.0755</v>
      </c>
      <c r="CF15">
        <v>0.0942</v>
      </c>
      <c r="CG15">
        <v>0.1145</v>
      </c>
      <c r="CH15">
        <v>0.1326</v>
      </c>
      <c r="CI15">
        <v>0.1506</v>
      </c>
      <c r="CJ15">
        <v>0.1673</v>
      </c>
      <c r="CK15">
        <v>0.1823</v>
      </c>
      <c r="CL15">
        <v>0.1957</v>
      </c>
      <c r="CM15">
        <v>0.2074</v>
      </c>
      <c r="CN15">
        <v>0.2182</v>
      </c>
      <c r="CO15">
        <v>0.2778</v>
      </c>
      <c r="CP15">
        <v>0.3387</v>
      </c>
      <c r="CQ15">
        <v>0.3868</v>
      </c>
      <c r="CR15">
        <v>0.4083</v>
      </c>
      <c r="CS15">
        <v>0.4212</v>
      </c>
      <c r="CT15">
        <v>0.4413</v>
      </c>
      <c r="CU15">
        <v>0.4584</v>
      </c>
      <c r="CV15">
        <v>0.4753</v>
      </c>
      <c r="CW15">
        <v>0.4801</v>
      </c>
      <c r="CX15">
        <v>0.4826</v>
      </c>
      <c r="CY15">
        <v>0.4868</v>
      </c>
      <c r="CZ15">
        <v>0.4918</v>
      </c>
      <c r="DA15">
        <v>0.4933</v>
      </c>
      <c r="DB15">
        <v>0.498</v>
      </c>
      <c r="DC15">
        <v>0.5059</v>
      </c>
      <c r="DD15">
        <v>0.5255</v>
      </c>
      <c r="DE15">
        <v>0.535</v>
      </c>
      <c r="DF15">
        <v>0.5414</v>
      </c>
      <c r="DG15">
        <v>0.5478</v>
      </c>
      <c r="DH15">
        <v>0.57</v>
      </c>
      <c r="DI15">
        <v>0.5863</v>
      </c>
      <c r="DJ15">
        <v>0.73</v>
      </c>
      <c r="DK15">
        <v>0.7585</v>
      </c>
      <c r="DL15">
        <v>0.7854</v>
      </c>
      <c r="DM15">
        <v>0.8</v>
      </c>
      <c r="DN15">
        <v>0.8</v>
      </c>
      <c r="DO15">
        <v>0.8</v>
      </c>
      <c r="DP15">
        <v>0.8</v>
      </c>
      <c r="DQ15">
        <v>0.8</v>
      </c>
      <c r="DR15">
        <v>0.8</v>
      </c>
      <c r="DS15">
        <v>0.9301</v>
      </c>
      <c r="DT15">
        <v>0.96</v>
      </c>
      <c r="DU15">
        <v>0.96</v>
      </c>
      <c r="DV15">
        <v>0.96</v>
      </c>
      <c r="DW15">
        <v>0.96</v>
      </c>
      <c r="DX15">
        <v>0.9723</v>
      </c>
    </row>
    <row r="16" spans="1:128">
      <c r="A16">
        <v>1.5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4.069e-8</v>
      </c>
      <c r="AB16">
        <v>3.843e-7</v>
      </c>
      <c r="AC16">
        <v>7.204e-7</v>
      </c>
      <c r="AD16">
        <v>1.428e-6</v>
      </c>
      <c r="AE16">
        <v>2.238e-6</v>
      </c>
      <c r="AF16">
        <v>3.442e-6</v>
      </c>
      <c r="AG16">
        <v>5.543e-6</v>
      </c>
      <c r="AH16">
        <v>7.227e-6</v>
      </c>
      <c r="AI16">
        <v>8.97e-6</v>
      </c>
      <c r="AJ16">
        <v>1.096e-5</v>
      </c>
      <c r="AK16">
        <v>1.34e-5</v>
      </c>
      <c r="AL16">
        <v>1.964e-5</v>
      </c>
      <c r="AM16">
        <v>2.477e-5</v>
      </c>
      <c r="AN16">
        <v>2.965e-5</v>
      </c>
      <c r="AO16">
        <v>3.607e-5</v>
      </c>
      <c r="AP16">
        <v>5.08e-5</v>
      </c>
      <c r="AQ16">
        <v>6.716e-5</v>
      </c>
      <c r="AR16">
        <v>7.954e-5</v>
      </c>
      <c r="AS16">
        <v>9.437e-5</v>
      </c>
      <c r="AT16">
        <v>0.0001133</v>
      </c>
      <c r="AU16">
        <v>0.0001506</v>
      </c>
      <c r="AV16">
        <v>0.0001801</v>
      </c>
      <c r="AW16">
        <v>0.0002028</v>
      </c>
      <c r="AX16">
        <v>0.0002285</v>
      </c>
      <c r="AY16">
        <v>0.0002645</v>
      </c>
      <c r="AZ16">
        <v>0.0003357</v>
      </c>
      <c r="BA16">
        <v>0.0003945</v>
      </c>
      <c r="BB16">
        <v>0.0004408</v>
      </c>
      <c r="BC16">
        <v>0.000492</v>
      </c>
      <c r="BD16">
        <v>0.000545</v>
      </c>
      <c r="BE16">
        <v>0.0006382</v>
      </c>
      <c r="BF16">
        <v>0.0007313</v>
      </c>
      <c r="BG16">
        <v>0.0008023</v>
      </c>
      <c r="BH16">
        <v>0.0008766</v>
      </c>
      <c r="BI16">
        <v>0.0009628</v>
      </c>
      <c r="BJ16">
        <v>0.0011</v>
      </c>
      <c r="BK16">
        <v>0.0012</v>
      </c>
      <c r="BL16">
        <v>0.0014</v>
      </c>
      <c r="BM16">
        <v>0.0015</v>
      </c>
      <c r="BN16">
        <v>0.0017</v>
      </c>
      <c r="BO16">
        <v>0.0019</v>
      </c>
      <c r="BP16">
        <v>0.0021</v>
      </c>
      <c r="BQ16">
        <v>0.0023</v>
      </c>
      <c r="BR16">
        <v>0.0024</v>
      </c>
      <c r="BS16">
        <v>0.0027</v>
      </c>
      <c r="BT16">
        <v>0.003</v>
      </c>
      <c r="BU16">
        <v>0.0033</v>
      </c>
      <c r="BV16">
        <v>0.0035</v>
      </c>
      <c r="BW16">
        <v>0.0038</v>
      </c>
      <c r="BX16">
        <v>0.004</v>
      </c>
      <c r="BY16">
        <v>0.0044</v>
      </c>
      <c r="BZ16">
        <v>0.0094</v>
      </c>
      <c r="CA16">
        <v>0.0172</v>
      </c>
      <c r="CB16">
        <v>0.0295</v>
      </c>
      <c r="CC16">
        <v>0.0453</v>
      </c>
      <c r="CD16">
        <v>0.0644</v>
      </c>
      <c r="CE16">
        <v>0.0835</v>
      </c>
      <c r="CF16">
        <v>0.103</v>
      </c>
      <c r="CG16">
        <v>0.1241</v>
      </c>
      <c r="CH16">
        <v>0.1424</v>
      </c>
      <c r="CI16">
        <v>0.1604</v>
      </c>
      <c r="CJ16">
        <v>0.1769</v>
      </c>
      <c r="CK16">
        <v>0.192</v>
      </c>
      <c r="CL16">
        <v>0.2056</v>
      </c>
      <c r="CM16">
        <v>0.2176</v>
      </c>
      <c r="CN16">
        <v>0.2291</v>
      </c>
      <c r="CO16">
        <v>0.2935</v>
      </c>
      <c r="CP16">
        <v>0.3548</v>
      </c>
      <c r="CQ16">
        <v>0.3963</v>
      </c>
      <c r="CR16">
        <v>0.4135</v>
      </c>
      <c r="CS16">
        <v>0.4256</v>
      </c>
      <c r="CT16">
        <v>0.4471</v>
      </c>
      <c r="CU16">
        <v>0.465</v>
      </c>
      <c r="CV16">
        <v>0.4777</v>
      </c>
      <c r="CW16">
        <v>0.4814</v>
      </c>
      <c r="CX16">
        <v>0.4838</v>
      </c>
      <c r="CY16">
        <v>0.4885</v>
      </c>
      <c r="CZ16">
        <v>0.4921</v>
      </c>
      <c r="DA16">
        <v>0.4936</v>
      </c>
      <c r="DB16">
        <v>0.5001</v>
      </c>
      <c r="DC16">
        <v>0.5083</v>
      </c>
      <c r="DD16">
        <v>0.5287</v>
      </c>
      <c r="DE16">
        <v>0.5366</v>
      </c>
      <c r="DF16">
        <v>0.5437</v>
      </c>
      <c r="DG16">
        <v>0.5508</v>
      </c>
      <c r="DH16">
        <v>0.57</v>
      </c>
      <c r="DI16">
        <v>0.5863</v>
      </c>
      <c r="DJ16">
        <v>0.73</v>
      </c>
      <c r="DK16">
        <v>0.7585</v>
      </c>
      <c r="DL16">
        <v>0.7854</v>
      </c>
      <c r="DM16">
        <v>0.8</v>
      </c>
      <c r="DN16">
        <v>0.8</v>
      </c>
      <c r="DO16">
        <v>0.8</v>
      </c>
      <c r="DP16">
        <v>0.8</v>
      </c>
      <c r="DQ16">
        <v>0.8</v>
      </c>
      <c r="DR16">
        <v>0.8</v>
      </c>
      <c r="DS16">
        <v>0.9301</v>
      </c>
      <c r="DT16">
        <v>0.96</v>
      </c>
      <c r="DU16">
        <v>0.96</v>
      </c>
      <c r="DV16">
        <v>0.96</v>
      </c>
      <c r="DW16">
        <v>0.96</v>
      </c>
      <c r="DX16">
        <v>0.9723</v>
      </c>
    </row>
    <row r="17" spans="1:128">
      <c r="A17">
        <v>1.6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4.069e-8</v>
      </c>
      <c r="AB17">
        <v>3.843e-7</v>
      </c>
      <c r="AC17">
        <v>7.204e-7</v>
      </c>
      <c r="AD17">
        <v>1.491e-6</v>
      </c>
      <c r="AE17">
        <v>2.382e-6</v>
      </c>
      <c r="AF17">
        <v>3.713e-6</v>
      </c>
      <c r="AG17">
        <v>6.037e-6</v>
      </c>
      <c r="AH17">
        <v>7.568e-6</v>
      </c>
      <c r="AI17">
        <v>9.542e-6</v>
      </c>
      <c r="AJ17">
        <v>1.175e-5</v>
      </c>
      <c r="AK17">
        <v>1.42e-5</v>
      </c>
      <c r="AL17">
        <v>2.064e-5</v>
      </c>
      <c r="AM17">
        <v>2.645e-5</v>
      </c>
      <c r="AN17">
        <v>3.226e-5</v>
      </c>
      <c r="AO17">
        <v>3.958e-5</v>
      </c>
      <c r="AP17">
        <v>5.612e-5</v>
      </c>
      <c r="AQ17">
        <v>7.46e-5</v>
      </c>
      <c r="AR17">
        <v>8.902e-5</v>
      </c>
      <c r="AS17">
        <v>0.0001053</v>
      </c>
      <c r="AT17">
        <v>0.0001257</v>
      </c>
      <c r="AU17">
        <v>0.0001663</v>
      </c>
      <c r="AV17">
        <v>0.0001983</v>
      </c>
      <c r="AW17">
        <v>0.0002231</v>
      </c>
      <c r="AX17">
        <v>0.0002527</v>
      </c>
      <c r="AY17">
        <v>0.0002943</v>
      </c>
      <c r="AZ17">
        <v>0.0003763</v>
      </c>
      <c r="BA17">
        <v>0.0004436</v>
      </c>
      <c r="BB17">
        <v>0.0004962</v>
      </c>
      <c r="BC17">
        <v>0.0005529</v>
      </c>
      <c r="BD17">
        <v>0.000611</v>
      </c>
      <c r="BE17">
        <v>0.0007162</v>
      </c>
      <c r="BF17">
        <v>0.0008219</v>
      </c>
      <c r="BG17">
        <v>0.0009082</v>
      </c>
      <c r="BH17">
        <v>0.0009977</v>
      </c>
      <c r="BI17">
        <v>0.0011</v>
      </c>
      <c r="BJ17">
        <v>0.0012</v>
      </c>
      <c r="BK17">
        <v>0.0014</v>
      </c>
      <c r="BL17">
        <v>0.0016</v>
      </c>
      <c r="BM17">
        <v>0.0017</v>
      </c>
      <c r="BN17">
        <v>0.0019</v>
      </c>
      <c r="BO17">
        <v>0.0022</v>
      </c>
      <c r="BP17">
        <v>0.0024</v>
      </c>
      <c r="BQ17">
        <v>0.0026</v>
      </c>
      <c r="BR17">
        <v>0.0028</v>
      </c>
      <c r="BS17">
        <v>0.0031</v>
      </c>
      <c r="BT17">
        <v>0.0035</v>
      </c>
      <c r="BU17">
        <v>0.0038</v>
      </c>
      <c r="BV17">
        <v>0.004</v>
      </c>
      <c r="BW17">
        <v>0.0043</v>
      </c>
      <c r="BX17">
        <v>0.0046</v>
      </c>
      <c r="BY17">
        <v>0.0051</v>
      </c>
      <c r="BZ17">
        <v>0.0107</v>
      </c>
      <c r="CA17">
        <v>0.0195</v>
      </c>
      <c r="CB17">
        <v>0.0332</v>
      </c>
      <c r="CC17">
        <v>0.0503</v>
      </c>
      <c r="CD17">
        <v>0.0705</v>
      </c>
      <c r="CE17">
        <v>0.0905</v>
      </c>
      <c r="CF17">
        <v>0.1106</v>
      </c>
      <c r="CG17">
        <v>0.1322</v>
      </c>
      <c r="CH17">
        <v>0.1505</v>
      </c>
      <c r="CI17">
        <v>0.1686</v>
      </c>
      <c r="CJ17">
        <v>0.1851</v>
      </c>
      <c r="CK17">
        <v>0.2004</v>
      </c>
      <c r="CL17">
        <v>0.2143</v>
      </c>
      <c r="CM17">
        <v>0.2267</v>
      </c>
      <c r="CN17">
        <v>0.2391</v>
      </c>
      <c r="CO17">
        <v>0.307</v>
      </c>
      <c r="CP17">
        <v>0.367</v>
      </c>
      <c r="CQ17">
        <v>0.4022</v>
      </c>
      <c r="CR17">
        <v>0.4173</v>
      </c>
      <c r="CS17">
        <v>0.4294</v>
      </c>
      <c r="CT17">
        <v>0.4522</v>
      </c>
      <c r="CU17">
        <v>0.4703</v>
      </c>
      <c r="CV17">
        <v>0.4794</v>
      </c>
      <c r="CW17">
        <v>0.4823</v>
      </c>
      <c r="CX17">
        <v>0.4849</v>
      </c>
      <c r="CY17">
        <v>0.4896</v>
      </c>
      <c r="CZ17">
        <v>0.4923</v>
      </c>
      <c r="DA17">
        <v>0.494</v>
      </c>
      <c r="DB17">
        <v>0.5019</v>
      </c>
      <c r="DC17">
        <v>0.5103</v>
      </c>
      <c r="DD17">
        <v>0.5305</v>
      </c>
      <c r="DE17">
        <v>0.5382</v>
      </c>
      <c r="DF17">
        <v>0.5459</v>
      </c>
      <c r="DG17">
        <v>0.5536</v>
      </c>
      <c r="DH17">
        <v>0.57</v>
      </c>
      <c r="DI17">
        <v>0.5863</v>
      </c>
      <c r="DJ17">
        <v>0.73</v>
      </c>
      <c r="DK17">
        <v>0.7585</v>
      </c>
      <c r="DL17">
        <v>0.7854</v>
      </c>
      <c r="DM17">
        <v>0.8</v>
      </c>
      <c r="DN17">
        <v>0.8</v>
      </c>
      <c r="DO17">
        <v>0.8</v>
      </c>
      <c r="DP17">
        <v>0.8</v>
      </c>
      <c r="DQ17">
        <v>0.8</v>
      </c>
      <c r="DR17">
        <v>0.8</v>
      </c>
      <c r="DS17">
        <v>0.9301</v>
      </c>
      <c r="DT17">
        <v>0.96</v>
      </c>
      <c r="DU17">
        <v>0.96</v>
      </c>
      <c r="DV17">
        <v>0.96</v>
      </c>
      <c r="DW17">
        <v>0.96</v>
      </c>
      <c r="DX17">
        <v>0.9723</v>
      </c>
    </row>
    <row r="18" spans="1:128">
      <c r="A18">
        <v>1.7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4.069e-8</v>
      </c>
      <c r="AB18">
        <v>3.843e-7</v>
      </c>
      <c r="AC18">
        <v>8.007e-7</v>
      </c>
      <c r="AD18">
        <v>1.528e-6</v>
      </c>
      <c r="AE18">
        <v>2.47e-6</v>
      </c>
      <c r="AF18">
        <v>3.985e-6</v>
      </c>
      <c r="AG18">
        <v>6.541e-6</v>
      </c>
      <c r="AH18">
        <v>8.225e-6</v>
      </c>
      <c r="AI18">
        <v>1.024e-5</v>
      </c>
      <c r="AJ18">
        <v>1.251e-5</v>
      </c>
      <c r="AK18">
        <v>1.511e-5</v>
      </c>
      <c r="AL18">
        <v>2.212e-5</v>
      </c>
      <c r="AM18">
        <v>2.878e-5</v>
      </c>
      <c r="AN18">
        <v>3.556e-5</v>
      </c>
      <c r="AO18">
        <v>4.36e-5</v>
      </c>
      <c r="AP18">
        <v>6.236e-5</v>
      </c>
      <c r="AQ18">
        <v>8.313e-5</v>
      </c>
      <c r="AR18">
        <v>9.845e-5</v>
      </c>
      <c r="AS18">
        <v>0.000116</v>
      </c>
      <c r="AT18">
        <v>0.0001382</v>
      </c>
      <c r="AU18">
        <v>0.0001818</v>
      </c>
      <c r="AV18">
        <v>0.0002171</v>
      </c>
      <c r="AW18">
        <v>0.0002454</v>
      </c>
      <c r="AX18">
        <v>0.0002791</v>
      </c>
      <c r="AY18">
        <v>0.000326</v>
      </c>
      <c r="AZ18">
        <v>0.0004176</v>
      </c>
      <c r="BA18">
        <v>0.0004921</v>
      </c>
      <c r="BB18">
        <v>0.0005495</v>
      </c>
      <c r="BC18">
        <v>0.0006116</v>
      </c>
      <c r="BD18">
        <v>0.0006752</v>
      </c>
      <c r="BE18">
        <v>0.0007964</v>
      </c>
      <c r="BF18">
        <v>0.0009185</v>
      </c>
      <c r="BG18">
        <v>0.001</v>
      </c>
      <c r="BH18">
        <v>0.0011</v>
      </c>
      <c r="BI18">
        <v>0.0012</v>
      </c>
      <c r="BJ18">
        <v>0.0014</v>
      </c>
      <c r="BK18">
        <v>0.0016</v>
      </c>
      <c r="BL18">
        <v>0.0018</v>
      </c>
      <c r="BM18">
        <v>0.0019</v>
      </c>
      <c r="BN18">
        <v>0.0021</v>
      </c>
      <c r="BO18">
        <v>0.0024</v>
      </c>
      <c r="BP18">
        <v>0.0027</v>
      </c>
      <c r="BQ18">
        <v>0.0029</v>
      </c>
      <c r="BR18">
        <v>0.0031</v>
      </c>
      <c r="BS18">
        <v>0.0035</v>
      </c>
      <c r="BT18">
        <v>0.0039</v>
      </c>
      <c r="BU18">
        <v>0.0042</v>
      </c>
      <c r="BV18">
        <v>0.0045</v>
      </c>
      <c r="BW18">
        <v>0.0049</v>
      </c>
      <c r="BX18">
        <v>0.0052</v>
      </c>
      <c r="BY18">
        <v>0.0057</v>
      </c>
      <c r="BZ18">
        <v>0.012</v>
      </c>
      <c r="CA18">
        <v>0.0216</v>
      </c>
      <c r="CB18">
        <v>0.0364</v>
      </c>
      <c r="CC18">
        <v>0.0545</v>
      </c>
      <c r="CD18">
        <v>0.0757</v>
      </c>
      <c r="CE18">
        <v>0.0963</v>
      </c>
      <c r="CF18">
        <v>0.117</v>
      </c>
      <c r="CG18">
        <v>0.139</v>
      </c>
      <c r="CH18">
        <v>0.1573</v>
      </c>
      <c r="CI18">
        <v>0.1755</v>
      </c>
      <c r="CJ18">
        <v>0.1922</v>
      </c>
      <c r="CK18">
        <v>0.2077</v>
      </c>
      <c r="CL18">
        <v>0.2219</v>
      </c>
      <c r="CM18">
        <v>0.235</v>
      </c>
      <c r="CN18">
        <v>0.248</v>
      </c>
      <c r="CO18">
        <v>0.3182</v>
      </c>
      <c r="CP18">
        <v>0.3761</v>
      </c>
      <c r="CQ18">
        <v>0.406</v>
      </c>
      <c r="CR18">
        <v>0.4202</v>
      </c>
      <c r="CS18">
        <v>0.4329</v>
      </c>
      <c r="CT18">
        <v>0.4566</v>
      </c>
      <c r="CU18">
        <v>0.4736</v>
      </c>
      <c r="CV18">
        <v>0.4805</v>
      </c>
      <c r="CW18">
        <v>0.4832</v>
      </c>
      <c r="CX18">
        <v>0.486</v>
      </c>
      <c r="CY18">
        <v>0.4903</v>
      </c>
      <c r="CZ18">
        <v>0.4925</v>
      </c>
      <c r="DA18">
        <v>0.4949</v>
      </c>
      <c r="DB18">
        <v>0.5034</v>
      </c>
      <c r="DC18">
        <v>0.512</v>
      </c>
      <c r="DD18">
        <v>0.5313</v>
      </c>
      <c r="DE18">
        <v>0.5396</v>
      </c>
      <c r="DF18">
        <v>0.5479</v>
      </c>
      <c r="DG18">
        <v>0.5562</v>
      </c>
      <c r="DH18">
        <v>0.57</v>
      </c>
      <c r="DI18">
        <v>0.5863</v>
      </c>
      <c r="DJ18">
        <v>0.73</v>
      </c>
      <c r="DK18">
        <v>0.7585</v>
      </c>
      <c r="DL18">
        <v>0.7854</v>
      </c>
      <c r="DM18">
        <v>0.8</v>
      </c>
      <c r="DN18">
        <v>0.8</v>
      </c>
      <c r="DO18">
        <v>0.8</v>
      </c>
      <c r="DP18">
        <v>0.8</v>
      </c>
      <c r="DQ18">
        <v>0.8</v>
      </c>
      <c r="DR18">
        <v>0.8</v>
      </c>
      <c r="DS18">
        <v>0.9301</v>
      </c>
      <c r="DT18">
        <v>0.96</v>
      </c>
      <c r="DU18">
        <v>0.96</v>
      </c>
      <c r="DV18">
        <v>0.96</v>
      </c>
      <c r="DW18">
        <v>0.96</v>
      </c>
      <c r="DX18">
        <v>0.9723</v>
      </c>
    </row>
    <row r="19" spans="1:128">
      <c r="A19">
        <v>1.8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4.069e-8</v>
      </c>
      <c r="AB19">
        <v>3.843e-7</v>
      </c>
      <c r="AC19">
        <v>8.007e-7</v>
      </c>
      <c r="AD19">
        <v>1.591e-6</v>
      </c>
      <c r="AE19">
        <v>2.614e-6</v>
      </c>
      <c r="AF19">
        <v>4.232e-6</v>
      </c>
      <c r="AG19">
        <v>6.945e-6</v>
      </c>
      <c r="AH19">
        <v>8.782e-6</v>
      </c>
      <c r="AI19">
        <v>1.089e-5</v>
      </c>
      <c r="AJ19">
        <v>1.318e-5</v>
      </c>
      <c r="AK19">
        <v>1.574e-5</v>
      </c>
      <c r="AL19">
        <v>2.373e-5</v>
      </c>
      <c r="AM19">
        <v>3.131e-5</v>
      </c>
      <c r="AN19">
        <v>3.905e-5</v>
      </c>
      <c r="AO19">
        <v>4.834e-5</v>
      </c>
      <c r="AP19">
        <v>6.909e-5</v>
      </c>
      <c r="AQ19">
        <v>9.179e-5</v>
      </c>
      <c r="AR19">
        <v>0.0001081</v>
      </c>
      <c r="AS19">
        <v>0.0001268</v>
      </c>
      <c r="AT19">
        <v>0.0001505</v>
      </c>
      <c r="AU19">
        <v>0.0001976</v>
      </c>
      <c r="AV19">
        <v>0.0002368</v>
      </c>
      <c r="AW19">
        <v>0.0002693</v>
      </c>
      <c r="AX19">
        <v>0.0003075</v>
      </c>
      <c r="AY19">
        <v>0.0003599</v>
      </c>
      <c r="AZ19">
        <v>0.0004605</v>
      </c>
      <c r="BA19">
        <v>0.0005417</v>
      </c>
      <c r="BB19">
        <v>0.0006035</v>
      </c>
      <c r="BC19">
        <v>0.0006731</v>
      </c>
      <c r="BD19">
        <v>0.0007454</v>
      </c>
      <c r="BE19">
        <v>0.0008842</v>
      </c>
      <c r="BF19">
        <v>0.001</v>
      </c>
      <c r="BG19">
        <v>0.0011</v>
      </c>
      <c r="BH19">
        <v>0.0013</v>
      </c>
      <c r="BI19">
        <v>0.0014</v>
      </c>
      <c r="BJ19">
        <v>0.0015</v>
      </c>
      <c r="BK19">
        <v>0.0018</v>
      </c>
      <c r="BL19">
        <v>0.002</v>
      </c>
      <c r="BM19">
        <v>0.0022</v>
      </c>
      <c r="BN19">
        <v>0.0024</v>
      </c>
      <c r="BO19">
        <v>0.0027</v>
      </c>
      <c r="BP19">
        <v>0.003</v>
      </c>
      <c r="BQ19">
        <v>0.0032</v>
      </c>
      <c r="BR19">
        <v>0.0035</v>
      </c>
      <c r="BS19">
        <v>0.0039</v>
      </c>
      <c r="BT19">
        <v>0.0044</v>
      </c>
      <c r="BU19">
        <v>0.0047</v>
      </c>
      <c r="BV19">
        <v>0.0051</v>
      </c>
      <c r="BW19">
        <v>0.0055</v>
      </c>
      <c r="BX19">
        <v>0.0058</v>
      </c>
      <c r="BY19">
        <v>0.0064</v>
      </c>
      <c r="BZ19">
        <v>0.0133</v>
      </c>
      <c r="CA19">
        <v>0.0236</v>
      </c>
      <c r="CB19">
        <v>0.0395</v>
      </c>
      <c r="CC19">
        <v>0.0585</v>
      </c>
      <c r="CD19">
        <v>0.0804</v>
      </c>
      <c r="CE19">
        <v>0.1015</v>
      </c>
      <c r="CF19">
        <v>0.1226</v>
      </c>
      <c r="CG19">
        <v>0.1447</v>
      </c>
      <c r="CH19">
        <v>0.1632</v>
      </c>
      <c r="CI19">
        <v>0.1813</v>
      </c>
      <c r="CJ19">
        <v>0.1982</v>
      </c>
      <c r="CK19">
        <v>0.214</v>
      </c>
      <c r="CL19">
        <v>0.2286</v>
      </c>
      <c r="CM19">
        <v>0.2422</v>
      </c>
      <c r="CN19">
        <v>0.2559</v>
      </c>
      <c r="CO19">
        <v>0.3276</v>
      </c>
      <c r="CP19">
        <v>0.3826</v>
      </c>
      <c r="CQ19">
        <v>0.4088</v>
      </c>
      <c r="CR19">
        <v>0.4227</v>
      </c>
      <c r="CS19">
        <v>0.436</v>
      </c>
      <c r="CT19">
        <v>0.4605</v>
      </c>
      <c r="CU19">
        <v>0.4759</v>
      </c>
      <c r="CV19">
        <v>0.4812</v>
      </c>
      <c r="CW19">
        <v>0.4839</v>
      </c>
      <c r="CX19">
        <v>0.4869</v>
      </c>
      <c r="CY19">
        <v>0.4908</v>
      </c>
      <c r="CZ19">
        <v>0.4927</v>
      </c>
      <c r="DA19">
        <v>0.4961</v>
      </c>
      <c r="DB19">
        <v>0.5048</v>
      </c>
      <c r="DC19">
        <v>0.5135</v>
      </c>
      <c r="DD19">
        <v>0.5321</v>
      </c>
      <c r="DE19">
        <v>0.5409</v>
      </c>
      <c r="DF19">
        <v>0.5497</v>
      </c>
      <c r="DG19">
        <v>0.5585</v>
      </c>
      <c r="DH19">
        <v>0.57</v>
      </c>
      <c r="DI19">
        <v>0.5863</v>
      </c>
      <c r="DJ19">
        <v>0.73</v>
      </c>
      <c r="DK19">
        <v>0.7585</v>
      </c>
      <c r="DL19">
        <v>0.7854</v>
      </c>
      <c r="DM19">
        <v>0.8</v>
      </c>
      <c r="DN19">
        <v>0.8</v>
      </c>
      <c r="DO19">
        <v>0.8</v>
      </c>
      <c r="DP19">
        <v>0.8</v>
      </c>
      <c r="DQ19">
        <v>0.8</v>
      </c>
      <c r="DR19">
        <v>0.8</v>
      </c>
      <c r="DS19">
        <v>0.9301</v>
      </c>
      <c r="DT19">
        <v>0.96</v>
      </c>
      <c r="DU19">
        <v>0.96</v>
      </c>
      <c r="DV19">
        <v>0.96</v>
      </c>
      <c r="DW19">
        <v>0.96</v>
      </c>
      <c r="DX19">
        <v>0.9723</v>
      </c>
    </row>
    <row r="20" spans="1:128">
      <c r="A20">
        <v>1.9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4.069e-8</v>
      </c>
      <c r="AB20">
        <v>3.843e-7</v>
      </c>
      <c r="AC20">
        <v>8.81e-7</v>
      </c>
      <c r="AD20">
        <v>1.691e-6</v>
      </c>
      <c r="AE20">
        <v>2.758e-6</v>
      </c>
      <c r="AF20">
        <v>4.504e-6</v>
      </c>
      <c r="AG20">
        <v>7.449e-6</v>
      </c>
      <c r="AH20">
        <v>9.439e-6</v>
      </c>
      <c r="AI20">
        <v>1.154e-5</v>
      </c>
      <c r="AJ20">
        <v>1.381e-5</v>
      </c>
      <c r="AK20">
        <v>1.648e-5</v>
      </c>
      <c r="AL20">
        <v>2.565e-5</v>
      </c>
      <c r="AM20">
        <v>3.424e-5</v>
      </c>
      <c r="AN20">
        <v>4.291e-5</v>
      </c>
      <c r="AO20">
        <v>5.319e-5</v>
      </c>
      <c r="AP20">
        <v>7.545e-5</v>
      </c>
      <c r="AQ20">
        <v>9.989e-5</v>
      </c>
      <c r="AR20">
        <v>0.0001181</v>
      </c>
      <c r="AS20">
        <v>0.0001381</v>
      </c>
      <c r="AT20">
        <v>0.0001633</v>
      </c>
      <c r="AU20">
        <v>0.0002151</v>
      </c>
      <c r="AV20">
        <v>0.0002584</v>
      </c>
      <c r="AW20">
        <v>0.0002944</v>
      </c>
      <c r="AX20">
        <v>0.0003367</v>
      </c>
      <c r="AY20">
        <v>0.0003943</v>
      </c>
      <c r="AZ20">
        <v>0.0005035</v>
      </c>
      <c r="BA20">
        <v>0.0005922</v>
      </c>
      <c r="BB20">
        <v>0.0006603</v>
      </c>
      <c r="BC20">
        <v>0.0007392</v>
      </c>
      <c r="BD20">
        <v>0.0008218</v>
      </c>
      <c r="BE20">
        <v>0.000978</v>
      </c>
      <c r="BF20">
        <v>0.0011</v>
      </c>
      <c r="BG20">
        <v>0.0013</v>
      </c>
      <c r="BH20">
        <v>0.0014</v>
      </c>
      <c r="BI20">
        <v>0.0015</v>
      </c>
      <c r="BJ20">
        <v>0.0017</v>
      </c>
      <c r="BK20">
        <v>0.002</v>
      </c>
      <c r="BL20">
        <v>0.0022</v>
      </c>
      <c r="BM20">
        <v>0.0024</v>
      </c>
      <c r="BN20">
        <v>0.0026</v>
      </c>
      <c r="BO20">
        <v>0.0029</v>
      </c>
      <c r="BP20">
        <v>0.0033</v>
      </c>
      <c r="BQ20">
        <v>0.0035</v>
      </c>
      <c r="BR20">
        <v>0.0038</v>
      </c>
      <c r="BS20">
        <v>0.0044</v>
      </c>
      <c r="BT20">
        <v>0.0049</v>
      </c>
      <c r="BU20">
        <v>0.0053</v>
      </c>
      <c r="BV20">
        <v>0.0056</v>
      </c>
      <c r="BW20">
        <v>0.006</v>
      </c>
      <c r="BX20">
        <v>0.0064</v>
      </c>
      <c r="BY20">
        <v>0.007</v>
      </c>
      <c r="BZ20">
        <v>0.0146</v>
      </c>
      <c r="CA20">
        <v>0.0256</v>
      </c>
      <c r="CB20">
        <v>0.0424</v>
      </c>
      <c r="CC20">
        <v>0.0621</v>
      </c>
      <c r="CD20">
        <v>0.0847</v>
      </c>
      <c r="CE20">
        <v>0.1061</v>
      </c>
      <c r="CF20">
        <v>0.1276</v>
      </c>
      <c r="CG20">
        <v>0.1498</v>
      </c>
      <c r="CH20">
        <v>0.1683</v>
      </c>
      <c r="CI20">
        <v>0.1865</v>
      </c>
      <c r="CJ20">
        <v>0.2036</v>
      </c>
      <c r="CK20">
        <v>0.2196</v>
      </c>
      <c r="CL20">
        <v>0.2346</v>
      </c>
      <c r="CM20">
        <v>0.2486</v>
      </c>
      <c r="CN20">
        <v>0.2629</v>
      </c>
      <c r="CO20">
        <v>0.3353</v>
      </c>
      <c r="CP20">
        <v>0.3875</v>
      </c>
      <c r="CQ20">
        <v>0.4111</v>
      </c>
      <c r="CR20">
        <v>0.425</v>
      </c>
      <c r="CS20">
        <v>0.4387</v>
      </c>
      <c r="CT20">
        <v>0.4639</v>
      </c>
      <c r="CU20">
        <v>0.4775</v>
      </c>
      <c r="CV20">
        <v>0.4817</v>
      </c>
      <c r="CW20">
        <v>0.4846</v>
      </c>
      <c r="CX20">
        <v>0.4877</v>
      </c>
      <c r="CY20">
        <v>0.4911</v>
      </c>
      <c r="CZ20">
        <v>0.4929</v>
      </c>
      <c r="DA20">
        <v>0.4973</v>
      </c>
      <c r="DB20">
        <v>0.5061</v>
      </c>
      <c r="DC20">
        <v>0.5149</v>
      </c>
      <c r="DD20">
        <v>0.5329</v>
      </c>
      <c r="DE20">
        <v>0.5421</v>
      </c>
      <c r="DF20">
        <v>0.5513</v>
      </c>
      <c r="DG20">
        <v>0.5605</v>
      </c>
      <c r="DH20">
        <v>0.57</v>
      </c>
      <c r="DI20">
        <v>0.5863</v>
      </c>
      <c r="DJ20">
        <v>0.73</v>
      </c>
      <c r="DK20">
        <v>0.7585</v>
      </c>
      <c r="DL20">
        <v>0.7854</v>
      </c>
      <c r="DM20">
        <v>0.8</v>
      </c>
      <c r="DN20">
        <v>0.8</v>
      </c>
      <c r="DO20">
        <v>0.8</v>
      </c>
      <c r="DP20">
        <v>0.8</v>
      </c>
      <c r="DQ20">
        <v>0.8</v>
      </c>
      <c r="DR20">
        <v>0.8</v>
      </c>
      <c r="DS20">
        <v>0.9301</v>
      </c>
      <c r="DT20">
        <v>0.96</v>
      </c>
      <c r="DU20">
        <v>0.96</v>
      </c>
      <c r="DV20">
        <v>0.96</v>
      </c>
      <c r="DW20">
        <v>0.96</v>
      </c>
      <c r="DX20">
        <v>0.9723</v>
      </c>
    </row>
    <row r="21" spans="1:128">
      <c r="A21">
        <v>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4.069e-8</v>
      </c>
      <c r="AB21">
        <v>3.843e-7</v>
      </c>
      <c r="AC21">
        <v>8.81e-7</v>
      </c>
      <c r="AD21">
        <v>1.754e-6</v>
      </c>
      <c r="AE21">
        <v>2.858e-6</v>
      </c>
      <c r="AF21">
        <v>4.675e-6</v>
      </c>
      <c r="AG21">
        <v>7.848e-6</v>
      </c>
      <c r="AH21">
        <v>9.838e-6</v>
      </c>
      <c r="AI21">
        <v>1.205e-5</v>
      </c>
      <c r="AJ21">
        <v>1.457e-5</v>
      </c>
      <c r="AK21">
        <v>1.768e-5</v>
      </c>
      <c r="AL21">
        <v>2.784e-5</v>
      </c>
      <c r="AM21">
        <v>3.735e-5</v>
      </c>
      <c r="AN21">
        <v>4.692e-5</v>
      </c>
      <c r="AO21">
        <v>5.822e-5</v>
      </c>
      <c r="AP21">
        <v>8.236e-5</v>
      </c>
      <c r="AQ21">
        <v>0.0001086</v>
      </c>
      <c r="AR21">
        <v>0.0001274</v>
      </c>
      <c r="AS21">
        <v>0.0001484</v>
      </c>
      <c r="AT21">
        <v>0.0001755</v>
      </c>
      <c r="AU21">
        <v>0.0002326</v>
      </c>
      <c r="AV21">
        <v>0.0002801</v>
      </c>
      <c r="AW21">
        <v>0.0003195</v>
      </c>
      <c r="AX21">
        <v>0.0003655</v>
      </c>
      <c r="AY21">
        <v>0.0004276</v>
      </c>
      <c r="AZ21">
        <v>0.0005445</v>
      </c>
      <c r="BA21">
        <v>0.000641</v>
      </c>
      <c r="BB21">
        <v>0.0007169</v>
      </c>
      <c r="BC21">
        <v>0.0008046</v>
      </c>
      <c r="BD21">
        <v>0.0008963</v>
      </c>
      <c r="BE21">
        <v>0.0011</v>
      </c>
      <c r="BF21">
        <v>0.0012</v>
      </c>
      <c r="BG21">
        <v>0.0014</v>
      </c>
      <c r="BH21">
        <v>0.0015</v>
      </c>
      <c r="BI21">
        <v>0.0017</v>
      </c>
      <c r="BJ21">
        <v>0.0018</v>
      </c>
      <c r="BK21">
        <v>0.0021</v>
      </c>
      <c r="BL21">
        <v>0.0024</v>
      </c>
      <c r="BM21">
        <v>0.0026</v>
      </c>
      <c r="BN21">
        <v>0.0028</v>
      </c>
      <c r="BO21">
        <v>0.0032</v>
      </c>
      <c r="BP21">
        <v>0.0036</v>
      </c>
      <c r="BQ21">
        <v>0.0039</v>
      </c>
      <c r="BR21">
        <v>0.0042</v>
      </c>
      <c r="BS21">
        <v>0.0047</v>
      </c>
      <c r="BT21">
        <v>0.0053</v>
      </c>
      <c r="BU21">
        <v>0.0057</v>
      </c>
      <c r="BV21">
        <v>0.0061</v>
      </c>
      <c r="BW21">
        <v>0.0065</v>
      </c>
      <c r="BX21">
        <v>0.007</v>
      </c>
      <c r="BY21">
        <v>0.0076</v>
      </c>
      <c r="BZ21">
        <v>0.0157</v>
      </c>
      <c r="CA21">
        <v>0.0273</v>
      </c>
      <c r="CB21">
        <v>0.0448</v>
      </c>
      <c r="CC21">
        <v>0.0651</v>
      </c>
      <c r="CD21">
        <v>0.0882</v>
      </c>
      <c r="CE21">
        <v>0.1099</v>
      </c>
      <c r="CF21">
        <v>0.1317</v>
      </c>
      <c r="CG21">
        <v>0.1539</v>
      </c>
      <c r="CH21">
        <v>0.1725</v>
      </c>
      <c r="CI21">
        <v>0.1908</v>
      </c>
      <c r="CJ21">
        <v>0.208</v>
      </c>
      <c r="CK21">
        <v>0.2242</v>
      </c>
      <c r="CL21">
        <v>0.2396</v>
      </c>
      <c r="CM21">
        <v>0.2541</v>
      </c>
      <c r="CN21">
        <v>0.2688</v>
      </c>
      <c r="CO21">
        <v>0.3413</v>
      </c>
      <c r="CP21">
        <v>0.391</v>
      </c>
      <c r="CQ21">
        <v>0.4128</v>
      </c>
      <c r="CR21">
        <v>0.4269</v>
      </c>
      <c r="CS21">
        <v>0.4411</v>
      </c>
      <c r="CT21">
        <v>0.4666</v>
      </c>
      <c r="CU21">
        <v>0.4786</v>
      </c>
      <c r="CV21">
        <v>0.4822</v>
      </c>
      <c r="CW21">
        <v>0.4852</v>
      </c>
      <c r="CX21">
        <v>0.4884</v>
      </c>
      <c r="CY21">
        <v>0.4913</v>
      </c>
      <c r="CZ21">
        <v>0.4931</v>
      </c>
      <c r="DA21">
        <v>0.4983</v>
      </c>
      <c r="DB21">
        <v>0.5071</v>
      </c>
      <c r="DC21">
        <v>0.5159</v>
      </c>
      <c r="DD21">
        <v>0.5335</v>
      </c>
      <c r="DE21">
        <v>0.5431</v>
      </c>
      <c r="DF21">
        <v>0.5527</v>
      </c>
      <c r="DG21">
        <v>0.5623</v>
      </c>
      <c r="DH21">
        <v>0.57</v>
      </c>
      <c r="DI21">
        <v>0.5863</v>
      </c>
      <c r="DJ21">
        <v>0.73</v>
      </c>
      <c r="DK21">
        <v>0.7585</v>
      </c>
      <c r="DL21">
        <v>0.7854</v>
      </c>
      <c r="DM21">
        <v>0.8</v>
      </c>
      <c r="DN21">
        <v>0.8</v>
      </c>
      <c r="DO21">
        <v>0.8</v>
      </c>
      <c r="DP21">
        <v>0.8</v>
      </c>
      <c r="DQ21">
        <v>0.8</v>
      </c>
      <c r="DR21">
        <v>0.8</v>
      </c>
      <c r="DS21">
        <v>0.9301</v>
      </c>
      <c r="DT21">
        <v>0.96</v>
      </c>
      <c r="DU21">
        <v>0.96</v>
      </c>
      <c r="DV21">
        <v>0.96</v>
      </c>
      <c r="DW21">
        <v>0.96</v>
      </c>
      <c r="DX21">
        <v>0.9723</v>
      </c>
    </row>
    <row r="22" spans="1:128">
      <c r="A22">
        <v>2.1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4.069e-8</v>
      </c>
      <c r="AB22">
        <v>3.843e-7</v>
      </c>
      <c r="AC22">
        <v>9.612e-7</v>
      </c>
      <c r="AD22">
        <v>1.916e-6</v>
      </c>
      <c r="AE22">
        <v>3.146e-6</v>
      </c>
      <c r="AF22">
        <v>5.098e-6</v>
      </c>
      <c r="AG22">
        <v>8.35e-6</v>
      </c>
      <c r="AH22">
        <v>1.042e-5</v>
      </c>
      <c r="AI22">
        <v>1.254e-5</v>
      </c>
      <c r="AJ22">
        <v>1.523e-5</v>
      </c>
      <c r="AK22">
        <v>1.901e-5</v>
      </c>
      <c r="AL22">
        <v>3.021e-5</v>
      </c>
      <c r="AM22">
        <v>4.053e-5</v>
      </c>
      <c r="AN22">
        <v>5.08e-5</v>
      </c>
      <c r="AO22">
        <v>6.289e-5</v>
      </c>
      <c r="AP22">
        <v>8.861e-5</v>
      </c>
      <c r="AQ22">
        <v>0.0001166</v>
      </c>
      <c r="AR22">
        <v>0.0001365</v>
      </c>
      <c r="AS22">
        <v>0.0001587</v>
      </c>
      <c r="AT22">
        <v>0.0001876</v>
      </c>
      <c r="AU22">
        <v>0.0002507</v>
      </c>
      <c r="AV22">
        <v>0.0003028</v>
      </c>
      <c r="AW22">
        <v>0.0003456</v>
      </c>
      <c r="AX22">
        <v>0.000395</v>
      </c>
      <c r="AY22">
        <v>0.000462</v>
      </c>
      <c r="AZ22">
        <v>0.0005888</v>
      </c>
      <c r="BA22">
        <v>0.0006943</v>
      </c>
      <c r="BB22">
        <v>0.0007786</v>
      </c>
      <c r="BC22">
        <v>0.0008757</v>
      </c>
      <c r="BD22">
        <v>0.0009774</v>
      </c>
      <c r="BE22">
        <v>0.0012</v>
      </c>
      <c r="BF22">
        <v>0.0014</v>
      </c>
      <c r="BG22">
        <v>0.0015</v>
      </c>
      <c r="BH22">
        <v>0.0016</v>
      </c>
      <c r="BI22">
        <v>0.0018</v>
      </c>
      <c r="BJ22">
        <v>0.002</v>
      </c>
      <c r="BK22">
        <v>0.0023</v>
      </c>
      <c r="BL22">
        <v>0.0026</v>
      </c>
      <c r="BM22">
        <v>0.0028</v>
      </c>
      <c r="BN22">
        <v>0.0031</v>
      </c>
      <c r="BO22">
        <v>0.0035</v>
      </c>
      <c r="BP22">
        <v>0.0039</v>
      </c>
      <c r="BQ22">
        <v>0.0042</v>
      </c>
      <c r="BR22">
        <v>0.0046</v>
      </c>
      <c r="BS22">
        <v>0.0052</v>
      </c>
      <c r="BT22">
        <v>0.0058</v>
      </c>
      <c r="BU22">
        <v>0.0062</v>
      </c>
      <c r="BV22">
        <v>0.0066</v>
      </c>
      <c r="BW22">
        <v>0.0071</v>
      </c>
      <c r="BX22">
        <v>0.0076</v>
      </c>
      <c r="BY22">
        <v>0.0082</v>
      </c>
      <c r="BZ22">
        <v>0.0168</v>
      </c>
      <c r="CA22">
        <v>0.0291</v>
      </c>
      <c r="CB22">
        <v>0.0473</v>
      </c>
      <c r="CC22">
        <v>0.0682</v>
      </c>
      <c r="CD22">
        <v>0.0917</v>
      </c>
      <c r="CE22">
        <v>0.1138</v>
      </c>
      <c r="CF22">
        <v>0.1357</v>
      </c>
      <c r="CG22">
        <v>0.158</v>
      </c>
      <c r="CH22">
        <v>0.1765</v>
      </c>
      <c r="CI22">
        <v>0.1948</v>
      </c>
      <c r="CJ22">
        <v>0.2122</v>
      </c>
      <c r="CK22">
        <v>0.2285</v>
      </c>
      <c r="CL22">
        <v>0.2442</v>
      </c>
      <c r="CM22">
        <v>0.2591</v>
      </c>
      <c r="CN22">
        <v>0.2741</v>
      </c>
      <c r="CO22">
        <v>0.3465</v>
      </c>
      <c r="CP22">
        <v>0.3938</v>
      </c>
      <c r="CQ22">
        <v>0.4143</v>
      </c>
      <c r="CR22">
        <v>0.4287</v>
      </c>
      <c r="CS22">
        <v>0.4432</v>
      </c>
      <c r="CT22">
        <v>0.4686</v>
      </c>
      <c r="CU22">
        <v>0.4793</v>
      </c>
      <c r="CV22">
        <v>0.4826</v>
      </c>
      <c r="CW22">
        <v>0.4857</v>
      </c>
      <c r="CX22">
        <v>0.4888</v>
      </c>
      <c r="CY22">
        <v>0.4914</v>
      </c>
      <c r="CZ22">
        <v>0.4933</v>
      </c>
      <c r="DA22">
        <v>0.4992</v>
      </c>
      <c r="DB22">
        <v>0.5081</v>
      </c>
      <c r="DC22">
        <v>0.517</v>
      </c>
      <c r="DD22">
        <v>0.5341</v>
      </c>
      <c r="DE22">
        <v>0.544</v>
      </c>
      <c r="DF22">
        <v>0.5539</v>
      </c>
      <c r="DG22">
        <v>0.5638</v>
      </c>
      <c r="DH22">
        <v>0.57</v>
      </c>
      <c r="DI22">
        <v>0.5863</v>
      </c>
      <c r="DJ22">
        <v>0.73</v>
      </c>
      <c r="DK22">
        <v>0.7585</v>
      </c>
      <c r="DL22">
        <v>0.7854</v>
      </c>
      <c r="DM22">
        <v>0.8</v>
      </c>
      <c r="DN22">
        <v>0.8</v>
      </c>
      <c r="DO22">
        <v>0.8</v>
      </c>
      <c r="DP22">
        <v>0.8</v>
      </c>
      <c r="DQ22">
        <v>0.8</v>
      </c>
      <c r="DR22">
        <v>0.8</v>
      </c>
      <c r="DS22">
        <v>0.9301</v>
      </c>
      <c r="DT22">
        <v>0.96</v>
      </c>
      <c r="DU22">
        <v>0.96</v>
      </c>
      <c r="DV22">
        <v>0.96</v>
      </c>
      <c r="DW22">
        <v>0.96</v>
      </c>
      <c r="DX22">
        <v>0.9723</v>
      </c>
    </row>
    <row r="23" spans="1:128">
      <c r="A23">
        <v>2.2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4.069e-8</v>
      </c>
      <c r="AB23">
        <v>3.843e-7</v>
      </c>
      <c r="AC23">
        <v>9.612e-7</v>
      </c>
      <c r="AD23">
        <v>1.979e-6</v>
      </c>
      <c r="AE23">
        <v>3.29e-6</v>
      </c>
      <c r="AF23">
        <v>5.37e-6</v>
      </c>
      <c r="AG23">
        <v>8.846e-6</v>
      </c>
      <c r="AH23">
        <v>1.084e-5</v>
      </c>
      <c r="AI23">
        <v>1.315e-5</v>
      </c>
      <c r="AJ23">
        <v>1.62e-5</v>
      </c>
      <c r="AK23">
        <v>2.042e-5</v>
      </c>
      <c r="AL23">
        <v>3.282e-5</v>
      </c>
      <c r="AM23">
        <v>4.394e-5</v>
      </c>
      <c r="AN23">
        <v>5.486e-5</v>
      </c>
      <c r="AO23">
        <v>6.8e-5</v>
      </c>
      <c r="AP23">
        <v>9.533e-5</v>
      </c>
      <c r="AQ23">
        <v>0.0001249</v>
      </c>
      <c r="AR23">
        <v>0.0001459</v>
      </c>
      <c r="AS23">
        <v>0.0001694</v>
      </c>
      <c r="AT23">
        <v>0.0002004</v>
      </c>
      <c r="AU23">
        <v>0.0002687</v>
      </c>
      <c r="AV23">
        <v>0.0003253</v>
      </c>
      <c r="AW23">
        <v>0.0003718</v>
      </c>
      <c r="AX23">
        <v>0.000424</v>
      </c>
      <c r="AY23">
        <v>0.0004955</v>
      </c>
      <c r="AZ23">
        <v>0.0006335</v>
      </c>
      <c r="BA23">
        <v>0.0007486</v>
      </c>
      <c r="BB23">
        <v>0.0008408</v>
      </c>
      <c r="BC23">
        <v>0.0009465</v>
      </c>
      <c r="BD23">
        <v>0.0011</v>
      </c>
      <c r="BE23">
        <v>0.0013</v>
      </c>
      <c r="BF23">
        <v>0.0015</v>
      </c>
      <c r="BG23">
        <v>0.0016</v>
      </c>
      <c r="BH23">
        <v>0.0018</v>
      </c>
      <c r="BI23">
        <v>0.0019</v>
      </c>
      <c r="BJ23">
        <v>0.0021</v>
      </c>
      <c r="BK23">
        <v>0.0025</v>
      </c>
      <c r="BL23">
        <v>0.0027</v>
      </c>
      <c r="BM23">
        <v>0.003</v>
      </c>
      <c r="BN23">
        <v>0.0033</v>
      </c>
      <c r="BO23">
        <v>0.0038</v>
      </c>
      <c r="BP23">
        <v>0.0042</v>
      </c>
      <c r="BQ23">
        <v>0.0045</v>
      </c>
      <c r="BR23">
        <v>0.0049</v>
      </c>
      <c r="BS23">
        <v>0.0056</v>
      </c>
      <c r="BT23">
        <v>0.0062</v>
      </c>
      <c r="BU23">
        <v>0.0067</v>
      </c>
      <c r="BV23">
        <v>0.0071</v>
      </c>
      <c r="BW23">
        <v>0.0076</v>
      </c>
      <c r="BX23">
        <v>0.0081</v>
      </c>
      <c r="BY23">
        <v>0.0088</v>
      </c>
      <c r="BZ23">
        <v>0.0179</v>
      </c>
      <c r="CA23">
        <v>0.0308</v>
      </c>
      <c r="CB23">
        <v>0.0495</v>
      </c>
      <c r="CC23">
        <v>0.0709</v>
      </c>
      <c r="CD23">
        <v>0.0947</v>
      </c>
      <c r="CE23">
        <v>0.117</v>
      </c>
      <c r="CF23">
        <v>0.139</v>
      </c>
      <c r="CG23">
        <v>0.1613</v>
      </c>
      <c r="CH23">
        <v>0.1798</v>
      </c>
      <c r="CI23">
        <v>0.1982</v>
      </c>
      <c r="CJ23">
        <v>0.2156</v>
      </c>
      <c r="CK23">
        <v>0.2321</v>
      </c>
      <c r="CL23">
        <v>0.2481</v>
      </c>
      <c r="CM23">
        <v>0.2633</v>
      </c>
      <c r="CN23">
        <v>0.2785</v>
      </c>
      <c r="CO23">
        <v>0.3505</v>
      </c>
      <c r="CP23">
        <v>0.3958</v>
      </c>
      <c r="CQ23">
        <v>0.4156</v>
      </c>
      <c r="CR23">
        <v>0.4302</v>
      </c>
      <c r="CS23">
        <v>0.4449</v>
      </c>
      <c r="CT23">
        <v>0.47</v>
      </c>
      <c r="CU23">
        <v>0.4797</v>
      </c>
      <c r="CV23">
        <v>0.483</v>
      </c>
      <c r="CW23">
        <v>0.4861</v>
      </c>
      <c r="CX23">
        <v>0.4891</v>
      </c>
      <c r="CY23">
        <v>0.4916</v>
      </c>
      <c r="CZ23">
        <v>0.4934</v>
      </c>
      <c r="DA23">
        <v>0.5001</v>
      </c>
      <c r="DB23">
        <v>0.509</v>
      </c>
      <c r="DC23">
        <v>0.5179</v>
      </c>
      <c r="DD23">
        <v>0.5346</v>
      </c>
      <c r="DE23">
        <v>0.5448</v>
      </c>
      <c r="DF23">
        <v>0.5549</v>
      </c>
      <c r="DG23">
        <v>0.5649</v>
      </c>
      <c r="DH23">
        <v>0.57</v>
      </c>
      <c r="DI23">
        <v>0.5863</v>
      </c>
      <c r="DJ23">
        <v>0.73</v>
      </c>
      <c r="DK23">
        <v>0.7585</v>
      </c>
      <c r="DL23">
        <v>0.7854</v>
      </c>
      <c r="DM23">
        <v>0.8</v>
      </c>
      <c r="DN23">
        <v>0.8</v>
      </c>
      <c r="DO23">
        <v>0.8</v>
      </c>
      <c r="DP23">
        <v>0.8</v>
      </c>
      <c r="DQ23">
        <v>0.8</v>
      </c>
      <c r="DR23">
        <v>0.8</v>
      </c>
      <c r="DS23">
        <v>0.9301</v>
      </c>
      <c r="DT23">
        <v>0.96</v>
      </c>
      <c r="DU23">
        <v>0.96</v>
      </c>
      <c r="DV23">
        <v>0.96</v>
      </c>
      <c r="DW23">
        <v>0.96</v>
      </c>
      <c r="DX23">
        <v>0.9723</v>
      </c>
    </row>
    <row r="24" spans="1:128">
      <c r="A24">
        <v>2.3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4.069e-8</v>
      </c>
      <c r="AB24">
        <v>3.843e-7</v>
      </c>
      <c r="AC24">
        <v>1.042e-6</v>
      </c>
      <c r="AD24">
        <v>2.079e-6</v>
      </c>
      <c r="AE24">
        <v>3.478e-6</v>
      </c>
      <c r="AF24">
        <v>5.669e-6</v>
      </c>
      <c r="AG24">
        <v>9.145e-6</v>
      </c>
      <c r="AH24">
        <v>1.114e-5</v>
      </c>
      <c r="AI24">
        <v>1.378e-5</v>
      </c>
      <c r="AJ24">
        <v>1.721e-5</v>
      </c>
      <c r="AK24">
        <v>2.175e-5</v>
      </c>
      <c r="AL24">
        <v>3.528e-5</v>
      </c>
      <c r="AM24">
        <v>4.726e-5</v>
      </c>
      <c r="AN24">
        <v>5.892e-5</v>
      </c>
      <c r="AO24">
        <v>7.29e-5</v>
      </c>
      <c r="AP24">
        <v>0.0001015</v>
      </c>
      <c r="AQ24">
        <v>0.0001323</v>
      </c>
      <c r="AR24">
        <v>0.0001541</v>
      </c>
      <c r="AS24">
        <v>0.0001793</v>
      </c>
      <c r="AT24">
        <v>0.0002127</v>
      </c>
      <c r="AU24">
        <v>0.0002865</v>
      </c>
      <c r="AV24">
        <v>0.000347</v>
      </c>
      <c r="AW24">
        <v>0.0003963</v>
      </c>
      <c r="AX24">
        <v>0.0004519</v>
      </c>
      <c r="AY24">
        <v>0.0005285</v>
      </c>
      <c r="AZ24">
        <v>0.0006777</v>
      </c>
      <c r="BA24">
        <v>0.0008022</v>
      </c>
      <c r="BB24">
        <v>0.000902</v>
      </c>
      <c r="BC24">
        <v>0.001</v>
      </c>
      <c r="BD24">
        <v>0.0011</v>
      </c>
      <c r="BE24">
        <v>0.0013</v>
      </c>
      <c r="BF24">
        <v>0.0016</v>
      </c>
      <c r="BG24">
        <v>0.0017</v>
      </c>
      <c r="BH24">
        <v>0.0019</v>
      </c>
      <c r="BI24">
        <v>0.0021</v>
      </c>
      <c r="BJ24">
        <v>0.0023</v>
      </c>
      <c r="BK24">
        <v>0.0026</v>
      </c>
      <c r="BL24">
        <v>0.0029</v>
      </c>
      <c r="BM24">
        <v>0.0032</v>
      </c>
      <c r="BN24">
        <v>0.0035</v>
      </c>
      <c r="BO24">
        <v>0.004</v>
      </c>
      <c r="BP24">
        <v>0.0045</v>
      </c>
      <c r="BQ24">
        <v>0.0048</v>
      </c>
      <c r="BR24">
        <v>0.0052</v>
      </c>
      <c r="BS24">
        <v>0.0059</v>
      </c>
      <c r="BT24">
        <v>0.0066</v>
      </c>
      <c r="BU24">
        <v>0.0071</v>
      </c>
      <c r="BV24">
        <v>0.0076</v>
      </c>
      <c r="BW24">
        <v>0.0081</v>
      </c>
      <c r="BX24">
        <v>0.0086</v>
      </c>
      <c r="BY24">
        <v>0.0093</v>
      </c>
      <c r="BZ24">
        <v>0.0188</v>
      </c>
      <c r="CA24">
        <v>0.0322</v>
      </c>
      <c r="CB24">
        <v>0.0515</v>
      </c>
      <c r="CC24">
        <v>0.0732</v>
      </c>
      <c r="CD24">
        <v>0.0974</v>
      </c>
      <c r="CE24">
        <v>0.1199</v>
      </c>
      <c r="CF24">
        <v>0.1419</v>
      </c>
      <c r="CG24">
        <v>0.1642</v>
      </c>
      <c r="CH24">
        <v>0.1827</v>
      </c>
      <c r="CI24">
        <v>0.201</v>
      </c>
      <c r="CJ24">
        <v>0.2185</v>
      </c>
      <c r="CK24">
        <v>0.2352</v>
      </c>
      <c r="CL24">
        <v>0.2514</v>
      </c>
      <c r="CM24">
        <v>0.2668</v>
      </c>
      <c r="CN24">
        <v>0.2822</v>
      </c>
      <c r="CO24">
        <v>0.3538</v>
      </c>
      <c r="CP24">
        <v>0.3974</v>
      </c>
      <c r="CQ24">
        <v>0.4166</v>
      </c>
      <c r="CR24">
        <v>0.4314</v>
      </c>
      <c r="CS24">
        <v>0.4464</v>
      </c>
      <c r="CT24">
        <v>0.4711</v>
      </c>
      <c r="CU24">
        <v>0.48</v>
      </c>
      <c r="CV24">
        <v>0.4833</v>
      </c>
      <c r="CW24">
        <v>0.4865</v>
      </c>
      <c r="CX24">
        <v>0.4892</v>
      </c>
      <c r="CY24">
        <v>0.4917</v>
      </c>
      <c r="CZ24">
        <v>0.4936</v>
      </c>
      <c r="DA24">
        <v>0.5008</v>
      </c>
      <c r="DB24">
        <v>0.5097</v>
      </c>
      <c r="DC24">
        <v>0.5187</v>
      </c>
      <c r="DD24">
        <v>0.5351</v>
      </c>
      <c r="DE24">
        <v>0.5454</v>
      </c>
      <c r="DF24">
        <v>0.5557</v>
      </c>
      <c r="DG24">
        <v>0.5657</v>
      </c>
      <c r="DH24">
        <v>0.57</v>
      </c>
      <c r="DI24">
        <v>0.5863</v>
      </c>
      <c r="DJ24">
        <v>0.73</v>
      </c>
      <c r="DK24">
        <v>0.7585</v>
      </c>
      <c r="DL24">
        <v>0.7854</v>
      </c>
      <c r="DM24">
        <v>0.8</v>
      </c>
      <c r="DN24">
        <v>0.8</v>
      </c>
      <c r="DO24">
        <v>0.8</v>
      </c>
      <c r="DP24">
        <v>0.8</v>
      </c>
      <c r="DQ24">
        <v>0.8</v>
      </c>
      <c r="DR24">
        <v>0.8</v>
      </c>
      <c r="DS24">
        <v>0.9301</v>
      </c>
      <c r="DT24">
        <v>0.96</v>
      </c>
      <c r="DU24">
        <v>0.96</v>
      </c>
      <c r="DV24">
        <v>0.96</v>
      </c>
      <c r="DW24">
        <v>0.96</v>
      </c>
      <c r="DX24">
        <v>0.9723</v>
      </c>
    </row>
    <row r="25" spans="1:128">
      <c r="A25">
        <v>2.4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4.069e-8</v>
      </c>
      <c r="AB25">
        <v>3.843e-7</v>
      </c>
      <c r="AC25">
        <v>1.042e-6</v>
      </c>
      <c r="AD25">
        <v>2.142e-6</v>
      </c>
      <c r="AE25">
        <v>3.622e-6</v>
      </c>
      <c r="AF25">
        <v>5.917e-6</v>
      </c>
      <c r="AG25">
        <v>9.547e-6</v>
      </c>
      <c r="AH25">
        <v>1.161e-5</v>
      </c>
      <c r="AI25">
        <v>1.455e-5</v>
      </c>
      <c r="AJ25">
        <v>1.835e-5</v>
      </c>
      <c r="AK25">
        <v>2.325e-5</v>
      </c>
      <c r="AL25">
        <v>3.761e-5</v>
      </c>
      <c r="AM25">
        <v>5.047e-5</v>
      </c>
      <c r="AN25">
        <v>6.299e-5</v>
      </c>
      <c r="AO25">
        <v>7.762e-5</v>
      </c>
      <c r="AP25">
        <v>0.0001076</v>
      </c>
      <c r="AQ25">
        <v>0.0001398</v>
      </c>
      <c r="AR25">
        <v>0.0001623</v>
      </c>
      <c r="AS25">
        <v>0.0001893</v>
      </c>
      <c r="AT25">
        <v>0.0002252</v>
      </c>
      <c r="AU25">
        <v>0.0003037</v>
      </c>
      <c r="AV25">
        <v>0.0003678</v>
      </c>
      <c r="AW25">
        <v>0.0004196</v>
      </c>
      <c r="AX25">
        <v>0.0004782</v>
      </c>
      <c r="AY25">
        <v>0.0005596</v>
      </c>
      <c r="AZ25">
        <v>0.0007191</v>
      </c>
      <c r="BA25">
        <v>0.0008522</v>
      </c>
      <c r="BB25">
        <v>0.000959</v>
      </c>
      <c r="BC25">
        <v>0.0011</v>
      </c>
      <c r="BD25">
        <v>0.0012</v>
      </c>
      <c r="BE25">
        <v>0.0014</v>
      </c>
      <c r="BF25">
        <v>0.0017</v>
      </c>
      <c r="BG25">
        <v>0.0018</v>
      </c>
      <c r="BH25">
        <v>0.002</v>
      </c>
      <c r="BI25">
        <v>0.0022</v>
      </c>
      <c r="BJ25">
        <v>0.0024</v>
      </c>
      <c r="BK25">
        <v>0.0028</v>
      </c>
      <c r="BL25">
        <v>0.0031</v>
      </c>
      <c r="BM25">
        <v>0.0034</v>
      </c>
      <c r="BN25">
        <v>0.0037</v>
      </c>
      <c r="BO25">
        <v>0.0042</v>
      </c>
      <c r="BP25">
        <v>0.0047</v>
      </c>
      <c r="BQ25">
        <v>0.0051</v>
      </c>
      <c r="BR25">
        <v>0.0055</v>
      </c>
      <c r="BS25">
        <v>0.0062</v>
      </c>
      <c r="BT25">
        <v>0.007</v>
      </c>
      <c r="BU25">
        <v>0.0075</v>
      </c>
      <c r="BV25">
        <v>0.008</v>
      </c>
      <c r="BW25">
        <v>0.0085</v>
      </c>
      <c r="BX25">
        <v>0.009</v>
      </c>
      <c r="BY25">
        <v>0.0098</v>
      </c>
      <c r="BZ25">
        <v>0.0197</v>
      </c>
      <c r="CA25">
        <v>0.0335</v>
      </c>
      <c r="CB25">
        <v>0.0532</v>
      </c>
      <c r="CC25">
        <v>0.0753</v>
      </c>
      <c r="CD25">
        <v>0.0996</v>
      </c>
      <c r="CE25">
        <v>0.1223</v>
      </c>
      <c r="CF25">
        <v>0.1443</v>
      </c>
      <c r="CG25">
        <v>0.1666</v>
      </c>
      <c r="CH25">
        <v>0.185</v>
      </c>
      <c r="CI25">
        <v>0.2034</v>
      </c>
      <c r="CJ25">
        <v>0.2209</v>
      </c>
      <c r="CK25">
        <v>0.2377</v>
      </c>
      <c r="CL25">
        <v>0.2541</v>
      </c>
      <c r="CM25">
        <v>0.2696</v>
      </c>
      <c r="CN25">
        <v>0.2851</v>
      </c>
      <c r="CO25">
        <v>0.3564</v>
      </c>
      <c r="CP25">
        <v>0.3987</v>
      </c>
      <c r="CQ25">
        <v>0.4175</v>
      </c>
      <c r="CR25">
        <v>0.4324</v>
      </c>
      <c r="CS25">
        <v>0.4476</v>
      </c>
      <c r="CT25">
        <v>0.4719</v>
      </c>
      <c r="CU25">
        <v>0.4802</v>
      </c>
      <c r="CV25">
        <v>0.4835</v>
      </c>
      <c r="CW25">
        <v>0.4867</v>
      </c>
      <c r="CX25">
        <v>0.4894</v>
      </c>
      <c r="CY25">
        <v>0.4918</v>
      </c>
      <c r="CZ25">
        <v>0.4937</v>
      </c>
      <c r="DA25">
        <v>0.5014</v>
      </c>
      <c r="DB25">
        <v>0.5104</v>
      </c>
      <c r="DC25">
        <v>0.5194</v>
      </c>
      <c r="DD25">
        <v>0.5355</v>
      </c>
      <c r="DE25">
        <v>0.5459</v>
      </c>
      <c r="DF25">
        <v>0.5564</v>
      </c>
      <c r="DG25">
        <v>0.5662</v>
      </c>
      <c r="DH25">
        <v>0.57</v>
      </c>
      <c r="DI25">
        <v>0.5863</v>
      </c>
      <c r="DJ25">
        <v>0.73</v>
      </c>
      <c r="DK25">
        <v>0.7585</v>
      </c>
      <c r="DL25">
        <v>0.7854</v>
      </c>
      <c r="DM25">
        <v>0.8</v>
      </c>
      <c r="DN25">
        <v>0.8</v>
      </c>
      <c r="DO25">
        <v>0.8</v>
      </c>
      <c r="DP25">
        <v>0.8</v>
      </c>
      <c r="DQ25">
        <v>0.8</v>
      </c>
      <c r="DR25">
        <v>0.8</v>
      </c>
      <c r="DS25">
        <v>0.9301</v>
      </c>
      <c r="DT25">
        <v>0.96</v>
      </c>
      <c r="DU25">
        <v>0.96</v>
      </c>
      <c r="DV25">
        <v>0.96</v>
      </c>
      <c r="DW25">
        <v>0.96</v>
      </c>
      <c r="DX25">
        <v>0.9723</v>
      </c>
    </row>
    <row r="26" spans="1:128">
      <c r="A26">
        <v>2.5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4.069e-8</v>
      </c>
      <c r="AB26">
        <v>3.843e-7</v>
      </c>
      <c r="AC26">
        <v>1.042e-6</v>
      </c>
      <c r="AD26">
        <v>2.268e-6</v>
      </c>
      <c r="AE26">
        <v>3.866e-6</v>
      </c>
      <c r="AF26">
        <v>6.192e-6</v>
      </c>
      <c r="AG26">
        <v>9.757e-6</v>
      </c>
      <c r="AH26">
        <v>1.213e-5</v>
      </c>
      <c r="AI26">
        <v>1.531e-5</v>
      </c>
      <c r="AJ26">
        <v>1.948e-5</v>
      </c>
      <c r="AK26">
        <v>2.498e-5</v>
      </c>
      <c r="AL26">
        <v>4.024e-5</v>
      </c>
      <c r="AM26">
        <v>5.381e-5</v>
      </c>
      <c r="AN26">
        <v>6.692e-5</v>
      </c>
      <c r="AO26">
        <v>8.204e-5</v>
      </c>
      <c r="AP26">
        <v>0.0001133</v>
      </c>
      <c r="AQ26">
        <v>0.0001471</v>
      </c>
      <c r="AR26">
        <v>0.0001708</v>
      </c>
      <c r="AS26">
        <v>0.0001995</v>
      </c>
      <c r="AT26">
        <v>0.0002378</v>
      </c>
      <c r="AU26">
        <v>0.0003213</v>
      </c>
      <c r="AV26">
        <v>0.0003888</v>
      </c>
      <c r="AW26">
        <v>0.0004428</v>
      </c>
      <c r="AX26">
        <v>0.000505</v>
      </c>
      <c r="AY26">
        <v>0.0005918</v>
      </c>
      <c r="AZ26">
        <v>0.0007627</v>
      </c>
      <c r="BA26">
        <v>0.0009047</v>
      </c>
      <c r="BB26">
        <v>0.001</v>
      </c>
      <c r="BC26">
        <v>0.0011</v>
      </c>
      <c r="BD26">
        <v>0.0013</v>
      </c>
      <c r="BE26">
        <v>0.0015</v>
      </c>
      <c r="BF26">
        <v>0.0017</v>
      </c>
      <c r="BG26">
        <v>0.0019</v>
      </c>
      <c r="BH26">
        <v>0.0021</v>
      </c>
      <c r="BI26">
        <v>0.0023</v>
      </c>
      <c r="BJ26">
        <v>0.0025</v>
      </c>
      <c r="BK26">
        <v>0.0029</v>
      </c>
      <c r="BL26">
        <v>0.0033</v>
      </c>
      <c r="BM26">
        <v>0.0036</v>
      </c>
      <c r="BN26">
        <v>0.0039</v>
      </c>
      <c r="BO26">
        <v>0.0045</v>
      </c>
      <c r="BP26">
        <v>0.005</v>
      </c>
      <c r="BQ26">
        <v>0.0054</v>
      </c>
      <c r="BR26">
        <v>0.0058</v>
      </c>
      <c r="BS26">
        <v>0.0066</v>
      </c>
      <c r="BT26">
        <v>0.0073</v>
      </c>
      <c r="BU26">
        <v>0.0078</v>
      </c>
      <c r="BV26">
        <v>0.0084</v>
      </c>
      <c r="BW26">
        <v>0.0089</v>
      </c>
      <c r="BX26">
        <v>0.0095</v>
      </c>
      <c r="BY26">
        <v>0.0103</v>
      </c>
      <c r="BZ26">
        <v>0.0206</v>
      </c>
      <c r="CA26">
        <v>0.0348</v>
      </c>
      <c r="CB26">
        <v>0.0549</v>
      </c>
      <c r="CC26">
        <v>0.0773</v>
      </c>
      <c r="CD26">
        <v>0.1019</v>
      </c>
      <c r="CE26">
        <v>0.1247</v>
      </c>
      <c r="CF26">
        <v>0.1467</v>
      </c>
      <c r="CG26">
        <v>0.1689</v>
      </c>
      <c r="CH26">
        <v>0.1873</v>
      </c>
      <c r="CI26">
        <v>0.2056</v>
      </c>
      <c r="CJ26">
        <v>0.2231</v>
      </c>
      <c r="CK26">
        <v>0.24</v>
      </c>
      <c r="CL26">
        <v>0.2565</v>
      </c>
      <c r="CM26">
        <v>0.2722</v>
      </c>
      <c r="CN26">
        <v>0.2878</v>
      </c>
      <c r="CO26">
        <v>0.3586</v>
      </c>
      <c r="CP26">
        <v>0.3998</v>
      </c>
      <c r="CQ26">
        <v>0.4184</v>
      </c>
      <c r="CR26">
        <v>0.4334</v>
      </c>
      <c r="CS26">
        <v>0.4486</v>
      </c>
      <c r="CT26">
        <v>0.4725</v>
      </c>
      <c r="CU26">
        <v>0.4804</v>
      </c>
      <c r="CV26">
        <v>0.4837</v>
      </c>
      <c r="CW26">
        <v>0.4869</v>
      </c>
      <c r="CX26">
        <v>0.4895</v>
      </c>
      <c r="CY26">
        <v>0.4918</v>
      </c>
      <c r="CZ26">
        <v>0.4938</v>
      </c>
      <c r="DA26">
        <v>0.502</v>
      </c>
      <c r="DB26">
        <v>0.511</v>
      </c>
      <c r="DC26">
        <v>0.52</v>
      </c>
      <c r="DD26">
        <v>0.5359</v>
      </c>
      <c r="DE26">
        <v>0.5464</v>
      </c>
      <c r="DF26">
        <v>0.5569</v>
      </c>
      <c r="DG26">
        <v>0.5665</v>
      </c>
      <c r="DH26">
        <v>0.57</v>
      </c>
      <c r="DI26">
        <v>0.5863</v>
      </c>
      <c r="DJ26">
        <v>0.73</v>
      </c>
      <c r="DK26">
        <v>0.7585</v>
      </c>
      <c r="DL26">
        <v>0.7854</v>
      </c>
      <c r="DM26">
        <v>0.8</v>
      </c>
      <c r="DN26">
        <v>0.8</v>
      </c>
      <c r="DO26">
        <v>0.8</v>
      </c>
      <c r="DP26">
        <v>0.8</v>
      </c>
      <c r="DQ26">
        <v>0.8</v>
      </c>
      <c r="DR26">
        <v>0.8</v>
      </c>
      <c r="DS26">
        <v>0.9301</v>
      </c>
      <c r="DT26">
        <v>0.96</v>
      </c>
      <c r="DU26">
        <v>0.96</v>
      </c>
      <c r="DV26">
        <v>0.96</v>
      </c>
      <c r="DW26">
        <v>0.96</v>
      </c>
      <c r="DX26">
        <v>0.9723</v>
      </c>
    </row>
    <row r="27" spans="1:128">
      <c r="A27">
        <v>2.6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4.069e-8</v>
      </c>
      <c r="AB27">
        <v>3.843e-7</v>
      </c>
      <c r="AC27">
        <v>1.042e-6</v>
      </c>
      <c r="AD27">
        <v>2.268e-6</v>
      </c>
      <c r="AE27">
        <v>3.91e-6</v>
      </c>
      <c r="AF27">
        <v>6.34e-6</v>
      </c>
      <c r="AG27">
        <v>1.006e-5</v>
      </c>
      <c r="AH27">
        <v>1.267e-5</v>
      </c>
      <c r="AI27">
        <v>1.618e-5</v>
      </c>
      <c r="AJ27">
        <v>2.069e-5</v>
      </c>
      <c r="AK27">
        <v>2.65e-5</v>
      </c>
      <c r="AL27">
        <v>4.257e-5</v>
      </c>
      <c r="AM27">
        <v>5.67e-5</v>
      </c>
      <c r="AN27">
        <v>7.029e-5</v>
      </c>
      <c r="AO27">
        <v>8.617e-5</v>
      </c>
      <c r="AP27">
        <v>0.0001184</v>
      </c>
      <c r="AQ27">
        <v>0.0001533</v>
      </c>
      <c r="AR27">
        <v>0.0001785</v>
      </c>
      <c r="AS27">
        <v>0.0002091</v>
      </c>
      <c r="AT27">
        <v>0.0002498</v>
      </c>
      <c r="AU27">
        <v>0.0003369</v>
      </c>
      <c r="AV27">
        <v>0.0004076</v>
      </c>
      <c r="AW27">
        <v>0.0004643</v>
      </c>
      <c r="AX27">
        <v>0.00053</v>
      </c>
      <c r="AY27">
        <v>0.0006217</v>
      </c>
      <c r="AZ27">
        <v>0.0008019</v>
      </c>
      <c r="BA27">
        <v>0.0009514</v>
      </c>
      <c r="BB27">
        <v>0.0011</v>
      </c>
      <c r="BC27">
        <v>0.0012</v>
      </c>
      <c r="BD27">
        <v>0.0013</v>
      </c>
      <c r="BE27">
        <v>0.0016</v>
      </c>
      <c r="BF27">
        <v>0.0018</v>
      </c>
      <c r="BG27">
        <v>0.002</v>
      </c>
      <c r="BH27">
        <v>0.0022</v>
      </c>
      <c r="BI27">
        <v>0.0024</v>
      </c>
      <c r="BJ27">
        <v>0.0027</v>
      </c>
      <c r="BK27">
        <v>0.0031</v>
      </c>
      <c r="BL27">
        <v>0.0034</v>
      </c>
      <c r="BM27">
        <v>0.0037</v>
      </c>
      <c r="BN27">
        <v>0.0041</v>
      </c>
      <c r="BO27">
        <v>0.0047</v>
      </c>
      <c r="BP27">
        <v>0.0052</v>
      </c>
      <c r="BQ27">
        <v>0.0057</v>
      </c>
      <c r="BR27">
        <v>0.0061</v>
      </c>
      <c r="BS27">
        <v>0.0069</v>
      </c>
      <c r="BT27">
        <v>0.0076</v>
      </c>
      <c r="BU27">
        <v>0.0082</v>
      </c>
      <c r="BV27">
        <v>0.0087</v>
      </c>
      <c r="BW27">
        <v>0.0093</v>
      </c>
      <c r="BX27">
        <v>0.0099</v>
      </c>
      <c r="BY27">
        <v>0.0108</v>
      </c>
      <c r="BZ27">
        <v>0.0213</v>
      </c>
      <c r="CA27">
        <v>0.0359</v>
      </c>
      <c r="CB27">
        <v>0.0564</v>
      </c>
      <c r="CC27">
        <v>0.079</v>
      </c>
      <c r="CD27">
        <v>0.1037</v>
      </c>
      <c r="CE27">
        <v>0.1267</v>
      </c>
      <c r="CF27">
        <v>0.1487</v>
      </c>
      <c r="CG27">
        <v>0.1708</v>
      </c>
      <c r="CH27">
        <v>0.1891</v>
      </c>
      <c r="CI27">
        <v>0.2074</v>
      </c>
      <c r="CJ27">
        <v>0.2248</v>
      </c>
      <c r="CK27">
        <v>0.2418</v>
      </c>
      <c r="CL27">
        <v>0.2584</v>
      </c>
      <c r="CM27">
        <v>0.2742</v>
      </c>
      <c r="CN27">
        <v>0.2899</v>
      </c>
      <c r="CO27">
        <v>0.3604</v>
      </c>
      <c r="CP27">
        <v>0.4007</v>
      </c>
      <c r="CQ27">
        <v>0.4191</v>
      </c>
      <c r="CR27">
        <v>0.4341</v>
      </c>
      <c r="CS27">
        <v>0.4494</v>
      </c>
      <c r="CT27">
        <v>0.473</v>
      </c>
      <c r="CU27">
        <v>0.4805</v>
      </c>
      <c r="CV27">
        <v>0.4838</v>
      </c>
      <c r="CW27">
        <v>0.4871</v>
      </c>
      <c r="CX27">
        <v>0.4896</v>
      </c>
      <c r="CY27">
        <v>0.4919</v>
      </c>
      <c r="CZ27">
        <v>0.4939</v>
      </c>
      <c r="DA27">
        <v>0.5025</v>
      </c>
      <c r="DB27">
        <v>0.5116</v>
      </c>
      <c r="DC27">
        <v>0.5206</v>
      </c>
      <c r="DD27">
        <v>0.5362</v>
      </c>
      <c r="DE27">
        <v>0.5467</v>
      </c>
      <c r="DF27">
        <v>0.5573</v>
      </c>
      <c r="DG27">
        <v>0.5667</v>
      </c>
      <c r="DH27">
        <v>0.57</v>
      </c>
      <c r="DI27">
        <v>0.5863</v>
      </c>
      <c r="DJ27">
        <v>0.73</v>
      </c>
      <c r="DK27">
        <v>0.7585</v>
      </c>
      <c r="DL27">
        <v>0.7854</v>
      </c>
      <c r="DM27">
        <v>0.8</v>
      </c>
      <c r="DN27">
        <v>0.8</v>
      </c>
      <c r="DO27">
        <v>0.8</v>
      </c>
      <c r="DP27">
        <v>0.8</v>
      </c>
      <c r="DQ27">
        <v>0.8</v>
      </c>
      <c r="DR27">
        <v>0.8</v>
      </c>
      <c r="DS27">
        <v>0.9301</v>
      </c>
      <c r="DT27">
        <v>0.96</v>
      </c>
      <c r="DU27">
        <v>0.96</v>
      </c>
      <c r="DV27">
        <v>0.96</v>
      </c>
      <c r="DW27">
        <v>0.96</v>
      </c>
      <c r="DX27">
        <v>0.9723</v>
      </c>
    </row>
    <row r="28" spans="1:128">
      <c r="A28">
        <v>2.7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4.069e-8</v>
      </c>
      <c r="AB28">
        <v>3.843e-7</v>
      </c>
      <c r="AC28">
        <v>1.202e-6</v>
      </c>
      <c r="AD28">
        <v>2.531e-6</v>
      </c>
      <c r="AE28">
        <v>4.209e-6</v>
      </c>
      <c r="AF28">
        <v>6.592e-6</v>
      </c>
      <c r="AG28">
        <v>1.018e-5</v>
      </c>
      <c r="AH28">
        <v>1.324e-5</v>
      </c>
      <c r="AI28">
        <v>1.71e-5</v>
      </c>
      <c r="AJ28">
        <v>2.19e-5</v>
      </c>
      <c r="AK28">
        <v>2.799e-5</v>
      </c>
      <c r="AL28">
        <v>4.478e-5</v>
      </c>
      <c r="AM28">
        <v>5.943e-5</v>
      </c>
      <c r="AN28">
        <v>7.35e-5</v>
      </c>
      <c r="AO28">
        <v>9.018e-5</v>
      </c>
      <c r="AP28">
        <v>0.0001237</v>
      </c>
      <c r="AQ28">
        <v>0.00016</v>
      </c>
      <c r="AR28">
        <v>0.0001864</v>
      </c>
      <c r="AS28">
        <v>0.0002185</v>
      </c>
      <c r="AT28">
        <v>0.000261</v>
      </c>
      <c r="AU28">
        <v>0.0003521</v>
      </c>
      <c r="AV28">
        <v>0.0004263</v>
      </c>
      <c r="AW28">
        <v>0.0004859</v>
      </c>
      <c r="AX28">
        <v>0.0005556</v>
      </c>
      <c r="AY28">
        <v>0.0006525</v>
      </c>
      <c r="AZ28">
        <v>0.000842</v>
      </c>
      <c r="BA28">
        <v>0.0009986</v>
      </c>
      <c r="BB28">
        <v>0.0011</v>
      </c>
      <c r="BC28">
        <v>0.0013</v>
      </c>
      <c r="BD28">
        <v>0.0014</v>
      </c>
      <c r="BE28">
        <v>0.0017</v>
      </c>
      <c r="BF28">
        <v>0.0019</v>
      </c>
      <c r="BG28">
        <v>0.0021</v>
      </c>
      <c r="BH28">
        <v>0.0023</v>
      </c>
      <c r="BI28">
        <v>0.0025</v>
      </c>
      <c r="BJ28">
        <v>0.0028</v>
      </c>
      <c r="BK28">
        <v>0.0032</v>
      </c>
      <c r="BL28">
        <v>0.0036</v>
      </c>
      <c r="BM28">
        <v>0.0039</v>
      </c>
      <c r="BN28">
        <v>0.0043</v>
      </c>
      <c r="BO28">
        <v>0.0049</v>
      </c>
      <c r="BP28">
        <v>0.0055</v>
      </c>
      <c r="BQ28">
        <v>0.0059</v>
      </c>
      <c r="BR28">
        <v>0.0064</v>
      </c>
      <c r="BS28">
        <v>0.0072</v>
      </c>
      <c r="BT28">
        <v>0.008</v>
      </c>
      <c r="BU28">
        <v>0.0085</v>
      </c>
      <c r="BV28">
        <v>0.0091</v>
      </c>
      <c r="BW28">
        <v>0.0097</v>
      </c>
      <c r="BX28">
        <v>0.0103</v>
      </c>
      <c r="BY28">
        <v>0.0112</v>
      </c>
      <c r="BZ28">
        <v>0.0221</v>
      </c>
      <c r="CA28">
        <v>0.037</v>
      </c>
      <c r="CB28">
        <v>0.0577</v>
      </c>
      <c r="CC28">
        <v>0.0806</v>
      </c>
      <c r="CD28">
        <v>0.1054</v>
      </c>
      <c r="CE28">
        <v>0.1284</v>
      </c>
      <c r="CF28">
        <v>0.1503</v>
      </c>
      <c r="CG28">
        <v>0.1723</v>
      </c>
      <c r="CH28">
        <v>0.1905</v>
      </c>
      <c r="CI28">
        <v>0.2088</v>
      </c>
      <c r="CJ28">
        <v>0.2263</v>
      </c>
      <c r="CK28">
        <v>0.2434</v>
      </c>
      <c r="CL28">
        <v>0.26</v>
      </c>
      <c r="CM28">
        <v>0.2759</v>
      </c>
      <c r="CN28">
        <v>0.2916</v>
      </c>
      <c r="CO28">
        <v>0.3618</v>
      </c>
      <c r="CP28">
        <v>0.4015</v>
      </c>
      <c r="CQ28">
        <v>0.4196</v>
      </c>
      <c r="CR28">
        <v>0.4347</v>
      </c>
      <c r="CS28">
        <v>0.45</v>
      </c>
      <c r="CT28">
        <v>0.4733</v>
      </c>
      <c r="CU28">
        <v>0.4806</v>
      </c>
      <c r="CV28">
        <v>0.4839</v>
      </c>
      <c r="CW28">
        <v>0.4872</v>
      </c>
      <c r="CX28">
        <v>0.4897</v>
      </c>
      <c r="CY28">
        <v>0.492</v>
      </c>
      <c r="CZ28">
        <v>0.4942</v>
      </c>
      <c r="DA28">
        <v>0.503</v>
      </c>
      <c r="DB28">
        <v>0.512</v>
      </c>
      <c r="DC28">
        <v>0.5211</v>
      </c>
      <c r="DD28">
        <v>0.5364</v>
      </c>
      <c r="DE28">
        <v>0.547</v>
      </c>
      <c r="DF28">
        <v>0.5576</v>
      </c>
      <c r="DG28">
        <v>0.5668</v>
      </c>
      <c r="DH28">
        <v>0.57</v>
      </c>
      <c r="DI28">
        <v>0.5863</v>
      </c>
      <c r="DJ28">
        <v>0.73</v>
      </c>
      <c r="DK28">
        <v>0.7585</v>
      </c>
      <c r="DL28">
        <v>0.7854</v>
      </c>
      <c r="DM28">
        <v>0.8</v>
      </c>
      <c r="DN28">
        <v>0.8</v>
      </c>
      <c r="DO28">
        <v>0.8</v>
      </c>
      <c r="DP28">
        <v>0.8</v>
      </c>
      <c r="DQ28">
        <v>0.8</v>
      </c>
      <c r="DR28">
        <v>0.8</v>
      </c>
      <c r="DS28">
        <v>0.9301</v>
      </c>
      <c r="DT28">
        <v>0.96</v>
      </c>
      <c r="DU28">
        <v>0.96</v>
      </c>
      <c r="DV28">
        <v>0.96</v>
      </c>
      <c r="DW28">
        <v>0.96</v>
      </c>
      <c r="DX28">
        <v>0.9723</v>
      </c>
    </row>
    <row r="29" spans="1:128">
      <c r="A29">
        <v>2.8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4.069e-8</v>
      </c>
      <c r="AB29">
        <v>3.843e-7</v>
      </c>
      <c r="AC29">
        <v>1.202e-6</v>
      </c>
      <c r="AD29">
        <v>2.594e-6</v>
      </c>
      <c r="AE29">
        <v>4.353e-6</v>
      </c>
      <c r="AF29">
        <v>6.863e-6</v>
      </c>
      <c r="AG29">
        <v>1.067e-5</v>
      </c>
      <c r="AH29">
        <v>1.366e-5</v>
      </c>
      <c r="AI29">
        <v>1.783e-5</v>
      </c>
      <c r="AJ29">
        <v>2.304e-5</v>
      </c>
      <c r="AK29">
        <v>2.952e-5</v>
      </c>
      <c r="AL29">
        <v>4.713e-5</v>
      </c>
      <c r="AM29">
        <v>6.244e-5</v>
      </c>
      <c r="AN29">
        <v>7.705e-5</v>
      </c>
      <c r="AO29">
        <v>9.42e-5</v>
      </c>
      <c r="AP29">
        <v>0.0001288</v>
      </c>
      <c r="AQ29">
        <v>0.0001663</v>
      </c>
      <c r="AR29">
        <v>0.0001941</v>
      </c>
      <c r="AS29">
        <v>0.000228</v>
      </c>
      <c r="AT29">
        <v>0.0002728</v>
      </c>
      <c r="AU29">
        <v>0.0003679</v>
      </c>
      <c r="AV29">
        <v>0.0004455</v>
      </c>
      <c r="AW29">
        <v>0.0005083</v>
      </c>
      <c r="AX29">
        <v>0.0005818</v>
      </c>
      <c r="AY29">
        <v>0.0006838</v>
      </c>
      <c r="AZ29">
        <v>0.0008824</v>
      </c>
      <c r="BA29">
        <v>0.001</v>
      </c>
      <c r="BB29">
        <v>0.0012</v>
      </c>
      <c r="BC29">
        <v>0.0013</v>
      </c>
      <c r="BD29">
        <v>0.0015</v>
      </c>
      <c r="BE29">
        <v>0.0017</v>
      </c>
      <c r="BF29">
        <v>0.002</v>
      </c>
      <c r="BG29">
        <v>0.0022</v>
      </c>
      <c r="BH29">
        <v>0.0024</v>
      </c>
      <c r="BI29">
        <v>0.0026</v>
      </c>
      <c r="BJ29">
        <v>0.0029</v>
      </c>
      <c r="BK29">
        <v>0.0033</v>
      </c>
      <c r="BL29">
        <v>0.0038</v>
      </c>
      <c r="BM29">
        <v>0.0041</v>
      </c>
      <c r="BN29">
        <v>0.0045</v>
      </c>
      <c r="BO29">
        <v>0.0051</v>
      </c>
      <c r="BP29">
        <v>0.0057</v>
      </c>
      <c r="BQ29">
        <v>0.0062</v>
      </c>
      <c r="BR29">
        <v>0.0066</v>
      </c>
      <c r="BS29">
        <v>0.0075</v>
      </c>
      <c r="BT29">
        <v>0.0083</v>
      </c>
      <c r="BU29">
        <v>0.0089</v>
      </c>
      <c r="BV29">
        <v>0.0095</v>
      </c>
      <c r="BW29">
        <v>0.0101</v>
      </c>
      <c r="BX29">
        <v>0.0107</v>
      </c>
      <c r="BY29">
        <v>0.0116</v>
      </c>
      <c r="BZ29">
        <v>0.0228</v>
      </c>
      <c r="CA29">
        <v>0.0381</v>
      </c>
      <c r="CB29">
        <v>0.059</v>
      </c>
      <c r="CC29">
        <v>0.0821</v>
      </c>
      <c r="CD29">
        <v>0.1071</v>
      </c>
      <c r="CE29">
        <v>0.13</v>
      </c>
      <c r="CF29">
        <v>0.1519</v>
      </c>
      <c r="CG29">
        <v>0.1738</v>
      </c>
      <c r="CH29">
        <v>0.1919</v>
      </c>
      <c r="CI29">
        <v>0.2101</v>
      </c>
      <c r="CJ29">
        <v>0.2276</v>
      </c>
      <c r="CK29">
        <v>0.2448</v>
      </c>
      <c r="CL29">
        <v>0.2615</v>
      </c>
      <c r="CM29">
        <v>0.2774</v>
      </c>
      <c r="CN29">
        <v>0.2931</v>
      </c>
      <c r="CO29">
        <v>0.363</v>
      </c>
      <c r="CP29">
        <v>0.4022</v>
      </c>
      <c r="CQ29">
        <v>0.4202</v>
      </c>
      <c r="CR29">
        <v>0.4352</v>
      </c>
      <c r="CS29">
        <v>0.4505</v>
      </c>
      <c r="CT29">
        <v>0.4736</v>
      </c>
      <c r="CU29">
        <v>0.4807</v>
      </c>
      <c r="CV29">
        <v>0.484</v>
      </c>
      <c r="CW29">
        <v>0.4873</v>
      </c>
      <c r="CX29">
        <v>0.4897</v>
      </c>
      <c r="CY29">
        <v>0.4921</v>
      </c>
      <c r="CZ29">
        <v>0.4945</v>
      </c>
      <c r="DA29">
        <v>0.5035</v>
      </c>
      <c r="DB29">
        <v>0.5125</v>
      </c>
      <c r="DC29">
        <v>0.5215</v>
      </c>
      <c r="DD29">
        <v>0.5366</v>
      </c>
      <c r="DE29">
        <v>0.5472</v>
      </c>
      <c r="DF29">
        <v>0.5578</v>
      </c>
      <c r="DG29">
        <v>0.567</v>
      </c>
      <c r="DH29">
        <v>0.57</v>
      </c>
      <c r="DI29">
        <v>0.5863</v>
      </c>
      <c r="DJ29">
        <v>0.73</v>
      </c>
      <c r="DK29">
        <v>0.7585</v>
      </c>
      <c r="DL29">
        <v>0.7854</v>
      </c>
      <c r="DM29">
        <v>0.8</v>
      </c>
      <c r="DN29">
        <v>0.8</v>
      </c>
      <c r="DO29">
        <v>0.8</v>
      </c>
      <c r="DP29">
        <v>0.8</v>
      </c>
      <c r="DQ29">
        <v>0.8</v>
      </c>
      <c r="DR29">
        <v>0.8</v>
      </c>
      <c r="DS29">
        <v>0.9301</v>
      </c>
      <c r="DT29">
        <v>0.96</v>
      </c>
      <c r="DU29">
        <v>0.96</v>
      </c>
      <c r="DV29">
        <v>0.96</v>
      </c>
      <c r="DW29">
        <v>0.96</v>
      </c>
      <c r="DX29">
        <v>0.9723</v>
      </c>
    </row>
    <row r="30" spans="1:128">
      <c r="A30">
        <v>2.9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4.069e-8</v>
      </c>
      <c r="AB30">
        <v>3.843e-7</v>
      </c>
      <c r="AC30">
        <v>1.282e-6</v>
      </c>
      <c r="AD30">
        <v>2.693e-6</v>
      </c>
      <c r="AE30">
        <v>4.497e-6</v>
      </c>
      <c r="AF30">
        <v>7.087e-6</v>
      </c>
      <c r="AG30">
        <v>1.099e-5</v>
      </c>
      <c r="AH30">
        <v>1.435e-5</v>
      </c>
      <c r="AI30">
        <v>1.868e-5</v>
      </c>
      <c r="AJ30">
        <v>2.408e-5</v>
      </c>
      <c r="AK30">
        <v>3.093e-5</v>
      </c>
      <c r="AL30">
        <v>4.909e-5</v>
      </c>
      <c r="AM30">
        <v>6.494e-5</v>
      </c>
      <c r="AN30">
        <v>8.013e-5</v>
      </c>
      <c r="AO30">
        <v>9.798e-5</v>
      </c>
      <c r="AP30">
        <v>0.0001332</v>
      </c>
      <c r="AQ30">
        <v>0.0001717</v>
      </c>
      <c r="AR30">
        <v>0.0002015</v>
      </c>
      <c r="AS30">
        <v>0.0002368</v>
      </c>
      <c r="AT30">
        <v>0.0002832</v>
      </c>
      <c r="AU30">
        <v>0.0003817</v>
      </c>
      <c r="AV30">
        <v>0.0004624</v>
      </c>
      <c r="AW30">
        <v>0.0005279</v>
      </c>
      <c r="AX30">
        <v>0.0006045</v>
      </c>
      <c r="AY30">
        <v>0.0007107</v>
      </c>
      <c r="AZ30">
        <v>0.0009177</v>
      </c>
      <c r="BA30">
        <v>0.0011</v>
      </c>
      <c r="BB30">
        <v>0.0012</v>
      </c>
      <c r="BC30">
        <v>0.0014</v>
      </c>
      <c r="BD30">
        <v>0.0015</v>
      </c>
      <c r="BE30">
        <v>0.0018</v>
      </c>
      <c r="BF30">
        <v>0.0021</v>
      </c>
      <c r="BG30">
        <v>0.0023</v>
      </c>
      <c r="BH30">
        <v>0.0025</v>
      </c>
      <c r="BI30">
        <v>0.0027</v>
      </c>
      <c r="BJ30">
        <v>0.003</v>
      </c>
      <c r="BK30">
        <v>0.0035</v>
      </c>
      <c r="BL30">
        <v>0.0039</v>
      </c>
      <c r="BM30">
        <v>0.0042</v>
      </c>
      <c r="BN30">
        <v>0.0047</v>
      </c>
      <c r="BO30">
        <v>0.0053</v>
      </c>
      <c r="BP30">
        <v>0.0059</v>
      </c>
      <c r="BQ30">
        <v>0.0064</v>
      </c>
      <c r="BR30">
        <v>0.0069</v>
      </c>
      <c r="BS30">
        <v>0.0077</v>
      </c>
      <c r="BT30">
        <v>0.0086</v>
      </c>
      <c r="BU30">
        <v>0.0092</v>
      </c>
      <c r="BV30">
        <v>0.0098</v>
      </c>
      <c r="BW30">
        <v>0.0104</v>
      </c>
      <c r="BX30">
        <v>0.0111</v>
      </c>
      <c r="BY30">
        <v>0.012</v>
      </c>
      <c r="BZ30">
        <v>0.0234</v>
      </c>
      <c r="CA30">
        <v>0.039</v>
      </c>
      <c r="CB30">
        <v>0.0602</v>
      </c>
      <c r="CC30">
        <v>0.0835</v>
      </c>
      <c r="CD30">
        <v>0.1085</v>
      </c>
      <c r="CE30">
        <v>0.1315</v>
      </c>
      <c r="CF30">
        <v>0.1533</v>
      </c>
      <c r="CG30">
        <v>0.1752</v>
      </c>
      <c r="CH30">
        <v>0.1932</v>
      </c>
      <c r="CI30">
        <v>0.2113</v>
      </c>
      <c r="CJ30">
        <v>0.2288</v>
      </c>
      <c r="CK30">
        <v>0.2459</v>
      </c>
      <c r="CL30">
        <v>0.2627</v>
      </c>
      <c r="CM30">
        <v>0.2786</v>
      </c>
      <c r="CN30">
        <v>0.2944</v>
      </c>
      <c r="CO30">
        <v>0.3641</v>
      </c>
      <c r="CP30">
        <v>0.4028</v>
      </c>
      <c r="CQ30">
        <v>0.4206</v>
      </c>
      <c r="CR30">
        <v>0.4357</v>
      </c>
      <c r="CS30">
        <v>0.451</v>
      </c>
      <c r="CT30">
        <v>0.4739</v>
      </c>
      <c r="CU30">
        <v>0.4808</v>
      </c>
      <c r="CV30">
        <v>0.4841</v>
      </c>
      <c r="CW30">
        <v>0.4874</v>
      </c>
      <c r="CX30">
        <v>0.4898</v>
      </c>
      <c r="CY30">
        <v>0.4921</v>
      </c>
      <c r="CZ30">
        <v>0.4949</v>
      </c>
      <c r="DA30">
        <v>0.5039</v>
      </c>
      <c r="DB30">
        <v>0.5129</v>
      </c>
      <c r="DC30">
        <v>0.522</v>
      </c>
      <c r="DD30">
        <v>0.5368</v>
      </c>
      <c r="DE30">
        <v>0.5474</v>
      </c>
      <c r="DF30">
        <v>0.558</v>
      </c>
      <c r="DG30">
        <v>0.567</v>
      </c>
      <c r="DH30">
        <v>0.57</v>
      </c>
      <c r="DI30">
        <v>0.5863</v>
      </c>
      <c r="DJ30">
        <v>0.73</v>
      </c>
      <c r="DK30">
        <v>0.7585</v>
      </c>
      <c r="DL30">
        <v>0.7854</v>
      </c>
      <c r="DM30">
        <v>0.8</v>
      </c>
      <c r="DN30">
        <v>0.8</v>
      </c>
      <c r="DO30">
        <v>0.8</v>
      </c>
      <c r="DP30">
        <v>0.8</v>
      </c>
      <c r="DQ30">
        <v>0.8</v>
      </c>
      <c r="DR30">
        <v>0.8</v>
      </c>
      <c r="DS30">
        <v>0.9301</v>
      </c>
      <c r="DT30">
        <v>0.96</v>
      </c>
      <c r="DU30">
        <v>0.96</v>
      </c>
      <c r="DV30">
        <v>0.96</v>
      </c>
      <c r="DW30">
        <v>0.96</v>
      </c>
      <c r="DX30">
        <v>0.9723</v>
      </c>
    </row>
    <row r="31" spans="1:128">
      <c r="A31">
        <v>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4.069e-8</v>
      </c>
      <c r="AB31">
        <v>3.843e-7</v>
      </c>
      <c r="AC31">
        <v>1.282e-6</v>
      </c>
      <c r="AD31">
        <v>2.819e-6</v>
      </c>
      <c r="AE31">
        <v>4.653e-6</v>
      </c>
      <c r="AF31">
        <v>7.234e-6</v>
      </c>
      <c r="AG31">
        <v>1.129e-5</v>
      </c>
      <c r="AH31">
        <v>1.489e-5</v>
      </c>
      <c r="AI31">
        <v>1.95e-5</v>
      </c>
      <c r="AJ31">
        <v>2.514e-5</v>
      </c>
      <c r="AK31">
        <v>3.215e-5</v>
      </c>
      <c r="AL31">
        <v>5.107e-5</v>
      </c>
      <c r="AM31">
        <v>6.763e-5</v>
      </c>
      <c r="AN31">
        <v>8.342e-5</v>
      </c>
      <c r="AO31">
        <v>0.0001015</v>
      </c>
      <c r="AP31">
        <v>0.0001379</v>
      </c>
      <c r="AQ31">
        <v>0.0001777</v>
      </c>
      <c r="AR31">
        <v>0.0002085</v>
      </c>
      <c r="AS31">
        <v>0.000245</v>
      </c>
      <c r="AT31">
        <v>0.0002929</v>
      </c>
      <c r="AU31">
        <v>0.000395</v>
      </c>
      <c r="AV31">
        <v>0.0004789</v>
      </c>
      <c r="AW31">
        <v>0.0005473</v>
      </c>
      <c r="AX31">
        <v>0.0006272</v>
      </c>
      <c r="AY31">
        <v>0.0007378</v>
      </c>
      <c r="AZ31">
        <v>0.0009522</v>
      </c>
      <c r="BA31">
        <v>0.0011</v>
      </c>
      <c r="BB31">
        <v>0.0013</v>
      </c>
      <c r="BC31">
        <v>0.0014</v>
      </c>
      <c r="BD31">
        <v>0.0016</v>
      </c>
      <c r="BE31">
        <v>0.0019</v>
      </c>
      <c r="BF31">
        <v>0.0021</v>
      </c>
      <c r="BG31">
        <v>0.0023</v>
      </c>
      <c r="BH31">
        <v>0.0026</v>
      </c>
      <c r="BI31">
        <v>0.0028</v>
      </c>
      <c r="BJ31">
        <v>0.0031</v>
      </c>
      <c r="BK31">
        <v>0.0036</v>
      </c>
      <c r="BL31">
        <v>0.004</v>
      </c>
      <c r="BM31">
        <v>0.0044</v>
      </c>
      <c r="BN31">
        <v>0.0048</v>
      </c>
      <c r="BO31">
        <v>0.0055</v>
      </c>
      <c r="BP31">
        <v>0.0061</v>
      </c>
      <c r="BQ31">
        <v>0.0066</v>
      </c>
      <c r="BR31">
        <v>0.0071</v>
      </c>
      <c r="BS31">
        <v>0.008</v>
      </c>
      <c r="BT31">
        <v>0.0088</v>
      </c>
      <c r="BU31">
        <v>0.0095</v>
      </c>
      <c r="BV31">
        <v>0.0101</v>
      </c>
      <c r="BW31">
        <v>0.0107</v>
      </c>
      <c r="BX31">
        <v>0.0114</v>
      </c>
      <c r="BY31">
        <v>0.0124</v>
      </c>
      <c r="BZ31">
        <v>0.024</v>
      </c>
      <c r="CA31">
        <v>0.0398</v>
      </c>
      <c r="CB31">
        <v>0.0612</v>
      </c>
      <c r="CC31">
        <v>0.0846</v>
      </c>
      <c r="CD31">
        <v>0.1097</v>
      </c>
      <c r="CE31">
        <v>0.1328</v>
      </c>
      <c r="CF31">
        <v>0.1545</v>
      </c>
      <c r="CG31">
        <v>0.1762</v>
      </c>
      <c r="CH31">
        <v>0.1941</v>
      </c>
      <c r="CI31">
        <v>0.2121</v>
      </c>
      <c r="CJ31">
        <v>0.2296</v>
      </c>
      <c r="CK31">
        <v>0.2468</v>
      </c>
      <c r="CL31">
        <v>0.2636</v>
      </c>
      <c r="CM31">
        <v>0.2795</v>
      </c>
      <c r="CN31">
        <v>0.2953</v>
      </c>
      <c r="CO31">
        <v>0.3649</v>
      </c>
      <c r="CP31">
        <v>0.4032</v>
      </c>
      <c r="CQ31">
        <v>0.421</v>
      </c>
      <c r="CR31">
        <v>0.436</v>
      </c>
      <c r="CS31">
        <v>0.4512</v>
      </c>
      <c r="CT31">
        <v>0.474</v>
      </c>
      <c r="CU31">
        <v>0.4808</v>
      </c>
      <c r="CV31">
        <v>0.4841</v>
      </c>
      <c r="CW31">
        <v>0.4874</v>
      </c>
      <c r="CX31">
        <v>0.4898</v>
      </c>
      <c r="CY31">
        <v>0.4922</v>
      </c>
      <c r="CZ31">
        <v>0.4952</v>
      </c>
      <c r="DA31">
        <v>0.5042</v>
      </c>
      <c r="DB31">
        <v>0.5133</v>
      </c>
      <c r="DC31">
        <v>0.5224</v>
      </c>
      <c r="DD31">
        <v>0.537</v>
      </c>
      <c r="DE31">
        <v>0.5475</v>
      </c>
      <c r="DF31">
        <v>0.5581</v>
      </c>
      <c r="DG31">
        <v>0.5671</v>
      </c>
      <c r="DH31">
        <v>0.57</v>
      </c>
      <c r="DI31">
        <v>0.5863</v>
      </c>
      <c r="DJ31">
        <v>0.73</v>
      </c>
      <c r="DK31">
        <v>0.7585</v>
      </c>
      <c r="DL31">
        <v>0.7854</v>
      </c>
      <c r="DM31">
        <v>0.8</v>
      </c>
      <c r="DN31">
        <v>0.8</v>
      </c>
      <c r="DO31">
        <v>0.8</v>
      </c>
      <c r="DP31">
        <v>0.8</v>
      </c>
      <c r="DQ31">
        <v>0.8</v>
      </c>
      <c r="DR31">
        <v>0.8</v>
      </c>
      <c r="DS31">
        <v>0.9301</v>
      </c>
      <c r="DT31">
        <v>0.96</v>
      </c>
      <c r="DU31">
        <v>0.96</v>
      </c>
      <c r="DV31">
        <v>0.96</v>
      </c>
      <c r="DW31">
        <v>0.96</v>
      </c>
      <c r="DX31">
        <v>0.9723</v>
      </c>
    </row>
    <row r="32" spans="1:128">
      <c r="A32">
        <v>3.1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4.069e-8</v>
      </c>
      <c r="AB32">
        <v>3.843e-7</v>
      </c>
      <c r="AC32">
        <v>1.282e-6</v>
      </c>
      <c r="AD32">
        <v>2.819e-6</v>
      </c>
      <c r="AE32">
        <v>4.697e-6</v>
      </c>
      <c r="AF32">
        <v>7.406e-6</v>
      </c>
      <c r="AG32">
        <v>1.17e-5</v>
      </c>
      <c r="AH32">
        <v>1.561e-5</v>
      </c>
      <c r="AI32">
        <v>2.03e-5</v>
      </c>
      <c r="AJ32">
        <v>2.605e-5</v>
      </c>
      <c r="AK32">
        <v>3.335e-5</v>
      </c>
      <c r="AL32">
        <v>5.297e-5</v>
      </c>
      <c r="AM32">
        <v>6.994e-5</v>
      </c>
      <c r="AN32">
        <v>8.6e-5</v>
      </c>
      <c r="AO32">
        <v>0.0001046</v>
      </c>
      <c r="AP32">
        <v>0.000142</v>
      </c>
      <c r="AQ32">
        <v>0.0001831</v>
      </c>
      <c r="AR32">
        <v>0.000215</v>
      </c>
      <c r="AS32">
        <v>0.0002527</v>
      </c>
      <c r="AT32">
        <v>0.0003022</v>
      </c>
      <c r="AU32">
        <v>0.0004079</v>
      </c>
      <c r="AV32">
        <v>0.0004946</v>
      </c>
      <c r="AW32">
        <v>0.000565</v>
      </c>
      <c r="AX32">
        <v>0.0006475</v>
      </c>
      <c r="AY32">
        <v>0.0007616</v>
      </c>
      <c r="AZ32">
        <v>0.0009832</v>
      </c>
      <c r="BA32">
        <v>0.0012</v>
      </c>
      <c r="BB32">
        <v>0.0013</v>
      </c>
      <c r="BC32">
        <v>0.0015</v>
      </c>
      <c r="BD32">
        <v>0.0016</v>
      </c>
      <c r="BE32">
        <v>0.0019</v>
      </c>
      <c r="BF32">
        <v>0.0022</v>
      </c>
      <c r="BG32">
        <v>0.0024</v>
      </c>
      <c r="BH32">
        <v>0.0026</v>
      </c>
      <c r="BI32">
        <v>0.0029</v>
      </c>
      <c r="BJ32">
        <v>0.0032</v>
      </c>
      <c r="BK32">
        <v>0.0037</v>
      </c>
      <c r="BL32">
        <v>0.0042</v>
      </c>
      <c r="BM32">
        <v>0.0045</v>
      </c>
      <c r="BN32">
        <v>0.005</v>
      </c>
      <c r="BO32">
        <v>0.0056</v>
      </c>
      <c r="BP32">
        <v>0.0063</v>
      </c>
      <c r="BQ32">
        <v>0.0068</v>
      </c>
      <c r="BR32">
        <v>0.0073</v>
      </c>
      <c r="BS32">
        <v>0.0082</v>
      </c>
      <c r="BT32">
        <v>0.0091</v>
      </c>
      <c r="BU32">
        <v>0.0097</v>
      </c>
      <c r="BV32">
        <v>0.0103</v>
      </c>
      <c r="BW32">
        <v>0.011</v>
      </c>
      <c r="BX32">
        <v>0.0117</v>
      </c>
      <c r="BY32">
        <v>0.0127</v>
      </c>
      <c r="BZ32">
        <v>0.0246</v>
      </c>
      <c r="CA32">
        <v>0.0406</v>
      </c>
      <c r="CB32">
        <v>0.0622</v>
      </c>
      <c r="CC32">
        <v>0.0857</v>
      </c>
      <c r="CD32">
        <v>0.1109</v>
      </c>
      <c r="CE32">
        <v>0.1339</v>
      </c>
      <c r="CF32">
        <v>0.1555</v>
      </c>
      <c r="CG32">
        <v>0.1771</v>
      </c>
      <c r="CH32">
        <v>0.195</v>
      </c>
      <c r="CI32">
        <v>0.2129</v>
      </c>
      <c r="CJ32">
        <v>0.2303</v>
      </c>
      <c r="CK32">
        <v>0.2475</v>
      </c>
      <c r="CL32">
        <v>0.2643</v>
      </c>
      <c r="CM32">
        <v>0.2803</v>
      </c>
      <c r="CN32">
        <v>0.296</v>
      </c>
      <c r="CO32">
        <v>0.3655</v>
      </c>
      <c r="CP32">
        <v>0.4036</v>
      </c>
      <c r="CQ32">
        <v>0.4213</v>
      </c>
      <c r="CR32">
        <v>0.4362</v>
      </c>
      <c r="CS32">
        <v>0.4515</v>
      </c>
      <c r="CT32">
        <v>0.4741</v>
      </c>
      <c r="CU32">
        <v>0.4809</v>
      </c>
      <c r="CV32">
        <v>0.4841</v>
      </c>
      <c r="CW32">
        <v>0.4874</v>
      </c>
      <c r="CX32">
        <v>0.4898</v>
      </c>
      <c r="CY32">
        <v>0.4923</v>
      </c>
      <c r="CZ32">
        <v>0.4955</v>
      </c>
      <c r="DA32">
        <v>0.5045</v>
      </c>
      <c r="DB32">
        <v>0.5136</v>
      </c>
      <c r="DC32">
        <v>0.5227</v>
      </c>
      <c r="DD32">
        <v>0.5371</v>
      </c>
      <c r="DE32">
        <v>0.5476</v>
      </c>
      <c r="DF32">
        <v>0.5581</v>
      </c>
      <c r="DG32">
        <v>0.5671</v>
      </c>
      <c r="DH32">
        <v>0.57</v>
      </c>
      <c r="DI32">
        <v>0.5863</v>
      </c>
      <c r="DJ32">
        <v>0.73</v>
      </c>
      <c r="DK32">
        <v>0.7585</v>
      </c>
      <c r="DL32">
        <v>0.7854</v>
      </c>
      <c r="DM32">
        <v>0.8</v>
      </c>
      <c r="DN32">
        <v>0.8</v>
      </c>
      <c r="DO32">
        <v>0.8</v>
      </c>
      <c r="DP32">
        <v>0.8</v>
      </c>
      <c r="DQ32">
        <v>0.8</v>
      </c>
      <c r="DR32">
        <v>0.8</v>
      </c>
      <c r="DS32">
        <v>0.9301</v>
      </c>
      <c r="DT32">
        <v>0.96</v>
      </c>
      <c r="DU32">
        <v>0.96</v>
      </c>
      <c r="DV32">
        <v>0.96</v>
      </c>
      <c r="DW32">
        <v>0.96</v>
      </c>
      <c r="DX32">
        <v>0.9723</v>
      </c>
    </row>
    <row r="33" spans="1:128">
      <c r="A33">
        <v>3.2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5.087e-8</v>
      </c>
      <c r="AB33">
        <v>4.803e-7</v>
      </c>
      <c r="AC33">
        <v>1.382e-6</v>
      </c>
      <c r="AD33">
        <v>2.982e-6</v>
      </c>
      <c r="AE33">
        <v>4.897e-6</v>
      </c>
      <c r="AF33">
        <v>7.63e-6</v>
      </c>
      <c r="AG33">
        <v>1.201e-5</v>
      </c>
      <c r="AH33">
        <v>1.606e-5</v>
      </c>
      <c r="AI33">
        <v>2.112e-5</v>
      </c>
      <c r="AJ33">
        <v>2.717e-5</v>
      </c>
      <c r="AK33">
        <v>3.453e-5</v>
      </c>
      <c r="AL33">
        <v>5.444e-5</v>
      </c>
      <c r="AM33">
        <v>7.181e-5</v>
      </c>
      <c r="AN33">
        <v>8.837e-5</v>
      </c>
      <c r="AO33">
        <v>0.0001075</v>
      </c>
      <c r="AP33">
        <v>0.0001461</v>
      </c>
      <c r="AQ33">
        <v>0.0001884</v>
      </c>
      <c r="AR33">
        <v>0.0002211</v>
      </c>
      <c r="AS33">
        <v>0.0002598</v>
      </c>
      <c r="AT33">
        <v>0.0003108</v>
      </c>
      <c r="AU33">
        <v>0.00042</v>
      </c>
      <c r="AV33">
        <v>0.0005098</v>
      </c>
      <c r="AW33">
        <v>0.0005832</v>
      </c>
      <c r="AX33">
        <v>0.0006682</v>
      </c>
      <c r="AY33">
        <v>0.0007857</v>
      </c>
      <c r="AZ33">
        <v>0.001</v>
      </c>
      <c r="BA33">
        <v>0.0012</v>
      </c>
      <c r="BB33">
        <v>0.0013</v>
      </c>
      <c r="BC33">
        <v>0.0015</v>
      </c>
      <c r="BD33">
        <v>0.0017</v>
      </c>
      <c r="BE33">
        <v>0.002</v>
      </c>
      <c r="BF33">
        <v>0.0023</v>
      </c>
      <c r="BG33">
        <v>0.0025</v>
      </c>
      <c r="BH33">
        <v>0.0027</v>
      </c>
      <c r="BI33">
        <v>0.003</v>
      </c>
      <c r="BJ33">
        <v>0.0033</v>
      </c>
      <c r="BK33">
        <v>0.0038</v>
      </c>
      <c r="BL33">
        <v>0.0043</v>
      </c>
      <c r="BM33">
        <v>0.0046</v>
      </c>
      <c r="BN33">
        <v>0.0051</v>
      </c>
      <c r="BO33">
        <v>0.0058</v>
      </c>
      <c r="BP33">
        <v>0.0064</v>
      </c>
      <c r="BQ33">
        <v>0.0069</v>
      </c>
      <c r="BR33">
        <v>0.0075</v>
      </c>
      <c r="BS33">
        <v>0.0084</v>
      </c>
      <c r="BT33">
        <v>0.0093</v>
      </c>
      <c r="BU33">
        <v>0.01</v>
      </c>
      <c r="BV33">
        <v>0.0106</v>
      </c>
      <c r="BW33">
        <v>0.0113</v>
      </c>
      <c r="BX33">
        <v>0.012</v>
      </c>
      <c r="BY33">
        <v>0.013</v>
      </c>
      <c r="BZ33">
        <v>0.0251</v>
      </c>
      <c r="CA33">
        <v>0.0413</v>
      </c>
      <c r="CB33">
        <v>0.0631</v>
      </c>
      <c r="CC33">
        <v>0.0867</v>
      </c>
      <c r="CD33">
        <v>0.1119</v>
      </c>
      <c r="CE33">
        <v>0.1349</v>
      </c>
      <c r="CF33">
        <v>0.1565</v>
      </c>
      <c r="CG33">
        <v>0.178</v>
      </c>
      <c r="CH33">
        <v>0.1957</v>
      </c>
      <c r="CI33">
        <v>0.2136</v>
      </c>
      <c r="CJ33">
        <v>0.231</v>
      </c>
      <c r="CK33">
        <v>0.2482</v>
      </c>
      <c r="CL33">
        <v>0.2649</v>
      </c>
      <c r="CM33">
        <v>0.281</v>
      </c>
      <c r="CN33">
        <v>0.2967</v>
      </c>
      <c r="CO33">
        <v>0.366</v>
      </c>
      <c r="CP33">
        <v>0.404</v>
      </c>
      <c r="CQ33">
        <v>0.4215</v>
      </c>
      <c r="CR33">
        <v>0.4365</v>
      </c>
      <c r="CS33">
        <v>0.4516</v>
      </c>
      <c r="CT33">
        <v>0.4742</v>
      </c>
      <c r="CU33">
        <v>0.4809</v>
      </c>
      <c r="CV33">
        <v>0.4842</v>
      </c>
      <c r="CW33">
        <v>0.4874</v>
      </c>
      <c r="CX33">
        <v>0.4898</v>
      </c>
      <c r="CY33">
        <v>0.4923</v>
      </c>
      <c r="CZ33">
        <v>0.4957</v>
      </c>
      <c r="DA33">
        <v>0.5048</v>
      </c>
      <c r="DB33">
        <v>0.5139</v>
      </c>
      <c r="DC33">
        <v>0.523</v>
      </c>
      <c r="DD33">
        <v>0.5372</v>
      </c>
      <c r="DE33">
        <v>0.5477</v>
      </c>
      <c r="DF33">
        <v>0.5582</v>
      </c>
      <c r="DG33">
        <v>0.5671</v>
      </c>
      <c r="DH33">
        <v>0.57</v>
      </c>
      <c r="DI33">
        <v>0.5863</v>
      </c>
      <c r="DJ33">
        <v>0.73</v>
      </c>
      <c r="DK33">
        <v>0.7585</v>
      </c>
      <c r="DL33">
        <v>0.7854</v>
      </c>
      <c r="DM33">
        <v>0.8</v>
      </c>
      <c r="DN33">
        <v>0.8</v>
      </c>
      <c r="DO33">
        <v>0.8</v>
      </c>
      <c r="DP33">
        <v>0.8</v>
      </c>
      <c r="DQ33">
        <v>0.8</v>
      </c>
      <c r="DR33">
        <v>0.8</v>
      </c>
      <c r="DS33">
        <v>0.9301</v>
      </c>
      <c r="DT33">
        <v>0.96</v>
      </c>
      <c r="DU33">
        <v>0.96</v>
      </c>
      <c r="DV33">
        <v>0.96</v>
      </c>
      <c r="DW33">
        <v>0.96</v>
      </c>
      <c r="DX33">
        <v>0.9723</v>
      </c>
    </row>
    <row r="34" spans="1:128">
      <c r="A34">
        <v>3.3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5.087e-8</v>
      </c>
      <c r="AB34">
        <v>4.803e-7</v>
      </c>
      <c r="AC34">
        <v>1.463e-6</v>
      </c>
      <c r="AD34">
        <v>3.145e-6</v>
      </c>
      <c r="AE34">
        <v>5.096e-6</v>
      </c>
      <c r="AF34">
        <v>7.853e-6</v>
      </c>
      <c r="AG34">
        <v>1.231e-5</v>
      </c>
      <c r="AH34">
        <v>1.66e-5</v>
      </c>
      <c r="AI34">
        <v>2.167e-5</v>
      </c>
      <c r="AJ34">
        <v>2.784e-5</v>
      </c>
      <c r="AK34">
        <v>3.565e-5</v>
      </c>
      <c r="AL34">
        <v>5.609e-5</v>
      </c>
      <c r="AM34">
        <v>7.393e-5</v>
      </c>
      <c r="AN34">
        <v>9.09e-5</v>
      </c>
      <c r="AO34">
        <v>0.0001104</v>
      </c>
      <c r="AP34">
        <v>0.0001497</v>
      </c>
      <c r="AQ34">
        <v>0.000193</v>
      </c>
      <c r="AR34">
        <v>0.0002268</v>
      </c>
      <c r="AS34">
        <v>0.0002667</v>
      </c>
      <c r="AT34">
        <v>0.0003192</v>
      </c>
      <c r="AU34">
        <v>0.0004319</v>
      </c>
      <c r="AV34">
        <v>0.0005244</v>
      </c>
      <c r="AW34">
        <v>0.0005996</v>
      </c>
      <c r="AX34">
        <v>0.0006871</v>
      </c>
      <c r="AY34">
        <v>0.000808</v>
      </c>
      <c r="AZ34">
        <v>0.001</v>
      </c>
      <c r="BA34">
        <v>0.0012</v>
      </c>
      <c r="BB34">
        <v>0.0014</v>
      </c>
      <c r="BC34">
        <v>0.0015</v>
      </c>
      <c r="BD34">
        <v>0.0017</v>
      </c>
      <c r="BE34">
        <v>0.002</v>
      </c>
      <c r="BF34">
        <v>0.0023</v>
      </c>
      <c r="BG34">
        <v>0.0025</v>
      </c>
      <c r="BH34">
        <v>0.0028</v>
      </c>
      <c r="BI34">
        <v>0.0031</v>
      </c>
      <c r="BJ34">
        <v>0.0034</v>
      </c>
      <c r="BK34">
        <v>0.0039</v>
      </c>
      <c r="BL34">
        <v>0.0044</v>
      </c>
      <c r="BM34">
        <v>0.0048</v>
      </c>
      <c r="BN34">
        <v>0.0052</v>
      </c>
      <c r="BO34">
        <v>0.0059</v>
      </c>
      <c r="BP34">
        <v>0.0066</v>
      </c>
      <c r="BQ34">
        <v>0.0071</v>
      </c>
      <c r="BR34">
        <v>0.0077</v>
      </c>
      <c r="BS34">
        <v>0.0086</v>
      </c>
      <c r="BT34">
        <v>0.0095</v>
      </c>
      <c r="BU34">
        <v>0.0102</v>
      </c>
      <c r="BV34">
        <v>0.0109</v>
      </c>
      <c r="BW34">
        <v>0.0116</v>
      </c>
      <c r="BX34">
        <v>0.0123</v>
      </c>
      <c r="BY34">
        <v>0.0133</v>
      </c>
      <c r="BZ34">
        <v>0.0256</v>
      </c>
      <c r="CA34">
        <v>0.0419</v>
      </c>
      <c r="CB34">
        <v>0.0639</v>
      </c>
      <c r="CC34">
        <v>0.0876</v>
      </c>
      <c r="CD34">
        <v>0.1129</v>
      </c>
      <c r="CE34">
        <v>0.1359</v>
      </c>
      <c r="CF34">
        <v>0.1574</v>
      </c>
      <c r="CG34">
        <v>0.1788</v>
      </c>
      <c r="CH34">
        <v>0.1964</v>
      </c>
      <c r="CI34">
        <v>0.2142</v>
      </c>
      <c r="CJ34">
        <v>0.2316</v>
      </c>
      <c r="CK34">
        <v>0.2488</v>
      </c>
      <c r="CL34">
        <v>0.2656</v>
      </c>
      <c r="CM34">
        <v>0.2816</v>
      </c>
      <c r="CN34">
        <v>0.2973</v>
      </c>
      <c r="CO34">
        <v>0.3666</v>
      </c>
      <c r="CP34">
        <v>0.4043</v>
      </c>
      <c r="CQ34">
        <v>0.4218</v>
      </c>
      <c r="CR34">
        <v>0.4367</v>
      </c>
      <c r="CS34">
        <v>0.4518</v>
      </c>
      <c r="CT34">
        <v>0.4742</v>
      </c>
      <c r="CU34">
        <v>0.4809</v>
      </c>
      <c r="CV34">
        <v>0.4842</v>
      </c>
      <c r="CW34">
        <v>0.4874</v>
      </c>
      <c r="CX34">
        <v>0.4898</v>
      </c>
      <c r="CY34">
        <v>0.4924</v>
      </c>
      <c r="CZ34">
        <v>0.496</v>
      </c>
      <c r="DA34">
        <v>0.5051</v>
      </c>
      <c r="DB34">
        <v>0.5142</v>
      </c>
      <c r="DC34">
        <v>0.5233</v>
      </c>
      <c r="DD34">
        <v>0.5374</v>
      </c>
      <c r="DE34">
        <v>0.5478</v>
      </c>
      <c r="DF34">
        <v>0.5582</v>
      </c>
      <c r="DG34">
        <v>0.5671</v>
      </c>
      <c r="DH34">
        <v>0.57</v>
      </c>
      <c r="DI34">
        <v>0.5863</v>
      </c>
      <c r="DJ34">
        <v>0.73</v>
      </c>
      <c r="DK34">
        <v>0.7585</v>
      </c>
      <c r="DL34">
        <v>0.7854</v>
      </c>
      <c r="DM34">
        <v>0.8</v>
      </c>
      <c r="DN34">
        <v>0.8</v>
      </c>
      <c r="DO34">
        <v>0.8</v>
      </c>
      <c r="DP34">
        <v>0.8</v>
      </c>
      <c r="DQ34">
        <v>0.8</v>
      </c>
      <c r="DR34">
        <v>0.8</v>
      </c>
      <c r="DS34">
        <v>0.9301</v>
      </c>
      <c r="DT34">
        <v>0.96</v>
      </c>
      <c r="DU34">
        <v>0.96</v>
      </c>
      <c r="DV34">
        <v>0.96</v>
      </c>
      <c r="DW34">
        <v>0.96</v>
      </c>
      <c r="DX34">
        <v>0.9723</v>
      </c>
    </row>
    <row r="35" spans="1:128">
      <c r="A35">
        <v>3.4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5.087e-8</v>
      </c>
      <c r="AB35">
        <v>4.803e-7</v>
      </c>
      <c r="AC35">
        <v>1.463e-6</v>
      </c>
      <c r="AD35">
        <v>3.145e-6</v>
      </c>
      <c r="AE35">
        <v>5.096e-6</v>
      </c>
      <c r="AF35">
        <v>8.021e-6</v>
      </c>
      <c r="AG35">
        <v>1.3e-5</v>
      </c>
      <c r="AH35">
        <v>1.706e-5</v>
      </c>
      <c r="AI35">
        <v>2.234e-5</v>
      </c>
      <c r="AJ35">
        <v>2.879e-5</v>
      </c>
      <c r="AK35">
        <v>3.673e-5</v>
      </c>
      <c r="AL35">
        <v>5.754e-5</v>
      </c>
      <c r="AM35">
        <v>7.574e-5</v>
      </c>
      <c r="AN35">
        <v>9.309e-5</v>
      </c>
      <c r="AO35">
        <v>0.000113</v>
      </c>
      <c r="AP35">
        <v>0.0001534</v>
      </c>
      <c r="AQ35">
        <v>0.0001977</v>
      </c>
      <c r="AR35">
        <v>0.0002321</v>
      </c>
      <c r="AS35">
        <v>0.0002732</v>
      </c>
      <c r="AT35">
        <v>0.0003272</v>
      </c>
      <c r="AU35">
        <v>0.0004427</v>
      </c>
      <c r="AV35">
        <v>0.0005375</v>
      </c>
      <c r="AW35">
        <v>0.0006148</v>
      </c>
      <c r="AX35">
        <v>0.000705</v>
      </c>
      <c r="AY35">
        <v>0.0008292</v>
      </c>
      <c r="AZ35">
        <v>0.0011</v>
      </c>
      <c r="BA35">
        <v>0.0013</v>
      </c>
      <c r="BB35">
        <v>0.0014</v>
      </c>
      <c r="BC35">
        <v>0.0016</v>
      </c>
      <c r="BD35">
        <v>0.0018</v>
      </c>
      <c r="BE35">
        <v>0.0021</v>
      </c>
      <c r="BF35">
        <v>0.0024</v>
      </c>
      <c r="BG35">
        <v>0.0026</v>
      </c>
      <c r="BH35">
        <v>0.0028</v>
      </c>
      <c r="BI35">
        <v>0.0031</v>
      </c>
      <c r="BJ35">
        <v>0.0035</v>
      </c>
      <c r="BK35">
        <v>0.004</v>
      </c>
      <c r="BL35">
        <v>0.0045</v>
      </c>
      <c r="BM35">
        <v>0.0049</v>
      </c>
      <c r="BN35">
        <v>0.0054</v>
      </c>
      <c r="BO35">
        <v>0.0061</v>
      </c>
      <c r="BP35">
        <v>0.0067</v>
      </c>
      <c r="BQ35">
        <v>0.0073</v>
      </c>
      <c r="BR35">
        <v>0.0078</v>
      </c>
      <c r="BS35">
        <v>0.0088</v>
      </c>
      <c r="BT35">
        <v>0.0097</v>
      </c>
      <c r="BU35">
        <v>0.0104</v>
      </c>
      <c r="BV35">
        <v>0.0111</v>
      </c>
      <c r="BW35">
        <v>0.0118</v>
      </c>
      <c r="BX35">
        <v>0.0125</v>
      </c>
      <c r="BY35">
        <v>0.0136</v>
      </c>
      <c r="BZ35">
        <v>0.026</v>
      </c>
      <c r="CA35">
        <v>0.0425</v>
      </c>
      <c r="CB35">
        <v>0.0646</v>
      </c>
      <c r="CC35">
        <v>0.0885</v>
      </c>
      <c r="CD35">
        <v>0.1138</v>
      </c>
      <c r="CE35">
        <v>0.1367</v>
      </c>
      <c r="CF35">
        <v>0.1582</v>
      </c>
      <c r="CG35">
        <v>0.1795</v>
      </c>
      <c r="CH35">
        <v>0.197</v>
      </c>
      <c r="CI35">
        <v>0.2148</v>
      </c>
      <c r="CJ35">
        <v>0.2322</v>
      </c>
      <c r="CK35">
        <v>0.2494</v>
      </c>
      <c r="CL35">
        <v>0.2661</v>
      </c>
      <c r="CM35">
        <v>0.2822</v>
      </c>
      <c r="CN35">
        <v>0.2978</v>
      </c>
      <c r="CO35">
        <v>0.367</v>
      </c>
      <c r="CP35">
        <v>0.4046</v>
      </c>
      <c r="CQ35">
        <v>0.422</v>
      </c>
      <c r="CR35">
        <v>0.4369</v>
      </c>
      <c r="CS35">
        <v>0.452</v>
      </c>
      <c r="CT35">
        <v>0.4743</v>
      </c>
      <c r="CU35">
        <v>0.4809</v>
      </c>
      <c r="CV35">
        <v>0.4842</v>
      </c>
      <c r="CW35">
        <v>0.4874</v>
      </c>
      <c r="CX35">
        <v>0.4899</v>
      </c>
      <c r="CY35">
        <v>0.4924</v>
      </c>
      <c r="CZ35">
        <v>0.4963</v>
      </c>
      <c r="DA35">
        <v>0.5054</v>
      </c>
      <c r="DB35">
        <v>0.5145</v>
      </c>
      <c r="DC35">
        <v>0.5236</v>
      </c>
      <c r="DD35">
        <v>0.5375</v>
      </c>
      <c r="DE35">
        <v>0.5478</v>
      </c>
      <c r="DF35">
        <v>0.5582</v>
      </c>
      <c r="DG35">
        <v>0.5671</v>
      </c>
      <c r="DH35">
        <v>0.57</v>
      </c>
      <c r="DI35">
        <v>0.5863</v>
      </c>
      <c r="DJ35">
        <v>0.73</v>
      </c>
      <c r="DK35">
        <v>0.7585</v>
      </c>
      <c r="DL35">
        <v>0.7854</v>
      </c>
      <c r="DM35">
        <v>0.8</v>
      </c>
      <c r="DN35">
        <v>0.8</v>
      </c>
      <c r="DO35">
        <v>0.8</v>
      </c>
      <c r="DP35">
        <v>0.8</v>
      </c>
      <c r="DQ35">
        <v>0.8</v>
      </c>
      <c r="DR35">
        <v>0.8</v>
      </c>
      <c r="DS35">
        <v>0.9301</v>
      </c>
      <c r="DT35">
        <v>0.96</v>
      </c>
      <c r="DU35">
        <v>0.96</v>
      </c>
      <c r="DV35">
        <v>0.96</v>
      </c>
      <c r="DW35">
        <v>0.96</v>
      </c>
      <c r="DX35">
        <v>0.9723</v>
      </c>
    </row>
    <row r="36" spans="1:128">
      <c r="A36">
        <v>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5.087e-8</v>
      </c>
      <c r="AB36">
        <v>4.803e-7</v>
      </c>
      <c r="AC36">
        <v>1.543e-6</v>
      </c>
      <c r="AD36">
        <v>3.245e-6</v>
      </c>
      <c r="AE36">
        <v>5.196e-6</v>
      </c>
      <c r="AF36">
        <v>8.145e-6</v>
      </c>
      <c r="AG36">
        <v>1.321e-5</v>
      </c>
      <c r="AH36">
        <v>1.734e-5</v>
      </c>
      <c r="AI36">
        <v>2.285e-5</v>
      </c>
      <c r="AJ36">
        <v>2.957e-5</v>
      </c>
      <c r="AK36">
        <v>3.774e-5</v>
      </c>
      <c r="AL36">
        <v>5.896e-5</v>
      </c>
      <c r="AM36">
        <v>7.752e-5</v>
      </c>
      <c r="AN36">
        <v>9.521e-5</v>
      </c>
      <c r="AO36">
        <v>0.0001156</v>
      </c>
      <c r="AP36">
        <v>0.0001565</v>
      </c>
      <c r="AQ36">
        <v>0.0002016</v>
      </c>
      <c r="AR36">
        <v>0.0002374</v>
      </c>
      <c r="AS36">
        <v>0.0002792</v>
      </c>
      <c r="AT36">
        <v>0.0003342</v>
      </c>
      <c r="AU36">
        <v>0.0004525</v>
      </c>
      <c r="AV36">
        <v>0.0005499</v>
      </c>
      <c r="AW36">
        <v>0.0006294</v>
      </c>
      <c r="AX36">
        <v>0.0007218</v>
      </c>
      <c r="AY36">
        <v>0.0008488</v>
      </c>
      <c r="AZ36">
        <v>0.0011</v>
      </c>
      <c r="BA36">
        <v>0.0013</v>
      </c>
      <c r="BB36">
        <v>0.0014</v>
      </c>
      <c r="BC36">
        <v>0.0016</v>
      </c>
      <c r="BD36">
        <v>0.0018</v>
      </c>
      <c r="BE36">
        <v>0.0021</v>
      </c>
      <c r="BF36">
        <v>0.0024</v>
      </c>
      <c r="BG36">
        <v>0.0027</v>
      </c>
      <c r="BH36">
        <v>0.0029</v>
      </c>
      <c r="BI36">
        <v>0.0032</v>
      </c>
      <c r="BJ36">
        <v>0.0036</v>
      </c>
      <c r="BK36">
        <v>0.0041</v>
      </c>
      <c r="BL36">
        <v>0.0046</v>
      </c>
      <c r="BM36">
        <v>0.005</v>
      </c>
      <c r="BN36">
        <v>0.0055</v>
      </c>
      <c r="BO36">
        <v>0.0062</v>
      </c>
      <c r="BP36">
        <v>0.0069</v>
      </c>
      <c r="BQ36">
        <v>0.0074</v>
      </c>
      <c r="BR36">
        <v>0.008</v>
      </c>
      <c r="BS36">
        <v>0.0089</v>
      </c>
      <c r="BT36">
        <v>0.0099</v>
      </c>
      <c r="BU36">
        <v>0.0106</v>
      </c>
      <c r="BV36">
        <v>0.0113</v>
      </c>
      <c r="BW36">
        <v>0.012</v>
      </c>
      <c r="BX36">
        <v>0.0128</v>
      </c>
      <c r="BY36">
        <v>0.0138</v>
      </c>
      <c r="BZ36">
        <v>0.0264</v>
      </c>
      <c r="CA36">
        <v>0.0431</v>
      </c>
      <c r="CB36">
        <v>0.0653</v>
      </c>
      <c r="CC36">
        <v>0.0892</v>
      </c>
      <c r="CD36">
        <v>0.1146</v>
      </c>
      <c r="CE36">
        <v>0.1375</v>
      </c>
      <c r="CF36">
        <v>0.1589</v>
      </c>
      <c r="CG36">
        <v>0.1801</v>
      </c>
      <c r="CH36">
        <v>0.1976</v>
      </c>
      <c r="CI36">
        <v>0.2153</v>
      </c>
      <c r="CJ36">
        <v>0.2327</v>
      </c>
      <c r="CK36">
        <v>0.2499</v>
      </c>
      <c r="CL36">
        <v>0.2667</v>
      </c>
      <c r="CM36">
        <v>0.2827</v>
      </c>
      <c r="CN36">
        <v>0.2983</v>
      </c>
      <c r="CO36">
        <v>0.3675</v>
      </c>
      <c r="CP36">
        <v>0.4049</v>
      </c>
      <c r="CQ36">
        <v>0.4222</v>
      </c>
      <c r="CR36">
        <v>0.437</v>
      </c>
      <c r="CS36">
        <v>0.4521</v>
      </c>
      <c r="CT36">
        <v>0.4744</v>
      </c>
      <c r="CU36">
        <v>0.481</v>
      </c>
      <c r="CV36">
        <v>0.4842</v>
      </c>
      <c r="CW36">
        <v>0.4874</v>
      </c>
      <c r="CX36">
        <v>0.4899</v>
      </c>
      <c r="CY36">
        <v>0.4924</v>
      </c>
      <c r="CZ36">
        <v>0.4965</v>
      </c>
      <c r="DA36">
        <v>0.5056</v>
      </c>
      <c r="DB36">
        <v>0.5147</v>
      </c>
      <c r="DC36">
        <v>0.5238</v>
      </c>
      <c r="DD36">
        <v>0.5375</v>
      </c>
      <c r="DE36">
        <v>0.5479</v>
      </c>
      <c r="DF36">
        <v>0.5582</v>
      </c>
      <c r="DG36">
        <v>0.5672</v>
      </c>
      <c r="DH36">
        <v>0.57</v>
      </c>
      <c r="DI36">
        <v>0.5863</v>
      </c>
      <c r="DJ36">
        <v>0.73</v>
      </c>
      <c r="DK36">
        <v>0.7585</v>
      </c>
      <c r="DL36">
        <v>0.7854</v>
      </c>
      <c r="DM36">
        <v>0.8</v>
      </c>
      <c r="DN36">
        <v>0.8</v>
      </c>
      <c r="DO36">
        <v>0.8</v>
      </c>
      <c r="DP36">
        <v>0.8</v>
      </c>
      <c r="DQ36">
        <v>0.8</v>
      </c>
      <c r="DR36">
        <v>0.8</v>
      </c>
      <c r="DS36">
        <v>0.9301</v>
      </c>
      <c r="DT36">
        <v>0.96</v>
      </c>
      <c r="DU36">
        <v>0.96</v>
      </c>
      <c r="DV36">
        <v>0.96</v>
      </c>
      <c r="DW36">
        <v>0.96</v>
      </c>
      <c r="DX36">
        <v>0.9723</v>
      </c>
    </row>
    <row r="37" spans="1:128">
      <c r="A37">
        <v>3.6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5.087e-8</v>
      </c>
      <c r="AB37">
        <v>4.803e-7</v>
      </c>
      <c r="AC37">
        <v>1.543e-6</v>
      </c>
      <c r="AD37">
        <v>3.308e-6</v>
      </c>
      <c r="AE37">
        <v>5.296e-6</v>
      </c>
      <c r="AF37">
        <v>8.245e-6</v>
      </c>
      <c r="AG37">
        <v>1.332e-5</v>
      </c>
      <c r="AH37">
        <v>1.791e-5</v>
      </c>
      <c r="AI37">
        <v>2.35e-5</v>
      </c>
      <c r="AJ37">
        <v>3.029e-5</v>
      </c>
      <c r="AK37">
        <v>3.875e-5</v>
      </c>
      <c r="AL37">
        <v>6.024e-5</v>
      </c>
      <c r="AM37">
        <v>7.908e-5</v>
      </c>
      <c r="AN37">
        <v>9.703e-5</v>
      </c>
      <c r="AO37">
        <v>0.0001175</v>
      </c>
      <c r="AP37">
        <v>0.0001595</v>
      </c>
      <c r="AQ37">
        <v>0.0002058</v>
      </c>
      <c r="AR37">
        <v>0.0002418</v>
      </c>
      <c r="AS37">
        <v>0.0002846</v>
      </c>
      <c r="AT37">
        <v>0.0003411</v>
      </c>
      <c r="AU37">
        <v>0.0004624</v>
      </c>
      <c r="AV37">
        <v>0.0005621</v>
      </c>
      <c r="AW37">
        <v>0.0006434</v>
      </c>
      <c r="AX37">
        <v>0.0007376</v>
      </c>
      <c r="AY37">
        <v>0.000867</v>
      </c>
      <c r="AZ37">
        <v>0.0011</v>
      </c>
      <c r="BA37">
        <v>0.0013</v>
      </c>
      <c r="BB37">
        <v>0.0015</v>
      </c>
      <c r="BC37">
        <v>0.0017</v>
      </c>
      <c r="BD37">
        <v>0.0018</v>
      </c>
      <c r="BE37">
        <v>0.0021</v>
      </c>
      <c r="BF37">
        <v>0.0025</v>
      </c>
      <c r="BG37">
        <v>0.0027</v>
      </c>
      <c r="BH37">
        <v>0.003</v>
      </c>
      <c r="BI37">
        <v>0.0033</v>
      </c>
      <c r="BJ37">
        <v>0.0036</v>
      </c>
      <c r="BK37">
        <v>0.0042</v>
      </c>
      <c r="BL37">
        <v>0.0047</v>
      </c>
      <c r="BM37">
        <v>0.0051</v>
      </c>
      <c r="BN37">
        <v>0.0056</v>
      </c>
      <c r="BO37">
        <v>0.0063</v>
      </c>
      <c r="BP37">
        <v>0.007</v>
      </c>
      <c r="BQ37">
        <v>0.0075</v>
      </c>
      <c r="BR37">
        <v>0.0081</v>
      </c>
      <c r="BS37">
        <v>0.0091</v>
      </c>
      <c r="BT37">
        <v>0.0101</v>
      </c>
      <c r="BU37">
        <v>0.0108</v>
      </c>
      <c r="BV37">
        <v>0.0115</v>
      </c>
      <c r="BW37">
        <v>0.0122</v>
      </c>
      <c r="BX37">
        <v>0.013</v>
      </c>
      <c r="BY37">
        <v>0.014</v>
      </c>
      <c r="BZ37">
        <v>0.0268</v>
      </c>
      <c r="CA37">
        <v>0.0436</v>
      </c>
      <c r="CB37">
        <v>0.066</v>
      </c>
      <c r="CC37">
        <v>0.0899</v>
      </c>
      <c r="CD37">
        <v>0.1153</v>
      </c>
      <c r="CE37">
        <v>0.1382</v>
      </c>
      <c r="CF37">
        <v>0.1595</v>
      </c>
      <c r="CG37">
        <v>0.1807</v>
      </c>
      <c r="CH37">
        <v>0.1981</v>
      </c>
      <c r="CI37">
        <v>0.2158</v>
      </c>
      <c r="CJ37">
        <v>0.2332</v>
      </c>
      <c r="CK37">
        <v>0.2504</v>
      </c>
      <c r="CL37">
        <v>0.2671</v>
      </c>
      <c r="CM37">
        <v>0.2832</v>
      </c>
      <c r="CN37">
        <v>0.2988</v>
      </c>
      <c r="CO37">
        <v>0.3678</v>
      </c>
      <c r="CP37">
        <v>0.4051</v>
      </c>
      <c r="CQ37">
        <v>0.4224</v>
      </c>
      <c r="CR37">
        <v>0.4372</v>
      </c>
      <c r="CS37">
        <v>0.4522</v>
      </c>
      <c r="CT37">
        <v>0.4744</v>
      </c>
      <c r="CU37">
        <v>0.481</v>
      </c>
      <c r="CV37">
        <v>0.4842</v>
      </c>
      <c r="CW37">
        <v>0.4874</v>
      </c>
      <c r="CX37">
        <v>0.4899</v>
      </c>
      <c r="CY37">
        <v>0.4925</v>
      </c>
      <c r="CZ37">
        <v>0.4967</v>
      </c>
      <c r="DA37">
        <v>0.5058</v>
      </c>
      <c r="DB37">
        <v>0.5149</v>
      </c>
      <c r="DC37">
        <v>0.524</v>
      </c>
      <c r="DD37">
        <v>0.5376</v>
      </c>
      <c r="DE37">
        <v>0.5479</v>
      </c>
      <c r="DF37">
        <v>0.5583</v>
      </c>
      <c r="DG37">
        <v>0.5672</v>
      </c>
      <c r="DH37">
        <v>0.57</v>
      </c>
      <c r="DI37">
        <v>0.5863</v>
      </c>
      <c r="DJ37">
        <v>0.73</v>
      </c>
      <c r="DK37">
        <v>0.7585</v>
      </c>
      <c r="DL37">
        <v>0.7854</v>
      </c>
      <c r="DM37">
        <v>0.8</v>
      </c>
      <c r="DN37">
        <v>0.8</v>
      </c>
      <c r="DO37">
        <v>0.8</v>
      </c>
      <c r="DP37">
        <v>0.8</v>
      </c>
      <c r="DQ37">
        <v>0.8</v>
      </c>
      <c r="DR37">
        <v>0.8</v>
      </c>
      <c r="DS37">
        <v>0.9301</v>
      </c>
      <c r="DT37">
        <v>0.96</v>
      </c>
      <c r="DU37">
        <v>0.96</v>
      </c>
      <c r="DV37">
        <v>0.96</v>
      </c>
      <c r="DW37">
        <v>0.96</v>
      </c>
      <c r="DX37">
        <v>0.9723</v>
      </c>
    </row>
    <row r="38" spans="1:128">
      <c r="A38">
        <v>3.7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5.087e-8</v>
      </c>
      <c r="AB38">
        <v>4.803e-7</v>
      </c>
      <c r="AC38">
        <v>1.543e-6</v>
      </c>
      <c r="AD38">
        <v>3.308e-6</v>
      </c>
      <c r="AE38">
        <v>5.296e-6</v>
      </c>
      <c r="AF38">
        <v>8.316e-6</v>
      </c>
      <c r="AG38">
        <v>1.362e-5</v>
      </c>
      <c r="AH38">
        <v>1.821e-5</v>
      </c>
      <c r="AI38">
        <v>2.391e-5</v>
      </c>
      <c r="AJ38">
        <v>3.079e-5</v>
      </c>
      <c r="AK38">
        <v>3.927e-5</v>
      </c>
      <c r="AL38">
        <v>6.133e-5</v>
      </c>
      <c r="AM38">
        <v>8.05e-5</v>
      </c>
      <c r="AN38">
        <v>9.867e-5</v>
      </c>
      <c r="AO38">
        <v>0.0001195</v>
      </c>
      <c r="AP38">
        <v>0.0001622</v>
      </c>
      <c r="AQ38">
        <v>0.0002093</v>
      </c>
      <c r="AR38">
        <v>0.0002464</v>
      </c>
      <c r="AS38">
        <v>0.0002897</v>
      </c>
      <c r="AT38">
        <v>0.0003468</v>
      </c>
      <c r="AU38">
        <v>0.0004709</v>
      </c>
      <c r="AV38">
        <v>0.0005725</v>
      </c>
      <c r="AW38">
        <v>0.000655</v>
      </c>
      <c r="AX38">
        <v>0.0007514</v>
      </c>
      <c r="AY38">
        <v>0.0008835</v>
      </c>
      <c r="AZ38">
        <v>0.0011</v>
      </c>
      <c r="BA38">
        <v>0.0013</v>
      </c>
      <c r="BB38">
        <v>0.0015</v>
      </c>
      <c r="BC38">
        <v>0.0017</v>
      </c>
      <c r="BD38">
        <v>0.0019</v>
      </c>
      <c r="BE38">
        <v>0.0022</v>
      </c>
      <c r="BF38">
        <v>0.0025</v>
      </c>
      <c r="BG38">
        <v>0.0028</v>
      </c>
      <c r="BH38">
        <v>0.003</v>
      </c>
      <c r="BI38">
        <v>0.0033</v>
      </c>
      <c r="BJ38">
        <v>0.0037</v>
      </c>
      <c r="BK38">
        <v>0.0043</v>
      </c>
      <c r="BL38">
        <v>0.0048</v>
      </c>
      <c r="BM38">
        <v>0.0052</v>
      </c>
      <c r="BN38">
        <v>0.0057</v>
      </c>
      <c r="BO38">
        <v>0.0064</v>
      </c>
      <c r="BP38">
        <v>0.0071</v>
      </c>
      <c r="BQ38">
        <v>0.0077</v>
      </c>
      <c r="BR38">
        <v>0.0083</v>
      </c>
      <c r="BS38">
        <v>0.0093</v>
      </c>
      <c r="BT38">
        <v>0.0103</v>
      </c>
      <c r="BU38">
        <v>0.011</v>
      </c>
      <c r="BV38">
        <v>0.0117</v>
      </c>
      <c r="BW38">
        <v>0.0124</v>
      </c>
      <c r="BX38">
        <v>0.0132</v>
      </c>
      <c r="BY38">
        <v>0.0142</v>
      </c>
      <c r="BZ38">
        <v>0.0271</v>
      </c>
      <c r="CA38">
        <v>0.0441</v>
      </c>
      <c r="CB38">
        <v>0.0665</v>
      </c>
      <c r="CC38">
        <v>0.0906</v>
      </c>
      <c r="CD38">
        <v>0.116</v>
      </c>
      <c r="CE38">
        <v>0.1389</v>
      </c>
      <c r="CF38">
        <v>0.1601</v>
      </c>
      <c r="CG38">
        <v>0.1812</v>
      </c>
      <c r="CH38">
        <v>0.1986</v>
      </c>
      <c r="CI38">
        <v>0.2163</v>
      </c>
      <c r="CJ38">
        <v>0.2336</v>
      </c>
      <c r="CK38">
        <v>0.2508</v>
      </c>
      <c r="CL38">
        <v>0.2676</v>
      </c>
      <c r="CM38">
        <v>0.2836</v>
      </c>
      <c r="CN38">
        <v>0.2992</v>
      </c>
      <c r="CO38">
        <v>0.3682</v>
      </c>
      <c r="CP38">
        <v>0.4053</v>
      </c>
      <c r="CQ38">
        <v>0.4226</v>
      </c>
      <c r="CR38">
        <v>0.4373</v>
      </c>
      <c r="CS38">
        <v>0.4523</v>
      </c>
      <c r="CT38">
        <v>0.4745</v>
      </c>
      <c r="CU38">
        <v>0.481</v>
      </c>
      <c r="CV38">
        <v>0.4842</v>
      </c>
      <c r="CW38">
        <v>0.4874</v>
      </c>
      <c r="CX38">
        <v>0.4899</v>
      </c>
      <c r="CY38">
        <v>0.4925</v>
      </c>
      <c r="CZ38">
        <v>0.4969</v>
      </c>
      <c r="DA38">
        <v>0.506</v>
      </c>
      <c r="DB38">
        <v>0.5151</v>
      </c>
      <c r="DC38">
        <v>0.5242</v>
      </c>
      <c r="DD38">
        <v>0.5377</v>
      </c>
      <c r="DE38">
        <v>0.548</v>
      </c>
      <c r="DF38">
        <v>0.5583</v>
      </c>
      <c r="DG38">
        <v>0.5672</v>
      </c>
      <c r="DH38">
        <v>0.57</v>
      </c>
      <c r="DI38">
        <v>0.5863</v>
      </c>
      <c r="DJ38">
        <v>0.73</v>
      </c>
      <c r="DK38">
        <v>0.7585</v>
      </c>
      <c r="DL38">
        <v>0.7854</v>
      </c>
      <c r="DM38">
        <v>0.8</v>
      </c>
      <c r="DN38">
        <v>0.8</v>
      </c>
      <c r="DO38">
        <v>0.8</v>
      </c>
      <c r="DP38">
        <v>0.8</v>
      </c>
      <c r="DQ38">
        <v>0.8</v>
      </c>
      <c r="DR38">
        <v>0.8</v>
      </c>
      <c r="DS38">
        <v>0.9301</v>
      </c>
      <c r="DT38">
        <v>0.96</v>
      </c>
      <c r="DU38">
        <v>0.96</v>
      </c>
      <c r="DV38">
        <v>0.96</v>
      </c>
      <c r="DW38">
        <v>0.96</v>
      </c>
      <c r="DX38">
        <v>0.9723</v>
      </c>
    </row>
    <row r="39" spans="1:128">
      <c r="A39">
        <v>3.8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5.087e-8</v>
      </c>
      <c r="AB39">
        <v>4.803e-7</v>
      </c>
      <c r="AC39">
        <v>1.623e-6</v>
      </c>
      <c r="AD39">
        <v>3.407e-6</v>
      </c>
      <c r="AE39">
        <v>5.44e-6</v>
      </c>
      <c r="AF39">
        <v>8.516e-6</v>
      </c>
      <c r="AG39">
        <v>1.382e-5</v>
      </c>
      <c r="AH39">
        <v>1.857e-5</v>
      </c>
      <c r="AI39">
        <v>2.436e-5</v>
      </c>
      <c r="AJ39">
        <v>3.131e-5</v>
      </c>
      <c r="AK39">
        <v>3.988e-5</v>
      </c>
      <c r="AL39">
        <v>6.243e-5</v>
      </c>
      <c r="AM39">
        <v>8.195e-5</v>
      </c>
      <c r="AN39">
        <v>0.0001004</v>
      </c>
      <c r="AO39">
        <v>0.0001215</v>
      </c>
      <c r="AP39">
        <v>0.0001647</v>
      </c>
      <c r="AQ39">
        <v>0.0002124</v>
      </c>
      <c r="AR39">
        <v>0.00025</v>
      </c>
      <c r="AS39">
        <v>0.0002942</v>
      </c>
      <c r="AT39">
        <v>0.0003526</v>
      </c>
      <c r="AU39">
        <v>0.0004789</v>
      </c>
      <c r="AV39">
        <v>0.0005825</v>
      </c>
      <c r="AW39">
        <v>0.0006669</v>
      </c>
      <c r="AX39">
        <v>0.0007648</v>
      </c>
      <c r="AY39">
        <v>0.0008991</v>
      </c>
      <c r="AZ39">
        <v>0.0012</v>
      </c>
      <c r="BA39">
        <v>0.0014</v>
      </c>
      <c r="BB39">
        <v>0.0015</v>
      </c>
      <c r="BC39">
        <v>0.0017</v>
      </c>
      <c r="BD39">
        <v>0.0019</v>
      </c>
      <c r="BE39">
        <v>0.0022</v>
      </c>
      <c r="BF39">
        <v>0.0025</v>
      </c>
      <c r="BG39">
        <v>0.0028</v>
      </c>
      <c r="BH39">
        <v>0.0031</v>
      </c>
      <c r="BI39">
        <v>0.0034</v>
      </c>
      <c r="BJ39">
        <v>0.0038</v>
      </c>
      <c r="BK39">
        <v>0.0043</v>
      </c>
      <c r="BL39">
        <v>0.0048</v>
      </c>
      <c r="BM39">
        <v>0.0053</v>
      </c>
      <c r="BN39">
        <v>0.0058</v>
      </c>
      <c r="BO39">
        <v>0.0065</v>
      </c>
      <c r="BP39">
        <v>0.0072</v>
      </c>
      <c r="BQ39">
        <v>0.0078</v>
      </c>
      <c r="BR39">
        <v>0.0084</v>
      </c>
      <c r="BS39">
        <v>0.0094</v>
      </c>
      <c r="BT39">
        <v>0.0104</v>
      </c>
      <c r="BU39">
        <v>0.0111</v>
      </c>
      <c r="BV39">
        <v>0.0118</v>
      </c>
      <c r="BW39">
        <v>0.0126</v>
      </c>
      <c r="BX39">
        <v>0.0134</v>
      </c>
      <c r="BY39">
        <v>0.0144</v>
      </c>
      <c r="BZ39">
        <v>0.0274</v>
      </c>
      <c r="CA39">
        <v>0.0445</v>
      </c>
      <c r="CB39">
        <v>0.0671</v>
      </c>
      <c r="CC39">
        <v>0.0912</v>
      </c>
      <c r="CD39">
        <v>0.1166</v>
      </c>
      <c r="CE39">
        <v>0.1395</v>
      </c>
      <c r="CF39">
        <v>0.1607</v>
      </c>
      <c r="CG39">
        <v>0.1817</v>
      </c>
      <c r="CH39">
        <v>0.199</v>
      </c>
      <c r="CI39">
        <v>0.2167</v>
      </c>
      <c r="CJ39">
        <v>0.2341</v>
      </c>
      <c r="CK39">
        <v>0.2512</v>
      </c>
      <c r="CL39">
        <v>0.268</v>
      </c>
      <c r="CM39">
        <v>0.284</v>
      </c>
      <c r="CN39">
        <v>0.2996</v>
      </c>
      <c r="CO39">
        <v>0.3685</v>
      </c>
      <c r="CP39">
        <v>0.4055</v>
      </c>
      <c r="CQ39">
        <v>0.4227</v>
      </c>
      <c r="CR39">
        <v>0.4375</v>
      </c>
      <c r="CS39">
        <v>0.4524</v>
      </c>
      <c r="CT39">
        <v>0.4745</v>
      </c>
      <c r="CU39">
        <v>0.481</v>
      </c>
      <c r="CV39">
        <v>0.4842</v>
      </c>
      <c r="CW39">
        <v>0.4874</v>
      </c>
      <c r="CX39">
        <v>0.4899</v>
      </c>
      <c r="CY39">
        <v>0.4925</v>
      </c>
      <c r="CZ39">
        <v>0.497</v>
      </c>
      <c r="DA39">
        <v>0.5062</v>
      </c>
      <c r="DB39">
        <v>0.5153</v>
      </c>
      <c r="DC39">
        <v>0.5244</v>
      </c>
      <c r="DD39">
        <v>0.5378</v>
      </c>
      <c r="DE39">
        <v>0.548</v>
      </c>
      <c r="DF39">
        <v>0.5583</v>
      </c>
      <c r="DG39">
        <v>0.5672</v>
      </c>
      <c r="DH39">
        <v>0.57</v>
      </c>
      <c r="DI39">
        <v>0.5863</v>
      </c>
      <c r="DJ39">
        <v>0.73</v>
      </c>
      <c r="DK39">
        <v>0.7585</v>
      </c>
      <c r="DL39">
        <v>0.7854</v>
      </c>
      <c r="DM39">
        <v>0.8</v>
      </c>
      <c r="DN39">
        <v>0.8</v>
      </c>
      <c r="DO39">
        <v>0.8</v>
      </c>
      <c r="DP39">
        <v>0.8</v>
      </c>
      <c r="DQ39">
        <v>0.8</v>
      </c>
      <c r="DR39">
        <v>0.8</v>
      </c>
      <c r="DS39">
        <v>0.9301</v>
      </c>
      <c r="DT39">
        <v>0.96</v>
      </c>
      <c r="DU39">
        <v>0.96</v>
      </c>
      <c r="DV39">
        <v>0.96</v>
      </c>
      <c r="DW39">
        <v>0.96</v>
      </c>
      <c r="DX39">
        <v>0.9723</v>
      </c>
    </row>
    <row r="40" spans="1:128">
      <c r="A40">
        <v>3.9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5.087e-8</v>
      </c>
      <c r="AB40">
        <v>4.803e-7</v>
      </c>
      <c r="AC40">
        <v>1.623e-6</v>
      </c>
      <c r="AD40">
        <v>3.47e-6</v>
      </c>
      <c r="AE40">
        <v>5.495e-6</v>
      </c>
      <c r="AF40">
        <v>8.612e-6</v>
      </c>
      <c r="AG40">
        <v>1.423e-5</v>
      </c>
      <c r="AH40">
        <v>1.905e-5</v>
      </c>
      <c r="AI40">
        <v>2.491e-5</v>
      </c>
      <c r="AJ40">
        <v>3.194e-5</v>
      </c>
      <c r="AK40">
        <v>4.059e-5</v>
      </c>
      <c r="AL40">
        <v>6.338e-5</v>
      </c>
      <c r="AM40">
        <v>8.318e-5</v>
      </c>
      <c r="AN40">
        <v>0.0001019</v>
      </c>
      <c r="AO40">
        <v>0.000123</v>
      </c>
      <c r="AP40">
        <v>0.0001671</v>
      </c>
      <c r="AQ40">
        <v>0.0002158</v>
      </c>
      <c r="AR40">
        <v>0.0002539</v>
      </c>
      <c r="AS40">
        <v>0.0002987</v>
      </c>
      <c r="AT40">
        <v>0.0003579</v>
      </c>
      <c r="AU40">
        <v>0.0004866</v>
      </c>
      <c r="AV40">
        <v>0.000592</v>
      </c>
      <c r="AW40">
        <v>0.0006776</v>
      </c>
      <c r="AX40">
        <v>0.000777</v>
      </c>
      <c r="AY40">
        <v>0.0009132</v>
      </c>
      <c r="AZ40">
        <v>0.0012</v>
      </c>
      <c r="BA40">
        <v>0.0014</v>
      </c>
      <c r="BB40">
        <v>0.0016</v>
      </c>
      <c r="BC40">
        <v>0.0017</v>
      </c>
      <c r="BD40">
        <v>0.0019</v>
      </c>
      <c r="BE40">
        <v>0.0022</v>
      </c>
      <c r="BF40">
        <v>0.0026</v>
      </c>
      <c r="BG40">
        <v>0.0028</v>
      </c>
      <c r="BH40">
        <v>0.0031</v>
      </c>
      <c r="BI40">
        <v>0.0034</v>
      </c>
      <c r="BJ40">
        <v>0.0038</v>
      </c>
      <c r="BK40">
        <v>0.0044</v>
      </c>
      <c r="BL40">
        <v>0.0049</v>
      </c>
      <c r="BM40">
        <v>0.0053</v>
      </c>
      <c r="BN40">
        <v>0.0058</v>
      </c>
      <c r="BO40">
        <v>0.0066</v>
      </c>
      <c r="BP40">
        <v>0.0073</v>
      </c>
      <c r="BQ40">
        <v>0.0079</v>
      </c>
      <c r="BR40">
        <v>0.0085</v>
      </c>
      <c r="BS40">
        <v>0.0095</v>
      </c>
      <c r="BT40">
        <v>0.0105</v>
      </c>
      <c r="BU40">
        <v>0.0113</v>
      </c>
      <c r="BV40">
        <v>0.012</v>
      </c>
      <c r="BW40">
        <v>0.0128</v>
      </c>
      <c r="BX40">
        <v>0.0135</v>
      </c>
      <c r="BY40">
        <v>0.0146</v>
      </c>
      <c r="BZ40">
        <v>0.0277</v>
      </c>
      <c r="CA40">
        <v>0.0449</v>
      </c>
      <c r="CB40">
        <v>0.0675</v>
      </c>
      <c r="CC40">
        <v>0.0917</v>
      </c>
      <c r="CD40">
        <v>0.1172</v>
      </c>
      <c r="CE40">
        <v>0.14</v>
      </c>
      <c r="CF40">
        <v>0.1612</v>
      </c>
      <c r="CG40">
        <v>0.1821</v>
      </c>
      <c r="CH40">
        <v>0.1994</v>
      </c>
      <c r="CI40">
        <v>0.217</v>
      </c>
      <c r="CJ40">
        <v>0.2344</v>
      </c>
      <c r="CK40">
        <v>0.2515</v>
      </c>
      <c r="CL40">
        <v>0.2683</v>
      </c>
      <c r="CM40">
        <v>0.2844</v>
      </c>
      <c r="CN40">
        <v>0.3</v>
      </c>
      <c r="CO40">
        <v>0.3688</v>
      </c>
      <c r="CP40">
        <v>0.4057</v>
      </c>
      <c r="CQ40">
        <v>0.4229</v>
      </c>
      <c r="CR40">
        <v>0.4376</v>
      </c>
      <c r="CS40">
        <v>0.4525</v>
      </c>
      <c r="CT40">
        <v>0.4746</v>
      </c>
      <c r="CU40">
        <v>0.481</v>
      </c>
      <c r="CV40">
        <v>0.4842</v>
      </c>
      <c r="CW40">
        <v>0.4874</v>
      </c>
      <c r="CX40">
        <v>0.4899</v>
      </c>
      <c r="CY40">
        <v>0.4926</v>
      </c>
      <c r="CZ40">
        <v>0.4972</v>
      </c>
      <c r="DA40">
        <v>0.5063</v>
      </c>
      <c r="DB40">
        <v>0.5155</v>
      </c>
      <c r="DC40">
        <v>0.5246</v>
      </c>
      <c r="DD40">
        <v>0.5378</v>
      </c>
      <c r="DE40">
        <v>0.5481</v>
      </c>
      <c r="DF40">
        <v>0.5583</v>
      </c>
      <c r="DG40">
        <v>0.5672</v>
      </c>
      <c r="DH40">
        <v>0.57</v>
      </c>
      <c r="DI40">
        <v>0.5863</v>
      </c>
      <c r="DJ40">
        <v>0.73</v>
      </c>
      <c r="DK40">
        <v>0.7585</v>
      </c>
      <c r="DL40">
        <v>0.7854</v>
      </c>
      <c r="DM40">
        <v>0.8</v>
      </c>
      <c r="DN40">
        <v>0.8</v>
      </c>
      <c r="DO40">
        <v>0.8</v>
      </c>
      <c r="DP40">
        <v>0.8</v>
      </c>
      <c r="DQ40">
        <v>0.8</v>
      </c>
      <c r="DR40">
        <v>0.8</v>
      </c>
      <c r="DS40">
        <v>0.9301</v>
      </c>
      <c r="DT40">
        <v>0.96</v>
      </c>
      <c r="DU40">
        <v>0.96</v>
      </c>
      <c r="DV40">
        <v>0.96</v>
      </c>
      <c r="DW40">
        <v>0.96</v>
      </c>
      <c r="DX40">
        <v>0.9723</v>
      </c>
    </row>
    <row r="41" spans="1:128">
      <c r="A41">
        <v>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5.087e-8</v>
      </c>
      <c r="AB41">
        <v>4.803e-7</v>
      </c>
      <c r="AC41">
        <v>1.623e-6</v>
      </c>
      <c r="AD41">
        <v>3.47e-6</v>
      </c>
      <c r="AE41">
        <v>5.495e-6</v>
      </c>
      <c r="AF41">
        <v>8.612e-6</v>
      </c>
      <c r="AG41">
        <v>1.423e-5</v>
      </c>
      <c r="AH41">
        <v>1.921e-5</v>
      </c>
      <c r="AI41">
        <v>2.517e-5</v>
      </c>
      <c r="AJ41">
        <v>3.241e-5</v>
      </c>
      <c r="AK41">
        <v>4.147e-5</v>
      </c>
      <c r="AL41">
        <v>6.442e-5</v>
      </c>
      <c r="AM41">
        <v>8.432e-5</v>
      </c>
      <c r="AN41">
        <v>0.0001031</v>
      </c>
      <c r="AO41">
        <v>0.0001245</v>
      </c>
      <c r="AP41">
        <v>0.000169</v>
      </c>
      <c r="AQ41">
        <v>0.0002183</v>
      </c>
      <c r="AR41">
        <v>0.000257</v>
      </c>
      <c r="AS41">
        <v>0.0003026</v>
      </c>
      <c r="AT41">
        <v>0.0003627</v>
      </c>
      <c r="AU41">
        <v>0.0004934</v>
      </c>
      <c r="AV41">
        <v>0.0006003</v>
      </c>
      <c r="AW41">
        <v>0.000687</v>
      </c>
      <c r="AX41">
        <v>0.0007882</v>
      </c>
      <c r="AY41">
        <v>0.0009265</v>
      </c>
      <c r="AZ41">
        <v>0.0012</v>
      </c>
      <c r="BA41">
        <v>0.0014</v>
      </c>
      <c r="BB41">
        <v>0.0016</v>
      </c>
      <c r="BC41">
        <v>0.0018</v>
      </c>
      <c r="BD41">
        <v>0.0019</v>
      </c>
      <c r="BE41">
        <v>0.0023</v>
      </c>
      <c r="BF41">
        <v>0.0026</v>
      </c>
      <c r="BG41">
        <v>0.0029</v>
      </c>
      <c r="BH41">
        <v>0.0032</v>
      </c>
      <c r="BI41">
        <v>0.0035</v>
      </c>
      <c r="BJ41">
        <v>0.0039</v>
      </c>
      <c r="BK41">
        <v>0.0044</v>
      </c>
      <c r="BL41">
        <v>0.005</v>
      </c>
      <c r="BM41">
        <v>0.0054</v>
      </c>
      <c r="BN41">
        <v>0.0059</v>
      </c>
      <c r="BO41">
        <v>0.0067</v>
      </c>
      <c r="BP41">
        <v>0.0074</v>
      </c>
      <c r="BQ41">
        <v>0.008</v>
      </c>
      <c r="BR41">
        <v>0.0086</v>
      </c>
      <c r="BS41">
        <v>0.0096</v>
      </c>
      <c r="BT41">
        <v>0.0107</v>
      </c>
      <c r="BU41">
        <v>0.0114</v>
      </c>
      <c r="BV41">
        <v>0.0121</v>
      </c>
      <c r="BW41">
        <v>0.0129</v>
      </c>
      <c r="BX41">
        <v>0.0137</v>
      </c>
      <c r="BY41">
        <v>0.0148</v>
      </c>
      <c r="BZ41">
        <v>0.028</v>
      </c>
      <c r="CA41">
        <v>0.0453</v>
      </c>
      <c r="CB41">
        <v>0.068</v>
      </c>
      <c r="CC41">
        <v>0.0922</v>
      </c>
      <c r="CD41">
        <v>0.1177</v>
      </c>
      <c r="CE41">
        <v>0.1405</v>
      </c>
      <c r="CF41">
        <v>0.1616</v>
      </c>
      <c r="CG41">
        <v>0.1825</v>
      </c>
      <c r="CH41">
        <v>0.1998</v>
      </c>
      <c r="CI41">
        <v>0.2174</v>
      </c>
      <c r="CJ41">
        <v>0.2348</v>
      </c>
      <c r="CK41">
        <v>0.2519</v>
      </c>
      <c r="CL41">
        <v>0.2687</v>
      </c>
      <c r="CM41">
        <v>0.2847</v>
      </c>
      <c r="CN41">
        <v>0.3003</v>
      </c>
      <c r="CO41">
        <v>0.3691</v>
      </c>
      <c r="CP41">
        <v>0.4059</v>
      </c>
      <c r="CQ41">
        <v>0.423</v>
      </c>
      <c r="CR41">
        <v>0.4377</v>
      </c>
      <c r="CS41">
        <v>0.4526</v>
      </c>
      <c r="CT41">
        <v>0.4746</v>
      </c>
      <c r="CU41">
        <v>0.4811</v>
      </c>
      <c r="CV41">
        <v>0.4842</v>
      </c>
      <c r="CW41">
        <v>0.4874</v>
      </c>
      <c r="CX41">
        <v>0.4899</v>
      </c>
      <c r="CY41">
        <v>0.4926</v>
      </c>
      <c r="CZ41">
        <v>0.4973</v>
      </c>
      <c r="DA41">
        <v>0.5065</v>
      </c>
      <c r="DB41">
        <v>0.5156</v>
      </c>
      <c r="DC41">
        <v>0.5247</v>
      </c>
      <c r="DD41">
        <v>0.5379</v>
      </c>
      <c r="DE41">
        <v>0.5481</v>
      </c>
      <c r="DF41">
        <v>0.5583</v>
      </c>
      <c r="DG41">
        <v>0.5672</v>
      </c>
      <c r="DH41">
        <v>0.57</v>
      </c>
      <c r="DI41">
        <v>0.5863</v>
      </c>
      <c r="DJ41">
        <v>0.73</v>
      </c>
      <c r="DK41">
        <v>0.7585</v>
      </c>
      <c r="DL41">
        <v>0.7854</v>
      </c>
      <c r="DM41">
        <v>0.8</v>
      </c>
      <c r="DN41">
        <v>0.8</v>
      </c>
      <c r="DO41">
        <v>0.8</v>
      </c>
      <c r="DP41">
        <v>0.8</v>
      </c>
      <c r="DQ41">
        <v>0.8</v>
      </c>
      <c r="DR41">
        <v>0.8</v>
      </c>
      <c r="DS41">
        <v>0.9301</v>
      </c>
      <c r="DT41">
        <v>0.96</v>
      </c>
      <c r="DU41">
        <v>0.96</v>
      </c>
      <c r="DV41">
        <v>0.96</v>
      </c>
      <c r="DW41">
        <v>0.96</v>
      </c>
      <c r="DX41">
        <v>0.9723</v>
      </c>
    </row>
    <row r="42" spans="1:128">
      <c r="A42">
        <v>4.1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5.087e-8</v>
      </c>
      <c r="AB42">
        <v>4.803e-7</v>
      </c>
      <c r="AC42">
        <v>1.703e-6</v>
      </c>
      <c r="AD42">
        <v>3.507e-6</v>
      </c>
      <c r="AE42">
        <v>5.495e-6</v>
      </c>
      <c r="AF42">
        <v>8.684e-6</v>
      </c>
      <c r="AG42">
        <v>1.453e-5</v>
      </c>
      <c r="AH42">
        <v>1.959e-5</v>
      </c>
      <c r="AI42">
        <v>2.562e-5</v>
      </c>
      <c r="AJ42">
        <v>3.282e-5</v>
      </c>
      <c r="AK42">
        <v>4.168e-5</v>
      </c>
      <c r="AL42">
        <v>6.506e-5</v>
      </c>
      <c r="AM42">
        <v>8.525e-5</v>
      </c>
      <c r="AN42">
        <v>0.0001042</v>
      </c>
      <c r="AO42">
        <v>0.0001258</v>
      </c>
      <c r="AP42">
        <v>0.0001709</v>
      </c>
      <c r="AQ42">
        <v>0.0002207</v>
      </c>
      <c r="AR42">
        <v>0.0002597</v>
      </c>
      <c r="AS42">
        <v>0.0003057</v>
      </c>
      <c r="AT42">
        <v>0.0003666</v>
      </c>
      <c r="AU42">
        <v>0.0004996</v>
      </c>
      <c r="AV42">
        <v>0.0006082</v>
      </c>
      <c r="AW42">
        <v>0.000696</v>
      </c>
      <c r="AX42">
        <v>0.0007982</v>
      </c>
      <c r="AY42">
        <v>0.000938</v>
      </c>
      <c r="AZ42">
        <v>0.0012</v>
      </c>
      <c r="BA42">
        <v>0.0014</v>
      </c>
      <c r="BB42">
        <v>0.0016</v>
      </c>
      <c r="BC42">
        <v>0.0018</v>
      </c>
      <c r="BD42">
        <v>0.002</v>
      </c>
      <c r="BE42">
        <v>0.0023</v>
      </c>
      <c r="BF42">
        <v>0.0026</v>
      </c>
      <c r="BG42">
        <v>0.0029</v>
      </c>
      <c r="BH42">
        <v>0.0032</v>
      </c>
      <c r="BI42">
        <v>0.0035</v>
      </c>
      <c r="BJ42">
        <v>0.0039</v>
      </c>
      <c r="BK42">
        <v>0.0045</v>
      </c>
      <c r="BL42">
        <v>0.005</v>
      </c>
      <c r="BM42">
        <v>0.0055</v>
      </c>
      <c r="BN42">
        <v>0.006</v>
      </c>
      <c r="BO42">
        <v>0.0068</v>
      </c>
      <c r="BP42">
        <v>0.0075</v>
      </c>
      <c r="BQ42">
        <v>0.0081</v>
      </c>
      <c r="BR42">
        <v>0.0087</v>
      </c>
      <c r="BS42">
        <v>0.0097</v>
      </c>
      <c r="BT42">
        <v>0.0108</v>
      </c>
      <c r="BU42">
        <v>0.0115</v>
      </c>
      <c r="BV42">
        <v>0.0123</v>
      </c>
      <c r="BW42">
        <v>0.013</v>
      </c>
      <c r="BX42">
        <v>0.0138</v>
      </c>
      <c r="BY42">
        <v>0.0149</v>
      </c>
      <c r="BZ42">
        <v>0.0283</v>
      </c>
      <c r="CA42">
        <v>0.0456</v>
      </c>
      <c r="CB42">
        <v>0.0684</v>
      </c>
      <c r="CC42">
        <v>0.0927</v>
      </c>
      <c r="CD42">
        <v>0.1182</v>
      </c>
      <c r="CE42">
        <v>0.1409</v>
      </c>
      <c r="CF42">
        <v>0.162</v>
      </c>
      <c r="CG42">
        <v>0.1829</v>
      </c>
      <c r="CH42">
        <v>0.2001</v>
      </c>
      <c r="CI42">
        <v>0.2177</v>
      </c>
      <c r="CJ42">
        <v>0.2351</v>
      </c>
      <c r="CK42">
        <v>0.2522</v>
      </c>
      <c r="CL42">
        <v>0.269</v>
      </c>
      <c r="CM42">
        <v>0.285</v>
      </c>
      <c r="CN42">
        <v>0.3006</v>
      </c>
      <c r="CO42">
        <v>0.3694</v>
      </c>
      <c r="CP42">
        <v>0.406</v>
      </c>
      <c r="CQ42">
        <v>0.4231</v>
      </c>
      <c r="CR42">
        <v>0.4378</v>
      </c>
      <c r="CS42">
        <v>0.4527</v>
      </c>
      <c r="CT42">
        <v>0.4747</v>
      </c>
      <c r="CU42">
        <v>0.4811</v>
      </c>
      <c r="CV42">
        <v>0.4843</v>
      </c>
      <c r="CW42">
        <v>0.4874</v>
      </c>
      <c r="CX42">
        <v>0.4899</v>
      </c>
      <c r="CY42">
        <v>0.4926</v>
      </c>
      <c r="CZ42">
        <v>0.4975</v>
      </c>
      <c r="DA42">
        <v>0.5066</v>
      </c>
      <c r="DB42">
        <v>0.5157</v>
      </c>
      <c r="DC42">
        <v>0.5249</v>
      </c>
      <c r="DD42">
        <v>0.5379</v>
      </c>
      <c r="DE42">
        <v>0.5481</v>
      </c>
      <c r="DF42">
        <v>0.5583</v>
      </c>
      <c r="DG42">
        <v>0.5672</v>
      </c>
      <c r="DH42">
        <v>0.57</v>
      </c>
      <c r="DI42">
        <v>0.5863</v>
      </c>
      <c r="DJ42">
        <v>0.73</v>
      </c>
      <c r="DK42">
        <v>0.7585</v>
      </c>
      <c r="DL42">
        <v>0.7854</v>
      </c>
      <c r="DM42">
        <v>0.8</v>
      </c>
      <c r="DN42">
        <v>0.8</v>
      </c>
      <c r="DO42">
        <v>0.8</v>
      </c>
      <c r="DP42">
        <v>0.8</v>
      </c>
      <c r="DQ42">
        <v>0.8</v>
      </c>
      <c r="DR42">
        <v>0.8</v>
      </c>
      <c r="DS42">
        <v>0.9301</v>
      </c>
      <c r="DT42">
        <v>0.96</v>
      </c>
      <c r="DU42">
        <v>0.96</v>
      </c>
      <c r="DV42">
        <v>0.96</v>
      </c>
      <c r="DW42">
        <v>0.96</v>
      </c>
      <c r="DX42">
        <v>0.9723</v>
      </c>
    </row>
    <row r="43" spans="1:128">
      <c r="A43">
        <v>4.2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5.087e-8</v>
      </c>
      <c r="AB43">
        <v>4.803e-7</v>
      </c>
      <c r="AC43">
        <v>1.703e-6</v>
      </c>
      <c r="AD43">
        <v>3.57e-6</v>
      </c>
      <c r="AE43">
        <v>5.595e-6</v>
      </c>
      <c r="AF43">
        <v>8.808e-6</v>
      </c>
      <c r="AG43">
        <v>1.473e-5</v>
      </c>
      <c r="AH43">
        <v>1.971e-5</v>
      </c>
      <c r="AI43">
        <v>2.594e-5</v>
      </c>
      <c r="AJ43">
        <v>3.332e-5</v>
      </c>
      <c r="AK43">
        <v>4.218e-5</v>
      </c>
      <c r="AL43">
        <v>6.563e-5</v>
      </c>
      <c r="AM43">
        <v>8.603e-5</v>
      </c>
      <c r="AN43">
        <v>0.0001053</v>
      </c>
      <c r="AO43">
        <v>0.0001274</v>
      </c>
      <c r="AP43">
        <v>0.0001727</v>
      </c>
      <c r="AQ43">
        <v>0.0002229</v>
      </c>
      <c r="AR43">
        <v>0.0002623</v>
      </c>
      <c r="AS43">
        <v>0.0003089</v>
      </c>
      <c r="AT43">
        <v>0.0003706</v>
      </c>
      <c r="AU43">
        <v>0.0005051</v>
      </c>
      <c r="AV43">
        <v>0.0006151</v>
      </c>
      <c r="AW43">
        <v>0.0007041</v>
      </c>
      <c r="AX43">
        <v>0.0008076</v>
      </c>
      <c r="AY43">
        <v>0.0009489</v>
      </c>
      <c r="AZ43">
        <v>0.0012</v>
      </c>
      <c r="BA43">
        <v>0.0014</v>
      </c>
      <c r="BB43">
        <v>0.0016</v>
      </c>
      <c r="BC43">
        <v>0.0018</v>
      </c>
      <c r="BD43">
        <v>0.002</v>
      </c>
      <c r="BE43">
        <v>0.0023</v>
      </c>
      <c r="BF43">
        <v>0.0027</v>
      </c>
      <c r="BG43">
        <v>0.0029</v>
      </c>
      <c r="BH43">
        <v>0.0032</v>
      </c>
      <c r="BI43">
        <v>0.0036</v>
      </c>
      <c r="BJ43">
        <v>0.004</v>
      </c>
      <c r="BK43">
        <v>0.0045</v>
      </c>
      <c r="BL43">
        <v>0.0051</v>
      </c>
      <c r="BM43">
        <v>0.0055</v>
      </c>
      <c r="BN43">
        <v>0.0061</v>
      </c>
      <c r="BO43">
        <v>0.0068</v>
      </c>
      <c r="BP43">
        <v>0.0076</v>
      </c>
      <c r="BQ43">
        <v>0.0082</v>
      </c>
      <c r="BR43">
        <v>0.0088</v>
      </c>
      <c r="BS43">
        <v>0.0098</v>
      </c>
      <c r="BT43">
        <v>0.0109</v>
      </c>
      <c r="BU43">
        <v>0.0116</v>
      </c>
      <c r="BV43">
        <v>0.0124</v>
      </c>
      <c r="BW43">
        <v>0.0132</v>
      </c>
      <c r="BX43">
        <v>0.014</v>
      </c>
      <c r="BY43">
        <v>0.0151</v>
      </c>
      <c r="BZ43">
        <v>0.0285</v>
      </c>
      <c r="CA43">
        <v>0.0459</v>
      </c>
      <c r="CB43">
        <v>0.0688</v>
      </c>
      <c r="CC43">
        <v>0.0931</v>
      </c>
      <c r="CD43">
        <v>0.1186</v>
      </c>
      <c r="CE43">
        <v>0.1413</v>
      </c>
      <c r="CF43">
        <v>0.1624</v>
      </c>
      <c r="CG43">
        <v>0.1832</v>
      </c>
      <c r="CH43">
        <v>0.2004</v>
      </c>
      <c r="CI43">
        <v>0.218</v>
      </c>
      <c r="CJ43">
        <v>0.2353</v>
      </c>
      <c r="CK43">
        <v>0.2524</v>
      </c>
      <c r="CL43">
        <v>0.2693</v>
      </c>
      <c r="CM43">
        <v>0.2853</v>
      </c>
      <c r="CN43">
        <v>0.3008</v>
      </c>
      <c r="CO43">
        <v>0.3696</v>
      </c>
      <c r="CP43">
        <v>0.4062</v>
      </c>
      <c r="CQ43">
        <v>0.4232</v>
      </c>
      <c r="CR43">
        <v>0.4379</v>
      </c>
      <c r="CS43">
        <v>0.4528</v>
      </c>
      <c r="CT43">
        <v>0.4747</v>
      </c>
      <c r="CU43">
        <v>0.4811</v>
      </c>
      <c r="CV43">
        <v>0.4843</v>
      </c>
      <c r="CW43">
        <v>0.4874</v>
      </c>
      <c r="CX43">
        <v>0.4899</v>
      </c>
      <c r="CY43">
        <v>0.4926</v>
      </c>
      <c r="CZ43">
        <v>0.4976</v>
      </c>
      <c r="DA43">
        <v>0.5067</v>
      </c>
      <c r="DB43">
        <v>0.5159</v>
      </c>
      <c r="DC43">
        <v>0.525</v>
      </c>
      <c r="DD43">
        <v>0.538</v>
      </c>
      <c r="DE43">
        <v>0.5482</v>
      </c>
      <c r="DF43">
        <v>0.5584</v>
      </c>
      <c r="DG43">
        <v>0.5672</v>
      </c>
      <c r="DH43">
        <v>0.57</v>
      </c>
      <c r="DI43">
        <v>0.5863</v>
      </c>
      <c r="DJ43">
        <v>0.73</v>
      </c>
      <c r="DK43">
        <v>0.7585</v>
      </c>
      <c r="DL43">
        <v>0.7854</v>
      </c>
      <c r="DM43">
        <v>0.8</v>
      </c>
      <c r="DN43">
        <v>0.8</v>
      </c>
      <c r="DO43">
        <v>0.8</v>
      </c>
      <c r="DP43">
        <v>0.8</v>
      </c>
      <c r="DQ43">
        <v>0.8</v>
      </c>
      <c r="DR43">
        <v>0.8</v>
      </c>
      <c r="DS43">
        <v>0.9301</v>
      </c>
      <c r="DT43">
        <v>0.96</v>
      </c>
      <c r="DU43">
        <v>0.96</v>
      </c>
      <c r="DV43">
        <v>0.96</v>
      </c>
      <c r="DW43">
        <v>0.96</v>
      </c>
      <c r="DX43">
        <v>0.9723</v>
      </c>
    </row>
    <row r="44" spans="1:128">
      <c r="A44">
        <v>4.3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5.087e-8</v>
      </c>
      <c r="AB44">
        <v>4.803e-7</v>
      </c>
      <c r="AC44">
        <v>1.703e-6</v>
      </c>
      <c r="AD44">
        <v>3.57e-6</v>
      </c>
      <c r="AE44">
        <v>5.595e-6</v>
      </c>
      <c r="AF44">
        <v>8.808e-6</v>
      </c>
      <c r="AG44">
        <v>1.474e-5</v>
      </c>
      <c r="AH44">
        <v>1.994e-5</v>
      </c>
      <c r="AI44">
        <v>2.618e-5</v>
      </c>
      <c r="AJ44">
        <v>3.358e-5</v>
      </c>
      <c r="AK44">
        <v>4.259e-5</v>
      </c>
      <c r="AL44">
        <v>6.632e-5</v>
      </c>
      <c r="AM44">
        <v>8.674e-5</v>
      </c>
      <c r="AN44">
        <v>0.000106</v>
      </c>
      <c r="AO44">
        <v>0.0001283</v>
      </c>
      <c r="AP44">
        <v>0.0001742</v>
      </c>
      <c r="AQ44">
        <v>0.0002249</v>
      </c>
      <c r="AR44">
        <v>0.0002648</v>
      </c>
      <c r="AS44">
        <v>0.0003119</v>
      </c>
      <c r="AT44">
        <v>0.0003743</v>
      </c>
      <c r="AU44">
        <v>0.00051</v>
      </c>
      <c r="AV44">
        <v>0.0006211</v>
      </c>
      <c r="AW44">
        <v>0.0007111</v>
      </c>
      <c r="AX44">
        <v>0.0008157</v>
      </c>
      <c r="AY44">
        <v>0.0009584</v>
      </c>
      <c r="AZ44">
        <v>0.0012</v>
      </c>
      <c r="BA44">
        <v>0.0015</v>
      </c>
      <c r="BB44">
        <v>0.0016</v>
      </c>
      <c r="BC44">
        <v>0.0018</v>
      </c>
      <c r="BD44">
        <v>0.002</v>
      </c>
      <c r="BE44">
        <v>0.0023</v>
      </c>
      <c r="BF44">
        <v>0.0027</v>
      </c>
      <c r="BG44">
        <v>0.003</v>
      </c>
      <c r="BH44">
        <v>0.0033</v>
      </c>
      <c r="BI44">
        <v>0.0036</v>
      </c>
      <c r="BJ44">
        <v>0.004</v>
      </c>
      <c r="BK44">
        <v>0.0046</v>
      </c>
      <c r="BL44">
        <v>0.0051</v>
      </c>
      <c r="BM44">
        <v>0.0056</v>
      </c>
      <c r="BN44">
        <v>0.0061</v>
      </c>
      <c r="BO44">
        <v>0.0069</v>
      </c>
      <c r="BP44">
        <v>0.0076</v>
      </c>
      <c r="BQ44">
        <v>0.0082</v>
      </c>
      <c r="BR44">
        <v>0.0089</v>
      </c>
      <c r="BS44">
        <v>0.0099</v>
      </c>
      <c r="BT44">
        <v>0.011</v>
      </c>
      <c r="BU44">
        <v>0.0117</v>
      </c>
      <c r="BV44">
        <v>0.0125</v>
      </c>
      <c r="BW44">
        <v>0.0133</v>
      </c>
      <c r="BX44">
        <v>0.0141</v>
      </c>
      <c r="BY44">
        <v>0.0152</v>
      </c>
      <c r="BZ44">
        <v>0.0287</v>
      </c>
      <c r="CA44">
        <v>0.0462</v>
      </c>
      <c r="CB44">
        <v>0.069</v>
      </c>
      <c r="CC44">
        <v>0.0933</v>
      </c>
      <c r="CD44">
        <v>0.1189</v>
      </c>
      <c r="CE44">
        <v>0.1416</v>
      </c>
      <c r="CF44">
        <v>0.1626</v>
      </c>
      <c r="CG44">
        <v>0.1834</v>
      </c>
      <c r="CH44">
        <v>0.2006</v>
      </c>
      <c r="CI44">
        <v>0.2181</v>
      </c>
      <c r="CJ44">
        <v>0.2355</v>
      </c>
      <c r="CK44">
        <v>0.2526</v>
      </c>
      <c r="CL44">
        <v>0.2694</v>
      </c>
      <c r="CM44">
        <v>0.2855</v>
      </c>
      <c r="CN44">
        <v>0.301</v>
      </c>
      <c r="CO44">
        <v>0.3697</v>
      </c>
      <c r="CP44">
        <v>0.4062</v>
      </c>
      <c r="CQ44">
        <v>0.4233</v>
      </c>
      <c r="CR44">
        <v>0.4379</v>
      </c>
      <c r="CS44">
        <v>0.4528</v>
      </c>
      <c r="CT44">
        <v>0.4747</v>
      </c>
      <c r="CU44">
        <v>0.4811</v>
      </c>
      <c r="CV44">
        <v>0.4843</v>
      </c>
      <c r="CW44">
        <v>0.4874</v>
      </c>
      <c r="CX44">
        <v>0.49</v>
      </c>
      <c r="CY44">
        <v>0.4927</v>
      </c>
      <c r="CZ44">
        <v>0.4977</v>
      </c>
      <c r="DA44">
        <v>0.5068</v>
      </c>
      <c r="DB44">
        <v>0.5159</v>
      </c>
      <c r="DC44">
        <v>0.5251</v>
      </c>
      <c r="DD44">
        <v>0.538</v>
      </c>
      <c r="DE44">
        <v>0.5482</v>
      </c>
      <c r="DF44">
        <v>0.5584</v>
      </c>
      <c r="DG44">
        <v>0.5672</v>
      </c>
      <c r="DH44">
        <v>0.57</v>
      </c>
      <c r="DI44">
        <v>0.5863</v>
      </c>
      <c r="DJ44">
        <v>0.73</v>
      </c>
      <c r="DK44">
        <v>0.7585</v>
      </c>
      <c r="DL44">
        <v>0.7854</v>
      </c>
      <c r="DM44">
        <v>0.8</v>
      </c>
      <c r="DN44">
        <v>0.8</v>
      </c>
      <c r="DO44">
        <v>0.8</v>
      </c>
      <c r="DP44">
        <v>0.8</v>
      </c>
      <c r="DQ44">
        <v>0.8</v>
      </c>
      <c r="DR44">
        <v>0.8</v>
      </c>
      <c r="DS44">
        <v>0.9301</v>
      </c>
      <c r="DT44">
        <v>0.96</v>
      </c>
      <c r="DU44">
        <v>0.96</v>
      </c>
      <c r="DV44">
        <v>0.96</v>
      </c>
      <c r="DW44">
        <v>0.96</v>
      </c>
      <c r="DX44">
        <v>0.9723</v>
      </c>
    </row>
    <row r="45" spans="1:128">
      <c r="A45">
        <v>4.4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5.087e-8</v>
      </c>
      <c r="AB45">
        <v>4.803e-7</v>
      </c>
      <c r="AC45">
        <v>1.703e-6</v>
      </c>
      <c r="AD45">
        <v>3.57e-6</v>
      </c>
      <c r="AE45">
        <v>5.595e-6</v>
      </c>
      <c r="AF45">
        <v>8.879e-6</v>
      </c>
      <c r="AG45">
        <v>1.504e-5</v>
      </c>
      <c r="AH45">
        <v>2.024e-5</v>
      </c>
      <c r="AI45">
        <v>2.638e-5</v>
      </c>
      <c r="AJ45">
        <v>3.379e-5</v>
      </c>
      <c r="AK45">
        <v>4.309e-5</v>
      </c>
      <c r="AL45">
        <v>6.682e-5</v>
      </c>
      <c r="AM45">
        <v>8.744e-5</v>
      </c>
      <c r="AN45">
        <v>0.0001069</v>
      </c>
      <c r="AO45">
        <v>0.0001291</v>
      </c>
      <c r="AP45">
        <v>0.0001755</v>
      </c>
      <c r="AQ45">
        <v>0.0002267</v>
      </c>
      <c r="AR45">
        <v>0.0002667</v>
      </c>
      <c r="AS45">
        <v>0.0003142</v>
      </c>
      <c r="AT45">
        <v>0.0003772</v>
      </c>
      <c r="AU45">
        <v>0.0005144</v>
      </c>
      <c r="AV45">
        <v>0.0006266</v>
      </c>
      <c r="AW45">
        <v>0.0007176</v>
      </c>
      <c r="AX45">
        <v>0.0008228</v>
      </c>
      <c r="AY45">
        <v>0.0009663</v>
      </c>
      <c r="AZ45">
        <v>0.0012</v>
      </c>
      <c r="BA45">
        <v>0.0015</v>
      </c>
      <c r="BB45">
        <v>0.0016</v>
      </c>
      <c r="BC45">
        <v>0.0018</v>
      </c>
      <c r="BD45">
        <v>0.002</v>
      </c>
      <c r="BE45">
        <v>0.0024</v>
      </c>
      <c r="BF45">
        <v>0.0027</v>
      </c>
      <c r="BG45">
        <v>0.003</v>
      </c>
      <c r="BH45">
        <v>0.0033</v>
      </c>
      <c r="BI45">
        <v>0.0036</v>
      </c>
      <c r="BJ45">
        <v>0.004</v>
      </c>
      <c r="BK45">
        <v>0.0046</v>
      </c>
      <c r="BL45">
        <v>0.0052</v>
      </c>
      <c r="BM45">
        <v>0.0056</v>
      </c>
      <c r="BN45">
        <v>0.0062</v>
      </c>
      <c r="BO45">
        <v>0.007</v>
      </c>
      <c r="BP45">
        <v>0.0077</v>
      </c>
      <c r="BQ45">
        <v>0.0083</v>
      </c>
      <c r="BR45">
        <v>0.0089</v>
      </c>
      <c r="BS45">
        <v>0.01</v>
      </c>
      <c r="BT45">
        <v>0.0111</v>
      </c>
      <c r="BU45">
        <v>0.0118</v>
      </c>
      <c r="BV45">
        <v>0.0126</v>
      </c>
      <c r="BW45">
        <v>0.0133</v>
      </c>
      <c r="BX45">
        <v>0.0142</v>
      </c>
      <c r="BY45">
        <v>0.0153</v>
      </c>
      <c r="BZ45">
        <v>0.0288</v>
      </c>
      <c r="CA45">
        <v>0.0463</v>
      </c>
      <c r="CB45">
        <v>0.0692</v>
      </c>
      <c r="CC45">
        <v>0.0935</v>
      </c>
      <c r="CD45">
        <v>0.119</v>
      </c>
      <c r="CE45">
        <v>0.1417</v>
      </c>
      <c r="CF45">
        <v>0.1627</v>
      </c>
      <c r="CG45">
        <v>0.1834</v>
      </c>
      <c r="CH45">
        <v>0.2006</v>
      </c>
      <c r="CI45">
        <v>0.2182</v>
      </c>
      <c r="CJ45">
        <v>0.2356</v>
      </c>
      <c r="CK45">
        <v>0.2527</v>
      </c>
      <c r="CL45">
        <v>0.2695</v>
      </c>
      <c r="CM45">
        <v>0.2856</v>
      </c>
      <c r="CN45">
        <v>0.3011</v>
      </c>
      <c r="CO45">
        <v>0.3698</v>
      </c>
      <c r="CP45">
        <v>0.4063</v>
      </c>
      <c r="CQ45">
        <v>0.4233</v>
      </c>
      <c r="CR45">
        <v>0.4379</v>
      </c>
      <c r="CS45">
        <v>0.4528</v>
      </c>
      <c r="CT45">
        <v>0.4747</v>
      </c>
      <c r="CU45">
        <v>0.4811</v>
      </c>
      <c r="CV45">
        <v>0.4843</v>
      </c>
      <c r="CW45">
        <v>0.4874</v>
      </c>
      <c r="CX45">
        <v>0.49</v>
      </c>
      <c r="CY45">
        <v>0.4927</v>
      </c>
      <c r="CZ45">
        <v>0.4978</v>
      </c>
      <c r="DA45">
        <v>0.5069</v>
      </c>
      <c r="DB45">
        <v>0.516</v>
      </c>
      <c r="DC45">
        <v>0.5251</v>
      </c>
      <c r="DD45">
        <v>0.538</v>
      </c>
      <c r="DE45">
        <v>0.5482</v>
      </c>
      <c r="DF45">
        <v>0.5584</v>
      </c>
      <c r="DG45">
        <v>0.5672</v>
      </c>
      <c r="DH45">
        <v>0.57</v>
      </c>
      <c r="DI45">
        <v>0.5863</v>
      </c>
      <c r="DJ45">
        <v>0.73</v>
      </c>
      <c r="DK45">
        <v>0.7585</v>
      </c>
      <c r="DL45">
        <v>0.7854</v>
      </c>
      <c r="DM45">
        <v>0.8</v>
      </c>
      <c r="DN45">
        <v>0.8</v>
      </c>
      <c r="DO45">
        <v>0.8</v>
      </c>
      <c r="DP45">
        <v>0.8</v>
      </c>
      <c r="DQ45">
        <v>0.8</v>
      </c>
      <c r="DR45">
        <v>0.8</v>
      </c>
      <c r="DS45">
        <v>0.9301</v>
      </c>
      <c r="DT45">
        <v>0.96</v>
      </c>
      <c r="DU45">
        <v>0.96</v>
      </c>
      <c r="DV45">
        <v>0.96</v>
      </c>
      <c r="DW45">
        <v>0.96</v>
      </c>
      <c r="DX45">
        <v>0.9723</v>
      </c>
    </row>
    <row r="46" spans="1:128">
      <c r="A46">
        <v>4.5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5.087e-8</v>
      </c>
      <c r="AB46">
        <v>4.803e-7</v>
      </c>
      <c r="AC46">
        <v>1.703e-6</v>
      </c>
      <c r="AD46">
        <v>3.633e-6</v>
      </c>
      <c r="AE46">
        <v>5.651e-6</v>
      </c>
      <c r="AF46">
        <v>8.879e-6</v>
      </c>
      <c r="AG46">
        <v>1.504e-5</v>
      </c>
      <c r="AH46">
        <v>2.024e-5</v>
      </c>
      <c r="AI46">
        <v>2.643e-5</v>
      </c>
      <c r="AJ46">
        <v>3.389e-5</v>
      </c>
      <c r="AK46">
        <v>4.319e-5</v>
      </c>
      <c r="AL46">
        <v>6.698e-5</v>
      </c>
      <c r="AM46">
        <v>8.759e-5</v>
      </c>
      <c r="AN46">
        <v>0.0001071</v>
      </c>
      <c r="AO46">
        <v>0.0001293</v>
      </c>
      <c r="AP46">
        <v>0.0001758</v>
      </c>
      <c r="AQ46">
        <v>0.0002273</v>
      </c>
      <c r="AR46">
        <v>0.0002675</v>
      </c>
      <c r="AS46">
        <v>0.0003152</v>
      </c>
      <c r="AT46">
        <v>0.0003784</v>
      </c>
      <c r="AU46">
        <v>0.0005157</v>
      </c>
      <c r="AV46">
        <v>0.0006278</v>
      </c>
      <c r="AW46">
        <v>0.0007187</v>
      </c>
      <c r="AX46">
        <v>0.0008243</v>
      </c>
      <c r="AY46">
        <v>0.0009685</v>
      </c>
      <c r="AZ46">
        <v>0.0012</v>
      </c>
      <c r="BA46">
        <v>0.0015</v>
      </c>
      <c r="BB46">
        <v>0.0016</v>
      </c>
      <c r="BC46">
        <v>0.0018</v>
      </c>
      <c r="BD46">
        <v>0.002</v>
      </c>
      <c r="BE46">
        <v>0.0024</v>
      </c>
      <c r="BF46">
        <v>0.0027</v>
      </c>
      <c r="BG46">
        <v>0.003</v>
      </c>
      <c r="BH46">
        <v>0.0033</v>
      </c>
      <c r="BI46">
        <v>0.0036</v>
      </c>
      <c r="BJ46">
        <v>0.004</v>
      </c>
      <c r="BK46">
        <v>0.0046</v>
      </c>
      <c r="BL46">
        <v>0.0052</v>
      </c>
      <c r="BM46">
        <v>0.0056</v>
      </c>
      <c r="BN46">
        <v>0.0062</v>
      </c>
      <c r="BO46">
        <v>0.007</v>
      </c>
      <c r="BP46">
        <v>0.0077</v>
      </c>
      <c r="BQ46">
        <v>0.0083</v>
      </c>
      <c r="BR46">
        <v>0.0089</v>
      </c>
      <c r="BS46">
        <v>0.01</v>
      </c>
      <c r="BT46">
        <v>0.0111</v>
      </c>
      <c r="BU46">
        <v>0.0118</v>
      </c>
      <c r="BV46">
        <v>0.0126</v>
      </c>
      <c r="BW46">
        <v>0.0134</v>
      </c>
      <c r="BX46">
        <v>0.0142</v>
      </c>
      <c r="BY46">
        <v>0.0153</v>
      </c>
      <c r="BZ46">
        <v>0.0288</v>
      </c>
      <c r="CA46">
        <v>0.0464</v>
      </c>
      <c r="CB46">
        <v>0.0692</v>
      </c>
      <c r="CC46">
        <v>0.0935</v>
      </c>
      <c r="CD46">
        <v>0.119</v>
      </c>
      <c r="CE46">
        <v>0.1417</v>
      </c>
      <c r="CF46">
        <v>0.1627</v>
      </c>
      <c r="CG46">
        <v>0.1834</v>
      </c>
      <c r="CH46">
        <v>0.2006</v>
      </c>
      <c r="CI46">
        <v>0.2182</v>
      </c>
      <c r="CJ46">
        <v>0.2356</v>
      </c>
      <c r="CK46">
        <v>0.2527</v>
      </c>
      <c r="CL46">
        <v>0.2696</v>
      </c>
      <c r="CM46">
        <v>0.2856</v>
      </c>
      <c r="CN46">
        <v>0.3011</v>
      </c>
      <c r="CO46">
        <v>0.3698</v>
      </c>
      <c r="CP46">
        <v>0.4063</v>
      </c>
      <c r="CQ46">
        <v>0.4233</v>
      </c>
      <c r="CR46">
        <v>0.4379</v>
      </c>
      <c r="CS46">
        <v>0.4528</v>
      </c>
      <c r="CT46">
        <v>0.4747</v>
      </c>
      <c r="CU46">
        <v>0.4811</v>
      </c>
      <c r="CV46">
        <v>0.4843</v>
      </c>
      <c r="CW46">
        <v>0.4874</v>
      </c>
      <c r="CX46">
        <v>0.49</v>
      </c>
      <c r="CY46">
        <v>0.4927</v>
      </c>
      <c r="CZ46">
        <v>0.4978</v>
      </c>
      <c r="DA46">
        <v>0.5069</v>
      </c>
      <c r="DB46">
        <v>0.516</v>
      </c>
      <c r="DC46">
        <v>0.5251</v>
      </c>
      <c r="DD46">
        <v>0.538</v>
      </c>
      <c r="DE46">
        <v>0.5482</v>
      </c>
      <c r="DF46">
        <v>0.5584</v>
      </c>
      <c r="DG46">
        <v>0.5672</v>
      </c>
      <c r="DH46">
        <v>0.57</v>
      </c>
      <c r="DI46">
        <v>0.5863</v>
      </c>
      <c r="DJ46">
        <v>0.73</v>
      </c>
      <c r="DK46">
        <v>0.7585</v>
      </c>
      <c r="DL46">
        <v>0.7854</v>
      </c>
      <c r="DM46">
        <v>0.8</v>
      </c>
      <c r="DN46">
        <v>0.8</v>
      </c>
      <c r="DO46">
        <v>0.8</v>
      </c>
      <c r="DP46">
        <v>0.8</v>
      </c>
      <c r="DQ46">
        <v>0.8</v>
      </c>
      <c r="DR46">
        <v>0.8</v>
      </c>
      <c r="DS46">
        <v>0.9301</v>
      </c>
      <c r="DT46">
        <v>0.96</v>
      </c>
      <c r="DU46">
        <v>0.96</v>
      </c>
      <c r="DV46">
        <v>0.96</v>
      </c>
      <c r="DW46">
        <v>0.96</v>
      </c>
      <c r="DX46">
        <v>0.9723</v>
      </c>
    </row>
    <row r="47" spans="1:128">
      <c r="A47">
        <v>4.6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5.087e-8</v>
      </c>
      <c r="AB47">
        <v>4.803e-7</v>
      </c>
      <c r="AC47">
        <v>1.703e-6</v>
      </c>
      <c r="AD47">
        <v>3.633e-6</v>
      </c>
      <c r="AE47">
        <v>5.651e-6</v>
      </c>
      <c r="AF47">
        <v>8.879e-6</v>
      </c>
      <c r="AG47">
        <v>1.504e-5</v>
      </c>
      <c r="AH47">
        <v>2.024e-5</v>
      </c>
      <c r="AI47">
        <v>2.643e-5</v>
      </c>
      <c r="AJ47">
        <v>3.389e-5</v>
      </c>
      <c r="AK47">
        <v>4.319e-5</v>
      </c>
      <c r="AL47">
        <v>6.698e-5</v>
      </c>
      <c r="AM47">
        <v>8.759e-5</v>
      </c>
      <c r="AN47">
        <v>0.0001071</v>
      </c>
      <c r="AO47">
        <v>0.0001293</v>
      </c>
      <c r="AP47">
        <v>0.0001758</v>
      </c>
      <c r="AQ47">
        <v>0.0002273</v>
      </c>
      <c r="AR47">
        <v>0.0002675</v>
      </c>
      <c r="AS47">
        <v>0.0003152</v>
      </c>
      <c r="AT47">
        <v>0.0003784</v>
      </c>
      <c r="AU47">
        <v>0.0005157</v>
      </c>
      <c r="AV47">
        <v>0.0006278</v>
      </c>
      <c r="AW47">
        <v>0.0007187</v>
      </c>
      <c r="AX47">
        <v>0.0008243</v>
      </c>
      <c r="AY47">
        <v>0.0009685</v>
      </c>
      <c r="AZ47">
        <v>0.0012</v>
      </c>
      <c r="BA47">
        <v>0.0015</v>
      </c>
      <c r="BB47">
        <v>0.0016</v>
      </c>
      <c r="BC47">
        <v>0.0018</v>
      </c>
      <c r="BD47">
        <v>0.002</v>
      </c>
      <c r="BE47">
        <v>0.0024</v>
      </c>
      <c r="BF47">
        <v>0.0027</v>
      </c>
      <c r="BG47">
        <v>0.003</v>
      </c>
      <c r="BH47">
        <v>0.0033</v>
      </c>
      <c r="BI47">
        <v>0.0036</v>
      </c>
      <c r="BJ47">
        <v>0.004</v>
      </c>
      <c r="BK47">
        <v>0.0046</v>
      </c>
      <c r="BL47">
        <v>0.0052</v>
      </c>
      <c r="BM47">
        <v>0.0056</v>
      </c>
      <c r="BN47">
        <v>0.0062</v>
      </c>
      <c r="BO47">
        <v>0.007</v>
      </c>
      <c r="BP47">
        <v>0.0077</v>
      </c>
      <c r="BQ47">
        <v>0.0083</v>
      </c>
      <c r="BR47">
        <v>0.0089</v>
      </c>
      <c r="BS47">
        <v>0.01</v>
      </c>
      <c r="BT47">
        <v>0.0111</v>
      </c>
      <c r="BU47">
        <v>0.0118</v>
      </c>
      <c r="BV47">
        <v>0.0126</v>
      </c>
      <c r="BW47">
        <v>0.0134</v>
      </c>
      <c r="BX47">
        <v>0.0142</v>
      </c>
      <c r="BY47">
        <v>0.0153</v>
      </c>
      <c r="BZ47">
        <v>0.0288</v>
      </c>
      <c r="CA47">
        <v>0.0464</v>
      </c>
      <c r="CB47">
        <v>0.0692</v>
      </c>
      <c r="CC47">
        <v>0.0935</v>
      </c>
      <c r="CD47">
        <v>0.119</v>
      </c>
      <c r="CE47">
        <v>0.1417</v>
      </c>
      <c r="CF47">
        <v>0.1627</v>
      </c>
      <c r="CG47">
        <v>0.1834</v>
      </c>
      <c r="CH47">
        <v>0.2006</v>
      </c>
      <c r="CI47">
        <v>0.2182</v>
      </c>
      <c r="CJ47">
        <v>0.2356</v>
      </c>
      <c r="CK47">
        <v>0.2527</v>
      </c>
      <c r="CL47">
        <v>0.2696</v>
      </c>
      <c r="CM47">
        <v>0.2856</v>
      </c>
      <c r="CN47">
        <v>0.3011</v>
      </c>
      <c r="CO47">
        <v>0.3698</v>
      </c>
      <c r="CP47">
        <v>0.4063</v>
      </c>
      <c r="CQ47">
        <v>0.4233</v>
      </c>
      <c r="CR47">
        <v>0.4379</v>
      </c>
      <c r="CS47">
        <v>0.4528</v>
      </c>
      <c r="CT47">
        <v>0.4747</v>
      </c>
      <c r="CU47">
        <v>0.4811</v>
      </c>
      <c r="CV47">
        <v>0.4843</v>
      </c>
      <c r="CW47">
        <v>0.4874</v>
      </c>
      <c r="CX47">
        <v>0.49</v>
      </c>
      <c r="CY47">
        <v>0.4927</v>
      </c>
      <c r="CZ47">
        <v>0.4978</v>
      </c>
      <c r="DA47">
        <v>0.5069</v>
      </c>
      <c r="DB47">
        <v>0.516</v>
      </c>
      <c r="DC47">
        <v>0.5251</v>
      </c>
      <c r="DD47">
        <v>0.538</v>
      </c>
      <c r="DE47">
        <v>0.5482</v>
      </c>
      <c r="DF47">
        <v>0.5584</v>
      </c>
      <c r="DG47">
        <v>0.5672</v>
      </c>
      <c r="DH47">
        <v>0.57</v>
      </c>
      <c r="DI47">
        <v>0.5863</v>
      </c>
      <c r="DJ47">
        <v>0.73</v>
      </c>
      <c r="DK47">
        <v>0.7585</v>
      </c>
      <c r="DL47">
        <v>0.7854</v>
      </c>
      <c r="DM47">
        <v>0.8</v>
      </c>
      <c r="DN47">
        <v>0.8</v>
      </c>
      <c r="DO47">
        <v>0.8</v>
      </c>
      <c r="DP47">
        <v>0.8</v>
      </c>
      <c r="DQ47">
        <v>0.8</v>
      </c>
      <c r="DR47">
        <v>0.8</v>
      </c>
      <c r="DS47">
        <v>0.9301</v>
      </c>
      <c r="DT47">
        <v>0.96</v>
      </c>
      <c r="DU47">
        <v>0.96</v>
      </c>
      <c r="DV47">
        <v>0.96</v>
      </c>
      <c r="DW47">
        <v>0.96</v>
      </c>
      <c r="DX47">
        <v>0.9723</v>
      </c>
    </row>
    <row r="48" spans="1:128">
      <c r="A48">
        <v>4.7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5.087e-8</v>
      </c>
      <c r="AB48">
        <v>4.803e-7</v>
      </c>
      <c r="AC48">
        <v>1.703e-6</v>
      </c>
      <c r="AD48">
        <v>3.633e-6</v>
      </c>
      <c r="AE48">
        <v>5.651e-6</v>
      </c>
      <c r="AF48">
        <v>8.879e-6</v>
      </c>
      <c r="AG48">
        <v>1.504e-5</v>
      </c>
      <c r="AH48">
        <v>2.024e-5</v>
      </c>
      <c r="AI48">
        <v>2.643e-5</v>
      </c>
      <c r="AJ48">
        <v>3.389e-5</v>
      </c>
      <c r="AK48">
        <v>4.319e-5</v>
      </c>
      <c r="AL48">
        <v>6.698e-5</v>
      </c>
      <c r="AM48">
        <v>8.759e-5</v>
      </c>
      <c r="AN48">
        <v>0.0001071</v>
      </c>
      <c r="AO48">
        <v>0.0001293</v>
      </c>
      <c r="AP48">
        <v>0.0001758</v>
      </c>
      <c r="AQ48">
        <v>0.0002273</v>
      </c>
      <c r="AR48">
        <v>0.0002675</v>
      </c>
      <c r="AS48">
        <v>0.0003152</v>
      </c>
      <c r="AT48">
        <v>0.0003784</v>
      </c>
      <c r="AU48">
        <v>0.0005157</v>
      </c>
      <c r="AV48">
        <v>0.0006278</v>
      </c>
      <c r="AW48">
        <v>0.0007187</v>
      </c>
      <c r="AX48">
        <v>0.0008243</v>
      </c>
      <c r="AY48">
        <v>0.0009685</v>
      </c>
      <c r="AZ48">
        <v>0.0012</v>
      </c>
      <c r="BA48">
        <v>0.0015</v>
      </c>
      <c r="BB48">
        <v>0.0016</v>
      </c>
      <c r="BC48">
        <v>0.0018</v>
      </c>
      <c r="BD48">
        <v>0.002</v>
      </c>
      <c r="BE48">
        <v>0.0024</v>
      </c>
      <c r="BF48">
        <v>0.0027</v>
      </c>
      <c r="BG48">
        <v>0.003</v>
      </c>
      <c r="BH48">
        <v>0.0033</v>
      </c>
      <c r="BI48">
        <v>0.0036</v>
      </c>
      <c r="BJ48">
        <v>0.004</v>
      </c>
      <c r="BK48">
        <v>0.0046</v>
      </c>
      <c r="BL48">
        <v>0.0052</v>
      </c>
      <c r="BM48">
        <v>0.0056</v>
      </c>
      <c r="BN48">
        <v>0.0062</v>
      </c>
      <c r="BO48">
        <v>0.007</v>
      </c>
      <c r="BP48">
        <v>0.0077</v>
      </c>
      <c r="BQ48">
        <v>0.0083</v>
      </c>
      <c r="BR48">
        <v>0.0089</v>
      </c>
      <c r="BS48">
        <v>0.01</v>
      </c>
      <c r="BT48">
        <v>0.0111</v>
      </c>
      <c r="BU48">
        <v>0.0118</v>
      </c>
      <c r="BV48">
        <v>0.0126</v>
      </c>
      <c r="BW48">
        <v>0.0134</v>
      </c>
      <c r="BX48">
        <v>0.0142</v>
      </c>
      <c r="BY48">
        <v>0.0153</v>
      </c>
      <c r="BZ48">
        <v>0.0288</v>
      </c>
      <c r="CA48">
        <v>0.0464</v>
      </c>
      <c r="CB48">
        <v>0.0692</v>
      </c>
      <c r="CC48">
        <v>0.0935</v>
      </c>
      <c r="CD48">
        <v>0.119</v>
      </c>
      <c r="CE48">
        <v>0.1417</v>
      </c>
      <c r="CF48">
        <v>0.1627</v>
      </c>
      <c r="CG48">
        <v>0.1834</v>
      </c>
      <c r="CH48">
        <v>0.2006</v>
      </c>
      <c r="CI48">
        <v>0.2182</v>
      </c>
      <c r="CJ48">
        <v>0.2356</v>
      </c>
      <c r="CK48">
        <v>0.2527</v>
      </c>
      <c r="CL48">
        <v>0.2696</v>
      </c>
      <c r="CM48">
        <v>0.2856</v>
      </c>
      <c r="CN48">
        <v>0.3011</v>
      </c>
      <c r="CO48">
        <v>0.3698</v>
      </c>
      <c r="CP48">
        <v>0.4063</v>
      </c>
      <c r="CQ48">
        <v>0.4233</v>
      </c>
      <c r="CR48">
        <v>0.4379</v>
      </c>
      <c r="CS48">
        <v>0.4528</v>
      </c>
      <c r="CT48">
        <v>0.4747</v>
      </c>
      <c r="CU48">
        <v>0.4811</v>
      </c>
      <c r="CV48">
        <v>0.4843</v>
      </c>
      <c r="CW48">
        <v>0.4874</v>
      </c>
      <c r="CX48">
        <v>0.49</v>
      </c>
      <c r="CY48">
        <v>0.4927</v>
      </c>
      <c r="CZ48">
        <v>0.4978</v>
      </c>
      <c r="DA48">
        <v>0.5069</v>
      </c>
      <c r="DB48">
        <v>0.516</v>
      </c>
      <c r="DC48">
        <v>0.5251</v>
      </c>
      <c r="DD48">
        <v>0.538</v>
      </c>
      <c r="DE48">
        <v>0.5482</v>
      </c>
      <c r="DF48">
        <v>0.5584</v>
      </c>
      <c r="DG48">
        <v>0.5672</v>
      </c>
      <c r="DH48">
        <v>0.57</v>
      </c>
      <c r="DI48">
        <v>0.5863</v>
      </c>
      <c r="DJ48">
        <v>0.73</v>
      </c>
      <c r="DK48">
        <v>0.7585</v>
      </c>
      <c r="DL48">
        <v>0.7854</v>
      </c>
      <c r="DM48">
        <v>0.8</v>
      </c>
      <c r="DN48">
        <v>0.8</v>
      </c>
      <c r="DO48">
        <v>0.8</v>
      </c>
      <c r="DP48">
        <v>0.8</v>
      </c>
      <c r="DQ48">
        <v>0.8</v>
      </c>
      <c r="DR48">
        <v>0.8</v>
      </c>
      <c r="DS48">
        <v>0.9301</v>
      </c>
      <c r="DT48">
        <v>0.96</v>
      </c>
      <c r="DU48">
        <v>0.96</v>
      </c>
      <c r="DV48">
        <v>0.96</v>
      </c>
      <c r="DW48">
        <v>0.96</v>
      </c>
      <c r="DX48">
        <v>0.9723</v>
      </c>
    </row>
    <row r="49" spans="1:128">
      <c r="A49">
        <v>4.8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5.087e-8</v>
      </c>
      <c r="AB49">
        <v>4.803e-7</v>
      </c>
      <c r="AC49">
        <v>1.703e-6</v>
      </c>
      <c r="AD49">
        <v>3.633e-6</v>
      </c>
      <c r="AE49">
        <v>5.651e-6</v>
      </c>
      <c r="AF49">
        <v>8.879e-6</v>
      </c>
      <c r="AG49">
        <v>1.504e-5</v>
      </c>
      <c r="AH49">
        <v>2.024e-5</v>
      </c>
      <c r="AI49">
        <v>2.643e-5</v>
      </c>
      <c r="AJ49">
        <v>3.389e-5</v>
      </c>
      <c r="AK49">
        <v>4.319e-5</v>
      </c>
      <c r="AL49">
        <v>6.698e-5</v>
      </c>
      <c r="AM49">
        <v>8.759e-5</v>
      </c>
      <c r="AN49">
        <v>0.0001071</v>
      </c>
      <c r="AO49">
        <v>0.0001293</v>
      </c>
      <c r="AP49">
        <v>0.0001758</v>
      </c>
      <c r="AQ49">
        <v>0.0002273</v>
      </c>
      <c r="AR49">
        <v>0.0002675</v>
      </c>
      <c r="AS49">
        <v>0.0003152</v>
      </c>
      <c r="AT49">
        <v>0.0003784</v>
      </c>
      <c r="AU49">
        <v>0.0005157</v>
      </c>
      <c r="AV49">
        <v>0.0006278</v>
      </c>
      <c r="AW49">
        <v>0.0007187</v>
      </c>
      <c r="AX49">
        <v>0.0008243</v>
      </c>
      <c r="AY49">
        <v>0.0009685</v>
      </c>
      <c r="AZ49">
        <v>0.0012</v>
      </c>
      <c r="BA49">
        <v>0.0015</v>
      </c>
      <c r="BB49">
        <v>0.0016</v>
      </c>
      <c r="BC49">
        <v>0.0018</v>
      </c>
      <c r="BD49">
        <v>0.002</v>
      </c>
      <c r="BE49">
        <v>0.0024</v>
      </c>
      <c r="BF49">
        <v>0.0027</v>
      </c>
      <c r="BG49">
        <v>0.003</v>
      </c>
      <c r="BH49">
        <v>0.0033</v>
      </c>
      <c r="BI49">
        <v>0.0036</v>
      </c>
      <c r="BJ49">
        <v>0.004</v>
      </c>
      <c r="BK49">
        <v>0.0046</v>
      </c>
      <c r="BL49">
        <v>0.0052</v>
      </c>
      <c r="BM49">
        <v>0.0056</v>
      </c>
      <c r="BN49">
        <v>0.0062</v>
      </c>
      <c r="BO49">
        <v>0.007</v>
      </c>
      <c r="BP49">
        <v>0.0077</v>
      </c>
      <c r="BQ49">
        <v>0.0083</v>
      </c>
      <c r="BR49">
        <v>0.0089</v>
      </c>
      <c r="BS49">
        <v>0.01</v>
      </c>
      <c r="BT49">
        <v>0.0111</v>
      </c>
      <c r="BU49">
        <v>0.0118</v>
      </c>
      <c r="BV49">
        <v>0.0126</v>
      </c>
      <c r="BW49">
        <v>0.0134</v>
      </c>
      <c r="BX49">
        <v>0.0142</v>
      </c>
      <c r="BY49">
        <v>0.0153</v>
      </c>
      <c r="BZ49">
        <v>0.0288</v>
      </c>
      <c r="CA49">
        <v>0.0464</v>
      </c>
      <c r="CB49">
        <v>0.0692</v>
      </c>
      <c r="CC49">
        <v>0.0935</v>
      </c>
      <c r="CD49">
        <v>0.119</v>
      </c>
      <c r="CE49">
        <v>0.1417</v>
      </c>
      <c r="CF49">
        <v>0.1627</v>
      </c>
      <c r="CG49">
        <v>0.1834</v>
      </c>
      <c r="CH49">
        <v>0.2006</v>
      </c>
      <c r="CI49">
        <v>0.2182</v>
      </c>
      <c r="CJ49">
        <v>0.2356</v>
      </c>
      <c r="CK49">
        <v>0.2527</v>
      </c>
      <c r="CL49">
        <v>0.2696</v>
      </c>
      <c r="CM49">
        <v>0.2856</v>
      </c>
      <c r="CN49">
        <v>0.3011</v>
      </c>
      <c r="CO49">
        <v>0.3698</v>
      </c>
      <c r="CP49">
        <v>0.4063</v>
      </c>
      <c r="CQ49">
        <v>0.4233</v>
      </c>
      <c r="CR49">
        <v>0.4379</v>
      </c>
      <c r="CS49">
        <v>0.4528</v>
      </c>
      <c r="CT49">
        <v>0.4747</v>
      </c>
      <c r="CU49">
        <v>0.4811</v>
      </c>
      <c r="CV49">
        <v>0.4843</v>
      </c>
      <c r="CW49">
        <v>0.4874</v>
      </c>
      <c r="CX49">
        <v>0.49</v>
      </c>
      <c r="CY49">
        <v>0.4927</v>
      </c>
      <c r="CZ49">
        <v>0.4978</v>
      </c>
      <c r="DA49">
        <v>0.5069</v>
      </c>
      <c r="DB49">
        <v>0.516</v>
      </c>
      <c r="DC49">
        <v>0.5251</v>
      </c>
      <c r="DD49">
        <v>0.538</v>
      </c>
      <c r="DE49">
        <v>0.5482</v>
      </c>
      <c r="DF49">
        <v>0.5584</v>
      </c>
      <c r="DG49">
        <v>0.5672</v>
      </c>
      <c r="DH49">
        <v>0.57</v>
      </c>
      <c r="DI49">
        <v>0.5863</v>
      </c>
      <c r="DJ49">
        <v>0.73</v>
      </c>
      <c r="DK49">
        <v>0.7585</v>
      </c>
      <c r="DL49">
        <v>0.7854</v>
      </c>
      <c r="DM49">
        <v>0.8</v>
      </c>
      <c r="DN49">
        <v>0.8</v>
      </c>
      <c r="DO49">
        <v>0.8</v>
      </c>
      <c r="DP49">
        <v>0.8</v>
      </c>
      <c r="DQ49">
        <v>0.8</v>
      </c>
      <c r="DR49">
        <v>0.8</v>
      </c>
      <c r="DS49">
        <v>0.9301</v>
      </c>
      <c r="DT49">
        <v>0.96</v>
      </c>
      <c r="DU49">
        <v>0.96</v>
      </c>
      <c r="DV49">
        <v>0.96</v>
      </c>
      <c r="DW49">
        <v>0.96</v>
      </c>
      <c r="DX49">
        <v>0.9723</v>
      </c>
    </row>
    <row r="50" spans="1:128">
      <c r="A50">
        <v>4.9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5.087e-8</v>
      </c>
      <c r="AB50">
        <v>4.803e-7</v>
      </c>
      <c r="AC50">
        <v>1.703e-6</v>
      </c>
      <c r="AD50">
        <v>3.633e-6</v>
      </c>
      <c r="AE50">
        <v>5.651e-6</v>
      </c>
      <c r="AF50">
        <v>8.879e-6</v>
      </c>
      <c r="AG50">
        <v>1.504e-5</v>
      </c>
      <c r="AH50">
        <v>2.024e-5</v>
      </c>
      <c r="AI50">
        <v>2.643e-5</v>
      </c>
      <c r="AJ50">
        <v>3.389e-5</v>
      </c>
      <c r="AK50">
        <v>4.319e-5</v>
      </c>
      <c r="AL50">
        <v>6.698e-5</v>
      </c>
      <c r="AM50">
        <v>8.759e-5</v>
      </c>
      <c r="AN50">
        <v>0.0001071</v>
      </c>
      <c r="AO50">
        <v>0.0001293</v>
      </c>
      <c r="AP50">
        <v>0.0001758</v>
      </c>
      <c r="AQ50">
        <v>0.0002273</v>
      </c>
      <c r="AR50">
        <v>0.0002675</v>
      </c>
      <c r="AS50">
        <v>0.0003152</v>
      </c>
      <c r="AT50">
        <v>0.0003784</v>
      </c>
      <c r="AU50">
        <v>0.0005157</v>
      </c>
      <c r="AV50">
        <v>0.0006278</v>
      </c>
      <c r="AW50">
        <v>0.0007187</v>
      </c>
      <c r="AX50">
        <v>0.0008243</v>
      </c>
      <c r="AY50">
        <v>0.0009685</v>
      </c>
      <c r="AZ50">
        <v>0.0012</v>
      </c>
      <c r="BA50">
        <v>0.0015</v>
      </c>
      <c r="BB50">
        <v>0.0016</v>
      </c>
      <c r="BC50">
        <v>0.0018</v>
      </c>
      <c r="BD50">
        <v>0.002</v>
      </c>
      <c r="BE50">
        <v>0.0024</v>
      </c>
      <c r="BF50">
        <v>0.0027</v>
      </c>
      <c r="BG50">
        <v>0.003</v>
      </c>
      <c r="BH50">
        <v>0.0033</v>
      </c>
      <c r="BI50">
        <v>0.0036</v>
      </c>
      <c r="BJ50">
        <v>0.004</v>
      </c>
      <c r="BK50">
        <v>0.0046</v>
      </c>
      <c r="BL50">
        <v>0.0052</v>
      </c>
      <c r="BM50">
        <v>0.0056</v>
      </c>
      <c r="BN50">
        <v>0.0062</v>
      </c>
      <c r="BO50">
        <v>0.007</v>
      </c>
      <c r="BP50">
        <v>0.0077</v>
      </c>
      <c r="BQ50">
        <v>0.0083</v>
      </c>
      <c r="BR50">
        <v>0.0089</v>
      </c>
      <c r="BS50">
        <v>0.01</v>
      </c>
      <c r="BT50">
        <v>0.0111</v>
      </c>
      <c r="BU50">
        <v>0.0118</v>
      </c>
      <c r="BV50">
        <v>0.0126</v>
      </c>
      <c r="BW50">
        <v>0.0134</v>
      </c>
      <c r="BX50">
        <v>0.0142</v>
      </c>
      <c r="BY50">
        <v>0.0153</v>
      </c>
      <c r="BZ50">
        <v>0.0288</v>
      </c>
      <c r="CA50">
        <v>0.0464</v>
      </c>
      <c r="CB50">
        <v>0.0692</v>
      </c>
      <c r="CC50">
        <v>0.0935</v>
      </c>
      <c r="CD50">
        <v>0.119</v>
      </c>
      <c r="CE50">
        <v>0.1417</v>
      </c>
      <c r="CF50">
        <v>0.1627</v>
      </c>
      <c r="CG50">
        <v>0.1834</v>
      </c>
      <c r="CH50">
        <v>0.2006</v>
      </c>
      <c r="CI50">
        <v>0.2182</v>
      </c>
      <c r="CJ50">
        <v>0.2356</v>
      </c>
      <c r="CK50">
        <v>0.2527</v>
      </c>
      <c r="CL50">
        <v>0.2696</v>
      </c>
      <c r="CM50">
        <v>0.2856</v>
      </c>
      <c r="CN50">
        <v>0.3011</v>
      </c>
      <c r="CO50">
        <v>0.3698</v>
      </c>
      <c r="CP50">
        <v>0.4063</v>
      </c>
      <c r="CQ50">
        <v>0.4233</v>
      </c>
      <c r="CR50">
        <v>0.4379</v>
      </c>
      <c r="CS50">
        <v>0.4528</v>
      </c>
      <c r="CT50">
        <v>0.4747</v>
      </c>
      <c r="CU50">
        <v>0.4811</v>
      </c>
      <c r="CV50">
        <v>0.4843</v>
      </c>
      <c r="CW50">
        <v>0.4874</v>
      </c>
      <c r="CX50">
        <v>0.49</v>
      </c>
      <c r="CY50">
        <v>0.4927</v>
      </c>
      <c r="CZ50">
        <v>0.4978</v>
      </c>
      <c r="DA50">
        <v>0.5069</v>
      </c>
      <c r="DB50">
        <v>0.516</v>
      </c>
      <c r="DC50">
        <v>0.5251</v>
      </c>
      <c r="DD50">
        <v>0.538</v>
      </c>
      <c r="DE50">
        <v>0.5482</v>
      </c>
      <c r="DF50">
        <v>0.5584</v>
      </c>
      <c r="DG50">
        <v>0.5672</v>
      </c>
      <c r="DH50">
        <v>0.57</v>
      </c>
      <c r="DI50">
        <v>0.5863</v>
      </c>
      <c r="DJ50">
        <v>0.73</v>
      </c>
      <c r="DK50">
        <v>0.7585</v>
      </c>
      <c r="DL50">
        <v>0.7854</v>
      </c>
      <c r="DM50">
        <v>0.8</v>
      </c>
      <c r="DN50">
        <v>0.8</v>
      </c>
      <c r="DO50">
        <v>0.8</v>
      </c>
      <c r="DP50">
        <v>0.8</v>
      </c>
      <c r="DQ50">
        <v>0.8</v>
      </c>
      <c r="DR50">
        <v>0.8</v>
      </c>
      <c r="DS50">
        <v>0.9301</v>
      </c>
      <c r="DT50">
        <v>0.96</v>
      </c>
      <c r="DU50">
        <v>0.96</v>
      </c>
      <c r="DV50">
        <v>0.96</v>
      </c>
      <c r="DW50">
        <v>0.96</v>
      </c>
      <c r="DX50">
        <v>0.9723</v>
      </c>
    </row>
    <row r="51" spans="1:128">
      <c r="A51">
        <v>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5.087e-8</v>
      </c>
      <c r="AB51">
        <v>4.803e-7</v>
      </c>
      <c r="AC51">
        <v>1.703e-6</v>
      </c>
      <c r="AD51">
        <v>3.633e-6</v>
      </c>
      <c r="AE51">
        <v>5.651e-6</v>
      </c>
      <c r="AF51">
        <v>8.879e-6</v>
      </c>
      <c r="AG51">
        <v>1.504e-5</v>
      </c>
      <c r="AH51">
        <v>2.024e-5</v>
      </c>
      <c r="AI51">
        <v>2.643e-5</v>
      </c>
      <c r="AJ51">
        <v>3.389e-5</v>
      </c>
      <c r="AK51">
        <v>4.319e-5</v>
      </c>
      <c r="AL51">
        <v>6.698e-5</v>
      </c>
      <c r="AM51">
        <v>8.759e-5</v>
      </c>
      <c r="AN51">
        <v>0.0001071</v>
      </c>
      <c r="AO51">
        <v>0.0001293</v>
      </c>
      <c r="AP51">
        <v>0.0001758</v>
      </c>
      <c r="AQ51">
        <v>0.0002273</v>
      </c>
      <c r="AR51">
        <v>0.0002675</v>
      </c>
      <c r="AS51">
        <v>0.0003152</v>
      </c>
      <c r="AT51">
        <v>0.0003784</v>
      </c>
      <c r="AU51">
        <v>0.0005157</v>
      </c>
      <c r="AV51">
        <v>0.0006278</v>
      </c>
      <c r="AW51">
        <v>0.0007187</v>
      </c>
      <c r="AX51">
        <v>0.0008243</v>
      </c>
      <c r="AY51">
        <v>0.0009685</v>
      </c>
      <c r="AZ51">
        <v>0.0012</v>
      </c>
      <c r="BA51">
        <v>0.0015</v>
      </c>
      <c r="BB51">
        <v>0.0016</v>
      </c>
      <c r="BC51">
        <v>0.0018</v>
      </c>
      <c r="BD51">
        <v>0.002</v>
      </c>
      <c r="BE51">
        <v>0.0024</v>
      </c>
      <c r="BF51">
        <v>0.0027</v>
      </c>
      <c r="BG51">
        <v>0.003</v>
      </c>
      <c r="BH51">
        <v>0.0033</v>
      </c>
      <c r="BI51">
        <v>0.0036</v>
      </c>
      <c r="BJ51">
        <v>0.004</v>
      </c>
      <c r="BK51">
        <v>0.0046</v>
      </c>
      <c r="BL51">
        <v>0.0052</v>
      </c>
      <c r="BM51">
        <v>0.0056</v>
      </c>
      <c r="BN51">
        <v>0.0062</v>
      </c>
      <c r="BO51">
        <v>0.007</v>
      </c>
      <c r="BP51">
        <v>0.0077</v>
      </c>
      <c r="BQ51">
        <v>0.0083</v>
      </c>
      <c r="BR51">
        <v>0.0089</v>
      </c>
      <c r="BS51">
        <v>0.01</v>
      </c>
      <c r="BT51">
        <v>0.0111</v>
      </c>
      <c r="BU51">
        <v>0.0118</v>
      </c>
      <c r="BV51">
        <v>0.0126</v>
      </c>
      <c r="BW51">
        <v>0.0134</v>
      </c>
      <c r="BX51">
        <v>0.0142</v>
      </c>
      <c r="BY51">
        <v>0.0153</v>
      </c>
      <c r="BZ51">
        <v>0.0288</v>
      </c>
      <c r="CA51">
        <v>0.0464</v>
      </c>
      <c r="CB51">
        <v>0.0692</v>
      </c>
      <c r="CC51">
        <v>0.0935</v>
      </c>
      <c r="CD51">
        <v>0.119</v>
      </c>
      <c r="CE51">
        <v>0.1417</v>
      </c>
      <c r="CF51">
        <v>0.1627</v>
      </c>
      <c r="CG51">
        <v>0.1834</v>
      </c>
      <c r="CH51">
        <v>0.2006</v>
      </c>
      <c r="CI51">
        <v>0.2182</v>
      </c>
      <c r="CJ51">
        <v>0.2356</v>
      </c>
      <c r="CK51">
        <v>0.2527</v>
      </c>
      <c r="CL51">
        <v>0.2696</v>
      </c>
      <c r="CM51">
        <v>0.2856</v>
      </c>
      <c r="CN51">
        <v>0.3011</v>
      </c>
      <c r="CO51">
        <v>0.3698</v>
      </c>
      <c r="CP51">
        <v>0.4063</v>
      </c>
      <c r="CQ51">
        <v>0.4233</v>
      </c>
      <c r="CR51">
        <v>0.4379</v>
      </c>
      <c r="CS51">
        <v>0.4528</v>
      </c>
      <c r="CT51">
        <v>0.4747</v>
      </c>
      <c r="CU51">
        <v>0.4811</v>
      </c>
      <c r="CV51">
        <v>0.4843</v>
      </c>
      <c r="CW51">
        <v>0.4874</v>
      </c>
      <c r="CX51">
        <v>0.49</v>
      </c>
      <c r="CY51">
        <v>0.4927</v>
      </c>
      <c r="CZ51">
        <v>0.4978</v>
      </c>
      <c r="DA51">
        <v>0.5069</v>
      </c>
      <c r="DB51">
        <v>0.516</v>
      </c>
      <c r="DC51">
        <v>0.5251</v>
      </c>
      <c r="DD51">
        <v>0.538</v>
      </c>
      <c r="DE51">
        <v>0.5482</v>
      </c>
      <c r="DF51">
        <v>0.5584</v>
      </c>
      <c r="DG51">
        <v>0.5672</v>
      </c>
      <c r="DH51">
        <v>0.57</v>
      </c>
      <c r="DI51">
        <v>0.5863</v>
      </c>
      <c r="DJ51">
        <v>0.73</v>
      </c>
      <c r="DK51">
        <v>0.7585</v>
      </c>
      <c r="DL51">
        <v>0.7854</v>
      </c>
      <c r="DM51">
        <v>0.8</v>
      </c>
      <c r="DN51">
        <v>0.8</v>
      </c>
      <c r="DO51">
        <v>0.8</v>
      </c>
      <c r="DP51">
        <v>0.8</v>
      </c>
      <c r="DQ51">
        <v>0.8</v>
      </c>
      <c r="DR51">
        <v>0.8</v>
      </c>
      <c r="DS51">
        <v>0.9301</v>
      </c>
      <c r="DT51">
        <v>0.96</v>
      </c>
      <c r="DU51">
        <v>0.96</v>
      </c>
      <c r="DV51">
        <v>0.96</v>
      </c>
      <c r="DW51">
        <v>0.96</v>
      </c>
      <c r="DX51">
        <v>0.9723</v>
      </c>
    </row>
    <row r="52" spans="1:128">
      <c r="A52">
        <v>5.1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5.087e-8</v>
      </c>
      <c r="AB52">
        <v>4.803e-7</v>
      </c>
      <c r="AC52">
        <v>1.703e-6</v>
      </c>
      <c r="AD52">
        <v>3.633e-6</v>
      </c>
      <c r="AE52">
        <v>5.651e-6</v>
      </c>
      <c r="AF52">
        <v>8.879e-6</v>
      </c>
      <c r="AG52">
        <v>1.504e-5</v>
      </c>
      <c r="AH52">
        <v>2.024e-5</v>
      </c>
      <c r="AI52">
        <v>2.643e-5</v>
      </c>
      <c r="AJ52">
        <v>3.389e-5</v>
      </c>
      <c r="AK52">
        <v>4.319e-5</v>
      </c>
      <c r="AL52">
        <v>6.698e-5</v>
      </c>
      <c r="AM52">
        <v>8.759e-5</v>
      </c>
      <c r="AN52">
        <v>0.0001071</v>
      </c>
      <c r="AO52">
        <v>0.0001293</v>
      </c>
      <c r="AP52">
        <v>0.0001758</v>
      </c>
      <c r="AQ52">
        <v>0.0002273</v>
      </c>
      <c r="AR52">
        <v>0.0002675</v>
      </c>
      <c r="AS52">
        <v>0.0003152</v>
      </c>
      <c r="AT52">
        <v>0.0003784</v>
      </c>
      <c r="AU52">
        <v>0.0005157</v>
      </c>
      <c r="AV52">
        <v>0.0006278</v>
      </c>
      <c r="AW52">
        <v>0.0007187</v>
      </c>
      <c r="AX52">
        <v>0.0008243</v>
      </c>
      <c r="AY52">
        <v>0.0009685</v>
      </c>
      <c r="AZ52">
        <v>0.0012</v>
      </c>
      <c r="BA52">
        <v>0.0015</v>
      </c>
      <c r="BB52">
        <v>0.0016</v>
      </c>
      <c r="BC52">
        <v>0.0018</v>
      </c>
      <c r="BD52">
        <v>0.002</v>
      </c>
      <c r="BE52">
        <v>0.0024</v>
      </c>
      <c r="BF52">
        <v>0.0027</v>
      </c>
      <c r="BG52">
        <v>0.003</v>
      </c>
      <c r="BH52">
        <v>0.0033</v>
      </c>
      <c r="BI52">
        <v>0.0036</v>
      </c>
      <c r="BJ52">
        <v>0.004</v>
      </c>
      <c r="BK52">
        <v>0.0046</v>
      </c>
      <c r="BL52">
        <v>0.0052</v>
      </c>
      <c r="BM52">
        <v>0.0056</v>
      </c>
      <c r="BN52">
        <v>0.0062</v>
      </c>
      <c r="BO52">
        <v>0.007</v>
      </c>
      <c r="BP52">
        <v>0.0077</v>
      </c>
      <c r="BQ52">
        <v>0.0083</v>
      </c>
      <c r="BR52">
        <v>0.0089</v>
      </c>
      <c r="BS52">
        <v>0.01</v>
      </c>
      <c r="BT52">
        <v>0.0111</v>
      </c>
      <c r="BU52">
        <v>0.0118</v>
      </c>
      <c r="BV52">
        <v>0.0126</v>
      </c>
      <c r="BW52">
        <v>0.0134</v>
      </c>
      <c r="BX52">
        <v>0.0142</v>
      </c>
      <c r="BY52">
        <v>0.0153</v>
      </c>
      <c r="BZ52">
        <v>0.0288</v>
      </c>
      <c r="CA52">
        <v>0.0464</v>
      </c>
      <c r="CB52">
        <v>0.0692</v>
      </c>
      <c r="CC52">
        <v>0.0935</v>
      </c>
      <c r="CD52">
        <v>0.119</v>
      </c>
      <c r="CE52">
        <v>0.1417</v>
      </c>
      <c r="CF52">
        <v>0.1627</v>
      </c>
      <c r="CG52">
        <v>0.1834</v>
      </c>
      <c r="CH52">
        <v>0.2006</v>
      </c>
      <c r="CI52">
        <v>0.2182</v>
      </c>
      <c r="CJ52">
        <v>0.2356</v>
      </c>
      <c r="CK52">
        <v>0.2527</v>
      </c>
      <c r="CL52">
        <v>0.2696</v>
      </c>
      <c r="CM52">
        <v>0.2856</v>
      </c>
      <c r="CN52">
        <v>0.3011</v>
      </c>
      <c r="CO52">
        <v>0.3698</v>
      </c>
      <c r="CP52">
        <v>0.4063</v>
      </c>
      <c r="CQ52">
        <v>0.4233</v>
      </c>
      <c r="CR52">
        <v>0.4379</v>
      </c>
      <c r="CS52">
        <v>0.4528</v>
      </c>
      <c r="CT52">
        <v>0.4747</v>
      </c>
      <c r="CU52">
        <v>0.4811</v>
      </c>
      <c r="CV52">
        <v>0.4843</v>
      </c>
      <c r="CW52">
        <v>0.4874</v>
      </c>
      <c r="CX52">
        <v>0.49</v>
      </c>
      <c r="CY52">
        <v>0.4927</v>
      </c>
      <c r="CZ52">
        <v>0.4978</v>
      </c>
      <c r="DA52">
        <v>0.5069</v>
      </c>
      <c r="DB52">
        <v>0.516</v>
      </c>
      <c r="DC52">
        <v>0.5251</v>
      </c>
      <c r="DD52">
        <v>0.538</v>
      </c>
      <c r="DE52">
        <v>0.5482</v>
      </c>
      <c r="DF52">
        <v>0.5584</v>
      </c>
      <c r="DG52">
        <v>0.5672</v>
      </c>
      <c r="DH52">
        <v>0.57</v>
      </c>
      <c r="DI52">
        <v>0.5863</v>
      </c>
      <c r="DJ52">
        <v>0.73</v>
      </c>
      <c r="DK52">
        <v>0.7585</v>
      </c>
      <c r="DL52">
        <v>0.7854</v>
      </c>
      <c r="DM52">
        <v>0.8</v>
      </c>
      <c r="DN52">
        <v>0.8</v>
      </c>
      <c r="DO52">
        <v>0.8</v>
      </c>
      <c r="DP52">
        <v>0.8</v>
      </c>
      <c r="DQ52">
        <v>0.8</v>
      </c>
      <c r="DR52">
        <v>0.8</v>
      </c>
      <c r="DS52">
        <v>0.9301</v>
      </c>
      <c r="DT52">
        <v>0.96</v>
      </c>
      <c r="DU52">
        <v>0.96</v>
      </c>
      <c r="DV52">
        <v>0.96</v>
      </c>
      <c r="DW52">
        <v>0.96</v>
      </c>
      <c r="DX52">
        <v>0.9723</v>
      </c>
    </row>
    <row r="53" spans="1:128">
      <c r="A53">
        <v>5.2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5.087e-8</v>
      </c>
      <c r="AB53">
        <v>4.803e-7</v>
      </c>
      <c r="AC53">
        <v>1.703e-6</v>
      </c>
      <c r="AD53">
        <v>3.633e-6</v>
      </c>
      <c r="AE53">
        <v>5.651e-6</v>
      </c>
      <c r="AF53">
        <v>8.879e-6</v>
      </c>
      <c r="AG53">
        <v>1.504e-5</v>
      </c>
      <c r="AH53">
        <v>2.024e-5</v>
      </c>
      <c r="AI53">
        <v>2.643e-5</v>
      </c>
      <c r="AJ53">
        <v>3.389e-5</v>
      </c>
      <c r="AK53">
        <v>4.319e-5</v>
      </c>
      <c r="AL53">
        <v>6.698e-5</v>
      </c>
      <c r="AM53">
        <v>8.759e-5</v>
      </c>
      <c r="AN53">
        <v>0.0001071</v>
      </c>
      <c r="AO53">
        <v>0.0001293</v>
      </c>
      <c r="AP53">
        <v>0.0001758</v>
      </c>
      <c r="AQ53">
        <v>0.0002273</v>
      </c>
      <c r="AR53">
        <v>0.0002675</v>
      </c>
      <c r="AS53">
        <v>0.0003152</v>
      </c>
      <c r="AT53">
        <v>0.0003784</v>
      </c>
      <c r="AU53">
        <v>0.0005157</v>
      </c>
      <c r="AV53">
        <v>0.0006278</v>
      </c>
      <c r="AW53">
        <v>0.0007187</v>
      </c>
      <c r="AX53">
        <v>0.0008243</v>
      </c>
      <c r="AY53">
        <v>0.0009685</v>
      </c>
      <c r="AZ53">
        <v>0.0012</v>
      </c>
      <c r="BA53">
        <v>0.0015</v>
      </c>
      <c r="BB53">
        <v>0.0016</v>
      </c>
      <c r="BC53">
        <v>0.0018</v>
      </c>
      <c r="BD53">
        <v>0.002</v>
      </c>
      <c r="BE53">
        <v>0.0024</v>
      </c>
      <c r="BF53">
        <v>0.0027</v>
      </c>
      <c r="BG53">
        <v>0.003</v>
      </c>
      <c r="BH53">
        <v>0.0033</v>
      </c>
      <c r="BI53">
        <v>0.0036</v>
      </c>
      <c r="BJ53">
        <v>0.004</v>
      </c>
      <c r="BK53">
        <v>0.0046</v>
      </c>
      <c r="BL53">
        <v>0.0052</v>
      </c>
      <c r="BM53">
        <v>0.0056</v>
      </c>
      <c r="BN53">
        <v>0.0062</v>
      </c>
      <c r="BO53">
        <v>0.007</v>
      </c>
      <c r="BP53">
        <v>0.0077</v>
      </c>
      <c r="BQ53">
        <v>0.0083</v>
      </c>
      <c r="BR53">
        <v>0.0089</v>
      </c>
      <c r="BS53">
        <v>0.01</v>
      </c>
      <c r="BT53">
        <v>0.0111</v>
      </c>
      <c r="BU53">
        <v>0.0118</v>
      </c>
      <c r="BV53">
        <v>0.0126</v>
      </c>
      <c r="BW53">
        <v>0.0134</v>
      </c>
      <c r="BX53">
        <v>0.0142</v>
      </c>
      <c r="BY53">
        <v>0.0153</v>
      </c>
      <c r="BZ53">
        <v>0.0288</v>
      </c>
      <c r="CA53">
        <v>0.0464</v>
      </c>
      <c r="CB53">
        <v>0.0692</v>
      </c>
      <c r="CC53">
        <v>0.0935</v>
      </c>
      <c r="CD53">
        <v>0.119</v>
      </c>
      <c r="CE53">
        <v>0.1417</v>
      </c>
      <c r="CF53">
        <v>0.1627</v>
      </c>
      <c r="CG53">
        <v>0.1834</v>
      </c>
      <c r="CH53">
        <v>0.2006</v>
      </c>
      <c r="CI53">
        <v>0.2182</v>
      </c>
      <c r="CJ53">
        <v>0.2356</v>
      </c>
      <c r="CK53">
        <v>0.2527</v>
      </c>
      <c r="CL53">
        <v>0.2696</v>
      </c>
      <c r="CM53">
        <v>0.2856</v>
      </c>
      <c r="CN53">
        <v>0.3011</v>
      </c>
      <c r="CO53">
        <v>0.3698</v>
      </c>
      <c r="CP53">
        <v>0.4063</v>
      </c>
      <c r="CQ53">
        <v>0.4233</v>
      </c>
      <c r="CR53">
        <v>0.4379</v>
      </c>
      <c r="CS53">
        <v>0.4528</v>
      </c>
      <c r="CT53">
        <v>0.4747</v>
      </c>
      <c r="CU53">
        <v>0.4811</v>
      </c>
      <c r="CV53">
        <v>0.4843</v>
      </c>
      <c r="CW53">
        <v>0.4874</v>
      </c>
      <c r="CX53">
        <v>0.49</v>
      </c>
      <c r="CY53">
        <v>0.4927</v>
      </c>
      <c r="CZ53">
        <v>0.4978</v>
      </c>
      <c r="DA53">
        <v>0.5069</v>
      </c>
      <c r="DB53">
        <v>0.516</v>
      </c>
      <c r="DC53">
        <v>0.5251</v>
      </c>
      <c r="DD53">
        <v>0.538</v>
      </c>
      <c r="DE53">
        <v>0.5482</v>
      </c>
      <c r="DF53">
        <v>0.5584</v>
      </c>
      <c r="DG53">
        <v>0.5672</v>
      </c>
      <c r="DH53">
        <v>0.57</v>
      </c>
      <c r="DI53">
        <v>0.5863</v>
      </c>
      <c r="DJ53">
        <v>0.73</v>
      </c>
      <c r="DK53">
        <v>0.7585</v>
      </c>
      <c r="DL53">
        <v>0.7854</v>
      </c>
      <c r="DM53">
        <v>0.8</v>
      </c>
      <c r="DN53">
        <v>0.8</v>
      </c>
      <c r="DO53">
        <v>0.8</v>
      </c>
      <c r="DP53">
        <v>0.8</v>
      </c>
      <c r="DQ53">
        <v>0.8</v>
      </c>
      <c r="DR53">
        <v>0.8</v>
      </c>
      <c r="DS53">
        <v>0.9301</v>
      </c>
      <c r="DT53">
        <v>0.96</v>
      </c>
      <c r="DU53">
        <v>0.96</v>
      </c>
      <c r="DV53">
        <v>0.96</v>
      </c>
      <c r="DW53">
        <v>0.96</v>
      </c>
      <c r="DX53">
        <v>0.9723</v>
      </c>
    </row>
    <row r="54" spans="1:128">
      <c r="A54">
        <v>5.3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5.087e-8</v>
      </c>
      <c r="AB54">
        <v>4.803e-7</v>
      </c>
      <c r="AC54">
        <v>1.703e-6</v>
      </c>
      <c r="AD54">
        <v>3.633e-6</v>
      </c>
      <c r="AE54">
        <v>5.651e-6</v>
      </c>
      <c r="AF54">
        <v>8.879e-6</v>
      </c>
      <c r="AG54">
        <v>1.504e-5</v>
      </c>
      <c r="AH54">
        <v>2.024e-5</v>
      </c>
      <c r="AI54">
        <v>2.643e-5</v>
      </c>
      <c r="AJ54">
        <v>3.389e-5</v>
      </c>
      <c r="AK54">
        <v>4.319e-5</v>
      </c>
      <c r="AL54">
        <v>6.698e-5</v>
      </c>
      <c r="AM54">
        <v>8.759e-5</v>
      </c>
      <c r="AN54">
        <v>0.0001071</v>
      </c>
      <c r="AO54">
        <v>0.0001293</v>
      </c>
      <c r="AP54">
        <v>0.0001758</v>
      </c>
      <c r="AQ54">
        <v>0.0002273</v>
      </c>
      <c r="AR54">
        <v>0.0002675</v>
      </c>
      <c r="AS54">
        <v>0.0003152</v>
      </c>
      <c r="AT54">
        <v>0.0003784</v>
      </c>
      <c r="AU54">
        <v>0.0005157</v>
      </c>
      <c r="AV54">
        <v>0.0006278</v>
      </c>
      <c r="AW54">
        <v>0.0007187</v>
      </c>
      <c r="AX54">
        <v>0.0008243</v>
      </c>
      <c r="AY54">
        <v>0.0009685</v>
      </c>
      <c r="AZ54">
        <v>0.0012</v>
      </c>
      <c r="BA54">
        <v>0.0015</v>
      </c>
      <c r="BB54">
        <v>0.0016</v>
      </c>
      <c r="BC54">
        <v>0.0018</v>
      </c>
      <c r="BD54">
        <v>0.002</v>
      </c>
      <c r="BE54">
        <v>0.0024</v>
      </c>
      <c r="BF54">
        <v>0.0027</v>
      </c>
      <c r="BG54">
        <v>0.003</v>
      </c>
      <c r="BH54">
        <v>0.0033</v>
      </c>
      <c r="BI54">
        <v>0.0036</v>
      </c>
      <c r="BJ54">
        <v>0.004</v>
      </c>
      <c r="BK54">
        <v>0.0046</v>
      </c>
      <c r="BL54">
        <v>0.0052</v>
      </c>
      <c r="BM54">
        <v>0.0056</v>
      </c>
      <c r="BN54">
        <v>0.0062</v>
      </c>
      <c r="BO54">
        <v>0.007</v>
      </c>
      <c r="BP54">
        <v>0.0077</v>
      </c>
      <c r="BQ54">
        <v>0.0083</v>
      </c>
      <c r="BR54">
        <v>0.0089</v>
      </c>
      <c r="BS54">
        <v>0.01</v>
      </c>
      <c r="BT54">
        <v>0.0111</v>
      </c>
      <c r="BU54">
        <v>0.0118</v>
      </c>
      <c r="BV54">
        <v>0.0126</v>
      </c>
      <c r="BW54">
        <v>0.0134</v>
      </c>
      <c r="BX54">
        <v>0.0142</v>
      </c>
      <c r="BY54">
        <v>0.0153</v>
      </c>
      <c r="BZ54">
        <v>0.0288</v>
      </c>
      <c r="CA54">
        <v>0.0464</v>
      </c>
      <c r="CB54">
        <v>0.0692</v>
      </c>
      <c r="CC54">
        <v>0.0935</v>
      </c>
      <c r="CD54">
        <v>0.119</v>
      </c>
      <c r="CE54">
        <v>0.1417</v>
      </c>
      <c r="CF54">
        <v>0.1627</v>
      </c>
      <c r="CG54">
        <v>0.1834</v>
      </c>
      <c r="CH54">
        <v>0.2006</v>
      </c>
      <c r="CI54">
        <v>0.2182</v>
      </c>
      <c r="CJ54">
        <v>0.2356</v>
      </c>
      <c r="CK54">
        <v>0.2527</v>
      </c>
      <c r="CL54">
        <v>0.2696</v>
      </c>
      <c r="CM54">
        <v>0.2856</v>
      </c>
      <c r="CN54">
        <v>0.3011</v>
      </c>
      <c r="CO54">
        <v>0.3698</v>
      </c>
      <c r="CP54">
        <v>0.4063</v>
      </c>
      <c r="CQ54">
        <v>0.4233</v>
      </c>
      <c r="CR54">
        <v>0.4379</v>
      </c>
      <c r="CS54">
        <v>0.4528</v>
      </c>
      <c r="CT54">
        <v>0.4747</v>
      </c>
      <c r="CU54">
        <v>0.4811</v>
      </c>
      <c r="CV54">
        <v>0.4843</v>
      </c>
      <c r="CW54">
        <v>0.4874</v>
      </c>
      <c r="CX54">
        <v>0.49</v>
      </c>
      <c r="CY54">
        <v>0.4927</v>
      </c>
      <c r="CZ54">
        <v>0.4978</v>
      </c>
      <c r="DA54">
        <v>0.5069</v>
      </c>
      <c r="DB54">
        <v>0.516</v>
      </c>
      <c r="DC54">
        <v>0.5251</v>
      </c>
      <c r="DD54">
        <v>0.538</v>
      </c>
      <c r="DE54">
        <v>0.5482</v>
      </c>
      <c r="DF54">
        <v>0.5584</v>
      </c>
      <c r="DG54">
        <v>0.5672</v>
      </c>
      <c r="DH54">
        <v>0.57</v>
      </c>
      <c r="DI54">
        <v>0.5863</v>
      </c>
      <c r="DJ54">
        <v>0.73</v>
      </c>
      <c r="DK54">
        <v>0.7585</v>
      </c>
      <c r="DL54">
        <v>0.7854</v>
      </c>
      <c r="DM54">
        <v>0.8</v>
      </c>
      <c r="DN54">
        <v>0.8</v>
      </c>
      <c r="DO54">
        <v>0.8</v>
      </c>
      <c r="DP54">
        <v>0.8</v>
      </c>
      <c r="DQ54">
        <v>0.8</v>
      </c>
      <c r="DR54">
        <v>0.8</v>
      </c>
      <c r="DS54">
        <v>0.9301</v>
      </c>
      <c r="DT54">
        <v>0.96</v>
      </c>
      <c r="DU54">
        <v>0.96</v>
      </c>
      <c r="DV54">
        <v>0.96</v>
      </c>
      <c r="DW54">
        <v>0.96</v>
      </c>
      <c r="DX54">
        <v>0.9723</v>
      </c>
    </row>
    <row r="55" spans="1:128">
      <c r="A55">
        <v>5.4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5.087e-8</v>
      </c>
      <c r="AB55">
        <v>4.803e-7</v>
      </c>
      <c r="AC55">
        <v>1.703e-6</v>
      </c>
      <c r="AD55">
        <v>3.633e-6</v>
      </c>
      <c r="AE55">
        <v>5.651e-6</v>
      </c>
      <c r="AF55">
        <v>8.879e-6</v>
      </c>
      <c r="AG55">
        <v>1.504e-5</v>
      </c>
      <c r="AH55">
        <v>2.024e-5</v>
      </c>
      <c r="AI55">
        <v>2.643e-5</v>
      </c>
      <c r="AJ55">
        <v>3.389e-5</v>
      </c>
      <c r="AK55">
        <v>4.319e-5</v>
      </c>
      <c r="AL55">
        <v>6.698e-5</v>
      </c>
      <c r="AM55">
        <v>8.759e-5</v>
      </c>
      <c r="AN55">
        <v>0.0001071</v>
      </c>
      <c r="AO55">
        <v>0.0001293</v>
      </c>
      <c r="AP55">
        <v>0.0001758</v>
      </c>
      <c r="AQ55">
        <v>0.0002273</v>
      </c>
      <c r="AR55">
        <v>0.0002675</v>
      </c>
      <c r="AS55">
        <v>0.0003152</v>
      </c>
      <c r="AT55">
        <v>0.0003784</v>
      </c>
      <c r="AU55">
        <v>0.0005157</v>
      </c>
      <c r="AV55">
        <v>0.0006278</v>
      </c>
      <c r="AW55">
        <v>0.0007187</v>
      </c>
      <c r="AX55">
        <v>0.0008243</v>
      </c>
      <c r="AY55">
        <v>0.0009685</v>
      </c>
      <c r="AZ55">
        <v>0.0012</v>
      </c>
      <c r="BA55">
        <v>0.0015</v>
      </c>
      <c r="BB55">
        <v>0.0016</v>
      </c>
      <c r="BC55">
        <v>0.0018</v>
      </c>
      <c r="BD55">
        <v>0.002</v>
      </c>
      <c r="BE55">
        <v>0.0024</v>
      </c>
      <c r="BF55">
        <v>0.0027</v>
      </c>
      <c r="BG55">
        <v>0.003</v>
      </c>
      <c r="BH55">
        <v>0.0033</v>
      </c>
      <c r="BI55">
        <v>0.0036</v>
      </c>
      <c r="BJ55">
        <v>0.004</v>
      </c>
      <c r="BK55">
        <v>0.0046</v>
      </c>
      <c r="BL55">
        <v>0.0052</v>
      </c>
      <c r="BM55">
        <v>0.0056</v>
      </c>
      <c r="BN55">
        <v>0.0062</v>
      </c>
      <c r="BO55">
        <v>0.007</v>
      </c>
      <c r="BP55">
        <v>0.0077</v>
      </c>
      <c r="BQ55">
        <v>0.0083</v>
      </c>
      <c r="BR55">
        <v>0.0089</v>
      </c>
      <c r="BS55">
        <v>0.01</v>
      </c>
      <c r="BT55">
        <v>0.0111</v>
      </c>
      <c r="BU55">
        <v>0.0118</v>
      </c>
      <c r="BV55">
        <v>0.0126</v>
      </c>
      <c r="BW55">
        <v>0.0134</v>
      </c>
      <c r="BX55">
        <v>0.0142</v>
      </c>
      <c r="BY55">
        <v>0.0153</v>
      </c>
      <c r="BZ55">
        <v>0.0288</v>
      </c>
      <c r="CA55">
        <v>0.0464</v>
      </c>
      <c r="CB55">
        <v>0.0692</v>
      </c>
      <c r="CC55">
        <v>0.0935</v>
      </c>
      <c r="CD55">
        <v>0.119</v>
      </c>
      <c r="CE55">
        <v>0.1417</v>
      </c>
      <c r="CF55">
        <v>0.1627</v>
      </c>
      <c r="CG55">
        <v>0.1834</v>
      </c>
      <c r="CH55">
        <v>0.2006</v>
      </c>
      <c r="CI55">
        <v>0.2182</v>
      </c>
      <c r="CJ55">
        <v>0.2356</v>
      </c>
      <c r="CK55">
        <v>0.2527</v>
      </c>
      <c r="CL55">
        <v>0.2696</v>
      </c>
      <c r="CM55">
        <v>0.2856</v>
      </c>
      <c r="CN55">
        <v>0.3011</v>
      </c>
      <c r="CO55">
        <v>0.3698</v>
      </c>
      <c r="CP55">
        <v>0.4063</v>
      </c>
      <c r="CQ55">
        <v>0.4233</v>
      </c>
      <c r="CR55">
        <v>0.4379</v>
      </c>
      <c r="CS55">
        <v>0.4528</v>
      </c>
      <c r="CT55">
        <v>0.4747</v>
      </c>
      <c r="CU55">
        <v>0.4811</v>
      </c>
      <c r="CV55">
        <v>0.4843</v>
      </c>
      <c r="CW55">
        <v>0.4874</v>
      </c>
      <c r="CX55">
        <v>0.49</v>
      </c>
      <c r="CY55">
        <v>0.4927</v>
      </c>
      <c r="CZ55">
        <v>0.4978</v>
      </c>
      <c r="DA55">
        <v>0.5069</v>
      </c>
      <c r="DB55">
        <v>0.516</v>
      </c>
      <c r="DC55">
        <v>0.5251</v>
      </c>
      <c r="DD55">
        <v>0.538</v>
      </c>
      <c r="DE55">
        <v>0.5482</v>
      </c>
      <c r="DF55">
        <v>0.5584</v>
      </c>
      <c r="DG55">
        <v>0.5672</v>
      </c>
      <c r="DH55">
        <v>0.57</v>
      </c>
      <c r="DI55">
        <v>0.5863</v>
      </c>
      <c r="DJ55">
        <v>0.73</v>
      </c>
      <c r="DK55">
        <v>0.7585</v>
      </c>
      <c r="DL55">
        <v>0.7854</v>
      </c>
      <c r="DM55">
        <v>0.8</v>
      </c>
      <c r="DN55">
        <v>0.8</v>
      </c>
      <c r="DO55">
        <v>0.8</v>
      </c>
      <c r="DP55">
        <v>0.8</v>
      </c>
      <c r="DQ55">
        <v>0.8</v>
      </c>
      <c r="DR55">
        <v>0.8</v>
      </c>
      <c r="DS55">
        <v>0.9301</v>
      </c>
      <c r="DT55">
        <v>0.96</v>
      </c>
      <c r="DU55">
        <v>0.96</v>
      </c>
      <c r="DV55">
        <v>0.96</v>
      </c>
      <c r="DW55">
        <v>0.96</v>
      </c>
      <c r="DX55">
        <v>0.9723</v>
      </c>
    </row>
    <row r="56" spans="1:128">
      <c r="A56">
        <v>5.5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5.087e-8</v>
      </c>
      <c r="AB56">
        <v>4.803e-7</v>
      </c>
      <c r="AC56">
        <v>1.703e-6</v>
      </c>
      <c r="AD56">
        <v>3.633e-6</v>
      </c>
      <c r="AE56">
        <v>5.651e-6</v>
      </c>
      <c r="AF56">
        <v>8.879e-6</v>
      </c>
      <c r="AG56">
        <v>1.504e-5</v>
      </c>
      <c r="AH56">
        <v>2.024e-5</v>
      </c>
      <c r="AI56">
        <v>2.643e-5</v>
      </c>
      <c r="AJ56">
        <v>3.389e-5</v>
      </c>
      <c r="AK56">
        <v>4.319e-5</v>
      </c>
      <c r="AL56">
        <v>6.698e-5</v>
      </c>
      <c r="AM56">
        <v>8.759e-5</v>
      </c>
      <c r="AN56">
        <v>0.0001071</v>
      </c>
      <c r="AO56">
        <v>0.0001293</v>
      </c>
      <c r="AP56">
        <v>0.0001758</v>
      </c>
      <c r="AQ56">
        <v>0.0002273</v>
      </c>
      <c r="AR56">
        <v>0.0002675</v>
      </c>
      <c r="AS56">
        <v>0.0003152</v>
      </c>
      <c r="AT56">
        <v>0.0003784</v>
      </c>
      <c r="AU56">
        <v>0.0005157</v>
      </c>
      <c r="AV56">
        <v>0.0006278</v>
      </c>
      <c r="AW56">
        <v>0.0007187</v>
      </c>
      <c r="AX56">
        <v>0.0008243</v>
      </c>
      <c r="AY56">
        <v>0.0009685</v>
      </c>
      <c r="AZ56">
        <v>0.0012</v>
      </c>
      <c r="BA56">
        <v>0.0015</v>
      </c>
      <c r="BB56">
        <v>0.0016</v>
      </c>
      <c r="BC56">
        <v>0.0018</v>
      </c>
      <c r="BD56">
        <v>0.002</v>
      </c>
      <c r="BE56">
        <v>0.0024</v>
      </c>
      <c r="BF56">
        <v>0.0027</v>
      </c>
      <c r="BG56">
        <v>0.003</v>
      </c>
      <c r="BH56">
        <v>0.0033</v>
      </c>
      <c r="BI56">
        <v>0.0036</v>
      </c>
      <c r="BJ56">
        <v>0.004</v>
      </c>
      <c r="BK56">
        <v>0.0046</v>
      </c>
      <c r="BL56">
        <v>0.0052</v>
      </c>
      <c r="BM56">
        <v>0.0056</v>
      </c>
      <c r="BN56">
        <v>0.0062</v>
      </c>
      <c r="BO56">
        <v>0.007</v>
      </c>
      <c r="BP56">
        <v>0.0077</v>
      </c>
      <c r="BQ56">
        <v>0.0083</v>
      </c>
      <c r="BR56">
        <v>0.0089</v>
      </c>
      <c r="BS56">
        <v>0.01</v>
      </c>
      <c r="BT56">
        <v>0.0111</v>
      </c>
      <c r="BU56">
        <v>0.0118</v>
      </c>
      <c r="BV56">
        <v>0.0126</v>
      </c>
      <c r="BW56">
        <v>0.0134</v>
      </c>
      <c r="BX56">
        <v>0.0142</v>
      </c>
      <c r="BY56">
        <v>0.0153</v>
      </c>
      <c r="BZ56">
        <v>0.0288</v>
      </c>
      <c r="CA56">
        <v>0.0464</v>
      </c>
      <c r="CB56">
        <v>0.0692</v>
      </c>
      <c r="CC56">
        <v>0.0935</v>
      </c>
      <c r="CD56">
        <v>0.119</v>
      </c>
      <c r="CE56">
        <v>0.1417</v>
      </c>
      <c r="CF56">
        <v>0.1627</v>
      </c>
      <c r="CG56">
        <v>0.1834</v>
      </c>
      <c r="CH56">
        <v>0.2006</v>
      </c>
      <c r="CI56">
        <v>0.2182</v>
      </c>
      <c r="CJ56">
        <v>0.2356</v>
      </c>
      <c r="CK56">
        <v>0.2527</v>
      </c>
      <c r="CL56">
        <v>0.2696</v>
      </c>
      <c r="CM56">
        <v>0.2856</v>
      </c>
      <c r="CN56">
        <v>0.3011</v>
      </c>
      <c r="CO56">
        <v>0.3698</v>
      </c>
      <c r="CP56">
        <v>0.4063</v>
      </c>
      <c r="CQ56">
        <v>0.4233</v>
      </c>
      <c r="CR56">
        <v>0.4379</v>
      </c>
      <c r="CS56">
        <v>0.4528</v>
      </c>
      <c r="CT56">
        <v>0.4747</v>
      </c>
      <c r="CU56">
        <v>0.4811</v>
      </c>
      <c r="CV56">
        <v>0.4843</v>
      </c>
      <c r="CW56">
        <v>0.4874</v>
      </c>
      <c r="CX56">
        <v>0.49</v>
      </c>
      <c r="CY56">
        <v>0.4927</v>
      </c>
      <c r="CZ56">
        <v>0.4978</v>
      </c>
      <c r="DA56">
        <v>0.5069</v>
      </c>
      <c r="DB56">
        <v>0.516</v>
      </c>
      <c r="DC56">
        <v>0.5251</v>
      </c>
      <c r="DD56">
        <v>0.538</v>
      </c>
      <c r="DE56">
        <v>0.5482</v>
      </c>
      <c r="DF56">
        <v>0.5584</v>
      </c>
      <c r="DG56">
        <v>0.5672</v>
      </c>
      <c r="DH56">
        <v>0.57</v>
      </c>
      <c r="DI56">
        <v>0.5863</v>
      </c>
      <c r="DJ56">
        <v>0.73</v>
      </c>
      <c r="DK56">
        <v>0.7585</v>
      </c>
      <c r="DL56">
        <v>0.7854</v>
      </c>
      <c r="DM56">
        <v>0.8</v>
      </c>
      <c r="DN56">
        <v>0.8</v>
      </c>
      <c r="DO56">
        <v>0.8</v>
      </c>
      <c r="DP56">
        <v>0.8</v>
      </c>
      <c r="DQ56">
        <v>0.8</v>
      </c>
      <c r="DR56">
        <v>0.8</v>
      </c>
      <c r="DS56">
        <v>0.9301</v>
      </c>
      <c r="DT56">
        <v>0.96</v>
      </c>
      <c r="DU56">
        <v>0.96</v>
      </c>
      <c r="DV56">
        <v>0.96</v>
      </c>
      <c r="DW56">
        <v>0.96</v>
      </c>
      <c r="DX56">
        <v>0.9723</v>
      </c>
    </row>
    <row r="57" spans="1:128">
      <c r="A57">
        <v>5.6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5.087e-8</v>
      </c>
      <c r="AB57">
        <v>4.803e-7</v>
      </c>
      <c r="AC57">
        <v>1.703e-6</v>
      </c>
      <c r="AD57">
        <v>3.633e-6</v>
      </c>
      <c r="AE57">
        <v>5.651e-6</v>
      </c>
      <c r="AF57">
        <v>8.879e-6</v>
      </c>
      <c r="AG57">
        <v>1.504e-5</v>
      </c>
      <c r="AH57">
        <v>2.024e-5</v>
      </c>
      <c r="AI57">
        <v>2.643e-5</v>
      </c>
      <c r="AJ57">
        <v>3.389e-5</v>
      </c>
      <c r="AK57">
        <v>4.319e-5</v>
      </c>
      <c r="AL57">
        <v>6.698e-5</v>
      </c>
      <c r="AM57">
        <v>8.759e-5</v>
      </c>
      <c r="AN57">
        <v>0.0001071</v>
      </c>
      <c r="AO57">
        <v>0.0001293</v>
      </c>
      <c r="AP57">
        <v>0.0001758</v>
      </c>
      <c r="AQ57">
        <v>0.0002273</v>
      </c>
      <c r="AR57">
        <v>0.0002675</v>
      </c>
      <c r="AS57">
        <v>0.0003152</v>
      </c>
      <c r="AT57">
        <v>0.0003784</v>
      </c>
      <c r="AU57">
        <v>0.0005157</v>
      </c>
      <c r="AV57">
        <v>0.0006278</v>
      </c>
      <c r="AW57">
        <v>0.0007187</v>
      </c>
      <c r="AX57">
        <v>0.0008243</v>
      </c>
      <c r="AY57">
        <v>0.0009685</v>
      </c>
      <c r="AZ57">
        <v>0.0012</v>
      </c>
      <c r="BA57">
        <v>0.0015</v>
      </c>
      <c r="BB57">
        <v>0.0016</v>
      </c>
      <c r="BC57">
        <v>0.0018</v>
      </c>
      <c r="BD57">
        <v>0.002</v>
      </c>
      <c r="BE57">
        <v>0.0024</v>
      </c>
      <c r="BF57">
        <v>0.0027</v>
      </c>
      <c r="BG57">
        <v>0.003</v>
      </c>
      <c r="BH57">
        <v>0.0033</v>
      </c>
      <c r="BI57">
        <v>0.0036</v>
      </c>
      <c r="BJ57">
        <v>0.004</v>
      </c>
      <c r="BK57">
        <v>0.0046</v>
      </c>
      <c r="BL57">
        <v>0.0052</v>
      </c>
      <c r="BM57">
        <v>0.0056</v>
      </c>
      <c r="BN57">
        <v>0.0062</v>
      </c>
      <c r="BO57">
        <v>0.007</v>
      </c>
      <c r="BP57">
        <v>0.0077</v>
      </c>
      <c r="BQ57">
        <v>0.0083</v>
      </c>
      <c r="BR57">
        <v>0.0089</v>
      </c>
      <c r="BS57">
        <v>0.01</v>
      </c>
      <c r="BT57">
        <v>0.0111</v>
      </c>
      <c r="BU57">
        <v>0.0118</v>
      </c>
      <c r="BV57">
        <v>0.0126</v>
      </c>
      <c r="BW57">
        <v>0.0134</v>
      </c>
      <c r="BX57">
        <v>0.0142</v>
      </c>
      <c r="BY57">
        <v>0.0153</v>
      </c>
      <c r="BZ57">
        <v>0.0288</v>
      </c>
      <c r="CA57">
        <v>0.0464</v>
      </c>
      <c r="CB57">
        <v>0.0692</v>
      </c>
      <c r="CC57">
        <v>0.0935</v>
      </c>
      <c r="CD57">
        <v>0.119</v>
      </c>
      <c r="CE57">
        <v>0.1417</v>
      </c>
      <c r="CF57">
        <v>0.1627</v>
      </c>
      <c r="CG57">
        <v>0.1834</v>
      </c>
      <c r="CH57">
        <v>0.2006</v>
      </c>
      <c r="CI57">
        <v>0.2182</v>
      </c>
      <c r="CJ57">
        <v>0.2356</v>
      </c>
      <c r="CK57">
        <v>0.2527</v>
      </c>
      <c r="CL57">
        <v>0.2696</v>
      </c>
      <c r="CM57">
        <v>0.2856</v>
      </c>
      <c r="CN57">
        <v>0.3011</v>
      </c>
      <c r="CO57">
        <v>0.3698</v>
      </c>
      <c r="CP57">
        <v>0.4063</v>
      </c>
      <c r="CQ57">
        <v>0.4233</v>
      </c>
      <c r="CR57">
        <v>0.4379</v>
      </c>
      <c r="CS57">
        <v>0.4528</v>
      </c>
      <c r="CT57">
        <v>0.4747</v>
      </c>
      <c r="CU57">
        <v>0.4811</v>
      </c>
      <c r="CV57">
        <v>0.4843</v>
      </c>
      <c r="CW57">
        <v>0.4874</v>
      </c>
      <c r="CX57">
        <v>0.49</v>
      </c>
      <c r="CY57">
        <v>0.4927</v>
      </c>
      <c r="CZ57">
        <v>0.4978</v>
      </c>
      <c r="DA57">
        <v>0.5069</v>
      </c>
      <c r="DB57">
        <v>0.516</v>
      </c>
      <c r="DC57">
        <v>0.5251</v>
      </c>
      <c r="DD57">
        <v>0.538</v>
      </c>
      <c r="DE57">
        <v>0.5482</v>
      </c>
      <c r="DF57">
        <v>0.5584</v>
      </c>
      <c r="DG57">
        <v>0.5672</v>
      </c>
      <c r="DH57">
        <v>0.57</v>
      </c>
      <c r="DI57">
        <v>0.5863</v>
      </c>
      <c r="DJ57">
        <v>0.73</v>
      </c>
      <c r="DK57">
        <v>0.7585</v>
      </c>
      <c r="DL57">
        <v>0.7854</v>
      </c>
      <c r="DM57">
        <v>0.8</v>
      </c>
      <c r="DN57">
        <v>0.8</v>
      </c>
      <c r="DO57">
        <v>0.8</v>
      </c>
      <c r="DP57">
        <v>0.8</v>
      </c>
      <c r="DQ57">
        <v>0.8</v>
      </c>
      <c r="DR57">
        <v>0.8</v>
      </c>
      <c r="DS57">
        <v>0.9301</v>
      </c>
      <c r="DT57">
        <v>0.96</v>
      </c>
      <c r="DU57">
        <v>0.96</v>
      </c>
      <c r="DV57">
        <v>0.96</v>
      </c>
      <c r="DW57">
        <v>0.96</v>
      </c>
      <c r="DX57">
        <v>0.9723</v>
      </c>
    </row>
    <row r="58" spans="1:128">
      <c r="A58">
        <v>5.7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5.087e-8</v>
      </c>
      <c r="AB58">
        <v>4.803e-7</v>
      </c>
      <c r="AC58">
        <v>1.703e-6</v>
      </c>
      <c r="AD58">
        <v>3.633e-6</v>
      </c>
      <c r="AE58">
        <v>5.651e-6</v>
      </c>
      <c r="AF58">
        <v>8.879e-6</v>
      </c>
      <c r="AG58">
        <v>1.504e-5</v>
      </c>
      <c r="AH58">
        <v>2.024e-5</v>
      </c>
      <c r="AI58">
        <v>2.643e-5</v>
      </c>
      <c r="AJ58">
        <v>3.389e-5</v>
      </c>
      <c r="AK58">
        <v>4.319e-5</v>
      </c>
      <c r="AL58">
        <v>6.698e-5</v>
      </c>
      <c r="AM58">
        <v>8.759e-5</v>
      </c>
      <c r="AN58">
        <v>0.0001071</v>
      </c>
      <c r="AO58">
        <v>0.0001293</v>
      </c>
      <c r="AP58">
        <v>0.0001758</v>
      </c>
      <c r="AQ58">
        <v>0.0002273</v>
      </c>
      <c r="AR58">
        <v>0.0002675</v>
      </c>
      <c r="AS58">
        <v>0.0003152</v>
      </c>
      <c r="AT58">
        <v>0.0003784</v>
      </c>
      <c r="AU58">
        <v>0.0005157</v>
      </c>
      <c r="AV58">
        <v>0.0006278</v>
      </c>
      <c r="AW58">
        <v>0.0007187</v>
      </c>
      <c r="AX58">
        <v>0.0008243</v>
      </c>
      <c r="AY58">
        <v>0.0009685</v>
      </c>
      <c r="AZ58">
        <v>0.0012</v>
      </c>
      <c r="BA58">
        <v>0.0015</v>
      </c>
      <c r="BB58">
        <v>0.0016</v>
      </c>
      <c r="BC58">
        <v>0.0018</v>
      </c>
      <c r="BD58">
        <v>0.002</v>
      </c>
      <c r="BE58">
        <v>0.0024</v>
      </c>
      <c r="BF58">
        <v>0.0027</v>
      </c>
      <c r="BG58">
        <v>0.003</v>
      </c>
      <c r="BH58">
        <v>0.0033</v>
      </c>
      <c r="BI58">
        <v>0.0036</v>
      </c>
      <c r="BJ58">
        <v>0.004</v>
      </c>
      <c r="BK58">
        <v>0.0046</v>
      </c>
      <c r="BL58">
        <v>0.0052</v>
      </c>
      <c r="BM58">
        <v>0.0056</v>
      </c>
      <c r="BN58">
        <v>0.0062</v>
      </c>
      <c r="BO58">
        <v>0.007</v>
      </c>
      <c r="BP58">
        <v>0.0077</v>
      </c>
      <c r="BQ58">
        <v>0.0083</v>
      </c>
      <c r="BR58">
        <v>0.0089</v>
      </c>
      <c r="BS58">
        <v>0.01</v>
      </c>
      <c r="BT58">
        <v>0.0111</v>
      </c>
      <c r="BU58">
        <v>0.0118</v>
      </c>
      <c r="BV58">
        <v>0.0126</v>
      </c>
      <c r="BW58">
        <v>0.0134</v>
      </c>
      <c r="BX58">
        <v>0.0142</v>
      </c>
      <c r="BY58">
        <v>0.0153</v>
      </c>
      <c r="BZ58">
        <v>0.0288</v>
      </c>
      <c r="CA58">
        <v>0.0464</v>
      </c>
      <c r="CB58">
        <v>0.0692</v>
      </c>
      <c r="CC58">
        <v>0.0935</v>
      </c>
      <c r="CD58">
        <v>0.119</v>
      </c>
      <c r="CE58">
        <v>0.1417</v>
      </c>
      <c r="CF58">
        <v>0.1627</v>
      </c>
      <c r="CG58">
        <v>0.1834</v>
      </c>
      <c r="CH58">
        <v>0.2006</v>
      </c>
      <c r="CI58">
        <v>0.2182</v>
      </c>
      <c r="CJ58">
        <v>0.2356</v>
      </c>
      <c r="CK58">
        <v>0.2527</v>
      </c>
      <c r="CL58">
        <v>0.2696</v>
      </c>
      <c r="CM58">
        <v>0.2856</v>
      </c>
      <c r="CN58">
        <v>0.3011</v>
      </c>
      <c r="CO58">
        <v>0.3698</v>
      </c>
      <c r="CP58">
        <v>0.4063</v>
      </c>
      <c r="CQ58">
        <v>0.4233</v>
      </c>
      <c r="CR58">
        <v>0.4379</v>
      </c>
      <c r="CS58">
        <v>0.4528</v>
      </c>
      <c r="CT58">
        <v>0.4747</v>
      </c>
      <c r="CU58">
        <v>0.4811</v>
      </c>
      <c r="CV58">
        <v>0.4843</v>
      </c>
      <c r="CW58">
        <v>0.4874</v>
      </c>
      <c r="CX58">
        <v>0.49</v>
      </c>
      <c r="CY58">
        <v>0.4927</v>
      </c>
      <c r="CZ58">
        <v>0.4978</v>
      </c>
      <c r="DA58">
        <v>0.5069</v>
      </c>
      <c r="DB58">
        <v>0.516</v>
      </c>
      <c r="DC58">
        <v>0.5251</v>
      </c>
      <c r="DD58">
        <v>0.538</v>
      </c>
      <c r="DE58">
        <v>0.5482</v>
      </c>
      <c r="DF58">
        <v>0.5584</v>
      </c>
      <c r="DG58">
        <v>0.5672</v>
      </c>
      <c r="DH58">
        <v>0.57</v>
      </c>
      <c r="DI58">
        <v>0.5863</v>
      </c>
      <c r="DJ58">
        <v>0.73</v>
      </c>
      <c r="DK58">
        <v>0.7585</v>
      </c>
      <c r="DL58">
        <v>0.7854</v>
      </c>
      <c r="DM58">
        <v>0.8</v>
      </c>
      <c r="DN58">
        <v>0.8</v>
      </c>
      <c r="DO58">
        <v>0.8</v>
      </c>
      <c r="DP58">
        <v>0.8</v>
      </c>
      <c r="DQ58">
        <v>0.8</v>
      </c>
      <c r="DR58">
        <v>0.8</v>
      </c>
      <c r="DS58">
        <v>0.9301</v>
      </c>
      <c r="DT58">
        <v>0.96</v>
      </c>
      <c r="DU58">
        <v>0.96</v>
      </c>
      <c r="DV58">
        <v>0.96</v>
      </c>
      <c r="DW58">
        <v>0.96</v>
      </c>
      <c r="DX58">
        <v>0.9723</v>
      </c>
    </row>
    <row r="59" spans="1:128">
      <c r="A59">
        <v>5.8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5.087e-8</v>
      </c>
      <c r="AB59">
        <v>4.803e-7</v>
      </c>
      <c r="AC59">
        <v>1.703e-6</v>
      </c>
      <c r="AD59">
        <v>3.633e-6</v>
      </c>
      <c r="AE59">
        <v>5.651e-6</v>
      </c>
      <c r="AF59">
        <v>8.879e-6</v>
      </c>
      <c r="AG59">
        <v>1.504e-5</v>
      </c>
      <c r="AH59">
        <v>2.024e-5</v>
      </c>
      <c r="AI59">
        <v>2.643e-5</v>
      </c>
      <c r="AJ59">
        <v>3.389e-5</v>
      </c>
      <c r="AK59">
        <v>4.319e-5</v>
      </c>
      <c r="AL59">
        <v>6.698e-5</v>
      </c>
      <c r="AM59">
        <v>8.759e-5</v>
      </c>
      <c r="AN59">
        <v>0.0001071</v>
      </c>
      <c r="AO59">
        <v>0.0001293</v>
      </c>
      <c r="AP59">
        <v>0.0001758</v>
      </c>
      <c r="AQ59">
        <v>0.0002273</v>
      </c>
      <c r="AR59">
        <v>0.0002675</v>
      </c>
      <c r="AS59">
        <v>0.0003152</v>
      </c>
      <c r="AT59">
        <v>0.0003784</v>
      </c>
      <c r="AU59">
        <v>0.0005157</v>
      </c>
      <c r="AV59">
        <v>0.0006278</v>
      </c>
      <c r="AW59">
        <v>0.0007187</v>
      </c>
      <c r="AX59">
        <v>0.0008243</v>
      </c>
      <c r="AY59">
        <v>0.0009685</v>
      </c>
      <c r="AZ59">
        <v>0.0012</v>
      </c>
      <c r="BA59">
        <v>0.0015</v>
      </c>
      <c r="BB59">
        <v>0.0016</v>
      </c>
      <c r="BC59">
        <v>0.0018</v>
      </c>
      <c r="BD59">
        <v>0.002</v>
      </c>
      <c r="BE59">
        <v>0.0024</v>
      </c>
      <c r="BF59">
        <v>0.0027</v>
      </c>
      <c r="BG59">
        <v>0.003</v>
      </c>
      <c r="BH59">
        <v>0.0033</v>
      </c>
      <c r="BI59">
        <v>0.0036</v>
      </c>
      <c r="BJ59">
        <v>0.004</v>
      </c>
      <c r="BK59">
        <v>0.0046</v>
      </c>
      <c r="BL59">
        <v>0.0052</v>
      </c>
      <c r="BM59">
        <v>0.0056</v>
      </c>
      <c r="BN59">
        <v>0.0062</v>
      </c>
      <c r="BO59">
        <v>0.007</v>
      </c>
      <c r="BP59">
        <v>0.0077</v>
      </c>
      <c r="BQ59">
        <v>0.0083</v>
      </c>
      <c r="BR59">
        <v>0.0089</v>
      </c>
      <c r="BS59">
        <v>0.01</v>
      </c>
      <c r="BT59">
        <v>0.0111</v>
      </c>
      <c r="BU59">
        <v>0.0118</v>
      </c>
      <c r="BV59">
        <v>0.0126</v>
      </c>
      <c r="BW59">
        <v>0.0134</v>
      </c>
      <c r="BX59">
        <v>0.0142</v>
      </c>
      <c r="BY59">
        <v>0.0153</v>
      </c>
      <c r="BZ59">
        <v>0.0288</v>
      </c>
      <c r="CA59">
        <v>0.0464</v>
      </c>
      <c r="CB59">
        <v>0.0692</v>
      </c>
      <c r="CC59">
        <v>0.0935</v>
      </c>
      <c r="CD59">
        <v>0.119</v>
      </c>
      <c r="CE59">
        <v>0.1417</v>
      </c>
      <c r="CF59">
        <v>0.1627</v>
      </c>
      <c r="CG59">
        <v>0.1834</v>
      </c>
      <c r="CH59">
        <v>0.2006</v>
      </c>
      <c r="CI59">
        <v>0.2182</v>
      </c>
      <c r="CJ59">
        <v>0.2356</v>
      </c>
      <c r="CK59">
        <v>0.2527</v>
      </c>
      <c r="CL59">
        <v>0.2696</v>
      </c>
      <c r="CM59">
        <v>0.2856</v>
      </c>
      <c r="CN59">
        <v>0.3011</v>
      </c>
      <c r="CO59">
        <v>0.3698</v>
      </c>
      <c r="CP59">
        <v>0.4063</v>
      </c>
      <c r="CQ59">
        <v>0.4233</v>
      </c>
      <c r="CR59">
        <v>0.4379</v>
      </c>
      <c r="CS59">
        <v>0.4528</v>
      </c>
      <c r="CT59">
        <v>0.4747</v>
      </c>
      <c r="CU59">
        <v>0.4811</v>
      </c>
      <c r="CV59">
        <v>0.4843</v>
      </c>
      <c r="CW59">
        <v>0.4874</v>
      </c>
      <c r="CX59">
        <v>0.49</v>
      </c>
      <c r="CY59">
        <v>0.4927</v>
      </c>
      <c r="CZ59">
        <v>0.4978</v>
      </c>
      <c r="DA59">
        <v>0.5069</v>
      </c>
      <c r="DB59">
        <v>0.516</v>
      </c>
      <c r="DC59">
        <v>0.5251</v>
      </c>
      <c r="DD59">
        <v>0.538</v>
      </c>
      <c r="DE59">
        <v>0.5482</v>
      </c>
      <c r="DF59">
        <v>0.5584</v>
      </c>
      <c r="DG59">
        <v>0.5672</v>
      </c>
      <c r="DH59">
        <v>0.57</v>
      </c>
      <c r="DI59">
        <v>0.5863</v>
      </c>
      <c r="DJ59">
        <v>0.73</v>
      </c>
      <c r="DK59">
        <v>0.7585</v>
      </c>
      <c r="DL59">
        <v>0.7854</v>
      </c>
      <c r="DM59">
        <v>0.8</v>
      </c>
      <c r="DN59">
        <v>0.8</v>
      </c>
      <c r="DO59">
        <v>0.8</v>
      </c>
      <c r="DP59">
        <v>0.8</v>
      </c>
      <c r="DQ59">
        <v>0.8</v>
      </c>
      <c r="DR59">
        <v>0.8</v>
      </c>
      <c r="DS59">
        <v>0.9301</v>
      </c>
      <c r="DT59">
        <v>0.96</v>
      </c>
      <c r="DU59">
        <v>0.96</v>
      </c>
      <c r="DV59">
        <v>0.96</v>
      </c>
      <c r="DW59">
        <v>0.96</v>
      </c>
      <c r="DX59">
        <v>0.9723</v>
      </c>
    </row>
    <row r="60" spans="1:128">
      <c r="A60">
        <v>5.9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5.087e-8</v>
      </c>
      <c r="AB60">
        <v>4.803e-7</v>
      </c>
      <c r="AC60">
        <v>1.703e-6</v>
      </c>
      <c r="AD60">
        <v>3.633e-6</v>
      </c>
      <c r="AE60">
        <v>5.651e-6</v>
      </c>
      <c r="AF60">
        <v>8.879e-6</v>
      </c>
      <c r="AG60">
        <v>1.504e-5</v>
      </c>
      <c r="AH60">
        <v>2.024e-5</v>
      </c>
      <c r="AI60">
        <v>2.643e-5</v>
      </c>
      <c r="AJ60">
        <v>3.389e-5</v>
      </c>
      <c r="AK60">
        <v>4.319e-5</v>
      </c>
      <c r="AL60">
        <v>6.698e-5</v>
      </c>
      <c r="AM60">
        <v>8.759e-5</v>
      </c>
      <c r="AN60">
        <v>0.0001071</v>
      </c>
      <c r="AO60">
        <v>0.0001293</v>
      </c>
      <c r="AP60">
        <v>0.0001758</v>
      </c>
      <c r="AQ60">
        <v>0.0002273</v>
      </c>
      <c r="AR60">
        <v>0.0002675</v>
      </c>
      <c r="AS60">
        <v>0.0003152</v>
      </c>
      <c r="AT60">
        <v>0.0003784</v>
      </c>
      <c r="AU60">
        <v>0.0005157</v>
      </c>
      <c r="AV60">
        <v>0.0006278</v>
      </c>
      <c r="AW60">
        <v>0.0007187</v>
      </c>
      <c r="AX60">
        <v>0.0008243</v>
      </c>
      <c r="AY60">
        <v>0.0009685</v>
      </c>
      <c r="AZ60">
        <v>0.0012</v>
      </c>
      <c r="BA60">
        <v>0.0015</v>
      </c>
      <c r="BB60">
        <v>0.0016</v>
      </c>
      <c r="BC60">
        <v>0.0018</v>
      </c>
      <c r="BD60">
        <v>0.002</v>
      </c>
      <c r="BE60">
        <v>0.0024</v>
      </c>
      <c r="BF60">
        <v>0.0027</v>
      </c>
      <c r="BG60">
        <v>0.003</v>
      </c>
      <c r="BH60">
        <v>0.0033</v>
      </c>
      <c r="BI60">
        <v>0.0036</v>
      </c>
      <c r="BJ60">
        <v>0.004</v>
      </c>
      <c r="BK60">
        <v>0.0046</v>
      </c>
      <c r="BL60">
        <v>0.0052</v>
      </c>
      <c r="BM60">
        <v>0.0056</v>
      </c>
      <c r="BN60">
        <v>0.0062</v>
      </c>
      <c r="BO60">
        <v>0.007</v>
      </c>
      <c r="BP60">
        <v>0.0077</v>
      </c>
      <c r="BQ60">
        <v>0.0083</v>
      </c>
      <c r="BR60">
        <v>0.0089</v>
      </c>
      <c r="BS60">
        <v>0.01</v>
      </c>
      <c r="BT60">
        <v>0.0111</v>
      </c>
      <c r="BU60">
        <v>0.0118</v>
      </c>
      <c r="BV60">
        <v>0.0126</v>
      </c>
      <c r="BW60">
        <v>0.0134</v>
      </c>
      <c r="BX60">
        <v>0.0142</v>
      </c>
      <c r="BY60">
        <v>0.0153</v>
      </c>
      <c r="BZ60">
        <v>0.0288</v>
      </c>
      <c r="CA60">
        <v>0.0464</v>
      </c>
      <c r="CB60">
        <v>0.0692</v>
      </c>
      <c r="CC60">
        <v>0.0935</v>
      </c>
      <c r="CD60">
        <v>0.119</v>
      </c>
      <c r="CE60">
        <v>0.1417</v>
      </c>
      <c r="CF60">
        <v>0.1627</v>
      </c>
      <c r="CG60">
        <v>0.1834</v>
      </c>
      <c r="CH60">
        <v>0.2006</v>
      </c>
      <c r="CI60">
        <v>0.2182</v>
      </c>
      <c r="CJ60">
        <v>0.2356</v>
      </c>
      <c r="CK60">
        <v>0.2527</v>
      </c>
      <c r="CL60">
        <v>0.2696</v>
      </c>
      <c r="CM60">
        <v>0.2856</v>
      </c>
      <c r="CN60">
        <v>0.3011</v>
      </c>
      <c r="CO60">
        <v>0.3698</v>
      </c>
      <c r="CP60">
        <v>0.4063</v>
      </c>
      <c r="CQ60">
        <v>0.4233</v>
      </c>
      <c r="CR60">
        <v>0.4379</v>
      </c>
      <c r="CS60">
        <v>0.4528</v>
      </c>
      <c r="CT60">
        <v>0.4747</v>
      </c>
      <c r="CU60">
        <v>0.4811</v>
      </c>
      <c r="CV60">
        <v>0.4843</v>
      </c>
      <c r="CW60">
        <v>0.4874</v>
      </c>
      <c r="CX60">
        <v>0.49</v>
      </c>
      <c r="CY60">
        <v>0.4927</v>
      </c>
      <c r="CZ60">
        <v>0.4978</v>
      </c>
      <c r="DA60">
        <v>0.5069</v>
      </c>
      <c r="DB60">
        <v>0.516</v>
      </c>
      <c r="DC60">
        <v>0.5251</v>
      </c>
      <c r="DD60">
        <v>0.538</v>
      </c>
      <c r="DE60">
        <v>0.5482</v>
      </c>
      <c r="DF60">
        <v>0.5584</v>
      </c>
      <c r="DG60">
        <v>0.5672</v>
      </c>
      <c r="DH60">
        <v>0.57</v>
      </c>
      <c r="DI60">
        <v>0.5863</v>
      </c>
      <c r="DJ60">
        <v>0.73</v>
      </c>
      <c r="DK60">
        <v>0.7585</v>
      </c>
      <c r="DL60">
        <v>0.7854</v>
      </c>
      <c r="DM60">
        <v>0.8</v>
      </c>
      <c r="DN60">
        <v>0.8</v>
      </c>
      <c r="DO60">
        <v>0.8</v>
      </c>
      <c r="DP60">
        <v>0.8</v>
      </c>
      <c r="DQ60">
        <v>0.8</v>
      </c>
      <c r="DR60">
        <v>0.8</v>
      </c>
      <c r="DS60">
        <v>0.9301</v>
      </c>
      <c r="DT60">
        <v>0.96</v>
      </c>
      <c r="DU60">
        <v>0.96</v>
      </c>
      <c r="DV60">
        <v>0.96</v>
      </c>
      <c r="DW60">
        <v>0.96</v>
      </c>
      <c r="DX60">
        <v>0.9723</v>
      </c>
    </row>
    <row r="61" spans="1:128">
      <c r="A61">
        <v>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5.087e-8</v>
      </c>
      <c r="AB61">
        <v>4.803e-7</v>
      </c>
      <c r="AC61">
        <v>1.703e-6</v>
      </c>
      <c r="AD61">
        <v>3.633e-6</v>
      </c>
      <c r="AE61">
        <v>5.651e-6</v>
      </c>
      <c r="AF61">
        <v>8.879e-6</v>
      </c>
      <c r="AG61">
        <v>1.504e-5</v>
      </c>
      <c r="AH61">
        <v>2.024e-5</v>
      </c>
      <c r="AI61">
        <v>2.643e-5</v>
      </c>
      <c r="AJ61">
        <v>3.389e-5</v>
      </c>
      <c r="AK61">
        <v>4.319e-5</v>
      </c>
      <c r="AL61">
        <v>6.698e-5</v>
      </c>
      <c r="AM61">
        <v>8.759e-5</v>
      </c>
      <c r="AN61">
        <v>0.0001071</v>
      </c>
      <c r="AO61">
        <v>0.0001293</v>
      </c>
      <c r="AP61">
        <v>0.0001758</v>
      </c>
      <c r="AQ61">
        <v>0.0002273</v>
      </c>
      <c r="AR61">
        <v>0.0002675</v>
      </c>
      <c r="AS61">
        <v>0.0003152</v>
      </c>
      <c r="AT61">
        <v>0.0003784</v>
      </c>
      <c r="AU61">
        <v>0.0005157</v>
      </c>
      <c r="AV61">
        <v>0.0006278</v>
      </c>
      <c r="AW61">
        <v>0.0007187</v>
      </c>
      <c r="AX61">
        <v>0.0008243</v>
      </c>
      <c r="AY61">
        <v>0.0009685</v>
      </c>
      <c r="AZ61">
        <v>0.0012</v>
      </c>
      <c r="BA61">
        <v>0.0015</v>
      </c>
      <c r="BB61">
        <v>0.0016</v>
      </c>
      <c r="BC61">
        <v>0.0018</v>
      </c>
      <c r="BD61">
        <v>0.002</v>
      </c>
      <c r="BE61">
        <v>0.0024</v>
      </c>
      <c r="BF61">
        <v>0.0027</v>
      </c>
      <c r="BG61">
        <v>0.003</v>
      </c>
      <c r="BH61">
        <v>0.0033</v>
      </c>
      <c r="BI61">
        <v>0.0036</v>
      </c>
      <c r="BJ61">
        <v>0.004</v>
      </c>
      <c r="BK61">
        <v>0.0046</v>
      </c>
      <c r="BL61">
        <v>0.0052</v>
      </c>
      <c r="BM61">
        <v>0.0056</v>
      </c>
      <c r="BN61">
        <v>0.0062</v>
      </c>
      <c r="BO61">
        <v>0.007</v>
      </c>
      <c r="BP61">
        <v>0.0077</v>
      </c>
      <c r="BQ61">
        <v>0.0083</v>
      </c>
      <c r="BR61">
        <v>0.0089</v>
      </c>
      <c r="BS61">
        <v>0.01</v>
      </c>
      <c r="BT61">
        <v>0.0111</v>
      </c>
      <c r="BU61">
        <v>0.0118</v>
      </c>
      <c r="BV61">
        <v>0.0126</v>
      </c>
      <c r="BW61">
        <v>0.0134</v>
      </c>
      <c r="BX61">
        <v>0.0142</v>
      </c>
      <c r="BY61">
        <v>0.0153</v>
      </c>
      <c r="BZ61">
        <v>0.0288</v>
      </c>
      <c r="CA61">
        <v>0.0464</v>
      </c>
      <c r="CB61">
        <v>0.0692</v>
      </c>
      <c r="CC61">
        <v>0.0935</v>
      </c>
      <c r="CD61">
        <v>0.119</v>
      </c>
      <c r="CE61">
        <v>0.1417</v>
      </c>
      <c r="CF61">
        <v>0.1627</v>
      </c>
      <c r="CG61">
        <v>0.1834</v>
      </c>
      <c r="CH61">
        <v>0.2006</v>
      </c>
      <c r="CI61">
        <v>0.2182</v>
      </c>
      <c r="CJ61">
        <v>0.2356</v>
      </c>
      <c r="CK61">
        <v>0.2527</v>
      </c>
      <c r="CL61">
        <v>0.2696</v>
      </c>
      <c r="CM61">
        <v>0.2856</v>
      </c>
      <c r="CN61">
        <v>0.3011</v>
      </c>
      <c r="CO61">
        <v>0.3698</v>
      </c>
      <c r="CP61">
        <v>0.4063</v>
      </c>
      <c r="CQ61">
        <v>0.4233</v>
      </c>
      <c r="CR61">
        <v>0.4379</v>
      </c>
      <c r="CS61">
        <v>0.4528</v>
      </c>
      <c r="CT61">
        <v>0.4747</v>
      </c>
      <c r="CU61">
        <v>0.4811</v>
      </c>
      <c r="CV61">
        <v>0.4843</v>
      </c>
      <c r="CW61">
        <v>0.4874</v>
      </c>
      <c r="CX61">
        <v>0.49</v>
      </c>
      <c r="CY61">
        <v>0.4927</v>
      </c>
      <c r="CZ61">
        <v>0.4978</v>
      </c>
      <c r="DA61">
        <v>0.5069</v>
      </c>
      <c r="DB61">
        <v>0.516</v>
      </c>
      <c r="DC61">
        <v>0.5251</v>
      </c>
      <c r="DD61">
        <v>0.538</v>
      </c>
      <c r="DE61">
        <v>0.5482</v>
      </c>
      <c r="DF61">
        <v>0.5584</v>
      </c>
      <c r="DG61">
        <v>0.5672</v>
      </c>
      <c r="DH61">
        <v>0.57</v>
      </c>
      <c r="DI61">
        <v>0.5863</v>
      </c>
      <c r="DJ61">
        <v>0.73</v>
      </c>
      <c r="DK61">
        <v>0.7585</v>
      </c>
      <c r="DL61">
        <v>0.7854</v>
      </c>
      <c r="DM61">
        <v>0.8</v>
      </c>
      <c r="DN61">
        <v>0.8</v>
      </c>
      <c r="DO61">
        <v>0.8</v>
      </c>
      <c r="DP61">
        <v>0.8</v>
      </c>
      <c r="DQ61">
        <v>0.8</v>
      </c>
      <c r="DR61">
        <v>0.8</v>
      </c>
      <c r="DS61">
        <v>0.9301</v>
      </c>
      <c r="DT61">
        <v>0.96</v>
      </c>
      <c r="DU61">
        <v>0.96</v>
      </c>
      <c r="DV61">
        <v>0.96</v>
      </c>
      <c r="DW61">
        <v>0.96</v>
      </c>
      <c r="DX61">
        <v>0.9723</v>
      </c>
    </row>
    <row r="62" spans="1:128">
      <c r="A62">
        <v>6.1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5.087e-8</v>
      </c>
      <c r="AB62">
        <v>4.803e-7</v>
      </c>
      <c r="AC62">
        <v>1.703e-6</v>
      </c>
      <c r="AD62">
        <v>3.633e-6</v>
      </c>
      <c r="AE62">
        <v>5.651e-6</v>
      </c>
      <c r="AF62">
        <v>8.879e-6</v>
      </c>
      <c r="AG62">
        <v>1.504e-5</v>
      </c>
      <c r="AH62">
        <v>2.024e-5</v>
      </c>
      <c r="AI62">
        <v>2.643e-5</v>
      </c>
      <c r="AJ62">
        <v>3.389e-5</v>
      </c>
      <c r="AK62">
        <v>4.319e-5</v>
      </c>
      <c r="AL62">
        <v>6.698e-5</v>
      </c>
      <c r="AM62">
        <v>8.759e-5</v>
      </c>
      <c r="AN62">
        <v>0.0001071</v>
      </c>
      <c r="AO62">
        <v>0.0001293</v>
      </c>
      <c r="AP62">
        <v>0.0001758</v>
      </c>
      <c r="AQ62">
        <v>0.0002273</v>
      </c>
      <c r="AR62">
        <v>0.0002675</v>
      </c>
      <c r="AS62">
        <v>0.0003152</v>
      </c>
      <c r="AT62">
        <v>0.0003784</v>
      </c>
      <c r="AU62">
        <v>0.0005157</v>
      </c>
      <c r="AV62">
        <v>0.0006278</v>
      </c>
      <c r="AW62">
        <v>0.0007187</v>
      </c>
      <c r="AX62">
        <v>0.0008243</v>
      </c>
      <c r="AY62">
        <v>0.0009685</v>
      </c>
      <c r="AZ62">
        <v>0.0012</v>
      </c>
      <c r="BA62">
        <v>0.0015</v>
      </c>
      <c r="BB62">
        <v>0.0016</v>
      </c>
      <c r="BC62">
        <v>0.0018</v>
      </c>
      <c r="BD62">
        <v>0.002</v>
      </c>
      <c r="BE62">
        <v>0.0024</v>
      </c>
      <c r="BF62">
        <v>0.0027</v>
      </c>
      <c r="BG62">
        <v>0.003</v>
      </c>
      <c r="BH62">
        <v>0.0033</v>
      </c>
      <c r="BI62">
        <v>0.0036</v>
      </c>
      <c r="BJ62">
        <v>0.004</v>
      </c>
      <c r="BK62">
        <v>0.0046</v>
      </c>
      <c r="BL62">
        <v>0.0052</v>
      </c>
      <c r="BM62">
        <v>0.0056</v>
      </c>
      <c r="BN62">
        <v>0.0062</v>
      </c>
      <c r="BO62">
        <v>0.007</v>
      </c>
      <c r="BP62">
        <v>0.0077</v>
      </c>
      <c r="BQ62">
        <v>0.0083</v>
      </c>
      <c r="BR62">
        <v>0.0089</v>
      </c>
      <c r="BS62">
        <v>0.01</v>
      </c>
      <c r="BT62">
        <v>0.0111</v>
      </c>
      <c r="BU62">
        <v>0.0118</v>
      </c>
      <c r="BV62">
        <v>0.0126</v>
      </c>
      <c r="BW62">
        <v>0.0134</v>
      </c>
      <c r="BX62">
        <v>0.0142</v>
      </c>
      <c r="BY62">
        <v>0.0153</v>
      </c>
      <c r="BZ62">
        <v>0.0288</v>
      </c>
      <c r="CA62">
        <v>0.0464</v>
      </c>
      <c r="CB62">
        <v>0.0692</v>
      </c>
      <c r="CC62">
        <v>0.0935</v>
      </c>
      <c r="CD62">
        <v>0.119</v>
      </c>
      <c r="CE62">
        <v>0.1417</v>
      </c>
      <c r="CF62">
        <v>0.1627</v>
      </c>
      <c r="CG62">
        <v>0.1834</v>
      </c>
      <c r="CH62">
        <v>0.2006</v>
      </c>
      <c r="CI62">
        <v>0.2182</v>
      </c>
      <c r="CJ62">
        <v>0.2356</v>
      </c>
      <c r="CK62">
        <v>0.2527</v>
      </c>
      <c r="CL62">
        <v>0.2696</v>
      </c>
      <c r="CM62">
        <v>0.2856</v>
      </c>
      <c r="CN62">
        <v>0.3011</v>
      </c>
      <c r="CO62">
        <v>0.3698</v>
      </c>
      <c r="CP62">
        <v>0.4063</v>
      </c>
      <c r="CQ62">
        <v>0.4233</v>
      </c>
      <c r="CR62">
        <v>0.4379</v>
      </c>
      <c r="CS62">
        <v>0.4528</v>
      </c>
      <c r="CT62">
        <v>0.4747</v>
      </c>
      <c r="CU62">
        <v>0.4811</v>
      </c>
      <c r="CV62">
        <v>0.4843</v>
      </c>
      <c r="CW62">
        <v>0.4874</v>
      </c>
      <c r="CX62">
        <v>0.49</v>
      </c>
      <c r="CY62">
        <v>0.4927</v>
      </c>
      <c r="CZ62">
        <v>0.4978</v>
      </c>
      <c r="DA62">
        <v>0.5069</v>
      </c>
      <c r="DB62">
        <v>0.516</v>
      </c>
      <c r="DC62">
        <v>0.5251</v>
      </c>
      <c r="DD62">
        <v>0.538</v>
      </c>
      <c r="DE62">
        <v>0.5482</v>
      </c>
      <c r="DF62">
        <v>0.5584</v>
      </c>
      <c r="DG62">
        <v>0.5672</v>
      </c>
      <c r="DH62">
        <v>0.57</v>
      </c>
      <c r="DI62">
        <v>0.5863</v>
      </c>
      <c r="DJ62">
        <v>0.73</v>
      </c>
      <c r="DK62">
        <v>0.7585</v>
      </c>
      <c r="DL62">
        <v>0.7854</v>
      </c>
      <c r="DM62">
        <v>0.8</v>
      </c>
      <c r="DN62">
        <v>0.8</v>
      </c>
      <c r="DO62">
        <v>0.8</v>
      </c>
      <c r="DP62">
        <v>0.8</v>
      </c>
      <c r="DQ62">
        <v>0.8</v>
      </c>
      <c r="DR62">
        <v>0.8</v>
      </c>
      <c r="DS62">
        <v>0.9301</v>
      </c>
      <c r="DT62">
        <v>0.96</v>
      </c>
      <c r="DU62">
        <v>0.96</v>
      </c>
      <c r="DV62">
        <v>0.96</v>
      </c>
      <c r="DW62">
        <v>0.96</v>
      </c>
      <c r="DX62">
        <v>0.9723</v>
      </c>
    </row>
    <row r="63" spans="1:128">
      <c r="A63">
        <v>6.2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5.087e-8</v>
      </c>
      <c r="AB63">
        <v>4.803e-7</v>
      </c>
      <c r="AC63">
        <v>1.703e-6</v>
      </c>
      <c r="AD63">
        <v>3.633e-6</v>
      </c>
      <c r="AE63">
        <v>5.651e-6</v>
      </c>
      <c r="AF63">
        <v>8.879e-6</v>
      </c>
      <c r="AG63">
        <v>1.504e-5</v>
      </c>
      <c r="AH63">
        <v>2.024e-5</v>
      </c>
      <c r="AI63">
        <v>2.643e-5</v>
      </c>
      <c r="AJ63">
        <v>3.389e-5</v>
      </c>
      <c r="AK63">
        <v>4.319e-5</v>
      </c>
      <c r="AL63">
        <v>6.698e-5</v>
      </c>
      <c r="AM63">
        <v>8.759e-5</v>
      </c>
      <c r="AN63">
        <v>0.0001071</v>
      </c>
      <c r="AO63">
        <v>0.0001293</v>
      </c>
      <c r="AP63">
        <v>0.0001758</v>
      </c>
      <c r="AQ63">
        <v>0.0002273</v>
      </c>
      <c r="AR63">
        <v>0.0002675</v>
      </c>
      <c r="AS63">
        <v>0.0003152</v>
      </c>
      <c r="AT63">
        <v>0.0003784</v>
      </c>
      <c r="AU63">
        <v>0.0005157</v>
      </c>
      <c r="AV63">
        <v>0.0006278</v>
      </c>
      <c r="AW63">
        <v>0.0007187</v>
      </c>
      <c r="AX63">
        <v>0.0008243</v>
      </c>
      <c r="AY63">
        <v>0.0009685</v>
      </c>
      <c r="AZ63">
        <v>0.0012</v>
      </c>
      <c r="BA63">
        <v>0.0015</v>
      </c>
      <c r="BB63">
        <v>0.0016</v>
      </c>
      <c r="BC63">
        <v>0.0018</v>
      </c>
      <c r="BD63">
        <v>0.002</v>
      </c>
      <c r="BE63">
        <v>0.0024</v>
      </c>
      <c r="BF63">
        <v>0.0027</v>
      </c>
      <c r="BG63">
        <v>0.003</v>
      </c>
      <c r="BH63">
        <v>0.0033</v>
      </c>
      <c r="BI63">
        <v>0.0036</v>
      </c>
      <c r="BJ63">
        <v>0.004</v>
      </c>
      <c r="BK63">
        <v>0.0046</v>
      </c>
      <c r="BL63">
        <v>0.0052</v>
      </c>
      <c r="BM63">
        <v>0.0056</v>
      </c>
      <c r="BN63">
        <v>0.0062</v>
      </c>
      <c r="BO63">
        <v>0.007</v>
      </c>
      <c r="BP63">
        <v>0.0077</v>
      </c>
      <c r="BQ63">
        <v>0.0083</v>
      </c>
      <c r="BR63">
        <v>0.0089</v>
      </c>
      <c r="BS63">
        <v>0.01</v>
      </c>
      <c r="BT63">
        <v>0.0111</v>
      </c>
      <c r="BU63">
        <v>0.0118</v>
      </c>
      <c r="BV63">
        <v>0.0126</v>
      </c>
      <c r="BW63">
        <v>0.0134</v>
      </c>
      <c r="BX63">
        <v>0.0142</v>
      </c>
      <c r="BY63">
        <v>0.0153</v>
      </c>
      <c r="BZ63">
        <v>0.0288</v>
      </c>
      <c r="CA63">
        <v>0.0464</v>
      </c>
      <c r="CB63">
        <v>0.0692</v>
      </c>
      <c r="CC63">
        <v>0.0935</v>
      </c>
      <c r="CD63">
        <v>0.119</v>
      </c>
      <c r="CE63">
        <v>0.1417</v>
      </c>
      <c r="CF63">
        <v>0.1627</v>
      </c>
      <c r="CG63">
        <v>0.1834</v>
      </c>
      <c r="CH63">
        <v>0.2006</v>
      </c>
      <c r="CI63">
        <v>0.2182</v>
      </c>
      <c r="CJ63">
        <v>0.2356</v>
      </c>
      <c r="CK63">
        <v>0.2527</v>
      </c>
      <c r="CL63">
        <v>0.2696</v>
      </c>
      <c r="CM63">
        <v>0.2856</v>
      </c>
      <c r="CN63">
        <v>0.3011</v>
      </c>
      <c r="CO63">
        <v>0.3698</v>
      </c>
      <c r="CP63">
        <v>0.4063</v>
      </c>
      <c r="CQ63">
        <v>0.4233</v>
      </c>
      <c r="CR63">
        <v>0.4379</v>
      </c>
      <c r="CS63">
        <v>0.4528</v>
      </c>
      <c r="CT63">
        <v>0.4747</v>
      </c>
      <c r="CU63">
        <v>0.4811</v>
      </c>
      <c r="CV63">
        <v>0.4843</v>
      </c>
      <c r="CW63">
        <v>0.4874</v>
      </c>
      <c r="CX63">
        <v>0.49</v>
      </c>
      <c r="CY63">
        <v>0.4927</v>
      </c>
      <c r="CZ63">
        <v>0.4978</v>
      </c>
      <c r="DA63">
        <v>0.5069</v>
      </c>
      <c r="DB63">
        <v>0.516</v>
      </c>
      <c r="DC63">
        <v>0.5251</v>
      </c>
      <c r="DD63">
        <v>0.538</v>
      </c>
      <c r="DE63">
        <v>0.5482</v>
      </c>
      <c r="DF63">
        <v>0.5584</v>
      </c>
      <c r="DG63">
        <v>0.5672</v>
      </c>
      <c r="DH63">
        <v>0.57</v>
      </c>
      <c r="DI63">
        <v>0.5863</v>
      </c>
      <c r="DJ63">
        <v>0.73</v>
      </c>
      <c r="DK63">
        <v>0.7585</v>
      </c>
      <c r="DL63">
        <v>0.7854</v>
      </c>
      <c r="DM63">
        <v>0.8</v>
      </c>
      <c r="DN63">
        <v>0.8</v>
      </c>
      <c r="DO63">
        <v>0.8</v>
      </c>
      <c r="DP63">
        <v>0.8</v>
      </c>
      <c r="DQ63">
        <v>0.8</v>
      </c>
      <c r="DR63">
        <v>0.8</v>
      </c>
      <c r="DS63">
        <v>0.9301</v>
      </c>
      <c r="DT63">
        <v>0.96</v>
      </c>
      <c r="DU63">
        <v>0.96</v>
      </c>
      <c r="DV63">
        <v>0.96</v>
      </c>
      <c r="DW63">
        <v>0.96</v>
      </c>
      <c r="DX63">
        <v>0.9723</v>
      </c>
    </row>
    <row r="64" spans="1:128">
      <c r="A64">
        <v>6.3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5.087e-8</v>
      </c>
      <c r="AB64">
        <v>4.803e-7</v>
      </c>
      <c r="AC64">
        <v>1.703e-6</v>
      </c>
      <c r="AD64">
        <v>3.633e-6</v>
      </c>
      <c r="AE64">
        <v>5.651e-6</v>
      </c>
      <c r="AF64">
        <v>8.879e-6</v>
      </c>
      <c r="AG64">
        <v>1.504e-5</v>
      </c>
      <c r="AH64">
        <v>2.024e-5</v>
      </c>
      <c r="AI64">
        <v>2.643e-5</v>
      </c>
      <c r="AJ64">
        <v>3.389e-5</v>
      </c>
      <c r="AK64">
        <v>4.319e-5</v>
      </c>
      <c r="AL64">
        <v>6.698e-5</v>
      </c>
      <c r="AM64">
        <v>8.759e-5</v>
      </c>
      <c r="AN64">
        <v>0.0001071</v>
      </c>
      <c r="AO64">
        <v>0.0001293</v>
      </c>
      <c r="AP64">
        <v>0.0001758</v>
      </c>
      <c r="AQ64">
        <v>0.0002273</v>
      </c>
      <c r="AR64">
        <v>0.0002675</v>
      </c>
      <c r="AS64">
        <v>0.0003152</v>
      </c>
      <c r="AT64">
        <v>0.0003784</v>
      </c>
      <c r="AU64">
        <v>0.0005157</v>
      </c>
      <c r="AV64">
        <v>0.0006278</v>
      </c>
      <c r="AW64">
        <v>0.0007187</v>
      </c>
      <c r="AX64">
        <v>0.0008243</v>
      </c>
      <c r="AY64">
        <v>0.0009685</v>
      </c>
      <c r="AZ64">
        <v>0.0012</v>
      </c>
      <c r="BA64">
        <v>0.0015</v>
      </c>
      <c r="BB64">
        <v>0.0016</v>
      </c>
      <c r="BC64">
        <v>0.0018</v>
      </c>
      <c r="BD64">
        <v>0.002</v>
      </c>
      <c r="BE64">
        <v>0.0024</v>
      </c>
      <c r="BF64">
        <v>0.0027</v>
      </c>
      <c r="BG64">
        <v>0.003</v>
      </c>
      <c r="BH64">
        <v>0.0033</v>
      </c>
      <c r="BI64">
        <v>0.0036</v>
      </c>
      <c r="BJ64">
        <v>0.004</v>
      </c>
      <c r="BK64">
        <v>0.0046</v>
      </c>
      <c r="BL64">
        <v>0.0052</v>
      </c>
      <c r="BM64">
        <v>0.0056</v>
      </c>
      <c r="BN64">
        <v>0.0062</v>
      </c>
      <c r="BO64">
        <v>0.007</v>
      </c>
      <c r="BP64">
        <v>0.0077</v>
      </c>
      <c r="BQ64">
        <v>0.0083</v>
      </c>
      <c r="BR64">
        <v>0.0089</v>
      </c>
      <c r="BS64">
        <v>0.01</v>
      </c>
      <c r="BT64">
        <v>0.0111</v>
      </c>
      <c r="BU64">
        <v>0.0118</v>
      </c>
      <c r="BV64">
        <v>0.0126</v>
      </c>
      <c r="BW64">
        <v>0.0134</v>
      </c>
      <c r="BX64">
        <v>0.0142</v>
      </c>
      <c r="BY64">
        <v>0.0153</v>
      </c>
      <c r="BZ64">
        <v>0.0288</v>
      </c>
      <c r="CA64">
        <v>0.0464</v>
      </c>
      <c r="CB64">
        <v>0.0692</v>
      </c>
      <c r="CC64">
        <v>0.0935</v>
      </c>
      <c r="CD64">
        <v>0.119</v>
      </c>
      <c r="CE64">
        <v>0.1417</v>
      </c>
      <c r="CF64">
        <v>0.1627</v>
      </c>
      <c r="CG64">
        <v>0.1834</v>
      </c>
      <c r="CH64">
        <v>0.2006</v>
      </c>
      <c r="CI64">
        <v>0.2182</v>
      </c>
      <c r="CJ64">
        <v>0.2356</v>
      </c>
      <c r="CK64">
        <v>0.2527</v>
      </c>
      <c r="CL64">
        <v>0.2696</v>
      </c>
      <c r="CM64">
        <v>0.2856</v>
      </c>
      <c r="CN64">
        <v>0.3011</v>
      </c>
      <c r="CO64">
        <v>0.3698</v>
      </c>
      <c r="CP64">
        <v>0.4063</v>
      </c>
      <c r="CQ64">
        <v>0.4233</v>
      </c>
      <c r="CR64">
        <v>0.4379</v>
      </c>
      <c r="CS64">
        <v>0.4528</v>
      </c>
      <c r="CT64">
        <v>0.4747</v>
      </c>
      <c r="CU64">
        <v>0.4811</v>
      </c>
      <c r="CV64">
        <v>0.4843</v>
      </c>
      <c r="CW64">
        <v>0.4874</v>
      </c>
      <c r="CX64">
        <v>0.49</v>
      </c>
      <c r="CY64">
        <v>0.4927</v>
      </c>
      <c r="CZ64">
        <v>0.4978</v>
      </c>
      <c r="DA64">
        <v>0.5069</v>
      </c>
      <c r="DB64">
        <v>0.516</v>
      </c>
      <c r="DC64">
        <v>0.5251</v>
      </c>
      <c r="DD64">
        <v>0.538</v>
      </c>
      <c r="DE64">
        <v>0.5482</v>
      </c>
      <c r="DF64">
        <v>0.5584</v>
      </c>
      <c r="DG64">
        <v>0.5672</v>
      </c>
      <c r="DH64">
        <v>0.57</v>
      </c>
      <c r="DI64">
        <v>0.5863</v>
      </c>
      <c r="DJ64">
        <v>0.73</v>
      </c>
      <c r="DK64">
        <v>0.7585</v>
      </c>
      <c r="DL64">
        <v>0.7854</v>
      </c>
      <c r="DM64">
        <v>0.8</v>
      </c>
      <c r="DN64">
        <v>0.8</v>
      </c>
      <c r="DO64">
        <v>0.8</v>
      </c>
      <c r="DP64">
        <v>0.8</v>
      </c>
      <c r="DQ64">
        <v>0.8</v>
      </c>
      <c r="DR64">
        <v>0.8</v>
      </c>
      <c r="DS64">
        <v>0.9301</v>
      </c>
      <c r="DT64">
        <v>0.96</v>
      </c>
      <c r="DU64">
        <v>0.96</v>
      </c>
      <c r="DV64">
        <v>0.96</v>
      </c>
      <c r="DW64">
        <v>0.96</v>
      </c>
      <c r="DX64">
        <v>0.9723</v>
      </c>
    </row>
    <row r="65" spans="1:128">
      <c r="A65">
        <v>6.4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5.087e-8</v>
      </c>
      <c r="AB65">
        <v>4.803e-7</v>
      </c>
      <c r="AC65">
        <v>1.703e-6</v>
      </c>
      <c r="AD65">
        <v>3.633e-6</v>
      </c>
      <c r="AE65">
        <v>5.651e-6</v>
      </c>
      <c r="AF65">
        <v>8.879e-6</v>
      </c>
      <c r="AG65">
        <v>1.504e-5</v>
      </c>
      <c r="AH65">
        <v>2.024e-5</v>
      </c>
      <c r="AI65">
        <v>2.643e-5</v>
      </c>
      <c r="AJ65">
        <v>3.389e-5</v>
      </c>
      <c r="AK65">
        <v>4.319e-5</v>
      </c>
      <c r="AL65">
        <v>6.698e-5</v>
      </c>
      <c r="AM65">
        <v>8.759e-5</v>
      </c>
      <c r="AN65">
        <v>0.0001071</v>
      </c>
      <c r="AO65">
        <v>0.0001293</v>
      </c>
      <c r="AP65">
        <v>0.0001758</v>
      </c>
      <c r="AQ65">
        <v>0.0002273</v>
      </c>
      <c r="AR65">
        <v>0.0002675</v>
      </c>
      <c r="AS65">
        <v>0.0003152</v>
      </c>
      <c r="AT65">
        <v>0.0003784</v>
      </c>
      <c r="AU65">
        <v>0.0005157</v>
      </c>
      <c r="AV65">
        <v>0.0006278</v>
      </c>
      <c r="AW65">
        <v>0.0007187</v>
      </c>
      <c r="AX65">
        <v>0.0008243</v>
      </c>
      <c r="AY65">
        <v>0.0009685</v>
      </c>
      <c r="AZ65">
        <v>0.0012</v>
      </c>
      <c r="BA65">
        <v>0.0015</v>
      </c>
      <c r="BB65">
        <v>0.0016</v>
      </c>
      <c r="BC65">
        <v>0.0018</v>
      </c>
      <c r="BD65">
        <v>0.002</v>
      </c>
      <c r="BE65">
        <v>0.0024</v>
      </c>
      <c r="BF65">
        <v>0.0027</v>
      </c>
      <c r="BG65">
        <v>0.003</v>
      </c>
      <c r="BH65">
        <v>0.0033</v>
      </c>
      <c r="BI65">
        <v>0.0036</v>
      </c>
      <c r="BJ65">
        <v>0.004</v>
      </c>
      <c r="BK65">
        <v>0.0046</v>
      </c>
      <c r="BL65">
        <v>0.0052</v>
      </c>
      <c r="BM65">
        <v>0.0056</v>
      </c>
      <c r="BN65">
        <v>0.0062</v>
      </c>
      <c r="BO65">
        <v>0.007</v>
      </c>
      <c r="BP65">
        <v>0.0077</v>
      </c>
      <c r="BQ65">
        <v>0.0083</v>
      </c>
      <c r="BR65">
        <v>0.0089</v>
      </c>
      <c r="BS65">
        <v>0.01</v>
      </c>
      <c r="BT65">
        <v>0.0111</v>
      </c>
      <c r="BU65">
        <v>0.0118</v>
      </c>
      <c r="BV65">
        <v>0.0126</v>
      </c>
      <c r="BW65">
        <v>0.0134</v>
      </c>
      <c r="BX65">
        <v>0.0142</v>
      </c>
      <c r="BY65">
        <v>0.0153</v>
      </c>
      <c r="BZ65">
        <v>0.0288</v>
      </c>
      <c r="CA65">
        <v>0.0464</v>
      </c>
      <c r="CB65">
        <v>0.0692</v>
      </c>
      <c r="CC65">
        <v>0.0935</v>
      </c>
      <c r="CD65">
        <v>0.119</v>
      </c>
      <c r="CE65">
        <v>0.1417</v>
      </c>
      <c r="CF65">
        <v>0.1627</v>
      </c>
      <c r="CG65">
        <v>0.1834</v>
      </c>
      <c r="CH65">
        <v>0.2006</v>
      </c>
      <c r="CI65">
        <v>0.2182</v>
      </c>
      <c r="CJ65">
        <v>0.2356</v>
      </c>
      <c r="CK65">
        <v>0.2527</v>
      </c>
      <c r="CL65">
        <v>0.2696</v>
      </c>
      <c r="CM65">
        <v>0.2856</v>
      </c>
      <c r="CN65">
        <v>0.3011</v>
      </c>
      <c r="CO65">
        <v>0.3698</v>
      </c>
      <c r="CP65">
        <v>0.4063</v>
      </c>
      <c r="CQ65">
        <v>0.4233</v>
      </c>
      <c r="CR65">
        <v>0.4379</v>
      </c>
      <c r="CS65">
        <v>0.4528</v>
      </c>
      <c r="CT65">
        <v>0.4747</v>
      </c>
      <c r="CU65">
        <v>0.4811</v>
      </c>
      <c r="CV65">
        <v>0.4843</v>
      </c>
      <c r="CW65">
        <v>0.4874</v>
      </c>
      <c r="CX65">
        <v>0.49</v>
      </c>
      <c r="CY65">
        <v>0.4927</v>
      </c>
      <c r="CZ65">
        <v>0.4978</v>
      </c>
      <c r="DA65">
        <v>0.5069</v>
      </c>
      <c r="DB65">
        <v>0.516</v>
      </c>
      <c r="DC65">
        <v>0.5251</v>
      </c>
      <c r="DD65">
        <v>0.538</v>
      </c>
      <c r="DE65">
        <v>0.5482</v>
      </c>
      <c r="DF65">
        <v>0.5584</v>
      </c>
      <c r="DG65">
        <v>0.5672</v>
      </c>
      <c r="DH65">
        <v>0.57</v>
      </c>
      <c r="DI65">
        <v>0.5863</v>
      </c>
      <c r="DJ65">
        <v>0.73</v>
      </c>
      <c r="DK65">
        <v>0.7585</v>
      </c>
      <c r="DL65">
        <v>0.7854</v>
      </c>
      <c r="DM65">
        <v>0.8</v>
      </c>
      <c r="DN65">
        <v>0.8</v>
      </c>
      <c r="DO65">
        <v>0.8</v>
      </c>
      <c r="DP65">
        <v>0.8</v>
      </c>
      <c r="DQ65">
        <v>0.8</v>
      </c>
      <c r="DR65">
        <v>0.8</v>
      </c>
      <c r="DS65">
        <v>0.9301</v>
      </c>
      <c r="DT65">
        <v>0.96</v>
      </c>
      <c r="DU65">
        <v>0.96</v>
      </c>
      <c r="DV65">
        <v>0.96</v>
      </c>
      <c r="DW65">
        <v>0.96</v>
      </c>
      <c r="DX65">
        <v>0.9723</v>
      </c>
    </row>
    <row r="66" spans="1:128">
      <c r="A66">
        <v>6.5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5.087e-8</v>
      </c>
      <c r="AB66">
        <v>4.803e-7</v>
      </c>
      <c r="AC66">
        <v>1.703e-6</v>
      </c>
      <c r="AD66">
        <v>3.633e-6</v>
      </c>
      <c r="AE66">
        <v>5.651e-6</v>
      </c>
      <c r="AF66">
        <v>8.879e-6</v>
      </c>
      <c r="AG66">
        <v>1.504e-5</v>
      </c>
      <c r="AH66">
        <v>2.024e-5</v>
      </c>
      <c r="AI66">
        <v>2.643e-5</v>
      </c>
      <c r="AJ66">
        <v>3.389e-5</v>
      </c>
      <c r="AK66">
        <v>4.319e-5</v>
      </c>
      <c r="AL66">
        <v>6.698e-5</v>
      </c>
      <c r="AM66">
        <v>8.759e-5</v>
      </c>
      <c r="AN66">
        <v>0.0001071</v>
      </c>
      <c r="AO66">
        <v>0.0001293</v>
      </c>
      <c r="AP66">
        <v>0.0001758</v>
      </c>
      <c r="AQ66">
        <v>0.0002273</v>
      </c>
      <c r="AR66">
        <v>0.0002675</v>
      </c>
      <c r="AS66">
        <v>0.0003152</v>
      </c>
      <c r="AT66">
        <v>0.0003784</v>
      </c>
      <c r="AU66">
        <v>0.0005157</v>
      </c>
      <c r="AV66">
        <v>0.0006278</v>
      </c>
      <c r="AW66">
        <v>0.0007187</v>
      </c>
      <c r="AX66">
        <v>0.0008243</v>
      </c>
      <c r="AY66">
        <v>0.0009685</v>
      </c>
      <c r="AZ66">
        <v>0.0012</v>
      </c>
      <c r="BA66">
        <v>0.0015</v>
      </c>
      <c r="BB66">
        <v>0.0016</v>
      </c>
      <c r="BC66">
        <v>0.0018</v>
      </c>
      <c r="BD66">
        <v>0.002</v>
      </c>
      <c r="BE66">
        <v>0.0024</v>
      </c>
      <c r="BF66">
        <v>0.0027</v>
      </c>
      <c r="BG66">
        <v>0.003</v>
      </c>
      <c r="BH66">
        <v>0.0033</v>
      </c>
      <c r="BI66">
        <v>0.0036</v>
      </c>
      <c r="BJ66">
        <v>0.004</v>
      </c>
      <c r="BK66">
        <v>0.0046</v>
      </c>
      <c r="BL66">
        <v>0.0052</v>
      </c>
      <c r="BM66">
        <v>0.0056</v>
      </c>
      <c r="BN66">
        <v>0.0062</v>
      </c>
      <c r="BO66">
        <v>0.007</v>
      </c>
      <c r="BP66">
        <v>0.0077</v>
      </c>
      <c r="BQ66">
        <v>0.0083</v>
      </c>
      <c r="BR66">
        <v>0.0089</v>
      </c>
      <c r="BS66">
        <v>0.01</v>
      </c>
      <c r="BT66">
        <v>0.0111</v>
      </c>
      <c r="BU66">
        <v>0.0118</v>
      </c>
      <c r="BV66">
        <v>0.0126</v>
      </c>
      <c r="BW66">
        <v>0.0134</v>
      </c>
      <c r="BX66">
        <v>0.0142</v>
      </c>
      <c r="BY66">
        <v>0.0153</v>
      </c>
      <c r="BZ66">
        <v>0.0288</v>
      </c>
      <c r="CA66">
        <v>0.0464</v>
      </c>
      <c r="CB66">
        <v>0.0692</v>
      </c>
      <c r="CC66">
        <v>0.0935</v>
      </c>
      <c r="CD66">
        <v>0.119</v>
      </c>
      <c r="CE66">
        <v>0.1417</v>
      </c>
      <c r="CF66">
        <v>0.1627</v>
      </c>
      <c r="CG66">
        <v>0.1834</v>
      </c>
      <c r="CH66">
        <v>0.2006</v>
      </c>
      <c r="CI66">
        <v>0.2182</v>
      </c>
      <c r="CJ66">
        <v>0.2356</v>
      </c>
      <c r="CK66">
        <v>0.2527</v>
      </c>
      <c r="CL66">
        <v>0.2696</v>
      </c>
      <c r="CM66">
        <v>0.2856</v>
      </c>
      <c r="CN66">
        <v>0.3011</v>
      </c>
      <c r="CO66">
        <v>0.3698</v>
      </c>
      <c r="CP66">
        <v>0.4063</v>
      </c>
      <c r="CQ66">
        <v>0.4233</v>
      </c>
      <c r="CR66">
        <v>0.4379</v>
      </c>
      <c r="CS66">
        <v>0.4528</v>
      </c>
      <c r="CT66">
        <v>0.4747</v>
      </c>
      <c r="CU66">
        <v>0.4811</v>
      </c>
      <c r="CV66">
        <v>0.4843</v>
      </c>
      <c r="CW66">
        <v>0.4874</v>
      </c>
      <c r="CX66">
        <v>0.49</v>
      </c>
      <c r="CY66">
        <v>0.4927</v>
      </c>
      <c r="CZ66">
        <v>0.4978</v>
      </c>
      <c r="DA66">
        <v>0.5069</v>
      </c>
      <c r="DB66">
        <v>0.516</v>
      </c>
      <c r="DC66">
        <v>0.5251</v>
      </c>
      <c r="DD66">
        <v>0.538</v>
      </c>
      <c r="DE66">
        <v>0.5482</v>
      </c>
      <c r="DF66">
        <v>0.5584</v>
      </c>
      <c r="DG66">
        <v>0.5672</v>
      </c>
      <c r="DH66">
        <v>0.57</v>
      </c>
      <c r="DI66">
        <v>0.5863</v>
      </c>
      <c r="DJ66">
        <v>0.73</v>
      </c>
      <c r="DK66">
        <v>0.7585</v>
      </c>
      <c r="DL66">
        <v>0.7854</v>
      </c>
      <c r="DM66">
        <v>0.8</v>
      </c>
      <c r="DN66">
        <v>0.8</v>
      </c>
      <c r="DO66">
        <v>0.8</v>
      </c>
      <c r="DP66">
        <v>0.8</v>
      </c>
      <c r="DQ66">
        <v>0.8</v>
      </c>
      <c r="DR66">
        <v>0.8</v>
      </c>
      <c r="DS66">
        <v>0.9301</v>
      </c>
      <c r="DT66">
        <v>0.96</v>
      </c>
      <c r="DU66">
        <v>0.96</v>
      </c>
      <c r="DV66">
        <v>0.96</v>
      </c>
      <c r="DW66">
        <v>0.96</v>
      </c>
      <c r="DX66">
        <v>0.9723</v>
      </c>
    </row>
    <row r="67" spans="1:128">
      <c r="A67">
        <v>6.6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5.087e-8</v>
      </c>
      <c r="AB67">
        <v>4.803e-7</v>
      </c>
      <c r="AC67">
        <v>1.703e-6</v>
      </c>
      <c r="AD67">
        <v>3.633e-6</v>
      </c>
      <c r="AE67">
        <v>5.651e-6</v>
      </c>
      <c r="AF67">
        <v>8.879e-6</v>
      </c>
      <c r="AG67">
        <v>1.504e-5</v>
      </c>
      <c r="AH67">
        <v>2.024e-5</v>
      </c>
      <c r="AI67">
        <v>2.643e-5</v>
      </c>
      <c r="AJ67">
        <v>3.389e-5</v>
      </c>
      <c r="AK67">
        <v>4.319e-5</v>
      </c>
      <c r="AL67">
        <v>6.698e-5</v>
      </c>
      <c r="AM67">
        <v>8.759e-5</v>
      </c>
      <c r="AN67">
        <v>0.0001071</v>
      </c>
      <c r="AO67">
        <v>0.0001293</v>
      </c>
      <c r="AP67">
        <v>0.0001758</v>
      </c>
      <c r="AQ67">
        <v>0.0002273</v>
      </c>
      <c r="AR67">
        <v>0.0002675</v>
      </c>
      <c r="AS67">
        <v>0.0003152</v>
      </c>
      <c r="AT67">
        <v>0.0003784</v>
      </c>
      <c r="AU67">
        <v>0.0005157</v>
      </c>
      <c r="AV67">
        <v>0.0006278</v>
      </c>
      <c r="AW67">
        <v>0.0007187</v>
      </c>
      <c r="AX67">
        <v>0.0008243</v>
      </c>
      <c r="AY67">
        <v>0.0009685</v>
      </c>
      <c r="AZ67">
        <v>0.0012</v>
      </c>
      <c r="BA67">
        <v>0.0015</v>
      </c>
      <c r="BB67">
        <v>0.0016</v>
      </c>
      <c r="BC67">
        <v>0.0018</v>
      </c>
      <c r="BD67">
        <v>0.002</v>
      </c>
      <c r="BE67">
        <v>0.0024</v>
      </c>
      <c r="BF67">
        <v>0.0027</v>
      </c>
      <c r="BG67">
        <v>0.003</v>
      </c>
      <c r="BH67">
        <v>0.0033</v>
      </c>
      <c r="BI67">
        <v>0.0036</v>
      </c>
      <c r="BJ67">
        <v>0.004</v>
      </c>
      <c r="BK67">
        <v>0.0046</v>
      </c>
      <c r="BL67">
        <v>0.0052</v>
      </c>
      <c r="BM67">
        <v>0.0056</v>
      </c>
      <c r="BN67">
        <v>0.0062</v>
      </c>
      <c r="BO67">
        <v>0.007</v>
      </c>
      <c r="BP67">
        <v>0.0077</v>
      </c>
      <c r="BQ67">
        <v>0.0083</v>
      </c>
      <c r="BR67">
        <v>0.0089</v>
      </c>
      <c r="BS67">
        <v>0.01</v>
      </c>
      <c r="BT67">
        <v>0.0111</v>
      </c>
      <c r="BU67">
        <v>0.0118</v>
      </c>
      <c r="BV67">
        <v>0.0126</v>
      </c>
      <c r="BW67">
        <v>0.0134</v>
      </c>
      <c r="BX67">
        <v>0.0142</v>
      </c>
      <c r="BY67">
        <v>0.0153</v>
      </c>
      <c r="BZ67">
        <v>0.0288</v>
      </c>
      <c r="CA67">
        <v>0.0464</v>
      </c>
      <c r="CB67">
        <v>0.0692</v>
      </c>
      <c r="CC67">
        <v>0.0935</v>
      </c>
      <c r="CD67">
        <v>0.119</v>
      </c>
      <c r="CE67">
        <v>0.1417</v>
      </c>
      <c r="CF67">
        <v>0.1627</v>
      </c>
      <c r="CG67">
        <v>0.1834</v>
      </c>
      <c r="CH67">
        <v>0.2006</v>
      </c>
      <c r="CI67">
        <v>0.2182</v>
      </c>
      <c r="CJ67">
        <v>0.2356</v>
      </c>
      <c r="CK67">
        <v>0.2527</v>
      </c>
      <c r="CL67">
        <v>0.2696</v>
      </c>
      <c r="CM67">
        <v>0.2856</v>
      </c>
      <c r="CN67">
        <v>0.3011</v>
      </c>
      <c r="CO67">
        <v>0.3698</v>
      </c>
      <c r="CP67">
        <v>0.4063</v>
      </c>
      <c r="CQ67">
        <v>0.4233</v>
      </c>
      <c r="CR67">
        <v>0.4379</v>
      </c>
      <c r="CS67">
        <v>0.4528</v>
      </c>
      <c r="CT67">
        <v>0.4747</v>
      </c>
      <c r="CU67">
        <v>0.4811</v>
      </c>
      <c r="CV67">
        <v>0.4843</v>
      </c>
      <c r="CW67">
        <v>0.4874</v>
      </c>
      <c r="CX67">
        <v>0.49</v>
      </c>
      <c r="CY67">
        <v>0.4927</v>
      </c>
      <c r="CZ67">
        <v>0.4978</v>
      </c>
      <c r="DA67">
        <v>0.5069</v>
      </c>
      <c r="DB67">
        <v>0.516</v>
      </c>
      <c r="DC67">
        <v>0.5251</v>
      </c>
      <c r="DD67">
        <v>0.538</v>
      </c>
      <c r="DE67">
        <v>0.5482</v>
      </c>
      <c r="DF67">
        <v>0.5584</v>
      </c>
      <c r="DG67">
        <v>0.5672</v>
      </c>
      <c r="DH67">
        <v>0.57</v>
      </c>
      <c r="DI67">
        <v>0.5863</v>
      </c>
      <c r="DJ67">
        <v>0.73</v>
      </c>
      <c r="DK67">
        <v>0.7585</v>
      </c>
      <c r="DL67">
        <v>0.7854</v>
      </c>
      <c r="DM67">
        <v>0.8</v>
      </c>
      <c r="DN67">
        <v>0.8</v>
      </c>
      <c r="DO67">
        <v>0.8</v>
      </c>
      <c r="DP67">
        <v>0.8</v>
      </c>
      <c r="DQ67">
        <v>0.8</v>
      </c>
      <c r="DR67">
        <v>0.8</v>
      </c>
      <c r="DS67">
        <v>0.9301</v>
      </c>
      <c r="DT67">
        <v>0.96</v>
      </c>
      <c r="DU67">
        <v>0.96</v>
      </c>
      <c r="DV67">
        <v>0.96</v>
      </c>
      <c r="DW67">
        <v>0.96</v>
      </c>
      <c r="DX67">
        <v>0.9723</v>
      </c>
    </row>
    <row r="68" spans="1:128">
      <c r="A68">
        <v>6.7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5.087e-8</v>
      </c>
      <c r="AB68">
        <v>4.803e-7</v>
      </c>
      <c r="AC68">
        <v>1.703e-6</v>
      </c>
      <c r="AD68">
        <v>3.633e-6</v>
      </c>
      <c r="AE68">
        <v>5.651e-6</v>
      </c>
      <c r="AF68">
        <v>8.879e-6</v>
      </c>
      <c r="AG68">
        <v>1.504e-5</v>
      </c>
      <c r="AH68">
        <v>2.024e-5</v>
      </c>
      <c r="AI68">
        <v>2.643e-5</v>
      </c>
      <c r="AJ68">
        <v>3.389e-5</v>
      </c>
      <c r="AK68">
        <v>4.319e-5</v>
      </c>
      <c r="AL68">
        <v>6.698e-5</v>
      </c>
      <c r="AM68">
        <v>8.759e-5</v>
      </c>
      <c r="AN68">
        <v>0.0001071</v>
      </c>
      <c r="AO68">
        <v>0.0001293</v>
      </c>
      <c r="AP68">
        <v>0.0001758</v>
      </c>
      <c r="AQ68">
        <v>0.0002273</v>
      </c>
      <c r="AR68">
        <v>0.0002675</v>
      </c>
      <c r="AS68">
        <v>0.0003152</v>
      </c>
      <c r="AT68">
        <v>0.0003784</v>
      </c>
      <c r="AU68">
        <v>0.0005157</v>
      </c>
      <c r="AV68">
        <v>0.0006278</v>
      </c>
      <c r="AW68">
        <v>0.0007187</v>
      </c>
      <c r="AX68">
        <v>0.0008243</v>
      </c>
      <c r="AY68">
        <v>0.0009685</v>
      </c>
      <c r="AZ68">
        <v>0.0012</v>
      </c>
      <c r="BA68">
        <v>0.0015</v>
      </c>
      <c r="BB68">
        <v>0.0016</v>
      </c>
      <c r="BC68">
        <v>0.0018</v>
      </c>
      <c r="BD68">
        <v>0.002</v>
      </c>
      <c r="BE68">
        <v>0.0024</v>
      </c>
      <c r="BF68">
        <v>0.0027</v>
      </c>
      <c r="BG68">
        <v>0.003</v>
      </c>
      <c r="BH68">
        <v>0.0033</v>
      </c>
      <c r="BI68">
        <v>0.0036</v>
      </c>
      <c r="BJ68">
        <v>0.004</v>
      </c>
      <c r="BK68">
        <v>0.0046</v>
      </c>
      <c r="BL68">
        <v>0.0052</v>
      </c>
      <c r="BM68">
        <v>0.0056</v>
      </c>
      <c r="BN68">
        <v>0.0062</v>
      </c>
      <c r="BO68">
        <v>0.007</v>
      </c>
      <c r="BP68">
        <v>0.0077</v>
      </c>
      <c r="BQ68">
        <v>0.0083</v>
      </c>
      <c r="BR68">
        <v>0.0089</v>
      </c>
      <c r="BS68">
        <v>0.01</v>
      </c>
      <c r="BT68">
        <v>0.0111</v>
      </c>
      <c r="BU68">
        <v>0.0118</v>
      </c>
      <c r="BV68">
        <v>0.0126</v>
      </c>
      <c r="BW68">
        <v>0.0134</v>
      </c>
      <c r="BX68">
        <v>0.0142</v>
      </c>
      <c r="BY68">
        <v>0.0153</v>
      </c>
      <c r="BZ68">
        <v>0.0288</v>
      </c>
      <c r="CA68">
        <v>0.0464</v>
      </c>
      <c r="CB68">
        <v>0.0692</v>
      </c>
      <c r="CC68">
        <v>0.0935</v>
      </c>
      <c r="CD68">
        <v>0.119</v>
      </c>
      <c r="CE68">
        <v>0.1417</v>
      </c>
      <c r="CF68">
        <v>0.1627</v>
      </c>
      <c r="CG68">
        <v>0.1834</v>
      </c>
      <c r="CH68">
        <v>0.2006</v>
      </c>
      <c r="CI68">
        <v>0.2182</v>
      </c>
      <c r="CJ68">
        <v>0.2356</v>
      </c>
      <c r="CK68">
        <v>0.2527</v>
      </c>
      <c r="CL68">
        <v>0.2696</v>
      </c>
      <c r="CM68">
        <v>0.2856</v>
      </c>
      <c r="CN68">
        <v>0.3011</v>
      </c>
      <c r="CO68">
        <v>0.3698</v>
      </c>
      <c r="CP68">
        <v>0.4063</v>
      </c>
      <c r="CQ68">
        <v>0.4233</v>
      </c>
      <c r="CR68">
        <v>0.4379</v>
      </c>
      <c r="CS68">
        <v>0.4528</v>
      </c>
      <c r="CT68">
        <v>0.4747</v>
      </c>
      <c r="CU68">
        <v>0.4811</v>
      </c>
      <c r="CV68">
        <v>0.4843</v>
      </c>
      <c r="CW68">
        <v>0.4874</v>
      </c>
      <c r="CX68">
        <v>0.49</v>
      </c>
      <c r="CY68">
        <v>0.4927</v>
      </c>
      <c r="CZ68">
        <v>0.4978</v>
      </c>
      <c r="DA68">
        <v>0.5069</v>
      </c>
      <c r="DB68">
        <v>0.516</v>
      </c>
      <c r="DC68">
        <v>0.5251</v>
      </c>
      <c r="DD68">
        <v>0.538</v>
      </c>
      <c r="DE68">
        <v>0.5482</v>
      </c>
      <c r="DF68">
        <v>0.5584</v>
      </c>
      <c r="DG68">
        <v>0.5672</v>
      </c>
      <c r="DH68">
        <v>0.57</v>
      </c>
      <c r="DI68">
        <v>0.5863</v>
      </c>
      <c r="DJ68">
        <v>0.73</v>
      </c>
      <c r="DK68">
        <v>0.7585</v>
      </c>
      <c r="DL68">
        <v>0.7854</v>
      </c>
      <c r="DM68">
        <v>0.8</v>
      </c>
      <c r="DN68">
        <v>0.8</v>
      </c>
      <c r="DO68">
        <v>0.8</v>
      </c>
      <c r="DP68">
        <v>0.8</v>
      </c>
      <c r="DQ68">
        <v>0.8</v>
      </c>
      <c r="DR68">
        <v>0.8</v>
      </c>
      <c r="DS68">
        <v>0.9301</v>
      </c>
      <c r="DT68">
        <v>0.96</v>
      </c>
      <c r="DU68">
        <v>0.96</v>
      </c>
      <c r="DV68">
        <v>0.96</v>
      </c>
      <c r="DW68">
        <v>0.96</v>
      </c>
      <c r="DX68">
        <v>0.9723</v>
      </c>
    </row>
    <row r="69" spans="1:128">
      <c r="A69">
        <v>6.8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5.087e-8</v>
      </c>
      <c r="AB69">
        <v>4.803e-7</v>
      </c>
      <c r="AC69">
        <v>1.703e-6</v>
      </c>
      <c r="AD69">
        <v>3.633e-6</v>
      </c>
      <c r="AE69">
        <v>5.651e-6</v>
      </c>
      <c r="AF69">
        <v>8.879e-6</v>
      </c>
      <c r="AG69">
        <v>1.504e-5</v>
      </c>
      <c r="AH69">
        <v>2.024e-5</v>
      </c>
      <c r="AI69">
        <v>2.643e-5</v>
      </c>
      <c r="AJ69">
        <v>3.389e-5</v>
      </c>
      <c r="AK69">
        <v>4.319e-5</v>
      </c>
      <c r="AL69">
        <v>6.698e-5</v>
      </c>
      <c r="AM69">
        <v>8.759e-5</v>
      </c>
      <c r="AN69">
        <v>0.0001071</v>
      </c>
      <c r="AO69">
        <v>0.0001293</v>
      </c>
      <c r="AP69">
        <v>0.0001758</v>
      </c>
      <c r="AQ69">
        <v>0.0002273</v>
      </c>
      <c r="AR69">
        <v>0.0002675</v>
      </c>
      <c r="AS69">
        <v>0.0003152</v>
      </c>
      <c r="AT69">
        <v>0.0003784</v>
      </c>
      <c r="AU69">
        <v>0.0005157</v>
      </c>
      <c r="AV69">
        <v>0.0006278</v>
      </c>
      <c r="AW69">
        <v>0.0007187</v>
      </c>
      <c r="AX69">
        <v>0.0008243</v>
      </c>
      <c r="AY69">
        <v>0.0009685</v>
      </c>
      <c r="AZ69">
        <v>0.0012</v>
      </c>
      <c r="BA69">
        <v>0.0015</v>
      </c>
      <c r="BB69">
        <v>0.0016</v>
      </c>
      <c r="BC69">
        <v>0.0018</v>
      </c>
      <c r="BD69">
        <v>0.002</v>
      </c>
      <c r="BE69">
        <v>0.0024</v>
      </c>
      <c r="BF69">
        <v>0.0027</v>
      </c>
      <c r="BG69">
        <v>0.003</v>
      </c>
      <c r="BH69">
        <v>0.0033</v>
      </c>
      <c r="BI69">
        <v>0.0036</v>
      </c>
      <c r="BJ69">
        <v>0.004</v>
      </c>
      <c r="BK69">
        <v>0.0046</v>
      </c>
      <c r="BL69">
        <v>0.0052</v>
      </c>
      <c r="BM69">
        <v>0.0056</v>
      </c>
      <c r="BN69">
        <v>0.0062</v>
      </c>
      <c r="BO69">
        <v>0.007</v>
      </c>
      <c r="BP69">
        <v>0.0077</v>
      </c>
      <c r="BQ69">
        <v>0.0083</v>
      </c>
      <c r="BR69">
        <v>0.0089</v>
      </c>
      <c r="BS69">
        <v>0.01</v>
      </c>
      <c r="BT69">
        <v>0.0111</v>
      </c>
      <c r="BU69">
        <v>0.0118</v>
      </c>
      <c r="BV69">
        <v>0.0126</v>
      </c>
      <c r="BW69">
        <v>0.0134</v>
      </c>
      <c r="BX69">
        <v>0.0142</v>
      </c>
      <c r="BY69">
        <v>0.0153</v>
      </c>
      <c r="BZ69">
        <v>0.0288</v>
      </c>
      <c r="CA69">
        <v>0.0464</v>
      </c>
      <c r="CB69">
        <v>0.0692</v>
      </c>
      <c r="CC69">
        <v>0.0935</v>
      </c>
      <c r="CD69">
        <v>0.119</v>
      </c>
      <c r="CE69">
        <v>0.1417</v>
      </c>
      <c r="CF69">
        <v>0.1627</v>
      </c>
      <c r="CG69">
        <v>0.1834</v>
      </c>
      <c r="CH69">
        <v>0.2006</v>
      </c>
      <c r="CI69">
        <v>0.2182</v>
      </c>
      <c r="CJ69">
        <v>0.2356</v>
      </c>
      <c r="CK69">
        <v>0.2527</v>
      </c>
      <c r="CL69">
        <v>0.2696</v>
      </c>
      <c r="CM69">
        <v>0.2856</v>
      </c>
      <c r="CN69">
        <v>0.3011</v>
      </c>
      <c r="CO69">
        <v>0.3698</v>
      </c>
      <c r="CP69">
        <v>0.4063</v>
      </c>
      <c r="CQ69">
        <v>0.4233</v>
      </c>
      <c r="CR69">
        <v>0.4379</v>
      </c>
      <c r="CS69">
        <v>0.4528</v>
      </c>
      <c r="CT69">
        <v>0.4747</v>
      </c>
      <c r="CU69">
        <v>0.4811</v>
      </c>
      <c r="CV69">
        <v>0.4843</v>
      </c>
      <c r="CW69">
        <v>0.4874</v>
      </c>
      <c r="CX69">
        <v>0.49</v>
      </c>
      <c r="CY69">
        <v>0.4927</v>
      </c>
      <c r="CZ69">
        <v>0.4978</v>
      </c>
      <c r="DA69">
        <v>0.5069</v>
      </c>
      <c r="DB69">
        <v>0.516</v>
      </c>
      <c r="DC69">
        <v>0.5251</v>
      </c>
      <c r="DD69">
        <v>0.538</v>
      </c>
      <c r="DE69">
        <v>0.5482</v>
      </c>
      <c r="DF69">
        <v>0.5584</v>
      </c>
      <c r="DG69">
        <v>0.5672</v>
      </c>
      <c r="DH69">
        <v>0.57</v>
      </c>
      <c r="DI69">
        <v>0.5863</v>
      </c>
      <c r="DJ69">
        <v>0.73</v>
      </c>
      <c r="DK69">
        <v>0.7585</v>
      </c>
      <c r="DL69">
        <v>0.7854</v>
      </c>
      <c r="DM69">
        <v>0.8</v>
      </c>
      <c r="DN69">
        <v>0.8</v>
      </c>
      <c r="DO69">
        <v>0.8</v>
      </c>
      <c r="DP69">
        <v>0.8</v>
      </c>
      <c r="DQ69">
        <v>0.8</v>
      </c>
      <c r="DR69">
        <v>0.8</v>
      </c>
      <c r="DS69">
        <v>0.9301</v>
      </c>
      <c r="DT69">
        <v>0.96</v>
      </c>
      <c r="DU69">
        <v>0.96</v>
      </c>
      <c r="DV69">
        <v>0.96</v>
      </c>
      <c r="DW69">
        <v>0.96</v>
      </c>
      <c r="DX69">
        <v>0.9723</v>
      </c>
    </row>
    <row r="70" spans="1:128">
      <c r="A70">
        <v>6.9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5.087e-8</v>
      </c>
      <c r="AB70">
        <v>4.803e-7</v>
      </c>
      <c r="AC70">
        <v>1.703e-6</v>
      </c>
      <c r="AD70">
        <v>3.633e-6</v>
      </c>
      <c r="AE70">
        <v>5.651e-6</v>
      </c>
      <c r="AF70">
        <v>8.879e-6</v>
      </c>
      <c r="AG70">
        <v>1.504e-5</v>
      </c>
      <c r="AH70">
        <v>2.024e-5</v>
      </c>
      <c r="AI70">
        <v>2.643e-5</v>
      </c>
      <c r="AJ70">
        <v>3.389e-5</v>
      </c>
      <c r="AK70">
        <v>4.319e-5</v>
      </c>
      <c r="AL70">
        <v>6.698e-5</v>
      </c>
      <c r="AM70">
        <v>8.759e-5</v>
      </c>
      <c r="AN70">
        <v>0.0001071</v>
      </c>
      <c r="AO70">
        <v>0.0001293</v>
      </c>
      <c r="AP70">
        <v>0.0001758</v>
      </c>
      <c r="AQ70">
        <v>0.0002273</v>
      </c>
      <c r="AR70">
        <v>0.0002675</v>
      </c>
      <c r="AS70">
        <v>0.0003152</v>
      </c>
      <c r="AT70">
        <v>0.0003784</v>
      </c>
      <c r="AU70">
        <v>0.0005157</v>
      </c>
      <c r="AV70">
        <v>0.0006278</v>
      </c>
      <c r="AW70">
        <v>0.0007187</v>
      </c>
      <c r="AX70">
        <v>0.0008243</v>
      </c>
      <c r="AY70">
        <v>0.0009685</v>
      </c>
      <c r="AZ70">
        <v>0.0012</v>
      </c>
      <c r="BA70">
        <v>0.0015</v>
      </c>
      <c r="BB70">
        <v>0.0016</v>
      </c>
      <c r="BC70">
        <v>0.0018</v>
      </c>
      <c r="BD70">
        <v>0.002</v>
      </c>
      <c r="BE70">
        <v>0.0024</v>
      </c>
      <c r="BF70">
        <v>0.0027</v>
      </c>
      <c r="BG70">
        <v>0.003</v>
      </c>
      <c r="BH70">
        <v>0.0033</v>
      </c>
      <c r="BI70">
        <v>0.0036</v>
      </c>
      <c r="BJ70">
        <v>0.004</v>
      </c>
      <c r="BK70">
        <v>0.0046</v>
      </c>
      <c r="BL70">
        <v>0.0052</v>
      </c>
      <c r="BM70">
        <v>0.0056</v>
      </c>
      <c r="BN70">
        <v>0.0062</v>
      </c>
      <c r="BO70">
        <v>0.007</v>
      </c>
      <c r="BP70">
        <v>0.0077</v>
      </c>
      <c r="BQ70">
        <v>0.0083</v>
      </c>
      <c r="BR70">
        <v>0.0089</v>
      </c>
      <c r="BS70">
        <v>0.01</v>
      </c>
      <c r="BT70">
        <v>0.0111</v>
      </c>
      <c r="BU70">
        <v>0.0118</v>
      </c>
      <c r="BV70">
        <v>0.0126</v>
      </c>
      <c r="BW70">
        <v>0.0134</v>
      </c>
      <c r="BX70">
        <v>0.0142</v>
      </c>
      <c r="BY70">
        <v>0.0153</v>
      </c>
      <c r="BZ70">
        <v>0.0288</v>
      </c>
      <c r="CA70">
        <v>0.0464</v>
      </c>
      <c r="CB70">
        <v>0.0692</v>
      </c>
      <c r="CC70">
        <v>0.0935</v>
      </c>
      <c r="CD70">
        <v>0.119</v>
      </c>
      <c r="CE70">
        <v>0.1417</v>
      </c>
      <c r="CF70">
        <v>0.1627</v>
      </c>
      <c r="CG70">
        <v>0.1834</v>
      </c>
      <c r="CH70">
        <v>0.2006</v>
      </c>
      <c r="CI70">
        <v>0.2182</v>
      </c>
      <c r="CJ70">
        <v>0.2356</v>
      </c>
      <c r="CK70">
        <v>0.2527</v>
      </c>
      <c r="CL70">
        <v>0.2696</v>
      </c>
      <c r="CM70">
        <v>0.2856</v>
      </c>
      <c r="CN70">
        <v>0.3011</v>
      </c>
      <c r="CO70">
        <v>0.3698</v>
      </c>
      <c r="CP70">
        <v>0.4063</v>
      </c>
      <c r="CQ70">
        <v>0.4233</v>
      </c>
      <c r="CR70">
        <v>0.4379</v>
      </c>
      <c r="CS70">
        <v>0.4528</v>
      </c>
      <c r="CT70">
        <v>0.4747</v>
      </c>
      <c r="CU70">
        <v>0.4811</v>
      </c>
      <c r="CV70">
        <v>0.4843</v>
      </c>
      <c r="CW70">
        <v>0.4874</v>
      </c>
      <c r="CX70">
        <v>0.49</v>
      </c>
      <c r="CY70">
        <v>0.4927</v>
      </c>
      <c r="CZ70">
        <v>0.4978</v>
      </c>
      <c r="DA70">
        <v>0.5069</v>
      </c>
      <c r="DB70">
        <v>0.516</v>
      </c>
      <c r="DC70">
        <v>0.5251</v>
      </c>
      <c r="DD70">
        <v>0.538</v>
      </c>
      <c r="DE70">
        <v>0.5482</v>
      </c>
      <c r="DF70">
        <v>0.5584</v>
      </c>
      <c r="DG70">
        <v>0.5672</v>
      </c>
      <c r="DH70">
        <v>0.57</v>
      </c>
      <c r="DI70">
        <v>0.5863</v>
      </c>
      <c r="DJ70">
        <v>0.73</v>
      </c>
      <c r="DK70">
        <v>0.7585</v>
      </c>
      <c r="DL70">
        <v>0.7854</v>
      </c>
      <c r="DM70">
        <v>0.8</v>
      </c>
      <c r="DN70">
        <v>0.8</v>
      </c>
      <c r="DO70">
        <v>0.8</v>
      </c>
      <c r="DP70">
        <v>0.8</v>
      </c>
      <c r="DQ70">
        <v>0.8</v>
      </c>
      <c r="DR70">
        <v>0.8</v>
      </c>
      <c r="DS70">
        <v>0.9301</v>
      </c>
      <c r="DT70">
        <v>0.96</v>
      </c>
      <c r="DU70">
        <v>0.96</v>
      </c>
      <c r="DV70">
        <v>0.96</v>
      </c>
      <c r="DW70">
        <v>0.96</v>
      </c>
      <c r="DX70">
        <v>0.9723</v>
      </c>
    </row>
    <row r="71" spans="1:128">
      <c r="A71">
        <v>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5.087e-8</v>
      </c>
      <c r="AB71">
        <v>4.803e-7</v>
      </c>
      <c r="AC71">
        <v>1.703e-6</v>
      </c>
      <c r="AD71">
        <v>3.633e-6</v>
      </c>
      <c r="AE71">
        <v>5.651e-6</v>
      </c>
      <c r="AF71">
        <v>8.879e-6</v>
      </c>
      <c r="AG71">
        <v>1.504e-5</v>
      </c>
      <c r="AH71">
        <v>2.024e-5</v>
      </c>
      <c r="AI71">
        <v>2.643e-5</v>
      </c>
      <c r="AJ71">
        <v>3.389e-5</v>
      </c>
      <c r="AK71">
        <v>4.319e-5</v>
      </c>
      <c r="AL71">
        <v>6.698e-5</v>
      </c>
      <c r="AM71">
        <v>8.759e-5</v>
      </c>
      <c r="AN71">
        <v>0.0001071</v>
      </c>
      <c r="AO71">
        <v>0.0001293</v>
      </c>
      <c r="AP71">
        <v>0.0001758</v>
      </c>
      <c r="AQ71">
        <v>0.0002273</v>
      </c>
      <c r="AR71">
        <v>0.0002675</v>
      </c>
      <c r="AS71">
        <v>0.0003152</v>
      </c>
      <c r="AT71">
        <v>0.0003784</v>
      </c>
      <c r="AU71">
        <v>0.0005157</v>
      </c>
      <c r="AV71">
        <v>0.0006278</v>
      </c>
      <c r="AW71">
        <v>0.0007187</v>
      </c>
      <c r="AX71">
        <v>0.0008243</v>
      </c>
      <c r="AY71">
        <v>0.0009685</v>
      </c>
      <c r="AZ71">
        <v>0.0012</v>
      </c>
      <c r="BA71">
        <v>0.0015</v>
      </c>
      <c r="BB71">
        <v>0.0016</v>
      </c>
      <c r="BC71">
        <v>0.0018</v>
      </c>
      <c r="BD71">
        <v>0.002</v>
      </c>
      <c r="BE71">
        <v>0.0024</v>
      </c>
      <c r="BF71">
        <v>0.0027</v>
      </c>
      <c r="BG71">
        <v>0.003</v>
      </c>
      <c r="BH71">
        <v>0.0033</v>
      </c>
      <c r="BI71">
        <v>0.0036</v>
      </c>
      <c r="BJ71">
        <v>0.004</v>
      </c>
      <c r="BK71">
        <v>0.0046</v>
      </c>
      <c r="BL71">
        <v>0.0052</v>
      </c>
      <c r="BM71">
        <v>0.0056</v>
      </c>
      <c r="BN71">
        <v>0.0062</v>
      </c>
      <c r="BO71">
        <v>0.007</v>
      </c>
      <c r="BP71">
        <v>0.0077</v>
      </c>
      <c r="BQ71">
        <v>0.0083</v>
      </c>
      <c r="BR71">
        <v>0.0089</v>
      </c>
      <c r="BS71">
        <v>0.01</v>
      </c>
      <c r="BT71">
        <v>0.0111</v>
      </c>
      <c r="BU71">
        <v>0.0118</v>
      </c>
      <c r="BV71">
        <v>0.0126</v>
      </c>
      <c r="BW71">
        <v>0.0134</v>
      </c>
      <c r="BX71">
        <v>0.0142</v>
      </c>
      <c r="BY71">
        <v>0.0153</v>
      </c>
      <c r="BZ71">
        <v>0.0288</v>
      </c>
      <c r="CA71">
        <v>0.0464</v>
      </c>
      <c r="CB71">
        <v>0.0692</v>
      </c>
      <c r="CC71">
        <v>0.0935</v>
      </c>
      <c r="CD71">
        <v>0.119</v>
      </c>
      <c r="CE71">
        <v>0.1417</v>
      </c>
      <c r="CF71">
        <v>0.1627</v>
      </c>
      <c r="CG71">
        <v>0.1834</v>
      </c>
      <c r="CH71">
        <v>0.2006</v>
      </c>
      <c r="CI71">
        <v>0.2182</v>
      </c>
      <c r="CJ71">
        <v>0.2356</v>
      </c>
      <c r="CK71">
        <v>0.2527</v>
      </c>
      <c r="CL71">
        <v>0.2696</v>
      </c>
      <c r="CM71">
        <v>0.2856</v>
      </c>
      <c r="CN71">
        <v>0.3011</v>
      </c>
      <c r="CO71">
        <v>0.3698</v>
      </c>
      <c r="CP71">
        <v>0.4063</v>
      </c>
      <c r="CQ71">
        <v>0.4233</v>
      </c>
      <c r="CR71">
        <v>0.4379</v>
      </c>
      <c r="CS71">
        <v>0.4528</v>
      </c>
      <c r="CT71">
        <v>0.4747</v>
      </c>
      <c r="CU71">
        <v>0.4811</v>
      </c>
      <c r="CV71">
        <v>0.4843</v>
      </c>
      <c r="CW71">
        <v>0.4874</v>
      </c>
      <c r="CX71">
        <v>0.49</v>
      </c>
      <c r="CY71">
        <v>0.4927</v>
      </c>
      <c r="CZ71">
        <v>0.4978</v>
      </c>
      <c r="DA71">
        <v>0.5069</v>
      </c>
      <c r="DB71">
        <v>0.516</v>
      </c>
      <c r="DC71">
        <v>0.5251</v>
      </c>
      <c r="DD71">
        <v>0.538</v>
      </c>
      <c r="DE71">
        <v>0.5482</v>
      </c>
      <c r="DF71">
        <v>0.5584</v>
      </c>
      <c r="DG71">
        <v>0.5672</v>
      </c>
      <c r="DH71">
        <v>0.57</v>
      </c>
      <c r="DI71">
        <v>0.5863</v>
      </c>
      <c r="DJ71">
        <v>0.73</v>
      </c>
      <c r="DK71">
        <v>0.7585</v>
      </c>
      <c r="DL71">
        <v>0.7854</v>
      </c>
      <c r="DM71">
        <v>0.8</v>
      </c>
      <c r="DN71">
        <v>0.8</v>
      </c>
      <c r="DO71">
        <v>0.8</v>
      </c>
      <c r="DP71">
        <v>0.8</v>
      </c>
      <c r="DQ71">
        <v>0.8</v>
      </c>
      <c r="DR71">
        <v>0.8</v>
      </c>
      <c r="DS71">
        <v>0.9301</v>
      </c>
      <c r="DT71">
        <v>0.96</v>
      </c>
      <c r="DU71">
        <v>0.96</v>
      </c>
      <c r="DV71">
        <v>0.96</v>
      </c>
      <c r="DW71">
        <v>0.96</v>
      </c>
      <c r="DX71">
        <v>0.9723</v>
      </c>
    </row>
    <row r="72" spans="1:128">
      <c r="A72">
        <v>7.1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5.087e-8</v>
      </c>
      <c r="AB72">
        <v>4.803e-7</v>
      </c>
      <c r="AC72">
        <v>1.703e-6</v>
      </c>
      <c r="AD72">
        <v>3.633e-6</v>
      </c>
      <c r="AE72">
        <v>5.651e-6</v>
      </c>
      <c r="AF72">
        <v>8.879e-6</v>
      </c>
      <c r="AG72">
        <v>1.504e-5</v>
      </c>
      <c r="AH72">
        <v>2.024e-5</v>
      </c>
      <c r="AI72">
        <v>2.643e-5</v>
      </c>
      <c r="AJ72">
        <v>3.389e-5</v>
      </c>
      <c r="AK72">
        <v>4.319e-5</v>
      </c>
      <c r="AL72">
        <v>6.698e-5</v>
      </c>
      <c r="AM72">
        <v>8.759e-5</v>
      </c>
      <c r="AN72">
        <v>0.0001071</v>
      </c>
      <c r="AO72">
        <v>0.0001293</v>
      </c>
      <c r="AP72">
        <v>0.0001758</v>
      </c>
      <c r="AQ72">
        <v>0.0002273</v>
      </c>
      <c r="AR72">
        <v>0.0002675</v>
      </c>
      <c r="AS72">
        <v>0.0003152</v>
      </c>
      <c r="AT72">
        <v>0.0003784</v>
      </c>
      <c r="AU72">
        <v>0.0005157</v>
      </c>
      <c r="AV72">
        <v>0.0006278</v>
      </c>
      <c r="AW72">
        <v>0.0007187</v>
      </c>
      <c r="AX72">
        <v>0.0008243</v>
      </c>
      <c r="AY72">
        <v>0.0009685</v>
      </c>
      <c r="AZ72">
        <v>0.0012</v>
      </c>
      <c r="BA72">
        <v>0.0015</v>
      </c>
      <c r="BB72">
        <v>0.0016</v>
      </c>
      <c r="BC72">
        <v>0.0018</v>
      </c>
      <c r="BD72">
        <v>0.002</v>
      </c>
      <c r="BE72">
        <v>0.0024</v>
      </c>
      <c r="BF72">
        <v>0.0027</v>
      </c>
      <c r="BG72">
        <v>0.003</v>
      </c>
      <c r="BH72">
        <v>0.0033</v>
      </c>
      <c r="BI72">
        <v>0.0036</v>
      </c>
      <c r="BJ72">
        <v>0.004</v>
      </c>
      <c r="BK72">
        <v>0.0046</v>
      </c>
      <c r="BL72">
        <v>0.0052</v>
      </c>
      <c r="BM72">
        <v>0.0056</v>
      </c>
      <c r="BN72">
        <v>0.0062</v>
      </c>
      <c r="BO72">
        <v>0.007</v>
      </c>
      <c r="BP72">
        <v>0.0077</v>
      </c>
      <c r="BQ72">
        <v>0.0083</v>
      </c>
      <c r="BR72">
        <v>0.0089</v>
      </c>
      <c r="BS72">
        <v>0.01</v>
      </c>
      <c r="BT72">
        <v>0.0111</v>
      </c>
      <c r="BU72">
        <v>0.0118</v>
      </c>
      <c r="BV72">
        <v>0.0126</v>
      </c>
      <c r="BW72">
        <v>0.0134</v>
      </c>
      <c r="BX72">
        <v>0.0142</v>
      </c>
      <c r="BY72">
        <v>0.0153</v>
      </c>
      <c r="BZ72">
        <v>0.0288</v>
      </c>
      <c r="CA72">
        <v>0.0464</v>
      </c>
      <c r="CB72">
        <v>0.0692</v>
      </c>
      <c r="CC72">
        <v>0.0935</v>
      </c>
      <c r="CD72">
        <v>0.119</v>
      </c>
      <c r="CE72">
        <v>0.1417</v>
      </c>
      <c r="CF72">
        <v>0.1627</v>
      </c>
      <c r="CG72">
        <v>0.1834</v>
      </c>
      <c r="CH72">
        <v>0.2006</v>
      </c>
      <c r="CI72">
        <v>0.2182</v>
      </c>
      <c r="CJ72">
        <v>0.2356</v>
      </c>
      <c r="CK72">
        <v>0.2527</v>
      </c>
      <c r="CL72">
        <v>0.2696</v>
      </c>
      <c r="CM72">
        <v>0.2856</v>
      </c>
      <c r="CN72">
        <v>0.3011</v>
      </c>
      <c r="CO72">
        <v>0.3698</v>
      </c>
      <c r="CP72">
        <v>0.4063</v>
      </c>
      <c r="CQ72">
        <v>0.4233</v>
      </c>
      <c r="CR72">
        <v>0.4379</v>
      </c>
      <c r="CS72">
        <v>0.4528</v>
      </c>
      <c r="CT72">
        <v>0.4747</v>
      </c>
      <c r="CU72">
        <v>0.4811</v>
      </c>
      <c r="CV72">
        <v>0.4843</v>
      </c>
      <c r="CW72">
        <v>0.4874</v>
      </c>
      <c r="CX72">
        <v>0.49</v>
      </c>
      <c r="CY72">
        <v>0.4927</v>
      </c>
      <c r="CZ72">
        <v>0.4978</v>
      </c>
      <c r="DA72">
        <v>0.5069</v>
      </c>
      <c r="DB72">
        <v>0.516</v>
      </c>
      <c r="DC72">
        <v>0.5251</v>
      </c>
      <c r="DD72">
        <v>0.538</v>
      </c>
      <c r="DE72">
        <v>0.5482</v>
      </c>
      <c r="DF72">
        <v>0.5584</v>
      </c>
      <c r="DG72">
        <v>0.5672</v>
      </c>
      <c r="DH72">
        <v>0.57</v>
      </c>
      <c r="DI72">
        <v>0.5863</v>
      </c>
      <c r="DJ72">
        <v>0.73</v>
      </c>
      <c r="DK72">
        <v>0.7585</v>
      </c>
      <c r="DL72">
        <v>0.7854</v>
      </c>
      <c r="DM72">
        <v>0.8</v>
      </c>
      <c r="DN72">
        <v>0.8</v>
      </c>
      <c r="DO72">
        <v>0.8</v>
      </c>
      <c r="DP72">
        <v>0.8</v>
      </c>
      <c r="DQ72">
        <v>0.8</v>
      </c>
      <c r="DR72">
        <v>0.8</v>
      </c>
      <c r="DS72">
        <v>0.9301</v>
      </c>
      <c r="DT72">
        <v>0.96</v>
      </c>
      <c r="DU72">
        <v>0.96</v>
      </c>
      <c r="DV72">
        <v>0.96</v>
      </c>
      <c r="DW72">
        <v>0.96</v>
      </c>
      <c r="DX72">
        <v>0.9723</v>
      </c>
    </row>
    <row r="73" spans="1:128">
      <c r="A73">
        <v>7.2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5.087e-8</v>
      </c>
      <c r="AB73">
        <v>4.803e-7</v>
      </c>
      <c r="AC73">
        <v>1.703e-6</v>
      </c>
      <c r="AD73">
        <v>3.633e-6</v>
      </c>
      <c r="AE73">
        <v>5.651e-6</v>
      </c>
      <c r="AF73">
        <v>8.879e-6</v>
      </c>
      <c r="AG73">
        <v>1.504e-5</v>
      </c>
      <c r="AH73">
        <v>2.024e-5</v>
      </c>
      <c r="AI73">
        <v>2.643e-5</v>
      </c>
      <c r="AJ73">
        <v>3.389e-5</v>
      </c>
      <c r="AK73">
        <v>4.319e-5</v>
      </c>
      <c r="AL73">
        <v>6.698e-5</v>
      </c>
      <c r="AM73">
        <v>8.759e-5</v>
      </c>
      <c r="AN73">
        <v>0.0001071</v>
      </c>
      <c r="AO73">
        <v>0.0001293</v>
      </c>
      <c r="AP73">
        <v>0.0001758</v>
      </c>
      <c r="AQ73">
        <v>0.0002273</v>
      </c>
      <c r="AR73">
        <v>0.0002675</v>
      </c>
      <c r="AS73">
        <v>0.0003152</v>
      </c>
      <c r="AT73">
        <v>0.0003784</v>
      </c>
      <c r="AU73">
        <v>0.0005157</v>
      </c>
      <c r="AV73">
        <v>0.0006278</v>
      </c>
      <c r="AW73">
        <v>0.0007187</v>
      </c>
      <c r="AX73">
        <v>0.0008243</v>
      </c>
      <c r="AY73">
        <v>0.0009685</v>
      </c>
      <c r="AZ73">
        <v>0.0012</v>
      </c>
      <c r="BA73">
        <v>0.0015</v>
      </c>
      <c r="BB73">
        <v>0.0016</v>
      </c>
      <c r="BC73">
        <v>0.0018</v>
      </c>
      <c r="BD73">
        <v>0.002</v>
      </c>
      <c r="BE73">
        <v>0.0024</v>
      </c>
      <c r="BF73">
        <v>0.0027</v>
      </c>
      <c r="BG73">
        <v>0.003</v>
      </c>
      <c r="BH73">
        <v>0.0033</v>
      </c>
      <c r="BI73">
        <v>0.0036</v>
      </c>
      <c r="BJ73">
        <v>0.004</v>
      </c>
      <c r="BK73">
        <v>0.0046</v>
      </c>
      <c r="BL73">
        <v>0.0052</v>
      </c>
      <c r="BM73">
        <v>0.0056</v>
      </c>
      <c r="BN73">
        <v>0.0062</v>
      </c>
      <c r="BO73">
        <v>0.007</v>
      </c>
      <c r="BP73">
        <v>0.0077</v>
      </c>
      <c r="BQ73">
        <v>0.0083</v>
      </c>
      <c r="BR73">
        <v>0.0089</v>
      </c>
      <c r="BS73">
        <v>0.01</v>
      </c>
      <c r="BT73">
        <v>0.0111</v>
      </c>
      <c r="BU73">
        <v>0.0118</v>
      </c>
      <c r="BV73">
        <v>0.0126</v>
      </c>
      <c r="BW73">
        <v>0.0134</v>
      </c>
      <c r="BX73">
        <v>0.0142</v>
      </c>
      <c r="BY73">
        <v>0.0153</v>
      </c>
      <c r="BZ73">
        <v>0.0288</v>
      </c>
      <c r="CA73">
        <v>0.0464</v>
      </c>
      <c r="CB73">
        <v>0.0692</v>
      </c>
      <c r="CC73">
        <v>0.0935</v>
      </c>
      <c r="CD73">
        <v>0.119</v>
      </c>
      <c r="CE73">
        <v>0.1417</v>
      </c>
      <c r="CF73">
        <v>0.1627</v>
      </c>
      <c r="CG73">
        <v>0.1834</v>
      </c>
      <c r="CH73">
        <v>0.2006</v>
      </c>
      <c r="CI73">
        <v>0.2182</v>
      </c>
      <c r="CJ73">
        <v>0.2356</v>
      </c>
      <c r="CK73">
        <v>0.2527</v>
      </c>
      <c r="CL73">
        <v>0.2696</v>
      </c>
      <c r="CM73">
        <v>0.2856</v>
      </c>
      <c r="CN73">
        <v>0.3011</v>
      </c>
      <c r="CO73">
        <v>0.3698</v>
      </c>
      <c r="CP73">
        <v>0.4063</v>
      </c>
      <c r="CQ73">
        <v>0.4233</v>
      </c>
      <c r="CR73">
        <v>0.4379</v>
      </c>
      <c r="CS73">
        <v>0.4528</v>
      </c>
      <c r="CT73">
        <v>0.4747</v>
      </c>
      <c r="CU73">
        <v>0.4811</v>
      </c>
      <c r="CV73">
        <v>0.4843</v>
      </c>
      <c r="CW73">
        <v>0.4874</v>
      </c>
      <c r="CX73">
        <v>0.49</v>
      </c>
      <c r="CY73">
        <v>0.4927</v>
      </c>
      <c r="CZ73">
        <v>0.4978</v>
      </c>
      <c r="DA73">
        <v>0.5069</v>
      </c>
      <c r="DB73">
        <v>0.516</v>
      </c>
      <c r="DC73">
        <v>0.5251</v>
      </c>
      <c r="DD73">
        <v>0.538</v>
      </c>
      <c r="DE73">
        <v>0.5482</v>
      </c>
      <c r="DF73">
        <v>0.5584</v>
      </c>
      <c r="DG73">
        <v>0.5672</v>
      </c>
      <c r="DH73">
        <v>0.57</v>
      </c>
      <c r="DI73">
        <v>0.5863</v>
      </c>
      <c r="DJ73">
        <v>0.73</v>
      </c>
      <c r="DK73">
        <v>0.7585</v>
      </c>
      <c r="DL73">
        <v>0.7854</v>
      </c>
      <c r="DM73">
        <v>0.8</v>
      </c>
      <c r="DN73">
        <v>0.8</v>
      </c>
      <c r="DO73">
        <v>0.8</v>
      </c>
      <c r="DP73">
        <v>0.8</v>
      </c>
      <c r="DQ73">
        <v>0.8</v>
      </c>
      <c r="DR73">
        <v>0.8</v>
      </c>
      <c r="DS73">
        <v>0.9301</v>
      </c>
      <c r="DT73">
        <v>0.96</v>
      </c>
      <c r="DU73">
        <v>0.96</v>
      </c>
      <c r="DV73">
        <v>0.96</v>
      </c>
      <c r="DW73">
        <v>0.96</v>
      </c>
      <c r="DX73">
        <v>0.9723</v>
      </c>
    </row>
    <row r="74" spans="1:128">
      <c r="A74">
        <v>7.3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5.087e-8</v>
      </c>
      <c r="AB74">
        <v>4.803e-7</v>
      </c>
      <c r="AC74">
        <v>1.703e-6</v>
      </c>
      <c r="AD74">
        <v>3.633e-6</v>
      </c>
      <c r="AE74">
        <v>5.651e-6</v>
      </c>
      <c r="AF74">
        <v>8.879e-6</v>
      </c>
      <c r="AG74">
        <v>1.504e-5</v>
      </c>
      <c r="AH74">
        <v>2.024e-5</v>
      </c>
      <c r="AI74">
        <v>2.643e-5</v>
      </c>
      <c r="AJ74">
        <v>3.389e-5</v>
      </c>
      <c r="AK74">
        <v>4.319e-5</v>
      </c>
      <c r="AL74">
        <v>6.698e-5</v>
      </c>
      <c r="AM74">
        <v>8.759e-5</v>
      </c>
      <c r="AN74">
        <v>0.0001071</v>
      </c>
      <c r="AO74">
        <v>0.0001293</v>
      </c>
      <c r="AP74">
        <v>0.0001758</v>
      </c>
      <c r="AQ74">
        <v>0.0002273</v>
      </c>
      <c r="AR74">
        <v>0.0002675</v>
      </c>
      <c r="AS74">
        <v>0.0003152</v>
      </c>
      <c r="AT74">
        <v>0.0003784</v>
      </c>
      <c r="AU74">
        <v>0.0005157</v>
      </c>
      <c r="AV74">
        <v>0.0006278</v>
      </c>
      <c r="AW74">
        <v>0.0007187</v>
      </c>
      <c r="AX74">
        <v>0.0008243</v>
      </c>
      <c r="AY74">
        <v>0.0009685</v>
      </c>
      <c r="AZ74">
        <v>0.0012</v>
      </c>
      <c r="BA74">
        <v>0.0015</v>
      </c>
      <c r="BB74">
        <v>0.0016</v>
      </c>
      <c r="BC74">
        <v>0.0018</v>
      </c>
      <c r="BD74">
        <v>0.002</v>
      </c>
      <c r="BE74">
        <v>0.0024</v>
      </c>
      <c r="BF74">
        <v>0.0027</v>
      </c>
      <c r="BG74">
        <v>0.003</v>
      </c>
      <c r="BH74">
        <v>0.0033</v>
      </c>
      <c r="BI74">
        <v>0.0036</v>
      </c>
      <c r="BJ74">
        <v>0.004</v>
      </c>
      <c r="BK74">
        <v>0.0046</v>
      </c>
      <c r="BL74">
        <v>0.0052</v>
      </c>
      <c r="BM74">
        <v>0.0056</v>
      </c>
      <c r="BN74">
        <v>0.0062</v>
      </c>
      <c r="BO74">
        <v>0.007</v>
      </c>
      <c r="BP74">
        <v>0.0077</v>
      </c>
      <c r="BQ74">
        <v>0.0083</v>
      </c>
      <c r="BR74">
        <v>0.0089</v>
      </c>
      <c r="BS74">
        <v>0.01</v>
      </c>
      <c r="BT74">
        <v>0.0111</v>
      </c>
      <c r="BU74">
        <v>0.0118</v>
      </c>
      <c r="BV74">
        <v>0.0126</v>
      </c>
      <c r="BW74">
        <v>0.0134</v>
      </c>
      <c r="BX74">
        <v>0.0142</v>
      </c>
      <c r="BY74">
        <v>0.0153</v>
      </c>
      <c r="BZ74">
        <v>0.0288</v>
      </c>
      <c r="CA74">
        <v>0.0464</v>
      </c>
      <c r="CB74">
        <v>0.0692</v>
      </c>
      <c r="CC74">
        <v>0.0935</v>
      </c>
      <c r="CD74">
        <v>0.119</v>
      </c>
      <c r="CE74">
        <v>0.1417</v>
      </c>
      <c r="CF74">
        <v>0.1627</v>
      </c>
      <c r="CG74">
        <v>0.1834</v>
      </c>
      <c r="CH74">
        <v>0.2006</v>
      </c>
      <c r="CI74">
        <v>0.2182</v>
      </c>
      <c r="CJ74">
        <v>0.2356</v>
      </c>
      <c r="CK74">
        <v>0.2527</v>
      </c>
      <c r="CL74">
        <v>0.2696</v>
      </c>
      <c r="CM74">
        <v>0.2856</v>
      </c>
      <c r="CN74">
        <v>0.3011</v>
      </c>
      <c r="CO74">
        <v>0.3698</v>
      </c>
      <c r="CP74">
        <v>0.4063</v>
      </c>
      <c r="CQ74">
        <v>0.4233</v>
      </c>
      <c r="CR74">
        <v>0.4379</v>
      </c>
      <c r="CS74">
        <v>0.4528</v>
      </c>
      <c r="CT74">
        <v>0.4747</v>
      </c>
      <c r="CU74">
        <v>0.4811</v>
      </c>
      <c r="CV74">
        <v>0.4843</v>
      </c>
      <c r="CW74">
        <v>0.4874</v>
      </c>
      <c r="CX74">
        <v>0.49</v>
      </c>
      <c r="CY74">
        <v>0.4927</v>
      </c>
      <c r="CZ74">
        <v>0.4978</v>
      </c>
      <c r="DA74">
        <v>0.5069</v>
      </c>
      <c r="DB74">
        <v>0.516</v>
      </c>
      <c r="DC74">
        <v>0.5251</v>
      </c>
      <c r="DD74">
        <v>0.538</v>
      </c>
      <c r="DE74">
        <v>0.5482</v>
      </c>
      <c r="DF74">
        <v>0.5584</v>
      </c>
      <c r="DG74">
        <v>0.5672</v>
      </c>
      <c r="DH74">
        <v>0.57</v>
      </c>
      <c r="DI74">
        <v>0.5863</v>
      </c>
      <c r="DJ74">
        <v>0.73</v>
      </c>
      <c r="DK74">
        <v>0.7585</v>
      </c>
      <c r="DL74">
        <v>0.7854</v>
      </c>
      <c r="DM74">
        <v>0.8</v>
      </c>
      <c r="DN74">
        <v>0.8</v>
      </c>
      <c r="DO74">
        <v>0.8</v>
      </c>
      <c r="DP74">
        <v>0.8</v>
      </c>
      <c r="DQ74">
        <v>0.8</v>
      </c>
      <c r="DR74">
        <v>0.8</v>
      </c>
      <c r="DS74">
        <v>0.9301</v>
      </c>
      <c r="DT74">
        <v>0.96</v>
      </c>
      <c r="DU74">
        <v>0.96</v>
      </c>
      <c r="DV74">
        <v>0.96</v>
      </c>
      <c r="DW74">
        <v>0.96</v>
      </c>
      <c r="DX74">
        <v>0.9723</v>
      </c>
    </row>
    <row r="75" spans="1:128">
      <c r="A75">
        <v>7.4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5.087e-8</v>
      </c>
      <c r="AB75">
        <v>4.803e-7</v>
      </c>
      <c r="AC75">
        <v>1.703e-6</v>
      </c>
      <c r="AD75">
        <v>3.633e-6</v>
      </c>
      <c r="AE75">
        <v>5.651e-6</v>
      </c>
      <c r="AF75">
        <v>8.879e-6</v>
      </c>
      <c r="AG75">
        <v>1.504e-5</v>
      </c>
      <c r="AH75">
        <v>2.024e-5</v>
      </c>
      <c r="AI75">
        <v>2.643e-5</v>
      </c>
      <c r="AJ75">
        <v>3.389e-5</v>
      </c>
      <c r="AK75">
        <v>4.319e-5</v>
      </c>
      <c r="AL75">
        <v>6.698e-5</v>
      </c>
      <c r="AM75">
        <v>8.759e-5</v>
      </c>
      <c r="AN75">
        <v>0.0001071</v>
      </c>
      <c r="AO75">
        <v>0.0001293</v>
      </c>
      <c r="AP75">
        <v>0.0001758</v>
      </c>
      <c r="AQ75">
        <v>0.0002273</v>
      </c>
      <c r="AR75">
        <v>0.0002675</v>
      </c>
      <c r="AS75">
        <v>0.0003152</v>
      </c>
      <c r="AT75">
        <v>0.0003784</v>
      </c>
      <c r="AU75">
        <v>0.0005157</v>
      </c>
      <c r="AV75">
        <v>0.0006278</v>
      </c>
      <c r="AW75">
        <v>0.0007187</v>
      </c>
      <c r="AX75">
        <v>0.0008243</v>
      </c>
      <c r="AY75">
        <v>0.0009685</v>
      </c>
      <c r="AZ75">
        <v>0.0012</v>
      </c>
      <c r="BA75">
        <v>0.0015</v>
      </c>
      <c r="BB75">
        <v>0.0016</v>
      </c>
      <c r="BC75">
        <v>0.0018</v>
      </c>
      <c r="BD75">
        <v>0.002</v>
      </c>
      <c r="BE75">
        <v>0.0024</v>
      </c>
      <c r="BF75">
        <v>0.0027</v>
      </c>
      <c r="BG75">
        <v>0.003</v>
      </c>
      <c r="BH75">
        <v>0.0033</v>
      </c>
      <c r="BI75">
        <v>0.0036</v>
      </c>
      <c r="BJ75">
        <v>0.004</v>
      </c>
      <c r="BK75">
        <v>0.0046</v>
      </c>
      <c r="BL75">
        <v>0.0052</v>
      </c>
      <c r="BM75">
        <v>0.0056</v>
      </c>
      <c r="BN75">
        <v>0.0062</v>
      </c>
      <c r="BO75">
        <v>0.007</v>
      </c>
      <c r="BP75">
        <v>0.0077</v>
      </c>
      <c r="BQ75">
        <v>0.0083</v>
      </c>
      <c r="BR75">
        <v>0.0089</v>
      </c>
      <c r="BS75">
        <v>0.01</v>
      </c>
      <c r="BT75">
        <v>0.0111</v>
      </c>
      <c r="BU75">
        <v>0.0118</v>
      </c>
      <c r="BV75">
        <v>0.0126</v>
      </c>
      <c r="BW75">
        <v>0.0134</v>
      </c>
      <c r="BX75">
        <v>0.0142</v>
      </c>
      <c r="BY75">
        <v>0.0153</v>
      </c>
      <c r="BZ75">
        <v>0.0288</v>
      </c>
      <c r="CA75">
        <v>0.0464</v>
      </c>
      <c r="CB75">
        <v>0.0692</v>
      </c>
      <c r="CC75">
        <v>0.0935</v>
      </c>
      <c r="CD75">
        <v>0.119</v>
      </c>
      <c r="CE75">
        <v>0.1417</v>
      </c>
      <c r="CF75">
        <v>0.1627</v>
      </c>
      <c r="CG75">
        <v>0.1834</v>
      </c>
      <c r="CH75">
        <v>0.2006</v>
      </c>
      <c r="CI75">
        <v>0.2182</v>
      </c>
      <c r="CJ75">
        <v>0.2356</v>
      </c>
      <c r="CK75">
        <v>0.2527</v>
      </c>
      <c r="CL75">
        <v>0.2696</v>
      </c>
      <c r="CM75">
        <v>0.2856</v>
      </c>
      <c r="CN75">
        <v>0.3011</v>
      </c>
      <c r="CO75">
        <v>0.3698</v>
      </c>
      <c r="CP75">
        <v>0.4063</v>
      </c>
      <c r="CQ75">
        <v>0.4233</v>
      </c>
      <c r="CR75">
        <v>0.4379</v>
      </c>
      <c r="CS75">
        <v>0.4528</v>
      </c>
      <c r="CT75">
        <v>0.4747</v>
      </c>
      <c r="CU75">
        <v>0.4811</v>
      </c>
      <c r="CV75">
        <v>0.4843</v>
      </c>
      <c r="CW75">
        <v>0.4874</v>
      </c>
      <c r="CX75">
        <v>0.49</v>
      </c>
      <c r="CY75">
        <v>0.4927</v>
      </c>
      <c r="CZ75">
        <v>0.4978</v>
      </c>
      <c r="DA75">
        <v>0.5069</v>
      </c>
      <c r="DB75">
        <v>0.516</v>
      </c>
      <c r="DC75">
        <v>0.5251</v>
      </c>
      <c r="DD75">
        <v>0.538</v>
      </c>
      <c r="DE75">
        <v>0.5482</v>
      </c>
      <c r="DF75">
        <v>0.5584</v>
      </c>
      <c r="DG75">
        <v>0.5672</v>
      </c>
      <c r="DH75">
        <v>0.57</v>
      </c>
      <c r="DI75">
        <v>0.5863</v>
      </c>
      <c r="DJ75">
        <v>0.73</v>
      </c>
      <c r="DK75">
        <v>0.7585</v>
      </c>
      <c r="DL75">
        <v>0.7854</v>
      </c>
      <c r="DM75">
        <v>0.8</v>
      </c>
      <c r="DN75">
        <v>0.8</v>
      </c>
      <c r="DO75">
        <v>0.8</v>
      </c>
      <c r="DP75">
        <v>0.8</v>
      </c>
      <c r="DQ75">
        <v>0.8</v>
      </c>
      <c r="DR75">
        <v>0.8</v>
      </c>
      <c r="DS75">
        <v>0.9301</v>
      </c>
      <c r="DT75">
        <v>0.96</v>
      </c>
      <c r="DU75">
        <v>0.96</v>
      </c>
      <c r="DV75">
        <v>0.96</v>
      </c>
      <c r="DW75">
        <v>0.96</v>
      </c>
      <c r="DX75">
        <v>0.9723</v>
      </c>
    </row>
    <row r="76" spans="1:128">
      <c r="A76">
        <v>7.5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5.087e-8</v>
      </c>
      <c r="AB76">
        <v>4.803e-7</v>
      </c>
      <c r="AC76">
        <v>1.703e-6</v>
      </c>
      <c r="AD76">
        <v>3.633e-6</v>
      </c>
      <c r="AE76">
        <v>5.651e-6</v>
      </c>
      <c r="AF76">
        <v>8.879e-6</v>
      </c>
      <c r="AG76">
        <v>1.504e-5</v>
      </c>
      <c r="AH76">
        <v>2.024e-5</v>
      </c>
      <c r="AI76">
        <v>2.643e-5</v>
      </c>
      <c r="AJ76">
        <v>3.389e-5</v>
      </c>
      <c r="AK76">
        <v>4.319e-5</v>
      </c>
      <c r="AL76">
        <v>6.698e-5</v>
      </c>
      <c r="AM76">
        <v>8.759e-5</v>
      </c>
      <c r="AN76">
        <v>0.0001071</v>
      </c>
      <c r="AO76">
        <v>0.0001293</v>
      </c>
      <c r="AP76">
        <v>0.0001758</v>
      </c>
      <c r="AQ76">
        <v>0.0002273</v>
      </c>
      <c r="AR76">
        <v>0.0002675</v>
      </c>
      <c r="AS76">
        <v>0.0003152</v>
      </c>
      <c r="AT76">
        <v>0.0003784</v>
      </c>
      <c r="AU76">
        <v>0.0005157</v>
      </c>
      <c r="AV76">
        <v>0.0006278</v>
      </c>
      <c r="AW76">
        <v>0.0007187</v>
      </c>
      <c r="AX76">
        <v>0.0008243</v>
      </c>
      <c r="AY76">
        <v>0.0009685</v>
      </c>
      <c r="AZ76">
        <v>0.0012</v>
      </c>
      <c r="BA76">
        <v>0.0015</v>
      </c>
      <c r="BB76">
        <v>0.0016</v>
      </c>
      <c r="BC76">
        <v>0.0018</v>
      </c>
      <c r="BD76">
        <v>0.002</v>
      </c>
      <c r="BE76">
        <v>0.0024</v>
      </c>
      <c r="BF76">
        <v>0.0027</v>
      </c>
      <c r="BG76">
        <v>0.003</v>
      </c>
      <c r="BH76">
        <v>0.0033</v>
      </c>
      <c r="BI76">
        <v>0.0036</v>
      </c>
      <c r="BJ76">
        <v>0.004</v>
      </c>
      <c r="BK76">
        <v>0.0046</v>
      </c>
      <c r="BL76">
        <v>0.0052</v>
      </c>
      <c r="BM76">
        <v>0.0056</v>
      </c>
      <c r="BN76">
        <v>0.0062</v>
      </c>
      <c r="BO76">
        <v>0.007</v>
      </c>
      <c r="BP76">
        <v>0.0077</v>
      </c>
      <c r="BQ76">
        <v>0.0083</v>
      </c>
      <c r="BR76">
        <v>0.0089</v>
      </c>
      <c r="BS76">
        <v>0.01</v>
      </c>
      <c r="BT76">
        <v>0.0111</v>
      </c>
      <c r="BU76">
        <v>0.0118</v>
      </c>
      <c r="BV76">
        <v>0.0126</v>
      </c>
      <c r="BW76">
        <v>0.0134</v>
      </c>
      <c r="BX76">
        <v>0.0142</v>
      </c>
      <c r="BY76">
        <v>0.0153</v>
      </c>
      <c r="BZ76">
        <v>0.0288</v>
      </c>
      <c r="CA76">
        <v>0.0464</v>
      </c>
      <c r="CB76">
        <v>0.0692</v>
      </c>
      <c r="CC76">
        <v>0.0935</v>
      </c>
      <c r="CD76">
        <v>0.119</v>
      </c>
      <c r="CE76">
        <v>0.1417</v>
      </c>
      <c r="CF76">
        <v>0.1627</v>
      </c>
      <c r="CG76">
        <v>0.1834</v>
      </c>
      <c r="CH76">
        <v>0.2006</v>
      </c>
      <c r="CI76">
        <v>0.2182</v>
      </c>
      <c r="CJ76">
        <v>0.2356</v>
      </c>
      <c r="CK76">
        <v>0.2527</v>
      </c>
      <c r="CL76">
        <v>0.2696</v>
      </c>
      <c r="CM76">
        <v>0.2856</v>
      </c>
      <c r="CN76">
        <v>0.3011</v>
      </c>
      <c r="CO76">
        <v>0.3698</v>
      </c>
      <c r="CP76">
        <v>0.4063</v>
      </c>
      <c r="CQ76">
        <v>0.4233</v>
      </c>
      <c r="CR76">
        <v>0.4379</v>
      </c>
      <c r="CS76">
        <v>0.4528</v>
      </c>
      <c r="CT76">
        <v>0.4747</v>
      </c>
      <c r="CU76">
        <v>0.4811</v>
      </c>
      <c r="CV76">
        <v>0.4843</v>
      </c>
      <c r="CW76">
        <v>0.4874</v>
      </c>
      <c r="CX76">
        <v>0.49</v>
      </c>
      <c r="CY76">
        <v>0.4927</v>
      </c>
      <c r="CZ76">
        <v>0.4978</v>
      </c>
      <c r="DA76">
        <v>0.5069</v>
      </c>
      <c r="DB76">
        <v>0.516</v>
      </c>
      <c r="DC76">
        <v>0.5251</v>
      </c>
      <c r="DD76">
        <v>0.538</v>
      </c>
      <c r="DE76">
        <v>0.5482</v>
      </c>
      <c r="DF76">
        <v>0.5584</v>
      </c>
      <c r="DG76">
        <v>0.5672</v>
      </c>
      <c r="DH76">
        <v>0.57</v>
      </c>
      <c r="DI76">
        <v>0.5863</v>
      </c>
      <c r="DJ76">
        <v>0.73</v>
      </c>
      <c r="DK76">
        <v>0.7585</v>
      </c>
      <c r="DL76">
        <v>0.7854</v>
      </c>
      <c r="DM76">
        <v>0.8</v>
      </c>
      <c r="DN76">
        <v>0.8</v>
      </c>
      <c r="DO76">
        <v>0.8</v>
      </c>
      <c r="DP76">
        <v>0.8</v>
      </c>
      <c r="DQ76">
        <v>0.8</v>
      </c>
      <c r="DR76">
        <v>0.8</v>
      </c>
      <c r="DS76">
        <v>0.9301</v>
      </c>
      <c r="DT76">
        <v>0.96</v>
      </c>
      <c r="DU76">
        <v>0.96</v>
      </c>
      <c r="DV76">
        <v>0.96</v>
      </c>
      <c r="DW76">
        <v>0.96</v>
      </c>
      <c r="DX76">
        <v>0.9723</v>
      </c>
    </row>
    <row r="77" spans="1:128">
      <c r="A77">
        <v>7.6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5.087e-8</v>
      </c>
      <c r="AB77">
        <v>4.803e-7</v>
      </c>
      <c r="AC77">
        <v>1.703e-6</v>
      </c>
      <c r="AD77">
        <v>3.633e-6</v>
      </c>
      <c r="AE77">
        <v>5.651e-6</v>
      </c>
      <c r="AF77">
        <v>8.879e-6</v>
      </c>
      <c r="AG77">
        <v>1.504e-5</v>
      </c>
      <c r="AH77">
        <v>2.024e-5</v>
      </c>
      <c r="AI77">
        <v>2.643e-5</v>
      </c>
      <c r="AJ77">
        <v>3.389e-5</v>
      </c>
      <c r="AK77">
        <v>4.319e-5</v>
      </c>
      <c r="AL77">
        <v>6.698e-5</v>
      </c>
      <c r="AM77">
        <v>8.759e-5</v>
      </c>
      <c r="AN77">
        <v>0.0001071</v>
      </c>
      <c r="AO77">
        <v>0.0001293</v>
      </c>
      <c r="AP77">
        <v>0.0001758</v>
      </c>
      <c r="AQ77">
        <v>0.0002273</v>
      </c>
      <c r="AR77">
        <v>0.0002675</v>
      </c>
      <c r="AS77">
        <v>0.0003152</v>
      </c>
      <c r="AT77">
        <v>0.0003784</v>
      </c>
      <c r="AU77">
        <v>0.0005157</v>
      </c>
      <c r="AV77">
        <v>0.0006278</v>
      </c>
      <c r="AW77">
        <v>0.0007187</v>
      </c>
      <c r="AX77">
        <v>0.0008243</v>
      </c>
      <c r="AY77">
        <v>0.0009685</v>
      </c>
      <c r="AZ77">
        <v>0.0012</v>
      </c>
      <c r="BA77">
        <v>0.0015</v>
      </c>
      <c r="BB77">
        <v>0.0016</v>
      </c>
      <c r="BC77">
        <v>0.0018</v>
      </c>
      <c r="BD77">
        <v>0.002</v>
      </c>
      <c r="BE77">
        <v>0.0024</v>
      </c>
      <c r="BF77">
        <v>0.0027</v>
      </c>
      <c r="BG77">
        <v>0.003</v>
      </c>
      <c r="BH77">
        <v>0.0033</v>
      </c>
      <c r="BI77">
        <v>0.0036</v>
      </c>
      <c r="BJ77">
        <v>0.004</v>
      </c>
      <c r="BK77">
        <v>0.0046</v>
      </c>
      <c r="BL77">
        <v>0.0052</v>
      </c>
      <c r="BM77">
        <v>0.0056</v>
      </c>
      <c r="BN77">
        <v>0.0062</v>
      </c>
      <c r="BO77">
        <v>0.007</v>
      </c>
      <c r="BP77">
        <v>0.0077</v>
      </c>
      <c r="BQ77">
        <v>0.0083</v>
      </c>
      <c r="BR77">
        <v>0.0089</v>
      </c>
      <c r="BS77">
        <v>0.01</v>
      </c>
      <c r="BT77">
        <v>0.0111</v>
      </c>
      <c r="BU77">
        <v>0.0118</v>
      </c>
      <c r="BV77">
        <v>0.0126</v>
      </c>
      <c r="BW77">
        <v>0.0134</v>
      </c>
      <c r="BX77">
        <v>0.0142</v>
      </c>
      <c r="BY77">
        <v>0.0153</v>
      </c>
      <c r="BZ77">
        <v>0.0288</v>
      </c>
      <c r="CA77">
        <v>0.0464</v>
      </c>
      <c r="CB77">
        <v>0.0692</v>
      </c>
      <c r="CC77">
        <v>0.0935</v>
      </c>
      <c r="CD77">
        <v>0.119</v>
      </c>
      <c r="CE77">
        <v>0.1417</v>
      </c>
      <c r="CF77">
        <v>0.1627</v>
      </c>
      <c r="CG77">
        <v>0.1834</v>
      </c>
      <c r="CH77">
        <v>0.2006</v>
      </c>
      <c r="CI77">
        <v>0.2182</v>
      </c>
      <c r="CJ77">
        <v>0.2356</v>
      </c>
      <c r="CK77">
        <v>0.2527</v>
      </c>
      <c r="CL77">
        <v>0.2696</v>
      </c>
      <c r="CM77">
        <v>0.2856</v>
      </c>
      <c r="CN77">
        <v>0.3011</v>
      </c>
      <c r="CO77">
        <v>0.3698</v>
      </c>
      <c r="CP77">
        <v>0.4063</v>
      </c>
      <c r="CQ77">
        <v>0.4233</v>
      </c>
      <c r="CR77">
        <v>0.4379</v>
      </c>
      <c r="CS77">
        <v>0.4528</v>
      </c>
      <c r="CT77">
        <v>0.4747</v>
      </c>
      <c r="CU77">
        <v>0.4811</v>
      </c>
      <c r="CV77">
        <v>0.4843</v>
      </c>
      <c r="CW77">
        <v>0.4874</v>
      </c>
      <c r="CX77">
        <v>0.49</v>
      </c>
      <c r="CY77">
        <v>0.4927</v>
      </c>
      <c r="CZ77">
        <v>0.4978</v>
      </c>
      <c r="DA77">
        <v>0.5069</v>
      </c>
      <c r="DB77">
        <v>0.516</v>
      </c>
      <c r="DC77">
        <v>0.5251</v>
      </c>
      <c r="DD77">
        <v>0.538</v>
      </c>
      <c r="DE77">
        <v>0.5482</v>
      </c>
      <c r="DF77">
        <v>0.5584</v>
      </c>
      <c r="DG77">
        <v>0.5672</v>
      </c>
      <c r="DH77">
        <v>0.57</v>
      </c>
      <c r="DI77">
        <v>0.5863</v>
      </c>
      <c r="DJ77">
        <v>0.73</v>
      </c>
      <c r="DK77">
        <v>0.7585</v>
      </c>
      <c r="DL77">
        <v>0.7854</v>
      </c>
      <c r="DM77">
        <v>0.8</v>
      </c>
      <c r="DN77">
        <v>0.8</v>
      </c>
      <c r="DO77">
        <v>0.8</v>
      </c>
      <c r="DP77">
        <v>0.8</v>
      </c>
      <c r="DQ77">
        <v>0.8</v>
      </c>
      <c r="DR77">
        <v>0.8</v>
      </c>
      <c r="DS77">
        <v>0.9301</v>
      </c>
      <c r="DT77">
        <v>0.96</v>
      </c>
      <c r="DU77">
        <v>0.96</v>
      </c>
      <c r="DV77">
        <v>0.96</v>
      </c>
      <c r="DW77">
        <v>0.96</v>
      </c>
      <c r="DX77">
        <v>0.9723</v>
      </c>
    </row>
    <row r="78" spans="1:128">
      <c r="A78">
        <v>7.7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5.087e-8</v>
      </c>
      <c r="AB78">
        <v>4.803e-7</v>
      </c>
      <c r="AC78">
        <v>1.703e-6</v>
      </c>
      <c r="AD78">
        <v>3.633e-6</v>
      </c>
      <c r="AE78">
        <v>5.651e-6</v>
      </c>
      <c r="AF78">
        <v>8.879e-6</v>
      </c>
      <c r="AG78">
        <v>1.504e-5</v>
      </c>
      <c r="AH78">
        <v>2.024e-5</v>
      </c>
      <c r="AI78">
        <v>2.643e-5</v>
      </c>
      <c r="AJ78">
        <v>3.389e-5</v>
      </c>
      <c r="AK78">
        <v>4.319e-5</v>
      </c>
      <c r="AL78">
        <v>6.698e-5</v>
      </c>
      <c r="AM78">
        <v>8.759e-5</v>
      </c>
      <c r="AN78">
        <v>0.0001071</v>
      </c>
      <c r="AO78">
        <v>0.0001293</v>
      </c>
      <c r="AP78">
        <v>0.0001758</v>
      </c>
      <c r="AQ78">
        <v>0.0002273</v>
      </c>
      <c r="AR78">
        <v>0.0002675</v>
      </c>
      <c r="AS78">
        <v>0.0003152</v>
      </c>
      <c r="AT78">
        <v>0.0003784</v>
      </c>
      <c r="AU78">
        <v>0.0005157</v>
      </c>
      <c r="AV78">
        <v>0.0006278</v>
      </c>
      <c r="AW78">
        <v>0.0007187</v>
      </c>
      <c r="AX78">
        <v>0.0008243</v>
      </c>
      <c r="AY78">
        <v>0.0009685</v>
      </c>
      <c r="AZ78">
        <v>0.0012</v>
      </c>
      <c r="BA78">
        <v>0.0015</v>
      </c>
      <c r="BB78">
        <v>0.0016</v>
      </c>
      <c r="BC78">
        <v>0.0018</v>
      </c>
      <c r="BD78">
        <v>0.002</v>
      </c>
      <c r="BE78">
        <v>0.0024</v>
      </c>
      <c r="BF78">
        <v>0.0027</v>
      </c>
      <c r="BG78">
        <v>0.003</v>
      </c>
      <c r="BH78">
        <v>0.0033</v>
      </c>
      <c r="BI78">
        <v>0.0036</v>
      </c>
      <c r="BJ78">
        <v>0.004</v>
      </c>
      <c r="BK78">
        <v>0.0046</v>
      </c>
      <c r="BL78">
        <v>0.0052</v>
      </c>
      <c r="BM78">
        <v>0.0056</v>
      </c>
      <c r="BN78">
        <v>0.0062</v>
      </c>
      <c r="BO78">
        <v>0.007</v>
      </c>
      <c r="BP78">
        <v>0.0077</v>
      </c>
      <c r="BQ78">
        <v>0.0083</v>
      </c>
      <c r="BR78">
        <v>0.0089</v>
      </c>
      <c r="BS78">
        <v>0.01</v>
      </c>
      <c r="BT78">
        <v>0.0111</v>
      </c>
      <c r="BU78">
        <v>0.0118</v>
      </c>
      <c r="BV78">
        <v>0.0126</v>
      </c>
      <c r="BW78">
        <v>0.0134</v>
      </c>
      <c r="BX78">
        <v>0.0142</v>
      </c>
      <c r="BY78">
        <v>0.0153</v>
      </c>
      <c r="BZ78">
        <v>0.0288</v>
      </c>
      <c r="CA78">
        <v>0.0464</v>
      </c>
      <c r="CB78">
        <v>0.0692</v>
      </c>
      <c r="CC78">
        <v>0.0935</v>
      </c>
      <c r="CD78">
        <v>0.119</v>
      </c>
      <c r="CE78">
        <v>0.1417</v>
      </c>
      <c r="CF78">
        <v>0.1627</v>
      </c>
      <c r="CG78">
        <v>0.1834</v>
      </c>
      <c r="CH78">
        <v>0.2006</v>
      </c>
      <c r="CI78">
        <v>0.2182</v>
      </c>
      <c r="CJ78">
        <v>0.2356</v>
      </c>
      <c r="CK78">
        <v>0.2527</v>
      </c>
      <c r="CL78">
        <v>0.2696</v>
      </c>
      <c r="CM78">
        <v>0.2856</v>
      </c>
      <c r="CN78">
        <v>0.3011</v>
      </c>
      <c r="CO78">
        <v>0.3698</v>
      </c>
      <c r="CP78">
        <v>0.4063</v>
      </c>
      <c r="CQ78">
        <v>0.4233</v>
      </c>
      <c r="CR78">
        <v>0.4379</v>
      </c>
      <c r="CS78">
        <v>0.4528</v>
      </c>
      <c r="CT78">
        <v>0.4747</v>
      </c>
      <c r="CU78">
        <v>0.4811</v>
      </c>
      <c r="CV78">
        <v>0.4843</v>
      </c>
      <c r="CW78">
        <v>0.4874</v>
      </c>
      <c r="CX78">
        <v>0.49</v>
      </c>
      <c r="CY78">
        <v>0.4927</v>
      </c>
      <c r="CZ78">
        <v>0.4978</v>
      </c>
      <c r="DA78">
        <v>0.5069</v>
      </c>
      <c r="DB78">
        <v>0.516</v>
      </c>
      <c r="DC78">
        <v>0.5251</v>
      </c>
      <c r="DD78">
        <v>0.538</v>
      </c>
      <c r="DE78">
        <v>0.5482</v>
      </c>
      <c r="DF78">
        <v>0.5584</v>
      </c>
      <c r="DG78">
        <v>0.5672</v>
      </c>
      <c r="DH78">
        <v>0.57</v>
      </c>
      <c r="DI78">
        <v>0.5863</v>
      </c>
      <c r="DJ78">
        <v>0.73</v>
      </c>
      <c r="DK78">
        <v>0.7585</v>
      </c>
      <c r="DL78">
        <v>0.7854</v>
      </c>
      <c r="DM78">
        <v>0.8</v>
      </c>
      <c r="DN78">
        <v>0.8</v>
      </c>
      <c r="DO78">
        <v>0.8</v>
      </c>
      <c r="DP78">
        <v>0.8</v>
      </c>
      <c r="DQ78">
        <v>0.8</v>
      </c>
      <c r="DR78">
        <v>0.8</v>
      </c>
      <c r="DS78">
        <v>0.9301</v>
      </c>
      <c r="DT78">
        <v>0.96</v>
      </c>
      <c r="DU78">
        <v>0.96</v>
      </c>
      <c r="DV78">
        <v>0.96</v>
      </c>
      <c r="DW78">
        <v>0.96</v>
      </c>
      <c r="DX78">
        <v>0.9723</v>
      </c>
    </row>
    <row r="79" spans="1:128">
      <c r="A79">
        <v>7.8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5.087e-8</v>
      </c>
      <c r="AB79">
        <v>4.803e-7</v>
      </c>
      <c r="AC79">
        <v>1.703e-6</v>
      </c>
      <c r="AD79">
        <v>3.633e-6</v>
      </c>
      <c r="AE79">
        <v>5.651e-6</v>
      </c>
      <c r="AF79">
        <v>8.879e-6</v>
      </c>
      <c r="AG79">
        <v>1.504e-5</v>
      </c>
      <c r="AH79">
        <v>2.024e-5</v>
      </c>
      <c r="AI79">
        <v>2.643e-5</v>
      </c>
      <c r="AJ79">
        <v>3.389e-5</v>
      </c>
      <c r="AK79">
        <v>4.319e-5</v>
      </c>
      <c r="AL79">
        <v>6.698e-5</v>
      </c>
      <c r="AM79">
        <v>8.759e-5</v>
      </c>
      <c r="AN79">
        <v>0.0001071</v>
      </c>
      <c r="AO79">
        <v>0.0001293</v>
      </c>
      <c r="AP79">
        <v>0.0001758</v>
      </c>
      <c r="AQ79">
        <v>0.0002273</v>
      </c>
      <c r="AR79">
        <v>0.0002675</v>
      </c>
      <c r="AS79">
        <v>0.0003152</v>
      </c>
      <c r="AT79">
        <v>0.0003784</v>
      </c>
      <c r="AU79">
        <v>0.0005157</v>
      </c>
      <c r="AV79">
        <v>0.0006278</v>
      </c>
      <c r="AW79">
        <v>0.0007187</v>
      </c>
      <c r="AX79">
        <v>0.0008243</v>
      </c>
      <c r="AY79">
        <v>0.0009685</v>
      </c>
      <c r="AZ79">
        <v>0.0012</v>
      </c>
      <c r="BA79">
        <v>0.0015</v>
      </c>
      <c r="BB79">
        <v>0.0016</v>
      </c>
      <c r="BC79">
        <v>0.0018</v>
      </c>
      <c r="BD79">
        <v>0.002</v>
      </c>
      <c r="BE79">
        <v>0.0024</v>
      </c>
      <c r="BF79">
        <v>0.0027</v>
      </c>
      <c r="BG79">
        <v>0.003</v>
      </c>
      <c r="BH79">
        <v>0.0033</v>
      </c>
      <c r="BI79">
        <v>0.0036</v>
      </c>
      <c r="BJ79">
        <v>0.004</v>
      </c>
      <c r="BK79">
        <v>0.0046</v>
      </c>
      <c r="BL79">
        <v>0.0052</v>
      </c>
      <c r="BM79">
        <v>0.0056</v>
      </c>
      <c r="BN79">
        <v>0.0062</v>
      </c>
      <c r="BO79">
        <v>0.007</v>
      </c>
      <c r="BP79">
        <v>0.0077</v>
      </c>
      <c r="BQ79">
        <v>0.0083</v>
      </c>
      <c r="BR79">
        <v>0.0089</v>
      </c>
      <c r="BS79">
        <v>0.01</v>
      </c>
      <c r="BT79">
        <v>0.0111</v>
      </c>
      <c r="BU79">
        <v>0.0118</v>
      </c>
      <c r="BV79">
        <v>0.0126</v>
      </c>
      <c r="BW79">
        <v>0.0134</v>
      </c>
      <c r="BX79">
        <v>0.0142</v>
      </c>
      <c r="BY79">
        <v>0.0153</v>
      </c>
      <c r="BZ79">
        <v>0.0288</v>
      </c>
      <c r="CA79">
        <v>0.0464</v>
      </c>
      <c r="CB79">
        <v>0.0692</v>
      </c>
      <c r="CC79">
        <v>0.0935</v>
      </c>
      <c r="CD79">
        <v>0.119</v>
      </c>
      <c r="CE79">
        <v>0.1417</v>
      </c>
      <c r="CF79">
        <v>0.1627</v>
      </c>
      <c r="CG79">
        <v>0.1834</v>
      </c>
      <c r="CH79">
        <v>0.2006</v>
      </c>
      <c r="CI79">
        <v>0.2182</v>
      </c>
      <c r="CJ79">
        <v>0.2356</v>
      </c>
      <c r="CK79">
        <v>0.2527</v>
      </c>
      <c r="CL79">
        <v>0.2696</v>
      </c>
      <c r="CM79">
        <v>0.2856</v>
      </c>
      <c r="CN79">
        <v>0.3011</v>
      </c>
      <c r="CO79">
        <v>0.3698</v>
      </c>
      <c r="CP79">
        <v>0.4063</v>
      </c>
      <c r="CQ79">
        <v>0.4233</v>
      </c>
      <c r="CR79">
        <v>0.4379</v>
      </c>
      <c r="CS79">
        <v>0.4528</v>
      </c>
      <c r="CT79">
        <v>0.4747</v>
      </c>
      <c r="CU79">
        <v>0.4811</v>
      </c>
      <c r="CV79">
        <v>0.4843</v>
      </c>
      <c r="CW79">
        <v>0.4874</v>
      </c>
      <c r="CX79">
        <v>0.49</v>
      </c>
      <c r="CY79">
        <v>0.4927</v>
      </c>
      <c r="CZ79">
        <v>0.4978</v>
      </c>
      <c r="DA79">
        <v>0.5069</v>
      </c>
      <c r="DB79">
        <v>0.516</v>
      </c>
      <c r="DC79">
        <v>0.5251</v>
      </c>
      <c r="DD79">
        <v>0.538</v>
      </c>
      <c r="DE79">
        <v>0.5482</v>
      </c>
      <c r="DF79">
        <v>0.5584</v>
      </c>
      <c r="DG79">
        <v>0.5672</v>
      </c>
      <c r="DH79">
        <v>0.57</v>
      </c>
      <c r="DI79">
        <v>0.5863</v>
      </c>
      <c r="DJ79">
        <v>0.73</v>
      </c>
      <c r="DK79">
        <v>0.7585</v>
      </c>
      <c r="DL79">
        <v>0.7854</v>
      </c>
      <c r="DM79">
        <v>0.8</v>
      </c>
      <c r="DN79">
        <v>0.8</v>
      </c>
      <c r="DO79">
        <v>0.8</v>
      </c>
      <c r="DP79">
        <v>0.8</v>
      </c>
      <c r="DQ79">
        <v>0.8</v>
      </c>
      <c r="DR79">
        <v>0.8</v>
      </c>
      <c r="DS79">
        <v>0.9301</v>
      </c>
      <c r="DT79">
        <v>0.96</v>
      </c>
      <c r="DU79">
        <v>0.96</v>
      </c>
      <c r="DV79">
        <v>0.96</v>
      </c>
      <c r="DW79">
        <v>0.96</v>
      </c>
      <c r="DX79">
        <v>0.9723</v>
      </c>
    </row>
    <row r="80" spans="1:128">
      <c r="A80">
        <v>7.9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5.087e-8</v>
      </c>
      <c r="AB80">
        <v>4.803e-7</v>
      </c>
      <c r="AC80">
        <v>1.703e-6</v>
      </c>
      <c r="AD80">
        <v>3.633e-6</v>
      </c>
      <c r="AE80">
        <v>5.651e-6</v>
      </c>
      <c r="AF80">
        <v>8.879e-6</v>
      </c>
      <c r="AG80">
        <v>1.504e-5</v>
      </c>
      <c r="AH80">
        <v>2.024e-5</v>
      </c>
      <c r="AI80">
        <v>2.643e-5</v>
      </c>
      <c r="AJ80">
        <v>3.389e-5</v>
      </c>
      <c r="AK80">
        <v>4.319e-5</v>
      </c>
      <c r="AL80">
        <v>6.698e-5</v>
      </c>
      <c r="AM80">
        <v>8.759e-5</v>
      </c>
      <c r="AN80">
        <v>0.0001071</v>
      </c>
      <c r="AO80">
        <v>0.0001293</v>
      </c>
      <c r="AP80">
        <v>0.0001758</v>
      </c>
      <c r="AQ80">
        <v>0.0002273</v>
      </c>
      <c r="AR80">
        <v>0.0002675</v>
      </c>
      <c r="AS80">
        <v>0.0003152</v>
      </c>
      <c r="AT80">
        <v>0.0003784</v>
      </c>
      <c r="AU80">
        <v>0.0005157</v>
      </c>
      <c r="AV80">
        <v>0.0006278</v>
      </c>
      <c r="AW80">
        <v>0.0007187</v>
      </c>
      <c r="AX80">
        <v>0.0008243</v>
      </c>
      <c r="AY80">
        <v>0.0009685</v>
      </c>
      <c r="AZ80">
        <v>0.0012</v>
      </c>
      <c r="BA80">
        <v>0.0015</v>
      </c>
      <c r="BB80">
        <v>0.0016</v>
      </c>
      <c r="BC80">
        <v>0.0018</v>
      </c>
      <c r="BD80">
        <v>0.002</v>
      </c>
      <c r="BE80">
        <v>0.0024</v>
      </c>
      <c r="BF80">
        <v>0.0027</v>
      </c>
      <c r="BG80">
        <v>0.003</v>
      </c>
      <c r="BH80">
        <v>0.0033</v>
      </c>
      <c r="BI80">
        <v>0.0036</v>
      </c>
      <c r="BJ80">
        <v>0.004</v>
      </c>
      <c r="BK80">
        <v>0.0046</v>
      </c>
      <c r="BL80">
        <v>0.0052</v>
      </c>
      <c r="BM80">
        <v>0.0056</v>
      </c>
      <c r="BN80">
        <v>0.0062</v>
      </c>
      <c r="BO80">
        <v>0.007</v>
      </c>
      <c r="BP80">
        <v>0.0077</v>
      </c>
      <c r="BQ80">
        <v>0.0083</v>
      </c>
      <c r="BR80">
        <v>0.0089</v>
      </c>
      <c r="BS80">
        <v>0.01</v>
      </c>
      <c r="BT80">
        <v>0.0111</v>
      </c>
      <c r="BU80">
        <v>0.0118</v>
      </c>
      <c r="BV80">
        <v>0.0126</v>
      </c>
      <c r="BW80">
        <v>0.0134</v>
      </c>
      <c r="BX80">
        <v>0.0142</v>
      </c>
      <c r="BY80">
        <v>0.0153</v>
      </c>
      <c r="BZ80">
        <v>0.0288</v>
      </c>
      <c r="CA80">
        <v>0.0464</v>
      </c>
      <c r="CB80">
        <v>0.0692</v>
      </c>
      <c r="CC80">
        <v>0.0935</v>
      </c>
      <c r="CD80">
        <v>0.119</v>
      </c>
      <c r="CE80">
        <v>0.1417</v>
      </c>
      <c r="CF80">
        <v>0.1627</v>
      </c>
      <c r="CG80">
        <v>0.1834</v>
      </c>
      <c r="CH80">
        <v>0.2006</v>
      </c>
      <c r="CI80">
        <v>0.2182</v>
      </c>
      <c r="CJ80">
        <v>0.2356</v>
      </c>
      <c r="CK80">
        <v>0.2527</v>
      </c>
      <c r="CL80">
        <v>0.2696</v>
      </c>
      <c r="CM80">
        <v>0.2856</v>
      </c>
      <c r="CN80">
        <v>0.3011</v>
      </c>
      <c r="CO80">
        <v>0.3698</v>
      </c>
      <c r="CP80">
        <v>0.4063</v>
      </c>
      <c r="CQ80">
        <v>0.4233</v>
      </c>
      <c r="CR80">
        <v>0.4379</v>
      </c>
      <c r="CS80">
        <v>0.4528</v>
      </c>
      <c r="CT80">
        <v>0.4747</v>
      </c>
      <c r="CU80">
        <v>0.4811</v>
      </c>
      <c r="CV80">
        <v>0.4843</v>
      </c>
      <c r="CW80">
        <v>0.4874</v>
      </c>
      <c r="CX80">
        <v>0.49</v>
      </c>
      <c r="CY80">
        <v>0.4927</v>
      </c>
      <c r="CZ80">
        <v>0.4978</v>
      </c>
      <c r="DA80">
        <v>0.5069</v>
      </c>
      <c r="DB80">
        <v>0.516</v>
      </c>
      <c r="DC80">
        <v>0.5251</v>
      </c>
      <c r="DD80">
        <v>0.538</v>
      </c>
      <c r="DE80">
        <v>0.5482</v>
      </c>
      <c r="DF80">
        <v>0.5584</v>
      </c>
      <c r="DG80">
        <v>0.5672</v>
      </c>
      <c r="DH80">
        <v>0.57</v>
      </c>
      <c r="DI80">
        <v>0.5863</v>
      </c>
      <c r="DJ80">
        <v>0.73</v>
      </c>
      <c r="DK80">
        <v>0.7585</v>
      </c>
      <c r="DL80">
        <v>0.7854</v>
      </c>
      <c r="DM80">
        <v>0.8</v>
      </c>
      <c r="DN80">
        <v>0.8</v>
      </c>
      <c r="DO80">
        <v>0.8</v>
      </c>
      <c r="DP80">
        <v>0.8</v>
      </c>
      <c r="DQ80">
        <v>0.8</v>
      </c>
      <c r="DR80">
        <v>0.8</v>
      </c>
      <c r="DS80">
        <v>0.9301</v>
      </c>
      <c r="DT80">
        <v>0.96</v>
      </c>
      <c r="DU80">
        <v>0.96</v>
      </c>
      <c r="DV80">
        <v>0.96</v>
      </c>
      <c r="DW80">
        <v>0.96</v>
      </c>
      <c r="DX80">
        <v>0.9723</v>
      </c>
    </row>
    <row r="81" spans="1:128">
      <c r="A81">
        <v>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5.087e-8</v>
      </c>
      <c r="AB81">
        <v>4.803e-7</v>
      </c>
      <c r="AC81">
        <v>1.703e-6</v>
      </c>
      <c r="AD81">
        <v>3.633e-6</v>
      </c>
      <c r="AE81">
        <v>5.651e-6</v>
      </c>
      <c r="AF81">
        <v>8.879e-6</v>
      </c>
      <c r="AG81">
        <v>1.504e-5</v>
      </c>
      <c r="AH81">
        <v>2.024e-5</v>
      </c>
      <c r="AI81">
        <v>2.643e-5</v>
      </c>
      <c r="AJ81">
        <v>3.389e-5</v>
      </c>
      <c r="AK81">
        <v>4.319e-5</v>
      </c>
      <c r="AL81">
        <v>6.698e-5</v>
      </c>
      <c r="AM81">
        <v>8.759e-5</v>
      </c>
      <c r="AN81">
        <v>0.0001071</v>
      </c>
      <c r="AO81">
        <v>0.0001293</v>
      </c>
      <c r="AP81">
        <v>0.0001758</v>
      </c>
      <c r="AQ81">
        <v>0.0002273</v>
      </c>
      <c r="AR81">
        <v>0.0002675</v>
      </c>
      <c r="AS81">
        <v>0.0003152</v>
      </c>
      <c r="AT81">
        <v>0.0003784</v>
      </c>
      <c r="AU81">
        <v>0.0005157</v>
      </c>
      <c r="AV81">
        <v>0.0006278</v>
      </c>
      <c r="AW81">
        <v>0.0007187</v>
      </c>
      <c r="AX81">
        <v>0.0008243</v>
      </c>
      <c r="AY81">
        <v>0.0009685</v>
      </c>
      <c r="AZ81">
        <v>0.0012</v>
      </c>
      <c r="BA81">
        <v>0.0015</v>
      </c>
      <c r="BB81">
        <v>0.0016</v>
      </c>
      <c r="BC81">
        <v>0.0018</v>
      </c>
      <c r="BD81">
        <v>0.002</v>
      </c>
      <c r="BE81">
        <v>0.0024</v>
      </c>
      <c r="BF81">
        <v>0.0027</v>
      </c>
      <c r="BG81">
        <v>0.003</v>
      </c>
      <c r="BH81">
        <v>0.0033</v>
      </c>
      <c r="BI81">
        <v>0.0036</v>
      </c>
      <c r="BJ81">
        <v>0.004</v>
      </c>
      <c r="BK81">
        <v>0.0046</v>
      </c>
      <c r="BL81">
        <v>0.0052</v>
      </c>
      <c r="BM81">
        <v>0.0056</v>
      </c>
      <c r="BN81">
        <v>0.0062</v>
      </c>
      <c r="BO81">
        <v>0.007</v>
      </c>
      <c r="BP81">
        <v>0.0077</v>
      </c>
      <c r="BQ81">
        <v>0.0083</v>
      </c>
      <c r="BR81">
        <v>0.0089</v>
      </c>
      <c r="BS81">
        <v>0.01</v>
      </c>
      <c r="BT81">
        <v>0.0111</v>
      </c>
      <c r="BU81">
        <v>0.0118</v>
      </c>
      <c r="BV81">
        <v>0.0126</v>
      </c>
      <c r="BW81">
        <v>0.0134</v>
      </c>
      <c r="BX81">
        <v>0.0142</v>
      </c>
      <c r="BY81">
        <v>0.0153</v>
      </c>
      <c r="BZ81">
        <v>0.0288</v>
      </c>
      <c r="CA81">
        <v>0.0464</v>
      </c>
      <c r="CB81">
        <v>0.0692</v>
      </c>
      <c r="CC81">
        <v>0.0935</v>
      </c>
      <c r="CD81">
        <v>0.119</v>
      </c>
      <c r="CE81">
        <v>0.1417</v>
      </c>
      <c r="CF81">
        <v>0.1627</v>
      </c>
      <c r="CG81">
        <v>0.1834</v>
      </c>
      <c r="CH81">
        <v>0.2006</v>
      </c>
      <c r="CI81">
        <v>0.2182</v>
      </c>
      <c r="CJ81">
        <v>0.2356</v>
      </c>
      <c r="CK81">
        <v>0.2527</v>
      </c>
      <c r="CL81">
        <v>0.2696</v>
      </c>
      <c r="CM81">
        <v>0.2856</v>
      </c>
      <c r="CN81">
        <v>0.3011</v>
      </c>
      <c r="CO81">
        <v>0.3698</v>
      </c>
      <c r="CP81">
        <v>0.4063</v>
      </c>
      <c r="CQ81">
        <v>0.4233</v>
      </c>
      <c r="CR81">
        <v>0.4379</v>
      </c>
      <c r="CS81">
        <v>0.4528</v>
      </c>
      <c r="CT81">
        <v>0.4747</v>
      </c>
      <c r="CU81">
        <v>0.4811</v>
      </c>
      <c r="CV81">
        <v>0.4843</v>
      </c>
      <c r="CW81">
        <v>0.4874</v>
      </c>
      <c r="CX81">
        <v>0.49</v>
      </c>
      <c r="CY81">
        <v>0.4927</v>
      </c>
      <c r="CZ81">
        <v>0.4978</v>
      </c>
      <c r="DA81">
        <v>0.5069</v>
      </c>
      <c r="DB81">
        <v>0.516</v>
      </c>
      <c r="DC81">
        <v>0.5251</v>
      </c>
      <c r="DD81">
        <v>0.538</v>
      </c>
      <c r="DE81">
        <v>0.5482</v>
      </c>
      <c r="DF81">
        <v>0.5584</v>
      </c>
      <c r="DG81">
        <v>0.5672</v>
      </c>
      <c r="DH81">
        <v>0.57</v>
      </c>
      <c r="DI81">
        <v>0.5863</v>
      </c>
      <c r="DJ81">
        <v>0.73</v>
      </c>
      <c r="DK81">
        <v>0.7585</v>
      </c>
      <c r="DL81">
        <v>0.7854</v>
      </c>
      <c r="DM81">
        <v>0.8</v>
      </c>
      <c r="DN81">
        <v>0.8</v>
      </c>
      <c r="DO81">
        <v>0.8</v>
      </c>
      <c r="DP81">
        <v>0.8</v>
      </c>
      <c r="DQ81">
        <v>0.8</v>
      </c>
      <c r="DR81">
        <v>0.8</v>
      </c>
      <c r="DS81">
        <v>0.9301</v>
      </c>
      <c r="DT81">
        <v>0.96</v>
      </c>
      <c r="DU81">
        <v>0.96</v>
      </c>
      <c r="DV81">
        <v>0.96</v>
      </c>
      <c r="DW81">
        <v>0.96</v>
      </c>
      <c r="DX81">
        <v>0.9723</v>
      </c>
    </row>
    <row r="82" spans="1:128">
      <c r="A82">
        <v>8.1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5.087e-8</v>
      </c>
      <c r="AB82">
        <v>4.803e-7</v>
      </c>
      <c r="AC82">
        <v>1.703e-6</v>
      </c>
      <c r="AD82">
        <v>3.633e-6</v>
      </c>
      <c r="AE82">
        <v>5.651e-6</v>
      </c>
      <c r="AF82">
        <v>8.879e-6</v>
      </c>
      <c r="AG82">
        <v>1.504e-5</v>
      </c>
      <c r="AH82">
        <v>2.024e-5</v>
      </c>
      <c r="AI82">
        <v>2.643e-5</v>
      </c>
      <c r="AJ82">
        <v>3.389e-5</v>
      </c>
      <c r="AK82">
        <v>4.319e-5</v>
      </c>
      <c r="AL82">
        <v>6.698e-5</v>
      </c>
      <c r="AM82">
        <v>8.759e-5</v>
      </c>
      <c r="AN82">
        <v>0.0001071</v>
      </c>
      <c r="AO82">
        <v>0.0001293</v>
      </c>
      <c r="AP82">
        <v>0.0001758</v>
      </c>
      <c r="AQ82">
        <v>0.0002273</v>
      </c>
      <c r="AR82">
        <v>0.0002675</v>
      </c>
      <c r="AS82">
        <v>0.0003152</v>
      </c>
      <c r="AT82">
        <v>0.0003784</v>
      </c>
      <c r="AU82">
        <v>0.0005157</v>
      </c>
      <c r="AV82">
        <v>0.0006278</v>
      </c>
      <c r="AW82">
        <v>0.0007187</v>
      </c>
      <c r="AX82">
        <v>0.0008243</v>
      </c>
      <c r="AY82">
        <v>0.0009685</v>
      </c>
      <c r="AZ82">
        <v>0.0012</v>
      </c>
      <c r="BA82">
        <v>0.0015</v>
      </c>
      <c r="BB82">
        <v>0.0016</v>
      </c>
      <c r="BC82">
        <v>0.0018</v>
      </c>
      <c r="BD82">
        <v>0.002</v>
      </c>
      <c r="BE82">
        <v>0.0024</v>
      </c>
      <c r="BF82">
        <v>0.0027</v>
      </c>
      <c r="BG82">
        <v>0.003</v>
      </c>
      <c r="BH82">
        <v>0.0033</v>
      </c>
      <c r="BI82">
        <v>0.0036</v>
      </c>
      <c r="BJ82">
        <v>0.004</v>
      </c>
      <c r="BK82">
        <v>0.0046</v>
      </c>
      <c r="BL82">
        <v>0.0052</v>
      </c>
      <c r="BM82">
        <v>0.0056</v>
      </c>
      <c r="BN82">
        <v>0.0062</v>
      </c>
      <c r="BO82">
        <v>0.007</v>
      </c>
      <c r="BP82">
        <v>0.0077</v>
      </c>
      <c r="BQ82">
        <v>0.0083</v>
      </c>
      <c r="BR82">
        <v>0.0089</v>
      </c>
      <c r="BS82">
        <v>0.01</v>
      </c>
      <c r="BT82">
        <v>0.0111</v>
      </c>
      <c r="BU82">
        <v>0.0118</v>
      </c>
      <c r="BV82">
        <v>0.0126</v>
      </c>
      <c r="BW82">
        <v>0.0134</v>
      </c>
      <c r="BX82">
        <v>0.0142</v>
      </c>
      <c r="BY82">
        <v>0.0153</v>
      </c>
      <c r="BZ82">
        <v>0.0288</v>
      </c>
      <c r="CA82">
        <v>0.0464</v>
      </c>
      <c r="CB82">
        <v>0.0692</v>
      </c>
      <c r="CC82">
        <v>0.0935</v>
      </c>
      <c r="CD82">
        <v>0.119</v>
      </c>
      <c r="CE82">
        <v>0.1417</v>
      </c>
      <c r="CF82">
        <v>0.1627</v>
      </c>
      <c r="CG82">
        <v>0.1834</v>
      </c>
      <c r="CH82">
        <v>0.2006</v>
      </c>
      <c r="CI82">
        <v>0.2182</v>
      </c>
      <c r="CJ82">
        <v>0.2356</v>
      </c>
      <c r="CK82">
        <v>0.2527</v>
      </c>
      <c r="CL82">
        <v>0.2696</v>
      </c>
      <c r="CM82">
        <v>0.2856</v>
      </c>
      <c r="CN82">
        <v>0.3011</v>
      </c>
      <c r="CO82">
        <v>0.3698</v>
      </c>
      <c r="CP82">
        <v>0.4063</v>
      </c>
      <c r="CQ82">
        <v>0.4233</v>
      </c>
      <c r="CR82">
        <v>0.4379</v>
      </c>
      <c r="CS82">
        <v>0.4528</v>
      </c>
      <c r="CT82">
        <v>0.4747</v>
      </c>
      <c r="CU82">
        <v>0.4811</v>
      </c>
      <c r="CV82">
        <v>0.4843</v>
      </c>
      <c r="CW82">
        <v>0.4874</v>
      </c>
      <c r="CX82">
        <v>0.49</v>
      </c>
      <c r="CY82">
        <v>0.4927</v>
      </c>
      <c r="CZ82">
        <v>0.4978</v>
      </c>
      <c r="DA82">
        <v>0.5069</v>
      </c>
      <c r="DB82">
        <v>0.516</v>
      </c>
      <c r="DC82">
        <v>0.5251</v>
      </c>
      <c r="DD82">
        <v>0.538</v>
      </c>
      <c r="DE82">
        <v>0.5482</v>
      </c>
      <c r="DF82">
        <v>0.5584</v>
      </c>
      <c r="DG82">
        <v>0.5672</v>
      </c>
      <c r="DH82">
        <v>0.57</v>
      </c>
      <c r="DI82">
        <v>0.5863</v>
      </c>
      <c r="DJ82">
        <v>0.73</v>
      </c>
      <c r="DK82">
        <v>0.7585</v>
      </c>
      <c r="DL82">
        <v>0.7854</v>
      </c>
      <c r="DM82">
        <v>0.8</v>
      </c>
      <c r="DN82">
        <v>0.8</v>
      </c>
      <c r="DO82">
        <v>0.8</v>
      </c>
      <c r="DP82">
        <v>0.8</v>
      </c>
      <c r="DQ82">
        <v>0.8</v>
      </c>
      <c r="DR82">
        <v>0.8</v>
      </c>
      <c r="DS82">
        <v>0.9301</v>
      </c>
      <c r="DT82">
        <v>0.96</v>
      </c>
      <c r="DU82">
        <v>0.96</v>
      </c>
      <c r="DV82">
        <v>0.96</v>
      </c>
      <c r="DW82">
        <v>0.96</v>
      </c>
      <c r="DX82">
        <v>0.9723</v>
      </c>
    </row>
    <row r="83" spans="1:128">
      <c r="A83">
        <v>8.2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5.087e-8</v>
      </c>
      <c r="AB83">
        <v>4.803e-7</v>
      </c>
      <c r="AC83">
        <v>1.703e-6</v>
      </c>
      <c r="AD83">
        <v>3.633e-6</v>
      </c>
      <c r="AE83">
        <v>5.651e-6</v>
      </c>
      <c r="AF83">
        <v>8.879e-6</v>
      </c>
      <c r="AG83">
        <v>1.504e-5</v>
      </c>
      <c r="AH83">
        <v>2.024e-5</v>
      </c>
      <c r="AI83">
        <v>2.643e-5</v>
      </c>
      <c r="AJ83">
        <v>3.389e-5</v>
      </c>
      <c r="AK83">
        <v>4.319e-5</v>
      </c>
      <c r="AL83">
        <v>6.698e-5</v>
      </c>
      <c r="AM83">
        <v>8.759e-5</v>
      </c>
      <c r="AN83">
        <v>0.0001071</v>
      </c>
      <c r="AO83">
        <v>0.0001293</v>
      </c>
      <c r="AP83">
        <v>0.0001758</v>
      </c>
      <c r="AQ83">
        <v>0.0002273</v>
      </c>
      <c r="AR83">
        <v>0.0002675</v>
      </c>
      <c r="AS83">
        <v>0.0003152</v>
      </c>
      <c r="AT83">
        <v>0.0003784</v>
      </c>
      <c r="AU83">
        <v>0.0005157</v>
      </c>
      <c r="AV83">
        <v>0.0006278</v>
      </c>
      <c r="AW83">
        <v>0.0007187</v>
      </c>
      <c r="AX83">
        <v>0.0008243</v>
      </c>
      <c r="AY83">
        <v>0.0009685</v>
      </c>
      <c r="AZ83">
        <v>0.0012</v>
      </c>
      <c r="BA83">
        <v>0.0015</v>
      </c>
      <c r="BB83">
        <v>0.0016</v>
      </c>
      <c r="BC83">
        <v>0.0018</v>
      </c>
      <c r="BD83">
        <v>0.002</v>
      </c>
      <c r="BE83">
        <v>0.0024</v>
      </c>
      <c r="BF83">
        <v>0.0027</v>
      </c>
      <c r="BG83">
        <v>0.003</v>
      </c>
      <c r="BH83">
        <v>0.0033</v>
      </c>
      <c r="BI83">
        <v>0.0036</v>
      </c>
      <c r="BJ83">
        <v>0.004</v>
      </c>
      <c r="BK83">
        <v>0.0046</v>
      </c>
      <c r="BL83">
        <v>0.0052</v>
      </c>
      <c r="BM83">
        <v>0.0056</v>
      </c>
      <c r="BN83">
        <v>0.0062</v>
      </c>
      <c r="BO83">
        <v>0.007</v>
      </c>
      <c r="BP83">
        <v>0.0077</v>
      </c>
      <c r="BQ83">
        <v>0.0083</v>
      </c>
      <c r="BR83">
        <v>0.0089</v>
      </c>
      <c r="BS83">
        <v>0.01</v>
      </c>
      <c r="BT83">
        <v>0.0111</v>
      </c>
      <c r="BU83">
        <v>0.0118</v>
      </c>
      <c r="BV83">
        <v>0.0126</v>
      </c>
      <c r="BW83">
        <v>0.0134</v>
      </c>
      <c r="BX83">
        <v>0.0142</v>
      </c>
      <c r="BY83">
        <v>0.0153</v>
      </c>
      <c r="BZ83">
        <v>0.0288</v>
      </c>
      <c r="CA83">
        <v>0.0464</v>
      </c>
      <c r="CB83">
        <v>0.0692</v>
      </c>
      <c r="CC83">
        <v>0.0935</v>
      </c>
      <c r="CD83">
        <v>0.119</v>
      </c>
      <c r="CE83">
        <v>0.1417</v>
      </c>
      <c r="CF83">
        <v>0.1627</v>
      </c>
      <c r="CG83">
        <v>0.1834</v>
      </c>
      <c r="CH83">
        <v>0.2006</v>
      </c>
      <c r="CI83">
        <v>0.2182</v>
      </c>
      <c r="CJ83">
        <v>0.2356</v>
      </c>
      <c r="CK83">
        <v>0.2527</v>
      </c>
      <c r="CL83">
        <v>0.2696</v>
      </c>
      <c r="CM83">
        <v>0.2856</v>
      </c>
      <c r="CN83">
        <v>0.3011</v>
      </c>
      <c r="CO83">
        <v>0.3698</v>
      </c>
      <c r="CP83">
        <v>0.4063</v>
      </c>
      <c r="CQ83">
        <v>0.4233</v>
      </c>
      <c r="CR83">
        <v>0.4379</v>
      </c>
      <c r="CS83">
        <v>0.4528</v>
      </c>
      <c r="CT83">
        <v>0.4747</v>
      </c>
      <c r="CU83">
        <v>0.4811</v>
      </c>
      <c r="CV83">
        <v>0.4843</v>
      </c>
      <c r="CW83">
        <v>0.4874</v>
      </c>
      <c r="CX83">
        <v>0.49</v>
      </c>
      <c r="CY83">
        <v>0.4927</v>
      </c>
      <c r="CZ83">
        <v>0.4978</v>
      </c>
      <c r="DA83">
        <v>0.5069</v>
      </c>
      <c r="DB83">
        <v>0.516</v>
      </c>
      <c r="DC83">
        <v>0.5251</v>
      </c>
      <c r="DD83">
        <v>0.538</v>
      </c>
      <c r="DE83">
        <v>0.5482</v>
      </c>
      <c r="DF83">
        <v>0.5584</v>
      </c>
      <c r="DG83">
        <v>0.5672</v>
      </c>
      <c r="DH83">
        <v>0.57</v>
      </c>
      <c r="DI83">
        <v>0.5863</v>
      </c>
      <c r="DJ83">
        <v>0.73</v>
      </c>
      <c r="DK83">
        <v>0.7585</v>
      </c>
      <c r="DL83">
        <v>0.7854</v>
      </c>
      <c r="DM83">
        <v>0.8</v>
      </c>
      <c r="DN83">
        <v>0.8</v>
      </c>
      <c r="DO83">
        <v>0.8</v>
      </c>
      <c r="DP83">
        <v>0.8</v>
      </c>
      <c r="DQ83">
        <v>0.8</v>
      </c>
      <c r="DR83">
        <v>0.8</v>
      </c>
      <c r="DS83">
        <v>0.9301</v>
      </c>
      <c r="DT83">
        <v>0.96</v>
      </c>
      <c r="DU83">
        <v>0.96</v>
      </c>
      <c r="DV83">
        <v>0.96</v>
      </c>
      <c r="DW83">
        <v>0.96</v>
      </c>
      <c r="DX83">
        <v>0.9723</v>
      </c>
    </row>
    <row r="84" spans="1:128">
      <c r="A84">
        <v>8.3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5.087e-8</v>
      </c>
      <c r="AB84">
        <v>4.803e-7</v>
      </c>
      <c r="AC84">
        <v>1.703e-6</v>
      </c>
      <c r="AD84">
        <v>3.633e-6</v>
      </c>
      <c r="AE84">
        <v>5.651e-6</v>
      </c>
      <c r="AF84">
        <v>8.879e-6</v>
      </c>
      <c r="AG84">
        <v>1.504e-5</v>
      </c>
      <c r="AH84">
        <v>2.024e-5</v>
      </c>
      <c r="AI84">
        <v>2.643e-5</v>
      </c>
      <c r="AJ84">
        <v>3.389e-5</v>
      </c>
      <c r="AK84">
        <v>4.319e-5</v>
      </c>
      <c r="AL84">
        <v>6.698e-5</v>
      </c>
      <c r="AM84">
        <v>8.759e-5</v>
      </c>
      <c r="AN84">
        <v>0.0001071</v>
      </c>
      <c r="AO84">
        <v>0.0001293</v>
      </c>
      <c r="AP84">
        <v>0.0001758</v>
      </c>
      <c r="AQ84">
        <v>0.0002273</v>
      </c>
      <c r="AR84">
        <v>0.0002675</v>
      </c>
      <c r="AS84">
        <v>0.0003152</v>
      </c>
      <c r="AT84">
        <v>0.0003784</v>
      </c>
      <c r="AU84">
        <v>0.0005157</v>
      </c>
      <c r="AV84">
        <v>0.0006278</v>
      </c>
      <c r="AW84">
        <v>0.0007187</v>
      </c>
      <c r="AX84">
        <v>0.0008243</v>
      </c>
      <c r="AY84">
        <v>0.0009685</v>
      </c>
      <c r="AZ84">
        <v>0.0012</v>
      </c>
      <c r="BA84">
        <v>0.0015</v>
      </c>
      <c r="BB84">
        <v>0.0016</v>
      </c>
      <c r="BC84">
        <v>0.0018</v>
      </c>
      <c r="BD84">
        <v>0.002</v>
      </c>
      <c r="BE84">
        <v>0.0024</v>
      </c>
      <c r="BF84">
        <v>0.0027</v>
      </c>
      <c r="BG84">
        <v>0.003</v>
      </c>
      <c r="BH84">
        <v>0.0033</v>
      </c>
      <c r="BI84">
        <v>0.0036</v>
      </c>
      <c r="BJ84">
        <v>0.004</v>
      </c>
      <c r="BK84">
        <v>0.0046</v>
      </c>
      <c r="BL84">
        <v>0.0052</v>
      </c>
      <c r="BM84">
        <v>0.0056</v>
      </c>
      <c r="BN84">
        <v>0.0062</v>
      </c>
      <c r="BO84">
        <v>0.007</v>
      </c>
      <c r="BP84">
        <v>0.0077</v>
      </c>
      <c r="BQ84">
        <v>0.0083</v>
      </c>
      <c r="BR84">
        <v>0.0089</v>
      </c>
      <c r="BS84">
        <v>0.01</v>
      </c>
      <c r="BT84">
        <v>0.0111</v>
      </c>
      <c r="BU84">
        <v>0.0118</v>
      </c>
      <c r="BV84">
        <v>0.0126</v>
      </c>
      <c r="BW84">
        <v>0.0134</v>
      </c>
      <c r="BX84">
        <v>0.0142</v>
      </c>
      <c r="BY84">
        <v>0.0153</v>
      </c>
      <c r="BZ84">
        <v>0.0288</v>
      </c>
      <c r="CA84">
        <v>0.0464</v>
      </c>
      <c r="CB84">
        <v>0.0692</v>
      </c>
      <c r="CC84">
        <v>0.0935</v>
      </c>
      <c r="CD84">
        <v>0.119</v>
      </c>
      <c r="CE84">
        <v>0.1417</v>
      </c>
      <c r="CF84">
        <v>0.1627</v>
      </c>
      <c r="CG84">
        <v>0.1834</v>
      </c>
      <c r="CH84">
        <v>0.2006</v>
      </c>
      <c r="CI84">
        <v>0.2182</v>
      </c>
      <c r="CJ84">
        <v>0.2356</v>
      </c>
      <c r="CK84">
        <v>0.2527</v>
      </c>
      <c r="CL84">
        <v>0.2696</v>
      </c>
      <c r="CM84">
        <v>0.2856</v>
      </c>
      <c r="CN84">
        <v>0.3011</v>
      </c>
      <c r="CO84">
        <v>0.3698</v>
      </c>
      <c r="CP84">
        <v>0.4063</v>
      </c>
      <c r="CQ84">
        <v>0.4233</v>
      </c>
      <c r="CR84">
        <v>0.4379</v>
      </c>
      <c r="CS84">
        <v>0.4528</v>
      </c>
      <c r="CT84">
        <v>0.4747</v>
      </c>
      <c r="CU84">
        <v>0.4811</v>
      </c>
      <c r="CV84">
        <v>0.4843</v>
      </c>
      <c r="CW84">
        <v>0.4874</v>
      </c>
      <c r="CX84">
        <v>0.49</v>
      </c>
      <c r="CY84">
        <v>0.4927</v>
      </c>
      <c r="CZ84">
        <v>0.4978</v>
      </c>
      <c r="DA84">
        <v>0.5069</v>
      </c>
      <c r="DB84">
        <v>0.516</v>
      </c>
      <c r="DC84">
        <v>0.5251</v>
      </c>
      <c r="DD84">
        <v>0.538</v>
      </c>
      <c r="DE84">
        <v>0.5482</v>
      </c>
      <c r="DF84">
        <v>0.5584</v>
      </c>
      <c r="DG84">
        <v>0.5672</v>
      </c>
      <c r="DH84">
        <v>0.57</v>
      </c>
      <c r="DI84">
        <v>0.5863</v>
      </c>
      <c r="DJ84">
        <v>0.73</v>
      </c>
      <c r="DK84">
        <v>0.7585</v>
      </c>
      <c r="DL84">
        <v>0.7854</v>
      </c>
      <c r="DM84">
        <v>0.8</v>
      </c>
      <c r="DN84">
        <v>0.8</v>
      </c>
      <c r="DO84">
        <v>0.8</v>
      </c>
      <c r="DP84">
        <v>0.8</v>
      </c>
      <c r="DQ84">
        <v>0.8</v>
      </c>
      <c r="DR84">
        <v>0.8</v>
      </c>
      <c r="DS84">
        <v>0.9301</v>
      </c>
      <c r="DT84">
        <v>0.96</v>
      </c>
      <c r="DU84">
        <v>0.96</v>
      </c>
      <c r="DV84">
        <v>0.96</v>
      </c>
      <c r="DW84">
        <v>0.96</v>
      </c>
      <c r="DX84">
        <v>0.9723</v>
      </c>
    </row>
    <row r="85" spans="1:128">
      <c r="A85">
        <v>8.4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5.087e-8</v>
      </c>
      <c r="AB85">
        <v>4.803e-7</v>
      </c>
      <c r="AC85">
        <v>1.703e-6</v>
      </c>
      <c r="AD85">
        <v>3.633e-6</v>
      </c>
      <c r="AE85">
        <v>5.651e-6</v>
      </c>
      <c r="AF85">
        <v>8.879e-6</v>
      </c>
      <c r="AG85">
        <v>1.504e-5</v>
      </c>
      <c r="AH85">
        <v>2.024e-5</v>
      </c>
      <c r="AI85">
        <v>2.643e-5</v>
      </c>
      <c r="AJ85">
        <v>3.389e-5</v>
      </c>
      <c r="AK85">
        <v>4.319e-5</v>
      </c>
      <c r="AL85">
        <v>6.698e-5</v>
      </c>
      <c r="AM85">
        <v>8.759e-5</v>
      </c>
      <c r="AN85">
        <v>0.0001071</v>
      </c>
      <c r="AO85">
        <v>0.0001293</v>
      </c>
      <c r="AP85">
        <v>0.0001758</v>
      </c>
      <c r="AQ85">
        <v>0.0002273</v>
      </c>
      <c r="AR85">
        <v>0.0002675</v>
      </c>
      <c r="AS85">
        <v>0.0003152</v>
      </c>
      <c r="AT85">
        <v>0.0003784</v>
      </c>
      <c r="AU85">
        <v>0.0005157</v>
      </c>
      <c r="AV85">
        <v>0.0006278</v>
      </c>
      <c r="AW85">
        <v>0.0007187</v>
      </c>
      <c r="AX85">
        <v>0.0008243</v>
      </c>
      <c r="AY85">
        <v>0.0009685</v>
      </c>
      <c r="AZ85">
        <v>0.0012</v>
      </c>
      <c r="BA85">
        <v>0.0015</v>
      </c>
      <c r="BB85">
        <v>0.0016</v>
      </c>
      <c r="BC85">
        <v>0.0018</v>
      </c>
      <c r="BD85">
        <v>0.002</v>
      </c>
      <c r="BE85">
        <v>0.0024</v>
      </c>
      <c r="BF85">
        <v>0.0027</v>
      </c>
      <c r="BG85">
        <v>0.003</v>
      </c>
      <c r="BH85">
        <v>0.0033</v>
      </c>
      <c r="BI85">
        <v>0.0036</v>
      </c>
      <c r="BJ85">
        <v>0.004</v>
      </c>
      <c r="BK85">
        <v>0.0046</v>
      </c>
      <c r="BL85">
        <v>0.0052</v>
      </c>
      <c r="BM85">
        <v>0.0056</v>
      </c>
      <c r="BN85">
        <v>0.0062</v>
      </c>
      <c r="BO85">
        <v>0.007</v>
      </c>
      <c r="BP85">
        <v>0.0077</v>
      </c>
      <c r="BQ85">
        <v>0.0083</v>
      </c>
      <c r="BR85">
        <v>0.0089</v>
      </c>
      <c r="BS85">
        <v>0.01</v>
      </c>
      <c r="BT85">
        <v>0.0111</v>
      </c>
      <c r="BU85">
        <v>0.0118</v>
      </c>
      <c r="BV85">
        <v>0.0126</v>
      </c>
      <c r="BW85">
        <v>0.0134</v>
      </c>
      <c r="BX85">
        <v>0.0142</v>
      </c>
      <c r="BY85">
        <v>0.0153</v>
      </c>
      <c r="BZ85">
        <v>0.0288</v>
      </c>
      <c r="CA85">
        <v>0.0464</v>
      </c>
      <c r="CB85">
        <v>0.0692</v>
      </c>
      <c r="CC85">
        <v>0.0935</v>
      </c>
      <c r="CD85">
        <v>0.119</v>
      </c>
      <c r="CE85">
        <v>0.1417</v>
      </c>
      <c r="CF85">
        <v>0.1627</v>
      </c>
      <c r="CG85">
        <v>0.1834</v>
      </c>
      <c r="CH85">
        <v>0.2006</v>
      </c>
      <c r="CI85">
        <v>0.2182</v>
      </c>
      <c r="CJ85">
        <v>0.2356</v>
      </c>
      <c r="CK85">
        <v>0.2527</v>
      </c>
      <c r="CL85">
        <v>0.2696</v>
      </c>
      <c r="CM85">
        <v>0.2856</v>
      </c>
      <c r="CN85">
        <v>0.3011</v>
      </c>
      <c r="CO85">
        <v>0.3698</v>
      </c>
      <c r="CP85">
        <v>0.4063</v>
      </c>
      <c r="CQ85">
        <v>0.4233</v>
      </c>
      <c r="CR85">
        <v>0.4379</v>
      </c>
      <c r="CS85">
        <v>0.4528</v>
      </c>
      <c r="CT85">
        <v>0.4747</v>
      </c>
      <c r="CU85">
        <v>0.4811</v>
      </c>
      <c r="CV85">
        <v>0.4843</v>
      </c>
      <c r="CW85">
        <v>0.4874</v>
      </c>
      <c r="CX85">
        <v>0.49</v>
      </c>
      <c r="CY85">
        <v>0.4927</v>
      </c>
      <c r="CZ85">
        <v>0.4978</v>
      </c>
      <c r="DA85">
        <v>0.5069</v>
      </c>
      <c r="DB85">
        <v>0.516</v>
      </c>
      <c r="DC85">
        <v>0.5251</v>
      </c>
      <c r="DD85">
        <v>0.538</v>
      </c>
      <c r="DE85">
        <v>0.5482</v>
      </c>
      <c r="DF85">
        <v>0.5584</v>
      </c>
      <c r="DG85">
        <v>0.5672</v>
      </c>
      <c r="DH85">
        <v>0.57</v>
      </c>
      <c r="DI85">
        <v>0.5863</v>
      </c>
      <c r="DJ85">
        <v>0.73</v>
      </c>
      <c r="DK85">
        <v>0.7585</v>
      </c>
      <c r="DL85">
        <v>0.7854</v>
      </c>
      <c r="DM85">
        <v>0.8</v>
      </c>
      <c r="DN85">
        <v>0.8</v>
      </c>
      <c r="DO85">
        <v>0.8</v>
      </c>
      <c r="DP85">
        <v>0.8</v>
      </c>
      <c r="DQ85">
        <v>0.8</v>
      </c>
      <c r="DR85">
        <v>0.8</v>
      </c>
      <c r="DS85">
        <v>0.9301</v>
      </c>
      <c r="DT85">
        <v>0.96</v>
      </c>
      <c r="DU85">
        <v>0.96</v>
      </c>
      <c r="DV85">
        <v>0.96</v>
      </c>
      <c r="DW85">
        <v>0.96</v>
      </c>
      <c r="DX85">
        <v>0.9723</v>
      </c>
    </row>
    <row r="86" spans="1:128">
      <c r="A86">
        <v>8.5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5.087e-8</v>
      </c>
      <c r="AB86">
        <v>4.803e-7</v>
      </c>
      <c r="AC86">
        <v>1.703e-6</v>
      </c>
      <c r="AD86">
        <v>3.633e-6</v>
      </c>
      <c r="AE86">
        <v>5.651e-6</v>
      </c>
      <c r="AF86">
        <v>8.879e-6</v>
      </c>
      <c r="AG86">
        <v>1.504e-5</v>
      </c>
      <c r="AH86">
        <v>2.024e-5</v>
      </c>
      <c r="AI86">
        <v>2.643e-5</v>
      </c>
      <c r="AJ86">
        <v>3.389e-5</v>
      </c>
      <c r="AK86">
        <v>4.319e-5</v>
      </c>
      <c r="AL86">
        <v>6.698e-5</v>
      </c>
      <c r="AM86">
        <v>8.759e-5</v>
      </c>
      <c r="AN86">
        <v>0.0001071</v>
      </c>
      <c r="AO86">
        <v>0.0001293</v>
      </c>
      <c r="AP86">
        <v>0.0001758</v>
      </c>
      <c r="AQ86">
        <v>0.0002273</v>
      </c>
      <c r="AR86">
        <v>0.0002675</v>
      </c>
      <c r="AS86">
        <v>0.0003152</v>
      </c>
      <c r="AT86">
        <v>0.0003784</v>
      </c>
      <c r="AU86">
        <v>0.0005157</v>
      </c>
      <c r="AV86">
        <v>0.0006278</v>
      </c>
      <c r="AW86">
        <v>0.0007187</v>
      </c>
      <c r="AX86">
        <v>0.0008243</v>
      </c>
      <c r="AY86">
        <v>0.0009685</v>
      </c>
      <c r="AZ86">
        <v>0.0012</v>
      </c>
      <c r="BA86">
        <v>0.0015</v>
      </c>
      <c r="BB86">
        <v>0.0016</v>
      </c>
      <c r="BC86">
        <v>0.0018</v>
      </c>
      <c r="BD86">
        <v>0.002</v>
      </c>
      <c r="BE86">
        <v>0.0024</v>
      </c>
      <c r="BF86">
        <v>0.0027</v>
      </c>
      <c r="BG86">
        <v>0.003</v>
      </c>
      <c r="BH86">
        <v>0.0033</v>
      </c>
      <c r="BI86">
        <v>0.0036</v>
      </c>
      <c r="BJ86">
        <v>0.004</v>
      </c>
      <c r="BK86">
        <v>0.0046</v>
      </c>
      <c r="BL86">
        <v>0.0052</v>
      </c>
      <c r="BM86">
        <v>0.0056</v>
      </c>
      <c r="BN86">
        <v>0.0062</v>
      </c>
      <c r="BO86">
        <v>0.007</v>
      </c>
      <c r="BP86">
        <v>0.0077</v>
      </c>
      <c r="BQ86">
        <v>0.0083</v>
      </c>
      <c r="BR86">
        <v>0.0089</v>
      </c>
      <c r="BS86">
        <v>0.01</v>
      </c>
      <c r="BT86">
        <v>0.0111</v>
      </c>
      <c r="BU86">
        <v>0.0118</v>
      </c>
      <c r="BV86">
        <v>0.0126</v>
      </c>
      <c r="BW86">
        <v>0.0134</v>
      </c>
      <c r="BX86">
        <v>0.0142</v>
      </c>
      <c r="BY86">
        <v>0.0153</v>
      </c>
      <c r="BZ86">
        <v>0.0288</v>
      </c>
      <c r="CA86">
        <v>0.0464</v>
      </c>
      <c r="CB86">
        <v>0.0692</v>
      </c>
      <c r="CC86">
        <v>0.0935</v>
      </c>
      <c r="CD86">
        <v>0.119</v>
      </c>
      <c r="CE86">
        <v>0.1417</v>
      </c>
      <c r="CF86">
        <v>0.1627</v>
      </c>
      <c r="CG86">
        <v>0.1834</v>
      </c>
      <c r="CH86">
        <v>0.2006</v>
      </c>
      <c r="CI86">
        <v>0.2182</v>
      </c>
      <c r="CJ86">
        <v>0.2356</v>
      </c>
      <c r="CK86">
        <v>0.2527</v>
      </c>
      <c r="CL86">
        <v>0.2696</v>
      </c>
      <c r="CM86">
        <v>0.2856</v>
      </c>
      <c r="CN86">
        <v>0.3011</v>
      </c>
      <c r="CO86">
        <v>0.3698</v>
      </c>
      <c r="CP86">
        <v>0.4063</v>
      </c>
      <c r="CQ86">
        <v>0.4233</v>
      </c>
      <c r="CR86">
        <v>0.4379</v>
      </c>
      <c r="CS86">
        <v>0.4528</v>
      </c>
      <c r="CT86">
        <v>0.4747</v>
      </c>
      <c r="CU86">
        <v>0.4811</v>
      </c>
      <c r="CV86">
        <v>0.4843</v>
      </c>
      <c r="CW86">
        <v>0.4874</v>
      </c>
      <c r="CX86">
        <v>0.49</v>
      </c>
      <c r="CY86">
        <v>0.4927</v>
      </c>
      <c r="CZ86">
        <v>0.4978</v>
      </c>
      <c r="DA86">
        <v>0.5069</v>
      </c>
      <c r="DB86">
        <v>0.516</v>
      </c>
      <c r="DC86">
        <v>0.5251</v>
      </c>
      <c r="DD86">
        <v>0.538</v>
      </c>
      <c r="DE86">
        <v>0.5482</v>
      </c>
      <c r="DF86">
        <v>0.5584</v>
      </c>
      <c r="DG86">
        <v>0.5672</v>
      </c>
      <c r="DH86">
        <v>0.57</v>
      </c>
      <c r="DI86">
        <v>0.5863</v>
      </c>
      <c r="DJ86">
        <v>0.73</v>
      </c>
      <c r="DK86">
        <v>0.7585</v>
      </c>
      <c r="DL86">
        <v>0.7854</v>
      </c>
      <c r="DM86">
        <v>0.8</v>
      </c>
      <c r="DN86">
        <v>0.8</v>
      </c>
      <c r="DO86">
        <v>0.8</v>
      </c>
      <c r="DP86">
        <v>0.8</v>
      </c>
      <c r="DQ86">
        <v>0.8</v>
      </c>
      <c r="DR86">
        <v>0.8</v>
      </c>
      <c r="DS86">
        <v>0.9301</v>
      </c>
      <c r="DT86">
        <v>0.96</v>
      </c>
      <c r="DU86">
        <v>0.96</v>
      </c>
      <c r="DV86">
        <v>0.96</v>
      </c>
      <c r="DW86">
        <v>0.96</v>
      </c>
      <c r="DX86">
        <v>0.9723</v>
      </c>
    </row>
    <row r="87" spans="1:128">
      <c r="A87">
        <v>8.6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5.087e-8</v>
      </c>
      <c r="AB87">
        <v>4.803e-7</v>
      </c>
      <c r="AC87">
        <v>1.703e-6</v>
      </c>
      <c r="AD87">
        <v>3.633e-6</v>
      </c>
      <c r="AE87">
        <v>5.651e-6</v>
      </c>
      <c r="AF87">
        <v>8.879e-6</v>
      </c>
      <c r="AG87">
        <v>1.504e-5</v>
      </c>
      <c r="AH87">
        <v>2.024e-5</v>
      </c>
      <c r="AI87">
        <v>2.643e-5</v>
      </c>
      <c r="AJ87">
        <v>3.389e-5</v>
      </c>
      <c r="AK87">
        <v>4.319e-5</v>
      </c>
      <c r="AL87">
        <v>6.698e-5</v>
      </c>
      <c r="AM87">
        <v>8.759e-5</v>
      </c>
      <c r="AN87">
        <v>0.0001071</v>
      </c>
      <c r="AO87">
        <v>0.0001293</v>
      </c>
      <c r="AP87">
        <v>0.0001758</v>
      </c>
      <c r="AQ87">
        <v>0.0002273</v>
      </c>
      <c r="AR87">
        <v>0.0002675</v>
      </c>
      <c r="AS87">
        <v>0.0003152</v>
      </c>
      <c r="AT87">
        <v>0.0003784</v>
      </c>
      <c r="AU87">
        <v>0.0005157</v>
      </c>
      <c r="AV87">
        <v>0.0006278</v>
      </c>
      <c r="AW87">
        <v>0.0007187</v>
      </c>
      <c r="AX87">
        <v>0.0008243</v>
      </c>
      <c r="AY87">
        <v>0.0009685</v>
      </c>
      <c r="AZ87">
        <v>0.0012</v>
      </c>
      <c r="BA87">
        <v>0.0015</v>
      </c>
      <c r="BB87">
        <v>0.0016</v>
      </c>
      <c r="BC87">
        <v>0.0018</v>
      </c>
      <c r="BD87">
        <v>0.002</v>
      </c>
      <c r="BE87">
        <v>0.0024</v>
      </c>
      <c r="BF87">
        <v>0.0027</v>
      </c>
      <c r="BG87">
        <v>0.003</v>
      </c>
      <c r="BH87">
        <v>0.0033</v>
      </c>
      <c r="BI87">
        <v>0.0036</v>
      </c>
      <c r="BJ87">
        <v>0.004</v>
      </c>
      <c r="BK87">
        <v>0.0046</v>
      </c>
      <c r="BL87">
        <v>0.0052</v>
      </c>
      <c r="BM87">
        <v>0.0056</v>
      </c>
      <c r="BN87">
        <v>0.0062</v>
      </c>
      <c r="BO87">
        <v>0.007</v>
      </c>
      <c r="BP87">
        <v>0.0077</v>
      </c>
      <c r="BQ87">
        <v>0.0083</v>
      </c>
      <c r="BR87">
        <v>0.0089</v>
      </c>
      <c r="BS87">
        <v>0.01</v>
      </c>
      <c r="BT87">
        <v>0.0111</v>
      </c>
      <c r="BU87">
        <v>0.0118</v>
      </c>
      <c r="BV87">
        <v>0.0126</v>
      </c>
      <c r="BW87">
        <v>0.0134</v>
      </c>
      <c r="BX87">
        <v>0.0142</v>
      </c>
      <c r="BY87">
        <v>0.0153</v>
      </c>
      <c r="BZ87">
        <v>0.0288</v>
      </c>
      <c r="CA87">
        <v>0.0464</v>
      </c>
      <c r="CB87">
        <v>0.0692</v>
      </c>
      <c r="CC87">
        <v>0.0935</v>
      </c>
      <c r="CD87">
        <v>0.119</v>
      </c>
      <c r="CE87">
        <v>0.1417</v>
      </c>
      <c r="CF87">
        <v>0.1627</v>
      </c>
      <c r="CG87">
        <v>0.1834</v>
      </c>
      <c r="CH87">
        <v>0.2006</v>
      </c>
      <c r="CI87">
        <v>0.2182</v>
      </c>
      <c r="CJ87">
        <v>0.2356</v>
      </c>
      <c r="CK87">
        <v>0.2527</v>
      </c>
      <c r="CL87">
        <v>0.2696</v>
      </c>
      <c r="CM87">
        <v>0.2856</v>
      </c>
      <c r="CN87">
        <v>0.3011</v>
      </c>
      <c r="CO87">
        <v>0.3698</v>
      </c>
      <c r="CP87">
        <v>0.4063</v>
      </c>
      <c r="CQ87">
        <v>0.4233</v>
      </c>
      <c r="CR87">
        <v>0.4379</v>
      </c>
      <c r="CS87">
        <v>0.4528</v>
      </c>
      <c r="CT87">
        <v>0.4747</v>
      </c>
      <c r="CU87">
        <v>0.4811</v>
      </c>
      <c r="CV87">
        <v>0.4843</v>
      </c>
      <c r="CW87">
        <v>0.4874</v>
      </c>
      <c r="CX87">
        <v>0.49</v>
      </c>
      <c r="CY87">
        <v>0.4927</v>
      </c>
      <c r="CZ87">
        <v>0.4978</v>
      </c>
      <c r="DA87">
        <v>0.5069</v>
      </c>
      <c r="DB87">
        <v>0.516</v>
      </c>
      <c r="DC87">
        <v>0.5251</v>
      </c>
      <c r="DD87">
        <v>0.538</v>
      </c>
      <c r="DE87">
        <v>0.5482</v>
      </c>
      <c r="DF87">
        <v>0.5584</v>
      </c>
      <c r="DG87">
        <v>0.5672</v>
      </c>
      <c r="DH87">
        <v>0.57</v>
      </c>
      <c r="DI87">
        <v>0.5863</v>
      </c>
      <c r="DJ87">
        <v>0.73</v>
      </c>
      <c r="DK87">
        <v>0.7585</v>
      </c>
      <c r="DL87">
        <v>0.7854</v>
      </c>
      <c r="DM87">
        <v>0.8</v>
      </c>
      <c r="DN87">
        <v>0.8</v>
      </c>
      <c r="DO87">
        <v>0.8</v>
      </c>
      <c r="DP87">
        <v>0.8</v>
      </c>
      <c r="DQ87">
        <v>0.8</v>
      </c>
      <c r="DR87">
        <v>0.8</v>
      </c>
      <c r="DS87">
        <v>0.9301</v>
      </c>
      <c r="DT87">
        <v>0.96</v>
      </c>
      <c r="DU87">
        <v>0.96</v>
      </c>
      <c r="DV87">
        <v>0.96</v>
      </c>
      <c r="DW87">
        <v>0.96</v>
      </c>
      <c r="DX87">
        <v>0.9723</v>
      </c>
    </row>
    <row r="88" spans="1:128">
      <c r="A88">
        <v>8.7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5.087e-8</v>
      </c>
      <c r="AB88">
        <v>4.803e-7</v>
      </c>
      <c r="AC88">
        <v>1.703e-6</v>
      </c>
      <c r="AD88">
        <v>3.633e-6</v>
      </c>
      <c r="AE88">
        <v>5.651e-6</v>
      </c>
      <c r="AF88">
        <v>8.879e-6</v>
      </c>
      <c r="AG88">
        <v>1.504e-5</v>
      </c>
      <c r="AH88">
        <v>2.024e-5</v>
      </c>
      <c r="AI88">
        <v>2.643e-5</v>
      </c>
      <c r="AJ88">
        <v>3.389e-5</v>
      </c>
      <c r="AK88">
        <v>4.319e-5</v>
      </c>
      <c r="AL88">
        <v>6.698e-5</v>
      </c>
      <c r="AM88">
        <v>8.759e-5</v>
      </c>
      <c r="AN88">
        <v>0.0001071</v>
      </c>
      <c r="AO88">
        <v>0.0001293</v>
      </c>
      <c r="AP88">
        <v>0.0001758</v>
      </c>
      <c r="AQ88">
        <v>0.0002273</v>
      </c>
      <c r="AR88">
        <v>0.0002675</v>
      </c>
      <c r="AS88">
        <v>0.0003152</v>
      </c>
      <c r="AT88">
        <v>0.0003784</v>
      </c>
      <c r="AU88">
        <v>0.0005157</v>
      </c>
      <c r="AV88">
        <v>0.0006278</v>
      </c>
      <c r="AW88">
        <v>0.0007187</v>
      </c>
      <c r="AX88">
        <v>0.0008243</v>
      </c>
      <c r="AY88">
        <v>0.0009685</v>
      </c>
      <c r="AZ88">
        <v>0.0012</v>
      </c>
      <c r="BA88">
        <v>0.0015</v>
      </c>
      <c r="BB88">
        <v>0.0016</v>
      </c>
      <c r="BC88">
        <v>0.0018</v>
      </c>
      <c r="BD88">
        <v>0.002</v>
      </c>
      <c r="BE88">
        <v>0.0024</v>
      </c>
      <c r="BF88">
        <v>0.0027</v>
      </c>
      <c r="BG88">
        <v>0.003</v>
      </c>
      <c r="BH88">
        <v>0.0033</v>
      </c>
      <c r="BI88">
        <v>0.0036</v>
      </c>
      <c r="BJ88">
        <v>0.004</v>
      </c>
      <c r="BK88">
        <v>0.0046</v>
      </c>
      <c r="BL88">
        <v>0.0052</v>
      </c>
      <c r="BM88">
        <v>0.0056</v>
      </c>
      <c r="BN88">
        <v>0.0062</v>
      </c>
      <c r="BO88">
        <v>0.007</v>
      </c>
      <c r="BP88">
        <v>0.0077</v>
      </c>
      <c r="BQ88">
        <v>0.0083</v>
      </c>
      <c r="BR88">
        <v>0.0089</v>
      </c>
      <c r="BS88">
        <v>0.01</v>
      </c>
      <c r="BT88">
        <v>0.0111</v>
      </c>
      <c r="BU88">
        <v>0.0118</v>
      </c>
      <c r="BV88">
        <v>0.0126</v>
      </c>
      <c r="BW88">
        <v>0.0134</v>
      </c>
      <c r="BX88">
        <v>0.0142</v>
      </c>
      <c r="BY88">
        <v>0.0153</v>
      </c>
      <c r="BZ88">
        <v>0.0288</v>
      </c>
      <c r="CA88">
        <v>0.0464</v>
      </c>
      <c r="CB88">
        <v>0.0692</v>
      </c>
      <c r="CC88">
        <v>0.0935</v>
      </c>
      <c r="CD88">
        <v>0.119</v>
      </c>
      <c r="CE88">
        <v>0.1417</v>
      </c>
      <c r="CF88">
        <v>0.1627</v>
      </c>
      <c r="CG88">
        <v>0.1834</v>
      </c>
      <c r="CH88">
        <v>0.2006</v>
      </c>
      <c r="CI88">
        <v>0.2182</v>
      </c>
      <c r="CJ88">
        <v>0.2356</v>
      </c>
      <c r="CK88">
        <v>0.2527</v>
      </c>
      <c r="CL88">
        <v>0.2696</v>
      </c>
      <c r="CM88">
        <v>0.2856</v>
      </c>
      <c r="CN88">
        <v>0.3011</v>
      </c>
      <c r="CO88">
        <v>0.3698</v>
      </c>
      <c r="CP88">
        <v>0.4063</v>
      </c>
      <c r="CQ88">
        <v>0.4233</v>
      </c>
      <c r="CR88">
        <v>0.4379</v>
      </c>
      <c r="CS88">
        <v>0.4528</v>
      </c>
      <c r="CT88">
        <v>0.4747</v>
      </c>
      <c r="CU88">
        <v>0.4811</v>
      </c>
      <c r="CV88">
        <v>0.4843</v>
      </c>
      <c r="CW88">
        <v>0.4874</v>
      </c>
      <c r="CX88">
        <v>0.49</v>
      </c>
      <c r="CY88">
        <v>0.4927</v>
      </c>
      <c r="CZ88">
        <v>0.4978</v>
      </c>
      <c r="DA88">
        <v>0.5069</v>
      </c>
      <c r="DB88">
        <v>0.516</v>
      </c>
      <c r="DC88">
        <v>0.5251</v>
      </c>
      <c r="DD88">
        <v>0.538</v>
      </c>
      <c r="DE88">
        <v>0.5482</v>
      </c>
      <c r="DF88">
        <v>0.5584</v>
      </c>
      <c r="DG88">
        <v>0.5672</v>
      </c>
      <c r="DH88">
        <v>0.57</v>
      </c>
      <c r="DI88">
        <v>0.5863</v>
      </c>
      <c r="DJ88">
        <v>0.73</v>
      </c>
      <c r="DK88">
        <v>0.7585</v>
      </c>
      <c r="DL88">
        <v>0.7854</v>
      </c>
      <c r="DM88">
        <v>0.8</v>
      </c>
      <c r="DN88">
        <v>0.8</v>
      </c>
      <c r="DO88">
        <v>0.8</v>
      </c>
      <c r="DP88">
        <v>0.8</v>
      </c>
      <c r="DQ88">
        <v>0.8</v>
      </c>
      <c r="DR88">
        <v>0.8</v>
      </c>
      <c r="DS88">
        <v>0.9301</v>
      </c>
      <c r="DT88">
        <v>0.96</v>
      </c>
      <c r="DU88">
        <v>0.96</v>
      </c>
      <c r="DV88">
        <v>0.96</v>
      </c>
      <c r="DW88">
        <v>0.96</v>
      </c>
      <c r="DX88">
        <v>0.9723</v>
      </c>
    </row>
    <row r="89" spans="1:128">
      <c r="A89">
        <v>8.8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5.087e-8</v>
      </c>
      <c r="AB89">
        <v>4.803e-7</v>
      </c>
      <c r="AC89">
        <v>1.703e-6</v>
      </c>
      <c r="AD89">
        <v>3.633e-6</v>
      </c>
      <c r="AE89">
        <v>5.651e-6</v>
      </c>
      <c r="AF89">
        <v>8.879e-6</v>
      </c>
      <c r="AG89">
        <v>1.504e-5</v>
      </c>
      <c r="AH89">
        <v>2.024e-5</v>
      </c>
      <c r="AI89">
        <v>2.643e-5</v>
      </c>
      <c r="AJ89">
        <v>3.389e-5</v>
      </c>
      <c r="AK89">
        <v>4.319e-5</v>
      </c>
      <c r="AL89">
        <v>6.698e-5</v>
      </c>
      <c r="AM89">
        <v>8.759e-5</v>
      </c>
      <c r="AN89">
        <v>0.0001071</v>
      </c>
      <c r="AO89">
        <v>0.0001293</v>
      </c>
      <c r="AP89">
        <v>0.0001758</v>
      </c>
      <c r="AQ89">
        <v>0.0002273</v>
      </c>
      <c r="AR89">
        <v>0.0002675</v>
      </c>
      <c r="AS89">
        <v>0.0003152</v>
      </c>
      <c r="AT89">
        <v>0.0003784</v>
      </c>
      <c r="AU89">
        <v>0.0005157</v>
      </c>
      <c r="AV89">
        <v>0.0006278</v>
      </c>
      <c r="AW89">
        <v>0.0007187</v>
      </c>
      <c r="AX89">
        <v>0.0008243</v>
      </c>
      <c r="AY89">
        <v>0.0009685</v>
      </c>
      <c r="AZ89">
        <v>0.0012</v>
      </c>
      <c r="BA89">
        <v>0.0015</v>
      </c>
      <c r="BB89">
        <v>0.0016</v>
      </c>
      <c r="BC89">
        <v>0.0018</v>
      </c>
      <c r="BD89">
        <v>0.002</v>
      </c>
      <c r="BE89">
        <v>0.0024</v>
      </c>
      <c r="BF89">
        <v>0.0027</v>
      </c>
      <c r="BG89">
        <v>0.003</v>
      </c>
      <c r="BH89">
        <v>0.0033</v>
      </c>
      <c r="BI89">
        <v>0.0036</v>
      </c>
      <c r="BJ89">
        <v>0.004</v>
      </c>
      <c r="BK89">
        <v>0.0046</v>
      </c>
      <c r="BL89">
        <v>0.0052</v>
      </c>
      <c r="BM89">
        <v>0.0056</v>
      </c>
      <c r="BN89">
        <v>0.0062</v>
      </c>
      <c r="BO89">
        <v>0.007</v>
      </c>
      <c r="BP89">
        <v>0.0077</v>
      </c>
      <c r="BQ89">
        <v>0.0083</v>
      </c>
      <c r="BR89">
        <v>0.0089</v>
      </c>
      <c r="BS89">
        <v>0.01</v>
      </c>
      <c r="BT89">
        <v>0.0111</v>
      </c>
      <c r="BU89">
        <v>0.0118</v>
      </c>
      <c r="BV89">
        <v>0.0126</v>
      </c>
      <c r="BW89">
        <v>0.0134</v>
      </c>
      <c r="BX89">
        <v>0.0142</v>
      </c>
      <c r="BY89">
        <v>0.0153</v>
      </c>
      <c r="BZ89">
        <v>0.0288</v>
      </c>
      <c r="CA89">
        <v>0.0464</v>
      </c>
      <c r="CB89">
        <v>0.0692</v>
      </c>
      <c r="CC89">
        <v>0.0935</v>
      </c>
      <c r="CD89">
        <v>0.119</v>
      </c>
      <c r="CE89">
        <v>0.1417</v>
      </c>
      <c r="CF89">
        <v>0.1627</v>
      </c>
      <c r="CG89">
        <v>0.1834</v>
      </c>
      <c r="CH89">
        <v>0.2006</v>
      </c>
      <c r="CI89">
        <v>0.2182</v>
      </c>
      <c r="CJ89">
        <v>0.2356</v>
      </c>
      <c r="CK89">
        <v>0.2527</v>
      </c>
      <c r="CL89">
        <v>0.2696</v>
      </c>
      <c r="CM89">
        <v>0.2856</v>
      </c>
      <c r="CN89">
        <v>0.3011</v>
      </c>
      <c r="CO89">
        <v>0.3698</v>
      </c>
      <c r="CP89">
        <v>0.4063</v>
      </c>
      <c r="CQ89">
        <v>0.4233</v>
      </c>
      <c r="CR89">
        <v>0.4379</v>
      </c>
      <c r="CS89">
        <v>0.4528</v>
      </c>
      <c r="CT89">
        <v>0.4747</v>
      </c>
      <c r="CU89">
        <v>0.4811</v>
      </c>
      <c r="CV89">
        <v>0.4843</v>
      </c>
      <c r="CW89">
        <v>0.4874</v>
      </c>
      <c r="CX89">
        <v>0.49</v>
      </c>
      <c r="CY89">
        <v>0.4927</v>
      </c>
      <c r="CZ89">
        <v>0.4978</v>
      </c>
      <c r="DA89">
        <v>0.5069</v>
      </c>
      <c r="DB89">
        <v>0.516</v>
      </c>
      <c r="DC89">
        <v>0.5251</v>
      </c>
      <c r="DD89">
        <v>0.538</v>
      </c>
      <c r="DE89">
        <v>0.5482</v>
      </c>
      <c r="DF89">
        <v>0.5584</v>
      </c>
      <c r="DG89">
        <v>0.5672</v>
      </c>
      <c r="DH89">
        <v>0.57</v>
      </c>
      <c r="DI89">
        <v>0.5863</v>
      </c>
      <c r="DJ89">
        <v>0.73</v>
      </c>
      <c r="DK89">
        <v>0.7585</v>
      </c>
      <c r="DL89">
        <v>0.7854</v>
      </c>
      <c r="DM89">
        <v>0.8</v>
      </c>
      <c r="DN89">
        <v>0.8</v>
      </c>
      <c r="DO89">
        <v>0.8</v>
      </c>
      <c r="DP89">
        <v>0.8</v>
      </c>
      <c r="DQ89">
        <v>0.8</v>
      </c>
      <c r="DR89">
        <v>0.8</v>
      </c>
      <c r="DS89">
        <v>0.9301</v>
      </c>
      <c r="DT89">
        <v>0.96</v>
      </c>
      <c r="DU89">
        <v>0.96</v>
      </c>
      <c r="DV89">
        <v>0.96</v>
      </c>
      <c r="DW89">
        <v>0.96</v>
      </c>
      <c r="DX89">
        <v>0.9723</v>
      </c>
    </row>
    <row r="90" spans="1:128">
      <c r="A90">
        <v>8.9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5.087e-8</v>
      </c>
      <c r="AB90">
        <v>4.803e-7</v>
      </c>
      <c r="AC90">
        <v>1.703e-6</v>
      </c>
      <c r="AD90">
        <v>3.633e-6</v>
      </c>
      <c r="AE90">
        <v>5.651e-6</v>
      </c>
      <c r="AF90">
        <v>8.879e-6</v>
      </c>
      <c r="AG90">
        <v>1.504e-5</v>
      </c>
      <c r="AH90">
        <v>2.024e-5</v>
      </c>
      <c r="AI90">
        <v>2.643e-5</v>
      </c>
      <c r="AJ90">
        <v>3.389e-5</v>
      </c>
      <c r="AK90">
        <v>4.319e-5</v>
      </c>
      <c r="AL90">
        <v>6.698e-5</v>
      </c>
      <c r="AM90">
        <v>8.759e-5</v>
      </c>
      <c r="AN90">
        <v>0.0001071</v>
      </c>
      <c r="AO90">
        <v>0.0001293</v>
      </c>
      <c r="AP90">
        <v>0.0001758</v>
      </c>
      <c r="AQ90">
        <v>0.0002273</v>
      </c>
      <c r="AR90">
        <v>0.0002675</v>
      </c>
      <c r="AS90">
        <v>0.0003152</v>
      </c>
      <c r="AT90">
        <v>0.0003784</v>
      </c>
      <c r="AU90">
        <v>0.0005157</v>
      </c>
      <c r="AV90">
        <v>0.0006278</v>
      </c>
      <c r="AW90">
        <v>0.0007187</v>
      </c>
      <c r="AX90">
        <v>0.0008243</v>
      </c>
      <c r="AY90">
        <v>0.0009685</v>
      </c>
      <c r="AZ90">
        <v>0.0012</v>
      </c>
      <c r="BA90">
        <v>0.0015</v>
      </c>
      <c r="BB90">
        <v>0.0016</v>
      </c>
      <c r="BC90">
        <v>0.0018</v>
      </c>
      <c r="BD90">
        <v>0.002</v>
      </c>
      <c r="BE90">
        <v>0.0024</v>
      </c>
      <c r="BF90">
        <v>0.0027</v>
      </c>
      <c r="BG90">
        <v>0.003</v>
      </c>
      <c r="BH90">
        <v>0.0033</v>
      </c>
      <c r="BI90">
        <v>0.0036</v>
      </c>
      <c r="BJ90">
        <v>0.004</v>
      </c>
      <c r="BK90">
        <v>0.0046</v>
      </c>
      <c r="BL90">
        <v>0.0052</v>
      </c>
      <c r="BM90">
        <v>0.0056</v>
      </c>
      <c r="BN90">
        <v>0.0062</v>
      </c>
      <c r="BO90">
        <v>0.007</v>
      </c>
      <c r="BP90">
        <v>0.0077</v>
      </c>
      <c r="BQ90">
        <v>0.0083</v>
      </c>
      <c r="BR90">
        <v>0.0089</v>
      </c>
      <c r="BS90">
        <v>0.01</v>
      </c>
      <c r="BT90">
        <v>0.0111</v>
      </c>
      <c r="BU90">
        <v>0.0118</v>
      </c>
      <c r="BV90">
        <v>0.0126</v>
      </c>
      <c r="BW90">
        <v>0.0134</v>
      </c>
      <c r="BX90">
        <v>0.0142</v>
      </c>
      <c r="BY90">
        <v>0.0153</v>
      </c>
      <c r="BZ90">
        <v>0.0288</v>
      </c>
      <c r="CA90">
        <v>0.0464</v>
      </c>
      <c r="CB90">
        <v>0.0692</v>
      </c>
      <c r="CC90">
        <v>0.0935</v>
      </c>
      <c r="CD90">
        <v>0.119</v>
      </c>
      <c r="CE90">
        <v>0.1417</v>
      </c>
      <c r="CF90">
        <v>0.1627</v>
      </c>
      <c r="CG90">
        <v>0.1834</v>
      </c>
      <c r="CH90">
        <v>0.2006</v>
      </c>
      <c r="CI90">
        <v>0.2182</v>
      </c>
      <c r="CJ90">
        <v>0.2356</v>
      </c>
      <c r="CK90">
        <v>0.2527</v>
      </c>
      <c r="CL90">
        <v>0.2696</v>
      </c>
      <c r="CM90">
        <v>0.2856</v>
      </c>
      <c r="CN90">
        <v>0.3011</v>
      </c>
      <c r="CO90">
        <v>0.3698</v>
      </c>
      <c r="CP90">
        <v>0.4063</v>
      </c>
      <c r="CQ90">
        <v>0.4233</v>
      </c>
      <c r="CR90">
        <v>0.4379</v>
      </c>
      <c r="CS90">
        <v>0.4528</v>
      </c>
      <c r="CT90">
        <v>0.4747</v>
      </c>
      <c r="CU90">
        <v>0.4811</v>
      </c>
      <c r="CV90">
        <v>0.4843</v>
      </c>
      <c r="CW90">
        <v>0.4874</v>
      </c>
      <c r="CX90">
        <v>0.49</v>
      </c>
      <c r="CY90">
        <v>0.4927</v>
      </c>
      <c r="CZ90">
        <v>0.4978</v>
      </c>
      <c r="DA90">
        <v>0.5069</v>
      </c>
      <c r="DB90">
        <v>0.516</v>
      </c>
      <c r="DC90">
        <v>0.5251</v>
      </c>
      <c r="DD90">
        <v>0.538</v>
      </c>
      <c r="DE90">
        <v>0.5482</v>
      </c>
      <c r="DF90">
        <v>0.5584</v>
      </c>
      <c r="DG90">
        <v>0.5672</v>
      </c>
      <c r="DH90">
        <v>0.57</v>
      </c>
      <c r="DI90">
        <v>0.5863</v>
      </c>
      <c r="DJ90">
        <v>0.73</v>
      </c>
      <c r="DK90">
        <v>0.7585</v>
      </c>
      <c r="DL90">
        <v>0.7854</v>
      </c>
      <c r="DM90">
        <v>0.8</v>
      </c>
      <c r="DN90">
        <v>0.8</v>
      </c>
      <c r="DO90">
        <v>0.8</v>
      </c>
      <c r="DP90">
        <v>0.8</v>
      </c>
      <c r="DQ90">
        <v>0.8</v>
      </c>
      <c r="DR90">
        <v>0.8</v>
      </c>
      <c r="DS90">
        <v>0.9301</v>
      </c>
      <c r="DT90">
        <v>0.96</v>
      </c>
      <c r="DU90">
        <v>0.96</v>
      </c>
      <c r="DV90">
        <v>0.96</v>
      </c>
      <c r="DW90">
        <v>0.96</v>
      </c>
      <c r="DX90">
        <v>0.9723</v>
      </c>
    </row>
    <row r="91" spans="1:128">
      <c r="A91">
        <v>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5.087e-8</v>
      </c>
      <c r="AB91">
        <v>4.803e-7</v>
      </c>
      <c r="AC91">
        <v>1.703e-6</v>
      </c>
      <c r="AD91">
        <v>3.633e-6</v>
      </c>
      <c r="AE91">
        <v>5.651e-6</v>
      </c>
      <c r="AF91">
        <v>8.879e-6</v>
      </c>
      <c r="AG91">
        <v>1.504e-5</v>
      </c>
      <c r="AH91">
        <v>2.024e-5</v>
      </c>
      <c r="AI91">
        <v>2.643e-5</v>
      </c>
      <c r="AJ91">
        <v>3.389e-5</v>
      </c>
      <c r="AK91">
        <v>4.319e-5</v>
      </c>
      <c r="AL91">
        <v>6.698e-5</v>
      </c>
      <c r="AM91">
        <v>8.759e-5</v>
      </c>
      <c r="AN91">
        <v>0.0001071</v>
      </c>
      <c r="AO91">
        <v>0.0001293</v>
      </c>
      <c r="AP91">
        <v>0.0001758</v>
      </c>
      <c r="AQ91">
        <v>0.0002273</v>
      </c>
      <c r="AR91">
        <v>0.0002675</v>
      </c>
      <c r="AS91">
        <v>0.0003152</v>
      </c>
      <c r="AT91">
        <v>0.0003784</v>
      </c>
      <c r="AU91">
        <v>0.0005157</v>
      </c>
      <c r="AV91">
        <v>0.0006278</v>
      </c>
      <c r="AW91">
        <v>0.0007187</v>
      </c>
      <c r="AX91">
        <v>0.0008243</v>
      </c>
      <c r="AY91">
        <v>0.0009685</v>
      </c>
      <c r="AZ91">
        <v>0.0012</v>
      </c>
      <c r="BA91">
        <v>0.0015</v>
      </c>
      <c r="BB91">
        <v>0.0016</v>
      </c>
      <c r="BC91">
        <v>0.0018</v>
      </c>
      <c r="BD91">
        <v>0.002</v>
      </c>
      <c r="BE91">
        <v>0.0024</v>
      </c>
      <c r="BF91">
        <v>0.0027</v>
      </c>
      <c r="BG91">
        <v>0.003</v>
      </c>
      <c r="BH91">
        <v>0.0033</v>
      </c>
      <c r="BI91">
        <v>0.0036</v>
      </c>
      <c r="BJ91">
        <v>0.004</v>
      </c>
      <c r="BK91">
        <v>0.0046</v>
      </c>
      <c r="BL91">
        <v>0.0052</v>
      </c>
      <c r="BM91">
        <v>0.0056</v>
      </c>
      <c r="BN91">
        <v>0.0062</v>
      </c>
      <c r="BO91">
        <v>0.007</v>
      </c>
      <c r="BP91">
        <v>0.0077</v>
      </c>
      <c r="BQ91">
        <v>0.0083</v>
      </c>
      <c r="BR91">
        <v>0.0089</v>
      </c>
      <c r="BS91">
        <v>0.01</v>
      </c>
      <c r="BT91">
        <v>0.0111</v>
      </c>
      <c r="BU91">
        <v>0.0118</v>
      </c>
      <c r="BV91">
        <v>0.0126</v>
      </c>
      <c r="BW91">
        <v>0.0134</v>
      </c>
      <c r="BX91">
        <v>0.0142</v>
      </c>
      <c r="BY91">
        <v>0.0153</v>
      </c>
      <c r="BZ91">
        <v>0.0288</v>
      </c>
      <c r="CA91">
        <v>0.0464</v>
      </c>
      <c r="CB91">
        <v>0.0692</v>
      </c>
      <c r="CC91">
        <v>0.0935</v>
      </c>
      <c r="CD91">
        <v>0.119</v>
      </c>
      <c r="CE91">
        <v>0.1417</v>
      </c>
      <c r="CF91">
        <v>0.1627</v>
      </c>
      <c r="CG91">
        <v>0.1834</v>
      </c>
      <c r="CH91">
        <v>0.2006</v>
      </c>
      <c r="CI91">
        <v>0.2182</v>
      </c>
      <c r="CJ91">
        <v>0.2356</v>
      </c>
      <c r="CK91">
        <v>0.2527</v>
      </c>
      <c r="CL91">
        <v>0.2696</v>
      </c>
      <c r="CM91">
        <v>0.2856</v>
      </c>
      <c r="CN91">
        <v>0.3011</v>
      </c>
      <c r="CO91">
        <v>0.3698</v>
      </c>
      <c r="CP91">
        <v>0.4063</v>
      </c>
      <c r="CQ91">
        <v>0.4233</v>
      </c>
      <c r="CR91">
        <v>0.4379</v>
      </c>
      <c r="CS91">
        <v>0.4528</v>
      </c>
      <c r="CT91">
        <v>0.4747</v>
      </c>
      <c r="CU91">
        <v>0.4811</v>
      </c>
      <c r="CV91">
        <v>0.4843</v>
      </c>
      <c r="CW91">
        <v>0.4874</v>
      </c>
      <c r="CX91">
        <v>0.49</v>
      </c>
      <c r="CY91">
        <v>0.4927</v>
      </c>
      <c r="CZ91">
        <v>0.4978</v>
      </c>
      <c r="DA91">
        <v>0.5069</v>
      </c>
      <c r="DB91">
        <v>0.516</v>
      </c>
      <c r="DC91">
        <v>0.5251</v>
      </c>
      <c r="DD91">
        <v>0.538</v>
      </c>
      <c r="DE91">
        <v>0.5482</v>
      </c>
      <c r="DF91">
        <v>0.5584</v>
      </c>
      <c r="DG91">
        <v>0.5672</v>
      </c>
      <c r="DH91">
        <v>0.57</v>
      </c>
      <c r="DI91">
        <v>0.5863</v>
      </c>
      <c r="DJ91">
        <v>0.73</v>
      </c>
      <c r="DK91">
        <v>0.7585</v>
      </c>
      <c r="DL91">
        <v>0.7854</v>
      </c>
      <c r="DM91">
        <v>0.8</v>
      </c>
      <c r="DN91">
        <v>0.8</v>
      </c>
      <c r="DO91">
        <v>0.8</v>
      </c>
      <c r="DP91">
        <v>0.8</v>
      </c>
      <c r="DQ91">
        <v>0.8</v>
      </c>
      <c r="DR91">
        <v>0.8</v>
      </c>
      <c r="DS91">
        <v>0.9301</v>
      </c>
      <c r="DT91">
        <v>0.96</v>
      </c>
      <c r="DU91">
        <v>0.96</v>
      </c>
      <c r="DV91">
        <v>0.96</v>
      </c>
      <c r="DW91">
        <v>0.96</v>
      </c>
      <c r="DX91">
        <v>0.9723</v>
      </c>
    </row>
    <row r="92" spans="1:128">
      <c r="A92">
        <v>9.1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5.087e-8</v>
      </c>
      <c r="AB92">
        <v>4.803e-7</v>
      </c>
      <c r="AC92">
        <v>1.703e-6</v>
      </c>
      <c r="AD92">
        <v>3.633e-6</v>
      </c>
      <c r="AE92">
        <v>5.651e-6</v>
      </c>
      <c r="AF92">
        <v>8.879e-6</v>
      </c>
      <c r="AG92">
        <v>1.504e-5</v>
      </c>
      <c r="AH92">
        <v>2.024e-5</v>
      </c>
      <c r="AI92">
        <v>2.643e-5</v>
      </c>
      <c r="AJ92">
        <v>3.389e-5</v>
      </c>
      <c r="AK92">
        <v>4.319e-5</v>
      </c>
      <c r="AL92">
        <v>6.698e-5</v>
      </c>
      <c r="AM92">
        <v>8.759e-5</v>
      </c>
      <c r="AN92">
        <v>0.0001071</v>
      </c>
      <c r="AO92">
        <v>0.0001293</v>
      </c>
      <c r="AP92">
        <v>0.0001758</v>
      </c>
      <c r="AQ92">
        <v>0.0002273</v>
      </c>
      <c r="AR92">
        <v>0.0002675</v>
      </c>
      <c r="AS92">
        <v>0.0003152</v>
      </c>
      <c r="AT92">
        <v>0.0003784</v>
      </c>
      <c r="AU92">
        <v>0.0005157</v>
      </c>
      <c r="AV92">
        <v>0.0006278</v>
      </c>
      <c r="AW92">
        <v>0.0007187</v>
      </c>
      <c r="AX92">
        <v>0.0008243</v>
      </c>
      <c r="AY92">
        <v>0.0009685</v>
      </c>
      <c r="AZ92">
        <v>0.0012</v>
      </c>
      <c r="BA92">
        <v>0.0015</v>
      </c>
      <c r="BB92">
        <v>0.0016</v>
      </c>
      <c r="BC92">
        <v>0.0018</v>
      </c>
      <c r="BD92">
        <v>0.002</v>
      </c>
      <c r="BE92">
        <v>0.0024</v>
      </c>
      <c r="BF92">
        <v>0.0027</v>
      </c>
      <c r="BG92">
        <v>0.003</v>
      </c>
      <c r="BH92">
        <v>0.0033</v>
      </c>
      <c r="BI92">
        <v>0.0036</v>
      </c>
      <c r="BJ92">
        <v>0.004</v>
      </c>
      <c r="BK92">
        <v>0.0046</v>
      </c>
      <c r="BL92">
        <v>0.0052</v>
      </c>
      <c r="BM92">
        <v>0.0056</v>
      </c>
      <c r="BN92">
        <v>0.0062</v>
      </c>
      <c r="BO92">
        <v>0.007</v>
      </c>
      <c r="BP92">
        <v>0.0077</v>
      </c>
      <c r="BQ92">
        <v>0.0083</v>
      </c>
      <c r="BR92">
        <v>0.0089</v>
      </c>
      <c r="BS92">
        <v>0.01</v>
      </c>
      <c r="BT92">
        <v>0.0111</v>
      </c>
      <c r="BU92">
        <v>0.0118</v>
      </c>
      <c r="BV92">
        <v>0.0126</v>
      </c>
      <c r="BW92">
        <v>0.0134</v>
      </c>
      <c r="BX92">
        <v>0.0142</v>
      </c>
      <c r="BY92">
        <v>0.0153</v>
      </c>
      <c r="BZ92">
        <v>0.0288</v>
      </c>
      <c r="CA92">
        <v>0.0464</v>
      </c>
      <c r="CB92">
        <v>0.0692</v>
      </c>
      <c r="CC92">
        <v>0.0935</v>
      </c>
      <c r="CD92">
        <v>0.119</v>
      </c>
      <c r="CE92">
        <v>0.1417</v>
      </c>
      <c r="CF92">
        <v>0.1627</v>
      </c>
      <c r="CG92">
        <v>0.1834</v>
      </c>
      <c r="CH92">
        <v>0.2006</v>
      </c>
      <c r="CI92">
        <v>0.2182</v>
      </c>
      <c r="CJ92">
        <v>0.2356</v>
      </c>
      <c r="CK92">
        <v>0.2527</v>
      </c>
      <c r="CL92">
        <v>0.2696</v>
      </c>
      <c r="CM92">
        <v>0.2856</v>
      </c>
      <c r="CN92">
        <v>0.3011</v>
      </c>
      <c r="CO92">
        <v>0.3698</v>
      </c>
      <c r="CP92">
        <v>0.4063</v>
      </c>
      <c r="CQ92">
        <v>0.4233</v>
      </c>
      <c r="CR92">
        <v>0.4379</v>
      </c>
      <c r="CS92">
        <v>0.4528</v>
      </c>
      <c r="CT92">
        <v>0.4747</v>
      </c>
      <c r="CU92">
        <v>0.4811</v>
      </c>
      <c r="CV92">
        <v>0.4843</v>
      </c>
      <c r="CW92">
        <v>0.4874</v>
      </c>
      <c r="CX92">
        <v>0.49</v>
      </c>
      <c r="CY92">
        <v>0.4927</v>
      </c>
      <c r="CZ92">
        <v>0.4978</v>
      </c>
      <c r="DA92">
        <v>0.5069</v>
      </c>
      <c r="DB92">
        <v>0.516</v>
      </c>
      <c r="DC92">
        <v>0.5251</v>
      </c>
      <c r="DD92">
        <v>0.538</v>
      </c>
      <c r="DE92">
        <v>0.5482</v>
      </c>
      <c r="DF92">
        <v>0.5584</v>
      </c>
      <c r="DG92">
        <v>0.5672</v>
      </c>
      <c r="DH92">
        <v>0.57</v>
      </c>
      <c r="DI92">
        <v>0.5863</v>
      </c>
      <c r="DJ92">
        <v>0.73</v>
      </c>
      <c r="DK92">
        <v>0.7585</v>
      </c>
      <c r="DL92">
        <v>0.7854</v>
      </c>
      <c r="DM92">
        <v>0.8</v>
      </c>
      <c r="DN92">
        <v>0.8</v>
      </c>
      <c r="DO92">
        <v>0.8</v>
      </c>
      <c r="DP92">
        <v>0.8</v>
      </c>
      <c r="DQ92">
        <v>0.8</v>
      </c>
      <c r="DR92">
        <v>0.8</v>
      </c>
      <c r="DS92">
        <v>0.9301</v>
      </c>
      <c r="DT92">
        <v>0.96</v>
      </c>
      <c r="DU92">
        <v>0.96</v>
      </c>
      <c r="DV92">
        <v>0.96</v>
      </c>
      <c r="DW92">
        <v>0.96</v>
      </c>
      <c r="DX92">
        <v>0.9723</v>
      </c>
    </row>
    <row r="93" spans="1:128">
      <c r="A93">
        <v>9.2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5.087e-8</v>
      </c>
      <c r="AB93">
        <v>4.803e-7</v>
      </c>
      <c r="AC93">
        <v>1.703e-6</v>
      </c>
      <c r="AD93">
        <v>3.633e-6</v>
      </c>
      <c r="AE93">
        <v>5.651e-6</v>
      </c>
      <c r="AF93">
        <v>8.879e-6</v>
      </c>
      <c r="AG93">
        <v>1.504e-5</v>
      </c>
      <c r="AH93">
        <v>2.024e-5</v>
      </c>
      <c r="AI93">
        <v>2.643e-5</v>
      </c>
      <c r="AJ93">
        <v>3.389e-5</v>
      </c>
      <c r="AK93">
        <v>4.319e-5</v>
      </c>
      <c r="AL93">
        <v>6.698e-5</v>
      </c>
      <c r="AM93">
        <v>8.759e-5</v>
      </c>
      <c r="AN93">
        <v>0.0001071</v>
      </c>
      <c r="AO93">
        <v>0.0001293</v>
      </c>
      <c r="AP93">
        <v>0.0001758</v>
      </c>
      <c r="AQ93">
        <v>0.0002273</v>
      </c>
      <c r="AR93">
        <v>0.0002675</v>
      </c>
      <c r="AS93">
        <v>0.0003152</v>
      </c>
      <c r="AT93">
        <v>0.0003784</v>
      </c>
      <c r="AU93">
        <v>0.0005157</v>
      </c>
      <c r="AV93">
        <v>0.0006278</v>
      </c>
      <c r="AW93">
        <v>0.0007187</v>
      </c>
      <c r="AX93">
        <v>0.0008243</v>
      </c>
      <c r="AY93">
        <v>0.0009685</v>
      </c>
      <c r="AZ93">
        <v>0.0012</v>
      </c>
      <c r="BA93">
        <v>0.0015</v>
      </c>
      <c r="BB93">
        <v>0.0016</v>
      </c>
      <c r="BC93">
        <v>0.0018</v>
      </c>
      <c r="BD93">
        <v>0.002</v>
      </c>
      <c r="BE93">
        <v>0.0024</v>
      </c>
      <c r="BF93">
        <v>0.0027</v>
      </c>
      <c r="BG93">
        <v>0.003</v>
      </c>
      <c r="BH93">
        <v>0.0033</v>
      </c>
      <c r="BI93">
        <v>0.0036</v>
      </c>
      <c r="BJ93">
        <v>0.004</v>
      </c>
      <c r="BK93">
        <v>0.0046</v>
      </c>
      <c r="BL93">
        <v>0.0052</v>
      </c>
      <c r="BM93">
        <v>0.0056</v>
      </c>
      <c r="BN93">
        <v>0.0062</v>
      </c>
      <c r="BO93">
        <v>0.007</v>
      </c>
      <c r="BP93">
        <v>0.0077</v>
      </c>
      <c r="BQ93">
        <v>0.0083</v>
      </c>
      <c r="BR93">
        <v>0.0089</v>
      </c>
      <c r="BS93">
        <v>0.01</v>
      </c>
      <c r="BT93">
        <v>0.0111</v>
      </c>
      <c r="BU93">
        <v>0.0118</v>
      </c>
      <c r="BV93">
        <v>0.0126</v>
      </c>
      <c r="BW93">
        <v>0.0134</v>
      </c>
      <c r="BX93">
        <v>0.0142</v>
      </c>
      <c r="BY93">
        <v>0.0153</v>
      </c>
      <c r="BZ93">
        <v>0.0288</v>
      </c>
      <c r="CA93">
        <v>0.0464</v>
      </c>
      <c r="CB93">
        <v>0.0692</v>
      </c>
      <c r="CC93">
        <v>0.0935</v>
      </c>
      <c r="CD93">
        <v>0.119</v>
      </c>
      <c r="CE93">
        <v>0.1417</v>
      </c>
      <c r="CF93">
        <v>0.1627</v>
      </c>
      <c r="CG93">
        <v>0.1834</v>
      </c>
      <c r="CH93">
        <v>0.2006</v>
      </c>
      <c r="CI93">
        <v>0.2182</v>
      </c>
      <c r="CJ93">
        <v>0.2356</v>
      </c>
      <c r="CK93">
        <v>0.2527</v>
      </c>
      <c r="CL93">
        <v>0.2696</v>
      </c>
      <c r="CM93">
        <v>0.2856</v>
      </c>
      <c r="CN93">
        <v>0.3011</v>
      </c>
      <c r="CO93">
        <v>0.3698</v>
      </c>
      <c r="CP93">
        <v>0.4063</v>
      </c>
      <c r="CQ93">
        <v>0.4233</v>
      </c>
      <c r="CR93">
        <v>0.4379</v>
      </c>
      <c r="CS93">
        <v>0.4528</v>
      </c>
      <c r="CT93">
        <v>0.4747</v>
      </c>
      <c r="CU93">
        <v>0.4811</v>
      </c>
      <c r="CV93">
        <v>0.4843</v>
      </c>
      <c r="CW93">
        <v>0.4874</v>
      </c>
      <c r="CX93">
        <v>0.49</v>
      </c>
      <c r="CY93">
        <v>0.4927</v>
      </c>
      <c r="CZ93">
        <v>0.4978</v>
      </c>
      <c r="DA93">
        <v>0.5069</v>
      </c>
      <c r="DB93">
        <v>0.516</v>
      </c>
      <c r="DC93">
        <v>0.5251</v>
      </c>
      <c r="DD93">
        <v>0.538</v>
      </c>
      <c r="DE93">
        <v>0.5482</v>
      </c>
      <c r="DF93">
        <v>0.5584</v>
      </c>
      <c r="DG93">
        <v>0.5672</v>
      </c>
      <c r="DH93">
        <v>0.57</v>
      </c>
      <c r="DI93">
        <v>0.5863</v>
      </c>
      <c r="DJ93">
        <v>0.73</v>
      </c>
      <c r="DK93">
        <v>0.7585</v>
      </c>
      <c r="DL93">
        <v>0.7854</v>
      </c>
      <c r="DM93">
        <v>0.8</v>
      </c>
      <c r="DN93">
        <v>0.8</v>
      </c>
      <c r="DO93">
        <v>0.8</v>
      </c>
      <c r="DP93">
        <v>0.8</v>
      </c>
      <c r="DQ93">
        <v>0.8</v>
      </c>
      <c r="DR93">
        <v>0.8</v>
      </c>
      <c r="DS93">
        <v>0.9301</v>
      </c>
      <c r="DT93">
        <v>0.96</v>
      </c>
      <c r="DU93">
        <v>0.96</v>
      </c>
      <c r="DV93">
        <v>0.96</v>
      </c>
      <c r="DW93">
        <v>0.96</v>
      </c>
      <c r="DX93">
        <v>0.9723</v>
      </c>
    </row>
    <row r="94" spans="1:128">
      <c r="A94">
        <v>9.3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5.087e-8</v>
      </c>
      <c r="AB94">
        <v>4.803e-7</v>
      </c>
      <c r="AC94">
        <v>1.703e-6</v>
      </c>
      <c r="AD94">
        <v>3.633e-6</v>
      </c>
      <c r="AE94">
        <v>5.651e-6</v>
      </c>
      <c r="AF94">
        <v>8.879e-6</v>
      </c>
      <c r="AG94">
        <v>1.504e-5</v>
      </c>
      <c r="AH94">
        <v>2.024e-5</v>
      </c>
      <c r="AI94">
        <v>2.643e-5</v>
      </c>
      <c r="AJ94">
        <v>3.389e-5</v>
      </c>
      <c r="AK94">
        <v>4.319e-5</v>
      </c>
      <c r="AL94">
        <v>6.698e-5</v>
      </c>
      <c r="AM94">
        <v>8.759e-5</v>
      </c>
      <c r="AN94">
        <v>0.0001071</v>
      </c>
      <c r="AO94">
        <v>0.0001293</v>
      </c>
      <c r="AP94">
        <v>0.0001758</v>
      </c>
      <c r="AQ94">
        <v>0.0002273</v>
      </c>
      <c r="AR94">
        <v>0.0002675</v>
      </c>
      <c r="AS94">
        <v>0.0003152</v>
      </c>
      <c r="AT94">
        <v>0.0003784</v>
      </c>
      <c r="AU94">
        <v>0.0005157</v>
      </c>
      <c r="AV94">
        <v>0.0006278</v>
      </c>
      <c r="AW94">
        <v>0.0007187</v>
      </c>
      <c r="AX94">
        <v>0.0008243</v>
      </c>
      <c r="AY94">
        <v>0.0009685</v>
      </c>
      <c r="AZ94">
        <v>0.0012</v>
      </c>
      <c r="BA94">
        <v>0.0015</v>
      </c>
      <c r="BB94">
        <v>0.0016</v>
      </c>
      <c r="BC94">
        <v>0.0018</v>
      </c>
      <c r="BD94">
        <v>0.002</v>
      </c>
      <c r="BE94">
        <v>0.0024</v>
      </c>
      <c r="BF94">
        <v>0.0027</v>
      </c>
      <c r="BG94">
        <v>0.003</v>
      </c>
      <c r="BH94">
        <v>0.0033</v>
      </c>
      <c r="BI94">
        <v>0.0036</v>
      </c>
      <c r="BJ94">
        <v>0.004</v>
      </c>
      <c r="BK94">
        <v>0.0046</v>
      </c>
      <c r="BL94">
        <v>0.0052</v>
      </c>
      <c r="BM94">
        <v>0.0056</v>
      </c>
      <c r="BN94">
        <v>0.0062</v>
      </c>
      <c r="BO94">
        <v>0.007</v>
      </c>
      <c r="BP94">
        <v>0.0077</v>
      </c>
      <c r="BQ94">
        <v>0.0083</v>
      </c>
      <c r="BR94">
        <v>0.0089</v>
      </c>
      <c r="BS94">
        <v>0.01</v>
      </c>
      <c r="BT94">
        <v>0.0111</v>
      </c>
      <c r="BU94">
        <v>0.0118</v>
      </c>
      <c r="BV94">
        <v>0.0126</v>
      </c>
      <c r="BW94">
        <v>0.0134</v>
      </c>
      <c r="BX94">
        <v>0.0142</v>
      </c>
      <c r="BY94">
        <v>0.0153</v>
      </c>
      <c r="BZ94">
        <v>0.0288</v>
      </c>
      <c r="CA94">
        <v>0.0464</v>
      </c>
      <c r="CB94">
        <v>0.0692</v>
      </c>
      <c r="CC94">
        <v>0.0935</v>
      </c>
      <c r="CD94">
        <v>0.119</v>
      </c>
      <c r="CE94">
        <v>0.1417</v>
      </c>
      <c r="CF94">
        <v>0.1627</v>
      </c>
      <c r="CG94">
        <v>0.1834</v>
      </c>
      <c r="CH94">
        <v>0.2006</v>
      </c>
      <c r="CI94">
        <v>0.2182</v>
      </c>
      <c r="CJ94">
        <v>0.2356</v>
      </c>
      <c r="CK94">
        <v>0.2527</v>
      </c>
      <c r="CL94">
        <v>0.2696</v>
      </c>
      <c r="CM94">
        <v>0.2856</v>
      </c>
      <c r="CN94">
        <v>0.3011</v>
      </c>
      <c r="CO94">
        <v>0.3698</v>
      </c>
      <c r="CP94">
        <v>0.4063</v>
      </c>
      <c r="CQ94">
        <v>0.4233</v>
      </c>
      <c r="CR94">
        <v>0.4379</v>
      </c>
      <c r="CS94">
        <v>0.4528</v>
      </c>
      <c r="CT94">
        <v>0.4747</v>
      </c>
      <c r="CU94">
        <v>0.4811</v>
      </c>
      <c r="CV94">
        <v>0.4843</v>
      </c>
      <c r="CW94">
        <v>0.4874</v>
      </c>
      <c r="CX94">
        <v>0.49</v>
      </c>
      <c r="CY94">
        <v>0.4927</v>
      </c>
      <c r="CZ94">
        <v>0.4978</v>
      </c>
      <c r="DA94">
        <v>0.5069</v>
      </c>
      <c r="DB94">
        <v>0.516</v>
      </c>
      <c r="DC94">
        <v>0.5251</v>
      </c>
      <c r="DD94">
        <v>0.538</v>
      </c>
      <c r="DE94">
        <v>0.5482</v>
      </c>
      <c r="DF94">
        <v>0.5584</v>
      </c>
      <c r="DG94">
        <v>0.5672</v>
      </c>
      <c r="DH94">
        <v>0.57</v>
      </c>
      <c r="DI94">
        <v>0.5863</v>
      </c>
      <c r="DJ94">
        <v>0.73</v>
      </c>
      <c r="DK94">
        <v>0.7585</v>
      </c>
      <c r="DL94">
        <v>0.7854</v>
      </c>
      <c r="DM94">
        <v>0.8</v>
      </c>
      <c r="DN94">
        <v>0.8</v>
      </c>
      <c r="DO94">
        <v>0.8</v>
      </c>
      <c r="DP94">
        <v>0.8</v>
      </c>
      <c r="DQ94">
        <v>0.8</v>
      </c>
      <c r="DR94">
        <v>0.8</v>
      </c>
      <c r="DS94">
        <v>0.9301</v>
      </c>
      <c r="DT94">
        <v>0.96</v>
      </c>
      <c r="DU94">
        <v>0.96</v>
      </c>
      <c r="DV94">
        <v>0.96</v>
      </c>
      <c r="DW94">
        <v>0.96</v>
      </c>
      <c r="DX94">
        <v>0.9723</v>
      </c>
    </row>
    <row r="95" spans="1:128">
      <c r="A95">
        <v>9.4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5.087e-8</v>
      </c>
      <c r="AB95">
        <v>4.803e-7</v>
      </c>
      <c r="AC95">
        <v>1.703e-6</v>
      </c>
      <c r="AD95">
        <v>3.633e-6</v>
      </c>
      <c r="AE95">
        <v>5.651e-6</v>
      </c>
      <c r="AF95">
        <v>8.879e-6</v>
      </c>
      <c r="AG95">
        <v>1.504e-5</v>
      </c>
      <c r="AH95">
        <v>2.024e-5</v>
      </c>
      <c r="AI95">
        <v>2.643e-5</v>
      </c>
      <c r="AJ95">
        <v>3.389e-5</v>
      </c>
      <c r="AK95">
        <v>4.319e-5</v>
      </c>
      <c r="AL95">
        <v>6.698e-5</v>
      </c>
      <c r="AM95">
        <v>8.759e-5</v>
      </c>
      <c r="AN95">
        <v>0.0001071</v>
      </c>
      <c r="AO95">
        <v>0.0001293</v>
      </c>
      <c r="AP95">
        <v>0.0001758</v>
      </c>
      <c r="AQ95">
        <v>0.0002273</v>
      </c>
      <c r="AR95">
        <v>0.0002675</v>
      </c>
      <c r="AS95">
        <v>0.0003152</v>
      </c>
      <c r="AT95">
        <v>0.0003784</v>
      </c>
      <c r="AU95">
        <v>0.0005157</v>
      </c>
      <c r="AV95">
        <v>0.0006278</v>
      </c>
      <c r="AW95">
        <v>0.0007187</v>
      </c>
      <c r="AX95">
        <v>0.0008243</v>
      </c>
      <c r="AY95">
        <v>0.0009685</v>
      </c>
      <c r="AZ95">
        <v>0.0012</v>
      </c>
      <c r="BA95">
        <v>0.0015</v>
      </c>
      <c r="BB95">
        <v>0.0016</v>
      </c>
      <c r="BC95">
        <v>0.0018</v>
      </c>
      <c r="BD95">
        <v>0.002</v>
      </c>
      <c r="BE95">
        <v>0.0024</v>
      </c>
      <c r="BF95">
        <v>0.0027</v>
      </c>
      <c r="BG95">
        <v>0.003</v>
      </c>
      <c r="BH95">
        <v>0.0033</v>
      </c>
      <c r="BI95">
        <v>0.0036</v>
      </c>
      <c r="BJ95">
        <v>0.004</v>
      </c>
      <c r="BK95">
        <v>0.0046</v>
      </c>
      <c r="BL95">
        <v>0.0052</v>
      </c>
      <c r="BM95">
        <v>0.0056</v>
      </c>
      <c r="BN95">
        <v>0.0062</v>
      </c>
      <c r="BO95">
        <v>0.007</v>
      </c>
      <c r="BP95">
        <v>0.0077</v>
      </c>
      <c r="BQ95">
        <v>0.0083</v>
      </c>
      <c r="BR95">
        <v>0.0089</v>
      </c>
      <c r="BS95">
        <v>0.01</v>
      </c>
      <c r="BT95">
        <v>0.0111</v>
      </c>
      <c r="BU95">
        <v>0.0118</v>
      </c>
      <c r="BV95">
        <v>0.0126</v>
      </c>
      <c r="BW95">
        <v>0.0134</v>
      </c>
      <c r="BX95">
        <v>0.0142</v>
      </c>
      <c r="BY95">
        <v>0.0153</v>
      </c>
      <c r="BZ95">
        <v>0.0288</v>
      </c>
      <c r="CA95">
        <v>0.0464</v>
      </c>
      <c r="CB95">
        <v>0.0692</v>
      </c>
      <c r="CC95">
        <v>0.0935</v>
      </c>
      <c r="CD95">
        <v>0.119</v>
      </c>
      <c r="CE95">
        <v>0.1417</v>
      </c>
      <c r="CF95">
        <v>0.1627</v>
      </c>
      <c r="CG95">
        <v>0.1834</v>
      </c>
      <c r="CH95">
        <v>0.2006</v>
      </c>
      <c r="CI95">
        <v>0.2182</v>
      </c>
      <c r="CJ95">
        <v>0.2356</v>
      </c>
      <c r="CK95">
        <v>0.2527</v>
      </c>
      <c r="CL95">
        <v>0.2696</v>
      </c>
      <c r="CM95">
        <v>0.2856</v>
      </c>
      <c r="CN95">
        <v>0.3011</v>
      </c>
      <c r="CO95">
        <v>0.3698</v>
      </c>
      <c r="CP95">
        <v>0.4063</v>
      </c>
      <c r="CQ95">
        <v>0.4233</v>
      </c>
      <c r="CR95">
        <v>0.4379</v>
      </c>
      <c r="CS95">
        <v>0.4528</v>
      </c>
      <c r="CT95">
        <v>0.4747</v>
      </c>
      <c r="CU95">
        <v>0.4811</v>
      </c>
      <c r="CV95">
        <v>0.4843</v>
      </c>
      <c r="CW95">
        <v>0.4874</v>
      </c>
      <c r="CX95">
        <v>0.49</v>
      </c>
      <c r="CY95">
        <v>0.4927</v>
      </c>
      <c r="CZ95">
        <v>0.4978</v>
      </c>
      <c r="DA95">
        <v>0.5069</v>
      </c>
      <c r="DB95">
        <v>0.516</v>
      </c>
      <c r="DC95">
        <v>0.5251</v>
      </c>
      <c r="DD95">
        <v>0.538</v>
      </c>
      <c r="DE95">
        <v>0.5482</v>
      </c>
      <c r="DF95">
        <v>0.5584</v>
      </c>
      <c r="DG95">
        <v>0.5672</v>
      </c>
      <c r="DH95">
        <v>0.57</v>
      </c>
      <c r="DI95">
        <v>0.5863</v>
      </c>
      <c r="DJ95">
        <v>0.73</v>
      </c>
      <c r="DK95">
        <v>0.7585</v>
      </c>
      <c r="DL95">
        <v>0.7854</v>
      </c>
      <c r="DM95">
        <v>0.8</v>
      </c>
      <c r="DN95">
        <v>0.8</v>
      </c>
      <c r="DO95">
        <v>0.8</v>
      </c>
      <c r="DP95">
        <v>0.8</v>
      </c>
      <c r="DQ95">
        <v>0.8</v>
      </c>
      <c r="DR95">
        <v>0.8</v>
      </c>
      <c r="DS95">
        <v>0.9301</v>
      </c>
      <c r="DT95">
        <v>0.96</v>
      </c>
      <c r="DU95">
        <v>0.96</v>
      </c>
      <c r="DV95">
        <v>0.96</v>
      </c>
      <c r="DW95">
        <v>0.96</v>
      </c>
      <c r="DX95">
        <v>0.9723</v>
      </c>
    </row>
    <row r="96" spans="1:128">
      <c r="A96">
        <v>9.5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5.087e-8</v>
      </c>
      <c r="AB96">
        <v>4.803e-7</v>
      </c>
      <c r="AC96">
        <v>1.703e-6</v>
      </c>
      <c r="AD96">
        <v>3.633e-6</v>
      </c>
      <c r="AE96">
        <v>5.651e-6</v>
      </c>
      <c r="AF96">
        <v>8.879e-6</v>
      </c>
      <c r="AG96">
        <v>1.504e-5</v>
      </c>
      <c r="AH96">
        <v>2.024e-5</v>
      </c>
      <c r="AI96">
        <v>2.643e-5</v>
      </c>
      <c r="AJ96">
        <v>3.389e-5</v>
      </c>
      <c r="AK96">
        <v>4.319e-5</v>
      </c>
      <c r="AL96">
        <v>6.698e-5</v>
      </c>
      <c r="AM96">
        <v>8.759e-5</v>
      </c>
      <c r="AN96">
        <v>0.0001071</v>
      </c>
      <c r="AO96">
        <v>0.0001293</v>
      </c>
      <c r="AP96">
        <v>0.0001758</v>
      </c>
      <c r="AQ96">
        <v>0.0002273</v>
      </c>
      <c r="AR96">
        <v>0.0002675</v>
      </c>
      <c r="AS96">
        <v>0.0003152</v>
      </c>
      <c r="AT96">
        <v>0.0003784</v>
      </c>
      <c r="AU96">
        <v>0.0005157</v>
      </c>
      <c r="AV96">
        <v>0.0006278</v>
      </c>
      <c r="AW96">
        <v>0.0007187</v>
      </c>
      <c r="AX96">
        <v>0.0008243</v>
      </c>
      <c r="AY96">
        <v>0.0009685</v>
      </c>
      <c r="AZ96">
        <v>0.0012</v>
      </c>
      <c r="BA96">
        <v>0.0015</v>
      </c>
      <c r="BB96">
        <v>0.0016</v>
      </c>
      <c r="BC96">
        <v>0.0018</v>
      </c>
      <c r="BD96">
        <v>0.002</v>
      </c>
      <c r="BE96">
        <v>0.0024</v>
      </c>
      <c r="BF96">
        <v>0.0027</v>
      </c>
      <c r="BG96">
        <v>0.003</v>
      </c>
      <c r="BH96">
        <v>0.0033</v>
      </c>
      <c r="BI96">
        <v>0.0036</v>
      </c>
      <c r="BJ96">
        <v>0.004</v>
      </c>
      <c r="BK96">
        <v>0.0046</v>
      </c>
      <c r="BL96">
        <v>0.0052</v>
      </c>
      <c r="BM96">
        <v>0.0056</v>
      </c>
      <c r="BN96">
        <v>0.0062</v>
      </c>
      <c r="BO96">
        <v>0.007</v>
      </c>
      <c r="BP96">
        <v>0.0077</v>
      </c>
      <c r="BQ96">
        <v>0.0083</v>
      </c>
      <c r="BR96">
        <v>0.0089</v>
      </c>
      <c r="BS96">
        <v>0.01</v>
      </c>
      <c r="BT96">
        <v>0.0111</v>
      </c>
      <c r="BU96">
        <v>0.0118</v>
      </c>
      <c r="BV96">
        <v>0.0126</v>
      </c>
      <c r="BW96">
        <v>0.0134</v>
      </c>
      <c r="BX96">
        <v>0.0142</v>
      </c>
      <c r="BY96">
        <v>0.0153</v>
      </c>
      <c r="BZ96">
        <v>0.0288</v>
      </c>
      <c r="CA96">
        <v>0.0464</v>
      </c>
      <c r="CB96">
        <v>0.0692</v>
      </c>
      <c r="CC96">
        <v>0.0935</v>
      </c>
      <c r="CD96">
        <v>0.119</v>
      </c>
      <c r="CE96">
        <v>0.1417</v>
      </c>
      <c r="CF96">
        <v>0.1627</v>
      </c>
      <c r="CG96">
        <v>0.1834</v>
      </c>
      <c r="CH96">
        <v>0.2006</v>
      </c>
      <c r="CI96">
        <v>0.2182</v>
      </c>
      <c r="CJ96">
        <v>0.2356</v>
      </c>
      <c r="CK96">
        <v>0.2527</v>
      </c>
      <c r="CL96">
        <v>0.2696</v>
      </c>
      <c r="CM96">
        <v>0.2856</v>
      </c>
      <c r="CN96">
        <v>0.3011</v>
      </c>
      <c r="CO96">
        <v>0.3698</v>
      </c>
      <c r="CP96">
        <v>0.4063</v>
      </c>
      <c r="CQ96">
        <v>0.4233</v>
      </c>
      <c r="CR96">
        <v>0.4379</v>
      </c>
      <c r="CS96">
        <v>0.4528</v>
      </c>
      <c r="CT96">
        <v>0.4747</v>
      </c>
      <c r="CU96">
        <v>0.4811</v>
      </c>
      <c r="CV96">
        <v>0.4843</v>
      </c>
      <c r="CW96">
        <v>0.4874</v>
      </c>
      <c r="CX96">
        <v>0.49</v>
      </c>
      <c r="CY96">
        <v>0.4927</v>
      </c>
      <c r="CZ96">
        <v>0.4978</v>
      </c>
      <c r="DA96">
        <v>0.5069</v>
      </c>
      <c r="DB96">
        <v>0.516</v>
      </c>
      <c r="DC96">
        <v>0.5251</v>
      </c>
      <c r="DD96">
        <v>0.538</v>
      </c>
      <c r="DE96">
        <v>0.5482</v>
      </c>
      <c r="DF96">
        <v>0.5584</v>
      </c>
      <c r="DG96">
        <v>0.5672</v>
      </c>
      <c r="DH96">
        <v>0.57</v>
      </c>
      <c r="DI96">
        <v>0.5863</v>
      </c>
      <c r="DJ96">
        <v>0.73</v>
      </c>
      <c r="DK96">
        <v>0.7585</v>
      </c>
      <c r="DL96">
        <v>0.7854</v>
      </c>
      <c r="DM96">
        <v>0.8</v>
      </c>
      <c r="DN96">
        <v>0.8</v>
      </c>
      <c r="DO96">
        <v>0.8</v>
      </c>
      <c r="DP96">
        <v>0.8</v>
      </c>
      <c r="DQ96">
        <v>0.8</v>
      </c>
      <c r="DR96">
        <v>0.8</v>
      </c>
      <c r="DS96">
        <v>0.9301</v>
      </c>
      <c r="DT96">
        <v>0.96</v>
      </c>
      <c r="DU96">
        <v>0.96</v>
      </c>
      <c r="DV96">
        <v>0.96</v>
      </c>
      <c r="DW96">
        <v>0.96</v>
      </c>
      <c r="DX96">
        <v>0.9723</v>
      </c>
    </row>
    <row r="97" spans="1:128">
      <c r="A97">
        <v>9.6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5.087e-8</v>
      </c>
      <c r="AB97">
        <v>4.803e-7</v>
      </c>
      <c r="AC97">
        <v>1.703e-6</v>
      </c>
      <c r="AD97">
        <v>3.633e-6</v>
      </c>
      <c r="AE97">
        <v>5.651e-6</v>
      </c>
      <c r="AF97">
        <v>8.879e-6</v>
      </c>
      <c r="AG97">
        <v>1.504e-5</v>
      </c>
      <c r="AH97">
        <v>2.024e-5</v>
      </c>
      <c r="AI97">
        <v>2.643e-5</v>
      </c>
      <c r="AJ97">
        <v>3.389e-5</v>
      </c>
      <c r="AK97">
        <v>4.319e-5</v>
      </c>
      <c r="AL97">
        <v>6.698e-5</v>
      </c>
      <c r="AM97">
        <v>8.759e-5</v>
      </c>
      <c r="AN97">
        <v>0.0001071</v>
      </c>
      <c r="AO97">
        <v>0.0001293</v>
      </c>
      <c r="AP97">
        <v>0.0001758</v>
      </c>
      <c r="AQ97">
        <v>0.0002273</v>
      </c>
      <c r="AR97">
        <v>0.0002675</v>
      </c>
      <c r="AS97">
        <v>0.0003152</v>
      </c>
      <c r="AT97">
        <v>0.0003784</v>
      </c>
      <c r="AU97">
        <v>0.0005157</v>
      </c>
      <c r="AV97">
        <v>0.0006278</v>
      </c>
      <c r="AW97">
        <v>0.0007187</v>
      </c>
      <c r="AX97">
        <v>0.0008243</v>
      </c>
      <c r="AY97">
        <v>0.0009685</v>
      </c>
      <c r="AZ97">
        <v>0.0012</v>
      </c>
      <c r="BA97">
        <v>0.0015</v>
      </c>
      <c r="BB97">
        <v>0.0016</v>
      </c>
      <c r="BC97">
        <v>0.0018</v>
      </c>
      <c r="BD97">
        <v>0.002</v>
      </c>
      <c r="BE97">
        <v>0.0024</v>
      </c>
      <c r="BF97">
        <v>0.0027</v>
      </c>
      <c r="BG97">
        <v>0.003</v>
      </c>
      <c r="BH97">
        <v>0.0033</v>
      </c>
      <c r="BI97">
        <v>0.0036</v>
      </c>
      <c r="BJ97">
        <v>0.004</v>
      </c>
      <c r="BK97">
        <v>0.0046</v>
      </c>
      <c r="BL97">
        <v>0.0052</v>
      </c>
      <c r="BM97">
        <v>0.0056</v>
      </c>
      <c r="BN97">
        <v>0.0062</v>
      </c>
      <c r="BO97">
        <v>0.007</v>
      </c>
      <c r="BP97">
        <v>0.0077</v>
      </c>
      <c r="BQ97">
        <v>0.0083</v>
      </c>
      <c r="BR97">
        <v>0.0089</v>
      </c>
      <c r="BS97">
        <v>0.01</v>
      </c>
      <c r="BT97">
        <v>0.0111</v>
      </c>
      <c r="BU97">
        <v>0.0118</v>
      </c>
      <c r="BV97">
        <v>0.0126</v>
      </c>
      <c r="BW97">
        <v>0.0134</v>
      </c>
      <c r="BX97">
        <v>0.0142</v>
      </c>
      <c r="BY97">
        <v>0.0153</v>
      </c>
      <c r="BZ97">
        <v>0.0288</v>
      </c>
      <c r="CA97">
        <v>0.0464</v>
      </c>
      <c r="CB97">
        <v>0.0692</v>
      </c>
      <c r="CC97">
        <v>0.0935</v>
      </c>
      <c r="CD97">
        <v>0.119</v>
      </c>
      <c r="CE97">
        <v>0.1417</v>
      </c>
      <c r="CF97">
        <v>0.1627</v>
      </c>
      <c r="CG97">
        <v>0.1834</v>
      </c>
      <c r="CH97">
        <v>0.2006</v>
      </c>
      <c r="CI97">
        <v>0.2182</v>
      </c>
      <c r="CJ97">
        <v>0.2356</v>
      </c>
      <c r="CK97">
        <v>0.2527</v>
      </c>
      <c r="CL97">
        <v>0.2696</v>
      </c>
      <c r="CM97">
        <v>0.2856</v>
      </c>
      <c r="CN97">
        <v>0.3011</v>
      </c>
      <c r="CO97">
        <v>0.3698</v>
      </c>
      <c r="CP97">
        <v>0.4063</v>
      </c>
      <c r="CQ97">
        <v>0.4233</v>
      </c>
      <c r="CR97">
        <v>0.4379</v>
      </c>
      <c r="CS97">
        <v>0.4528</v>
      </c>
      <c r="CT97">
        <v>0.4747</v>
      </c>
      <c r="CU97">
        <v>0.4811</v>
      </c>
      <c r="CV97">
        <v>0.4843</v>
      </c>
      <c r="CW97">
        <v>0.4874</v>
      </c>
      <c r="CX97">
        <v>0.49</v>
      </c>
      <c r="CY97">
        <v>0.4927</v>
      </c>
      <c r="CZ97">
        <v>0.4978</v>
      </c>
      <c r="DA97">
        <v>0.5069</v>
      </c>
      <c r="DB97">
        <v>0.516</v>
      </c>
      <c r="DC97">
        <v>0.5251</v>
      </c>
      <c r="DD97">
        <v>0.538</v>
      </c>
      <c r="DE97">
        <v>0.5482</v>
      </c>
      <c r="DF97">
        <v>0.5584</v>
      </c>
      <c r="DG97">
        <v>0.5672</v>
      </c>
      <c r="DH97">
        <v>0.57</v>
      </c>
      <c r="DI97">
        <v>0.5863</v>
      </c>
      <c r="DJ97">
        <v>0.73</v>
      </c>
      <c r="DK97">
        <v>0.7585</v>
      </c>
      <c r="DL97">
        <v>0.7854</v>
      </c>
      <c r="DM97">
        <v>0.8</v>
      </c>
      <c r="DN97">
        <v>0.8</v>
      </c>
      <c r="DO97">
        <v>0.8</v>
      </c>
      <c r="DP97">
        <v>0.8</v>
      </c>
      <c r="DQ97">
        <v>0.8</v>
      </c>
      <c r="DR97">
        <v>0.8</v>
      </c>
      <c r="DS97">
        <v>0.9301</v>
      </c>
      <c r="DT97">
        <v>0.96</v>
      </c>
      <c r="DU97">
        <v>0.96</v>
      </c>
      <c r="DV97">
        <v>0.96</v>
      </c>
      <c r="DW97">
        <v>0.96</v>
      </c>
      <c r="DX97">
        <v>0.9723</v>
      </c>
    </row>
    <row r="98" spans="1:128">
      <c r="A98">
        <v>9.7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5.087e-8</v>
      </c>
      <c r="AB98">
        <v>4.803e-7</v>
      </c>
      <c r="AC98">
        <v>1.703e-6</v>
      </c>
      <c r="AD98">
        <v>3.633e-6</v>
      </c>
      <c r="AE98">
        <v>5.651e-6</v>
      </c>
      <c r="AF98">
        <v>8.879e-6</v>
      </c>
      <c r="AG98">
        <v>1.504e-5</v>
      </c>
      <c r="AH98">
        <v>2.024e-5</v>
      </c>
      <c r="AI98">
        <v>2.643e-5</v>
      </c>
      <c r="AJ98">
        <v>3.389e-5</v>
      </c>
      <c r="AK98">
        <v>4.319e-5</v>
      </c>
      <c r="AL98">
        <v>6.698e-5</v>
      </c>
      <c r="AM98">
        <v>8.759e-5</v>
      </c>
      <c r="AN98">
        <v>0.0001071</v>
      </c>
      <c r="AO98">
        <v>0.0001293</v>
      </c>
      <c r="AP98">
        <v>0.0001758</v>
      </c>
      <c r="AQ98">
        <v>0.0002273</v>
      </c>
      <c r="AR98">
        <v>0.0002675</v>
      </c>
      <c r="AS98">
        <v>0.0003152</v>
      </c>
      <c r="AT98">
        <v>0.0003784</v>
      </c>
      <c r="AU98">
        <v>0.0005157</v>
      </c>
      <c r="AV98">
        <v>0.0006278</v>
      </c>
      <c r="AW98">
        <v>0.0007187</v>
      </c>
      <c r="AX98">
        <v>0.0008243</v>
      </c>
      <c r="AY98">
        <v>0.0009685</v>
      </c>
      <c r="AZ98">
        <v>0.0012</v>
      </c>
      <c r="BA98">
        <v>0.0015</v>
      </c>
      <c r="BB98">
        <v>0.0016</v>
      </c>
      <c r="BC98">
        <v>0.0018</v>
      </c>
      <c r="BD98">
        <v>0.002</v>
      </c>
      <c r="BE98">
        <v>0.0024</v>
      </c>
      <c r="BF98">
        <v>0.0027</v>
      </c>
      <c r="BG98">
        <v>0.003</v>
      </c>
      <c r="BH98">
        <v>0.0033</v>
      </c>
      <c r="BI98">
        <v>0.0036</v>
      </c>
      <c r="BJ98">
        <v>0.004</v>
      </c>
      <c r="BK98">
        <v>0.0046</v>
      </c>
      <c r="BL98">
        <v>0.0052</v>
      </c>
      <c r="BM98">
        <v>0.0056</v>
      </c>
      <c r="BN98">
        <v>0.0062</v>
      </c>
      <c r="BO98">
        <v>0.007</v>
      </c>
      <c r="BP98">
        <v>0.0077</v>
      </c>
      <c r="BQ98">
        <v>0.0083</v>
      </c>
      <c r="BR98">
        <v>0.0089</v>
      </c>
      <c r="BS98">
        <v>0.01</v>
      </c>
      <c r="BT98">
        <v>0.0111</v>
      </c>
      <c r="BU98">
        <v>0.0118</v>
      </c>
      <c r="BV98">
        <v>0.0126</v>
      </c>
      <c r="BW98">
        <v>0.0134</v>
      </c>
      <c r="BX98">
        <v>0.0142</v>
      </c>
      <c r="BY98">
        <v>0.0153</v>
      </c>
      <c r="BZ98">
        <v>0.0288</v>
      </c>
      <c r="CA98">
        <v>0.0464</v>
      </c>
      <c r="CB98">
        <v>0.0692</v>
      </c>
      <c r="CC98">
        <v>0.0935</v>
      </c>
      <c r="CD98">
        <v>0.119</v>
      </c>
      <c r="CE98">
        <v>0.1417</v>
      </c>
      <c r="CF98">
        <v>0.1627</v>
      </c>
      <c r="CG98">
        <v>0.1834</v>
      </c>
      <c r="CH98">
        <v>0.2006</v>
      </c>
      <c r="CI98">
        <v>0.2182</v>
      </c>
      <c r="CJ98">
        <v>0.2356</v>
      </c>
      <c r="CK98">
        <v>0.2527</v>
      </c>
      <c r="CL98">
        <v>0.2696</v>
      </c>
      <c r="CM98">
        <v>0.2856</v>
      </c>
      <c r="CN98">
        <v>0.3011</v>
      </c>
      <c r="CO98">
        <v>0.3698</v>
      </c>
      <c r="CP98">
        <v>0.4063</v>
      </c>
      <c r="CQ98">
        <v>0.4233</v>
      </c>
      <c r="CR98">
        <v>0.4379</v>
      </c>
      <c r="CS98">
        <v>0.4528</v>
      </c>
      <c r="CT98">
        <v>0.4747</v>
      </c>
      <c r="CU98">
        <v>0.4811</v>
      </c>
      <c r="CV98">
        <v>0.4843</v>
      </c>
      <c r="CW98">
        <v>0.4874</v>
      </c>
      <c r="CX98">
        <v>0.49</v>
      </c>
      <c r="CY98">
        <v>0.4927</v>
      </c>
      <c r="CZ98">
        <v>0.4978</v>
      </c>
      <c r="DA98">
        <v>0.5069</v>
      </c>
      <c r="DB98">
        <v>0.516</v>
      </c>
      <c r="DC98">
        <v>0.5251</v>
      </c>
      <c r="DD98">
        <v>0.538</v>
      </c>
      <c r="DE98">
        <v>0.5482</v>
      </c>
      <c r="DF98">
        <v>0.5584</v>
      </c>
      <c r="DG98">
        <v>0.5672</v>
      </c>
      <c r="DH98">
        <v>0.57</v>
      </c>
      <c r="DI98">
        <v>0.5863</v>
      </c>
      <c r="DJ98">
        <v>0.73</v>
      </c>
      <c r="DK98">
        <v>0.7585</v>
      </c>
      <c r="DL98">
        <v>0.7854</v>
      </c>
      <c r="DM98">
        <v>0.8</v>
      </c>
      <c r="DN98">
        <v>0.8</v>
      </c>
      <c r="DO98">
        <v>0.8</v>
      </c>
      <c r="DP98">
        <v>0.8</v>
      </c>
      <c r="DQ98">
        <v>0.8</v>
      </c>
      <c r="DR98">
        <v>0.8</v>
      </c>
      <c r="DS98">
        <v>0.9301</v>
      </c>
      <c r="DT98">
        <v>0.96</v>
      </c>
      <c r="DU98">
        <v>0.96</v>
      </c>
      <c r="DV98">
        <v>0.96</v>
      </c>
      <c r="DW98">
        <v>0.96</v>
      </c>
      <c r="DX98">
        <v>0.9723</v>
      </c>
    </row>
    <row r="99" spans="1:128">
      <c r="A99">
        <v>9.8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5.087e-8</v>
      </c>
      <c r="AB99">
        <v>4.803e-7</v>
      </c>
      <c r="AC99">
        <v>1.703e-6</v>
      </c>
      <c r="AD99">
        <v>3.633e-6</v>
      </c>
      <c r="AE99">
        <v>5.651e-6</v>
      </c>
      <c r="AF99">
        <v>8.879e-6</v>
      </c>
      <c r="AG99">
        <v>1.504e-5</v>
      </c>
      <c r="AH99">
        <v>2.024e-5</v>
      </c>
      <c r="AI99">
        <v>2.643e-5</v>
      </c>
      <c r="AJ99">
        <v>3.389e-5</v>
      </c>
      <c r="AK99">
        <v>4.319e-5</v>
      </c>
      <c r="AL99">
        <v>6.698e-5</v>
      </c>
      <c r="AM99">
        <v>8.759e-5</v>
      </c>
      <c r="AN99">
        <v>0.0001071</v>
      </c>
      <c r="AO99">
        <v>0.0001293</v>
      </c>
      <c r="AP99">
        <v>0.0001758</v>
      </c>
      <c r="AQ99">
        <v>0.0002273</v>
      </c>
      <c r="AR99">
        <v>0.0002675</v>
      </c>
      <c r="AS99">
        <v>0.0003152</v>
      </c>
      <c r="AT99">
        <v>0.0003784</v>
      </c>
      <c r="AU99">
        <v>0.0005157</v>
      </c>
      <c r="AV99">
        <v>0.0006278</v>
      </c>
      <c r="AW99">
        <v>0.0007187</v>
      </c>
      <c r="AX99">
        <v>0.0008243</v>
      </c>
      <c r="AY99">
        <v>0.0009685</v>
      </c>
      <c r="AZ99">
        <v>0.0012</v>
      </c>
      <c r="BA99">
        <v>0.0015</v>
      </c>
      <c r="BB99">
        <v>0.0016</v>
      </c>
      <c r="BC99">
        <v>0.0018</v>
      </c>
      <c r="BD99">
        <v>0.002</v>
      </c>
      <c r="BE99">
        <v>0.0024</v>
      </c>
      <c r="BF99">
        <v>0.0027</v>
      </c>
      <c r="BG99">
        <v>0.003</v>
      </c>
      <c r="BH99">
        <v>0.0033</v>
      </c>
      <c r="BI99">
        <v>0.0036</v>
      </c>
      <c r="BJ99">
        <v>0.004</v>
      </c>
      <c r="BK99">
        <v>0.0046</v>
      </c>
      <c r="BL99">
        <v>0.0052</v>
      </c>
      <c r="BM99">
        <v>0.0056</v>
      </c>
      <c r="BN99">
        <v>0.0062</v>
      </c>
      <c r="BO99">
        <v>0.007</v>
      </c>
      <c r="BP99">
        <v>0.0077</v>
      </c>
      <c r="BQ99">
        <v>0.0083</v>
      </c>
      <c r="BR99">
        <v>0.0089</v>
      </c>
      <c r="BS99">
        <v>0.01</v>
      </c>
      <c r="BT99">
        <v>0.0111</v>
      </c>
      <c r="BU99">
        <v>0.0118</v>
      </c>
      <c r="BV99">
        <v>0.0126</v>
      </c>
      <c r="BW99">
        <v>0.0134</v>
      </c>
      <c r="BX99">
        <v>0.0142</v>
      </c>
      <c r="BY99">
        <v>0.0153</v>
      </c>
      <c r="BZ99">
        <v>0.0288</v>
      </c>
      <c r="CA99">
        <v>0.0464</v>
      </c>
      <c r="CB99">
        <v>0.0692</v>
      </c>
      <c r="CC99">
        <v>0.0935</v>
      </c>
      <c r="CD99">
        <v>0.119</v>
      </c>
      <c r="CE99">
        <v>0.1417</v>
      </c>
      <c r="CF99">
        <v>0.1627</v>
      </c>
      <c r="CG99">
        <v>0.1834</v>
      </c>
      <c r="CH99">
        <v>0.2006</v>
      </c>
      <c r="CI99">
        <v>0.2182</v>
      </c>
      <c r="CJ99">
        <v>0.2356</v>
      </c>
      <c r="CK99">
        <v>0.2527</v>
      </c>
      <c r="CL99">
        <v>0.2696</v>
      </c>
      <c r="CM99">
        <v>0.2856</v>
      </c>
      <c r="CN99">
        <v>0.3011</v>
      </c>
      <c r="CO99">
        <v>0.3698</v>
      </c>
      <c r="CP99">
        <v>0.4063</v>
      </c>
      <c r="CQ99">
        <v>0.4233</v>
      </c>
      <c r="CR99">
        <v>0.4379</v>
      </c>
      <c r="CS99">
        <v>0.4528</v>
      </c>
      <c r="CT99">
        <v>0.4747</v>
      </c>
      <c r="CU99">
        <v>0.4811</v>
      </c>
      <c r="CV99">
        <v>0.4843</v>
      </c>
      <c r="CW99">
        <v>0.4874</v>
      </c>
      <c r="CX99">
        <v>0.49</v>
      </c>
      <c r="CY99">
        <v>0.4927</v>
      </c>
      <c r="CZ99">
        <v>0.4978</v>
      </c>
      <c r="DA99">
        <v>0.5069</v>
      </c>
      <c r="DB99">
        <v>0.516</v>
      </c>
      <c r="DC99">
        <v>0.5251</v>
      </c>
      <c r="DD99">
        <v>0.538</v>
      </c>
      <c r="DE99">
        <v>0.5482</v>
      </c>
      <c r="DF99">
        <v>0.5584</v>
      </c>
      <c r="DG99">
        <v>0.5672</v>
      </c>
      <c r="DH99">
        <v>0.57</v>
      </c>
      <c r="DI99">
        <v>0.5863</v>
      </c>
      <c r="DJ99">
        <v>0.73</v>
      </c>
      <c r="DK99">
        <v>0.7585</v>
      </c>
      <c r="DL99">
        <v>0.7854</v>
      </c>
      <c r="DM99">
        <v>0.8</v>
      </c>
      <c r="DN99">
        <v>0.8</v>
      </c>
      <c r="DO99">
        <v>0.8</v>
      </c>
      <c r="DP99">
        <v>0.8</v>
      </c>
      <c r="DQ99">
        <v>0.8</v>
      </c>
      <c r="DR99">
        <v>0.8</v>
      </c>
      <c r="DS99">
        <v>0.9301</v>
      </c>
      <c r="DT99">
        <v>0.96</v>
      </c>
      <c r="DU99">
        <v>0.96</v>
      </c>
      <c r="DV99">
        <v>0.96</v>
      </c>
      <c r="DW99">
        <v>0.96</v>
      </c>
      <c r="DX99">
        <v>0.9723</v>
      </c>
    </row>
    <row r="100" spans="1:128">
      <c r="A100">
        <v>9.9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5.087e-8</v>
      </c>
      <c r="AB100">
        <v>4.803e-7</v>
      </c>
      <c r="AC100">
        <v>1.703e-6</v>
      </c>
      <c r="AD100">
        <v>3.633e-6</v>
      </c>
      <c r="AE100">
        <v>5.651e-6</v>
      </c>
      <c r="AF100">
        <v>8.879e-6</v>
      </c>
      <c r="AG100">
        <v>1.504e-5</v>
      </c>
      <c r="AH100">
        <v>2.024e-5</v>
      </c>
      <c r="AI100">
        <v>2.643e-5</v>
      </c>
      <c r="AJ100">
        <v>3.389e-5</v>
      </c>
      <c r="AK100">
        <v>4.319e-5</v>
      </c>
      <c r="AL100">
        <v>6.698e-5</v>
      </c>
      <c r="AM100">
        <v>8.759e-5</v>
      </c>
      <c r="AN100">
        <v>0.0001071</v>
      </c>
      <c r="AO100">
        <v>0.0001293</v>
      </c>
      <c r="AP100">
        <v>0.0001758</v>
      </c>
      <c r="AQ100">
        <v>0.0002273</v>
      </c>
      <c r="AR100">
        <v>0.0002675</v>
      </c>
      <c r="AS100">
        <v>0.0003152</v>
      </c>
      <c r="AT100">
        <v>0.0003784</v>
      </c>
      <c r="AU100">
        <v>0.0005157</v>
      </c>
      <c r="AV100">
        <v>0.0006278</v>
      </c>
      <c r="AW100">
        <v>0.0007187</v>
      </c>
      <c r="AX100">
        <v>0.0008243</v>
      </c>
      <c r="AY100">
        <v>0.0009685</v>
      </c>
      <c r="AZ100">
        <v>0.0012</v>
      </c>
      <c r="BA100">
        <v>0.0015</v>
      </c>
      <c r="BB100">
        <v>0.0016</v>
      </c>
      <c r="BC100">
        <v>0.0018</v>
      </c>
      <c r="BD100">
        <v>0.002</v>
      </c>
      <c r="BE100">
        <v>0.0024</v>
      </c>
      <c r="BF100">
        <v>0.0027</v>
      </c>
      <c r="BG100">
        <v>0.003</v>
      </c>
      <c r="BH100">
        <v>0.0033</v>
      </c>
      <c r="BI100">
        <v>0.0036</v>
      </c>
      <c r="BJ100">
        <v>0.004</v>
      </c>
      <c r="BK100">
        <v>0.0046</v>
      </c>
      <c r="BL100">
        <v>0.0052</v>
      </c>
      <c r="BM100">
        <v>0.0056</v>
      </c>
      <c r="BN100">
        <v>0.0062</v>
      </c>
      <c r="BO100">
        <v>0.007</v>
      </c>
      <c r="BP100">
        <v>0.0077</v>
      </c>
      <c r="BQ100">
        <v>0.0083</v>
      </c>
      <c r="BR100">
        <v>0.0089</v>
      </c>
      <c r="BS100">
        <v>0.01</v>
      </c>
      <c r="BT100">
        <v>0.0111</v>
      </c>
      <c r="BU100">
        <v>0.0118</v>
      </c>
      <c r="BV100">
        <v>0.0126</v>
      </c>
      <c r="BW100">
        <v>0.0134</v>
      </c>
      <c r="BX100">
        <v>0.0142</v>
      </c>
      <c r="BY100">
        <v>0.0153</v>
      </c>
      <c r="BZ100">
        <v>0.0288</v>
      </c>
      <c r="CA100">
        <v>0.0464</v>
      </c>
      <c r="CB100">
        <v>0.0692</v>
      </c>
      <c r="CC100">
        <v>0.0935</v>
      </c>
      <c r="CD100">
        <v>0.119</v>
      </c>
      <c r="CE100">
        <v>0.1417</v>
      </c>
      <c r="CF100">
        <v>0.1627</v>
      </c>
      <c r="CG100">
        <v>0.1834</v>
      </c>
      <c r="CH100">
        <v>0.2006</v>
      </c>
      <c r="CI100">
        <v>0.2182</v>
      </c>
      <c r="CJ100">
        <v>0.2356</v>
      </c>
      <c r="CK100">
        <v>0.2527</v>
      </c>
      <c r="CL100">
        <v>0.2696</v>
      </c>
      <c r="CM100">
        <v>0.2856</v>
      </c>
      <c r="CN100">
        <v>0.3011</v>
      </c>
      <c r="CO100">
        <v>0.3698</v>
      </c>
      <c r="CP100">
        <v>0.4063</v>
      </c>
      <c r="CQ100">
        <v>0.4233</v>
      </c>
      <c r="CR100">
        <v>0.4379</v>
      </c>
      <c r="CS100">
        <v>0.4528</v>
      </c>
      <c r="CT100">
        <v>0.4747</v>
      </c>
      <c r="CU100">
        <v>0.4811</v>
      </c>
      <c r="CV100">
        <v>0.4843</v>
      </c>
      <c r="CW100">
        <v>0.4874</v>
      </c>
      <c r="CX100">
        <v>0.49</v>
      </c>
      <c r="CY100">
        <v>0.4927</v>
      </c>
      <c r="CZ100">
        <v>0.4978</v>
      </c>
      <c r="DA100">
        <v>0.5069</v>
      </c>
      <c r="DB100">
        <v>0.516</v>
      </c>
      <c r="DC100">
        <v>0.5251</v>
      </c>
      <c r="DD100">
        <v>0.538</v>
      </c>
      <c r="DE100">
        <v>0.5482</v>
      </c>
      <c r="DF100">
        <v>0.5584</v>
      </c>
      <c r="DG100">
        <v>0.5672</v>
      </c>
      <c r="DH100">
        <v>0.57</v>
      </c>
      <c r="DI100">
        <v>0.5863</v>
      </c>
      <c r="DJ100">
        <v>0.73</v>
      </c>
      <c r="DK100">
        <v>0.7585</v>
      </c>
      <c r="DL100">
        <v>0.7854</v>
      </c>
      <c r="DM100">
        <v>0.8</v>
      </c>
      <c r="DN100">
        <v>0.8</v>
      </c>
      <c r="DO100">
        <v>0.8</v>
      </c>
      <c r="DP100">
        <v>0.8</v>
      </c>
      <c r="DQ100">
        <v>0.8</v>
      </c>
      <c r="DR100">
        <v>0.8</v>
      </c>
      <c r="DS100">
        <v>0.9301</v>
      </c>
      <c r="DT100">
        <v>0.96</v>
      </c>
      <c r="DU100">
        <v>0.96</v>
      </c>
      <c r="DV100">
        <v>0.96</v>
      </c>
      <c r="DW100">
        <v>0.96</v>
      </c>
      <c r="DX100">
        <v>0.9723</v>
      </c>
    </row>
    <row r="101" spans="1:128">
      <c r="A101">
        <v>10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5.087e-8</v>
      </c>
      <c r="AB101">
        <v>4.803e-7</v>
      </c>
      <c r="AC101">
        <v>1.703e-6</v>
      </c>
      <c r="AD101">
        <v>3.633e-6</v>
      </c>
      <c r="AE101">
        <v>5.651e-6</v>
      </c>
      <c r="AF101">
        <v>8.879e-6</v>
      </c>
      <c r="AG101">
        <v>1.504e-5</v>
      </c>
      <c r="AH101">
        <v>2.024e-5</v>
      </c>
      <c r="AI101">
        <v>2.643e-5</v>
      </c>
      <c r="AJ101">
        <v>3.389e-5</v>
      </c>
      <c r="AK101">
        <v>4.319e-5</v>
      </c>
      <c r="AL101">
        <v>6.698e-5</v>
      </c>
      <c r="AM101">
        <v>8.759e-5</v>
      </c>
      <c r="AN101">
        <v>0.0001071</v>
      </c>
      <c r="AO101">
        <v>0.0001293</v>
      </c>
      <c r="AP101">
        <v>0.0001758</v>
      </c>
      <c r="AQ101">
        <v>0.0002273</v>
      </c>
      <c r="AR101">
        <v>0.0002675</v>
      </c>
      <c r="AS101">
        <v>0.0003152</v>
      </c>
      <c r="AT101">
        <v>0.0003784</v>
      </c>
      <c r="AU101">
        <v>0.0005157</v>
      </c>
      <c r="AV101">
        <v>0.0006278</v>
      </c>
      <c r="AW101">
        <v>0.0007187</v>
      </c>
      <c r="AX101">
        <v>0.0008243</v>
      </c>
      <c r="AY101">
        <v>0.0009685</v>
      </c>
      <c r="AZ101">
        <v>0.0012</v>
      </c>
      <c r="BA101">
        <v>0.0015</v>
      </c>
      <c r="BB101">
        <v>0.0016</v>
      </c>
      <c r="BC101">
        <v>0.0018</v>
      </c>
      <c r="BD101">
        <v>0.002</v>
      </c>
      <c r="BE101">
        <v>0.0024</v>
      </c>
      <c r="BF101">
        <v>0.0027</v>
      </c>
      <c r="BG101">
        <v>0.003</v>
      </c>
      <c r="BH101">
        <v>0.0033</v>
      </c>
      <c r="BI101">
        <v>0.0036</v>
      </c>
      <c r="BJ101">
        <v>0.004</v>
      </c>
      <c r="BK101">
        <v>0.0046</v>
      </c>
      <c r="BL101">
        <v>0.0052</v>
      </c>
      <c r="BM101">
        <v>0.0056</v>
      </c>
      <c r="BN101">
        <v>0.0062</v>
      </c>
      <c r="BO101">
        <v>0.007</v>
      </c>
      <c r="BP101">
        <v>0.0077</v>
      </c>
      <c r="BQ101">
        <v>0.0083</v>
      </c>
      <c r="BR101">
        <v>0.0089</v>
      </c>
      <c r="BS101">
        <v>0.01</v>
      </c>
      <c r="BT101">
        <v>0.0111</v>
      </c>
      <c r="BU101">
        <v>0.0118</v>
      </c>
      <c r="BV101">
        <v>0.0126</v>
      </c>
      <c r="BW101">
        <v>0.0134</v>
      </c>
      <c r="BX101">
        <v>0.0142</v>
      </c>
      <c r="BY101">
        <v>0.0153</v>
      </c>
      <c r="BZ101">
        <v>0.0288</v>
      </c>
      <c r="CA101">
        <v>0.0464</v>
      </c>
      <c r="CB101">
        <v>0.0692</v>
      </c>
      <c r="CC101">
        <v>0.0935</v>
      </c>
      <c r="CD101">
        <v>0.119</v>
      </c>
      <c r="CE101">
        <v>0.1417</v>
      </c>
      <c r="CF101">
        <v>0.1627</v>
      </c>
      <c r="CG101">
        <v>0.1834</v>
      </c>
      <c r="CH101">
        <v>0.2006</v>
      </c>
      <c r="CI101">
        <v>0.2182</v>
      </c>
      <c r="CJ101">
        <v>0.2356</v>
      </c>
      <c r="CK101">
        <v>0.2527</v>
      </c>
      <c r="CL101">
        <v>0.2696</v>
      </c>
      <c r="CM101">
        <v>0.2856</v>
      </c>
      <c r="CN101">
        <v>0.3011</v>
      </c>
      <c r="CO101">
        <v>0.3698</v>
      </c>
      <c r="CP101">
        <v>0.4063</v>
      </c>
      <c r="CQ101">
        <v>0.4233</v>
      </c>
      <c r="CR101">
        <v>0.4379</v>
      </c>
      <c r="CS101">
        <v>0.4528</v>
      </c>
      <c r="CT101">
        <v>0.4747</v>
      </c>
      <c r="CU101">
        <v>0.4811</v>
      </c>
      <c r="CV101">
        <v>0.4843</v>
      </c>
      <c r="CW101">
        <v>0.4874</v>
      </c>
      <c r="CX101">
        <v>0.49</v>
      </c>
      <c r="CY101">
        <v>0.4927</v>
      </c>
      <c r="CZ101">
        <v>0.4978</v>
      </c>
      <c r="DA101">
        <v>0.5069</v>
      </c>
      <c r="DB101">
        <v>0.516</v>
      </c>
      <c r="DC101">
        <v>0.5251</v>
      </c>
      <c r="DD101">
        <v>0.538</v>
      </c>
      <c r="DE101">
        <v>0.5482</v>
      </c>
      <c r="DF101">
        <v>0.5584</v>
      </c>
      <c r="DG101">
        <v>0.5672</v>
      </c>
      <c r="DH101">
        <v>0.57</v>
      </c>
      <c r="DI101">
        <v>0.5863</v>
      </c>
      <c r="DJ101">
        <v>0.73</v>
      </c>
      <c r="DK101">
        <v>0.7585</v>
      </c>
      <c r="DL101">
        <v>0.7854</v>
      </c>
      <c r="DM101">
        <v>0.8</v>
      </c>
      <c r="DN101">
        <v>0.8</v>
      </c>
      <c r="DO101">
        <v>0.8</v>
      </c>
      <c r="DP101">
        <v>0.8</v>
      </c>
      <c r="DQ101">
        <v>0.8</v>
      </c>
      <c r="DR101">
        <v>0.8</v>
      </c>
      <c r="DS101">
        <v>0.9301</v>
      </c>
      <c r="DT101">
        <v>0.96</v>
      </c>
      <c r="DU101">
        <v>0.96</v>
      </c>
      <c r="DV101">
        <v>0.96</v>
      </c>
      <c r="DW101">
        <v>0.96</v>
      </c>
      <c r="DX101">
        <v>0.9723</v>
      </c>
    </row>
  </sheetData>
  <pageMargins left="0.7" right="0.7" top="0.75" bottom="0.75" header="0.3" footer="0.3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X101"/>
  <sheetViews>
    <sheetView zoomScale="70" zoomScaleNormal="70" workbookViewId="0">
      <selection activeCell="M2" sqref="M2"/>
    </sheetView>
  </sheetViews>
  <sheetFormatPr defaultColWidth="9" defaultRowHeight="13.5"/>
  <sheetData>
    <row r="1" spans="2:128">
      <c r="B1">
        <v>25</v>
      </c>
      <c r="C1">
        <v>26</v>
      </c>
      <c r="D1">
        <v>27</v>
      </c>
      <c r="E1">
        <v>28</v>
      </c>
      <c r="F1">
        <v>29</v>
      </c>
      <c r="G1">
        <v>30</v>
      </c>
      <c r="H1">
        <v>31</v>
      </c>
      <c r="I1">
        <v>32</v>
      </c>
      <c r="J1">
        <v>33</v>
      </c>
      <c r="K1">
        <v>34</v>
      </c>
      <c r="L1">
        <v>35</v>
      </c>
      <c r="M1">
        <v>36</v>
      </c>
      <c r="N1">
        <v>37</v>
      </c>
      <c r="O1">
        <v>38</v>
      </c>
      <c r="P1">
        <v>39</v>
      </c>
      <c r="Q1">
        <v>40</v>
      </c>
      <c r="R1">
        <v>41</v>
      </c>
      <c r="S1">
        <v>42</v>
      </c>
      <c r="T1">
        <v>43</v>
      </c>
      <c r="U1">
        <v>44</v>
      </c>
      <c r="V1">
        <v>45</v>
      </c>
      <c r="W1">
        <v>46</v>
      </c>
      <c r="X1">
        <v>47</v>
      </c>
      <c r="Y1">
        <v>48</v>
      </c>
      <c r="Z1">
        <v>49</v>
      </c>
      <c r="AA1">
        <v>50</v>
      </c>
      <c r="AB1">
        <v>51</v>
      </c>
      <c r="AC1">
        <v>52</v>
      </c>
      <c r="AD1">
        <v>53</v>
      </c>
      <c r="AE1">
        <v>54</v>
      </c>
      <c r="AF1">
        <v>55</v>
      </c>
      <c r="AG1">
        <v>56</v>
      </c>
      <c r="AH1">
        <v>57</v>
      </c>
      <c r="AI1">
        <v>58</v>
      </c>
      <c r="AJ1">
        <v>59</v>
      </c>
      <c r="AK1">
        <v>60</v>
      </c>
      <c r="AL1">
        <v>61</v>
      </c>
      <c r="AM1">
        <v>62</v>
      </c>
      <c r="AN1">
        <v>63</v>
      </c>
      <c r="AO1">
        <v>64</v>
      </c>
      <c r="AP1">
        <v>65</v>
      </c>
      <c r="AQ1">
        <v>66</v>
      </c>
      <c r="AR1">
        <v>67</v>
      </c>
      <c r="AS1">
        <v>68</v>
      </c>
      <c r="AT1">
        <v>69</v>
      </c>
      <c r="AU1">
        <v>70</v>
      </c>
      <c r="AV1">
        <v>71</v>
      </c>
      <c r="AW1">
        <v>72</v>
      </c>
      <c r="AX1">
        <v>73</v>
      </c>
      <c r="AY1">
        <v>74</v>
      </c>
      <c r="AZ1">
        <v>75</v>
      </c>
      <c r="BA1">
        <v>76</v>
      </c>
      <c r="BB1">
        <v>77</v>
      </c>
      <c r="BC1">
        <v>78</v>
      </c>
      <c r="BD1">
        <v>79</v>
      </c>
      <c r="BE1">
        <v>80</v>
      </c>
      <c r="BF1">
        <v>81</v>
      </c>
      <c r="BG1">
        <v>82</v>
      </c>
      <c r="BH1">
        <v>83</v>
      </c>
      <c r="BI1">
        <v>84</v>
      </c>
      <c r="BJ1">
        <v>85</v>
      </c>
      <c r="BK1">
        <v>86</v>
      </c>
      <c r="BL1">
        <v>87</v>
      </c>
      <c r="BM1">
        <v>88</v>
      </c>
      <c r="BN1">
        <v>89</v>
      </c>
      <c r="BO1">
        <v>90</v>
      </c>
      <c r="BP1">
        <v>91</v>
      </c>
      <c r="BQ1">
        <v>92</v>
      </c>
      <c r="BR1">
        <v>93</v>
      </c>
      <c r="BS1">
        <v>94</v>
      </c>
      <c r="BT1">
        <v>95</v>
      </c>
      <c r="BU1">
        <v>96</v>
      </c>
      <c r="BV1">
        <v>97</v>
      </c>
      <c r="BW1">
        <v>98</v>
      </c>
      <c r="BX1">
        <v>99</v>
      </c>
      <c r="BY1">
        <v>100</v>
      </c>
      <c r="BZ1">
        <v>110</v>
      </c>
      <c r="CA1">
        <v>120</v>
      </c>
      <c r="CB1">
        <v>130</v>
      </c>
      <c r="CC1">
        <v>140</v>
      </c>
      <c r="CD1">
        <v>150</v>
      </c>
      <c r="CE1">
        <v>160</v>
      </c>
      <c r="CF1">
        <v>170</v>
      </c>
      <c r="CG1">
        <v>180</v>
      </c>
      <c r="CH1">
        <v>190</v>
      </c>
      <c r="CI1">
        <v>200</v>
      </c>
      <c r="CJ1">
        <v>210</v>
      </c>
      <c r="CK1">
        <v>220</v>
      </c>
      <c r="CL1">
        <v>230</v>
      </c>
      <c r="CM1">
        <v>240</v>
      </c>
      <c r="CN1">
        <v>250</v>
      </c>
      <c r="CO1">
        <v>300</v>
      </c>
      <c r="CP1">
        <v>350</v>
      </c>
      <c r="CQ1">
        <v>400</v>
      </c>
      <c r="CR1">
        <v>450</v>
      </c>
      <c r="CS1">
        <v>500</v>
      </c>
      <c r="CT1">
        <v>600</v>
      </c>
      <c r="CU1">
        <v>700</v>
      </c>
      <c r="CV1">
        <v>800</v>
      </c>
      <c r="CW1">
        <v>900</v>
      </c>
      <c r="CX1">
        <v>1000</v>
      </c>
      <c r="CY1">
        <v>1200</v>
      </c>
      <c r="CZ1">
        <v>1400</v>
      </c>
      <c r="DA1">
        <v>1600</v>
      </c>
      <c r="DB1">
        <v>1800</v>
      </c>
      <c r="DC1">
        <v>2000</v>
      </c>
      <c r="DD1">
        <v>2500</v>
      </c>
      <c r="DE1">
        <v>3000</v>
      </c>
      <c r="DF1">
        <v>3500</v>
      </c>
      <c r="DG1">
        <v>4000</v>
      </c>
      <c r="DH1">
        <v>4500</v>
      </c>
      <c r="DI1">
        <v>5000</v>
      </c>
      <c r="DJ1">
        <v>6000</v>
      </c>
      <c r="DK1">
        <v>7000</v>
      </c>
      <c r="DL1">
        <v>8000</v>
      </c>
      <c r="DM1">
        <v>9000</v>
      </c>
      <c r="DN1">
        <v>10000</v>
      </c>
      <c r="DO1">
        <v>11000</v>
      </c>
      <c r="DP1">
        <v>12000</v>
      </c>
      <c r="DQ1">
        <v>13000</v>
      </c>
      <c r="DR1">
        <v>14000</v>
      </c>
      <c r="DS1">
        <v>15000</v>
      </c>
      <c r="DT1">
        <v>16000</v>
      </c>
      <c r="DU1">
        <v>17000</v>
      </c>
      <c r="DV1">
        <v>18000</v>
      </c>
      <c r="DW1">
        <v>19000</v>
      </c>
      <c r="DX1">
        <v>20000</v>
      </c>
    </row>
    <row r="2" spans="1:128">
      <c r="A2">
        <v>0.1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0.0001766</v>
      </c>
      <c r="CA2">
        <v>0.00024</v>
      </c>
      <c r="CB2">
        <v>0.0003011</v>
      </c>
      <c r="CC2">
        <v>0.0003335</v>
      </c>
      <c r="CD2">
        <v>0.0003395</v>
      </c>
      <c r="CE2">
        <v>0.000344</v>
      </c>
      <c r="CF2">
        <v>0.000378</v>
      </c>
      <c r="CG2">
        <v>0.0004129</v>
      </c>
      <c r="CH2">
        <v>0.0004391</v>
      </c>
      <c r="CI2">
        <v>0.0004559</v>
      </c>
      <c r="CJ2">
        <v>0.0004595</v>
      </c>
      <c r="CK2">
        <v>0.0004599</v>
      </c>
      <c r="CL2">
        <v>0.0004622</v>
      </c>
      <c r="CM2">
        <v>0.0004654</v>
      </c>
      <c r="CN2">
        <v>0.0004813</v>
      </c>
      <c r="CO2">
        <v>0.0006269</v>
      </c>
      <c r="CP2">
        <v>0.0008028</v>
      </c>
      <c r="CQ2">
        <v>0.0008379</v>
      </c>
      <c r="CR2">
        <v>0.0009121</v>
      </c>
      <c r="CS2">
        <v>0.001</v>
      </c>
      <c r="CT2">
        <v>0.0014</v>
      </c>
      <c r="CU2">
        <v>0.0015</v>
      </c>
      <c r="CV2">
        <v>0.0017</v>
      </c>
      <c r="CW2">
        <v>0.002</v>
      </c>
      <c r="CX2">
        <v>0.0027</v>
      </c>
      <c r="CY2">
        <v>0.0054</v>
      </c>
      <c r="CZ2">
        <v>0.0104</v>
      </c>
      <c r="DA2">
        <v>0.0173</v>
      </c>
      <c r="DB2">
        <v>0.0343</v>
      </c>
      <c r="DC2">
        <v>0.0633</v>
      </c>
      <c r="DD2">
        <v>0.1642</v>
      </c>
      <c r="DE2">
        <v>0.234</v>
      </c>
      <c r="DF2">
        <v>0.2715</v>
      </c>
      <c r="DG2">
        <v>0.3046</v>
      </c>
      <c r="DH2">
        <v>0.4023</v>
      </c>
      <c r="DI2">
        <v>0.4571</v>
      </c>
      <c r="DJ2">
        <v>0.6596</v>
      </c>
      <c r="DK2">
        <v>0.7262</v>
      </c>
      <c r="DL2">
        <v>0.7676</v>
      </c>
      <c r="DM2">
        <v>0.791</v>
      </c>
      <c r="DN2">
        <v>0.7998</v>
      </c>
      <c r="DO2">
        <v>0.8</v>
      </c>
      <c r="DP2">
        <v>0.8</v>
      </c>
      <c r="DQ2">
        <v>0.8</v>
      </c>
      <c r="DR2">
        <v>0.8</v>
      </c>
      <c r="DS2">
        <v>0.9301</v>
      </c>
      <c r="DT2">
        <v>0.96</v>
      </c>
      <c r="DU2">
        <v>0.96</v>
      </c>
      <c r="DV2">
        <v>0.96</v>
      </c>
      <c r="DW2">
        <v>0.96</v>
      </c>
      <c r="DX2">
        <v>0.9723</v>
      </c>
    </row>
    <row r="3" spans="1:128">
      <c r="A3">
        <v>0.2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0.0001766</v>
      </c>
      <c r="CA3">
        <v>0.00024</v>
      </c>
      <c r="CB3">
        <v>0.0003011</v>
      </c>
      <c r="CC3">
        <v>0.0003335</v>
      </c>
      <c r="CD3">
        <v>0.0003395</v>
      </c>
      <c r="CE3">
        <v>0.000344</v>
      </c>
      <c r="CF3">
        <v>0.000378</v>
      </c>
      <c r="CG3">
        <v>0.0004129</v>
      </c>
      <c r="CH3">
        <v>0.0004392</v>
      </c>
      <c r="CI3">
        <v>0.0004581</v>
      </c>
      <c r="CJ3">
        <v>0.0004653</v>
      </c>
      <c r="CK3">
        <v>0.0004782</v>
      </c>
      <c r="CL3">
        <v>0.0004948</v>
      </c>
      <c r="CM3">
        <v>0.0005169</v>
      </c>
      <c r="CN3">
        <v>0.000548</v>
      </c>
      <c r="CO3">
        <v>0.0007699</v>
      </c>
      <c r="CP3">
        <v>0.0008459</v>
      </c>
      <c r="CQ3">
        <v>0.0009445</v>
      </c>
      <c r="CR3">
        <v>0.0011</v>
      </c>
      <c r="CS3">
        <v>0.0013</v>
      </c>
      <c r="CT3">
        <v>0.0016</v>
      </c>
      <c r="CU3">
        <v>0.0018</v>
      </c>
      <c r="CV3">
        <v>0.0022</v>
      </c>
      <c r="CW3">
        <v>0.0036</v>
      </c>
      <c r="CX3">
        <v>0.0069</v>
      </c>
      <c r="CY3">
        <v>0.0151</v>
      </c>
      <c r="CZ3">
        <v>0.0394</v>
      </c>
      <c r="DA3">
        <v>0.0846</v>
      </c>
      <c r="DB3">
        <v>0.1376</v>
      </c>
      <c r="DC3">
        <v>0.1841</v>
      </c>
      <c r="DD3">
        <v>0.2572</v>
      </c>
      <c r="DE3">
        <v>0.3028</v>
      </c>
      <c r="DF3">
        <v>0.3501</v>
      </c>
      <c r="DG3">
        <v>0.3962</v>
      </c>
      <c r="DH3">
        <v>0.5072</v>
      </c>
      <c r="DI3">
        <v>0.5477</v>
      </c>
      <c r="DJ3">
        <v>0.7122</v>
      </c>
      <c r="DK3">
        <v>0.7484</v>
      </c>
      <c r="DL3">
        <v>0.7791</v>
      </c>
      <c r="DM3">
        <v>0.7977</v>
      </c>
      <c r="DN3">
        <v>0.8</v>
      </c>
      <c r="DO3">
        <v>0.8</v>
      </c>
      <c r="DP3">
        <v>0.8</v>
      </c>
      <c r="DQ3">
        <v>0.8</v>
      </c>
      <c r="DR3">
        <v>0.8</v>
      </c>
      <c r="DS3">
        <v>0.9301</v>
      </c>
      <c r="DT3">
        <v>0.96</v>
      </c>
      <c r="DU3">
        <v>0.96</v>
      </c>
      <c r="DV3">
        <v>0.96</v>
      </c>
      <c r="DW3">
        <v>0.96</v>
      </c>
      <c r="DX3">
        <v>0.9723</v>
      </c>
    </row>
    <row r="4" spans="1:128">
      <c r="A4">
        <v>0.3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0.0001766</v>
      </c>
      <c r="CA4">
        <v>0.00024</v>
      </c>
      <c r="CB4">
        <v>0.0003011</v>
      </c>
      <c r="CC4">
        <v>0.0003335</v>
      </c>
      <c r="CD4">
        <v>0.0003395</v>
      </c>
      <c r="CE4">
        <v>0.0003445</v>
      </c>
      <c r="CF4">
        <v>0.0003813</v>
      </c>
      <c r="CG4">
        <v>0.0004254</v>
      </c>
      <c r="CH4">
        <v>0.0004695</v>
      </c>
      <c r="CI4">
        <v>0.0005113</v>
      </c>
      <c r="CJ4">
        <v>0.0005463</v>
      </c>
      <c r="CK4">
        <v>0.0005892</v>
      </c>
      <c r="CL4">
        <v>0.0006404</v>
      </c>
      <c r="CM4">
        <v>0.0006895</v>
      </c>
      <c r="CN4">
        <v>0.0007287</v>
      </c>
      <c r="CO4">
        <v>0.0008774</v>
      </c>
      <c r="CP4">
        <v>0.001</v>
      </c>
      <c r="CQ4">
        <v>0.0013</v>
      </c>
      <c r="CR4">
        <v>0.0015</v>
      </c>
      <c r="CS4">
        <v>0.0017</v>
      </c>
      <c r="CT4">
        <v>0.0021</v>
      </c>
      <c r="CU4">
        <v>0.0036</v>
      </c>
      <c r="CV4">
        <v>0.0067</v>
      </c>
      <c r="CW4">
        <v>0.0123</v>
      </c>
      <c r="CX4">
        <v>0.0259</v>
      </c>
      <c r="CY4">
        <v>0.0681</v>
      </c>
      <c r="CZ4">
        <v>0.1305</v>
      </c>
      <c r="DA4">
        <v>0.1942</v>
      </c>
      <c r="DB4">
        <v>0.2356</v>
      </c>
      <c r="DC4">
        <v>0.2659</v>
      </c>
      <c r="DD4">
        <v>0.332</v>
      </c>
      <c r="DE4">
        <v>0.3964</v>
      </c>
      <c r="DF4">
        <v>0.4407</v>
      </c>
      <c r="DG4">
        <v>0.4636</v>
      </c>
      <c r="DH4">
        <v>0.5527</v>
      </c>
      <c r="DI4">
        <v>0.5745</v>
      </c>
      <c r="DJ4">
        <v>0.724</v>
      </c>
      <c r="DK4">
        <v>0.7567</v>
      </c>
      <c r="DL4">
        <v>0.7846</v>
      </c>
      <c r="DM4">
        <v>0.8</v>
      </c>
      <c r="DN4">
        <v>0.8</v>
      </c>
      <c r="DO4">
        <v>0.8</v>
      </c>
      <c r="DP4">
        <v>0.8</v>
      </c>
      <c r="DQ4">
        <v>0.8</v>
      </c>
      <c r="DR4">
        <v>0.8</v>
      </c>
      <c r="DS4">
        <v>0.9301</v>
      </c>
      <c r="DT4">
        <v>0.96</v>
      </c>
      <c r="DU4">
        <v>0.96</v>
      </c>
      <c r="DV4">
        <v>0.96</v>
      </c>
      <c r="DW4">
        <v>0.96</v>
      </c>
      <c r="DX4">
        <v>0.9723</v>
      </c>
    </row>
    <row r="5" spans="1:128">
      <c r="A5">
        <v>0.4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0.0001766</v>
      </c>
      <c r="CA5">
        <v>0.00024</v>
      </c>
      <c r="CB5">
        <v>0.0003033</v>
      </c>
      <c r="CC5">
        <v>0.0003437</v>
      </c>
      <c r="CD5">
        <v>0.0003718</v>
      </c>
      <c r="CE5">
        <v>0.0004116</v>
      </c>
      <c r="CF5">
        <v>0.0004872</v>
      </c>
      <c r="CG5">
        <v>0.0005829</v>
      </c>
      <c r="CH5">
        <v>0.0006662</v>
      </c>
      <c r="CI5">
        <v>0.0007344</v>
      </c>
      <c r="CJ5">
        <v>0.0007913</v>
      </c>
      <c r="CK5">
        <v>0.0008405</v>
      </c>
      <c r="CL5">
        <v>0.0008785</v>
      </c>
      <c r="CM5">
        <v>0.0009174</v>
      </c>
      <c r="CN5">
        <v>0.0009718</v>
      </c>
      <c r="CO5">
        <v>0.0013</v>
      </c>
      <c r="CP5">
        <v>0.0016</v>
      </c>
      <c r="CQ5">
        <v>0.0019</v>
      </c>
      <c r="CR5">
        <v>0.0026</v>
      </c>
      <c r="CS5">
        <v>0.0041</v>
      </c>
      <c r="CT5">
        <v>0.0088</v>
      </c>
      <c r="CU5">
        <v>0.0157</v>
      </c>
      <c r="CV5">
        <v>0.029</v>
      </c>
      <c r="CW5">
        <v>0.0569</v>
      </c>
      <c r="CX5">
        <v>0.1041</v>
      </c>
      <c r="CY5">
        <v>0.1707</v>
      </c>
      <c r="CZ5">
        <v>0.2264</v>
      </c>
      <c r="DA5">
        <v>0.2787</v>
      </c>
      <c r="DB5">
        <v>0.3156</v>
      </c>
      <c r="DC5">
        <v>0.3522</v>
      </c>
      <c r="DD5">
        <v>0.4284</v>
      </c>
      <c r="DE5">
        <v>0.464</v>
      </c>
      <c r="DF5">
        <v>0.4754</v>
      </c>
      <c r="DG5">
        <v>0.4806</v>
      </c>
      <c r="DH5">
        <v>0.564</v>
      </c>
      <c r="DI5">
        <v>0.5838</v>
      </c>
      <c r="DJ5">
        <v>0.7294</v>
      </c>
      <c r="DK5">
        <v>0.7585</v>
      </c>
      <c r="DL5">
        <v>0.7854</v>
      </c>
      <c r="DM5">
        <v>0.8</v>
      </c>
      <c r="DN5">
        <v>0.8</v>
      </c>
      <c r="DO5">
        <v>0.8</v>
      </c>
      <c r="DP5">
        <v>0.8</v>
      </c>
      <c r="DQ5">
        <v>0.8</v>
      </c>
      <c r="DR5">
        <v>0.8</v>
      </c>
      <c r="DS5">
        <v>0.9301</v>
      </c>
      <c r="DT5">
        <v>0.96</v>
      </c>
      <c r="DU5">
        <v>0.96</v>
      </c>
      <c r="DV5">
        <v>0.96</v>
      </c>
      <c r="DW5">
        <v>0.96</v>
      </c>
      <c r="DX5">
        <v>0.9723</v>
      </c>
    </row>
    <row r="6" spans="1:128">
      <c r="A6">
        <v>0.5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0.0001807</v>
      </c>
      <c r="CA6">
        <v>0.000263</v>
      </c>
      <c r="CB6">
        <v>0.0003642</v>
      </c>
      <c r="CC6">
        <v>0.0004576</v>
      </c>
      <c r="CD6">
        <v>0.0005491</v>
      </c>
      <c r="CE6">
        <v>0.0006352</v>
      </c>
      <c r="CF6">
        <v>0.000751</v>
      </c>
      <c r="CG6">
        <v>0.0008854</v>
      </c>
      <c r="CH6">
        <v>0.0009965</v>
      </c>
      <c r="CI6">
        <v>0.0011</v>
      </c>
      <c r="CJ6">
        <v>0.0012</v>
      </c>
      <c r="CK6">
        <v>0.0013</v>
      </c>
      <c r="CL6">
        <v>0.0014</v>
      </c>
      <c r="CM6">
        <v>0.0015</v>
      </c>
      <c r="CN6">
        <v>0.0016</v>
      </c>
      <c r="CO6">
        <v>0.0023</v>
      </c>
      <c r="CP6">
        <v>0.0042</v>
      </c>
      <c r="CQ6">
        <v>0.0076</v>
      </c>
      <c r="CR6">
        <v>0.011</v>
      </c>
      <c r="CS6">
        <v>0.0161</v>
      </c>
      <c r="CT6">
        <v>0.0364</v>
      </c>
      <c r="CU6">
        <v>0.0711</v>
      </c>
      <c r="CV6">
        <v>0.1053</v>
      </c>
      <c r="CW6">
        <v>0.1478</v>
      </c>
      <c r="CX6">
        <v>0.2068</v>
      </c>
      <c r="CY6">
        <v>0.2592</v>
      </c>
      <c r="CZ6">
        <v>0.3103</v>
      </c>
      <c r="DA6">
        <v>0.3726</v>
      </c>
      <c r="DB6">
        <v>0.4133</v>
      </c>
      <c r="DC6">
        <v>0.4425</v>
      </c>
      <c r="DD6">
        <v>0.4725</v>
      </c>
      <c r="DE6">
        <v>0.4804</v>
      </c>
      <c r="DF6">
        <v>0.4854</v>
      </c>
      <c r="DG6">
        <v>0.4895</v>
      </c>
      <c r="DH6">
        <v>0.5695</v>
      </c>
      <c r="DI6">
        <v>0.5863</v>
      </c>
      <c r="DJ6">
        <v>0.73</v>
      </c>
      <c r="DK6">
        <v>0.7585</v>
      </c>
      <c r="DL6">
        <v>0.7854</v>
      </c>
      <c r="DM6">
        <v>0.8</v>
      </c>
      <c r="DN6">
        <v>0.8</v>
      </c>
      <c r="DO6">
        <v>0.8</v>
      </c>
      <c r="DP6">
        <v>0.8</v>
      </c>
      <c r="DQ6">
        <v>0.8</v>
      </c>
      <c r="DR6">
        <v>0.8</v>
      </c>
      <c r="DS6">
        <v>0.9301</v>
      </c>
      <c r="DT6">
        <v>0.96</v>
      </c>
      <c r="DU6">
        <v>0.96</v>
      </c>
      <c r="DV6">
        <v>0.96</v>
      </c>
      <c r="DW6">
        <v>0.96</v>
      </c>
      <c r="DX6">
        <v>0.9723</v>
      </c>
    </row>
    <row r="7" spans="1:128">
      <c r="A7">
        <v>0.6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0.0001044</v>
      </c>
      <c r="BZ7">
        <v>0.000213</v>
      </c>
      <c r="CA7">
        <v>0.0003369</v>
      </c>
      <c r="CB7">
        <v>0.0005022</v>
      </c>
      <c r="CC7">
        <v>0.0006602</v>
      </c>
      <c r="CD7">
        <v>0.0008161</v>
      </c>
      <c r="CE7">
        <v>0.0009741</v>
      </c>
      <c r="CF7">
        <v>0.0011</v>
      </c>
      <c r="CG7">
        <v>0.0013</v>
      </c>
      <c r="CH7">
        <v>0.0015</v>
      </c>
      <c r="CI7">
        <v>0.0017</v>
      </c>
      <c r="CJ7">
        <v>0.0019</v>
      </c>
      <c r="CK7">
        <v>0.0022</v>
      </c>
      <c r="CL7">
        <v>0.0026</v>
      </c>
      <c r="CM7">
        <v>0.0031</v>
      </c>
      <c r="CN7">
        <v>0.0036</v>
      </c>
      <c r="CO7">
        <v>0.0078</v>
      </c>
      <c r="CP7">
        <v>0.0133</v>
      </c>
      <c r="CQ7">
        <v>0.0234</v>
      </c>
      <c r="CR7">
        <v>0.0413</v>
      </c>
      <c r="CS7">
        <v>0.0651</v>
      </c>
      <c r="CT7">
        <v>0.1112</v>
      </c>
      <c r="CU7">
        <v>0.1545</v>
      </c>
      <c r="CV7">
        <v>0.1904</v>
      </c>
      <c r="CW7">
        <v>0.2303</v>
      </c>
      <c r="CX7">
        <v>0.2866</v>
      </c>
      <c r="CY7">
        <v>0.3417</v>
      </c>
      <c r="CZ7">
        <v>0.3996</v>
      </c>
      <c r="DA7">
        <v>0.4508</v>
      </c>
      <c r="DB7">
        <v>0.4679</v>
      </c>
      <c r="DC7">
        <v>0.4756</v>
      </c>
      <c r="DD7">
        <v>0.4829</v>
      </c>
      <c r="DE7">
        <v>0.4893</v>
      </c>
      <c r="DF7">
        <v>0.4922</v>
      </c>
      <c r="DG7">
        <v>0.4934</v>
      </c>
      <c r="DH7">
        <v>0.57</v>
      </c>
      <c r="DI7">
        <v>0.5863</v>
      </c>
      <c r="DJ7">
        <v>0.73</v>
      </c>
      <c r="DK7">
        <v>0.7585</v>
      </c>
      <c r="DL7">
        <v>0.7854</v>
      </c>
      <c r="DM7">
        <v>0.8</v>
      </c>
      <c r="DN7">
        <v>0.8</v>
      </c>
      <c r="DO7">
        <v>0.8</v>
      </c>
      <c r="DP7">
        <v>0.8</v>
      </c>
      <c r="DQ7">
        <v>0.8</v>
      </c>
      <c r="DR7">
        <v>0.8</v>
      </c>
      <c r="DS7">
        <v>0.9301</v>
      </c>
      <c r="DT7">
        <v>0.96</v>
      </c>
      <c r="DU7">
        <v>0.96</v>
      </c>
      <c r="DV7">
        <v>0.96</v>
      </c>
      <c r="DW7">
        <v>0.96</v>
      </c>
      <c r="DX7">
        <v>0.9723</v>
      </c>
    </row>
    <row r="8" spans="1:128">
      <c r="A8">
        <v>0.7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0.0001009</v>
      </c>
      <c r="BX8">
        <v>0.0001111</v>
      </c>
      <c r="BY8">
        <v>0.000123</v>
      </c>
      <c r="BZ8">
        <v>0.0002653</v>
      </c>
      <c r="CA8">
        <v>0.0004437</v>
      </c>
      <c r="CB8">
        <v>0.0006726</v>
      </c>
      <c r="CC8">
        <v>0.0009037</v>
      </c>
      <c r="CD8">
        <v>0.0011</v>
      </c>
      <c r="CE8">
        <v>0.0014</v>
      </c>
      <c r="CF8">
        <v>0.0017</v>
      </c>
      <c r="CG8">
        <v>0.0022</v>
      </c>
      <c r="CH8">
        <v>0.0027</v>
      </c>
      <c r="CI8">
        <v>0.0035</v>
      </c>
      <c r="CJ8">
        <v>0.0044</v>
      </c>
      <c r="CK8">
        <v>0.0054</v>
      </c>
      <c r="CL8">
        <v>0.0066</v>
      </c>
      <c r="CM8">
        <v>0.0079</v>
      </c>
      <c r="CN8">
        <v>0.0092</v>
      </c>
      <c r="CO8">
        <v>0.0194</v>
      </c>
      <c r="CP8">
        <v>0.0408</v>
      </c>
      <c r="CQ8">
        <v>0.0731</v>
      </c>
      <c r="CR8">
        <v>0.105</v>
      </c>
      <c r="CS8">
        <v>0.1366</v>
      </c>
      <c r="CT8">
        <v>0.1872</v>
      </c>
      <c r="CU8">
        <v>0.2252</v>
      </c>
      <c r="CV8">
        <v>0.2586</v>
      </c>
      <c r="CW8">
        <v>0.3019</v>
      </c>
      <c r="CX8">
        <v>0.3618</v>
      </c>
      <c r="CY8">
        <v>0.4165</v>
      </c>
      <c r="CZ8">
        <v>0.4524</v>
      </c>
      <c r="DA8">
        <v>0.4766</v>
      </c>
      <c r="DB8">
        <v>0.4803</v>
      </c>
      <c r="DC8">
        <v>0.4833</v>
      </c>
      <c r="DD8">
        <v>0.4905</v>
      </c>
      <c r="DE8">
        <v>0.4933</v>
      </c>
      <c r="DF8">
        <v>0.4968</v>
      </c>
      <c r="DG8">
        <v>0.5027</v>
      </c>
      <c r="DH8">
        <v>0.57</v>
      </c>
      <c r="DI8">
        <v>0.5863</v>
      </c>
      <c r="DJ8">
        <v>0.73</v>
      </c>
      <c r="DK8">
        <v>0.7585</v>
      </c>
      <c r="DL8">
        <v>0.7854</v>
      </c>
      <c r="DM8">
        <v>0.8</v>
      </c>
      <c r="DN8">
        <v>0.8</v>
      </c>
      <c r="DO8">
        <v>0.8</v>
      </c>
      <c r="DP8">
        <v>0.8</v>
      </c>
      <c r="DQ8">
        <v>0.8</v>
      </c>
      <c r="DR8">
        <v>0.8</v>
      </c>
      <c r="DS8">
        <v>0.9301</v>
      </c>
      <c r="DT8">
        <v>0.96</v>
      </c>
      <c r="DU8">
        <v>0.96</v>
      </c>
      <c r="DV8">
        <v>0.96</v>
      </c>
      <c r="DW8">
        <v>0.96</v>
      </c>
      <c r="DX8">
        <v>0.9723</v>
      </c>
    </row>
    <row r="9" spans="1:128">
      <c r="A9">
        <v>0.8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0.0001031</v>
      </c>
      <c r="BW9">
        <v>0.000114</v>
      </c>
      <c r="BX9">
        <v>0.0001257</v>
      </c>
      <c r="BY9">
        <v>0.0001411</v>
      </c>
      <c r="BZ9">
        <v>0.0003209</v>
      </c>
      <c r="CA9">
        <v>0.0005476</v>
      </c>
      <c r="CB9">
        <v>0.0008489</v>
      </c>
      <c r="CC9">
        <v>0.0012</v>
      </c>
      <c r="CD9">
        <v>0.0016</v>
      </c>
      <c r="CE9">
        <v>0.0022</v>
      </c>
      <c r="CF9">
        <v>0.003</v>
      </c>
      <c r="CG9">
        <v>0.0041</v>
      </c>
      <c r="CH9">
        <v>0.0053</v>
      </c>
      <c r="CI9">
        <v>0.0068</v>
      </c>
      <c r="CJ9">
        <v>0.0086</v>
      </c>
      <c r="CK9">
        <v>0.0107</v>
      </c>
      <c r="CL9">
        <v>0.0132</v>
      </c>
      <c r="CM9">
        <v>0.0161</v>
      </c>
      <c r="CN9">
        <v>0.0194</v>
      </c>
      <c r="CO9">
        <v>0.048</v>
      </c>
      <c r="CP9">
        <v>0.0895</v>
      </c>
      <c r="CQ9">
        <v>0.1327</v>
      </c>
      <c r="CR9">
        <v>0.1672</v>
      </c>
      <c r="CS9">
        <v>0.1964</v>
      </c>
      <c r="CT9">
        <v>0.2398</v>
      </c>
      <c r="CU9">
        <v>0.2831</v>
      </c>
      <c r="CV9">
        <v>0.3256</v>
      </c>
      <c r="CW9">
        <v>0.3696</v>
      </c>
      <c r="CX9">
        <v>0.422</v>
      </c>
      <c r="CY9">
        <v>0.4546</v>
      </c>
      <c r="CZ9">
        <v>0.4689</v>
      </c>
      <c r="DA9">
        <v>0.4825</v>
      </c>
      <c r="DB9">
        <v>0.4862</v>
      </c>
      <c r="DC9">
        <v>0.4897</v>
      </c>
      <c r="DD9">
        <v>0.4934</v>
      </c>
      <c r="DE9">
        <v>0.4993</v>
      </c>
      <c r="DF9">
        <v>0.5073</v>
      </c>
      <c r="DG9">
        <v>0.5153</v>
      </c>
      <c r="DH9">
        <v>0.57</v>
      </c>
      <c r="DI9">
        <v>0.5863</v>
      </c>
      <c r="DJ9">
        <v>0.73</v>
      </c>
      <c r="DK9">
        <v>0.7585</v>
      </c>
      <c r="DL9">
        <v>0.7854</v>
      </c>
      <c r="DM9">
        <v>0.8</v>
      </c>
      <c r="DN9">
        <v>0.8</v>
      </c>
      <c r="DO9">
        <v>0.8</v>
      </c>
      <c r="DP9">
        <v>0.8</v>
      </c>
      <c r="DQ9">
        <v>0.8</v>
      </c>
      <c r="DR9">
        <v>0.8</v>
      </c>
      <c r="DS9">
        <v>0.9301</v>
      </c>
      <c r="DT9">
        <v>0.96</v>
      </c>
      <c r="DU9">
        <v>0.96</v>
      </c>
      <c r="DV9">
        <v>0.96</v>
      </c>
      <c r="DW9">
        <v>0.96</v>
      </c>
      <c r="DX9">
        <v>0.9723</v>
      </c>
    </row>
    <row r="10" spans="1:128">
      <c r="A10">
        <v>0.9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0.0001059</v>
      </c>
      <c r="BV10">
        <v>0.0001173</v>
      </c>
      <c r="BW10">
        <v>0.0001311</v>
      </c>
      <c r="BX10">
        <v>0.0001459</v>
      </c>
      <c r="BY10">
        <v>0.0001636</v>
      </c>
      <c r="BZ10">
        <v>0.0003746</v>
      </c>
      <c r="CA10">
        <v>0.0006567</v>
      </c>
      <c r="CB10">
        <v>0.0011</v>
      </c>
      <c r="CC10">
        <v>0.0017</v>
      </c>
      <c r="CD10">
        <v>0.0025</v>
      </c>
      <c r="CE10">
        <v>0.0035</v>
      </c>
      <c r="CF10">
        <v>0.0049</v>
      </c>
      <c r="CG10">
        <v>0.0067</v>
      </c>
      <c r="CH10">
        <v>0.0088</v>
      </c>
      <c r="CI10">
        <v>0.0117</v>
      </c>
      <c r="CJ10">
        <v>0.0152</v>
      </c>
      <c r="CK10">
        <v>0.0196</v>
      </c>
      <c r="CL10">
        <v>0.0248</v>
      </c>
      <c r="CM10">
        <v>0.031</v>
      </c>
      <c r="CN10">
        <v>0.0383</v>
      </c>
      <c r="CO10">
        <v>0.087</v>
      </c>
      <c r="CP10">
        <v>0.1384</v>
      </c>
      <c r="CQ10">
        <v>0.1795</v>
      </c>
      <c r="CR10">
        <v>0.2087</v>
      </c>
      <c r="CS10">
        <v>0.2359</v>
      </c>
      <c r="CT10">
        <v>0.2875</v>
      </c>
      <c r="CU10">
        <v>0.3399</v>
      </c>
      <c r="CV10">
        <v>0.3769</v>
      </c>
      <c r="CW10">
        <v>0.4138</v>
      </c>
      <c r="CX10">
        <v>0.4537</v>
      </c>
      <c r="CY10">
        <v>0.4659</v>
      </c>
      <c r="CZ10">
        <v>0.4749</v>
      </c>
      <c r="DA10">
        <v>0.4877</v>
      </c>
      <c r="DB10">
        <v>0.4909</v>
      </c>
      <c r="DC10">
        <v>0.4926</v>
      </c>
      <c r="DD10">
        <v>0.4977</v>
      </c>
      <c r="DE10">
        <v>0.508</v>
      </c>
      <c r="DF10">
        <v>0.5184</v>
      </c>
      <c r="DG10">
        <v>0.5287</v>
      </c>
      <c r="DH10">
        <v>0.57</v>
      </c>
      <c r="DI10">
        <v>0.5863</v>
      </c>
      <c r="DJ10">
        <v>0.73</v>
      </c>
      <c r="DK10">
        <v>0.7585</v>
      </c>
      <c r="DL10">
        <v>0.7854</v>
      </c>
      <c r="DM10">
        <v>0.8</v>
      </c>
      <c r="DN10">
        <v>0.8</v>
      </c>
      <c r="DO10">
        <v>0.8</v>
      </c>
      <c r="DP10">
        <v>0.8</v>
      </c>
      <c r="DQ10">
        <v>0.8</v>
      </c>
      <c r="DR10">
        <v>0.8</v>
      </c>
      <c r="DS10">
        <v>0.9301</v>
      </c>
      <c r="DT10">
        <v>0.96</v>
      </c>
      <c r="DU10">
        <v>0.96</v>
      </c>
      <c r="DV10">
        <v>0.96</v>
      </c>
      <c r="DW10">
        <v>0.96</v>
      </c>
      <c r="DX10">
        <v>0.9723</v>
      </c>
    </row>
    <row r="11" spans="1:128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0.000106</v>
      </c>
      <c r="BU11">
        <v>0.0001192</v>
      </c>
      <c r="BV11">
        <v>0.0001323</v>
      </c>
      <c r="BW11">
        <v>0.0001473</v>
      </c>
      <c r="BX11">
        <v>0.0001629</v>
      </c>
      <c r="BY11">
        <v>0.0001823</v>
      </c>
      <c r="BZ11">
        <v>0.0004304</v>
      </c>
      <c r="CA11">
        <v>0.0007836</v>
      </c>
      <c r="CB11">
        <v>0.0014</v>
      </c>
      <c r="CC11">
        <v>0.0022</v>
      </c>
      <c r="CD11">
        <v>0.0035</v>
      </c>
      <c r="CE11">
        <v>0.0051</v>
      </c>
      <c r="CF11">
        <v>0.0072</v>
      </c>
      <c r="CG11">
        <v>0.0101</v>
      </c>
      <c r="CH11">
        <v>0.0138</v>
      </c>
      <c r="CI11">
        <v>0.0187</v>
      </c>
      <c r="CJ11">
        <v>0.0248</v>
      </c>
      <c r="CK11">
        <v>0.0325</v>
      </c>
      <c r="CL11">
        <v>0.0416</v>
      </c>
      <c r="CM11">
        <v>0.0515</v>
      </c>
      <c r="CN11">
        <v>0.0624</v>
      </c>
      <c r="CO11">
        <v>0.1239</v>
      </c>
      <c r="CP11">
        <v>0.1738</v>
      </c>
      <c r="CQ11">
        <v>0.2085</v>
      </c>
      <c r="CR11">
        <v>0.24</v>
      </c>
      <c r="CS11">
        <v>0.2722</v>
      </c>
      <c r="CT11">
        <v>0.3338</v>
      </c>
      <c r="CU11">
        <v>0.3801</v>
      </c>
      <c r="CV11">
        <v>0.4121</v>
      </c>
      <c r="CW11">
        <v>0.438</v>
      </c>
      <c r="CX11">
        <v>0.4641</v>
      </c>
      <c r="CY11">
        <v>0.4713</v>
      </c>
      <c r="CZ11">
        <v>0.4804</v>
      </c>
      <c r="DA11">
        <v>0.491</v>
      </c>
      <c r="DB11">
        <v>0.4924</v>
      </c>
      <c r="DC11">
        <v>0.4934</v>
      </c>
      <c r="DD11">
        <v>0.5039</v>
      </c>
      <c r="DE11">
        <v>0.5167</v>
      </c>
      <c r="DF11">
        <v>0.5293</v>
      </c>
      <c r="DG11">
        <v>0.5335</v>
      </c>
      <c r="DH11">
        <v>0.57</v>
      </c>
      <c r="DI11">
        <v>0.5863</v>
      </c>
      <c r="DJ11">
        <v>0.73</v>
      </c>
      <c r="DK11">
        <v>0.7585</v>
      </c>
      <c r="DL11">
        <v>0.7854</v>
      </c>
      <c r="DM11">
        <v>0.8</v>
      </c>
      <c r="DN11">
        <v>0.8</v>
      </c>
      <c r="DO11">
        <v>0.8</v>
      </c>
      <c r="DP11">
        <v>0.8</v>
      </c>
      <c r="DQ11">
        <v>0.8</v>
      </c>
      <c r="DR11">
        <v>0.8</v>
      </c>
      <c r="DS11">
        <v>0.9301</v>
      </c>
      <c r="DT11">
        <v>0.96</v>
      </c>
      <c r="DU11">
        <v>0.96</v>
      </c>
      <c r="DV11">
        <v>0.96</v>
      </c>
      <c r="DW11">
        <v>0.96</v>
      </c>
      <c r="DX11">
        <v>0.9723</v>
      </c>
    </row>
    <row r="12" spans="1:128">
      <c r="A12">
        <v>1.1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0.0001014</v>
      </c>
      <c r="BT12">
        <v>0.0001174</v>
      </c>
      <c r="BU12">
        <v>0.0001316</v>
      </c>
      <c r="BV12">
        <v>0.0001458</v>
      </c>
      <c r="BW12">
        <v>0.0001622</v>
      </c>
      <c r="BX12">
        <v>0.0001793</v>
      </c>
      <c r="BY12">
        <v>0.000201</v>
      </c>
      <c r="BZ12">
        <v>0.0004887</v>
      </c>
      <c r="CA12">
        <v>0.0009451</v>
      </c>
      <c r="CB12">
        <v>0.0017</v>
      </c>
      <c r="CC12">
        <v>0.0029</v>
      </c>
      <c r="CD12">
        <v>0.0046</v>
      </c>
      <c r="CE12">
        <v>0.0069</v>
      </c>
      <c r="CF12">
        <v>0.01</v>
      </c>
      <c r="CG12">
        <v>0.0145</v>
      </c>
      <c r="CH12">
        <v>0.0201</v>
      </c>
      <c r="CI12">
        <v>0.0274</v>
      </c>
      <c r="CJ12">
        <v>0.0367</v>
      </c>
      <c r="CK12">
        <v>0.0478</v>
      </c>
      <c r="CL12">
        <v>0.0601</v>
      </c>
      <c r="CM12">
        <v>0.073</v>
      </c>
      <c r="CN12">
        <v>0.0866</v>
      </c>
      <c r="CO12">
        <v>0.1522</v>
      </c>
      <c r="CP12">
        <v>0.1953</v>
      </c>
      <c r="CQ12">
        <v>0.2327</v>
      </c>
      <c r="CR12">
        <v>0.2691</v>
      </c>
      <c r="CS12">
        <v>0.3067</v>
      </c>
      <c r="CT12">
        <v>0.3679</v>
      </c>
      <c r="CU12">
        <v>0.4091</v>
      </c>
      <c r="CV12">
        <v>0.4315</v>
      </c>
      <c r="CW12">
        <v>0.448</v>
      </c>
      <c r="CX12">
        <v>0.4684</v>
      </c>
      <c r="CY12">
        <v>0.4764</v>
      </c>
      <c r="CZ12">
        <v>0.4843</v>
      </c>
      <c r="DA12">
        <v>0.4918</v>
      </c>
      <c r="DB12">
        <v>0.493</v>
      </c>
      <c r="DC12">
        <v>0.4947</v>
      </c>
      <c r="DD12">
        <v>0.5097</v>
      </c>
      <c r="DE12">
        <v>0.5246</v>
      </c>
      <c r="DF12">
        <v>0.5327</v>
      </c>
      <c r="DG12">
        <v>0.537</v>
      </c>
      <c r="DH12">
        <v>0.57</v>
      </c>
      <c r="DI12">
        <v>0.5863</v>
      </c>
      <c r="DJ12">
        <v>0.73</v>
      </c>
      <c r="DK12">
        <v>0.7585</v>
      </c>
      <c r="DL12">
        <v>0.7854</v>
      </c>
      <c r="DM12">
        <v>0.8</v>
      </c>
      <c r="DN12">
        <v>0.8</v>
      </c>
      <c r="DO12">
        <v>0.8</v>
      </c>
      <c r="DP12">
        <v>0.8</v>
      </c>
      <c r="DQ12">
        <v>0.8</v>
      </c>
      <c r="DR12">
        <v>0.8</v>
      </c>
      <c r="DS12">
        <v>0.9301</v>
      </c>
      <c r="DT12">
        <v>0.96</v>
      </c>
      <c r="DU12">
        <v>0.96</v>
      </c>
      <c r="DV12">
        <v>0.96</v>
      </c>
      <c r="DW12">
        <v>0.96</v>
      </c>
      <c r="DX12">
        <v>0.9723</v>
      </c>
    </row>
    <row r="13" spans="1:128">
      <c r="A13">
        <v>1.2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0.0001104</v>
      </c>
      <c r="BT13">
        <v>0.000128</v>
      </c>
      <c r="BU13">
        <v>0.0001434</v>
      </c>
      <c r="BV13">
        <v>0.0001587</v>
      </c>
      <c r="BW13">
        <v>0.0001765</v>
      </c>
      <c r="BX13">
        <v>0.0001952</v>
      </c>
      <c r="BY13">
        <v>0.0002201</v>
      </c>
      <c r="BZ13">
        <v>0.0005553</v>
      </c>
      <c r="CA13">
        <v>0.0011</v>
      </c>
      <c r="CB13">
        <v>0.0021</v>
      </c>
      <c r="CC13">
        <v>0.0037</v>
      </c>
      <c r="CD13">
        <v>0.0059</v>
      </c>
      <c r="CE13">
        <v>0.009</v>
      </c>
      <c r="CF13">
        <v>0.0133</v>
      </c>
      <c r="CG13">
        <v>0.0195</v>
      </c>
      <c r="CH13">
        <v>0.0271</v>
      </c>
      <c r="CI13">
        <v>0.0371</v>
      </c>
      <c r="CJ13">
        <v>0.0492</v>
      </c>
      <c r="CK13">
        <v>0.0628</v>
      </c>
      <c r="CL13">
        <v>0.0775</v>
      </c>
      <c r="CM13">
        <v>0.0923</v>
      </c>
      <c r="CN13">
        <v>0.1071</v>
      </c>
      <c r="CO13">
        <v>0.1715</v>
      </c>
      <c r="CP13">
        <v>0.2124</v>
      </c>
      <c r="CQ13">
        <v>0.2551</v>
      </c>
      <c r="CR13">
        <v>0.2965</v>
      </c>
      <c r="CS13">
        <v>0.3384</v>
      </c>
      <c r="CT13">
        <v>0.3941</v>
      </c>
      <c r="CU13">
        <v>0.4259</v>
      </c>
      <c r="CV13">
        <v>0.4412</v>
      </c>
      <c r="CW13">
        <v>0.4551</v>
      </c>
      <c r="CX13">
        <v>0.4725</v>
      </c>
      <c r="CY13">
        <v>0.4803</v>
      </c>
      <c r="CZ13">
        <v>0.4864</v>
      </c>
      <c r="DA13">
        <v>0.4923</v>
      </c>
      <c r="DB13">
        <v>0.4935</v>
      </c>
      <c r="DC13">
        <v>0.498</v>
      </c>
      <c r="DD13">
        <v>0.5148</v>
      </c>
      <c r="DE13">
        <v>0.5304</v>
      </c>
      <c r="DF13">
        <v>0.5354</v>
      </c>
      <c r="DG13">
        <v>0.5403</v>
      </c>
      <c r="DH13">
        <v>0.57</v>
      </c>
      <c r="DI13">
        <v>0.5863</v>
      </c>
      <c r="DJ13">
        <v>0.73</v>
      </c>
      <c r="DK13">
        <v>0.7585</v>
      </c>
      <c r="DL13">
        <v>0.7854</v>
      </c>
      <c r="DM13">
        <v>0.8</v>
      </c>
      <c r="DN13">
        <v>0.8</v>
      </c>
      <c r="DO13">
        <v>0.8</v>
      </c>
      <c r="DP13">
        <v>0.8</v>
      </c>
      <c r="DQ13">
        <v>0.8</v>
      </c>
      <c r="DR13">
        <v>0.8</v>
      </c>
      <c r="DS13">
        <v>0.9301</v>
      </c>
      <c r="DT13">
        <v>0.96</v>
      </c>
      <c r="DU13">
        <v>0.96</v>
      </c>
      <c r="DV13">
        <v>0.96</v>
      </c>
      <c r="DW13">
        <v>0.96</v>
      </c>
      <c r="DX13">
        <v>0.9723</v>
      </c>
    </row>
    <row r="14" spans="1:128">
      <c r="A14">
        <v>1.3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0.000119</v>
      </c>
      <c r="BT14">
        <v>0.0001389</v>
      </c>
      <c r="BU14">
        <v>0.0001557</v>
      </c>
      <c r="BV14">
        <v>0.0001724</v>
      </c>
      <c r="BW14">
        <v>0.0001936</v>
      </c>
      <c r="BX14">
        <v>0.0002164</v>
      </c>
      <c r="BY14">
        <v>0.0002449</v>
      </c>
      <c r="BZ14">
        <v>0.0006366</v>
      </c>
      <c r="CA14">
        <v>0.0013</v>
      </c>
      <c r="CB14">
        <v>0.0026</v>
      </c>
      <c r="CC14">
        <v>0.0045</v>
      </c>
      <c r="CD14">
        <v>0.0073</v>
      </c>
      <c r="CE14">
        <v>0.0113</v>
      </c>
      <c r="CF14">
        <v>0.0169</v>
      </c>
      <c r="CG14">
        <v>0.0248</v>
      </c>
      <c r="CH14">
        <v>0.0344</v>
      </c>
      <c r="CI14">
        <v>0.0467</v>
      </c>
      <c r="CJ14">
        <v>0.0608</v>
      </c>
      <c r="CK14">
        <v>0.0763</v>
      </c>
      <c r="CL14">
        <v>0.0926</v>
      </c>
      <c r="CM14">
        <v>0.1082</v>
      </c>
      <c r="CN14">
        <v>0.1234</v>
      </c>
      <c r="CO14">
        <v>0.1848</v>
      </c>
      <c r="CP14">
        <v>0.2283</v>
      </c>
      <c r="CQ14">
        <v>0.276</v>
      </c>
      <c r="CR14">
        <v>0.3221</v>
      </c>
      <c r="CS14">
        <v>0.3634</v>
      </c>
      <c r="CT14">
        <v>0.4116</v>
      </c>
      <c r="CU14">
        <v>0.4352</v>
      </c>
      <c r="CV14">
        <v>0.4481</v>
      </c>
      <c r="CW14">
        <v>0.462</v>
      </c>
      <c r="CX14">
        <v>0.4764</v>
      </c>
      <c r="CY14">
        <v>0.4828</v>
      </c>
      <c r="CZ14">
        <v>0.488</v>
      </c>
      <c r="DA14">
        <v>0.4926</v>
      </c>
      <c r="DB14">
        <v>0.4941</v>
      </c>
      <c r="DC14">
        <v>0.501</v>
      </c>
      <c r="DD14">
        <v>0.5191</v>
      </c>
      <c r="DE14">
        <v>0.5322</v>
      </c>
      <c r="DF14">
        <v>0.5378</v>
      </c>
      <c r="DG14">
        <v>0.5434</v>
      </c>
      <c r="DH14">
        <v>0.57</v>
      </c>
      <c r="DI14">
        <v>0.5863</v>
      </c>
      <c r="DJ14">
        <v>0.73</v>
      </c>
      <c r="DK14">
        <v>0.7585</v>
      </c>
      <c r="DL14">
        <v>0.7854</v>
      </c>
      <c r="DM14">
        <v>0.8</v>
      </c>
      <c r="DN14">
        <v>0.8</v>
      </c>
      <c r="DO14">
        <v>0.8</v>
      </c>
      <c r="DP14">
        <v>0.8</v>
      </c>
      <c r="DQ14">
        <v>0.8</v>
      </c>
      <c r="DR14">
        <v>0.8</v>
      </c>
      <c r="DS14">
        <v>0.9301</v>
      </c>
      <c r="DT14">
        <v>0.96</v>
      </c>
      <c r="DU14">
        <v>0.96</v>
      </c>
      <c r="DV14">
        <v>0.96</v>
      </c>
      <c r="DW14">
        <v>0.96</v>
      </c>
      <c r="DX14">
        <v>0.9723</v>
      </c>
    </row>
    <row r="15" spans="1:128">
      <c r="A15">
        <v>1.4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0.0001065</v>
      </c>
      <c r="BS15">
        <v>0.0001285</v>
      </c>
      <c r="BT15">
        <v>0.0001506</v>
      </c>
      <c r="BU15">
        <v>0.0001706</v>
      </c>
      <c r="BV15">
        <v>0.0001905</v>
      </c>
      <c r="BW15">
        <v>0.0002139</v>
      </c>
      <c r="BX15">
        <v>0.0002385</v>
      </c>
      <c r="BY15">
        <v>0.0002699</v>
      </c>
      <c r="BZ15">
        <v>0.000727</v>
      </c>
      <c r="CA15">
        <v>0.0015</v>
      </c>
      <c r="CB15">
        <v>0.003</v>
      </c>
      <c r="CC15">
        <v>0.0053</v>
      </c>
      <c r="CD15">
        <v>0.0089</v>
      </c>
      <c r="CE15">
        <v>0.0138</v>
      </c>
      <c r="CF15">
        <v>0.0207</v>
      </c>
      <c r="CG15">
        <v>0.0303</v>
      </c>
      <c r="CH15">
        <v>0.0416</v>
      </c>
      <c r="CI15">
        <v>0.0557</v>
      </c>
      <c r="CJ15">
        <v>0.0714</v>
      </c>
      <c r="CK15">
        <v>0.0882</v>
      </c>
      <c r="CL15">
        <v>0.1052</v>
      </c>
      <c r="CM15">
        <v>0.1212</v>
      </c>
      <c r="CN15">
        <v>0.1365</v>
      </c>
      <c r="CO15">
        <v>0.1954</v>
      </c>
      <c r="CP15">
        <v>0.2433</v>
      </c>
      <c r="CQ15">
        <v>0.2956</v>
      </c>
      <c r="CR15">
        <v>0.3444</v>
      </c>
      <c r="CS15">
        <v>0.3822</v>
      </c>
      <c r="CT15">
        <v>0.4221</v>
      </c>
      <c r="CU15">
        <v>0.4415</v>
      </c>
      <c r="CV15">
        <v>0.4547</v>
      </c>
      <c r="CW15">
        <v>0.4687</v>
      </c>
      <c r="CX15">
        <v>0.4791</v>
      </c>
      <c r="CY15">
        <v>0.4843</v>
      </c>
      <c r="CZ15">
        <v>0.4895</v>
      </c>
      <c r="DA15">
        <v>0.493</v>
      </c>
      <c r="DB15">
        <v>0.496</v>
      </c>
      <c r="DC15">
        <v>0.5037</v>
      </c>
      <c r="DD15">
        <v>0.5228</v>
      </c>
      <c r="DE15">
        <v>0.5339</v>
      </c>
      <c r="DF15">
        <v>0.5401</v>
      </c>
      <c r="DG15">
        <v>0.5464</v>
      </c>
      <c r="DH15">
        <v>0.57</v>
      </c>
      <c r="DI15">
        <v>0.5863</v>
      </c>
      <c r="DJ15">
        <v>0.73</v>
      </c>
      <c r="DK15">
        <v>0.7585</v>
      </c>
      <c r="DL15">
        <v>0.7854</v>
      </c>
      <c r="DM15">
        <v>0.8</v>
      </c>
      <c r="DN15">
        <v>0.8</v>
      </c>
      <c r="DO15">
        <v>0.8</v>
      </c>
      <c r="DP15">
        <v>0.8</v>
      </c>
      <c r="DQ15">
        <v>0.8</v>
      </c>
      <c r="DR15">
        <v>0.8</v>
      </c>
      <c r="DS15">
        <v>0.9301</v>
      </c>
      <c r="DT15">
        <v>0.96</v>
      </c>
      <c r="DU15">
        <v>0.96</v>
      </c>
      <c r="DV15">
        <v>0.96</v>
      </c>
      <c r="DW15">
        <v>0.96</v>
      </c>
      <c r="DX15">
        <v>0.9723</v>
      </c>
    </row>
    <row r="16" spans="1:128">
      <c r="A16">
        <v>1.5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0.0001004</v>
      </c>
      <c r="BR16">
        <v>0.0001153</v>
      </c>
      <c r="BS16">
        <v>0.0001403</v>
      </c>
      <c r="BT16">
        <v>0.0001654</v>
      </c>
      <c r="BU16">
        <v>0.0001877</v>
      </c>
      <c r="BV16">
        <v>0.0002098</v>
      </c>
      <c r="BW16">
        <v>0.0002348</v>
      </c>
      <c r="BX16">
        <v>0.0002608</v>
      </c>
      <c r="BY16">
        <v>0.0002951</v>
      </c>
      <c r="BZ16">
        <v>0.0008237</v>
      </c>
      <c r="CA16">
        <v>0.0018</v>
      </c>
      <c r="CB16">
        <v>0.0035</v>
      </c>
      <c r="CC16">
        <v>0.0062</v>
      </c>
      <c r="CD16">
        <v>0.0105</v>
      </c>
      <c r="CE16">
        <v>0.0164</v>
      </c>
      <c r="CF16">
        <v>0.0245</v>
      </c>
      <c r="CG16">
        <v>0.0356</v>
      </c>
      <c r="CH16">
        <v>0.0485</v>
      </c>
      <c r="CI16">
        <v>0.0639</v>
      </c>
      <c r="CJ16">
        <v>0.0806</v>
      </c>
      <c r="CK16">
        <v>0.0983</v>
      </c>
      <c r="CL16">
        <v>0.1157</v>
      </c>
      <c r="CM16">
        <v>0.1318</v>
      </c>
      <c r="CN16">
        <v>0.147</v>
      </c>
      <c r="CO16">
        <v>0.205</v>
      </c>
      <c r="CP16">
        <v>0.2573</v>
      </c>
      <c r="CQ16">
        <v>0.3135</v>
      </c>
      <c r="CR16">
        <v>0.3626</v>
      </c>
      <c r="CS16">
        <v>0.3962</v>
      </c>
      <c r="CT16">
        <v>0.4285</v>
      </c>
      <c r="CU16">
        <v>0.4468</v>
      </c>
      <c r="CV16">
        <v>0.461</v>
      </c>
      <c r="CW16">
        <v>0.4742</v>
      </c>
      <c r="CX16">
        <v>0.4811</v>
      </c>
      <c r="CY16">
        <v>0.4856</v>
      </c>
      <c r="CZ16">
        <v>0.4908</v>
      </c>
      <c r="DA16">
        <v>0.4933</v>
      </c>
      <c r="DB16">
        <v>0.498</v>
      </c>
      <c r="DC16">
        <v>0.506</v>
      </c>
      <c r="DD16">
        <v>0.5259</v>
      </c>
      <c r="DE16">
        <v>0.5355</v>
      </c>
      <c r="DF16">
        <v>0.5423</v>
      </c>
      <c r="DG16">
        <v>0.5492</v>
      </c>
      <c r="DH16">
        <v>0.57</v>
      </c>
      <c r="DI16">
        <v>0.5863</v>
      </c>
      <c r="DJ16">
        <v>0.73</v>
      </c>
      <c r="DK16">
        <v>0.7585</v>
      </c>
      <c r="DL16">
        <v>0.7854</v>
      </c>
      <c r="DM16">
        <v>0.8</v>
      </c>
      <c r="DN16">
        <v>0.8</v>
      </c>
      <c r="DO16">
        <v>0.8</v>
      </c>
      <c r="DP16">
        <v>0.8</v>
      </c>
      <c r="DQ16">
        <v>0.8</v>
      </c>
      <c r="DR16">
        <v>0.8</v>
      </c>
      <c r="DS16">
        <v>0.9301</v>
      </c>
      <c r="DT16">
        <v>0.96</v>
      </c>
      <c r="DU16">
        <v>0.96</v>
      </c>
      <c r="DV16">
        <v>0.96</v>
      </c>
      <c r="DW16">
        <v>0.96</v>
      </c>
      <c r="DX16">
        <v>0.9723</v>
      </c>
    </row>
    <row r="17" spans="1:128">
      <c r="A17">
        <v>1.6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0.0001089</v>
      </c>
      <c r="BR17">
        <v>0.0001254</v>
      </c>
      <c r="BS17">
        <v>0.0001531</v>
      </c>
      <c r="BT17">
        <v>0.0001808</v>
      </c>
      <c r="BU17">
        <v>0.0002049</v>
      </c>
      <c r="BV17">
        <v>0.0002289</v>
      </c>
      <c r="BW17">
        <v>0.0002558</v>
      </c>
      <c r="BX17">
        <v>0.0002836</v>
      </c>
      <c r="BY17">
        <v>0.0003221</v>
      </c>
      <c r="BZ17">
        <v>0.0009265</v>
      </c>
      <c r="CA17">
        <v>0.002</v>
      </c>
      <c r="CB17">
        <v>0.004</v>
      </c>
      <c r="CC17">
        <v>0.0072</v>
      </c>
      <c r="CD17">
        <v>0.0121</v>
      </c>
      <c r="CE17">
        <v>0.019</v>
      </c>
      <c r="CF17">
        <v>0.0282</v>
      </c>
      <c r="CG17">
        <v>0.0407</v>
      </c>
      <c r="CH17">
        <v>0.0547</v>
      </c>
      <c r="CI17">
        <v>0.0711</v>
      </c>
      <c r="CJ17">
        <v>0.0886</v>
      </c>
      <c r="CK17">
        <v>0.1068</v>
      </c>
      <c r="CL17">
        <v>0.1244</v>
      </c>
      <c r="CM17">
        <v>0.1405</v>
      </c>
      <c r="CN17">
        <v>0.1555</v>
      </c>
      <c r="CO17">
        <v>0.2136</v>
      </c>
      <c r="CP17">
        <v>0.2701</v>
      </c>
      <c r="CQ17">
        <v>0.3291</v>
      </c>
      <c r="CR17">
        <v>0.3764</v>
      </c>
      <c r="CS17">
        <v>0.4054</v>
      </c>
      <c r="CT17">
        <v>0.4329</v>
      </c>
      <c r="CU17">
        <v>0.4514</v>
      </c>
      <c r="CV17">
        <v>0.4668</v>
      </c>
      <c r="CW17">
        <v>0.4773</v>
      </c>
      <c r="CX17">
        <v>0.4823</v>
      </c>
      <c r="CY17">
        <v>0.487</v>
      </c>
      <c r="CZ17">
        <v>0.4915</v>
      </c>
      <c r="DA17">
        <v>0.4936</v>
      </c>
      <c r="DB17">
        <v>0.4998</v>
      </c>
      <c r="DC17">
        <v>0.508</v>
      </c>
      <c r="DD17">
        <v>0.5284</v>
      </c>
      <c r="DE17">
        <v>0.5369</v>
      </c>
      <c r="DF17">
        <v>0.5444</v>
      </c>
      <c r="DG17">
        <v>0.5519</v>
      </c>
      <c r="DH17">
        <v>0.57</v>
      </c>
      <c r="DI17">
        <v>0.5863</v>
      </c>
      <c r="DJ17">
        <v>0.73</v>
      </c>
      <c r="DK17">
        <v>0.7585</v>
      </c>
      <c r="DL17">
        <v>0.7854</v>
      </c>
      <c r="DM17">
        <v>0.8</v>
      </c>
      <c r="DN17">
        <v>0.8</v>
      </c>
      <c r="DO17">
        <v>0.8</v>
      </c>
      <c r="DP17">
        <v>0.8</v>
      </c>
      <c r="DQ17">
        <v>0.8</v>
      </c>
      <c r="DR17">
        <v>0.8</v>
      </c>
      <c r="DS17">
        <v>0.9301</v>
      </c>
      <c r="DT17">
        <v>0.96</v>
      </c>
      <c r="DU17">
        <v>0.96</v>
      </c>
      <c r="DV17">
        <v>0.96</v>
      </c>
      <c r="DW17">
        <v>0.96</v>
      </c>
      <c r="DX17">
        <v>0.9723</v>
      </c>
    </row>
    <row r="18" spans="1:128">
      <c r="A18">
        <v>1.7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0.0001015</v>
      </c>
      <c r="BQ18">
        <v>0.0001187</v>
      </c>
      <c r="BR18">
        <v>0.0001373</v>
      </c>
      <c r="BS18">
        <v>0.0001671</v>
      </c>
      <c r="BT18">
        <v>0.0001969</v>
      </c>
      <c r="BU18">
        <v>0.0002222</v>
      </c>
      <c r="BV18">
        <v>0.0002473</v>
      </c>
      <c r="BW18">
        <v>0.0002769</v>
      </c>
      <c r="BX18">
        <v>0.0003081</v>
      </c>
      <c r="BY18">
        <v>0.0003522</v>
      </c>
      <c r="BZ18">
        <v>0.001</v>
      </c>
      <c r="CA18">
        <v>0.0022</v>
      </c>
      <c r="CB18">
        <v>0.0045</v>
      </c>
      <c r="CC18">
        <v>0.0081</v>
      </c>
      <c r="CD18">
        <v>0.0137</v>
      </c>
      <c r="CE18">
        <v>0.0214</v>
      </c>
      <c r="CF18">
        <v>0.0316</v>
      </c>
      <c r="CG18">
        <v>0.0452</v>
      </c>
      <c r="CH18">
        <v>0.0601</v>
      </c>
      <c r="CI18">
        <v>0.0773</v>
      </c>
      <c r="CJ18">
        <v>0.0954</v>
      </c>
      <c r="CK18">
        <v>0.1138</v>
      </c>
      <c r="CL18">
        <v>0.1315</v>
      </c>
      <c r="CM18">
        <v>0.1476</v>
      </c>
      <c r="CN18">
        <v>0.1623</v>
      </c>
      <c r="CO18">
        <v>0.2215</v>
      </c>
      <c r="CP18">
        <v>0.2816</v>
      </c>
      <c r="CQ18">
        <v>0.3422</v>
      </c>
      <c r="CR18">
        <v>0.3867</v>
      </c>
      <c r="CS18">
        <v>0.4116</v>
      </c>
      <c r="CT18">
        <v>0.4366</v>
      </c>
      <c r="CU18">
        <v>0.4557</v>
      </c>
      <c r="CV18">
        <v>0.4714</v>
      </c>
      <c r="CW18">
        <v>0.4796</v>
      </c>
      <c r="CX18">
        <v>0.4832</v>
      </c>
      <c r="CY18">
        <v>0.4883</v>
      </c>
      <c r="CZ18">
        <v>0.4921</v>
      </c>
      <c r="DA18">
        <v>0.4938</v>
      </c>
      <c r="DB18">
        <v>0.5013</v>
      </c>
      <c r="DC18">
        <v>0.5096</v>
      </c>
      <c r="DD18">
        <v>0.5302</v>
      </c>
      <c r="DE18">
        <v>0.5383</v>
      </c>
      <c r="DF18">
        <v>0.5463</v>
      </c>
      <c r="DG18">
        <v>0.5544</v>
      </c>
      <c r="DH18">
        <v>0.57</v>
      </c>
      <c r="DI18">
        <v>0.5863</v>
      </c>
      <c r="DJ18">
        <v>0.73</v>
      </c>
      <c r="DK18">
        <v>0.7585</v>
      </c>
      <c r="DL18">
        <v>0.7854</v>
      </c>
      <c r="DM18">
        <v>0.8</v>
      </c>
      <c r="DN18">
        <v>0.8</v>
      </c>
      <c r="DO18">
        <v>0.8</v>
      </c>
      <c r="DP18">
        <v>0.8</v>
      </c>
      <c r="DQ18">
        <v>0.8</v>
      </c>
      <c r="DR18">
        <v>0.8</v>
      </c>
      <c r="DS18">
        <v>0.9301</v>
      </c>
      <c r="DT18">
        <v>0.96</v>
      </c>
      <c r="DU18">
        <v>0.96</v>
      </c>
      <c r="DV18">
        <v>0.96</v>
      </c>
      <c r="DW18">
        <v>0.96</v>
      </c>
      <c r="DX18">
        <v>0.9723</v>
      </c>
    </row>
    <row r="19" spans="1:128">
      <c r="A19">
        <v>1.8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0.0001097</v>
      </c>
      <c r="BQ19">
        <v>0.0001289</v>
      </c>
      <c r="BR19">
        <v>0.0001496</v>
      </c>
      <c r="BS19">
        <v>0.0001811</v>
      </c>
      <c r="BT19">
        <v>0.0002127</v>
      </c>
      <c r="BU19">
        <v>0.0002396</v>
      </c>
      <c r="BV19">
        <v>0.0002663</v>
      </c>
      <c r="BW19">
        <v>0.0002998</v>
      </c>
      <c r="BX19">
        <v>0.0003356</v>
      </c>
      <c r="BY19">
        <v>0.0003855</v>
      </c>
      <c r="BZ19">
        <v>0.0011</v>
      </c>
      <c r="CA19">
        <v>0.0025</v>
      </c>
      <c r="CB19">
        <v>0.005</v>
      </c>
      <c r="CC19">
        <v>0.0091</v>
      </c>
      <c r="CD19">
        <v>0.0154</v>
      </c>
      <c r="CE19">
        <v>0.0238</v>
      </c>
      <c r="CF19">
        <v>0.035</v>
      </c>
      <c r="CG19">
        <v>0.0495</v>
      </c>
      <c r="CH19">
        <v>0.0651</v>
      </c>
      <c r="CI19">
        <v>0.0828</v>
      </c>
      <c r="CJ19">
        <v>0.1013</v>
      </c>
      <c r="CK19">
        <v>0.1199</v>
      </c>
      <c r="CL19">
        <v>0.1375</v>
      </c>
      <c r="CM19">
        <v>0.1535</v>
      </c>
      <c r="CN19">
        <v>0.168</v>
      </c>
      <c r="CO19">
        <v>0.2287</v>
      </c>
      <c r="CP19">
        <v>0.2917</v>
      </c>
      <c r="CQ19">
        <v>0.353</v>
      </c>
      <c r="CR19">
        <v>0.3941</v>
      </c>
      <c r="CS19">
        <v>0.4158</v>
      </c>
      <c r="CT19">
        <v>0.4398</v>
      </c>
      <c r="CU19">
        <v>0.4595</v>
      </c>
      <c r="CV19">
        <v>0.4742</v>
      </c>
      <c r="CW19">
        <v>0.4811</v>
      </c>
      <c r="CX19">
        <v>0.484</v>
      </c>
      <c r="CY19">
        <v>0.4892</v>
      </c>
      <c r="CZ19">
        <v>0.4924</v>
      </c>
      <c r="DA19">
        <v>0.4944</v>
      </c>
      <c r="DB19">
        <v>0.5027</v>
      </c>
      <c r="DC19">
        <v>0.5111</v>
      </c>
      <c r="DD19">
        <v>0.5309</v>
      </c>
      <c r="DE19">
        <v>0.5395</v>
      </c>
      <c r="DF19">
        <v>0.548</v>
      </c>
      <c r="DG19">
        <v>0.5566</v>
      </c>
      <c r="DH19">
        <v>0.57</v>
      </c>
      <c r="DI19">
        <v>0.5863</v>
      </c>
      <c r="DJ19">
        <v>0.73</v>
      </c>
      <c r="DK19">
        <v>0.7585</v>
      </c>
      <c r="DL19">
        <v>0.7854</v>
      </c>
      <c r="DM19">
        <v>0.8</v>
      </c>
      <c r="DN19">
        <v>0.8</v>
      </c>
      <c r="DO19">
        <v>0.8</v>
      </c>
      <c r="DP19">
        <v>0.8</v>
      </c>
      <c r="DQ19">
        <v>0.8</v>
      </c>
      <c r="DR19">
        <v>0.8</v>
      </c>
      <c r="DS19">
        <v>0.9301</v>
      </c>
      <c r="DT19">
        <v>0.96</v>
      </c>
      <c r="DU19">
        <v>0.96</v>
      </c>
      <c r="DV19">
        <v>0.96</v>
      </c>
      <c r="DW19">
        <v>0.96</v>
      </c>
      <c r="DX19">
        <v>0.9723</v>
      </c>
    </row>
    <row r="20" spans="1:128">
      <c r="A20">
        <v>1.9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0.0001192</v>
      </c>
      <c r="BQ20">
        <v>0.0001394</v>
      </c>
      <c r="BR20">
        <v>0.0001612</v>
      </c>
      <c r="BS20">
        <v>0.0001948</v>
      </c>
      <c r="BT20">
        <v>0.0002283</v>
      </c>
      <c r="BU20">
        <v>0.0002587</v>
      </c>
      <c r="BV20">
        <v>0.0002889</v>
      </c>
      <c r="BW20">
        <v>0.0003263</v>
      </c>
      <c r="BX20">
        <v>0.0003664</v>
      </c>
      <c r="BY20">
        <v>0.0004218</v>
      </c>
      <c r="BZ20">
        <v>0.0013</v>
      </c>
      <c r="CA20">
        <v>0.0028</v>
      </c>
      <c r="CB20">
        <v>0.0055</v>
      </c>
      <c r="CC20">
        <v>0.01</v>
      </c>
      <c r="CD20">
        <v>0.017</v>
      </c>
      <c r="CE20">
        <v>0.0262</v>
      </c>
      <c r="CF20">
        <v>0.0382</v>
      </c>
      <c r="CG20">
        <v>0.0536</v>
      </c>
      <c r="CH20">
        <v>0.0697</v>
      </c>
      <c r="CI20">
        <v>0.0878</v>
      </c>
      <c r="CJ20">
        <v>0.1067</v>
      </c>
      <c r="CK20">
        <v>0.1252</v>
      </c>
      <c r="CL20">
        <v>0.1429</v>
      </c>
      <c r="CM20">
        <v>0.1587</v>
      </c>
      <c r="CN20">
        <v>0.173</v>
      </c>
      <c r="CO20">
        <v>0.2353</v>
      </c>
      <c r="CP20">
        <v>0.3005</v>
      </c>
      <c r="CQ20">
        <v>0.3616</v>
      </c>
      <c r="CR20">
        <v>0.3993</v>
      </c>
      <c r="CS20">
        <v>0.4189</v>
      </c>
      <c r="CT20">
        <v>0.4426</v>
      </c>
      <c r="CU20">
        <v>0.4629</v>
      </c>
      <c r="CV20">
        <v>0.4761</v>
      </c>
      <c r="CW20">
        <v>0.4818</v>
      </c>
      <c r="CX20">
        <v>0.4846</v>
      </c>
      <c r="CY20">
        <v>0.4898</v>
      </c>
      <c r="CZ20">
        <v>0.4926</v>
      </c>
      <c r="DA20">
        <v>0.4954</v>
      </c>
      <c r="DB20">
        <v>0.5039</v>
      </c>
      <c r="DC20">
        <v>0.5124</v>
      </c>
      <c r="DD20">
        <v>0.5316</v>
      </c>
      <c r="DE20">
        <v>0.5405</v>
      </c>
      <c r="DF20">
        <v>0.5495</v>
      </c>
      <c r="DG20">
        <v>0.5585</v>
      </c>
      <c r="DH20">
        <v>0.57</v>
      </c>
      <c r="DI20">
        <v>0.5863</v>
      </c>
      <c r="DJ20">
        <v>0.73</v>
      </c>
      <c r="DK20">
        <v>0.7585</v>
      </c>
      <c r="DL20">
        <v>0.7854</v>
      </c>
      <c r="DM20">
        <v>0.8</v>
      </c>
      <c r="DN20">
        <v>0.8</v>
      </c>
      <c r="DO20">
        <v>0.8</v>
      </c>
      <c r="DP20">
        <v>0.8</v>
      </c>
      <c r="DQ20">
        <v>0.8</v>
      </c>
      <c r="DR20">
        <v>0.8</v>
      </c>
      <c r="DS20">
        <v>0.9301</v>
      </c>
      <c r="DT20">
        <v>0.96</v>
      </c>
      <c r="DU20">
        <v>0.96</v>
      </c>
      <c r="DV20">
        <v>0.96</v>
      </c>
      <c r="DW20">
        <v>0.96</v>
      </c>
      <c r="DX20">
        <v>0.9723</v>
      </c>
    </row>
    <row r="21" spans="1:128">
      <c r="A21">
        <v>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0.0001058</v>
      </c>
      <c r="BP21">
        <v>0.0001285</v>
      </c>
      <c r="BQ21">
        <v>0.0001499</v>
      </c>
      <c r="BR21">
        <v>0.0001729</v>
      </c>
      <c r="BS21">
        <v>0.0002085</v>
      </c>
      <c r="BT21">
        <v>0.000244</v>
      </c>
      <c r="BU21">
        <v>0.0002783</v>
      </c>
      <c r="BV21">
        <v>0.0003126</v>
      </c>
      <c r="BW21">
        <v>0.0003542</v>
      </c>
      <c r="BX21">
        <v>0.0003985</v>
      </c>
      <c r="BY21">
        <v>0.000459</v>
      </c>
      <c r="BZ21">
        <v>0.0014</v>
      </c>
      <c r="CA21">
        <v>0.003</v>
      </c>
      <c r="CB21">
        <v>0.006</v>
      </c>
      <c r="CC21">
        <v>0.0109</v>
      </c>
      <c r="CD21">
        <v>0.0185</v>
      </c>
      <c r="CE21">
        <v>0.0283</v>
      </c>
      <c r="CF21">
        <v>0.041</v>
      </c>
      <c r="CG21">
        <v>0.0569</v>
      </c>
      <c r="CH21">
        <v>0.0735</v>
      </c>
      <c r="CI21">
        <v>0.0919</v>
      </c>
      <c r="CJ21">
        <v>0.1109</v>
      </c>
      <c r="CK21">
        <v>0.1295</v>
      </c>
      <c r="CL21">
        <v>0.1471</v>
      </c>
      <c r="CM21">
        <v>0.1628</v>
      </c>
      <c r="CN21">
        <v>0.1769</v>
      </c>
      <c r="CO21">
        <v>0.241</v>
      </c>
      <c r="CP21">
        <v>0.3077</v>
      </c>
      <c r="CQ21">
        <v>0.3683</v>
      </c>
      <c r="CR21">
        <v>0.4032</v>
      </c>
      <c r="CS21">
        <v>0.4212</v>
      </c>
      <c r="CT21">
        <v>0.445</v>
      </c>
      <c r="CU21">
        <v>0.4657</v>
      </c>
      <c r="CV21">
        <v>0.4777</v>
      </c>
      <c r="CW21">
        <v>0.4823</v>
      </c>
      <c r="CX21">
        <v>0.4852</v>
      </c>
      <c r="CY21">
        <v>0.4902</v>
      </c>
      <c r="CZ21">
        <v>0.4928</v>
      </c>
      <c r="DA21">
        <v>0.4963</v>
      </c>
      <c r="DB21">
        <v>0.5049</v>
      </c>
      <c r="DC21">
        <v>0.5135</v>
      </c>
      <c r="DD21">
        <v>0.5322</v>
      </c>
      <c r="DE21">
        <v>0.5415</v>
      </c>
      <c r="DF21">
        <v>0.5508</v>
      </c>
      <c r="DG21">
        <v>0.5601</v>
      </c>
      <c r="DH21">
        <v>0.57</v>
      </c>
      <c r="DI21">
        <v>0.5863</v>
      </c>
      <c r="DJ21">
        <v>0.73</v>
      </c>
      <c r="DK21">
        <v>0.7585</v>
      </c>
      <c r="DL21">
        <v>0.7854</v>
      </c>
      <c r="DM21">
        <v>0.8</v>
      </c>
      <c r="DN21">
        <v>0.8</v>
      </c>
      <c r="DO21">
        <v>0.8</v>
      </c>
      <c r="DP21">
        <v>0.8</v>
      </c>
      <c r="DQ21">
        <v>0.8</v>
      </c>
      <c r="DR21">
        <v>0.8</v>
      </c>
      <c r="DS21">
        <v>0.9301</v>
      </c>
      <c r="DT21">
        <v>0.96</v>
      </c>
      <c r="DU21">
        <v>0.96</v>
      </c>
      <c r="DV21">
        <v>0.96</v>
      </c>
      <c r="DW21">
        <v>0.96</v>
      </c>
      <c r="DX21">
        <v>0.9723</v>
      </c>
    </row>
    <row r="22" spans="1:128">
      <c r="A22">
        <v>2.1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0.0001136</v>
      </c>
      <c r="BP22">
        <v>0.0001377</v>
      </c>
      <c r="BQ22">
        <v>0.0001599</v>
      </c>
      <c r="BR22">
        <v>0.000184</v>
      </c>
      <c r="BS22">
        <v>0.0002228</v>
      </c>
      <c r="BT22">
        <v>0.0002615</v>
      </c>
      <c r="BU22">
        <v>0.0002995</v>
      </c>
      <c r="BV22">
        <v>0.0003376</v>
      </c>
      <c r="BW22">
        <v>0.0003835</v>
      </c>
      <c r="BX22">
        <v>0.0004322</v>
      </c>
      <c r="BY22">
        <v>0.0004978</v>
      </c>
      <c r="BZ22">
        <v>0.0015</v>
      </c>
      <c r="CA22">
        <v>0.0033</v>
      </c>
      <c r="CB22">
        <v>0.0066</v>
      </c>
      <c r="CC22">
        <v>0.0119</v>
      </c>
      <c r="CD22">
        <v>0.02</v>
      </c>
      <c r="CE22">
        <v>0.0305</v>
      </c>
      <c r="CF22">
        <v>0.0439</v>
      </c>
      <c r="CG22">
        <v>0.0604</v>
      </c>
      <c r="CH22">
        <v>0.0773</v>
      </c>
      <c r="CI22">
        <v>0.0961</v>
      </c>
      <c r="CJ22">
        <v>0.1152</v>
      </c>
      <c r="CK22">
        <v>0.1338</v>
      </c>
      <c r="CL22">
        <v>0.1513</v>
      </c>
      <c r="CM22">
        <v>0.1668</v>
      </c>
      <c r="CN22">
        <v>0.1808</v>
      </c>
      <c r="CO22">
        <v>0.2464</v>
      </c>
      <c r="CP22">
        <v>0.3141</v>
      </c>
      <c r="CQ22">
        <v>0.374</v>
      </c>
      <c r="CR22">
        <v>0.4063</v>
      </c>
      <c r="CS22">
        <v>0.4231</v>
      </c>
      <c r="CT22">
        <v>0.4471</v>
      </c>
      <c r="CU22">
        <v>0.468</v>
      </c>
      <c r="CV22">
        <v>0.4788</v>
      </c>
      <c r="CW22">
        <v>0.4828</v>
      </c>
      <c r="CX22">
        <v>0.4857</v>
      </c>
      <c r="CY22">
        <v>0.4905</v>
      </c>
      <c r="CZ22">
        <v>0.4929</v>
      </c>
      <c r="DA22">
        <v>0.4972</v>
      </c>
      <c r="DB22">
        <v>0.5059</v>
      </c>
      <c r="DC22">
        <v>0.5145</v>
      </c>
      <c r="DD22">
        <v>0.5327</v>
      </c>
      <c r="DE22">
        <v>0.5424</v>
      </c>
      <c r="DF22">
        <v>0.552</v>
      </c>
      <c r="DG22">
        <v>0.5616</v>
      </c>
      <c r="DH22">
        <v>0.57</v>
      </c>
      <c r="DI22">
        <v>0.5863</v>
      </c>
      <c r="DJ22">
        <v>0.73</v>
      </c>
      <c r="DK22">
        <v>0.7585</v>
      </c>
      <c r="DL22">
        <v>0.7854</v>
      </c>
      <c r="DM22">
        <v>0.8</v>
      </c>
      <c r="DN22">
        <v>0.8</v>
      </c>
      <c r="DO22">
        <v>0.8</v>
      </c>
      <c r="DP22">
        <v>0.8</v>
      </c>
      <c r="DQ22">
        <v>0.8</v>
      </c>
      <c r="DR22">
        <v>0.8</v>
      </c>
      <c r="DS22">
        <v>0.9301</v>
      </c>
      <c r="DT22">
        <v>0.96</v>
      </c>
      <c r="DU22">
        <v>0.96</v>
      </c>
      <c r="DV22">
        <v>0.96</v>
      </c>
      <c r="DW22">
        <v>0.96</v>
      </c>
      <c r="DX22">
        <v>0.9723</v>
      </c>
    </row>
    <row r="23" spans="1:128">
      <c r="A23">
        <v>2.2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0.0001211</v>
      </c>
      <c r="BP23">
        <v>0.0001466</v>
      </c>
      <c r="BQ23">
        <v>0.0001697</v>
      </c>
      <c r="BR23">
        <v>0.000195</v>
      </c>
      <c r="BS23">
        <v>0.000238</v>
      </c>
      <c r="BT23">
        <v>0.0002809</v>
      </c>
      <c r="BU23">
        <v>0.0003225</v>
      </c>
      <c r="BV23">
        <v>0.0003641</v>
      </c>
      <c r="BW23">
        <v>0.0004135</v>
      </c>
      <c r="BX23">
        <v>0.0004657</v>
      </c>
      <c r="BY23">
        <v>0.0005357</v>
      </c>
      <c r="BZ23">
        <v>0.0016</v>
      </c>
      <c r="CA23">
        <v>0.0035</v>
      </c>
      <c r="CB23">
        <v>0.0071</v>
      </c>
      <c r="CC23">
        <v>0.0128</v>
      </c>
      <c r="CD23">
        <v>0.0214</v>
      </c>
      <c r="CE23">
        <v>0.0326</v>
      </c>
      <c r="CF23">
        <v>0.0464</v>
      </c>
      <c r="CG23">
        <v>0.0634</v>
      </c>
      <c r="CH23">
        <v>0.0807</v>
      </c>
      <c r="CI23">
        <v>0.0996</v>
      </c>
      <c r="CJ23">
        <v>0.1187</v>
      </c>
      <c r="CK23">
        <v>0.1373</v>
      </c>
      <c r="CL23">
        <v>0.1547</v>
      </c>
      <c r="CM23">
        <v>0.17</v>
      </c>
      <c r="CN23">
        <v>0.1839</v>
      </c>
      <c r="CO23">
        <v>0.2509</v>
      </c>
      <c r="CP23">
        <v>0.3193</v>
      </c>
      <c r="CQ23">
        <v>0.3783</v>
      </c>
      <c r="CR23">
        <v>0.4085</v>
      </c>
      <c r="CS23">
        <v>0.4246</v>
      </c>
      <c r="CT23">
        <v>0.4489</v>
      </c>
      <c r="CU23">
        <v>0.4697</v>
      </c>
      <c r="CV23">
        <v>0.4796</v>
      </c>
      <c r="CW23">
        <v>0.4831</v>
      </c>
      <c r="CX23">
        <v>0.4862</v>
      </c>
      <c r="CY23">
        <v>0.4909</v>
      </c>
      <c r="CZ23">
        <v>0.4931</v>
      </c>
      <c r="DA23">
        <v>0.4981</v>
      </c>
      <c r="DB23">
        <v>0.5068</v>
      </c>
      <c r="DC23">
        <v>0.5154</v>
      </c>
      <c r="DD23">
        <v>0.5332</v>
      </c>
      <c r="DE23">
        <v>0.5431</v>
      </c>
      <c r="DF23">
        <v>0.5529</v>
      </c>
      <c r="DG23">
        <v>0.5628</v>
      </c>
      <c r="DH23">
        <v>0.57</v>
      </c>
      <c r="DI23">
        <v>0.5863</v>
      </c>
      <c r="DJ23">
        <v>0.73</v>
      </c>
      <c r="DK23">
        <v>0.7585</v>
      </c>
      <c r="DL23">
        <v>0.7854</v>
      </c>
      <c r="DM23">
        <v>0.8</v>
      </c>
      <c r="DN23">
        <v>0.8</v>
      </c>
      <c r="DO23">
        <v>0.8</v>
      </c>
      <c r="DP23">
        <v>0.8</v>
      </c>
      <c r="DQ23">
        <v>0.8</v>
      </c>
      <c r="DR23">
        <v>0.8</v>
      </c>
      <c r="DS23">
        <v>0.9301</v>
      </c>
      <c r="DT23">
        <v>0.96</v>
      </c>
      <c r="DU23">
        <v>0.96</v>
      </c>
      <c r="DV23">
        <v>0.96</v>
      </c>
      <c r="DW23">
        <v>0.96</v>
      </c>
      <c r="DX23">
        <v>0.9723</v>
      </c>
    </row>
    <row r="24" spans="1:128">
      <c r="A24">
        <v>2.3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0.0001018</v>
      </c>
      <c r="BO24">
        <v>0.0001291</v>
      </c>
      <c r="BP24">
        <v>0.0001556</v>
      </c>
      <c r="BQ24">
        <v>0.0001795</v>
      </c>
      <c r="BR24">
        <v>0.0002062</v>
      </c>
      <c r="BS24">
        <v>0.0002532</v>
      </c>
      <c r="BT24">
        <v>0.0003002</v>
      </c>
      <c r="BU24">
        <v>0.0003454</v>
      </c>
      <c r="BV24">
        <v>0.0003905</v>
      </c>
      <c r="BW24">
        <v>0.0004431</v>
      </c>
      <c r="BX24">
        <v>0.0004984</v>
      </c>
      <c r="BY24">
        <v>0.0005727</v>
      </c>
      <c r="BZ24">
        <v>0.0017</v>
      </c>
      <c r="CA24">
        <v>0.0037</v>
      </c>
      <c r="CB24">
        <v>0.0076</v>
      </c>
      <c r="CC24">
        <v>0.0137</v>
      </c>
      <c r="CD24">
        <v>0.0228</v>
      </c>
      <c r="CE24">
        <v>0.0344</v>
      </c>
      <c r="CF24">
        <v>0.0488</v>
      </c>
      <c r="CG24">
        <v>0.0661</v>
      </c>
      <c r="CH24">
        <v>0.0836</v>
      </c>
      <c r="CI24">
        <v>0.1027</v>
      </c>
      <c r="CJ24">
        <v>0.1218</v>
      </c>
      <c r="CK24">
        <v>0.1404</v>
      </c>
      <c r="CL24">
        <v>0.1577</v>
      </c>
      <c r="CM24">
        <v>0.1728</v>
      </c>
      <c r="CN24">
        <v>0.1866</v>
      </c>
      <c r="CO24">
        <v>0.2547</v>
      </c>
      <c r="CP24">
        <v>0.3237</v>
      </c>
      <c r="CQ24">
        <v>0.3817</v>
      </c>
      <c r="CR24">
        <v>0.4103</v>
      </c>
      <c r="CS24">
        <v>0.4258</v>
      </c>
      <c r="CT24">
        <v>0.4504</v>
      </c>
      <c r="CU24">
        <v>0.4709</v>
      </c>
      <c r="CV24">
        <v>0.4801</v>
      </c>
      <c r="CW24">
        <v>0.4834</v>
      </c>
      <c r="CX24">
        <v>0.4865</v>
      </c>
      <c r="CY24">
        <v>0.4911</v>
      </c>
      <c r="CZ24">
        <v>0.4932</v>
      </c>
      <c r="DA24">
        <v>0.4988</v>
      </c>
      <c r="DB24">
        <v>0.5075</v>
      </c>
      <c r="DC24">
        <v>0.5162</v>
      </c>
      <c r="DD24">
        <v>0.5337</v>
      </c>
      <c r="DE24">
        <v>0.5437</v>
      </c>
      <c r="DF24">
        <v>0.5537</v>
      </c>
      <c r="DG24">
        <v>0.5637</v>
      </c>
      <c r="DH24">
        <v>0.57</v>
      </c>
      <c r="DI24">
        <v>0.5863</v>
      </c>
      <c r="DJ24">
        <v>0.73</v>
      </c>
      <c r="DK24">
        <v>0.7585</v>
      </c>
      <c r="DL24">
        <v>0.7854</v>
      </c>
      <c r="DM24">
        <v>0.8</v>
      </c>
      <c r="DN24">
        <v>0.8</v>
      </c>
      <c r="DO24">
        <v>0.8</v>
      </c>
      <c r="DP24">
        <v>0.8</v>
      </c>
      <c r="DQ24">
        <v>0.8</v>
      </c>
      <c r="DR24">
        <v>0.8</v>
      </c>
      <c r="DS24">
        <v>0.9301</v>
      </c>
      <c r="DT24">
        <v>0.96</v>
      </c>
      <c r="DU24">
        <v>0.96</v>
      </c>
      <c r="DV24">
        <v>0.96</v>
      </c>
      <c r="DW24">
        <v>0.96</v>
      </c>
      <c r="DX24">
        <v>0.9723</v>
      </c>
    </row>
    <row r="25" spans="1:128">
      <c r="A25">
        <v>2.4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0.000108</v>
      </c>
      <c r="BO25">
        <v>0.0001363</v>
      </c>
      <c r="BP25">
        <v>0.000164</v>
      </c>
      <c r="BQ25">
        <v>0.0001895</v>
      </c>
      <c r="BR25">
        <v>0.000218</v>
      </c>
      <c r="BS25">
        <v>0.0002688</v>
      </c>
      <c r="BT25">
        <v>0.0003197</v>
      </c>
      <c r="BU25">
        <v>0.0003677</v>
      </c>
      <c r="BV25">
        <v>0.0004157</v>
      </c>
      <c r="BW25">
        <v>0.0004712</v>
      </c>
      <c r="BX25">
        <v>0.0005294</v>
      </c>
      <c r="BY25">
        <v>0.0006078</v>
      </c>
      <c r="BZ25">
        <v>0.0018</v>
      </c>
      <c r="CA25">
        <v>0.004</v>
      </c>
      <c r="CB25">
        <v>0.0081</v>
      </c>
      <c r="CC25">
        <v>0.0145</v>
      </c>
      <c r="CD25">
        <v>0.024</v>
      </c>
      <c r="CE25">
        <v>0.0361</v>
      </c>
      <c r="CF25">
        <v>0.0508</v>
      </c>
      <c r="CG25">
        <v>0.0685</v>
      </c>
      <c r="CH25">
        <v>0.0861</v>
      </c>
      <c r="CI25">
        <v>0.1053</v>
      </c>
      <c r="CJ25">
        <v>0.1245</v>
      </c>
      <c r="CK25">
        <v>0.143</v>
      </c>
      <c r="CL25">
        <v>0.1602</v>
      </c>
      <c r="CM25">
        <v>0.1752</v>
      </c>
      <c r="CN25">
        <v>0.1889</v>
      </c>
      <c r="CO25">
        <v>0.2579</v>
      </c>
      <c r="CP25">
        <v>0.3271</v>
      </c>
      <c r="CQ25">
        <v>0.3843</v>
      </c>
      <c r="CR25">
        <v>0.4116</v>
      </c>
      <c r="CS25">
        <v>0.4268</v>
      </c>
      <c r="CT25">
        <v>0.4516</v>
      </c>
      <c r="CU25">
        <v>0.4718</v>
      </c>
      <c r="CV25">
        <v>0.4805</v>
      </c>
      <c r="CW25">
        <v>0.4836</v>
      </c>
      <c r="CX25">
        <v>0.4868</v>
      </c>
      <c r="CY25">
        <v>0.4913</v>
      </c>
      <c r="CZ25">
        <v>0.4933</v>
      </c>
      <c r="DA25">
        <v>0.4994</v>
      </c>
      <c r="DB25">
        <v>0.5081</v>
      </c>
      <c r="DC25">
        <v>0.5169</v>
      </c>
      <c r="DD25">
        <v>0.534</v>
      </c>
      <c r="DE25">
        <v>0.5442</v>
      </c>
      <c r="DF25">
        <v>0.5543</v>
      </c>
      <c r="DG25">
        <v>0.5645</v>
      </c>
      <c r="DH25">
        <v>0.57</v>
      </c>
      <c r="DI25">
        <v>0.5863</v>
      </c>
      <c r="DJ25">
        <v>0.73</v>
      </c>
      <c r="DK25">
        <v>0.7585</v>
      </c>
      <c r="DL25">
        <v>0.7854</v>
      </c>
      <c r="DM25">
        <v>0.8</v>
      </c>
      <c r="DN25">
        <v>0.8</v>
      </c>
      <c r="DO25">
        <v>0.8</v>
      </c>
      <c r="DP25">
        <v>0.8</v>
      </c>
      <c r="DQ25">
        <v>0.8</v>
      </c>
      <c r="DR25">
        <v>0.8</v>
      </c>
      <c r="DS25">
        <v>0.9301</v>
      </c>
      <c r="DT25">
        <v>0.96</v>
      </c>
      <c r="DU25">
        <v>0.96</v>
      </c>
      <c r="DV25">
        <v>0.96</v>
      </c>
      <c r="DW25">
        <v>0.96</v>
      </c>
      <c r="DX25">
        <v>0.9723</v>
      </c>
    </row>
    <row r="26" spans="1:128">
      <c r="A26">
        <v>2.5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0.0001144</v>
      </c>
      <c r="BO26">
        <v>0.0001435</v>
      </c>
      <c r="BP26">
        <v>0.0001723</v>
      </c>
      <c r="BQ26">
        <v>0.0001996</v>
      </c>
      <c r="BR26">
        <v>0.0002301</v>
      </c>
      <c r="BS26">
        <v>0.0002843</v>
      </c>
      <c r="BT26">
        <v>0.0003386</v>
      </c>
      <c r="BU26">
        <v>0.0003897</v>
      </c>
      <c r="BV26">
        <v>0.0004407</v>
      </c>
      <c r="BW26">
        <v>0.000499</v>
      </c>
      <c r="BX26">
        <v>0.0005599</v>
      </c>
      <c r="BY26">
        <v>0.0006425</v>
      </c>
      <c r="BZ26">
        <v>0.0019</v>
      </c>
      <c r="CA26">
        <v>0.0042</v>
      </c>
      <c r="CB26">
        <v>0.0085</v>
      </c>
      <c r="CC26">
        <v>0.0153</v>
      </c>
      <c r="CD26">
        <v>0.0252</v>
      </c>
      <c r="CE26">
        <v>0.0377</v>
      </c>
      <c r="CF26">
        <v>0.0528</v>
      </c>
      <c r="CG26">
        <v>0.0708</v>
      </c>
      <c r="CH26">
        <v>0.0886</v>
      </c>
      <c r="CI26">
        <v>0.108</v>
      </c>
      <c r="CJ26">
        <v>0.1271</v>
      </c>
      <c r="CK26">
        <v>0.1455</v>
      </c>
      <c r="CL26">
        <v>0.1626</v>
      </c>
      <c r="CM26">
        <v>0.1775</v>
      </c>
      <c r="CN26">
        <v>0.1912</v>
      </c>
      <c r="CO26">
        <v>0.2607</v>
      </c>
      <c r="CP26">
        <v>0.3301</v>
      </c>
      <c r="CQ26">
        <v>0.3865</v>
      </c>
      <c r="CR26">
        <v>0.4128</v>
      </c>
      <c r="CS26">
        <v>0.4277</v>
      </c>
      <c r="CT26">
        <v>0.4525</v>
      </c>
      <c r="CU26">
        <v>0.4725</v>
      </c>
      <c r="CV26">
        <v>0.4808</v>
      </c>
      <c r="CW26">
        <v>0.4838</v>
      </c>
      <c r="CX26">
        <v>0.487</v>
      </c>
      <c r="CY26">
        <v>0.4914</v>
      </c>
      <c r="CZ26">
        <v>0.4934</v>
      </c>
      <c r="DA26">
        <v>0.5</v>
      </c>
      <c r="DB26">
        <v>0.5088</v>
      </c>
      <c r="DC26">
        <v>0.5175</v>
      </c>
      <c r="DD26">
        <v>0.5344</v>
      </c>
      <c r="DE26">
        <v>0.5446</v>
      </c>
      <c r="DF26">
        <v>0.5549</v>
      </c>
      <c r="DG26">
        <v>0.565</v>
      </c>
      <c r="DH26">
        <v>0.57</v>
      </c>
      <c r="DI26">
        <v>0.5863</v>
      </c>
      <c r="DJ26">
        <v>0.73</v>
      </c>
      <c r="DK26">
        <v>0.7585</v>
      </c>
      <c r="DL26">
        <v>0.7854</v>
      </c>
      <c r="DM26">
        <v>0.8</v>
      </c>
      <c r="DN26">
        <v>0.8</v>
      </c>
      <c r="DO26">
        <v>0.8</v>
      </c>
      <c r="DP26">
        <v>0.8</v>
      </c>
      <c r="DQ26">
        <v>0.8</v>
      </c>
      <c r="DR26">
        <v>0.8</v>
      </c>
      <c r="DS26">
        <v>0.9301</v>
      </c>
      <c r="DT26">
        <v>0.96</v>
      </c>
      <c r="DU26">
        <v>0.96</v>
      </c>
      <c r="DV26">
        <v>0.96</v>
      </c>
      <c r="DW26">
        <v>0.96</v>
      </c>
      <c r="DX26">
        <v>0.9723</v>
      </c>
    </row>
    <row r="27" spans="1:128">
      <c r="A27">
        <v>2.6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0.0001201</v>
      </c>
      <c r="BO27">
        <v>0.0001498</v>
      </c>
      <c r="BP27">
        <v>0.0001795</v>
      </c>
      <c r="BQ27">
        <v>0.000209</v>
      </c>
      <c r="BR27">
        <v>0.0002419</v>
      </c>
      <c r="BS27">
        <v>0.0002998</v>
      </c>
      <c r="BT27">
        <v>0.0003578</v>
      </c>
      <c r="BU27">
        <v>0.0004114</v>
      </c>
      <c r="BV27">
        <v>0.0004647</v>
      </c>
      <c r="BW27">
        <v>0.0005254</v>
      </c>
      <c r="BX27">
        <v>0.0005886</v>
      </c>
      <c r="BY27">
        <v>0.0006751</v>
      </c>
      <c r="BZ27">
        <v>0.002</v>
      </c>
      <c r="CA27">
        <v>0.0044</v>
      </c>
      <c r="CB27">
        <v>0.0089</v>
      </c>
      <c r="CC27">
        <v>0.016</v>
      </c>
      <c r="CD27">
        <v>0.0263</v>
      </c>
      <c r="CE27">
        <v>0.0391</v>
      </c>
      <c r="CF27">
        <v>0.0545</v>
      </c>
      <c r="CG27">
        <v>0.0728</v>
      </c>
      <c r="CH27">
        <v>0.0908</v>
      </c>
      <c r="CI27">
        <v>0.1102</v>
      </c>
      <c r="CJ27">
        <v>0.1292</v>
      </c>
      <c r="CK27">
        <v>0.1476</v>
      </c>
      <c r="CL27">
        <v>0.1646</v>
      </c>
      <c r="CM27">
        <v>0.1793</v>
      </c>
      <c r="CN27">
        <v>0.193</v>
      </c>
      <c r="CO27">
        <v>0.263</v>
      </c>
      <c r="CP27">
        <v>0.3325</v>
      </c>
      <c r="CQ27">
        <v>0.3881</v>
      </c>
      <c r="CR27">
        <v>0.4137</v>
      </c>
      <c r="CS27">
        <v>0.4284</v>
      </c>
      <c r="CT27">
        <v>0.4533</v>
      </c>
      <c r="CU27">
        <v>0.473</v>
      </c>
      <c r="CV27">
        <v>0.4809</v>
      </c>
      <c r="CW27">
        <v>0.484</v>
      </c>
      <c r="CX27">
        <v>0.4872</v>
      </c>
      <c r="CY27">
        <v>0.4915</v>
      </c>
      <c r="CZ27">
        <v>0.4935</v>
      </c>
      <c r="DA27">
        <v>0.5005</v>
      </c>
      <c r="DB27">
        <v>0.5093</v>
      </c>
      <c r="DC27">
        <v>0.5181</v>
      </c>
      <c r="DD27">
        <v>0.5347</v>
      </c>
      <c r="DE27">
        <v>0.545</v>
      </c>
      <c r="DF27">
        <v>0.5552</v>
      </c>
      <c r="DG27">
        <v>0.5653</v>
      </c>
      <c r="DH27">
        <v>0.57</v>
      </c>
      <c r="DI27">
        <v>0.5863</v>
      </c>
      <c r="DJ27">
        <v>0.73</v>
      </c>
      <c r="DK27">
        <v>0.7585</v>
      </c>
      <c r="DL27">
        <v>0.7854</v>
      </c>
      <c r="DM27">
        <v>0.8</v>
      </c>
      <c r="DN27">
        <v>0.8</v>
      </c>
      <c r="DO27">
        <v>0.8</v>
      </c>
      <c r="DP27">
        <v>0.8</v>
      </c>
      <c r="DQ27">
        <v>0.8</v>
      </c>
      <c r="DR27">
        <v>0.8</v>
      </c>
      <c r="DS27">
        <v>0.9301</v>
      </c>
      <c r="DT27">
        <v>0.96</v>
      </c>
      <c r="DU27">
        <v>0.96</v>
      </c>
      <c r="DV27">
        <v>0.96</v>
      </c>
      <c r="DW27">
        <v>0.96</v>
      </c>
      <c r="DX27">
        <v>0.9723</v>
      </c>
    </row>
    <row r="28" spans="1:128">
      <c r="A28">
        <v>2.7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0.000104</v>
      </c>
      <c r="BN28">
        <v>0.0001257</v>
      </c>
      <c r="BO28">
        <v>0.0001563</v>
      </c>
      <c r="BP28">
        <v>0.0001872</v>
      </c>
      <c r="BQ28">
        <v>0.0002188</v>
      </c>
      <c r="BR28">
        <v>0.0002539</v>
      </c>
      <c r="BS28">
        <v>0.0003154</v>
      </c>
      <c r="BT28">
        <v>0.0003769</v>
      </c>
      <c r="BU28">
        <v>0.0004324</v>
      </c>
      <c r="BV28">
        <v>0.0004875</v>
      </c>
      <c r="BW28">
        <v>0.0005505</v>
      </c>
      <c r="BX28">
        <v>0.0006163</v>
      </c>
      <c r="BY28">
        <v>0.0007069</v>
      </c>
      <c r="BZ28">
        <v>0.0021</v>
      </c>
      <c r="CA28">
        <v>0.0046</v>
      </c>
      <c r="CB28">
        <v>0.0093</v>
      </c>
      <c r="CC28">
        <v>0.0167</v>
      </c>
      <c r="CD28">
        <v>0.0273</v>
      </c>
      <c r="CE28">
        <v>0.0405</v>
      </c>
      <c r="CF28">
        <v>0.0561</v>
      </c>
      <c r="CG28">
        <v>0.0746</v>
      </c>
      <c r="CH28">
        <v>0.0927</v>
      </c>
      <c r="CI28">
        <v>0.1121</v>
      </c>
      <c r="CJ28">
        <v>0.1311</v>
      </c>
      <c r="CK28">
        <v>0.1494</v>
      </c>
      <c r="CL28">
        <v>0.1662</v>
      </c>
      <c r="CM28">
        <v>0.1809</v>
      </c>
      <c r="CN28">
        <v>0.1945</v>
      </c>
      <c r="CO28">
        <v>0.2649</v>
      </c>
      <c r="CP28">
        <v>0.3343</v>
      </c>
      <c r="CQ28">
        <v>0.3894</v>
      </c>
      <c r="CR28">
        <v>0.4144</v>
      </c>
      <c r="CS28">
        <v>0.429</v>
      </c>
      <c r="CT28">
        <v>0.4539</v>
      </c>
      <c r="CU28">
        <v>0.4734</v>
      </c>
      <c r="CV28">
        <v>0.4811</v>
      </c>
      <c r="CW28">
        <v>0.4841</v>
      </c>
      <c r="CX28">
        <v>0.4873</v>
      </c>
      <c r="CY28">
        <v>0.4916</v>
      </c>
      <c r="CZ28">
        <v>0.4936</v>
      </c>
      <c r="DA28">
        <v>0.501</v>
      </c>
      <c r="DB28">
        <v>0.5098</v>
      </c>
      <c r="DC28">
        <v>0.5186</v>
      </c>
      <c r="DD28">
        <v>0.5349</v>
      </c>
      <c r="DE28">
        <v>0.5452</v>
      </c>
      <c r="DF28">
        <v>0.5556</v>
      </c>
      <c r="DG28">
        <v>0.5656</v>
      </c>
      <c r="DH28">
        <v>0.57</v>
      </c>
      <c r="DI28">
        <v>0.5863</v>
      </c>
      <c r="DJ28">
        <v>0.73</v>
      </c>
      <c r="DK28">
        <v>0.7585</v>
      </c>
      <c r="DL28">
        <v>0.7854</v>
      </c>
      <c r="DM28">
        <v>0.8</v>
      </c>
      <c r="DN28">
        <v>0.8</v>
      </c>
      <c r="DO28">
        <v>0.8</v>
      </c>
      <c r="DP28">
        <v>0.8</v>
      </c>
      <c r="DQ28">
        <v>0.8</v>
      </c>
      <c r="DR28">
        <v>0.8</v>
      </c>
      <c r="DS28">
        <v>0.9301</v>
      </c>
      <c r="DT28">
        <v>0.96</v>
      </c>
      <c r="DU28">
        <v>0.96</v>
      </c>
      <c r="DV28">
        <v>0.96</v>
      </c>
      <c r="DW28">
        <v>0.96</v>
      </c>
      <c r="DX28">
        <v>0.9723</v>
      </c>
    </row>
    <row r="29" spans="1:128">
      <c r="A29">
        <v>2.8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0.0001087</v>
      </c>
      <c r="BN29">
        <v>0.0001309</v>
      </c>
      <c r="BO29">
        <v>0.0001629</v>
      </c>
      <c r="BP29">
        <v>0.0001953</v>
      </c>
      <c r="BQ29">
        <v>0.0002287</v>
      </c>
      <c r="BR29">
        <v>0.0002658</v>
      </c>
      <c r="BS29">
        <v>0.0003305</v>
      </c>
      <c r="BT29">
        <v>0.0003952</v>
      </c>
      <c r="BU29">
        <v>0.0004528</v>
      </c>
      <c r="BV29">
        <v>0.00051</v>
      </c>
      <c r="BW29">
        <v>0.0005755</v>
      </c>
      <c r="BX29">
        <v>0.000644</v>
      </c>
      <c r="BY29">
        <v>0.0007387</v>
      </c>
      <c r="BZ29">
        <v>0.0022</v>
      </c>
      <c r="CA29">
        <v>0.0048</v>
      </c>
      <c r="CB29">
        <v>0.0098</v>
      </c>
      <c r="CC29">
        <v>0.0174</v>
      </c>
      <c r="CD29">
        <v>0.0284</v>
      </c>
      <c r="CE29">
        <v>0.0419</v>
      </c>
      <c r="CF29">
        <v>0.0578</v>
      </c>
      <c r="CG29">
        <v>0.0764</v>
      </c>
      <c r="CH29">
        <v>0.0946</v>
      </c>
      <c r="CI29">
        <v>0.114</v>
      </c>
      <c r="CJ29">
        <v>0.1329</v>
      </c>
      <c r="CK29">
        <v>0.1512</v>
      </c>
      <c r="CL29">
        <v>0.1678</v>
      </c>
      <c r="CM29">
        <v>0.1823</v>
      </c>
      <c r="CN29">
        <v>0.196</v>
      </c>
      <c r="CO29">
        <v>0.2666</v>
      </c>
      <c r="CP29">
        <v>0.3359</v>
      </c>
      <c r="CQ29">
        <v>0.3905</v>
      </c>
      <c r="CR29">
        <v>0.4151</v>
      </c>
      <c r="CS29">
        <v>0.4295</v>
      </c>
      <c r="CT29">
        <v>0.4543</v>
      </c>
      <c r="CU29">
        <v>0.4736</v>
      </c>
      <c r="CV29">
        <v>0.4812</v>
      </c>
      <c r="CW29">
        <v>0.4842</v>
      </c>
      <c r="CX29">
        <v>0.4874</v>
      </c>
      <c r="CY29">
        <v>0.4917</v>
      </c>
      <c r="CZ29">
        <v>0.4937</v>
      </c>
      <c r="DA29">
        <v>0.5015</v>
      </c>
      <c r="DB29">
        <v>0.5103</v>
      </c>
      <c r="DC29">
        <v>0.519</v>
      </c>
      <c r="DD29">
        <v>0.5352</v>
      </c>
      <c r="DE29">
        <v>0.5455</v>
      </c>
      <c r="DF29">
        <v>0.5558</v>
      </c>
      <c r="DG29">
        <v>0.5658</v>
      </c>
      <c r="DH29">
        <v>0.57</v>
      </c>
      <c r="DI29">
        <v>0.5863</v>
      </c>
      <c r="DJ29">
        <v>0.73</v>
      </c>
      <c r="DK29">
        <v>0.7585</v>
      </c>
      <c r="DL29">
        <v>0.7854</v>
      </c>
      <c r="DM29">
        <v>0.8</v>
      </c>
      <c r="DN29">
        <v>0.8</v>
      </c>
      <c r="DO29">
        <v>0.8</v>
      </c>
      <c r="DP29">
        <v>0.8</v>
      </c>
      <c r="DQ29">
        <v>0.8</v>
      </c>
      <c r="DR29">
        <v>0.8</v>
      </c>
      <c r="DS29">
        <v>0.9301</v>
      </c>
      <c r="DT29">
        <v>0.96</v>
      </c>
      <c r="DU29">
        <v>0.96</v>
      </c>
      <c r="DV29">
        <v>0.96</v>
      </c>
      <c r="DW29">
        <v>0.96</v>
      </c>
      <c r="DX29">
        <v>0.9723</v>
      </c>
    </row>
    <row r="30" spans="1:128">
      <c r="A30">
        <v>2.9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0.0001131</v>
      </c>
      <c r="BN30">
        <v>0.000136</v>
      </c>
      <c r="BO30">
        <v>0.0001693</v>
      </c>
      <c r="BP30">
        <v>0.000203</v>
      </c>
      <c r="BQ30">
        <v>0.0002382</v>
      </c>
      <c r="BR30">
        <v>0.0002771</v>
      </c>
      <c r="BS30">
        <v>0.0003445</v>
      </c>
      <c r="BT30">
        <v>0.0004118</v>
      </c>
      <c r="BU30">
        <v>0.0004714</v>
      </c>
      <c r="BV30">
        <v>0.0005307</v>
      </c>
      <c r="BW30">
        <v>0.0005981</v>
      </c>
      <c r="BX30">
        <v>0.0006685</v>
      </c>
      <c r="BY30">
        <v>0.0007667</v>
      </c>
      <c r="BZ30">
        <v>0.0023</v>
      </c>
      <c r="CA30">
        <v>0.005</v>
      </c>
      <c r="CB30">
        <v>0.0101</v>
      </c>
      <c r="CC30">
        <v>0.018</v>
      </c>
      <c r="CD30">
        <v>0.0293</v>
      </c>
      <c r="CE30">
        <v>0.0431</v>
      </c>
      <c r="CF30">
        <v>0.0592</v>
      </c>
      <c r="CG30">
        <v>0.0779</v>
      </c>
      <c r="CH30">
        <v>0.0962</v>
      </c>
      <c r="CI30">
        <v>0.1157</v>
      </c>
      <c r="CJ30">
        <v>0.1346</v>
      </c>
      <c r="CK30">
        <v>0.1527</v>
      </c>
      <c r="CL30">
        <v>0.1693</v>
      </c>
      <c r="CM30">
        <v>0.1837</v>
      </c>
      <c r="CN30">
        <v>0.1974</v>
      </c>
      <c r="CO30">
        <v>0.268</v>
      </c>
      <c r="CP30">
        <v>0.3373</v>
      </c>
      <c r="CQ30">
        <v>0.3914</v>
      </c>
      <c r="CR30">
        <v>0.4157</v>
      </c>
      <c r="CS30">
        <v>0.43</v>
      </c>
      <c r="CT30">
        <v>0.4547</v>
      </c>
      <c r="CU30">
        <v>0.4739</v>
      </c>
      <c r="CV30">
        <v>0.4812</v>
      </c>
      <c r="CW30">
        <v>0.4842</v>
      </c>
      <c r="CX30">
        <v>0.4875</v>
      </c>
      <c r="CY30">
        <v>0.4918</v>
      </c>
      <c r="CZ30">
        <v>0.4938</v>
      </c>
      <c r="DA30">
        <v>0.5019</v>
      </c>
      <c r="DB30">
        <v>0.5107</v>
      </c>
      <c r="DC30">
        <v>0.5195</v>
      </c>
      <c r="DD30">
        <v>0.5354</v>
      </c>
      <c r="DE30">
        <v>0.5457</v>
      </c>
      <c r="DF30">
        <v>0.556</v>
      </c>
      <c r="DG30">
        <v>0.5659</v>
      </c>
      <c r="DH30">
        <v>0.57</v>
      </c>
      <c r="DI30">
        <v>0.5863</v>
      </c>
      <c r="DJ30">
        <v>0.73</v>
      </c>
      <c r="DK30">
        <v>0.7585</v>
      </c>
      <c r="DL30">
        <v>0.7854</v>
      </c>
      <c r="DM30">
        <v>0.8</v>
      </c>
      <c r="DN30">
        <v>0.8</v>
      </c>
      <c r="DO30">
        <v>0.8</v>
      </c>
      <c r="DP30">
        <v>0.8</v>
      </c>
      <c r="DQ30">
        <v>0.8</v>
      </c>
      <c r="DR30">
        <v>0.8</v>
      </c>
      <c r="DS30">
        <v>0.9301</v>
      </c>
      <c r="DT30">
        <v>0.96</v>
      </c>
      <c r="DU30">
        <v>0.96</v>
      </c>
      <c r="DV30">
        <v>0.96</v>
      </c>
      <c r="DW30">
        <v>0.96</v>
      </c>
      <c r="DX30">
        <v>0.9723</v>
      </c>
    </row>
    <row r="31" spans="1:128">
      <c r="A31">
        <v>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0.0001168</v>
      </c>
      <c r="BN31">
        <v>0.0001402</v>
      </c>
      <c r="BO31">
        <v>0.0001749</v>
      </c>
      <c r="BP31">
        <v>0.0002101</v>
      </c>
      <c r="BQ31">
        <v>0.0002471</v>
      </c>
      <c r="BR31">
        <v>0.000288</v>
      </c>
      <c r="BS31">
        <v>0.0003578</v>
      </c>
      <c r="BT31">
        <v>0.0004276</v>
      </c>
      <c r="BU31">
        <v>0.0004887</v>
      </c>
      <c r="BV31">
        <v>0.0005494</v>
      </c>
      <c r="BW31">
        <v>0.0006196</v>
      </c>
      <c r="BX31">
        <v>0.000693</v>
      </c>
      <c r="BY31">
        <v>0.000795</v>
      </c>
      <c r="BZ31">
        <v>0.0023</v>
      </c>
      <c r="CA31">
        <v>0.0052</v>
      </c>
      <c r="CB31">
        <v>0.0105</v>
      </c>
      <c r="CC31">
        <v>0.0185</v>
      </c>
      <c r="CD31">
        <v>0.0302</v>
      </c>
      <c r="CE31">
        <v>0.0442</v>
      </c>
      <c r="CF31">
        <v>0.0604</v>
      </c>
      <c r="CG31">
        <v>0.0793</v>
      </c>
      <c r="CH31">
        <v>0.0977</v>
      </c>
      <c r="CI31">
        <v>0.1171</v>
      </c>
      <c r="CJ31">
        <v>0.136</v>
      </c>
      <c r="CK31">
        <v>0.154</v>
      </c>
      <c r="CL31">
        <v>0.1704</v>
      </c>
      <c r="CM31">
        <v>0.1847</v>
      </c>
      <c r="CN31">
        <v>0.1984</v>
      </c>
      <c r="CO31">
        <v>0.2691</v>
      </c>
      <c r="CP31">
        <v>0.3381</v>
      </c>
      <c r="CQ31">
        <v>0.392</v>
      </c>
      <c r="CR31">
        <v>0.4161</v>
      </c>
      <c r="CS31">
        <v>0.4303</v>
      </c>
      <c r="CT31">
        <v>0.4549</v>
      </c>
      <c r="CU31">
        <v>0.474</v>
      </c>
      <c r="CV31">
        <v>0.4813</v>
      </c>
      <c r="CW31">
        <v>0.4843</v>
      </c>
      <c r="CX31">
        <v>0.4875</v>
      </c>
      <c r="CY31">
        <v>0.4918</v>
      </c>
      <c r="CZ31">
        <v>0.4939</v>
      </c>
      <c r="DA31">
        <v>0.5022</v>
      </c>
      <c r="DB31">
        <v>0.511</v>
      </c>
      <c r="DC31">
        <v>0.5198</v>
      </c>
      <c r="DD31">
        <v>0.5355</v>
      </c>
      <c r="DE31">
        <v>0.5458</v>
      </c>
      <c r="DF31">
        <v>0.556</v>
      </c>
      <c r="DG31">
        <v>0.5659</v>
      </c>
      <c r="DH31">
        <v>0.57</v>
      </c>
      <c r="DI31">
        <v>0.5863</v>
      </c>
      <c r="DJ31">
        <v>0.73</v>
      </c>
      <c r="DK31">
        <v>0.7585</v>
      </c>
      <c r="DL31">
        <v>0.7854</v>
      </c>
      <c r="DM31">
        <v>0.8</v>
      </c>
      <c r="DN31">
        <v>0.8</v>
      </c>
      <c r="DO31">
        <v>0.8</v>
      </c>
      <c r="DP31">
        <v>0.8</v>
      </c>
      <c r="DQ31">
        <v>0.8</v>
      </c>
      <c r="DR31">
        <v>0.8</v>
      </c>
      <c r="DS31">
        <v>0.9301</v>
      </c>
      <c r="DT31">
        <v>0.96</v>
      </c>
      <c r="DU31">
        <v>0.96</v>
      </c>
      <c r="DV31">
        <v>0.96</v>
      </c>
      <c r="DW31">
        <v>0.96</v>
      </c>
      <c r="DX31">
        <v>0.9723</v>
      </c>
    </row>
    <row r="32" spans="1:128">
      <c r="A32">
        <v>3.1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0.0001016</v>
      </c>
      <c r="BM32">
        <v>0.0001206</v>
      </c>
      <c r="BN32">
        <v>0.0001446</v>
      </c>
      <c r="BO32">
        <v>0.0001806</v>
      </c>
      <c r="BP32">
        <v>0.0002172</v>
      </c>
      <c r="BQ32">
        <v>0.0002558</v>
      </c>
      <c r="BR32">
        <v>0.0002982</v>
      </c>
      <c r="BS32">
        <v>0.0003705</v>
      </c>
      <c r="BT32">
        <v>0.0004427</v>
      </c>
      <c r="BU32">
        <v>0.0005054</v>
      </c>
      <c r="BV32">
        <v>0.0005675</v>
      </c>
      <c r="BW32">
        <v>0.0006396</v>
      </c>
      <c r="BX32">
        <v>0.0007152</v>
      </c>
      <c r="BY32">
        <v>0.0008206</v>
      </c>
      <c r="BZ32">
        <v>0.0024</v>
      </c>
      <c r="CA32">
        <v>0.0053</v>
      </c>
      <c r="CB32">
        <v>0.0108</v>
      </c>
      <c r="CC32">
        <v>0.0191</v>
      </c>
      <c r="CD32">
        <v>0.0309</v>
      </c>
      <c r="CE32">
        <v>0.0451</v>
      </c>
      <c r="CF32">
        <v>0.0616</v>
      </c>
      <c r="CG32">
        <v>0.0806</v>
      </c>
      <c r="CH32">
        <v>0.099</v>
      </c>
      <c r="CI32">
        <v>0.1184</v>
      </c>
      <c r="CJ32">
        <v>0.1373</v>
      </c>
      <c r="CK32">
        <v>0.1552</v>
      </c>
      <c r="CL32">
        <v>0.1715</v>
      </c>
      <c r="CM32">
        <v>0.1857</v>
      </c>
      <c r="CN32">
        <v>0.1994</v>
      </c>
      <c r="CO32">
        <v>0.2699</v>
      </c>
      <c r="CP32">
        <v>0.3388</v>
      </c>
      <c r="CQ32">
        <v>0.3925</v>
      </c>
      <c r="CR32">
        <v>0.4164</v>
      </c>
      <c r="CS32">
        <v>0.4306</v>
      </c>
      <c r="CT32">
        <v>0.455</v>
      </c>
      <c r="CU32">
        <v>0.4741</v>
      </c>
      <c r="CV32">
        <v>0.4813</v>
      </c>
      <c r="CW32">
        <v>0.4843</v>
      </c>
      <c r="CX32">
        <v>0.4875</v>
      </c>
      <c r="CY32">
        <v>0.4919</v>
      </c>
      <c r="CZ32">
        <v>0.494</v>
      </c>
      <c r="DA32">
        <v>0.5025</v>
      </c>
      <c r="DB32">
        <v>0.5114</v>
      </c>
      <c r="DC32">
        <v>0.5202</v>
      </c>
      <c r="DD32">
        <v>0.5357</v>
      </c>
      <c r="DE32">
        <v>0.5459</v>
      </c>
      <c r="DF32">
        <v>0.5561</v>
      </c>
      <c r="DG32">
        <v>0.566</v>
      </c>
      <c r="DH32">
        <v>0.57</v>
      </c>
      <c r="DI32">
        <v>0.5863</v>
      </c>
      <c r="DJ32">
        <v>0.73</v>
      </c>
      <c r="DK32">
        <v>0.7585</v>
      </c>
      <c r="DL32">
        <v>0.7854</v>
      </c>
      <c r="DM32">
        <v>0.8</v>
      </c>
      <c r="DN32">
        <v>0.8</v>
      </c>
      <c r="DO32">
        <v>0.8</v>
      </c>
      <c r="DP32">
        <v>0.8</v>
      </c>
      <c r="DQ32">
        <v>0.8</v>
      </c>
      <c r="DR32">
        <v>0.8</v>
      </c>
      <c r="DS32">
        <v>0.9301</v>
      </c>
      <c r="DT32">
        <v>0.96</v>
      </c>
      <c r="DU32">
        <v>0.96</v>
      </c>
      <c r="DV32">
        <v>0.96</v>
      </c>
      <c r="DW32">
        <v>0.96</v>
      </c>
      <c r="DX32">
        <v>0.9723</v>
      </c>
    </row>
    <row r="33" spans="1:128">
      <c r="A33">
        <v>3.2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0.0001049</v>
      </c>
      <c r="BM33">
        <v>0.0001241</v>
      </c>
      <c r="BN33">
        <v>0.0001487</v>
      </c>
      <c r="BO33">
        <v>0.000186</v>
      </c>
      <c r="BP33">
        <v>0.000224</v>
      </c>
      <c r="BQ33">
        <v>0.0002639</v>
      </c>
      <c r="BR33">
        <v>0.0003079</v>
      </c>
      <c r="BS33">
        <v>0.0003822</v>
      </c>
      <c r="BT33">
        <v>0.0004565</v>
      </c>
      <c r="BU33">
        <v>0.0005207</v>
      </c>
      <c r="BV33">
        <v>0.0005843</v>
      </c>
      <c r="BW33">
        <v>0.0006586</v>
      </c>
      <c r="BX33">
        <v>0.0007367</v>
      </c>
      <c r="BY33">
        <v>0.0008452</v>
      </c>
      <c r="BZ33">
        <v>0.0025</v>
      </c>
      <c r="CA33">
        <v>0.0055</v>
      </c>
      <c r="CB33">
        <v>0.0111</v>
      </c>
      <c r="CC33">
        <v>0.0196</v>
      </c>
      <c r="CD33">
        <v>0.0317</v>
      </c>
      <c r="CE33">
        <v>0.0461</v>
      </c>
      <c r="CF33">
        <v>0.0626</v>
      </c>
      <c r="CG33">
        <v>0.0818</v>
      </c>
      <c r="CH33">
        <v>0.1002</v>
      </c>
      <c r="CI33">
        <v>0.1196</v>
      </c>
      <c r="CJ33">
        <v>0.1384</v>
      </c>
      <c r="CK33">
        <v>0.1563</v>
      </c>
      <c r="CL33">
        <v>0.1724</v>
      </c>
      <c r="CM33">
        <v>0.1866</v>
      </c>
      <c r="CN33">
        <v>0.2003</v>
      </c>
      <c r="CO33">
        <v>0.2707</v>
      </c>
      <c r="CP33">
        <v>0.3395</v>
      </c>
      <c r="CQ33">
        <v>0.3929</v>
      </c>
      <c r="CR33">
        <v>0.4167</v>
      </c>
      <c r="CS33">
        <v>0.4309</v>
      </c>
      <c r="CT33">
        <v>0.4551</v>
      </c>
      <c r="CU33">
        <v>0.4741</v>
      </c>
      <c r="CV33">
        <v>0.4814</v>
      </c>
      <c r="CW33">
        <v>0.4843</v>
      </c>
      <c r="CX33">
        <v>0.4876</v>
      </c>
      <c r="CY33">
        <v>0.4919</v>
      </c>
      <c r="CZ33">
        <v>0.4942</v>
      </c>
      <c r="DA33">
        <v>0.5028</v>
      </c>
      <c r="DB33">
        <v>0.5117</v>
      </c>
      <c r="DC33">
        <v>0.5205</v>
      </c>
      <c r="DD33">
        <v>0.5358</v>
      </c>
      <c r="DE33">
        <v>0.546</v>
      </c>
      <c r="DF33">
        <v>0.5561</v>
      </c>
      <c r="DG33">
        <v>0.566</v>
      </c>
      <c r="DH33">
        <v>0.57</v>
      </c>
      <c r="DI33">
        <v>0.5863</v>
      </c>
      <c r="DJ33">
        <v>0.73</v>
      </c>
      <c r="DK33">
        <v>0.7585</v>
      </c>
      <c r="DL33">
        <v>0.7854</v>
      </c>
      <c r="DM33">
        <v>0.8</v>
      </c>
      <c r="DN33">
        <v>0.8</v>
      </c>
      <c r="DO33">
        <v>0.8</v>
      </c>
      <c r="DP33">
        <v>0.8</v>
      </c>
      <c r="DQ33">
        <v>0.8</v>
      </c>
      <c r="DR33">
        <v>0.8</v>
      </c>
      <c r="DS33">
        <v>0.9301</v>
      </c>
      <c r="DT33">
        <v>0.96</v>
      </c>
      <c r="DU33">
        <v>0.96</v>
      </c>
      <c r="DV33">
        <v>0.96</v>
      </c>
      <c r="DW33">
        <v>0.96</v>
      </c>
      <c r="DX33">
        <v>0.9723</v>
      </c>
    </row>
    <row r="34" spans="1:128">
      <c r="A34">
        <v>3.3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0.0001077</v>
      </c>
      <c r="BM34">
        <v>0.0001271</v>
      </c>
      <c r="BN34">
        <v>0.0001523</v>
      </c>
      <c r="BO34">
        <v>0.0001913</v>
      </c>
      <c r="BP34">
        <v>0.0002308</v>
      </c>
      <c r="BQ34">
        <v>0.000272</v>
      </c>
      <c r="BR34">
        <v>0.0003173</v>
      </c>
      <c r="BS34">
        <v>0.0003935</v>
      </c>
      <c r="BT34">
        <v>0.0004697</v>
      </c>
      <c r="BU34">
        <v>0.0005351</v>
      </c>
      <c r="BV34">
        <v>0.0006001</v>
      </c>
      <c r="BW34">
        <v>0.0006765</v>
      </c>
      <c r="BX34">
        <v>0.0007571</v>
      </c>
      <c r="BY34">
        <v>0.0008686</v>
      </c>
      <c r="BZ34">
        <v>0.0026</v>
      </c>
      <c r="CA34">
        <v>0.0056</v>
      </c>
      <c r="CB34">
        <v>0.0114</v>
      </c>
      <c r="CC34">
        <v>0.02</v>
      </c>
      <c r="CD34">
        <v>0.0324</v>
      </c>
      <c r="CE34">
        <v>0.0469</v>
      </c>
      <c r="CF34">
        <v>0.0636</v>
      </c>
      <c r="CG34">
        <v>0.0829</v>
      </c>
      <c r="CH34">
        <v>0.1014</v>
      </c>
      <c r="CI34">
        <v>0.1207</v>
      </c>
      <c r="CJ34">
        <v>0.1395</v>
      </c>
      <c r="CK34">
        <v>0.1573</v>
      </c>
      <c r="CL34">
        <v>0.1733</v>
      </c>
      <c r="CM34">
        <v>0.1874</v>
      </c>
      <c r="CN34">
        <v>0.2011</v>
      </c>
      <c r="CO34">
        <v>0.2714</v>
      </c>
      <c r="CP34">
        <v>0.3401</v>
      </c>
      <c r="CQ34">
        <v>0.3933</v>
      </c>
      <c r="CR34">
        <v>0.417</v>
      </c>
      <c r="CS34">
        <v>0.4311</v>
      </c>
      <c r="CT34">
        <v>0.4553</v>
      </c>
      <c r="CU34">
        <v>0.4742</v>
      </c>
      <c r="CV34">
        <v>0.4814</v>
      </c>
      <c r="CW34">
        <v>0.4843</v>
      </c>
      <c r="CX34">
        <v>0.4876</v>
      </c>
      <c r="CY34">
        <v>0.492</v>
      </c>
      <c r="CZ34">
        <v>0.4944</v>
      </c>
      <c r="DA34">
        <v>0.5031</v>
      </c>
      <c r="DB34">
        <v>0.5119</v>
      </c>
      <c r="DC34">
        <v>0.5208</v>
      </c>
      <c r="DD34">
        <v>0.5359</v>
      </c>
      <c r="DE34">
        <v>0.546</v>
      </c>
      <c r="DF34">
        <v>0.5562</v>
      </c>
      <c r="DG34">
        <v>0.566</v>
      </c>
      <c r="DH34">
        <v>0.57</v>
      </c>
      <c r="DI34">
        <v>0.5863</v>
      </c>
      <c r="DJ34">
        <v>0.73</v>
      </c>
      <c r="DK34">
        <v>0.7585</v>
      </c>
      <c r="DL34">
        <v>0.7854</v>
      </c>
      <c r="DM34">
        <v>0.8</v>
      </c>
      <c r="DN34">
        <v>0.8</v>
      </c>
      <c r="DO34">
        <v>0.8</v>
      </c>
      <c r="DP34">
        <v>0.8</v>
      </c>
      <c r="DQ34">
        <v>0.8</v>
      </c>
      <c r="DR34">
        <v>0.8</v>
      </c>
      <c r="DS34">
        <v>0.9301</v>
      </c>
      <c r="DT34">
        <v>0.96</v>
      </c>
      <c r="DU34">
        <v>0.96</v>
      </c>
      <c r="DV34">
        <v>0.96</v>
      </c>
      <c r="DW34">
        <v>0.96</v>
      </c>
      <c r="DX34">
        <v>0.9723</v>
      </c>
    </row>
    <row r="35" spans="1:128">
      <c r="A35">
        <v>3.4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0.0001102</v>
      </c>
      <c r="BM35">
        <v>0.00013</v>
      </c>
      <c r="BN35">
        <v>0.0001559</v>
      </c>
      <c r="BO35">
        <v>0.0001959</v>
      </c>
      <c r="BP35">
        <v>0.0002366</v>
      </c>
      <c r="BQ35">
        <v>0.0002791</v>
      </c>
      <c r="BR35">
        <v>0.0003257</v>
      </c>
      <c r="BS35">
        <v>0.0004037</v>
      </c>
      <c r="BT35">
        <v>0.0004816</v>
      </c>
      <c r="BU35">
        <v>0.0005484</v>
      </c>
      <c r="BV35">
        <v>0.0006147</v>
      </c>
      <c r="BW35">
        <v>0.0006929</v>
      </c>
      <c r="BX35">
        <v>0.0007754</v>
      </c>
      <c r="BY35">
        <v>0.0008896</v>
      </c>
      <c r="BZ35">
        <v>0.0026</v>
      </c>
      <c r="CA35">
        <v>0.0058</v>
      </c>
      <c r="CB35">
        <v>0.0117</v>
      </c>
      <c r="CC35">
        <v>0.0205</v>
      </c>
      <c r="CD35">
        <v>0.033</v>
      </c>
      <c r="CE35">
        <v>0.0477</v>
      </c>
      <c r="CF35">
        <v>0.0645</v>
      </c>
      <c r="CG35">
        <v>0.0839</v>
      </c>
      <c r="CH35">
        <v>0.1024</v>
      </c>
      <c r="CI35">
        <v>0.1217</v>
      </c>
      <c r="CJ35">
        <v>0.1405</v>
      </c>
      <c r="CK35">
        <v>0.1581</v>
      </c>
      <c r="CL35">
        <v>0.1741</v>
      </c>
      <c r="CM35">
        <v>0.1882</v>
      </c>
      <c r="CN35">
        <v>0.2019</v>
      </c>
      <c r="CO35">
        <v>0.2721</v>
      </c>
      <c r="CP35">
        <v>0.3406</v>
      </c>
      <c r="CQ35">
        <v>0.3937</v>
      </c>
      <c r="CR35">
        <v>0.4173</v>
      </c>
      <c r="CS35">
        <v>0.4313</v>
      </c>
      <c r="CT35">
        <v>0.4553</v>
      </c>
      <c r="CU35">
        <v>0.4743</v>
      </c>
      <c r="CV35">
        <v>0.4814</v>
      </c>
      <c r="CW35">
        <v>0.4843</v>
      </c>
      <c r="CX35">
        <v>0.4876</v>
      </c>
      <c r="CY35">
        <v>0.492</v>
      </c>
      <c r="CZ35">
        <v>0.4946</v>
      </c>
      <c r="DA35">
        <v>0.5033</v>
      </c>
      <c r="DB35">
        <v>0.5122</v>
      </c>
      <c r="DC35">
        <v>0.5211</v>
      </c>
      <c r="DD35">
        <v>0.536</v>
      </c>
      <c r="DE35">
        <v>0.5461</v>
      </c>
      <c r="DF35">
        <v>0.5562</v>
      </c>
      <c r="DG35">
        <v>0.566</v>
      </c>
      <c r="DH35">
        <v>0.57</v>
      </c>
      <c r="DI35">
        <v>0.5863</v>
      </c>
      <c r="DJ35">
        <v>0.73</v>
      </c>
      <c r="DK35">
        <v>0.7585</v>
      </c>
      <c r="DL35">
        <v>0.7854</v>
      </c>
      <c r="DM35">
        <v>0.8</v>
      </c>
      <c r="DN35">
        <v>0.8</v>
      </c>
      <c r="DO35">
        <v>0.8</v>
      </c>
      <c r="DP35">
        <v>0.8</v>
      </c>
      <c r="DQ35">
        <v>0.8</v>
      </c>
      <c r="DR35">
        <v>0.8</v>
      </c>
      <c r="DS35">
        <v>0.9301</v>
      </c>
      <c r="DT35">
        <v>0.96</v>
      </c>
      <c r="DU35">
        <v>0.96</v>
      </c>
      <c r="DV35">
        <v>0.96</v>
      </c>
      <c r="DW35">
        <v>0.96</v>
      </c>
      <c r="DX35">
        <v>0.9723</v>
      </c>
    </row>
    <row r="36" spans="1:128">
      <c r="A36">
        <v>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0.0001127</v>
      </c>
      <c r="BM36">
        <v>0.0001327</v>
      </c>
      <c r="BN36">
        <v>0.000159</v>
      </c>
      <c r="BO36">
        <v>0.0002003</v>
      </c>
      <c r="BP36">
        <v>0.0002422</v>
      </c>
      <c r="BQ36">
        <v>0.0002858</v>
      </c>
      <c r="BR36">
        <v>0.0003335</v>
      </c>
      <c r="BS36">
        <v>0.0004129</v>
      </c>
      <c r="BT36">
        <v>0.0004924</v>
      </c>
      <c r="BU36">
        <v>0.0005606</v>
      </c>
      <c r="BV36">
        <v>0.0006282</v>
      </c>
      <c r="BW36">
        <v>0.0007083</v>
      </c>
      <c r="BX36">
        <v>0.0007928</v>
      </c>
      <c r="BY36">
        <v>0.0009095</v>
      </c>
      <c r="BZ36">
        <v>0.0027</v>
      </c>
      <c r="CA36">
        <v>0.0059</v>
      </c>
      <c r="CB36">
        <v>0.0119</v>
      </c>
      <c r="CC36">
        <v>0.0209</v>
      </c>
      <c r="CD36">
        <v>0.0336</v>
      </c>
      <c r="CE36">
        <v>0.0485</v>
      </c>
      <c r="CF36">
        <v>0.0654</v>
      </c>
      <c r="CG36">
        <v>0.0848</v>
      </c>
      <c r="CH36">
        <v>0.1033</v>
      </c>
      <c r="CI36">
        <v>0.1227</v>
      </c>
      <c r="CJ36">
        <v>0.1413</v>
      </c>
      <c r="CK36">
        <v>0.1589</v>
      </c>
      <c r="CL36">
        <v>0.1748</v>
      </c>
      <c r="CM36">
        <v>0.1888</v>
      </c>
      <c r="CN36">
        <v>0.2025</v>
      </c>
      <c r="CO36">
        <v>0.2727</v>
      </c>
      <c r="CP36">
        <v>0.3411</v>
      </c>
      <c r="CQ36">
        <v>0.394</v>
      </c>
      <c r="CR36">
        <v>0.4175</v>
      </c>
      <c r="CS36">
        <v>0.4315</v>
      </c>
      <c r="CT36">
        <v>0.4554</v>
      </c>
      <c r="CU36">
        <v>0.4743</v>
      </c>
      <c r="CV36">
        <v>0.4814</v>
      </c>
      <c r="CW36">
        <v>0.4844</v>
      </c>
      <c r="CX36">
        <v>0.4876</v>
      </c>
      <c r="CY36">
        <v>0.4921</v>
      </c>
      <c r="CZ36">
        <v>0.4948</v>
      </c>
      <c r="DA36">
        <v>0.5036</v>
      </c>
      <c r="DB36">
        <v>0.5124</v>
      </c>
      <c r="DC36">
        <v>0.5213</v>
      </c>
      <c r="DD36">
        <v>0.5361</v>
      </c>
      <c r="DE36">
        <v>0.5462</v>
      </c>
      <c r="DF36">
        <v>0.5562</v>
      </c>
      <c r="DG36">
        <v>0.566</v>
      </c>
      <c r="DH36">
        <v>0.57</v>
      </c>
      <c r="DI36">
        <v>0.5863</v>
      </c>
      <c r="DJ36">
        <v>0.73</v>
      </c>
      <c r="DK36">
        <v>0.7585</v>
      </c>
      <c r="DL36">
        <v>0.7854</v>
      </c>
      <c r="DM36">
        <v>0.8</v>
      </c>
      <c r="DN36">
        <v>0.8</v>
      </c>
      <c r="DO36">
        <v>0.8</v>
      </c>
      <c r="DP36">
        <v>0.8</v>
      </c>
      <c r="DQ36">
        <v>0.8</v>
      </c>
      <c r="DR36">
        <v>0.8</v>
      </c>
      <c r="DS36">
        <v>0.9301</v>
      </c>
      <c r="DT36">
        <v>0.96</v>
      </c>
      <c r="DU36">
        <v>0.96</v>
      </c>
      <c r="DV36">
        <v>0.96</v>
      </c>
      <c r="DW36">
        <v>0.96</v>
      </c>
      <c r="DX36">
        <v>0.9723</v>
      </c>
    </row>
    <row r="37" spans="1:128">
      <c r="A37">
        <v>3.6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0.0001152</v>
      </c>
      <c r="BM37">
        <v>0.0001353</v>
      </c>
      <c r="BN37">
        <v>0.000162</v>
      </c>
      <c r="BO37">
        <v>0.0002045</v>
      </c>
      <c r="BP37">
        <v>0.0002475</v>
      </c>
      <c r="BQ37">
        <v>0.0002921</v>
      </c>
      <c r="BR37">
        <v>0.000341</v>
      </c>
      <c r="BS37">
        <v>0.0004218</v>
      </c>
      <c r="BT37">
        <v>0.0005027</v>
      </c>
      <c r="BU37">
        <v>0.0005721</v>
      </c>
      <c r="BV37">
        <v>0.000641</v>
      </c>
      <c r="BW37">
        <v>0.0007228</v>
      </c>
      <c r="BX37">
        <v>0.000809</v>
      </c>
      <c r="BY37">
        <v>0.0009281</v>
      </c>
      <c r="BZ37">
        <v>0.0027</v>
      </c>
      <c r="CA37">
        <v>0.006</v>
      </c>
      <c r="CB37">
        <v>0.0121</v>
      </c>
      <c r="CC37">
        <v>0.0213</v>
      </c>
      <c r="CD37">
        <v>0.0341</v>
      </c>
      <c r="CE37">
        <v>0.0491</v>
      </c>
      <c r="CF37">
        <v>0.0662</v>
      </c>
      <c r="CG37">
        <v>0.0856</v>
      </c>
      <c r="CH37">
        <v>0.1042</v>
      </c>
      <c r="CI37">
        <v>0.1235</v>
      </c>
      <c r="CJ37">
        <v>0.1421</v>
      </c>
      <c r="CK37">
        <v>0.1597</v>
      </c>
      <c r="CL37">
        <v>0.1755</v>
      </c>
      <c r="CM37">
        <v>0.1895</v>
      </c>
      <c r="CN37">
        <v>0.2032</v>
      </c>
      <c r="CO37">
        <v>0.2732</v>
      </c>
      <c r="CP37">
        <v>0.3415</v>
      </c>
      <c r="CQ37">
        <v>0.3943</v>
      </c>
      <c r="CR37">
        <v>0.4177</v>
      </c>
      <c r="CS37">
        <v>0.4317</v>
      </c>
      <c r="CT37">
        <v>0.4555</v>
      </c>
      <c r="CU37">
        <v>0.4744</v>
      </c>
      <c r="CV37">
        <v>0.4815</v>
      </c>
      <c r="CW37">
        <v>0.4844</v>
      </c>
      <c r="CX37">
        <v>0.4876</v>
      </c>
      <c r="CY37">
        <v>0.4921</v>
      </c>
      <c r="CZ37">
        <v>0.495</v>
      </c>
      <c r="DA37">
        <v>0.5038</v>
      </c>
      <c r="DB37">
        <v>0.5127</v>
      </c>
      <c r="DC37">
        <v>0.5215</v>
      </c>
      <c r="DD37">
        <v>0.5362</v>
      </c>
      <c r="DE37">
        <v>0.5462</v>
      </c>
      <c r="DF37">
        <v>0.5563</v>
      </c>
      <c r="DG37">
        <v>0.566</v>
      </c>
      <c r="DH37">
        <v>0.57</v>
      </c>
      <c r="DI37">
        <v>0.5863</v>
      </c>
      <c r="DJ37">
        <v>0.73</v>
      </c>
      <c r="DK37">
        <v>0.7585</v>
      </c>
      <c r="DL37">
        <v>0.7854</v>
      </c>
      <c r="DM37">
        <v>0.8</v>
      </c>
      <c r="DN37">
        <v>0.8</v>
      </c>
      <c r="DO37">
        <v>0.8</v>
      </c>
      <c r="DP37">
        <v>0.8</v>
      </c>
      <c r="DQ37">
        <v>0.8</v>
      </c>
      <c r="DR37">
        <v>0.8</v>
      </c>
      <c r="DS37">
        <v>0.9301</v>
      </c>
      <c r="DT37">
        <v>0.96</v>
      </c>
      <c r="DU37">
        <v>0.96</v>
      </c>
      <c r="DV37">
        <v>0.96</v>
      </c>
      <c r="DW37">
        <v>0.96</v>
      </c>
      <c r="DX37">
        <v>0.9723</v>
      </c>
    </row>
    <row r="38" spans="1:128">
      <c r="A38">
        <v>3.7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0.0001169</v>
      </c>
      <c r="BM38">
        <v>0.0001375</v>
      </c>
      <c r="BN38">
        <v>0.0001649</v>
      </c>
      <c r="BO38">
        <v>0.0002084</v>
      </c>
      <c r="BP38">
        <v>0.0002524</v>
      </c>
      <c r="BQ38">
        <v>0.000298</v>
      </c>
      <c r="BR38">
        <v>0.0003478</v>
      </c>
      <c r="BS38">
        <v>0.00043</v>
      </c>
      <c r="BT38">
        <v>0.0005121</v>
      </c>
      <c r="BU38">
        <v>0.0005826</v>
      </c>
      <c r="BV38">
        <v>0.0006526</v>
      </c>
      <c r="BW38">
        <v>0.0007358</v>
      </c>
      <c r="BX38">
        <v>0.0008237</v>
      </c>
      <c r="BY38">
        <v>0.000945</v>
      </c>
      <c r="BZ38">
        <v>0.0028</v>
      </c>
      <c r="CA38">
        <v>0.0061</v>
      </c>
      <c r="CB38">
        <v>0.0124</v>
      </c>
      <c r="CC38">
        <v>0.0216</v>
      </c>
      <c r="CD38">
        <v>0.0346</v>
      </c>
      <c r="CE38">
        <v>0.0498</v>
      </c>
      <c r="CF38">
        <v>0.0669</v>
      </c>
      <c r="CG38">
        <v>0.0864</v>
      </c>
      <c r="CH38">
        <v>0.105</v>
      </c>
      <c r="CI38">
        <v>0.1243</v>
      </c>
      <c r="CJ38">
        <v>0.1429</v>
      </c>
      <c r="CK38">
        <v>0.1603</v>
      </c>
      <c r="CL38">
        <v>0.1761</v>
      </c>
      <c r="CM38">
        <v>0.19</v>
      </c>
      <c r="CN38">
        <v>0.2037</v>
      </c>
      <c r="CO38">
        <v>0.2737</v>
      </c>
      <c r="CP38">
        <v>0.3419</v>
      </c>
      <c r="CQ38">
        <v>0.3945</v>
      </c>
      <c r="CR38">
        <v>0.4179</v>
      </c>
      <c r="CS38">
        <v>0.4318</v>
      </c>
      <c r="CT38">
        <v>0.4556</v>
      </c>
      <c r="CU38">
        <v>0.4744</v>
      </c>
      <c r="CV38">
        <v>0.4815</v>
      </c>
      <c r="CW38">
        <v>0.4844</v>
      </c>
      <c r="CX38">
        <v>0.4876</v>
      </c>
      <c r="CY38">
        <v>0.4921</v>
      </c>
      <c r="CZ38">
        <v>0.4951</v>
      </c>
      <c r="DA38">
        <v>0.504</v>
      </c>
      <c r="DB38">
        <v>0.5128</v>
      </c>
      <c r="DC38">
        <v>0.5217</v>
      </c>
      <c r="DD38">
        <v>0.5363</v>
      </c>
      <c r="DE38">
        <v>0.5463</v>
      </c>
      <c r="DF38">
        <v>0.5563</v>
      </c>
      <c r="DG38">
        <v>0.566</v>
      </c>
      <c r="DH38">
        <v>0.57</v>
      </c>
      <c r="DI38">
        <v>0.5863</v>
      </c>
      <c r="DJ38">
        <v>0.73</v>
      </c>
      <c r="DK38">
        <v>0.7585</v>
      </c>
      <c r="DL38">
        <v>0.7854</v>
      </c>
      <c r="DM38">
        <v>0.8</v>
      </c>
      <c r="DN38">
        <v>0.8</v>
      </c>
      <c r="DO38">
        <v>0.8</v>
      </c>
      <c r="DP38">
        <v>0.8</v>
      </c>
      <c r="DQ38">
        <v>0.8</v>
      </c>
      <c r="DR38">
        <v>0.8</v>
      </c>
      <c r="DS38">
        <v>0.9301</v>
      </c>
      <c r="DT38">
        <v>0.96</v>
      </c>
      <c r="DU38">
        <v>0.96</v>
      </c>
      <c r="DV38">
        <v>0.96</v>
      </c>
      <c r="DW38">
        <v>0.96</v>
      </c>
      <c r="DX38">
        <v>0.9723</v>
      </c>
    </row>
    <row r="39" spans="1:128">
      <c r="A39">
        <v>3.8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0.0001188</v>
      </c>
      <c r="BM39">
        <v>0.0001397</v>
      </c>
      <c r="BN39">
        <v>0.0001676</v>
      </c>
      <c r="BO39">
        <v>0.0002119</v>
      </c>
      <c r="BP39">
        <v>0.0002568</v>
      </c>
      <c r="BQ39">
        <v>0.0003034</v>
      </c>
      <c r="BR39">
        <v>0.0003542</v>
      </c>
      <c r="BS39">
        <v>0.0004372</v>
      </c>
      <c r="BT39">
        <v>0.0005202</v>
      </c>
      <c r="BU39">
        <v>0.0005917</v>
      </c>
      <c r="BV39">
        <v>0.0006627</v>
      </c>
      <c r="BW39">
        <v>0.0007474</v>
      </c>
      <c r="BX39">
        <v>0.0008371</v>
      </c>
      <c r="BY39">
        <v>0.0009604</v>
      </c>
      <c r="BZ39">
        <v>0.0028</v>
      </c>
      <c r="CA39">
        <v>0.0062</v>
      </c>
      <c r="CB39">
        <v>0.0126</v>
      </c>
      <c r="CC39">
        <v>0.0219</v>
      </c>
      <c r="CD39">
        <v>0.0351</v>
      </c>
      <c r="CE39">
        <v>0.0503</v>
      </c>
      <c r="CF39">
        <v>0.0675</v>
      </c>
      <c r="CG39">
        <v>0.0871</v>
      </c>
      <c r="CH39">
        <v>0.1057</v>
      </c>
      <c r="CI39">
        <v>0.1249</v>
      </c>
      <c r="CJ39">
        <v>0.1435</v>
      </c>
      <c r="CK39">
        <v>0.1609</v>
      </c>
      <c r="CL39">
        <v>0.1766</v>
      </c>
      <c r="CM39">
        <v>0.1906</v>
      </c>
      <c r="CN39">
        <v>0.2043</v>
      </c>
      <c r="CO39">
        <v>0.2742</v>
      </c>
      <c r="CP39">
        <v>0.3423</v>
      </c>
      <c r="CQ39">
        <v>0.3948</v>
      </c>
      <c r="CR39">
        <v>0.4181</v>
      </c>
      <c r="CS39">
        <v>0.432</v>
      </c>
      <c r="CT39">
        <v>0.4556</v>
      </c>
      <c r="CU39">
        <v>0.4745</v>
      </c>
      <c r="CV39">
        <v>0.4815</v>
      </c>
      <c r="CW39">
        <v>0.4844</v>
      </c>
      <c r="CX39">
        <v>0.4876</v>
      </c>
      <c r="CY39">
        <v>0.4922</v>
      </c>
      <c r="CZ39">
        <v>0.4953</v>
      </c>
      <c r="DA39">
        <v>0.5042</v>
      </c>
      <c r="DB39">
        <v>0.513</v>
      </c>
      <c r="DC39">
        <v>0.5219</v>
      </c>
      <c r="DD39">
        <v>0.5363</v>
      </c>
      <c r="DE39">
        <v>0.5463</v>
      </c>
      <c r="DF39">
        <v>0.5563</v>
      </c>
      <c r="DG39">
        <v>0.566</v>
      </c>
      <c r="DH39">
        <v>0.57</v>
      </c>
      <c r="DI39">
        <v>0.5863</v>
      </c>
      <c r="DJ39">
        <v>0.73</v>
      </c>
      <c r="DK39">
        <v>0.7585</v>
      </c>
      <c r="DL39">
        <v>0.7854</v>
      </c>
      <c r="DM39">
        <v>0.8</v>
      </c>
      <c r="DN39">
        <v>0.8</v>
      </c>
      <c r="DO39">
        <v>0.8</v>
      </c>
      <c r="DP39">
        <v>0.8</v>
      </c>
      <c r="DQ39">
        <v>0.8</v>
      </c>
      <c r="DR39">
        <v>0.8</v>
      </c>
      <c r="DS39">
        <v>0.9301</v>
      </c>
      <c r="DT39">
        <v>0.96</v>
      </c>
      <c r="DU39">
        <v>0.96</v>
      </c>
      <c r="DV39">
        <v>0.96</v>
      </c>
      <c r="DW39">
        <v>0.96</v>
      </c>
      <c r="DX39">
        <v>0.9723</v>
      </c>
    </row>
    <row r="40" spans="1:128">
      <c r="A40">
        <v>3.9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0.0001204</v>
      </c>
      <c r="BM40">
        <v>0.0001416</v>
      </c>
      <c r="BN40">
        <v>0.00017</v>
      </c>
      <c r="BO40">
        <v>0.0002152</v>
      </c>
      <c r="BP40">
        <v>0.0002609</v>
      </c>
      <c r="BQ40">
        <v>0.0003081</v>
      </c>
      <c r="BR40">
        <v>0.0003597</v>
      </c>
      <c r="BS40">
        <v>0.000444</v>
      </c>
      <c r="BT40">
        <v>0.0005283</v>
      </c>
      <c r="BU40">
        <v>0.0006008</v>
      </c>
      <c r="BV40">
        <v>0.0006726</v>
      </c>
      <c r="BW40">
        <v>0.0007585</v>
      </c>
      <c r="BX40">
        <v>0.0008492</v>
      </c>
      <c r="BY40">
        <v>0.0009742</v>
      </c>
      <c r="BZ40">
        <v>0.0029</v>
      </c>
      <c r="CA40">
        <v>0.0063</v>
      </c>
      <c r="CB40">
        <v>0.0127</v>
      </c>
      <c r="CC40">
        <v>0.0222</v>
      </c>
      <c r="CD40">
        <v>0.0355</v>
      </c>
      <c r="CE40">
        <v>0.0508</v>
      </c>
      <c r="CF40">
        <v>0.0681</v>
      </c>
      <c r="CG40">
        <v>0.0877</v>
      </c>
      <c r="CH40">
        <v>0.1064</v>
      </c>
      <c r="CI40">
        <v>0.1256</v>
      </c>
      <c r="CJ40">
        <v>0.1441</v>
      </c>
      <c r="CK40">
        <v>0.1615</v>
      </c>
      <c r="CL40">
        <v>0.1771</v>
      </c>
      <c r="CM40">
        <v>0.191</v>
      </c>
      <c r="CN40">
        <v>0.2047</v>
      </c>
      <c r="CO40">
        <v>0.2746</v>
      </c>
      <c r="CP40">
        <v>0.3427</v>
      </c>
      <c r="CQ40">
        <v>0.395</v>
      </c>
      <c r="CR40">
        <v>0.4183</v>
      </c>
      <c r="CS40">
        <v>0.4321</v>
      </c>
      <c r="CT40">
        <v>0.4557</v>
      </c>
      <c r="CU40">
        <v>0.4745</v>
      </c>
      <c r="CV40">
        <v>0.4815</v>
      </c>
      <c r="CW40">
        <v>0.4844</v>
      </c>
      <c r="CX40">
        <v>0.4876</v>
      </c>
      <c r="CY40">
        <v>0.4922</v>
      </c>
      <c r="CZ40">
        <v>0.4954</v>
      </c>
      <c r="DA40">
        <v>0.5043</v>
      </c>
      <c r="DB40">
        <v>0.5132</v>
      </c>
      <c r="DC40">
        <v>0.5221</v>
      </c>
      <c r="DD40">
        <v>0.5364</v>
      </c>
      <c r="DE40">
        <v>0.5464</v>
      </c>
      <c r="DF40">
        <v>0.5563</v>
      </c>
      <c r="DG40">
        <v>0.566</v>
      </c>
      <c r="DH40">
        <v>0.57</v>
      </c>
      <c r="DI40">
        <v>0.5863</v>
      </c>
      <c r="DJ40">
        <v>0.73</v>
      </c>
      <c r="DK40">
        <v>0.7585</v>
      </c>
      <c r="DL40">
        <v>0.7854</v>
      </c>
      <c r="DM40">
        <v>0.8</v>
      </c>
      <c r="DN40">
        <v>0.8</v>
      </c>
      <c r="DO40">
        <v>0.8</v>
      </c>
      <c r="DP40">
        <v>0.8</v>
      </c>
      <c r="DQ40">
        <v>0.8</v>
      </c>
      <c r="DR40">
        <v>0.8</v>
      </c>
      <c r="DS40">
        <v>0.9301</v>
      </c>
      <c r="DT40">
        <v>0.96</v>
      </c>
      <c r="DU40">
        <v>0.96</v>
      </c>
      <c r="DV40">
        <v>0.96</v>
      </c>
      <c r="DW40">
        <v>0.96</v>
      </c>
      <c r="DX40">
        <v>0.9723</v>
      </c>
    </row>
    <row r="41" spans="1:128">
      <c r="A41">
        <v>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0.0001218</v>
      </c>
      <c r="BM41">
        <v>0.0001433</v>
      </c>
      <c r="BN41">
        <v>0.0001721</v>
      </c>
      <c r="BO41">
        <v>0.0002181</v>
      </c>
      <c r="BP41">
        <v>0.0002645</v>
      </c>
      <c r="BQ41">
        <v>0.0003123</v>
      </c>
      <c r="BR41">
        <v>0.0003645</v>
      </c>
      <c r="BS41">
        <v>0.0004496</v>
      </c>
      <c r="BT41">
        <v>0.0005348</v>
      </c>
      <c r="BU41">
        <v>0.0006083</v>
      </c>
      <c r="BV41">
        <v>0.0006812</v>
      </c>
      <c r="BW41">
        <v>0.0007682</v>
      </c>
      <c r="BX41">
        <v>0.0008603</v>
      </c>
      <c r="BY41">
        <v>0.0009871</v>
      </c>
      <c r="BZ41">
        <v>0.0029</v>
      </c>
      <c r="CA41">
        <v>0.0064</v>
      </c>
      <c r="CB41">
        <v>0.0129</v>
      </c>
      <c r="CC41">
        <v>0.0225</v>
      </c>
      <c r="CD41">
        <v>0.0359</v>
      </c>
      <c r="CE41">
        <v>0.0513</v>
      </c>
      <c r="CF41">
        <v>0.0687</v>
      </c>
      <c r="CG41">
        <v>0.0883</v>
      </c>
      <c r="CH41">
        <v>0.1069</v>
      </c>
      <c r="CI41">
        <v>0.1262</v>
      </c>
      <c r="CJ41">
        <v>0.1447</v>
      </c>
      <c r="CK41">
        <v>0.162</v>
      </c>
      <c r="CL41">
        <v>0.1776</v>
      </c>
      <c r="CM41">
        <v>0.1915</v>
      </c>
      <c r="CN41">
        <v>0.2052</v>
      </c>
      <c r="CO41">
        <v>0.2749</v>
      </c>
      <c r="CP41">
        <v>0.343</v>
      </c>
      <c r="CQ41">
        <v>0.3952</v>
      </c>
      <c r="CR41">
        <v>0.4184</v>
      </c>
      <c r="CS41">
        <v>0.4322</v>
      </c>
      <c r="CT41">
        <v>0.4558</v>
      </c>
      <c r="CU41">
        <v>0.4745</v>
      </c>
      <c r="CV41">
        <v>0.4815</v>
      </c>
      <c r="CW41">
        <v>0.4844</v>
      </c>
      <c r="CX41">
        <v>0.4876</v>
      </c>
      <c r="CY41">
        <v>0.4922</v>
      </c>
      <c r="CZ41">
        <v>0.4956</v>
      </c>
      <c r="DA41">
        <v>0.5045</v>
      </c>
      <c r="DB41">
        <v>0.5133</v>
      </c>
      <c r="DC41">
        <v>0.5222</v>
      </c>
      <c r="DD41">
        <v>0.5365</v>
      </c>
      <c r="DE41">
        <v>0.5464</v>
      </c>
      <c r="DF41">
        <v>0.5563</v>
      </c>
      <c r="DG41">
        <v>0.566</v>
      </c>
      <c r="DH41">
        <v>0.57</v>
      </c>
      <c r="DI41">
        <v>0.5863</v>
      </c>
      <c r="DJ41">
        <v>0.73</v>
      </c>
      <c r="DK41">
        <v>0.7585</v>
      </c>
      <c r="DL41">
        <v>0.7854</v>
      </c>
      <c r="DM41">
        <v>0.8</v>
      </c>
      <c r="DN41">
        <v>0.8</v>
      </c>
      <c r="DO41">
        <v>0.8</v>
      </c>
      <c r="DP41">
        <v>0.8</v>
      </c>
      <c r="DQ41">
        <v>0.8</v>
      </c>
      <c r="DR41">
        <v>0.8</v>
      </c>
      <c r="DS41">
        <v>0.9301</v>
      </c>
      <c r="DT41">
        <v>0.96</v>
      </c>
      <c r="DU41">
        <v>0.96</v>
      </c>
      <c r="DV41">
        <v>0.96</v>
      </c>
      <c r="DW41">
        <v>0.96</v>
      </c>
      <c r="DX41">
        <v>0.9723</v>
      </c>
    </row>
    <row r="42" spans="1:128">
      <c r="A42">
        <v>4.1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0.000123</v>
      </c>
      <c r="BM42">
        <v>0.0001448</v>
      </c>
      <c r="BN42">
        <v>0.000174</v>
      </c>
      <c r="BO42">
        <v>0.0002205</v>
      </c>
      <c r="BP42">
        <v>0.0002675</v>
      </c>
      <c r="BQ42">
        <v>0.000316</v>
      </c>
      <c r="BR42">
        <v>0.0003689</v>
      </c>
      <c r="BS42">
        <v>0.0004549</v>
      </c>
      <c r="BT42">
        <v>0.0005409</v>
      </c>
      <c r="BU42">
        <v>0.0006155</v>
      </c>
      <c r="BV42">
        <v>0.0006896</v>
      </c>
      <c r="BW42">
        <v>0.0007775</v>
      </c>
      <c r="BX42">
        <v>0.0008704</v>
      </c>
      <c r="BY42">
        <v>0.0009986</v>
      </c>
      <c r="BZ42">
        <v>0.0029</v>
      </c>
      <c r="CA42">
        <v>0.0065</v>
      </c>
      <c r="CB42">
        <v>0.0131</v>
      </c>
      <c r="CC42">
        <v>0.0228</v>
      </c>
      <c r="CD42">
        <v>0.0363</v>
      </c>
      <c r="CE42">
        <v>0.0518</v>
      </c>
      <c r="CF42">
        <v>0.0691</v>
      </c>
      <c r="CG42">
        <v>0.0889</v>
      </c>
      <c r="CH42">
        <v>0.1075</v>
      </c>
      <c r="CI42">
        <v>0.1267</v>
      </c>
      <c r="CJ42">
        <v>0.1452</v>
      </c>
      <c r="CK42">
        <v>0.1624</v>
      </c>
      <c r="CL42">
        <v>0.178</v>
      </c>
      <c r="CM42">
        <v>0.1919</v>
      </c>
      <c r="CN42">
        <v>0.2056</v>
      </c>
      <c r="CO42">
        <v>0.2753</v>
      </c>
      <c r="CP42">
        <v>0.3432</v>
      </c>
      <c r="CQ42">
        <v>0.3954</v>
      </c>
      <c r="CR42">
        <v>0.4186</v>
      </c>
      <c r="CS42">
        <v>0.4323</v>
      </c>
      <c r="CT42">
        <v>0.4558</v>
      </c>
      <c r="CU42">
        <v>0.4746</v>
      </c>
      <c r="CV42">
        <v>0.4815</v>
      </c>
      <c r="CW42">
        <v>0.4844</v>
      </c>
      <c r="CX42">
        <v>0.4876</v>
      </c>
      <c r="CY42">
        <v>0.4922</v>
      </c>
      <c r="CZ42">
        <v>0.4957</v>
      </c>
      <c r="DA42">
        <v>0.5046</v>
      </c>
      <c r="DB42">
        <v>0.5135</v>
      </c>
      <c r="DC42">
        <v>0.5224</v>
      </c>
      <c r="DD42">
        <v>0.5365</v>
      </c>
      <c r="DE42">
        <v>0.5464</v>
      </c>
      <c r="DF42">
        <v>0.5564</v>
      </c>
      <c r="DG42">
        <v>0.566</v>
      </c>
      <c r="DH42">
        <v>0.57</v>
      </c>
      <c r="DI42">
        <v>0.5863</v>
      </c>
      <c r="DJ42">
        <v>0.73</v>
      </c>
      <c r="DK42">
        <v>0.7585</v>
      </c>
      <c r="DL42">
        <v>0.7854</v>
      </c>
      <c r="DM42">
        <v>0.8</v>
      </c>
      <c r="DN42">
        <v>0.8</v>
      </c>
      <c r="DO42">
        <v>0.8</v>
      </c>
      <c r="DP42">
        <v>0.8</v>
      </c>
      <c r="DQ42">
        <v>0.8</v>
      </c>
      <c r="DR42">
        <v>0.8</v>
      </c>
      <c r="DS42">
        <v>0.9301</v>
      </c>
      <c r="DT42">
        <v>0.96</v>
      </c>
      <c r="DU42">
        <v>0.96</v>
      </c>
      <c r="DV42">
        <v>0.96</v>
      </c>
      <c r="DW42">
        <v>0.96</v>
      </c>
      <c r="DX42">
        <v>0.9723</v>
      </c>
    </row>
    <row r="43" spans="1:128">
      <c r="A43">
        <v>4.2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0.0001243</v>
      </c>
      <c r="BM43">
        <v>0.0001463</v>
      </c>
      <c r="BN43">
        <v>0.0001758</v>
      </c>
      <c r="BO43">
        <v>0.000223</v>
      </c>
      <c r="BP43">
        <v>0.0002707</v>
      </c>
      <c r="BQ43">
        <v>0.0003196</v>
      </c>
      <c r="BR43">
        <v>0.0003729</v>
      </c>
      <c r="BS43">
        <v>0.0004598</v>
      </c>
      <c r="BT43">
        <v>0.0005466</v>
      </c>
      <c r="BU43">
        <v>0.0006216</v>
      </c>
      <c r="BV43">
        <v>0.0006959</v>
      </c>
      <c r="BW43">
        <v>0.0007849</v>
      </c>
      <c r="BX43">
        <v>0.0008791</v>
      </c>
      <c r="BY43">
        <v>0.001</v>
      </c>
      <c r="BZ43">
        <v>0.003</v>
      </c>
      <c r="CA43">
        <v>0.0066</v>
      </c>
      <c r="CB43">
        <v>0.0132</v>
      </c>
      <c r="CC43">
        <v>0.023</v>
      </c>
      <c r="CD43">
        <v>0.0366</v>
      </c>
      <c r="CE43">
        <v>0.0522</v>
      </c>
      <c r="CF43">
        <v>0.0696</v>
      </c>
      <c r="CG43">
        <v>0.0893</v>
      </c>
      <c r="CH43">
        <v>0.108</v>
      </c>
      <c r="CI43">
        <v>0.1272</v>
      </c>
      <c r="CJ43">
        <v>0.1456</v>
      </c>
      <c r="CK43">
        <v>0.1628</v>
      </c>
      <c r="CL43">
        <v>0.1783</v>
      </c>
      <c r="CM43">
        <v>0.1922</v>
      </c>
      <c r="CN43">
        <v>0.2059</v>
      </c>
      <c r="CO43">
        <v>0.2756</v>
      </c>
      <c r="CP43">
        <v>0.3435</v>
      </c>
      <c r="CQ43">
        <v>0.3955</v>
      </c>
      <c r="CR43">
        <v>0.4187</v>
      </c>
      <c r="CS43">
        <v>0.4324</v>
      </c>
      <c r="CT43">
        <v>0.4558</v>
      </c>
      <c r="CU43">
        <v>0.4746</v>
      </c>
      <c r="CV43">
        <v>0.4816</v>
      </c>
      <c r="CW43">
        <v>0.4844</v>
      </c>
      <c r="CX43">
        <v>0.4876</v>
      </c>
      <c r="CY43">
        <v>0.4923</v>
      </c>
      <c r="CZ43">
        <v>0.4958</v>
      </c>
      <c r="DA43">
        <v>0.5047</v>
      </c>
      <c r="DB43">
        <v>0.5136</v>
      </c>
      <c r="DC43">
        <v>0.5225</v>
      </c>
      <c r="DD43">
        <v>0.5366</v>
      </c>
      <c r="DE43">
        <v>0.5465</v>
      </c>
      <c r="DF43">
        <v>0.5564</v>
      </c>
      <c r="DG43">
        <v>0.566</v>
      </c>
      <c r="DH43">
        <v>0.57</v>
      </c>
      <c r="DI43">
        <v>0.5863</v>
      </c>
      <c r="DJ43">
        <v>0.73</v>
      </c>
      <c r="DK43">
        <v>0.7585</v>
      </c>
      <c r="DL43">
        <v>0.7854</v>
      </c>
      <c r="DM43">
        <v>0.8</v>
      </c>
      <c r="DN43">
        <v>0.8</v>
      </c>
      <c r="DO43">
        <v>0.8</v>
      </c>
      <c r="DP43">
        <v>0.8</v>
      </c>
      <c r="DQ43">
        <v>0.8</v>
      </c>
      <c r="DR43">
        <v>0.8</v>
      </c>
      <c r="DS43">
        <v>0.9301</v>
      </c>
      <c r="DT43">
        <v>0.96</v>
      </c>
      <c r="DU43">
        <v>0.96</v>
      </c>
      <c r="DV43">
        <v>0.96</v>
      </c>
      <c r="DW43">
        <v>0.96</v>
      </c>
      <c r="DX43">
        <v>0.9723</v>
      </c>
    </row>
    <row r="44" spans="1:128">
      <c r="A44">
        <v>4.3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0.0001005</v>
      </c>
      <c r="BL44">
        <v>0.0001252</v>
      </c>
      <c r="BM44">
        <v>0.0001474</v>
      </c>
      <c r="BN44">
        <v>0.0001772</v>
      </c>
      <c r="BO44">
        <v>0.000225</v>
      </c>
      <c r="BP44">
        <v>0.0002732</v>
      </c>
      <c r="BQ44">
        <v>0.0003227</v>
      </c>
      <c r="BR44">
        <v>0.0003767</v>
      </c>
      <c r="BS44">
        <v>0.000464</v>
      </c>
      <c r="BT44">
        <v>0.0005513</v>
      </c>
      <c r="BU44">
        <v>0.0006271</v>
      </c>
      <c r="BV44">
        <v>0.0007023</v>
      </c>
      <c r="BW44">
        <v>0.000792</v>
      </c>
      <c r="BX44">
        <v>0.0008867</v>
      </c>
      <c r="BY44">
        <v>0.001</v>
      </c>
      <c r="BZ44">
        <v>0.003</v>
      </c>
      <c r="CA44">
        <v>0.0066</v>
      </c>
      <c r="CB44">
        <v>0.0133</v>
      </c>
      <c r="CC44">
        <v>0.0232</v>
      </c>
      <c r="CD44">
        <v>0.0369</v>
      </c>
      <c r="CE44">
        <v>0.0525</v>
      </c>
      <c r="CF44">
        <v>0.0699</v>
      </c>
      <c r="CG44">
        <v>0.0897</v>
      </c>
      <c r="CH44">
        <v>0.1083</v>
      </c>
      <c r="CI44">
        <v>0.1274</v>
      </c>
      <c r="CJ44">
        <v>0.1459</v>
      </c>
      <c r="CK44">
        <v>0.1631</v>
      </c>
      <c r="CL44">
        <v>0.1785</v>
      </c>
      <c r="CM44">
        <v>0.1924</v>
      </c>
      <c r="CN44">
        <v>0.2061</v>
      </c>
      <c r="CO44">
        <v>0.2758</v>
      </c>
      <c r="CP44">
        <v>0.3436</v>
      </c>
      <c r="CQ44">
        <v>0.3956</v>
      </c>
      <c r="CR44">
        <v>0.4188</v>
      </c>
      <c r="CS44">
        <v>0.4325</v>
      </c>
      <c r="CT44">
        <v>0.4559</v>
      </c>
      <c r="CU44">
        <v>0.4746</v>
      </c>
      <c r="CV44">
        <v>0.4816</v>
      </c>
      <c r="CW44">
        <v>0.4844</v>
      </c>
      <c r="CX44">
        <v>0.4876</v>
      </c>
      <c r="CY44">
        <v>0.4923</v>
      </c>
      <c r="CZ44">
        <v>0.4959</v>
      </c>
      <c r="DA44">
        <v>0.5048</v>
      </c>
      <c r="DB44">
        <v>0.5137</v>
      </c>
      <c r="DC44">
        <v>0.5225</v>
      </c>
      <c r="DD44">
        <v>0.5366</v>
      </c>
      <c r="DE44">
        <v>0.5465</v>
      </c>
      <c r="DF44">
        <v>0.5564</v>
      </c>
      <c r="DG44">
        <v>0.566</v>
      </c>
      <c r="DH44">
        <v>0.57</v>
      </c>
      <c r="DI44">
        <v>0.5863</v>
      </c>
      <c r="DJ44">
        <v>0.73</v>
      </c>
      <c r="DK44">
        <v>0.7585</v>
      </c>
      <c r="DL44">
        <v>0.7854</v>
      </c>
      <c r="DM44">
        <v>0.8</v>
      </c>
      <c r="DN44">
        <v>0.8</v>
      </c>
      <c r="DO44">
        <v>0.8</v>
      </c>
      <c r="DP44">
        <v>0.8</v>
      </c>
      <c r="DQ44">
        <v>0.8</v>
      </c>
      <c r="DR44">
        <v>0.8</v>
      </c>
      <c r="DS44">
        <v>0.9301</v>
      </c>
      <c r="DT44">
        <v>0.96</v>
      </c>
      <c r="DU44">
        <v>0.96</v>
      </c>
      <c r="DV44">
        <v>0.96</v>
      </c>
      <c r="DW44">
        <v>0.96</v>
      </c>
      <c r="DX44">
        <v>0.9723</v>
      </c>
    </row>
    <row r="45" spans="1:128">
      <c r="A45">
        <v>4.4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0.0001011</v>
      </c>
      <c r="BL45">
        <v>0.0001261</v>
      </c>
      <c r="BM45">
        <v>0.0001486</v>
      </c>
      <c r="BN45">
        <v>0.0001787</v>
      </c>
      <c r="BO45">
        <v>0.000227</v>
      </c>
      <c r="BP45">
        <v>0.0002757</v>
      </c>
      <c r="BQ45">
        <v>0.0003255</v>
      </c>
      <c r="BR45">
        <v>0.0003798</v>
      </c>
      <c r="BS45">
        <v>0.0004677</v>
      </c>
      <c r="BT45">
        <v>0.0005556</v>
      </c>
      <c r="BU45">
        <v>0.0006319</v>
      </c>
      <c r="BV45">
        <v>0.0007076</v>
      </c>
      <c r="BW45">
        <v>0.000798</v>
      </c>
      <c r="BX45">
        <v>0.0008937</v>
      </c>
      <c r="BY45">
        <v>0.001</v>
      </c>
      <c r="BZ45">
        <v>0.003</v>
      </c>
      <c r="CA45">
        <v>0.0067</v>
      </c>
      <c r="CB45">
        <v>0.0135</v>
      </c>
      <c r="CC45">
        <v>0.0234</v>
      </c>
      <c r="CD45">
        <v>0.0371</v>
      </c>
      <c r="CE45">
        <v>0.0527</v>
      </c>
      <c r="CF45">
        <v>0.0702</v>
      </c>
      <c r="CG45">
        <v>0.0899</v>
      </c>
      <c r="CH45">
        <v>0.1085</v>
      </c>
      <c r="CI45">
        <v>0.1276</v>
      </c>
      <c r="CJ45">
        <v>0.146</v>
      </c>
      <c r="CK45">
        <v>0.1631</v>
      </c>
      <c r="CL45">
        <v>0.1786</v>
      </c>
      <c r="CM45">
        <v>0.1925</v>
      </c>
      <c r="CN45">
        <v>0.2062</v>
      </c>
      <c r="CO45">
        <v>0.2759</v>
      </c>
      <c r="CP45">
        <v>0.3437</v>
      </c>
      <c r="CQ45">
        <v>0.3956</v>
      </c>
      <c r="CR45">
        <v>0.4188</v>
      </c>
      <c r="CS45">
        <v>0.4325</v>
      </c>
      <c r="CT45">
        <v>0.4559</v>
      </c>
      <c r="CU45">
        <v>0.4746</v>
      </c>
      <c r="CV45">
        <v>0.4816</v>
      </c>
      <c r="CW45">
        <v>0.4844</v>
      </c>
      <c r="CX45">
        <v>0.4876</v>
      </c>
      <c r="CY45">
        <v>0.4923</v>
      </c>
      <c r="CZ45">
        <v>0.496</v>
      </c>
      <c r="DA45">
        <v>0.5049</v>
      </c>
      <c r="DB45">
        <v>0.5137</v>
      </c>
      <c r="DC45">
        <v>0.5226</v>
      </c>
      <c r="DD45">
        <v>0.5366</v>
      </c>
      <c r="DE45">
        <v>0.5465</v>
      </c>
      <c r="DF45">
        <v>0.5564</v>
      </c>
      <c r="DG45">
        <v>0.566</v>
      </c>
      <c r="DH45">
        <v>0.57</v>
      </c>
      <c r="DI45">
        <v>0.5863</v>
      </c>
      <c r="DJ45">
        <v>0.73</v>
      </c>
      <c r="DK45">
        <v>0.7585</v>
      </c>
      <c r="DL45">
        <v>0.7854</v>
      </c>
      <c r="DM45">
        <v>0.8</v>
      </c>
      <c r="DN45">
        <v>0.8</v>
      </c>
      <c r="DO45">
        <v>0.8</v>
      </c>
      <c r="DP45">
        <v>0.8</v>
      </c>
      <c r="DQ45">
        <v>0.8</v>
      </c>
      <c r="DR45">
        <v>0.8</v>
      </c>
      <c r="DS45">
        <v>0.9301</v>
      </c>
      <c r="DT45">
        <v>0.96</v>
      </c>
      <c r="DU45">
        <v>0.96</v>
      </c>
      <c r="DV45">
        <v>0.96</v>
      </c>
      <c r="DW45">
        <v>0.96</v>
      </c>
      <c r="DX45">
        <v>0.9723</v>
      </c>
    </row>
    <row r="46" spans="1:128">
      <c r="A46">
        <v>4.5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0.0001016</v>
      </c>
      <c r="BL46">
        <v>0.0001266</v>
      </c>
      <c r="BM46">
        <v>0.0001491</v>
      </c>
      <c r="BN46">
        <v>0.0001793</v>
      </c>
      <c r="BO46">
        <v>0.0002277</v>
      </c>
      <c r="BP46">
        <v>0.0002764</v>
      </c>
      <c r="BQ46">
        <v>0.0003262</v>
      </c>
      <c r="BR46">
        <v>0.0003806</v>
      </c>
      <c r="BS46">
        <v>0.0004689</v>
      </c>
      <c r="BT46">
        <v>0.0005573</v>
      </c>
      <c r="BU46">
        <v>0.0006337</v>
      </c>
      <c r="BV46">
        <v>0.0007096</v>
      </c>
      <c r="BW46">
        <v>0.0008003</v>
      </c>
      <c r="BX46">
        <v>0.0008963</v>
      </c>
      <c r="BY46">
        <v>0.001</v>
      </c>
      <c r="BZ46">
        <v>0.003</v>
      </c>
      <c r="CA46">
        <v>0.0067</v>
      </c>
      <c r="CB46">
        <v>0.0135</v>
      </c>
      <c r="CC46">
        <v>0.0234</v>
      </c>
      <c r="CD46">
        <v>0.0371</v>
      </c>
      <c r="CE46">
        <v>0.0527</v>
      </c>
      <c r="CF46">
        <v>0.0702</v>
      </c>
      <c r="CG46">
        <v>0.0899</v>
      </c>
      <c r="CH46">
        <v>0.1085</v>
      </c>
      <c r="CI46">
        <v>0.1276</v>
      </c>
      <c r="CJ46">
        <v>0.146</v>
      </c>
      <c r="CK46">
        <v>0.1631</v>
      </c>
      <c r="CL46">
        <v>0.1786</v>
      </c>
      <c r="CM46">
        <v>0.1925</v>
      </c>
      <c r="CN46">
        <v>0.2062</v>
      </c>
      <c r="CO46">
        <v>0.2759</v>
      </c>
      <c r="CP46">
        <v>0.3437</v>
      </c>
      <c r="CQ46">
        <v>0.3956</v>
      </c>
      <c r="CR46">
        <v>0.4188</v>
      </c>
      <c r="CS46">
        <v>0.4325</v>
      </c>
      <c r="CT46">
        <v>0.4559</v>
      </c>
      <c r="CU46">
        <v>0.4746</v>
      </c>
      <c r="CV46">
        <v>0.4816</v>
      </c>
      <c r="CW46">
        <v>0.4844</v>
      </c>
      <c r="CX46">
        <v>0.4877</v>
      </c>
      <c r="CY46">
        <v>0.4923</v>
      </c>
      <c r="CZ46">
        <v>0.496</v>
      </c>
      <c r="DA46">
        <v>0.5049</v>
      </c>
      <c r="DB46">
        <v>0.5137</v>
      </c>
      <c r="DC46">
        <v>0.5226</v>
      </c>
      <c r="DD46">
        <v>0.5366</v>
      </c>
      <c r="DE46">
        <v>0.5465</v>
      </c>
      <c r="DF46">
        <v>0.5564</v>
      </c>
      <c r="DG46">
        <v>0.566</v>
      </c>
      <c r="DH46">
        <v>0.57</v>
      </c>
      <c r="DI46">
        <v>0.5863</v>
      </c>
      <c r="DJ46">
        <v>0.73</v>
      </c>
      <c r="DK46">
        <v>0.7585</v>
      </c>
      <c r="DL46">
        <v>0.7854</v>
      </c>
      <c r="DM46">
        <v>0.8</v>
      </c>
      <c r="DN46">
        <v>0.8</v>
      </c>
      <c r="DO46">
        <v>0.8</v>
      </c>
      <c r="DP46">
        <v>0.8</v>
      </c>
      <c r="DQ46">
        <v>0.8</v>
      </c>
      <c r="DR46">
        <v>0.8</v>
      </c>
      <c r="DS46">
        <v>0.9301</v>
      </c>
      <c r="DT46">
        <v>0.96</v>
      </c>
      <c r="DU46">
        <v>0.96</v>
      </c>
      <c r="DV46">
        <v>0.96</v>
      </c>
      <c r="DW46">
        <v>0.96</v>
      </c>
      <c r="DX46">
        <v>0.9723</v>
      </c>
    </row>
    <row r="47" spans="1:128">
      <c r="A47">
        <v>4.6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0.0001016</v>
      </c>
      <c r="BL47">
        <v>0.0001266</v>
      </c>
      <c r="BM47">
        <v>0.0001491</v>
      </c>
      <c r="BN47">
        <v>0.0001793</v>
      </c>
      <c r="BO47">
        <v>0.0002277</v>
      </c>
      <c r="BP47">
        <v>0.0002764</v>
      </c>
      <c r="BQ47">
        <v>0.0003262</v>
      </c>
      <c r="BR47">
        <v>0.0003806</v>
      </c>
      <c r="BS47">
        <v>0.0004689</v>
      </c>
      <c r="BT47">
        <v>0.0005573</v>
      </c>
      <c r="BU47">
        <v>0.0006337</v>
      </c>
      <c r="BV47">
        <v>0.0007096</v>
      </c>
      <c r="BW47">
        <v>0.0008003</v>
      </c>
      <c r="BX47">
        <v>0.0008963</v>
      </c>
      <c r="BY47">
        <v>0.001</v>
      </c>
      <c r="BZ47">
        <v>0.003</v>
      </c>
      <c r="CA47">
        <v>0.0067</v>
      </c>
      <c r="CB47">
        <v>0.0135</v>
      </c>
      <c r="CC47">
        <v>0.0234</v>
      </c>
      <c r="CD47">
        <v>0.0371</v>
      </c>
      <c r="CE47">
        <v>0.0527</v>
      </c>
      <c r="CF47">
        <v>0.0702</v>
      </c>
      <c r="CG47">
        <v>0.0899</v>
      </c>
      <c r="CH47">
        <v>0.1085</v>
      </c>
      <c r="CI47">
        <v>0.1276</v>
      </c>
      <c r="CJ47">
        <v>0.146</v>
      </c>
      <c r="CK47">
        <v>0.1631</v>
      </c>
      <c r="CL47">
        <v>0.1786</v>
      </c>
      <c r="CM47">
        <v>0.1925</v>
      </c>
      <c r="CN47">
        <v>0.2062</v>
      </c>
      <c r="CO47">
        <v>0.2759</v>
      </c>
      <c r="CP47">
        <v>0.3437</v>
      </c>
      <c r="CQ47">
        <v>0.3956</v>
      </c>
      <c r="CR47">
        <v>0.4188</v>
      </c>
      <c r="CS47">
        <v>0.4325</v>
      </c>
      <c r="CT47">
        <v>0.4559</v>
      </c>
      <c r="CU47">
        <v>0.4746</v>
      </c>
      <c r="CV47">
        <v>0.4816</v>
      </c>
      <c r="CW47">
        <v>0.4844</v>
      </c>
      <c r="CX47">
        <v>0.4877</v>
      </c>
      <c r="CY47">
        <v>0.4923</v>
      </c>
      <c r="CZ47">
        <v>0.496</v>
      </c>
      <c r="DA47">
        <v>0.5049</v>
      </c>
      <c r="DB47">
        <v>0.5137</v>
      </c>
      <c r="DC47">
        <v>0.5226</v>
      </c>
      <c r="DD47">
        <v>0.5366</v>
      </c>
      <c r="DE47">
        <v>0.5465</v>
      </c>
      <c r="DF47">
        <v>0.5564</v>
      </c>
      <c r="DG47">
        <v>0.566</v>
      </c>
      <c r="DH47">
        <v>0.57</v>
      </c>
      <c r="DI47">
        <v>0.5863</v>
      </c>
      <c r="DJ47">
        <v>0.73</v>
      </c>
      <c r="DK47">
        <v>0.7585</v>
      </c>
      <c r="DL47">
        <v>0.7854</v>
      </c>
      <c r="DM47">
        <v>0.8</v>
      </c>
      <c r="DN47">
        <v>0.8</v>
      </c>
      <c r="DO47">
        <v>0.8</v>
      </c>
      <c r="DP47">
        <v>0.8</v>
      </c>
      <c r="DQ47">
        <v>0.8</v>
      </c>
      <c r="DR47">
        <v>0.8</v>
      </c>
      <c r="DS47">
        <v>0.9301</v>
      </c>
      <c r="DT47">
        <v>0.96</v>
      </c>
      <c r="DU47">
        <v>0.96</v>
      </c>
      <c r="DV47">
        <v>0.96</v>
      </c>
      <c r="DW47">
        <v>0.96</v>
      </c>
      <c r="DX47">
        <v>0.9723</v>
      </c>
    </row>
    <row r="48" spans="1:128">
      <c r="A48">
        <v>4.7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0.0001016</v>
      </c>
      <c r="BL48">
        <v>0.0001266</v>
      </c>
      <c r="BM48">
        <v>0.0001491</v>
      </c>
      <c r="BN48">
        <v>0.0001793</v>
      </c>
      <c r="BO48">
        <v>0.0002277</v>
      </c>
      <c r="BP48">
        <v>0.0002764</v>
      </c>
      <c r="BQ48">
        <v>0.0003262</v>
      </c>
      <c r="BR48">
        <v>0.0003806</v>
      </c>
      <c r="BS48">
        <v>0.0004689</v>
      </c>
      <c r="BT48">
        <v>0.0005573</v>
      </c>
      <c r="BU48">
        <v>0.0006337</v>
      </c>
      <c r="BV48">
        <v>0.0007096</v>
      </c>
      <c r="BW48">
        <v>0.0008003</v>
      </c>
      <c r="BX48">
        <v>0.0008963</v>
      </c>
      <c r="BY48">
        <v>0.001</v>
      </c>
      <c r="BZ48">
        <v>0.003</v>
      </c>
      <c r="CA48">
        <v>0.0067</v>
      </c>
      <c r="CB48">
        <v>0.0135</v>
      </c>
      <c r="CC48">
        <v>0.0234</v>
      </c>
      <c r="CD48">
        <v>0.0371</v>
      </c>
      <c r="CE48">
        <v>0.0527</v>
      </c>
      <c r="CF48">
        <v>0.0702</v>
      </c>
      <c r="CG48">
        <v>0.0899</v>
      </c>
      <c r="CH48">
        <v>0.1085</v>
      </c>
      <c r="CI48">
        <v>0.1276</v>
      </c>
      <c r="CJ48">
        <v>0.146</v>
      </c>
      <c r="CK48">
        <v>0.1631</v>
      </c>
      <c r="CL48">
        <v>0.1786</v>
      </c>
      <c r="CM48">
        <v>0.1925</v>
      </c>
      <c r="CN48">
        <v>0.2062</v>
      </c>
      <c r="CO48">
        <v>0.2759</v>
      </c>
      <c r="CP48">
        <v>0.3437</v>
      </c>
      <c r="CQ48">
        <v>0.3956</v>
      </c>
      <c r="CR48">
        <v>0.4188</v>
      </c>
      <c r="CS48">
        <v>0.4325</v>
      </c>
      <c r="CT48">
        <v>0.4559</v>
      </c>
      <c r="CU48">
        <v>0.4746</v>
      </c>
      <c r="CV48">
        <v>0.4816</v>
      </c>
      <c r="CW48">
        <v>0.4844</v>
      </c>
      <c r="CX48">
        <v>0.4877</v>
      </c>
      <c r="CY48">
        <v>0.4923</v>
      </c>
      <c r="CZ48">
        <v>0.496</v>
      </c>
      <c r="DA48">
        <v>0.5049</v>
      </c>
      <c r="DB48">
        <v>0.5137</v>
      </c>
      <c r="DC48">
        <v>0.5226</v>
      </c>
      <c r="DD48">
        <v>0.5366</v>
      </c>
      <c r="DE48">
        <v>0.5465</v>
      </c>
      <c r="DF48">
        <v>0.5564</v>
      </c>
      <c r="DG48">
        <v>0.566</v>
      </c>
      <c r="DH48">
        <v>0.57</v>
      </c>
      <c r="DI48">
        <v>0.5863</v>
      </c>
      <c r="DJ48">
        <v>0.73</v>
      </c>
      <c r="DK48">
        <v>0.7585</v>
      </c>
      <c r="DL48">
        <v>0.7854</v>
      </c>
      <c r="DM48">
        <v>0.8</v>
      </c>
      <c r="DN48">
        <v>0.8</v>
      </c>
      <c r="DO48">
        <v>0.8</v>
      </c>
      <c r="DP48">
        <v>0.8</v>
      </c>
      <c r="DQ48">
        <v>0.8</v>
      </c>
      <c r="DR48">
        <v>0.8</v>
      </c>
      <c r="DS48">
        <v>0.9301</v>
      </c>
      <c r="DT48">
        <v>0.96</v>
      </c>
      <c r="DU48">
        <v>0.96</v>
      </c>
      <c r="DV48">
        <v>0.96</v>
      </c>
      <c r="DW48">
        <v>0.96</v>
      </c>
      <c r="DX48">
        <v>0.9723</v>
      </c>
    </row>
    <row r="49" spans="1:128">
      <c r="A49">
        <v>4.8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0.0001016</v>
      </c>
      <c r="BL49">
        <v>0.0001266</v>
      </c>
      <c r="BM49">
        <v>0.0001491</v>
      </c>
      <c r="BN49">
        <v>0.0001793</v>
      </c>
      <c r="BO49">
        <v>0.0002277</v>
      </c>
      <c r="BP49">
        <v>0.0002764</v>
      </c>
      <c r="BQ49">
        <v>0.0003262</v>
      </c>
      <c r="BR49">
        <v>0.0003806</v>
      </c>
      <c r="BS49">
        <v>0.0004689</v>
      </c>
      <c r="BT49">
        <v>0.0005573</v>
      </c>
      <c r="BU49">
        <v>0.0006337</v>
      </c>
      <c r="BV49">
        <v>0.0007096</v>
      </c>
      <c r="BW49">
        <v>0.0008003</v>
      </c>
      <c r="BX49">
        <v>0.0008963</v>
      </c>
      <c r="BY49">
        <v>0.001</v>
      </c>
      <c r="BZ49">
        <v>0.003</v>
      </c>
      <c r="CA49">
        <v>0.0067</v>
      </c>
      <c r="CB49">
        <v>0.0135</v>
      </c>
      <c r="CC49">
        <v>0.0234</v>
      </c>
      <c r="CD49">
        <v>0.0371</v>
      </c>
      <c r="CE49">
        <v>0.0527</v>
      </c>
      <c r="CF49">
        <v>0.0702</v>
      </c>
      <c r="CG49">
        <v>0.0899</v>
      </c>
      <c r="CH49">
        <v>0.1085</v>
      </c>
      <c r="CI49">
        <v>0.1276</v>
      </c>
      <c r="CJ49">
        <v>0.146</v>
      </c>
      <c r="CK49">
        <v>0.1631</v>
      </c>
      <c r="CL49">
        <v>0.1786</v>
      </c>
      <c r="CM49">
        <v>0.1925</v>
      </c>
      <c r="CN49">
        <v>0.2062</v>
      </c>
      <c r="CO49">
        <v>0.2759</v>
      </c>
      <c r="CP49">
        <v>0.3437</v>
      </c>
      <c r="CQ49">
        <v>0.3956</v>
      </c>
      <c r="CR49">
        <v>0.4188</v>
      </c>
      <c r="CS49">
        <v>0.4325</v>
      </c>
      <c r="CT49">
        <v>0.4559</v>
      </c>
      <c r="CU49">
        <v>0.4746</v>
      </c>
      <c r="CV49">
        <v>0.4816</v>
      </c>
      <c r="CW49">
        <v>0.4844</v>
      </c>
      <c r="CX49">
        <v>0.4877</v>
      </c>
      <c r="CY49">
        <v>0.4923</v>
      </c>
      <c r="CZ49">
        <v>0.496</v>
      </c>
      <c r="DA49">
        <v>0.5049</v>
      </c>
      <c r="DB49">
        <v>0.5137</v>
      </c>
      <c r="DC49">
        <v>0.5226</v>
      </c>
      <c r="DD49">
        <v>0.5366</v>
      </c>
      <c r="DE49">
        <v>0.5465</v>
      </c>
      <c r="DF49">
        <v>0.5564</v>
      </c>
      <c r="DG49">
        <v>0.566</v>
      </c>
      <c r="DH49">
        <v>0.57</v>
      </c>
      <c r="DI49">
        <v>0.5863</v>
      </c>
      <c r="DJ49">
        <v>0.73</v>
      </c>
      <c r="DK49">
        <v>0.7585</v>
      </c>
      <c r="DL49">
        <v>0.7854</v>
      </c>
      <c r="DM49">
        <v>0.8</v>
      </c>
      <c r="DN49">
        <v>0.8</v>
      </c>
      <c r="DO49">
        <v>0.8</v>
      </c>
      <c r="DP49">
        <v>0.8</v>
      </c>
      <c r="DQ49">
        <v>0.8</v>
      </c>
      <c r="DR49">
        <v>0.8</v>
      </c>
      <c r="DS49">
        <v>0.9301</v>
      </c>
      <c r="DT49">
        <v>0.96</v>
      </c>
      <c r="DU49">
        <v>0.96</v>
      </c>
      <c r="DV49">
        <v>0.96</v>
      </c>
      <c r="DW49">
        <v>0.96</v>
      </c>
      <c r="DX49">
        <v>0.9723</v>
      </c>
    </row>
    <row r="50" spans="1:128">
      <c r="A50">
        <v>4.9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0.0001016</v>
      </c>
      <c r="BL50">
        <v>0.0001266</v>
      </c>
      <c r="BM50">
        <v>0.0001491</v>
      </c>
      <c r="BN50">
        <v>0.0001793</v>
      </c>
      <c r="BO50">
        <v>0.0002277</v>
      </c>
      <c r="BP50">
        <v>0.0002764</v>
      </c>
      <c r="BQ50">
        <v>0.0003262</v>
      </c>
      <c r="BR50">
        <v>0.0003806</v>
      </c>
      <c r="BS50">
        <v>0.0004689</v>
      </c>
      <c r="BT50">
        <v>0.0005573</v>
      </c>
      <c r="BU50">
        <v>0.0006337</v>
      </c>
      <c r="BV50">
        <v>0.0007096</v>
      </c>
      <c r="BW50">
        <v>0.0008003</v>
      </c>
      <c r="BX50">
        <v>0.0008963</v>
      </c>
      <c r="BY50">
        <v>0.001</v>
      </c>
      <c r="BZ50">
        <v>0.003</v>
      </c>
      <c r="CA50">
        <v>0.0067</v>
      </c>
      <c r="CB50">
        <v>0.0135</v>
      </c>
      <c r="CC50">
        <v>0.0234</v>
      </c>
      <c r="CD50">
        <v>0.0371</v>
      </c>
      <c r="CE50">
        <v>0.0527</v>
      </c>
      <c r="CF50">
        <v>0.0702</v>
      </c>
      <c r="CG50">
        <v>0.0899</v>
      </c>
      <c r="CH50">
        <v>0.1085</v>
      </c>
      <c r="CI50">
        <v>0.1276</v>
      </c>
      <c r="CJ50">
        <v>0.146</v>
      </c>
      <c r="CK50">
        <v>0.1631</v>
      </c>
      <c r="CL50">
        <v>0.1786</v>
      </c>
      <c r="CM50">
        <v>0.1925</v>
      </c>
      <c r="CN50">
        <v>0.2062</v>
      </c>
      <c r="CO50">
        <v>0.2759</v>
      </c>
      <c r="CP50">
        <v>0.3437</v>
      </c>
      <c r="CQ50">
        <v>0.3956</v>
      </c>
      <c r="CR50">
        <v>0.4188</v>
      </c>
      <c r="CS50">
        <v>0.4325</v>
      </c>
      <c r="CT50">
        <v>0.4559</v>
      </c>
      <c r="CU50">
        <v>0.4746</v>
      </c>
      <c r="CV50">
        <v>0.4816</v>
      </c>
      <c r="CW50">
        <v>0.4844</v>
      </c>
      <c r="CX50">
        <v>0.4877</v>
      </c>
      <c r="CY50">
        <v>0.4923</v>
      </c>
      <c r="CZ50">
        <v>0.496</v>
      </c>
      <c r="DA50">
        <v>0.5049</v>
      </c>
      <c r="DB50">
        <v>0.5137</v>
      </c>
      <c r="DC50">
        <v>0.5226</v>
      </c>
      <c r="DD50">
        <v>0.5366</v>
      </c>
      <c r="DE50">
        <v>0.5465</v>
      </c>
      <c r="DF50">
        <v>0.5564</v>
      </c>
      <c r="DG50">
        <v>0.566</v>
      </c>
      <c r="DH50">
        <v>0.57</v>
      </c>
      <c r="DI50">
        <v>0.5863</v>
      </c>
      <c r="DJ50">
        <v>0.73</v>
      </c>
      <c r="DK50">
        <v>0.7585</v>
      </c>
      <c r="DL50">
        <v>0.7854</v>
      </c>
      <c r="DM50">
        <v>0.8</v>
      </c>
      <c r="DN50">
        <v>0.8</v>
      </c>
      <c r="DO50">
        <v>0.8</v>
      </c>
      <c r="DP50">
        <v>0.8</v>
      </c>
      <c r="DQ50">
        <v>0.8</v>
      </c>
      <c r="DR50">
        <v>0.8</v>
      </c>
      <c r="DS50">
        <v>0.9301</v>
      </c>
      <c r="DT50">
        <v>0.96</v>
      </c>
      <c r="DU50">
        <v>0.96</v>
      </c>
      <c r="DV50">
        <v>0.96</v>
      </c>
      <c r="DW50">
        <v>0.96</v>
      </c>
      <c r="DX50">
        <v>0.9723</v>
      </c>
    </row>
    <row r="51" spans="1:128">
      <c r="A51">
        <v>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0.0001016</v>
      </c>
      <c r="BL51">
        <v>0.0001266</v>
      </c>
      <c r="BM51">
        <v>0.0001491</v>
      </c>
      <c r="BN51">
        <v>0.0001793</v>
      </c>
      <c r="BO51">
        <v>0.0002277</v>
      </c>
      <c r="BP51">
        <v>0.0002764</v>
      </c>
      <c r="BQ51">
        <v>0.0003262</v>
      </c>
      <c r="BR51">
        <v>0.0003806</v>
      </c>
      <c r="BS51">
        <v>0.0004689</v>
      </c>
      <c r="BT51">
        <v>0.0005573</v>
      </c>
      <c r="BU51">
        <v>0.0006337</v>
      </c>
      <c r="BV51">
        <v>0.0007096</v>
      </c>
      <c r="BW51">
        <v>0.0008003</v>
      </c>
      <c r="BX51">
        <v>0.0008963</v>
      </c>
      <c r="BY51">
        <v>0.001</v>
      </c>
      <c r="BZ51">
        <v>0.003</v>
      </c>
      <c r="CA51">
        <v>0.0067</v>
      </c>
      <c r="CB51">
        <v>0.0135</v>
      </c>
      <c r="CC51">
        <v>0.0234</v>
      </c>
      <c r="CD51">
        <v>0.0371</v>
      </c>
      <c r="CE51">
        <v>0.0527</v>
      </c>
      <c r="CF51">
        <v>0.0702</v>
      </c>
      <c r="CG51">
        <v>0.0899</v>
      </c>
      <c r="CH51">
        <v>0.1085</v>
      </c>
      <c r="CI51">
        <v>0.1276</v>
      </c>
      <c r="CJ51">
        <v>0.146</v>
      </c>
      <c r="CK51">
        <v>0.1631</v>
      </c>
      <c r="CL51">
        <v>0.1786</v>
      </c>
      <c r="CM51">
        <v>0.1925</v>
      </c>
      <c r="CN51">
        <v>0.2062</v>
      </c>
      <c r="CO51">
        <v>0.2759</v>
      </c>
      <c r="CP51">
        <v>0.3437</v>
      </c>
      <c r="CQ51">
        <v>0.3956</v>
      </c>
      <c r="CR51">
        <v>0.4188</v>
      </c>
      <c r="CS51">
        <v>0.4325</v>
      </c>
      <c r="CT51">
        <v>0.4559</v>
      </c>
      <c r="CU51">
        <v>0.4746</v>
      </c>
      <c r="CV51">
        <v>0.4816</v>
      </c>
      <c r="CW51">
        <v>0.4844</v>
      </c>
      <c r="CX51">
        <v>0.4877</v>
      </c>
      <c r="CY51">
        <v>0.4923</v>
      </c>
      <c r="CZ51">
        <v>0.496</v>
      </c>
      <c r="DA51">
        <v>0.5049</v>
      </c>
      <c r="DB51">
        <v>0.5137</v>
      </c>
      <c r="DC51">
        <v>0.5226</v>
      </c>
      <c r="DD51">
        <v>0.5366</v>
      </c>
      <c r="DE51">
        <v>0.5465</v>
      </c>
      <c r="DF51">
        <v>0.5564</v>
      </c>
      <c r="DG51">
        <v>0.566</v>
      </c>
      <c r="DH51">
        <v>0.57</v>
      </c>
      <c r="DI51">
        <v>0.5863</v>
      </c>
      <c r="DJ51">
        <v>0.73</v>
      </c>
      <c r="DK51">
        <v>0.7585</v>
      </c>
      <c r="DL51">
        <v>0.7854</v>
      </c>
      <c r="DM51">
        <v>0.8</v>
      </c>
      <c r="DN51">
        <v>0.8</v>
      </c>
      <c r="DO51">
        <v>0.8</v>
      </c>
      <c r="DP51">
        <v>0.8</v>
      </c>
      <c r="DQ51">
        <v>0.8</v>
      </c>
      <c r="DR51">
        <v>0.8</v>
      </c>
      <c r="DS51">
        <v>0.9301</v>
      </c>
      <c r="DT51">
        <v>0.96</v>
      </c>
      <c r="DU51">
        <v>0.96</v>
      </c>
      <c r="DV51">
        <v>0.96</v>
      </c>
      <c r="DW51">
        <v>0.96</v>
      </c>
      <c r="DX51">
        <v>0.9723</v>
      </c>
    </row>
    <row r="52" spans="1:128">
      <c r="A52">
        <v>5.1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0.0001016</v>
      </c>
      <c r="BL52">
        <v>0.0001266</v>
      </c>
      <c r="BM52">
        <v>0.0001491</v>
      </c>
      <c r="BN52">
        <v>0.0001793</v>
      </c>
      <c r="BO52">
        <v>0.0002277</v>
      </c>
      <c r="BP52">
        <v>0.0002764</v>
      </c>
      <c r="BQ52">
        <v>0.0003262</v>
      </c>
      <c r="BR52">
        <v>0.0003806</v>
      </c>
      <c r="BS52">
        <v>0.0004689</v>
      </c>
      <c r="BT52">
        <v>0.0005573</v>
      </c>
      <c r="BU52">
        <v>0.0006337</v>
      </c>
      <c r="BV52">
        <v>0.0007096</v>
      </c>
      <c r="BW52">
        <v>0.0008003</v>
      </c>
      <c r="BX52">
        <v>0.0008963</v>
      </c>
      <c r="BY52">
        <v>0.001</v>
      </c>
      <c r="BZ52">
        <v>0.003</v>
      </c>
      <c r="CA52">
        <v>0.0067</v>
      </c>
      <c r="CB52">
        <v>0.0135</v>
      </c>
      <c r="CC52">
        <v>0.0234</v>
      </c>
      <c r="CD52">
        <v>0.0371</v>
      </c>
      <c r="CE52">
        <v>0.0527</v>
      </c>
      <c r="CF52">
        <v>0.0702</v>
      </c>
      <c r="CG52">
        <v>0.0899</v>
      </c>
      <c r="CH52">
        <v>0.1085</v>
      </c>
      <c r="CI52">
        <v>0.1276</v>
      </c>
      <c r="CJ52">
        <v>0.146</v>
      </c>
      <c r="CK52">
        <v>0.1631</v>
      </c>
      <c r="CL52">
        <v>0.1786</v>
      </c>
      <c r="CM52">
        <v>0.1925</v>
      </c>
      <c r="CN52">
        <v>0.2062</v>
      </c>
      <c r="CO52">
        <v>0.2759</v>
      </c>
      <c r="CP52">
        <v>0.3437</v>
      </c>
      <c r="CQ52">
        <v>0.3956</v>
      </c>
      <c r="CR52">
        <v>0.4188</v>
      </c>
      <c r="CS52">
        <v>0.4325</v>
      </c>
      <c r="CT52">
        <v>0.4559</v>
      </c>
      <c r="CU52">
        <v>0.4746</v>
      </c>
      <c r="CV52">
        <v>0.4816</v>
      </c>
      <c r="CW52">
        <v>0.4844</v>
      </c>
      <c r="CX52">
        <v>0.4877</v>
      </c>
      <c r="CY52">
        <v>0.4923</v>
      </c>
      <c r="CZ52">
        <v>0.496</v>
      </c>
      <c r="DA52">
        <v>0.5049</v>
      </c>
      <c r="DB52">
        <v>0.5137</v>
      </c>
      <c r="DC52">
        <v>0.5226</v>
      </c>
      <c r="DD52">
        <v>0.5366</v>
      </c>
      <c r="DE52">
        <v>0.5465</v>
      </c>
      <c r="DF52">
        <v>0.5564</v>
      </c>
      <c r="DG52">
        <v>0.566</v>
      </c>
      <c r="DH52">
        <v>0.57</v>
      </c>
      <c r="DI52">
        <v>0.5863</v>
      </c>
      <c r="DJ52">
        <v>0.73</v>
      </c>
      <c r="DK52">
        <v>0.7585</v>
      </c>
      <c r="DL52">
        <v>0.7854</v>
      </c>
      <c r="DM52">
        <v>0.8</v>
      </c>
      <c r="DN52">
        <v>0.8</v>
      </c>
      <c r="DO52">
        <v>0.8</v>
      </c>
      <c r="DP52">
        <v>0.8</v>
      </c>
      <c r="DQ52">
        <v>0.8</v>
      </c>
      <c r="DR52">
        <v>0.8</v>
      </c>
      <c r="DS52">
        <v>0.9301</v>
      </c>
      <c r="DT52">
        <v>0.96</v>
      </c>
      <c r="DU52">
        <v>0.96</v>
      </c>
      <c r="DV52">
        <v>0.96</v>
      </c>
      <c r="DW52">
        <v>0.96</v>
      </c>
      <c r="DX52">
        <v>0.9723</v>
      </c>
    </row>
    <row r="53" spans="1:128">
      <c r="A53">
        <v>5.2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0.0001016</v>
      </c>
      <c r="BL53">
        <v>0.0001266</v>
      </c>
      <c r="BM53">
        <v>0.0001491</v>
      </c>
      <c r="BN53">
        <v>0.0001793</v>
      </c>
      <c r="BO53">
        <v>0.0002277</v>
      </c>
      <c r="BP53">
        <v>0.0002764</v>
      </c>
      <c r="BQ53">
        <v>0.0003262</v>
      </c>
      <c r="BR53">
        <v>0.0003806</v>
      </c>
      <c r="BS53">
        <v>0.0004689</v>
      </c>
      <c r="BT53">
        <v>0.0005573</v>
      </c>
      <c r="BU53">
        <v>0.0006337</v>
      </c>
      <c r="BV53">
        <v>0.0007096</v>
      </c>
      <c r="BW53">
        <v>0.0008003</v>
      </c>
      <c r="BX53">
        <v>0.0008963</v>
      </c>
      <c r="BY53">
        <v>0.001</v>
      </c>
      <c r="BZ53">
        <v>0.003</v>
      </c>
      <c r="CA53">
        <v>0.0067</v>
      </c>
      <c r="CB53">
        <v>0.0135</v>
      </c>
      <c r="CC53">
        <v>0.0234</v>
      </c>
      <c r="CD53">
        <v>0.0371</v>
      </c>
      <c r="CE53">
        <v>0.0527</v>
      </c>
      <c r="CF53">
        <v>0.0702</v>
      </c>
      <c r="CG53">
        <v>0.0899</v>
      </c>
      <c r="CH53">
        <v>0.1085</v>
      </c>
      <c r="CI53">
        <v>0.1276</v>
      </c>
      <c r="CJ53">
        <v>0.146</v>
      </c>
      <c r="CK53">
        <v>0.1631</v>
      </c>
      <c r="CL53">
        <v>0.1786</v>
      </c>
      <c r="CM53">
        <v>0.1925</v>
      </c>
      <c r="CN53">
        <v>0.2062</v>
      </c>
      <c r="CO53">
        <v>0.2759</v>
      </c>
      <c r="CP53">
        <v>0.3437</v>
      </c>
      <c r="CQ53">
        <v>0.3956</v>
      </c>
      <c r="CR53">
        <v>0.4188</v>
      </c>
      <c r="CS53">
        <v>0.4325</v>
      </c>
      <c r="CT53">
        <v>0.4559</v>
      </c>
      <c r="CU53">
        <v>0.4746</v>
      </c>
      <c r="CV53">
        <v>0.4816</v>
      </c>
      <c r="CW53">
        <v>0.4844</v>
      </c>
      <c r="CX53">
        <v>0.4877</v>
      </c>
      <c r="CY53">
        <v>0.4923</v>
      </c>
      <c r="CZ53">
        <v>0.496</v>
      </c>
      <c r="DA53">
        <v>0.5049</v>
      </c>
      <c r="DB53">
        <v>0.5137</v>
      </c>
      <c r="DC53">
        <v>0.5226</v>
      </c>
      <c r="DD53">
        <v>0.5366</v>
      </c>
      <c r="DE53">
        <v>0.5465</v>
      </c>
      <c r="DF53">
        <v>0.5564</v>
      </c>
      <c r="DG53">
        <v>0.566</v>
      </c>
      <c r="DH53">
        <v>0.57</v>
      </c>
      <c r="DI53">
        <v>0.5863</v>
      </c>
      <c r="DJ53">
        <v>0.73</v>
      </c>
      <c r="DK53">
        <v>0.7585</v>
      </c>
      <c r="DL53">
        <v>0.7854</v>
      </c>
      <c r="DM53">
        <v>0.8</v>
      </c>
      <c r="DN53">
        <v>0.8</v>
      </c>
      <c r="DO53">
        <v>0.8</v>
      </c>
      <c r="DP53">
        <v>0.8</v>
      </c>
      <c r="DQ53">
        <v>0.8</v>
      </c>
      <c r="DR53">
        <v>0.8</v>
      </c>
      <c r="DS53">
        <v>0.9301</v>
      </c>
      <c r="DT53">
        <v>0.96</v>
      </c>
      <c r="DU53">
        <v>0.96</v>
      </c>
      <c r="DV53">
        <v>0.96</v>
      </c>
      <c r="DW53">
        <v>0.96</v>
      </c>
      <c r="DX53">
        <v>0.9723</v>
      </c>
    </row>
    <row r="54" spans="1:128">
      <c r="A54">
        <v>5.3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0.0001016</v>
      </c>
      <c r="BL54">
        <v>0.0001266</v>
      </c>
      <c r="BM54">
        <v>0.0001491</v>
      </c>
      <c r="BN54">
        <v>0.0001793</v>
      </c>
      <c r="BO54">
        <v>0.0002277</v>
      </c>
      <c r="BP54">
        <v>0.0002764</v>
      </c>
      <c r="BQ54">
        <v>0.0003262</v>
      </c>
      <c r="BR54">
        <v>0.0003806</v>
      </c>
      <c r="BS54">
        <v>0.0004689</v>
      </c>
      <c r="BT54">
        <v>0.0005573</v>
      </c>
      <c r="BU54">
        <v>0.0006337</v>
      </c>
      <c r="BV54">
        <v>0.0007096</v>
      </c>
      <c r="BW54">
        <v>0.0008003</v>
      </c>
      <c r="BX54">
        <v>0.0008963</v>
      </c>
      <c r="BY54">
        <v>0.001</v>
      </c>
      <c r="BZ54">
        <v>0.003</v>
      </c>
      <c r="CA54">
        <v>0.0067</v>
      </c>
      <c r="CB54">
        <v>0.0135</v>
      </c>
      <c r="CC54">
        <v>0.0234</v>
      </c>
      <c r="CD54">
        <v>0.0371</v>
      </c>
      <c r="CE54">
        <v>0.0527</v>
      </c>
      <c r="CF54">
        <v>0.0702</v>
      </c>
      <c r="CG54">
        <v>0.0899</v>
      </c>
      <c r="CH54">
        <v>0.1085</v>
      </c>
      <c r="CI54">
        <v>0.1276</v>
      </c>
      <c r="CJ54">
        <v>0.146</v>
      </c>
      <c r="CK54">
        <v>0.1631</v>
      </c>
      <c r="CL54">
        <v>0.1786</v>
      </c>
      <c r="CM54">
        <v>0.1925</v>
      </c>
      <c r="CN54">
        <v>0.2062</v>
      </c>
      <c r="CO54">
        <v>0.2759</v>
      </c>
      <c r="CP54">
        <v>0.3437</v>
      </c>
      <c r="CQ54">
        <v>0.3956</v>
      </c>
      <c r="CR54">
        <v>0.4188</v>
      </c>
      <c r="CS54">
        <v>0.4325</v>
      </c>
      <c r="CT54">
        <v>0.4559</v>
      </c>
      <c r="CU54">
        <v>0.4746</v>
      </c>
      <c r="CV54">
        <v>0.4816</v>
      </c>
      <c r="CW54">
        <v>0.4844</v>
      </c>
      <c r="CX54">
        <v>0.4877</v>
      </c>
      <c r="CY54">
        <v>0.4923</v>
      </c>
      <c r="CZ54">
        <v>0.496</v>
      </c>
      <c r="DA54">
        <v>0.5049</v>
      </c>
      <c r="DB54">
        <v>0.5137</v>
      </c>
      <c r="DC54">
        <v>0.5226</v>
      </c>
      <c r="DD54">
        <v>0.5366</v>
      </c>
      <c r="DE54">
        <v>0.5465</v>
      </c>
      <c r="DF54">
        <v>0.5564</v>
      </c>
      <c r="DG54">
        <v>0.566</v>
      </c>
      <c r="DH54">
        <v>0.57</v>
      </c>
      <c r="DI54">
        <v>0.5863</v>
      </c>
      <c r="DJ54">
        <v>0.73</v>
      </c>
      <c r="DK54">
        <v>0.7585</v>
      </c>
      <c r="DL54">
        <v>0.7854</v>
      </c>
      <c r="DM54">
        <v>0.8</v>
      </c>
      <c r="DN54">
        <v>0.8</v>
      </c>
      <c r="DO54">
        <v>0.8</v>
      </c>
      <c r="DP54">
        <v>0.8</v>
      </c>
      <c r="DQ54">
        <v>0.8</v>
      </c>
      <c r="DR54">
        <v>0.8</v>
      </c>
      <c r="DS54">
        <v>0.9301</v>
      </c>
      <c r="DT54">
        <v>0.96</v>
      </c>
      <c r="DU54">
        <v>0.96</v>
      </c>
      <c r="DV54">
        <v>0.96</v>
      </c>
      <c r="DW54">
        <v>0.96</v>
      </c>
      <c r="DX54">
        <v>0.9723</v>
      </c>
    </row>
    <row r="55" spans="1:128">
      <c r="A55">
        <v>5.4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0.0001016</v>
      </c>
      <c r="BL55">
        <v>0.0001266</v>
      </c>
      <c r="BM55">
        <v>0.0001491</v>
      </c>
      <c r="BN55">
        <v>0.0001793</v>
      </c>
      <c r="BO55">
        <v>0.0002277</v>
      </c>
      <c r="BP55">
        <v>0.0002764</v>
      </c>
      <c r="BQ55">
        <v>0.0003262</v>
      </c>
      <c r="BR55">
        <v>0.0003806</v>
      </c>
      <c r="BS55">
        <v>0.0004689</v>
      </c>
      <c r="BT55">
        <v>0.0005573</v>
      </c>
      <c r="BU55">
        <v>0.0006337</v>
      </c>
      <c r="BV55">
        <v>0.0007096</v>
      </c>
      <c r="BW55">
        <v>0.0008003</v>
      </c>
      <c r="BX55">
        <v>0.0008963</v>
      </c>
      <c r="BY55">
        <v>0.001</v>
      </c>
      <c r="BZ55">
        <v>0.003</v>
      </c>
      <c r="CA55">
        <v>0.0067</v>
      </c>
      <c r="CB55">
        <v>0.0135</v>
      </c>
      <c r="CC55">
        <v>0.0234</v>
      </c>
      <c r="CD55">
        <v>0.0371</v>
      </c>
      <c r="CE55">
        <v>0.0527</v>
      </c>
      <c r="CF55">
        <v>0.0702</v>
      </c>
      <c r="CG55">
        <v>0.0899</v>
      </c>
      <c r="CH55">
        <v>0.1085</v>
      </c>
      <c r="CI55">
        <v>0.1276</v>
      </c>
      <c r="CJ55">
        <v>0.146</v>
      </c>
      <c r="CK55">
        <v>0.1631</v>
      </c>
      <c r="CL55">
        <v>0.1786</v>
      </c>
      <c r="CM55">
        <v>0.1925</v>
      </c>
      <c r="CN55">
        <v>0.2062</v>
      </c>
      <c r="CO55">
        <v>0.2759</v>
      </c>
      <c r="CP55">
        <v>0.3437</v>
      </c>
      <c r="CQ55">
        <v>0.3956</v>
      </c>
      <c r="CR55">
        <v>0.4188</v>
      </c>
      <c r="CS55">
        <v>0.4325</v>
      </c>
      <c r="CT55">
        <v>0.4559</v>
      </c>
      <c r="CU55">
        <v>0.4746</v>
      </c>
      <c r="CV55">
        <v>0.4816</v>
      </c>
      <c r="CW55">
        <v>0.4844</v>
      </c>
      <c r="CX55">
        <v>0.4877</v>
      </c>
      <c r="CY55">
        <v>0.4923</v>
      </c>
      <c r="CZ55">
        <v>0.496</v>
      </c>
      <c r="DA55">
        <v>0.5049</v>
      </c>
      <c r="DB55">
        <v>0.5137</v>
      </c>
      <c r="DC55">
        <v>0.5226</v>
      </c>
      <c r="DD55">
        <v>0.5366</v>
      </c>
      <c r="DE55">
        <v>0.5465</v>
      </c>
      <c r="DF55">
        <v>0.5564</v>
      </c>
      <c r="DG55">
        <v>0.566</v>
      </c>
      <c r="DH55">
        <v>0.57</v>
      </c>
      <c r="DI55">
        <v>0.5863</v>
      </c>
      <c r="DJ55">
        <v>0.73</v>
      </c>
      <c r="DK55">
        <v>0.7585</v>
      </c>
      <c r="DL55">
        <v>0.7854</v>
      </c>
      <c r="DM55">
        <v>0.8</v>
      </c>
      <c r="DN55">
        <v>0.8</v>
      </c>
      <c r="DO55">
        <v>0.8</v>
      </c>
      <c r="DP55">
        <v>0.8</v>
      </c>
      <c r="DQ55">
        <v>0.8</v>
      </c>
      <c r="DR55">
        <v>0.8</v>
      </c>
      <c r="DS55">
        <v>0.9301</v>
      </c>
      <c r="DT55">
        <v>0.96</v>
      </c>
      <c r="DU55">
        <v>0.96</v>
      </c>
      <c r="DV55">
        <v>0.96</v>
      </c>
      <c r="DW55">
        <v>0.96</v>
      </c>
      <c r="DX55">
        <v>0.9723</v>
      </c>
    </row>
    <row r="56" spans="1:128">
      <c r="A56">
        <v>5.5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0.0001016</v>
      </c>
      <c r="BL56">
        <v>0.0001266</v>
      </c>
      <c r="BM56">
        <v>0.0001491</v>
      </c>
      <c r="BN56">
        <v>0.0001793</v>
      </c>
      <c r="BO56">
        <v>0.0002277</v>
      </c>
      <c r="BP56">
        <v>0.0002764</v>
      </c>
      <c r="BQ56">
        <v>0.0003262</v>
      </c>
      <c r="BR56">
        <v>0.0003806</v>
      </c>
      <c r="BS56">
        <v>0.0004689</v>
      </c>
      <c r="BT56">
        <v>0.0005573</v>
      </c>
      <c r="BU56">
        <v>0.0006337</v>
      </c>
      <c r="BV56">
        <v>0.0007096</v>
      </c>
      <c r="BW56">
        <v>0.0008003</v>
      </c>
      <c r="BX56">
        <v>0.0008963</v>
      </c>
      <c r="BY56">
        <v>0.001</v>
      </c>
      <c r="BZ56">
        <v>0.003</v>
      </c>
      <c r="CA56">
        <v>0.0067</v>
      </c>
      <c r="CB56">
        <v>0.0135</v>
      </c>
      <c r="CC56">
        <v>0.0234</v>
      </c>
      <c r="CD56">
        <v>0.0371</v>
      </c>
      <c r="CE56">
        <v>0.0527</v>
      </c>
      <c r="CF56">
        <v>0.0702</v>
      </c>
      <c r="CG56">
        <v>0.0899</v>
      </c>
      <c r="CH56">
        <v>0.1085</v>
      </c>
      <c r="CI56">
        <v>0.1276</v>
      </c>
      <c r="CJ56">
        <v>0.146</v>
      </c>
      <c r="CK56">
        <v>0.1631</v>
      </c>
      <c r="CL56">
        <v>0.1786</v>
      </c>
      <c r="CM56">
        <v>0.1925</v>
      </c>
      <c r="CN56">
        <v>0.2062</v>
      </c>
      <c r="CO56">
        <v>0.2759</v>
      </c>
      <c r="CP56">
        <v>0.3437</v>
      </c>
      <c r="CQ56">
        <v>0.3956</v>
      </c>
      <c r="CR56">
        <v>0.4188</v>
      </c>
      <c r="CS56">
        <v>0.4325</v>
      </c>
      <c r="CT56">
        <v>0.4559</v>
      </c>
      <c r="CU56">
        <v>0.4746</v>
      </c>
      <c r="CV56">
        <v>0.4816</v>
      </c>
      <c r="CW56">
        <v>0.4844</v>
      </c>
      <c r="CX56">
        <v>0.4877</v>
      </c>
      <c r="CY56">
        <v>0.4923</v>
      </c>
      <c r="CZ56">
        <v>0.496</v>
      </c>
      <c r="DA56">
        <v>0.5049</v>
      </c>
      <c r="DB56">
        <v>0.5137</v>
      </c>
      <c r="DC56">
        <v>0.5226</v>
      </c>
      <c r="DD56">
        <v>0.5366</v>
      </c>
      <c r="DE56">
        <v>0.5465</v>
      </c>
      <c r="DF56">
        <v>0.5564</v>
      </c>
      <c r="DG56">
        <v>0.566</v>
      </c>
      <c r="DH56">
        <v>0.57</v>
      </c>
      <c r="DI56">
        <v>0.5863</v>
      </c>
      <c r="DJ56">
        <v>0.73</v>
      </c>
      <c r="DK56">
        <v>0.7585</v>
      </c>
      <c r="DL56">
        <v>0.7854</v>
      </c>
      <c r="DM56">
        <v>0.8</v>
      </c>
      <c r="DN56">
        <v>0.8</v>
      </c>
      <c r="DO56">
        <v>0.8</v>
      </c>
      <c r="DP56">
        <v>0.8</v>
      </c>
      <c r="DQ56">
        <v>0.8</v>
      </c>
      <c r="DR56">
        <v>0.8</v>
      </c>
      <c r="DS56">
        <v>0.9301</v>
      </c>
      <c r="DT56">
        <v>0.96</v>
      </c>
      <c r="DU56">
        <v>0.96</v>
      </c>
      <c r="DV56">
        <v>0.96</v>
      </c>
      <c r="DW56">
        <v>0.96</v>
      </c>
      <c r="DX56">
        <v>0.9723</v>
      </c>
    </row>
    <row r="57" spans="1:128">
      <c r="A57">
        <v>5.6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0.0001016</v>
      </c>
      <c r="BL57">
        <v>0.0001266</v>
      </c>
      <c r="BM57">
        <v>0.0001491</v>
      </c>
      <c r="BN57">
        <v>0.0001793</v>
      </c>
      <c r="BO57">
        <v>0.0002277</v>
      </c>
      <c r="BP57">
        <v>0.0002764</v>
      </c>
      <c r="BQ57">
        <v>0.0003262</v>
      </c>
      <c r="BR57">
        <v>0.0003806</v>
      </c>
      <c r="BS57">
        <v>0.0004689</v>
      </c>
      <c r="BT57">
        <v>0.0005573</v>
      </c>
      <c r="BU57">
        <v>0.0006337</v>
      </c>
      <c r="BV57">
        <v>0.0007096</v>
      </c>
      <c r="BW57">
        <v>0.0008003</v>
      </c>
      <c r="BX57">
        <v>0.0008963</v>
      </c>
      <c r="BY57">
        <v>0.001</v>
      </c>
      <c r="BZ57">
        <v>0.003</v>
      </c>
      <c r="CA57">
        <v>0.0067</v>
      </c>
      <c r="CB57">
        <v>0.0135</v>
      </c>
      <c r="CC57">
        <v>0.0234</v>
      </c>
      <c r="CD57">
        <v>0.0371</v>
      </c>
      <c r="CE57">
        <v>0.0527</v>
      </c>
      <c r="CF57">
        <v>0.0702</v>
      </c>
      <c r="CG57">
        <v>0.0899</v>
      </c>
      <c r="CH57">
        <v>0.1085</v>
      </c>
      <c r="CI57">
        <v>0.1276</v>
      </c>
      <c r="CJ57">
        <v>0.146</v>
      </c>
      <c r="CK57">
        <v>0.1631</v>
      </c>
      <c r="CL57">
        <v>0.1786</v>
      </c>
      <c r="CM57">
        <v>0.1925</v>
      </c>
      <c r="CN57">
        <v>0.2062</v>
      </c>
      <c r="CO57">
        <v>0.2759</v>
      </c>
      <c r="CP57">
        <v>0.3437</v>
      </c>
      <c r="CQ57">
        <v>0.3956</v>
      </c>
      <c r="CR57">
        <v>0.4188</v>
      </c>
      <c r="CS57">
        <v>0.4325</v>
      </c>
      <c r="CT57">
        <v>0.4559</v>
      </c>
      <c r="CU57">
        <v>0.4746</v>
      </c>
      <c r="CV57">
        <v>0.4816</v>
      </c>
      <c r="CW57">
        <v>0.4844</v>
      </c>
      <c r="CX57">
        <v>0.4877</v>
      </c>
      <c r="CY57">
        <v>0.4923</v>
      </c>
      <c r="CZ57">
        <v>0.496</v>
      </c>
      <c r="DA57">
        <v>0.5049</v>
      </c>
      <c r="DB57">
        <v>0.5137</v>
      </c>
      <c r="DC57">
        <v>0.5226</v>
      </c>
      <c r="DD57">
        <v>0.5366</v>
      </c>
      <c r="DE57">
        <v>0.5465</v>
      </c>
      <c r="DF57">
        <v>0.5564</v>
      </c>
      <c r="DG57">
        <v>0.566</v>
      </c>
      <c r="DH57">
        <v>0.57</v>
      </c>
      <c r="DI57">
        <v>0.5863</v>
      </c>
      <c r="DJ57">
        <v>0.73</v>
      </c>
      <c r="DK57">
        <v>0.7585</v>
      </c>
      <c r="DL57">
        <v>0.7854</v>
      </c>
      <c r="DM57">
        <v>0.8</v>
      </c>
      <c r="DN57">
        <v>0.8</v>
      </c>
      <c r="DO57">
        <v>0.8</v>
      </c>
      <c r="DP57">
        <v>0.8</v>
      </c>
      <c r="DQ57">
        <v>0.8</v>
      </c>
      <c r="DR57">
        <v>0.8</v>
      </c>
      <c r="DS57">
        <v>0.9301</v>
      </c>
      <c r="DT57">
        <v>0.96</v>
      </c>
      <c r="DU57">
        <v>0.96</v>
      </c>
      <c r="DV57">
        <v>0.96</v>
      </c>
      <c r="DW57">
        <v>0.96</v>
      </c>
      <c r="DX57">
        <v>0.9723</v>
      </c>
    </row>
    <row r="58" spans="1:128">
      <c r="A58">
        <v>5.7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0.0001016</v>
      </c>
      <c r="BL58">
        <v>0.0001266</v>
      </c>
      <c r="BM58">
        <v>0.0001491</v>
      </c>
      <c r="BN58">
        <v>0.0001793</v>
      </c>
      <c r="BO58">
        <v>0.0002277</v>
      </c>
      <c r="BP58">
        <v>0.0002764</v>
      </c>
      <c r="BQ58">
        <v>0.0003262</v>
      </c>
      <c r="BR58">
        <v>0.0003806</v>
      </c>
      <c r="BS58">
        <v>0.0004689</v>
      </c>
      <c r="BT58">
        <v>0.0005573</v>
      </c>
      <c r="BU58">
        <v>0.0006337</v>
      </c>
      <c r="BV58">
        <v>0.0007096</v>
      </c>
      <c r="BW58">
        <v>0.0008003</v>
      </c>
      <c r="BX58">
        <v>0.0008963</v>
      </c>
      <c r="BY58">
        <v>0.001</v>
      </c>
      <c r="BZ58">
        <v>0.003</v>
      </c>
      <c r="CA58">
        <v>0.0067</v>
      </c>
      <c r="CB58">
        <v>0.0135</v>
      </c>
      <c r="CC58">
        <v>0.0234</v>
      </c>
      <c r="CD58">
        <v>0.0371</v>
      </c>
      <c r="CE58">
        <v>0.0527</v>
      </c>
      <c r="CF58">
        <v>0.0702</v>
      </c>
      <c r="CG58">
        <v>0.0899</v>
      </c>
      <c r="CH58">
        <v>0.1085</v>
      </c>
      <c r="CI58">
        <v>0.1276</v>
      </c>
      <c r="CJ58">
        <v>0.146</v>
      </c>
      <c r="CK58">
        <v>0.1631</v>
      </c>
      <c r="CL58">
        <v>0.1786</v>
      </c>
      <c r="CM58">
        <v>0.1925</v>
      </c>
      <c r="CN58">
        <v>0.2062</v>
      </c>
      <c r="CO58">
        <v>0.2759</v>
      </c>
      <c r="CP58">
        <v>0.3437</v>
      </c>
      <c r="CQ58">
        <v>0.3956</v>
      </c>
      <c r="CR58">
        <v>0.4188</v>
      </c>
      <c r="CS58">
        <v>0.4325</v>
      </c>
      <c r="CT58">
        <v>0.4559</v>
      </c>
      <c r="CU58">
        <v>0.4746</v>
      </c>
      <c r="CV58">
        <v>0.4816</v>
      </c>
      <c r="CW58">
        <v>0.4844</v>
      </c>
      <c r="CX58">
        <v>0.4877</v>
      </c>
      <c r="CY58">
        <v>0.4923</v>
      </c>
      <c r="CZ58">
        <v>0.496</v>
      </c>
      <c r="DA58">
        <v>0.5049</v>
      </c>
      <c r="DB58">
        <v>0.5137</v>
      </c>
      <c r="DC58">
        <v>0.5226</v>
      </c>
      <c r="DD58">
        <v>0.5366</v>
      </c>
      <c r="DE58">
        <v>0.5465</v>
      </c>
      <c r="DF58">
        <v>0.5564</v>
      </c>
      <c r="DG58">
        <v>0.566</v>
      </c>
      <c r="DH58">
        <v>0.57</v>
      </c>
      <c r="DI58">
        <v>0.5863</v>
      </c>
      <c r="DJ58">
        <v>0.73</v>
      </c>
      <c r="DK58">
        <v>0.7585</v>
      </c>
      <c r="DL58">
        <v>0.7854</v>
      </c>
      <c r="DM58">
        <v>0.8</v>
      </c>
      <c r="DN58">
        <v>0.8</v>
      </c>
      <c r="DO58">
        <v>0.8</v>
      </c>
      <c r="DP58">
        <v>0.8</v>
      </c>
      <c r="DQ58">
        <v>0.8</v>
      </c>
      <c r="DR58">
        <v>0.8</v>
      </c>
      <c r="DS58">
        <v>0.9301</v>
      </c>
      <c r="DT58">
        <v>0.96</v>
      </c>
      <c r="DU58">
        <v>0.96</v>
      </c>
      <c r="DV58">
        <v>0.96</v>
      </c>
      <c r="DW58">
        <v>0.96</v>
      </c>
      <c r="DX58">
        <v>0.9723</v>
      </c>
    </row>
    <row r="59" spans="1:128">
      <c r="A59">
        <v>5.8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0.0001016</v>
      </c>
      <c r="BL59">
        <v>0.0001266</v>
      </c>
      <c r="BM59">
        <v>0.0001491</v>
      </c>
      <c r="BN59">
        <v>0.0001793</v>
      </c>
      <c r="BO59">
        <v>0.0002277</v>
      </c>
      <c r="BP59">
        <v>0.0002764</v>
      </c>
      <c r="BQ59">
        <v>0.0003262</v>
      </c>
      <c r="BR59">
        <v>0.0003806</v>
      </c>
      <c r="BS59">
        <v>0.0004689</v>
      </c>
      <c r="BT59">
        <v>0.0005573</v>
      </c>
      <c r="BU59">
        <v>0.0006337</v>
      </c>
      <c r="BV59">
        <v>0.0007096</v>
      </c>
      <c r="BW59">
        <v>0.0008003</v>
      </c>
      <c r="BX59">
        <v>0.0008963</v>
      </c>
      <c r="BY59">
        <v>0.001</v>
      </c>
      <c r="BZ59">
        <v>0.003</v>
      </c>
      <c r="CA59">
        <v>0.0067</v>
      </c>
      <c r="CB59">
        <v>0.0135</v>
      </c>
      <c r="CC59">
        <v>0.0234</v>
      </c>
      <c r="CD59">
        <v>0.0371</v>
      </c>
      <c r="CE59">
        <v>0.0527</v>
      </c>
      <c r="CF59">
        <v>0.0702</v>
      </c>
      <c r="CG59">
        <v>0.0899</v>
      </c>
      <c r="CH59">
        <v>0.1085</v>
      </c>
      <c r="CI59">
        <v>0.1276</v>
      </c>
      <c r="CJ59">
        <v>0.146</v>
      </c>
      <c r="CK59">
        <v>0.1631</v>
      </c>
      <c r="CL59">
        <v>0.1786</v>
      </c>
      <c r="CM59">
        <v>0.1925</v>
      </c>
      <c r="CN59">
        <v>0.2062</v>
      </c>
      <c r="CO59">
        <v>0.2759</v>
      </c>
      <c r="CP59">
        <v>0.3437</v>
      </c>
      <c r="CQ59">
        <v>0.3956</v>
      </c>
      <c r="CR59">
        <v>0.4188</v>
      </c>
      <c r="CS59">
        <v>0.4325</v>
      </c>
      <c r="CT59">
        <v>0.4559</v>
      </c>
      <c r="CU59">
        <v>0.4746</v>
      </c>
      <c r="CV59">
        <v>0.4816</v>
      </c>
      <c r="CW59">
        <v>0.4844</v>
      </c>
      <c r="CX59">
        <v>0.4877</v>
      </c>
      <c r="CY59">
        <v>0.4923</v>
      </c>
      <c r="CZ59">
        <v>0.496</v>
      </c>
      <c r="DA59">
        <v>0.5049</v>
      </c>
      <c r="DB59">
        <v>0.5137</v>
      </c>
      <c r="DC59">
        <v>0.5226</v>
      </c>
      <c r="DD59">
        <v>0.5366</v>
      </c>
      <c r="DE59">
        <v>0.5465</v>
      </c>
      <c r="DF59">
        <v>0.5564</v>
      </c>
      <c r="DG59">
        <v>0.566</v>
      </c>
      <c r="DH59">
        <v>0.57</v>
      </c>
      <c r="DI59">
        <v>0.5863</v>
      </c>
      <c r="DJ59">
        <v>0.73</v>
      </c>
      <c r="DK59">
        <v>0.7585</v>
      </c>
      <c r="DL59">
        <v>0.7854</v>
      </c>
      <c r="DM59">
        <v>0.8</v>
      </c>
      <c r="DN59">
        <v>0.8</v>
      </c>
      <c r="DO59">
        <v>0.8</v>
      </c>
      <c r="DP59">
        <v>0.8</v>
      </c>
      <c r="DQ59">
        <v>0.8</v>
      </c>
      <c r="DR59">
        <v>0.8</v>
      </c>
      <c r="DS59">
        <v>0.9301</v>
      </c>
      <c r="DT59">
        <v>0.96</v>
      </c>
      <c r="DU59">
        <v>0.96</v>
      </c>
      <c r="DV59">
        <v>0.96</v>
      </c>
      <c r="DW59">
        <v>0.96</v>
      </c>
      <c r="DX59">
        <v>0.9723</v>
      </c>
    </row>
    <row r="60" spans="1:128">
      <c r="A60">
        <v>5.9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0.0001016</v>
      </c>
      <c r="BL60">
        <v>0.0001266</v>
      </c>
      <c r="BM60">
        <v>0.0001491</v>
      </c>
      <c r="BN60">
        <v>0.0001793</v>
      </c>
      <c r="BO60">
        <v>0.0002277</v>
      </c>
      <c r="BP60">
        <v>0.0002764</v>
      </c>
      <c r="BQ60">
        <v>0.0003262</v>
      </c>
      <c r="BR60">
        <v>0.0003806</v>
      </c>
      <c r="BS60">
        <v>0.0004689</v>
      </c>
      <c r="BT60">
        <v>0.0005573</v>
      </c>
      <c r="BU60">
        <v>0.0006337</v>
      </c>
      <c r="BV60">
        <v>0.0007096</v>
      </c>
      <c r="BW60">
        <v>0.0008003</v>
      </c>
      <c r="BX60">
        <v>0.0008963</v>
      </c>
      <c r="BY60">
        <v>0.001</v>
      </c>
      <c r="BZ60">
        <v>0.003</v>
      </c>
      <c r="CA60">
        <v>0.0067</v>
      </c>
      <c r="CB60">
        <v>0.0135</v>
      </c>
      <c r="CC60">
        <v>0.0234</v>
      </c>
      <c r="CD60">
        <v>0.0371</v>
      </c>
      <c r="CE60">
        <v>0.0527</v>
      </c>
      <c r="CF60">
        <v>0.0702</v>
      </c>
      <c r="CG60">
        <v>0.0899</v>
      </c>
      <c r="CH60">
        <v>0.1085</v>
      </c>
      <c r="CI60">
        <v>0.1276</v>
      </c>
      <c r="CJ60">
        <v>0.146</v>
      </c>
      <c r="CK60">
        <v>0.1631</v>
      </c>
      <c r="CL60">
        <v>0.1786</v>
      </c>
      <c r="CM60">
        <v>0.1925</v>
      </c>
      <c r="CN60">
        <v>0.2062</v>
      </c>
      <c r="CO60">
        <v>0.2759</v>
      </c>
      <c r="CP60">
        <v>0.3437</v>
      </c>
      <c r="CQ60">
        <v>0.3956</v>
      </c>
      <c r="CR60">
        <v>0.4188</v>
      </c>
      <c r="CS60">
        <v>0.4325</v>
      </c>
      <c r="CT60">
        <v>0.4559</v>
      </c>
      <c r="CU60">
        <v>0.4746</v>
      </c>
      <c r="CV60">
        <v>0.4816</v>
      </c>
      <c r="CW60">
        <v>0.4844</v>
      </c>
      <c r="CX60">
        <v>0.4877</v>
      </c>
      <c r="CY60">
        <v>0.4923</v>
      </c>
      <c r="CZ60">
        <v>0.496</v>
      </c>
      <c r="DA60">
        <v>0.5049</v>
      </c>
      <c r="DB60">
        <v>0.5137</v>
      </c>
      <c r="DC60">
        <v>0.5226</v>
      </c>
      <c r="DD60">
        <v>0.5366</v>
      </c>
      <c r="DE60">
        <v>0.5465</v>
      </c>
      <c r="DF60">
        <v>0.5564</v>
      </c>
      <c r="DG60">
        <v>0.566</v>
      </c>
      <c r="DH60">
        <v>0.57</v>
      </c>
      <c r="DI60">
        <v>0.5863</v>
      </c>
      <c r="DJ60">
        <v>0.73</v>
      </c>
      <c r="DK60">
        <v>0.7585</v>
      </c>
      <c r="DL60">
        <v>0.7854</v>
      </c>
      <c r="DM60">
        <v>0.8</v>
      </c>
      <c r="DN60">
        <v>0.8</v>
      </c>
      <c r="DO60">
        <v>0.8</v>
      </c>
      <c r="DP60">
        <v>0.8</v>
      </c>
      <c r="DQ60">
        <v>0.8</v>
      </c>
      <c r="DR60">
        <v>0.8</v>
      </c>
      <c r="DS60">
        <v>0.9301</v>
      </c>
      <c r="DT60">
        <v>0.96</v>
      </c>
      <c r="DU60">
        <v>0.96</v>
      </c>
      <c r="DV60">
        <v>0.96</v>
      </c>
      <c r="DW60">
        <v>0.96</v>
      </c>
      <c r="DX60">
        <v>0.9723</v>
      </c>
    </row>
    <row r="61" spans="1:128">
      <c r="A61">
        <v>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0.0001016</v>
      </c>
      <c r="BL61">
        <v>0.0001266</v>
      </c>
      <c r="BM61">
        <v>0.0001491</v>
      </c>
      <c r="BN61">
        <v>0.0001793</v>
      </c>
      <c r="BO61">
        <v>0.0002277</v>
      </c>
      <c r="BP61">
        <v>0.0002764</v>
      </c>
      <c r="BQ61">
        <v>0.0003262</v>
      </c>
      <c r="BR61">
        <v>0.0003806</v>
      </c>
      <c r="BS61">
        <v>0.0004689</v>
      </c>
      <c r="BT61">
        <v>0.0005573</v>
      </c>
      <c r="BU61">
        <v>0.0006337</v>
      </c>
      <c r="BV61">
        <v>0.0007096</v>
      </c>
      <c r="BW61">
        <v>0.0008003</v>
      </c>
      <c r="BX61">
        <v>0.0008963</v>
      </c>
      <c r="BY61">
        <v>0.001</v>
      </c>
      <c r="BZ61">
        <v>0.003</v>
      </c>
      <c r="CA61">
        <v>0.0067</v>
      </c>
      <c r="CB61">
        <v>0.0135</v>
      </c>
      <c r="CC61">
        <v>0.0234</v>
      </c>
      <c r="CD61">
        <v>0.0371</v>
      </c>
      <c r="CE61">
        <v>0.0527</v>
      </c>
      <c r="CF61">
        <v>0.0702</v>
      </c>
      <c r="CG61">
        <v>0.0899</v>
      </c>
      <c r="CH61">
        <v>0.1085</v>
      </c>
      <c r="CI61">
        <v>0.1276</v>
      </c>
      <c r="CJ61">
        <v>0.146</v>
      </c>
      <c r="CK61">
        <v>0.1631</v>
      </c>
      <c r="CL61">
        <v>0.1786</v>
      </c>
      <c r="CM61">
        <v>0.1925</v>
      </c>
      <c r="CN61">
        <v>0.2062</v>
      </c>
      <c r="CO61">
        <v>0.2759</v>
      </c>
      <c r="CP61">
        <v>0.3437</v>
      </c>
      <c r="CQ61">
        <v>0.3956</v>
      </c>
      <c r="CR61">
        <v>0.4188</v>
      </c>
      <c r="CS61">
        <v>0.4325</v>
      </c>
      <c r="CT61">
        <v>0.4559</v>
      </c>
      <c r="CU61">
        <v>0.4746</v>
      </c>
      <c r="CV61">
        <v>0.4816</v>
      </c>
      <c r="CW61">
        <v>0.4844</v>
      </c>
      <c r="CX61">
        <v>0.4877</v>
      </c>
      <c r="CY61">
        <v>0.4923</v>
      </c>
      <c r="CZ61">
        <v>0.496</v>
      </c>
      <c r="DA61">
        <v>0.5049</v>
      </c>
      <c r="DB61">
        <v>0.5137</v>
      </c>
      <c r="DC61">
        <v>0.5226</v>
      </c>
      <c r="DD61">
        <v>0.5366</v>
      </c>
      <c r="DE61">
        <v>0.5465</v>
      </c>
      <c r="DF61">
        <v>0.5564</v>
      </c>
      <c r="DG61">
        <v>0.566</v>
      </c>
      <c r="DH61">
        <v>0.57</v>
      </c>
      <c r="DI61">
        <v>0.5863</v>
      </c>
      <c r="DJ61">
        <v>0.73</v>
      </c>
      <c r="DK61">
        <v>0.7585</v>
      </c>
      <c r="DL61">
        <v>0.7854</v>
      </c>
      <c r="DM61">
        <v>0.8</v>
      </c>
      <c r="DN61">
        <v>0.8</v>
      </c>
      <c r="DO61">
        <v>0.8</v>
      </c>
      <c r="DP61">
        <v>0.8</v>
      </c>
      <c r="DQ61">
        <v>0.8</v>
      </c>
      <c r="DR61">
        <v>0.8</v>
      </c>
      <c r="DS61">
        <v>0.9301</v>
      </c>
      <c r="DT61">
        <v>0.96</v>
      </c>
      <c r="DU61">
        <v>0.96</v>
      </c>
      <c r="DV61">
        <v>0.96</v>
      </c>
      <c r="DW61">
        <v>0.96</v>
      </c>
      <c r="DX61">
        <v>0.9723</v>
      </c>
    </row>
    <row r="62" spans="1:128">
      <c r="A62">
        <v>6.1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0.0001016</v>
      </c>
      <c r="BL62">
        <v>0.0001266</v>
      </c>
      <c r="BM62">
        <v>0.0001491</v>
      </c>
      <c r="BN62">
        <v>0.0001793</v>
      </c>
      <c r="BO62">
        <v>0.0002277</v>
      </c>
      <c r="BP62">
        <v>0.0002764</v>
      </c>
      <c r="BQ62">
        <v>0.0003262</v>
      </c>
      <c r="BR62">
        <v>0.0003806</v>
      </c>
      <c r="BS62">
        <v>0.0004689</v>
      </c>
      <c r="BT62">
        <v>0.0005573</v>
      </c>
      <c r="BU62">
        <v>0.0006337</v>
      </c>
      <c r="BV62">
        <v>0.0007096</v>
      </c>
      <c r="BW62">
        <v>0.0008003</v>
      </c>
      <c r="BX62">
        <v>0.0008963</v>
      </c>
      <c r="BY62">
        <v>0.001</v>
      </c>
      <c r="BZ62">
        <v>0.003</v>
      </c>
      <c r="CA62">
        <v>0.0067</v>
      </c>
      <c r="CB62">
        <v>0.0135</v>
      </c>
      <c r="CC62">
        <v>0.0234</v>
      </c>
      <c r="CD62">
        <v>0.0371</v>
      </c>
      <c r="CE62">
        <v>0.0527</v>
      </c>
      <c r="CF62">
        <v>0.0702</v>
      </c>
      <c r="CG62">
        <v>0.0899</v>
      </c>
      <c r="CH62">
        <v>0.1085</v>
      </c>
      <c r="CI62">
        <v>0.1276</v>
      </c>
      <c r="CJ62">
        <v>0.146</v>
      </c>
      <c r="CK62">
        <v>0.1631</v>
      </c>
      <c r="CL62">
        <v>0.1786</v>
      </c>
      <c r="CM62">
        <v>0.1925</v>
      </c>
      <c r="CN62">
        <v>0.2062</v>
      </c>
      <c r="CO62">
        <v>0.2759</v>
      </c>
      <c r="CP62">
        <v>0.3437</v>
      </c>
      <c r="CQ62">
        <v>0.3956</v>
      </c>
      <c r="CR62">
        <v>0.4188</v>
      </c>
      <c r="CS62">
        <v>0.4325</v>
      </c>
      <c r="CT62">
        <v>0.4559</v>
      </c>
      <c r="CU62">
        <v>0.4746</v>
      </c>
      <c r="CV62">
        <v>0.4816</v>
      </c>
      <c r="CW62">
        <v>0.4844</v>
      </c>
      <c r="CX62">
        <v>0.4877</v>
      </c>
      <c r="CY62">
        <v>0.4923</v>
      </c>
      <c r="CZ62">
        <v>0.496</v>
      </c>
      <c r="DA62">
        <v>0.5049</v>
      </c>
      <c r="DB62">
        <v>0.5137</v>
      </c>
      <c r="DC62">
        <v>0.5226</v>
      </c>
      <c r="DD62">
        <v>0.5366</v>
      </c>
      <c r="DE62">
        <v>0.5465</v>
      </c>
      <c r="DF62">
        <v>0.5564</v>
      </c>
      <c r="DG62">
        <v>0.566</v>
      </c>
      <c r="DH62">
        <v>0.57</v>
      </c>
      <c r="DI62">
        <v>0.5863</v>
      </c>
      <c r="DJ62">
        <v>0.73</v>
      </c>
      <c r="DK62">
        <v>0.7585</v>
      </c>
      <c r="DL62">
        <v>0.7854</v>
      </c>
      <c r="DM62">
        <v>0.8</v>
      </c>
      <c r="DN62">
        <v>0.8</v>
      </c>
      <c r="DO62">
        <v>0.8</v>
      </c>
      <c r="DP62">
        <v>0.8</v>
      </c>
      <c r="DQ62">
        <v>0.8</v>
      </c>
      <c r="DR62">
        <v>0.8</v>
      </c>
      <c r="DS62">
        <v>0.9301</v>
      </c>
      <c r="DT62">
        <v>0.96</v>
      </c>
      <c r="DU62">
        <v>0.96</v>
      </c>
      <c r="DV62">
        <v>0.96</v>
      </c>
      <c r="DW62">
        <v>0.96</v>
      </c>
      <c r="DX62">
        <v>0.9723</v>
      </c>
    </row>
    <row r="63" spans="1:128">
      <c r="A63">
        <v>6.2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0.0001016</v>
      </c>
      <c r="BL63">
        <v>0.0001266</v>
      </c>
      <c r="BM63">
        <v>0.0001491</v>
      </c>
      <c r="BN63">
        <v>0.0001793</v>
      </c>
      <c r="BO63">
        <v>0.0002277</v>
      </c>
      <c r="BP63">
        <v>0.0002764</v>
      </c>
      <c r="BQ63">
        <v>0.0003262</v>
      </c>
      <c r="BR63">
        <v>0.0003806</v>
      </c>
      <c r="BS63">
        <v>0.0004689</v>
      </c>
      <c r="BT63">
        <v>0.0005573</v>
      </c>
      <c r="BU63">
        <v>0.0006337</v>
      </c>
      <c r="BV63">
        <v>0.0007096</v>
      </c>
      <c r="BW63">
        <v>0.0008003</v>
      </c>
      <c r="BX63">
        <v>0.0008963</v>
      </c>
      <c r="BY63">
        <v>0.001</v>
      </c>
      <c r="BZ63">
        <v>0.003</v>
      </c>
      <c r="CA63">
        <v>0.0067</v>
      </c>
      <c r="CB63">
        <v>0.0135</v>
      </c>
      <c r="CC63">
        <v>0.0234</v>
      </c>
      <c r="CD63">
        <v>0.0371</v>
      </c>
      <c r="CE63">
        <v>0.0527</v>
      </c>
      <c r="CF63">
        <v>0.0702</v>
      </c>
      <c r="CG63">
        <v>0.0899</v>
      </c>
      <c r="CH63">
        <v>0.1085</v>
      </c>
      <c r="CI63">
        <v>0.1276</v>
      </c>
      <c r="CJ63">
        <v>0.146</v>
      </c>
      <c r="CK63">
        <v>0.1631</v>
      </c>
      <c r="CL63">
        <v>0.1786</v>
      </c>
      <c r="CM63">
        <v>0.1925</v>
      </c>
      <c r="CN63">
        <v>0.2062</v>
      </c>
      <c r="CO63">
        <v>0.2759</v>
      </c>
      <c r="CP63">
        <v>0.3437</v>
      </c>
      <c r="CQ63">
        <v>0.3956</v>
      </c>
      <c r="CR63">
        <v>0.4188</v>
      </c>
      <c r="CS63">
        <v>0.4325</v>
      </c>
      <c r="CT63">
        <v>0.4559</v>
      </c>
      <c r="CU63">
        <v>0.4746</v>
      </c>
      <c r="CV63">
        <v>0.4816</v>
      </c>
      <c r="CW63">
        <v>0.4844</v>
      </c>
      <c r="CX63">
        <v>0.4877</v>
      </c>
      <c r="CY63">
        <v>0.4923</v>
      </c>
      <c r="CZ63">
        <v>0.496</v>
      </c>
      <c r="DA63">
        <v>0.5049</v>
      </c>
      <c r="DB63">
        <v>0.5137</v>
      </c>
      <c r="DC63">
        <v>0.5226</v>
      </c>
      <c r="DD63">
        <v>0.5366</v>
      </c>
      <c r="DE63">
        <v>0.5465</v>
      </c>
      <c r="DF63">
        <v>0.5564</v>
      </c>
      <c r="DG63">
        <v>0.566</v>
      </c>
      <c r="DH63">
        <v>0.57</v>
      </c>
      <c r="DI63">
        <v>0.5863</v>
      </c>
      <c r="DJ63">
        <v>0.73</v>
      </c>
      <c r="DK63">
        <v>0.7585</v>
      </c>
      <c r="DL63">
        <v>0.7854</v>
      </c>
      <c r="DM63">
        <v>0.8</v>
      </c>
      <c r="DN63">
        <v>0.8</v>
      </c>
      <c r="DO63">
        <v>0.8</v>
      </c>
      <c r="DP63">
        <v>0.8</v>
      </c>
      <c r="DQ63">
        <v>0.8</v>
      </c>
      <c r="DR63">
        <v>0.8</v>
      </c>
      <c r="DS63">
        <v>0.9301</v>
      </c>
      <c r="DT63">
        <v>0.96</v>
      </c>
      <c r="DU63">
        <v>0.96</v>
      </c>
      <c r="DV63">
        <v>0.96</v>
      </c>
      <c r="DW63">
        <v>0.96</v>
      </c>
      <c r="DX63">
        <v>0.9723</v>
      </c>
    </row>
    <row r="64" spans="1:128">
      <c r="A64">
        <v>6.3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0.0001016</v>
      </c>
      <c r="BL64">
        <v>0.0001266</v>
      </c>
      <c r="BM64">
        <v>0.0001491</v>
      </c>
      <c r="BN64">
        <v>0.0001793</v>
      </c>
      <c r="BO64">
        <v>0.0002277</v>
      </c>
      <c r="BP64">
        <v>0.0002764</v>
      </c>
      <c r="BQ64">
        <v>0.0003262</v>
      </c>
      <c r="BR64">
        <v>0.0003806</v>
      </c>
      <c r="BS64">
        <v>0.0004689</v>
      </c>
      <c r="BT64">
        <v>0.0005573</v>
      </c>
      <c r="BU64">
        <v>0.0006337</v>
      </c>
      <c r="BV64">
        <v>0.0007096</v>
      </c>
      <c r="BW64">
        <v>0.0008003</v>
      </c>
      <c r="BX64">
        <v>0.0008963</v>
      </c>
      <c r="BY64">
        <v>0.001</v>
      </c>
      <c r="BZ64">
        <v>0.003</v>
      </c>
      <c r="CA64">
        <v>0.0067</v>
      </c>
      <c r="CB64">
        <v>0.0135</v>
      </c>
      <c r="CC64">
        <v>0.0234</v>
      </c>
      <c r="CD64">
        <v>0.0371</v>
      </c>
      <c r="CE64">
        <v>0.0527</v>
      </c>
      <c r="CF64">
        <v>0.0702</v>
      </c>
      <c r="CG64">
        <v>0.0899</v>
      </c>
      <c r="CH64">
        <v>0.1085</v>
      </c>
      <c r="CI64">
        <v>0.1276</v>
      </c>
      <c r="CJ64">
        <v>0.146</v>
      </c>
      <c r="CK64">
        <v>0.1631</v>
      </c>
      <c r="CL64">
        <v>0.1786</v>
      </c>
      <c r="CM64">
        <v>0.1925</v>
      </c>
      <c r="CN64">
        <v>0.2062</v>
      </c>
      <c r="CO64">
        <v>0.2759</v>
      </c>
      <c r="CP64">
        <v>0.3437</v>
      </c>
      <c r="CQ64">
        <v>0.3956</v>
      </c>
      <c r="CR64">
        <v>0.4188</v>
      </c>
      <c r="CS64">
        <v>0.4325</v>
      </c>
      <c r="CT64">
        <v>0.4559</v>
      </c>
      <c r="CU64">
        <v>0.4746</v>
      </c>
      <c r="CV64">
        <v>0.4816</v>
      </c>
      <c r="CW64">
        <v>0.4844</v>
      </c>
      <c r="CX64">
        <v>0.4877</v>
      </c>
      <c r="CY64">
        <v>0.4923</v>
      </c>
      <c r="CZ64">
        <v>0.496</v>
      </c>
      <c r="DA64">
        <v>0.5049</v>
      </c>
      <c r="DB64">
        <v>0.5137</v>
      </c>
      <c r="DC64">
        <v>0.5226</v>
      </c>
      <c r="DD64">
        <v>0.5366</v>
      </c>
      <c r="DE64">
        <v>0.5465</v>
      </c>
      <c r="DF64">
        <v>0.5564</v>
      </c>
      <c r="DG64">
        <v>0.566</v>
      </c>
      <c r="DH64">
        <v>0.57</v>
      </c>
      <c r="DI64">
        <v>0.5863</v>
      </c>
      <c r="DJ64">
        <v>0.73</v>
      </c>
      <c r="DK64">
        <v>0.7585</v>
      </c>
      <c r="DL64">
        <v>0.7854</v>
      </c>
      <c r="DM64">
        <v>0.8</v>
      </c>
      <c r="DN64">
        <v>0.8</v>
      </c>
      <c r="DO64">
        <v>0.8</v>
      </c>
      <c r="DP64">
        <v>0.8</v>
      </c>
      <c r="DQ64">
        <v>0.8</v>
      </c>
      <c r="DR64">
        <v>0.8</v>
      </c>
      <c r="DS64">
        <v>0.9301</v>
      </c>
      <c r="DT64">
        <v>0.96</v>
      </c>
      <c r="DU64">
        <v>0.96</v>
      </c>
      <c r="DV64">
        <v>0.96</v>
      </c>
      <c r="DW64">
        <v>0.96</v>
      </c>
      <c r="DX64">
        <v>0.9723</v>
      </c>
    </row>
    <row r="65" spans="1:128">
      <c r="A65">
        <v>6.4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0.0001016</v>
      </c>
      <c r="BL65">
        <v>0.0001266</v>
      </c>
      <c r="BM65">
        <v>0.0001491</v>
      </c>
      <c r="BN65">
        <v>0.0001793</v>
      </c>
      <c r="BO65">
        <v>0.0002277</v>
      </c>
      <c r="BP65">
        <v>0.0002764</v>
      </c>
      <c r="BQ65">
        <v>0.0003262</v>
      </c>
      <c r="BR65">
        <v>0.0003806</v>
      </c>
      <c r="BS65">
        <v>0.0004689</v>
      </c>
      <c r="BT65">
        <v>0.0005573</v>
      </c>
      <c r="BU65">
        <v>0.0006337</v>
      </c>
      <c r="BV65">
        <v>0.0007096</v>
      </c>
      <c r="BW65">
        <v>0.0008003</v>
      </c>
      <c r="BX65">
        <v>0.0008963</v>
      </c>
      <c r="BY65">
        <v>0.001</v>
      </c>
      <c r="BZ65">
        <v>0.003</v>
      </c>
      <c r="CA65">
        <v>0.0067</v>
      </c>
      <c r="CB65">
        <v>0.0135</v>
      </c>
      <c r="CC65">
        <v>0.0234</v>
      </c>
      <c r="CD65">
        <v>0.0371</v>
      </c>
      <c r="CE65">
        <v>0.0527</v>
      </c>
      <c r="CF65">
        <v>0.0702</v>
      </c>
      <c r="CG65">
        <v>0.0899</v>
      </c>
      <c r="CH65">
        <v>0.1085</v>
      </c>
      <c r="CI65">
        <v>0.1276</v>
      </c>
      <c r="CJ65">
        <v>0.146</v>
      </c>
      <c r="CK65">
        <v>0.1631</v>
      </c>
      <c r="CL65">
        <v>0.1786</v>
      </c>
      <c r="CM65">
        <v>0.1925</v>
      </c>
      <c r="CN65">
        <v>0.2062</v>
      </c>
      <c r="CO65">
        <v>0.2759</v>
      </c>
      <c r="CP65">
        <v>0.3437</v>
      </c>
      <c r="CQ65">
        <v>0.3956</v>
      </c>
      <c r="CR65">
        <v>0.4188</v>
      </c>
      <c r="CS65">
        <v>0.4325</v>
      </c>
      <c r="CT65">
        <v>0.4559</v>
      </c>
      <c r="CU65">
        <v>0.4746</v>
      </c>
      <c r="CV65">
        <v>0.4816</v>
      </c>
      <c r="CW65">
        <v>0.4844</v>
      </c>
      <c r="CX65">
        <v>0.4877</v>
      </c>
      <c r="CY65">
        <v>0.4923</v>
      </c>
      <c r="CZ65">
        <v>0.496</v>
      </c>
      <c r="DA65">
        <v>0.5049</v>
      </c>
      <c r="DB65">
        <v>0.5137</v>
      </c>
      <c r="DC65">
        <v>0.5226</v>
      </c>
      <c r="DD65">
        <v>0.5366</v>
      </c>
      <c r="DE65">
        <v>0.5465</v>
      </c>
      <c r="DF65">
        <v>0.5564</v>
      </c>
      <c r="DG65">
        <v>0.566</v>
      </c>
      <c r="DH65">
        <v>0.57</v>
      </c>
      <c r="DI65">
        <v>0.5863</v>
      </c>
      <c r="DJ65">
        <v>0.73</v>
      </c>
      <c r="DK65">
        <v>0.7585</v>
      </c>
      <c r="DL65">
        <v>0.7854</v>
      </c>
      <c r="DM65">
        <v>0.8</v>
      </c>
      <c r="DN65">
        <v>0.8</v>
      </c>
      <c r="DO65">
        <v>0.8</v>
      </c>
      <c r="DP65">
        <v>0.8</v>
      </c>
      <c r="DQ65">
        <v>0.8</v>
      </c>
      <c r="DR65">
        <v>0.8</v>
      </c>
      <c r="DS65">
        <v>0.9301</v>
      </c>
      <c r="DT65">
        <v>0.96</v>
      </c>
      <c r="DU65">
        <v>0.96</v>
      </c>
      <c r="DV65">
        <v>0.96</v>
      </c>
      <c r="DW65">
        <v>0.96</v>
      </c>
      <c r="DX65">
        <v>0.9723</v>
      </c>
    </row>
    <row r="66" spans="1:128">
      <c r="A66">
        <v>6.5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0.0001016</v>
      </c>
      <c r="BL66">
        <v>0.0001266</v>
      </c>
      <c r="BM66">
        <v>0.0001491</v>
      </c>
      <c r="BN66">
        <v>0.0001793</v>
      </c>
      <c r="BO66">
        <v>0.0002277</v>
      </c>
      <c r="BP66">
        <v>0.0002764</v>
      </c>
      <c r="BQ66">
        <v>0.0003262</v>
      </c>
      <c r="BR66">
        <v>0.0003806</v>
      </c>
      <c r="BS66">
        <v>0.0004689</v>
      </c>
      <c r="BT66">
        <v>0.0005573</v>
      </c>
      <c r="BU66">
        <v>0.0006337</v>
      </c>
      <c r="BV66">
        <v>0.0007096</v>
      </c>
      <c r="BW66">
        <v>0.0008003</v>
      </c>
      <c r="BX66">
        <v>0.0008963</v>
      </c>
      <c r="BY66">
        <v>0.001</v>
      </c>
      <c r="BZ66">
        <v>0.003</v>
      </c>
      <c r="CA66">
        <v>0.0067</v>
      </c>
      <c r="CB66">
        <v>0.0135</v>
      </c>
      <c r="CC66">
        <v>0.0234</v>
      </c>
      <c r="CD66">
        <v>0.0371</v>
      </c>
      <c r="CE66">
        <v>0.0527</v>
      </c>
      <c r="CF66">
        <v>0.0702</v>
      </c>
      <c r="CG66">
        <v>0.0899</v>
      </c>
      <c r="CH66">
        <v>0.1085</v>
      </c>
      <c r="CI66">
        <v>0.1276</v>
      </c>
      <c r="CJ66">
        <v>0.146</v>
      </c>
      <c r="CK66">
        <v>0.1631</v>
      </c>
      <c r="CL66">
        <v>0.1786</v>
      </c>
      <c r="CM66">
        <v>0.1925</v>
      </c>
      <c r="CN66">
        <v>0.2062</v>
      </c>
      <c r="CO66">
        <v>0.2759</v>
      </c>
      <c r="CP66">
        <v>0.3437</v>
      </c>
      <c r="CQ66">
        <v>0.3956</v>
      </c>
      <c r="CR66">
        <v>0.4188</v>
      </c>
      <c r="CS66">
        <v>0.4325</v>
      </c>
      <c r="CT66">
        <v>0.4559</v>
      </c>
      <c r="CU66">
        <v>0.4746</v>
      </c>
      <c r="CV66">
        <v>0.4816</v>
      </c>
      <c r="CW66">
        <v>0.4844</v>
      </c>
      <c r="CX66">
        <v>0.4877</v>
      </c>
      <c r="CY66">
        <v>0.4923</v>
      </c>
      <c r="CZ66">
        <v>0.496</v>
      </c>
      <c r="DA66">
        <v>0.5049</v>
      </c>
      <c r="DB66">
        <v>0.5137</v>
      </c>
      <c r="DC66">
        <v>0.5226</v>
      </c>
      <c r="DD66">
        <v>0.5366</v>
      </c>
      <c r="DE66">
        <v>0.5465</v>
      </c>
      <c r="DF66">
        <v>0.5564</v>
      </c>
      <c r="DG66">
        <v>0.566</v>
      </c>
      <c r="DH66">
        <v>0.57</v>
      </c>
      <c r="DI66">
        <v>0.5863</v>
      </c>
      <c r="DJ66">
        <v>0.73</v>
      </c>
      <c r="DK66">
        <v>0.7585</v>
      </c>
      <c r="DL66">
        <v>0.7854</v>
      </c>
      <c r="DM66">
        <v>0.8</v>
      </c>
      <c r="DN66">
        <v>0.8</v>
      </c>
      <c r="DO66">
        <v>0.8</v>
      </c>
      <c r="DP66">
        <v>0.8</v>
      </c>
      <c r="DQ66">
        <v>0.8</v>
      </c>
      <c r="DR66">
        <v>0.8</v>
      </c>
      <c r="DS66">
        <v>0.9301</v>
      </c>
      <c r="DT66">
        <v>0.96</v>
      </c>
      <c r="DU66">
        <v>0.96</v>
      </c>
      <c r="DV66">
        <v>0.96</v>
      </c>
      <c r="DW66">
        <v>0.96</v>
      </c>
      <c r="DX66">
        <v>0.9723</v>
      </c>
    </row>
    <row r="67" spans="1:128">
      <c r="A67">
        <v>6.6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0.0001016</v>
      </c>
      <c r="BL67">
        <v>0.0001266</v>
      </c>
      <c r="BM67">
        <v>0.0001491</v>
      </c>
      <c r="BN67">
        <v>0.0001793</v>
      </c>
      <c r="BO67">
        <v>0.0002277</v>
      </c>
      <c r="BP67">
        <v>0.0002764</v>
      </c>
      <c r="BQ67">
        <v>0.0003262</v>
      </c>
      <c r="BR67">
        <v>0.0003806</v>
      </c>
      <c r="BS67">
        <v>0.0004689</v>
      </c>
      <c r="BT67">
        <v>0.0005573</v>
      </c>
      <c r="BU67">
        <v>0.0006337</v>
      </c>
      <c r="BV67">
        <v>0.0007096</v>
      </c>
      <c r="BW67">
        <v>0.0008003</v>
      </c>
      <c r="BX67">
        <v>0.0008963</v>
      </c>
      <c r="BY67">
        <v>0.001</v>
      </c>
      <c r="BZ67">
        <v>0.003</v>
      </c>
      <c r="CA67">
        <v>0.0067</v>
      </c>
      <c r="CB67">
        <v>0.0135</v>
      </c>
      <c r="CC67">
        <v>0.0234</v>
      </c>
      <c r="CD67">
        <v>0.0371</v>
      </c>
      <c r="CE67">
        <v>0.0527</v>
      </c>
      <c r="CF67">
        <v>0.0702</v>
      </c>
      <c r="CG67">
        <v>0.0899</v>
      </c>
      <c r="CH67">
        <v>0.1085</v>
      </c>
      <c r="CI67">
        <v>0.1276</v>
      </c>
      <c r="CJ67">
        <v>0.146</v>
      </c>
      <c r="CK67">
        <v>0.1631</v>
      </c>
      <c r="CL67">
        <v>0.1786</v>
      </c>
      <c r="CM67">
        <v>0.1925</v>
      </c>
      <c r="CN67">
        <v>0.2062</v>
      </c>
      <c r="CO67">
        <v>0.2759</v>
      </c>
      <c r="CP67">
        <v>0.3437</v>
      </c>
      <c r="CQ67">
        <v>0.3956</v>
      </c>
      <c r="CR67">
        <v>0.4188</v>
      </c>
      <c r="CS67">
        <v>0.4325</v>
      </c>
      <c r="CT67">
        <v>0.4559</v>
      </c>
      <c r="CU67">
        <v>0.4746</v>
      </c>
      <c r="CV67">
        <v>0.4816</v>
      </c>
      <c r="CW67">
        <v>0.4844</v>
      </c>
      <c r="CX67">
        <v>0.4877</v>
      </c>
      <c r="CY67">
        <v>0.4923</v>
      </c>
      <c r="CZ67">
        <v>0.496</v>
      </c>
      <c r="DA67">
        <v>0.5049</v>
      </c>
      <c r="DB67">
        <v>0.5137</v>
      </c>
      <c r="DC67">
        <v>0.5226</v>
      </c>
      <c r="DD67">
        <v>0.5366</v>
      </c>
      <c r="DE67">
        <v>0.5465</v>
      </c>
      <c r="DF67">
        <v>0.5564</v>
      </c>
      <c r="DG67">
        <v>0.566</v>
      </c>
      <c r="DH67">
        <v>0.57</v>
      </c>
      <c r="DI67">
        <v>0.5863</v>
      </c>
      <c r="DJ67">
        <v>0.73</v>
      </c>
      <c r="DK67">
        <v>0.7585</v>
      </c>
      <c r="DL67">
        <v>0.7854</v>
      </c>
      <c r="DM67">
        <v>0.8</v>
      </c>
      <c r="DN67">
        <v>0.8</v>
      </c>
      <c r="DO67">
        <v>0.8</v>
      </c>
      <c r="DP67">
        <v>0.8</v>
      </c>
      <c r="DQ67">
        <v>0.8</v>
      </c>
      <c r="DR67">
        <v>0.8</v>
      </c>
      <c r="DS67">
        <v>0.9301</v>
      </c>
      <c r="DT67">
        <v>0.96</v>
      </c>
      <c r="DU67">
        <v>0.96</v>
      </c>
      <c r="DV67">
        <v>0.96</v>
      </c>
      <c r="DW67">
        <v>0.96</v>
      </c>
      <c r="DX67">
        <v>0.9723</v>
      </c>
    </row>
    <row r="68" spans="1:128">
      <c r="A68">
        <v>6.7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0.0001016</v>
      </c>
      <c r="BL68">
        <v>0.0001266</v>
      </c>
      <c r="BM68">
        <v>0.0001491</v>
      </c>
      <c r="BN68">
        <v>0.0001793</v>
      </c>
      <c r="BO68">
        <v>0.0002277</v>
      </c>
      <c r="BP68">
        <v>0.0002764</v>
      </c>
      <c r="BQ68">
        <v>0.0003262</v>
      </c>
      <c r="BR68">
        <v>0.0003806</v>
      </c>
      <c r="BS68">
        <v>0.0004689</v>
      </c>
      <c r="BT68">
        <v>0.0005573</v>
      </c>
      <c r="BU68">
        <v>0.0006337</v>
      </c>
      <c r="BV68">
        <v>0.0007096</v>
      </c>
      <c r="BW68">
        <v>0.0008003</v>
      </c>
      <c r="BX68">
        <v>0.0008963</v>
      </c>
      <c r="BY68">
        <v>0.001</v>
      </c>
      <c r="BZ68">
        <v>0.003</v>
      </c>
      <c r="CA68">
        <v>0.0067</v>
      </c>
      <c r="CB68">
        <v>0.0135</v>
      </c>
      <c r="CC68">
        <v>0.0234</v>
      </c>
      <c r="CD68">
        <v>0.0371</v>
      </c>
      <c r="CE68">
        <v>0.0527</v>
      </c>
      <c r="CF68">
        <v>0.0702</v>
      </c>
      <c r="CG68">
        <v>0.0899</v>
      </c>
      <c r="CH68">
        <v>0.1085</v>
      </c>
      <c r="CI68">
        <v>0.1276</v>
      </c>
      <c r="CJ68">
        <v>0.146</v>
      </c>
      <c r="CK68">
        <v>0.1631</v>
      </c>
      <c r="CL68">
        <v>0.1786</v>
      </c>
      <c r="CM68">
        <v>0.1925</v>
      </c>
      <c r="CN68">
        <v>0.2062</v>
      </c>
      <c r="CO68">
        <v>0.2759</v>
      </c>
      <c r="CP68">
        <v>0.3437</v>
      </c>
      <c r="CQ68">
        <v>0.3956</v>
      </c>
      <c r="CR68">
        <v>0.4188</v>
      </c>
      <c r="CS68">
        <v>0.4325</v>
      </c>
      <c r="CT68">
        <v>0.4559</v>
      </c>
      <c r="CU68">
        <v>0.4746</v>
      </c>
      <c r="CV68">
        <v>0.4816</v>
      </c>
      <c r="CW68">
        <v>0.4844</v>
      </c>
      <c r="CX68">
        <v>0.4877</v>
      </c>
      <c r="CY68">
        <v>0.4923</v>
      </c>
      <c r="CZ68">
        <v>0.496</v>
      </c>
      <c r="DA68">
        <v>0.5049</v>
      </c>
      <c r="DB68">
        <v>0.5137</v>
      </c>
      <c r="DC68">
        <v>0.5226</v>
      </c>
      <c r="DD68">
        <v>0.5366</v>
      </c>
      <c r="DE68">
        <v>0.5465</v>
      </c>
      <c r="DF68">
        <v>0.5564</v>
      </c>
      <c r="DG68">
        <v>0.566</v>
      </c>
      <c r="DH68">
        <v>0.57</v>
      </c>
      <c r="DI68">
        <v>0.5863</v>
      </c>
      <c r="DJ68">
        <v>0.73</v>
      </c>
      <c r="DK68">
        <v>0.7585</v>
      </c>
      <c r="DL68">
        <v>0.7854</v>
      </c>
      <c r="DM68">
        <v>0.8</v>
      </c>
      <c r="DN68">
        <v>0.8</v>
      </c>
      <c r="DO68">
        <v>0.8</v>
      </c>
      <c r="DP68">
        <v>0.8</v>
      </c>
      <c r="DQ68">
        <v>0.8</v>
      </c>
      <c r="DR68">
        <v>0.8</v>
      </c>
      <c r="DS68">
        <v>0.9301</v>
      </c>
      <c r="DT68">
        <v>0.96</v>
      </c>
      <c r="DU68">
        <v>0.96</v>
      </c>
      <c r="DV68">
        <v>0.96</v>
      </c>
      <c r="DW68">
        <v>0.96</v>
      </c>
      <c r="DX68">
        <v>0.9723</v>
      </c>
    </row>
    <row r="69" spans="1:128">
      <c r="A69">
        <v>6.8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0.0001016</v>
      </c>
      <c r="BL69">
        <v>0.0001266</v>
      </c>
      <c r="BM69">
        <v>0.0001491</v>
      </c>
      <c r="BN69">
        <v>0.0001793</v>
      </c>
      <c r="BO69">
        <v>0.0002277</v>
      </c>
      <c r="BP69">
        <v>0.0002764</v>
      </c>
      <c r="BQ69">
        <v>0.0003262</v>
      </c>
      <c r="BR69">
        <v>0.0003806</v>
      </c>
      <c r="BS69">
        <v>0.0004689</v>
      </c>
      <c r="BT69">
        <v>0.0005573</v>
      </c>
      <c r="BU69">
        <v>0.0006337</v>
      </c>
      <c r="BV69">
        <v>0.0007096</v>
      </c>
      <c r="BW69">
        <v>0.0008003</v>
      </c>
      <c r="BX69">
        <v>0.0008963</v>
      </c>
      <c r="BY69">
        <v>0.001</v>
      </c>
      <c r="BZ69">
        <v>0.003</v>
      </c>
      <c r="CA69">
        <v>0.0067</v>
      </c>
      <c r="CB69">
        <v>0.0135</v>
      </c>
      <c r="CC69">
        <v>0.0234</v>
      </c>
      <c r="CD69">
        <v>0.0371</v>
      </c>
      <c r="CE69">
        <v>0.0527</v>
      </c>
      <c r="CF69">
        <v>0.0702</v>
      </c>
      <c r="CG69">
        <v>0.0899</v>
      </c>
      <c r="CH69">
        <v>0.1085</v>
      </c>
      <c r="CI69">
        <v>0.1276</v>
      </c>
      <c r="CJ69">
        <v>0.146</v>
      </c>
      <c r="CK69">
        <v>0.1631</v>
      </c>
      <c r="CL69">
        <v>0.1786</v>
      </c>
      <c r="CM69">
        <v>0.1925</v>
      </c>
      <c r="CN69">
        <v>0.2062</v>
      </c>
      <c r="CO69">
        <v>0.2759</v>
      </c>
      <c r="CP69">
        <v>0.3437</v>
      </c>
      <c r="CQ69">
        <v>0.3956</v>
      </c>
      <c r="CR69">
        <v>0.4188</v>
      </c>
      <c r="CS69">
        <v>0.4325</v>
      </c>
      <c r="CT69">
        <v>0.4559</v>
      </c>
      <c r="CU69">
        <v>0.4746</v>
      </c>
      <c r="CV69">
        <v>0.4816</v>
      </c>
      <c r="CW69">
        <v>0.4844</v>
      </c>
      <c r="CX69">
        <v>0.4877</v>
      </c>
      <c r="CY69">
        <v>0.4923</v>
      </c>
      <c r="CZ69">
        <v>0.496</v>
      </c>
      <c r="DA69">
        <v>0.5049</v>
      </c>
      <c r="DB69">
        <v>0.5137</v>
      </c>
      <c r="DC69">
        <v>0.5226</v>
      </c>
      <c r="DD69">
        <v>0.5366</v>
      </c>
      <c r="DE69">
        <v>0.5465</v>
      </c>
      <c r="DF69">
        <v>0.5564</v>
      </c>
      <c r="DG69">
        <v>0.566</v>
      </c>
      <c r="DH69">
        <v>0.57</v>
      </c>
      <c r="DI69">
        <v>0.5863</v>
      </c>
      <c r="DJ69">
        <v>0.73</v>
      </c>
      <c r="DK69">
        <v>0.7585</v>
      </c>
      <c r="DL69">
        <v>0.7854</v>
      </c>
      <c r="DM69">
        <v>0.8</v>
      </c>
      <c r="DN69">
        <v>0.8</v>
      </c>
      <c r="DO69">
        <v>0.8</v>
      </c>
      <c r="DP69">
        <v>0.8</v>
      </c>
      <c r="DQ69">
        <v>0.8</v>
      </c>
      <c r="DR69">
        <v>0.8</v>
      </c>
      <c r="DS69">
        <v>0.9301</v>
      </c>
      <c r="DT69">
        <v>0.96</v>
      </c>
      <c r="DU69">
        <v>0.96</v>
      </c>
      <c r="DV69">
        <v>0.96</v>
      </c>
      <c r="DW69">
        <v>0.96</v>
      </c>
      <c r="DX69">
        <v>0.9723</v>
      </c>
    </row>
    <row r="70" spans="1:128">
      <c r="A70">
        <v>6.9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0.0001016</v>
      </c>
      <c r="BL70">
        <v>0.0001266</v>
      </c>
      <c r="BM70">
        <v>0.0001491</v>
      </c>
      <c r="BN70">
        <v>0.0001793</v>
      </c>
      <c r="BO70">
        <v>0.0002277</v>
      </c>
      <c r="BP70">
        <v>0.0002764</v>
      </c>
      <c r="BQ70">
        <v>0.0003262</v>
      </c>
      <c r="BR70">
        <v>0.0003806</v>
      </c>
      <c r="BS70">
        <v>0.0004689</v>
      </c>
      <c r="BT70">
        <v>0.0005573</v>
      </c>
      <c r="BU70">
        <v>0.0006337</v>
      </c>
      <c r="BV70">
        <v>0.0007096</v>
      </c>
      <c r="BW70">
        <v>0.0008003</v>
      </c>
      <c r="BX70">
        <v>0.0008963</v>
      </c>
      <c r="BY70">
        <v>0.001</v>
      </c>
      <c r="BZ70">
        <v>0.003</v>
      </c>
      <c r="CA70">
        <v>0.0067</v>
      </c>
      <c r="CB70">
        <v>0.0135</v>
      </c>
      <c r="CC70">
        <v>0.0234</v>
      </c>
      <c r="CD70">
        <v>0.0371</v>
      </c>
      <c r="CE70">
        <v>0.0527</v>
      </c>
      <c r="CF70">
        <v>0.0702</v>
      </c>
      <c r="CG70">
        <v>0.0899</v>
      </c>
      <c r="CH70">
        <v>0.1085</v>
      </c>
      <c r="CI70">
        <v>0.1276</v>
      </c>
      <c r="CJ70">
        <v>0.146</v>
      </c>
      <c r="CK70">
        <v>0.1631</v>
      </c>
      <c r="CL70">
        <v>0.1786</v>
      </c>
      <c r="CM70">
        <v>0.1925</v>
      </c>
      <c r="CN70">
        <v>0.2062</v>
      </c>
      <c r="CO70">
        <v>0.2759</v>
      </c>
      <c r="CP70">
        <v>0.3437</v>
      </c>
      <c r="CQ70">
        <v>0.3956</v>
      </c>
      <c r="CR70">
        <v>0.4188</v>
      </c>
      <c r="CS70">
        <v>0.4325</v>
      </c>
      <c r="CT70">
        <v>0.4559</v>
      </c>
      <c r="CU70">
        <v>0.4746</v>
      </c>
      <c r="CV70">
        <v>0.4816</v>
      </c>
      <c r="CW70">
        <v>0.4844</v>
      </c>
      <c r="CX70">
        <v>0.4877</v>
      </c>
      <c r="CY70">
        <v>0.4923</v>
      </c>
      <c r="CZ70">
        <v>0.496</v>
      </c>
      <c r="DA70">
        <v>0.5049</v>
      </c>
      <c r="DB70">
        <v>0.5137</v>
      </c>
      <c r="DC70">
        <v>0.5226</v>
      </c>
      <c r="DD70">
        <v>0.5366</v>
      </c>
      <c r="DE70">
        <v>0.5465</v>
      </c>
      <c r="DF70">
        <v>0.5564</v>
      </c>
      <c r="DG70">
        <v>0.566</v>
      </c>
      <c r="DH70">
        <v>0.57</v>
      </c>
      <c r="DI70">
        <v>0.5863</v>
      </c>
      <c r="DJ70">
        <v>0.73</v>
      </c>
      <c r="DK70">
        <v>0.7585</v>
      </c>
      <c r="DL70">
        <v>0.7854</v>
      </c>
      <c r="DM70">
        <v>0.8</v>
      </c>
      <c r="DN70">
        <v>0.8</v>
      </c>
      <c r="DO70">
        <v>0.8</v>
      </c>
      <c r="DP70">
        <v>0.8</v>
      </c>
      <c r="DQ70">
        <v>0.8</v>
      </c>
      <c r="DR70">
        <v>0.8</v>
      </c>
      <c r="DS70">
        <v>0.9301</v>
      </c>
      <c r="DT70">
        <v>0.96</v>
      </c>
      <c r="DU70">
        <v>0.96</v>
      </c>
      <c r="DV70">
        <v>0.96</v>
      </c>
      <c r="DW70">
        <v>0.96</v>
      </c>
      <c r="DX70">
        <v>0.9723</v>
      </c>
    </row>
    <row r="71" spans="1:128">
      <c r="A71">
        <v>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0.0001016</v>
      </c>
      <c r="BL71">
        <v>0.0001266</v>
      </c>
      <c r="BM71">
        <v>0.0001491</v>
      </c>
      <c r="BN71">
        <v>0.0001793</v>
      </c>
      <c r="BO71">
        <v>0.0002277</v>
      </c>
      <c r="BP71">
        <v>0.0002764</v>
      </c>
      <c r="BQ71">
        <v>0.0003262</v>
      </c>
      <c r="BR71">
        <v>0.0003806</v>
      </c>
      <c r="BS71">
        <v>0.0004689</v>
      </c>
      <c r="BT71">
        <v>0.0005573</v>
      </c>
      <c r="BU71">
        <v>0.0006337</v>
      </c>
      <c r="BV71">
        <v>0.0007096</v>
      </c>
      <c r="BW71">
        <v>0.0008003</v>
      </c>
      <c r="BX71">
        <v>0.0008963</v>
      </c>
      <c r="BY71">
        <v>0.001</v>
      </c>
      <c r="BZ71">
        <v>0.003</v>
      </c>
      <c r="CA71">
        <v>0.0067</v>
      </c>
      <c r="CB71">
        <v>0.0135</v>
      </c>
      <c r="CC71">
        <v>0.0234</v>
      </c>
      <c r="CD71">
        <v>0.0371</v>
      </c>
      <c r="CE71">
        <v>0.0527</v>
      </c>
      <c r="CF71">
        <v>0.0702</v>
      </c>
      <c r="CG71">
        <v>0.0899</v>
      </c>
      <c r="CH71">
        <v>0.1085</v>
      </c>
      <c r="CI71">
        <v>0.1276</v>
      </c>
      <c r="CJ71">
        <v>0.146</v>
      </c>
      <c r="CK71">
        <v>0.1631</v>
      </c>
      <c r="CL71">
        <v>0.1786</v>
      </c>
      <c r="CM71">
        <v>0.1925</v>
      </c>
      <c r="CN71">
        <v>0.2062</v>
      </c>
      <c r="CO71">
        <v>0.2759</v>
      </c>
      <c r="CP71">
        <v>0.3437</v>
      </c>
      <c r="CQ71">
        <v>0.3956</v>
      </c>
      <c r="CR71">
        <v>0.4188</v>
      </c>
      <c r="CS71">
        <v>0.4325</v>
      </c>
      <c r="CT71">
        <v>0.4559</v>
      </c>
      <c r="CU71">
        <v>0.4746</v>
      </c>
      <c r="CV71">
        <v>0.4816</v>
      </c>
      <c r="CW71">
        <v>0.4844</v>
      </c>
      <c r="CX71">
        <v>0.4877</v>
      </c>
      <c r="CY71">
        <v>0.4923</v>
      </c>
      <c r="CZ71">
        <v>0.496</v>
      </c>
      <c r="DA71">
        <v>0.5049</v>
      </c>
      <c r="DB71">
        <v>0.5137</v>
      </c>
      <c r="DC71">
        <v>0.5226</v>
      </c>
      <c r="DD71">
        <v>0.5366</v>
      </c>
      <c r="DE71">
        <v>0.5465</v>
      </c>
      <c r="DF71">
        <v>0.5564</v>
      </c>
      <c r="DG71">
        <v>0.566</v>
      </c>
      <c r="DH71">
        <v>0.57</v>
      </c>
      <c r="DI71">
        <v>0.5863</v>
      </c>
      <c r="DJ71">
        <v>0.73</v>
      </c>
      <c r="DK71">
        <v>0.7585</v>
      </c>
      <c r="DL71">
        <v>0.7854</v>
      </c>
      <c r="DM71">
        <v>0.8</v>
      </c>
      <c r="DN71">
        <v>0.8</v>
      </c>
      <c r="DO71">
        <v>0.8</v>
      </c>
      <c r="DP71">
        <v>0.8</v>
      </c>
      <c r="DQ71">
        <v>0.8</v>
      </c>
      <c r="DR71">
        <v>0.8</v>
      </c>
      <c r="DS71">
        <v>0.9301</v>
      </c>
      <c r="DT71">
        <v>0.96</v>
      </c>
      <c r="DU71">
        <v>0.96</v>
      </c>
      <c r="DV71">
        <v>0.96</v>
      </c>
      <c r="DW71">
        <v>0.96</v>
      </c>
      <c r="DX71">
        <v>0.9723</v>
      </c>
    </row>
    <row r="72" spans="1:128">
      <c r="A72">
        <v>7.1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0.0001016</v>
      </c>
      <c r="BL72">
        <v>0.0001266</v>
      </c>
      <c r="BM72">
        <v>0.0001491</v>
      </c>
      <c r="BN72">
        <v>0.0001793</v>
      </c>
      <c r="BO72">
        <v>0.0002277</v>
      </c>
      <c r="BP72">
        <v>0.0002764</v>
      </c>
      <c r="BQ72">
        <v>0.0003262</v>
      </c>
      <c r="BR72">
        <v>0.0003806</v>
      </c>
      <c r="BS72">
        <v>0.0004689</v>
      </c>
      <c r="BT72">
        <v>0.0005573</v>
      </c>
      <c r="BU72">
        <v>0.0006337</v>
      </c>
      <c r="BV72">
        <v>0.0007096</v>
      </c>
      <c r="BW72">
        <v>0.0008003</v>
      </c>
      <c r="BX72">
        <v>0.0008963</v>
      </c>
      <c r="BY72">
        <v>0.001</v>
      </c>
      <c r="BZ72">
        <v>0.003</v>
      </c>
      <c r="CA72">
        <v>0.0067</v>
      </c>
      <c r="CB72">
        <v>0.0135</v>
      </c>
      <c r="CC72">
        <v>0.0234</v>
      </c>
      <c r="CD72">
        <v>0.0371</v>
      </c>
      <c r="CE72">
        <v>0.0527</v>
      </c>
      <c r="CF72">
        <v>0.0702</v>
      </c>
      <c r="CG72">
        <v>0.0899</v>
      </c>
      <c r="CH72">
        <v>0.1085</v>
      </c>
      <c r="CI72">
        <v>0.1276</v>
      </c>
      <c r="CJ72">
        <v>0.146</v>
      </c>
      <c r="CK72">
        <v>0.1631</v>
      </c>
      <c r="CL72">
        <v>0.1786</v>
      </c>
      <c r="CM72">
        <v>0.1925</v>
      </c>
      <c r="CN72">
        <v>0.2062</v>
      </c>
      <c r="CO72">
        <v>0.2759</v>
      </c>
      <c r="CP72">
        <v>0.3437</v>
      </c>
      <c r="CQ72">
        <v>0.3956</v>
      </c>
      <c r="CR72">
        <v>0.4188</v>
      </c>
      <c r="CS72">
        <v>0.4325</v>
      </c>
      <c r="CT72">
        <v>0.4559</v>
      </c>
      <c r="CU72">
        <v>0.4746</v>
      </c>
      <c r="CV72">
        <v>0.4816</v>
      </c>
      <c r="CW72">
        <v>0.4844</v>
      </c>
      <c r="CX72">
        <v>0.4877</v>
      </c>
      <c r="CY72">
        <v>0.4923</v>
      </c>
      <c r="CZ72">
        <v>0.496</v>
      </c>
      <c r="DA72">
        <v>0.5049</v>
      </c>
      <c r="DB72">
        <v>0.5137</v>
      </c>
      <c r="DC72">
        <v>0.5226</v>
      </c>
      <c r="DD72">
        <v>0.5366</v>
      </c>
      <c r="DE72">
        <v>0.5465</v>
      </c>
      <c r="DF72">
        <v>0.5564</v>
      </c>
      <c r="DG72">
        <v>0.566</v>
      </c>
      <c r="DH72">
        <v>0.57</v>
      </c>
      <c r="DI72">
        <v>0.5863</v>
      </c>
      <c r="DJ72">
        <v>0.73</v>
      </c>
      <c r="DK72">
        <v>0.7585</v>
      </c>
      <c r="DL72">
        <v>0.7854</v>
      </c>
      <c r="DM72">
        <v>0.8</v>
      </c>
      <c r="DN72">
        <v>0.8</v>
      </c>
      <c r="DO72">
        <v>0.8</v>
      </c>
      <c r="DP72">
        <v>0.8</v>
      </c>
      <c r="DQ72">
        <v>0.8</v>
      </c>
      <c r="DR72">
        <v>0.8</v>
      </c>
      <c r="DS72">
        <v>0.9301</v>
      </c>
      <c r="DT72">
        <v>0.96</v>
      </c>
      <c r="DU72">
        <v>0.96</v>
      </c>
      <c r="DV72">
        <v>0.96</v>
      </c>
      <c r="DW72">
        <v>0.96</v>
      </c>
      <c r="DX72">
        <v>0.9723</v>
      </c>
    </row>
    <row r="73" spans="1:128">
      <c r="A73">
        <v>7.2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0.0001016</v>
      </c>
      <c r="BL73">
        <v>0.0001266</v>
      </c>
      <c r="BM73">
        <v>0.0001491</v>
      </c>
      <c r="BN73">
        <v>0.0001793</v>
      </c>
      <c r="BO73">
        <v>0.0002277</v>
      </c>
      <c r="BP73">
        <v>0.0002764</v>
      </c>
      <c r="BQ73">
        <v>0.0003262</v>
      </c>
      <c r="BR73">
        <v>0.0003806</v>
      </c>
      <c r="BS73">
        <v>0.0004689</v>
      </c>
      <c r="BT73">
        <v>0.0005573</v>
      </c>
      <c r="BU73">
        <v>0.0006337</v>
      </c>
      <c r="BV73">
        <v>0.0007096</v>
      </c>
      <c r="BW73">
        <v>0.0008003</v>
      </c>
      <c r="BX73">
        <v>0.0008963</v>
      </c>
      <c r="BY73">
        <v>0.001</v>
      </c>
      <c r="BZ73">
        <v>0.003</v>
      </c>
      <c r="CA73">
        <v>0.0067</v>
      </c>
      <c r="CB73">
        <v>0.0135</v>
      </c>
      <c r="CC73">
        <v>0.0234</v>
      </c>
      <c r="CD73">
        <v>0.0371</v>
      </c>
      <c r="CE73">
        <v>0.0527</v>
      </c>
      <c r="CF73">
        <v>0.0702</v>
      </c>
      <c r="CG73">
        <v>0.0899</v>
      </c>
      <c r="CH73">
        <v>0.1085</v>
      </c>
      <c r="CI73">
        <v>0.1276</v>
      </c>
      <c r="CJ73">
        <v>0.146</v>
      </c>
      <c r="CK73">
        <v>0.1631</v>
      </c>
      <c r="CL73">
        <v>0.1786</v>
      </c>
      <c r="CM73">
        <v>0.1925</v>
      </c>
      <c r="CN73">
        <v>0.2062</v>
      </c>
      <c r="CO73">
        <v>0.2759</v>
      </c>
      <c r="CP73">
        <v>0.3437</v>
      </c>
      <c r="CQ73">
        <v>0.3956</v>
      </c>
      <c r="CR73">
        <v>0.4188</v>
      </c>
      <c r="CS73">
        <v>0.4325</v>
      </c>
      <c r="CT73">
        <v>0.4559</v>
      </c>
      <c r="CU73">
        <v>0.4746</v>
      </c>
      <c r="CV73">
        <v>0.4816</v>
      </c>
      <c r="CW73">
        <v>0.4844</v>
      </c>
      <c r="CX73">
        <v>0.4877</v>
      </c>
      <c r="CY73">
        <v>0.4923</v>
      </c>
      <c r="CZ73">
        <v>0.496</v>
      </c>
      <c r="DA73">
        <v>0.5049</v>
      </c>
      <c r="DB73">
        <v>0.5137</v>
      </c>
      <c r="DC73">
        <v>0.5226</v>
      </c>
      <c r="DD73">
        <v>0.5366</v>
      </c>
      <c r="DE73">
        <v>0.5465</v>
      </c>
      <c r="DF73">
        <v>0.5564</v>
      </c>
      <c r="DG73">
        <v>0.566</v>
      </c>
      <c r="DH73">
        <v>0.57</v>
      </c>
      <c r="DI73">
        <v>0.5863</v>
      </c>
      <c r="DJ73">
        <v>0.73</v>
      </c>
      <c r="DK73">
        <v>0.7585</v>
      </c>
      <c r="DL73">
        <v>0.7854</v>
      </c>
      <c r="DM73">
        <v>0.8</v>
      </c>
      <c r="DN73">
        <v>0.8</v>
      </c>
      <c r="DO73">
        <v>0.8</v>
      </c>
      <c r="DP73">
        <v>0.8</v>
      </c>
      <c r="DQ73">
        <v>0.8</v>
      </c>
      <c r="DR73">
        <v>0.8</v>
      </c>
      <c r="DS73">
        <v>0.9301</v>
      </c>
      <c r="DT73">
        <v>0.96</v>
      </c>
      <c r="DU73">
        <v>0.96</v>
      </c>
      <c r="DV73">
        <v>0.96</v>
      </c>
      <c r="DW73">
        <v>0.96</v>
      </c>
      <c r="DX73">
        <v>0.9723</v>
      </c>
    </row>
    <row r="74" spans="1:128">
      <c r="A74">
        <v>7.3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0.0001016</v>
      </c>
      <c r="BL74">
        <v>0.0001266</v>
      </c>
      <c r="BM74">
        <v>0.0001491</v>
      </c>
      <c r="BN74">
        <v>0.0001793</v>
      </c>
      <c r="BO74">
        <v>0.0002277</v>
      </c>
      <c r="BP74">
        <v>0.0002764</v>
      </c>
      <c r="BQ74">
        <v>0.0003262</v>
      </c>
      <c r="BR74">
        <v>0.0003806</v>
      </c>
      <c r="BS74">
        <v>0.0004689</v>
      </c>
      <c r="BT74">
        <v>0.0005573</v>
      </c>
      <c r="BU74">
        <v>0.0006337</v>
      </c>
      <c r="BV74">
        <v>0.0007096</v>
      </c>
      <c r="BW74">
        <v>0.0008003</v>
      </c>
      <c r="BX74">
        <v>0.0008963</v>
      </c>
      <c r="BY74">
        <v>0.001</v>
      </c>
      <c r="BZ74">
        <v>0.003</v>
      </c>
      <c r="CA74">
        <v>0.0067</v>
      </c>
      <c r="CB74">
        <v>0.0135</v>
      </c>
      <c r="CC74">
        <v>0.0234</v>
      </c>
      <c r="CD74">
        <v>0.0371</v>
      </c>
      <c r="CE74">
        <v>0.0527</v>
      </c>
      <c r="CF74">
        <v>0.0702</v>
      </c>
      <c r="CG74">
        <v>0.0899</v>
      </c>
      <c r="CH74">
        <v>0.1085</v>
      </c>
      <c r="CI74">
        <v>0.1276</v>
      </c>
      <c r="CJ74">
        <v>0.146</v>
      </c>
      <c r="CK74">
        <v>0.1631</v>
      </c>
      <c r="CL74">
        <v>0.1786</v>
      </c>
      <c r="CM74">
        <v>0.1925</v>
      </c>
      <c r="CN74">
        <v>0.2062</v>
      </c>
      <c r="CO74">
        <v>0.2759</v>
      </c>
      <c r="CP74">
        <v>0.3437</v>
      </c>
      <c r="CQ74">
        <v>0.3956</v>
      </c>
      <c r="CR74">
        <v>0.4188</v>
      </c>
      <c r="CS74">
        <v>0.4325</v>
      </c>
      <c r="CT74">
        <v>0.4559</v>
      </c>
      <c r="CU74">
        <v>0.4746</v>
      </c>
      <c r="CV74">
        <v>0.4816</v>
      </c>
      <c r="CW74">
        <v>0.4844</v>
      </c>
      <c r="CX74">
        <v>0.4877</v>
      </c>
      <c r="CY74">
        <v>0.4923</v>
      </c>
      <c r="CZ74">
        <v>0.496</v>
      </c>
      <c r="DA74">
        <v>0.5049</v>
      </c>
      <c r="DB74">
        <v>0.5137</v>
      </c>
      <c r="DC74">
        <v>0.5226</v>
      </c>
      <c r="DD74">
        <v>0.5366</v>
      </c>
      <c r="DE74">
        <v>0.5465</v>
      </c>
      <c r="DF74">
        <v>0.5564</v>
      </c>
      <c r="DG74">
        <v>0.566</v>
      </c>
      <c r="DH74">
        <v>0.57</v>
      </c>
      <c r="DI74">
        <v>0.5863</v>
      </c>
      <c r="DJ74">
        <v>0.73</v>
      </c>
      <c r="DK74">
        <v>0.7585</v>
      </c>
      <c r="DL74">
        <v>0.7854</v>
      </c>
      <c r="DM74">
        <v>0.8</v>
      </c>
      <c r="DN74">
        <v>0.8</v>
      </c>
      <c r="DO74">
        <v>0.8</v>
      </c>
      <c r="DP74">
        <v>0.8</v>
      </c>
      <c r="DQ74">
        <v>0.8</v>
      </c>
      <c r="DR74">
        <v>0.8</v>
      </c>
      <c r="DS74">
        <v>0.9301</v>
      </c>
      <c r="DT74">
        <v>0.96</v>
      </c>
      <c r="DU74">
        <v>0.96</v>
      </c>
      <c r="DV74">
        <v>0.96</v>
      </c>
      <c r="DW74">
        <v>0.96</v>
      </c>
      <c r="DX74">
        <v>0.9723</v>
      </c>
    </row>
    <row r="75" spans="1:128">
      <c r="A75">
        <v>7.4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0.0001016</v>
      </c>
      <c r="BL75">
        <v>0.0001266</v>
      </c>
      <c r="BM75">
        <v>0.0001491</v>
      </c>
      <c r="BN75">
        <v>0.0001793</v>
      </c>
      <c r="BO75">
        <v>0.0002277</v>
      </c>
      <c r="BP75">
        <v>0.0002764</v>
      </c>
      <c r="BQ75">
        <v>0.0003262</v>
      </c>
      <c r="BR75">
        <v>0.0003806</v>
      </c>
      <c r="BS75">
        <v>0.0004689</v>
      </c>
      <c r="BT75">
        <v>0.0005573</v>
      </c>
      <c r="BU75">
        <v>0.0006337</v>
      </c>
      <c r="BV75">
        <v>0.0007096</v>
      </c>
      <c r="BW75">
        <v>0.0008003</v>
      </c>
      <c r="BX75">
        <v>0.0008963</v>
      </c>
      <c r="BY75">
        <v>0.001</v>
      </c>
      <c r="BZ75">
        <v>0.003</v>
      </c>
      <c r="CA75">
        <v>0.0067</v>
      </c>
      <c r="CB75">
        <v>0.0135</v>
      </c>
      <c r="CC75">
        <v>0.0234</v>
      </c>
      <c r="CD75">
        <v>0.0371</v>
      </c>
      <c r="CE75">
        <v>0.0527</v>
      </c>
      <c r="CF75">
        <v>0.0702</v>
      </c>
      <c r="CG75">
        <v>0.0899</v>
      </c>
      <c r="CH75">
        <v>0.1085</v>
      </c>
      <c r="CI75">
        <v>0.1276</v>
      </c>
      <c r="CJ75">
        <v>0.146</v>
      </c>
      <c r="CK75">
        <v>0.1631</v>
      </c>
      <c r="CL75">
        <v>0.1786</v>
      </c>
      <c r="CM75">
        <v>0.1925</v>
      </c>
      <c r="CN75">
        <v>0.2062</v>
      </c>
      <c r="CO75">
        <v>0.2759</v>
      </c>
      <c r="CP75">
        <v>0.3437</v>
      </c>
      <c r="CQ75">
        <v>0.3956</v>
      </c>
      <c r="CR75">
        <v>0.4188</v>
      </c>
      <c r="CS75">
        <v>0.4325</v>
      </c>
      <c r="CT75">
        <v>0.4559</v>
      </c>
      <c r="CU75">
        <v>0.4746</v>
      </c>
      <c r="CV75">
        <v>0.4816</v>
      </c>
      <c r="CW75">
        <v>0.4844</v>
      </c>
      <c r="CX75">
        <v>0.4877</v>
      </c>
      <c r="CY75">
        <v>0.4923</v>
      </c>
      <c r="CZ75">
        <v>0.496</v>
      </c>
      <c r="DA75">
        <v>0.5049</v>
      </c>
      <c r="DB75">
        <v>0.5137</v>
      </c>
      <c r="DC75">
        <v>0.5226</v>
      </c>
      <c r="DD75">
        <v>0.5366</v>
      </c>
      <c r="DE75">
        <v>0.5465</v>
      </c>
      <c r="DF75">
        <v>0.5564</v>
      </c>
      <c r="DG75">
        <v>0.566</v>
      </c>
      <c r="DH75">
        <v>0.57</v>
      </c>
      <c r="DI75">
        <v>0.5863</v>
      </c>
      <c r="DJ75">
        <v>0.73</v>
      </c>
      <c r="DK75">
        <v>0.7585</v>
      </c>
      <c r="DL75">
        <v>0.7854</v>
      </c>
      <c r="DM75">
        <v>0.8</v>
      </c>
      <c r="DN75">
        <v>0.8</v>
      </c>
      <c r="DO75">
        <v>0.8</v>
      </c>
      <c r="DP75">
        <v>0.8</v>
      </c>
      <c r="DQ75">
        <v>0.8</v>
      </c>
      <c r="DR75">
        <v>0.8</v>
      </c>
      <c r="DS75">
        <v>0.9301</v>
      </c>
      <c r="DT75">
        <v>0.96</v>
      </c>
      <c r="DU75">
        <v>0.96</v>
      </c>
      <c r="DV75">
        <v>0.96</v>
      </c>
      <c r="DW75">
        <v>0.96</v>
      </c>
      <c r="DX75">
        <v>0.9723</v>
      </c>
    </row>
    <row r="76" spans="1:128">
      <c r="A76">
        <v>7.5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0.0001016</v>
      </c>
      <c r="BL76">
        <v>0.0001266</v>
      </c>
      <c r="BM76">
        <v>0.0001491</v>
      </c>
      <c r="BN76">
        <v>0.0001793</v>
      </c>
      <c r="BO76">
        <v>0.0002277</v>
      </c>
      <c r="BP76">
        <v>0.0002764</v>
      </c>
      <c r="BQ76">
        <v>0.0003262</v>
      </c>
      <c r="BR76">
        <v>0.0003806</v>
      </c>
      <c r="BS76">
        <v>0.0004689</v>
      </c>
      <c r="BT76">
        <v>0.0005573</v>
      </c>
      <c r="BU76">
        <v>0.0006337</v>
      </c>
      <c r="BV76">
        <v>0.0007096</v>
      </c>
      <c r="BW76">
        <v>0.0008003</v>
      </c>
      <c r="BX76">
        <v>0.0008963</v>
      </c>
      <c r="BY76">
        <v>0.001</v>
      </c>
      <c r="BZ76">
        <v>0.003</v>
      </c>
      <c r="CA76">
        <v>0.0067</v>
      </c>
      <c r="CB76">
        <v>0.0135</v>
      </c>
      <c r="CC76">
        <v>0.0234</v>
      </c>
      <c r="CD76">
        <v>0.0371</v>
      </c>
      <c r="CE76">
        <v>0.0527</v>
      </c>
      <c r="CF76">
        <v>0.0702</v>
      </c>
      <c r="CG76">
        <v>0.0899</v>
      </c>
      <c r="CH76">
        <v>0.1085</v>
      </c>
      <c r="CI76">
        <v>0.1276</v>
      </c>
      <c r="CJ76">
        <v>0.146</v>
      </c>
      <c r="CK76">
        <v>0.1631</v>
      </c>
      <c r="CL76">
        <v>0.1786</v>
      </c>
      <c r="CM76">
        <v>0.1925</v>
      </c>
      <c r="CN76">
        <v>0.2062</v>
      </c>
      <c r="CO76">
        <v>0.2759</v>
      </c>
      <c r="CP76">
        <v>0.3437</v>
      </c>
      <c r="CQ76">
        <v>0.3956</v>
      </c>
      <c r="CR76">
        <v>0.4188</v>
      </c>
      <c r="CS76">
        <v>0.4325</v>
      </c>
      <c r="CT76">
        <v>0.4559</v>
      </c>
      <c r="CU76">
        <v>0.4746</v>
      </c>
      <c r="CV76">
        <v>0.4816</v>
      </c>
      <c r="CW76">
        <v>0.4844</v>
      </c>
      <c r="CX76">
        <v>0.4877</v>
      </c>
      <c r="CY76">
        <v>0.4923</v>
      </c>
      <c r="CZ76">
        <v>0.496</v>
      </c>
      <c r="DA76">
        <v>0.5049</v>
      </c>
      <c r="DB76">
        <v>0.5137</v>
      </c>
      <c r="DC76">
        <v>0.5226</v>
      </c>
      <c r="DD76">
        <v>0.5366</v>
      </c>
      <c r="DE76">
        <v>0.5465</v>
      </c>
      <c r="DF76">
        <v>0.5564</v>
      </c>
      <c r="DG76">
        <v>0.566</v>
      </c>
      <c r="DH76">
        <v>0.57</v>
      </c>
      <c r="DI76">
        <v>0.5863</v>
      </c>
      <c r="DJ76">
        <v>0.73</v>
      </c>
      <c r="DK76">
        <v>0.7585</v>
      </c>
      <c r="DL76">
        <v>0.7854</v>
      </c>
      <c r="DM76">
        <v>0.8</v>
      </c>
      <c r="DN76">
        <v>0.8</v>
      </c>
      <c r="DO76">
        <v>0.8</v>
      </c>
      <c r="DP76">
        <v>0.8</v>
      </c>
      <c r="DQ76">
        <v>0.8</v>
      </c>
      <c r="DR76">
        <v>0.8</v>
      </c>
      <c r="DS76">
        <v>0.9301</v>
      </c>
      <c r="DT76">
        <v>0.96</v>
      </c>
      <c r="DU76">
        <v>0.96</v>
      </c>
      <c r="DV76">
        <v>0.96</v>
      </c>
      <c r="DW76">
        <v>0.96</v>
      </c>
      <c r="DX76">
        <v>0.9723</v>
      </c>
    </row>
    <row r="77" spans="1:128">
      <c r="A77">
        <v>7.6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0.0001016</v>
      </c>
      <c r="BL77">
        <v>0.0001266</v>
      </c>
      <c r="BM77">
        <v>0.0001491</v>
      </c>
      <c r="BN77">
        <v>0.0001793</v>
      </c>
      <c r="BO77">
        <v>0.0002277</v>
      </c>
      <c r="BP77">
        <v>0.0002764</v>
      </c>
      <c r="BQ77">
        <v>0.0003262</v>
      </c>
      <c r="BR77">
        <v>0.0003806</v>
      </c>
      <c r="BS77">
        <v>0.0004689</v>
      </c>
      <c r="BT77">
        <v>0.0005573</v>
      </c>
      <c r="BU77">
        <v>0.0006337</v>
      </c>
      <c r="BV77">
        <v>0.0007096</v>
      </c>
      <c r="BW77">
        <v>0.0008003</v>
      </c>
      <c r="BX77">
        <v>0.0008963</v>
      </c>
      <c r="BY77">
        <v>0.001</v>
      </c>
      <c r="BZ77">
        <v>0.003</v>
      </c>
      <c r="CA77">
        <v>0.0067</v>
      </c>
      <c r="CB77">
        <v>0.0135</v>
      </c>
      <c r="CC77">
        <v>0.0234</v>
      </c>
      <c r="CD77">
        <v>0.0371</v>
      </c>
      <c r="CE77">
        <v>0.0527</v>
      </c>
      <c r="CF77">
        <v>0.0702</v>
      </c>
      <c r="CG77">
        <v>0.0899</v>
      </c>
      <c r="CH77">
        <v>0.1085</v>
      </c>
      <c r="CI77">
        <v>0.1276</v>
      </c>
      <c r="CJ77">
        <v>0.146</v>
      </c>
      <c r="CK77">
        <v>0.1631</v>
      </c>
      <c r="CL77">
        <v>0.1786</v>
      </c>
      <c r="CM77">
        <v>0.1925</v>
      </c>
      <c r="CN77">
        <v>0.2062</v>
      </c>
      <c r="CO77">
        <v>0.2759</v>
      </c>
      <c r="CP77">
        <v>0.3437</v>
      </c>
      <c r="CQ77">
        <v>0.3956</v>
      </c>
      <c r="CR77">
        <v>0.4188</v>
      </c>
      <c r="CS77">
        <v>0.4325</v>
      </c>
      <c r="CT77">
        <v>0.4559</v>
      </c>
      <c r="CU77">
        <v>0.4746</v>
      </c>
      <c r="CV77">
        <v>0.4816</v>
      </c>
      <c r="CW77">
        <v>0.4844</v>
      </c>
      <c r="CX77">
        <v>0.4877</v>
      </c>
      <c r="CY77">
        <v>0.4923</v>
      </c>
      <c r="CZ77">
        <v>0.496</v>
      </c>
      <c r="DA77">
        <v>0.5049</v>
      </c>
      <c r="DB77">
        <v>0.5137</v>
      </c>
      <c r="DC77">
        <v>0.5226</v>
      </c>
      <c r="DD77">
        <v>0.5366</v>
      </c>
      <c r="DE77">
        <v>0.5465</v>
      </c>
      <c r="DF77">
        <v>0.5564</v>
      </c>
      <c r="DG77">
        <v>0.566</v>
      </c>
      <c r="DH77">
        <v>0.57</v>
      </c>
      <c r="DI77">
        <v>0.5863</v>
      </c>
      <c r="DJ77">
        <v>0.73</v>
      </c>
      <c r="DK77">
        <v>0.7585</v>
      </c>
      <c r="DL77">
        <v>0.7854</v>
      </c>
      <c r="DM77">
        <v>0.8</v>
      </c>
      <c r="DN77">
        <v>0.8</v>
      </c>
      <c r="DO77">
        <v>0.8</v>
      </c>
      <c r="DP77">
        <v>0.8</v>
      </c>
      <c r="DQ77">
        <v>0.8</v>
      </c>
      <c r="DR77">
        <v>0.8</v>
      </c>
      <c r="DS77">
        <v>0.9301</v>
      </c>
      <c r="DT77">
        <v>0.96</v>
      </c>
      <c r="DU77">
        <v>0.96</v>
      </c>
      <c r="DV77">
        <v>0.96</v>
      </c>
      <c r="DW77">
        <v>0.96</v>
      </c>
      <c r="DX77">
        <v>0.9723</v>
      </c>
    </row>
    <row r="78" spans="1:128">
      <c r="A78">
        <v>7.7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0.0001016</v>
      </c>
      <c r="BL78">
        <v>0.0001266</v>
      </c>
      <c r="BM78">
        <v>0.0001491</v>
      </c>
      <c r="BN78">
        <v>0.0001793</v>
      </c>
      <c r="BO78">
        <v>0.0002277</v>
      </c>
      <c r="BP78">
        <v>0.0002764</v>
      </c>
      <c r="BQ78">
        <v>0.0003262</v>
      </c>
      <c r="BR78">
        <v>0.0003806</v>
      </c>
      <c r="BS78">
        <v>0.0004689</v>
      </c>
      <c r="BT78">
        <v>0.0005573</v>
      </c>
      <c r="BU78">
        <v>0.0006337</v>
      </c>
      <c r="BV78">
        <v>0.0007096</v>
      </c>
      <c r="BW78">
        <v>0.0008003</v>
      </c>
      <c r="BX78">
        <v>0.0008963</v>
      </c>
      <c r="BY78">
        <v>0.001</v>
      </c>
      <c r="BZ78">
        <v>0.003</v>
      </c>
      <c r="CA78">
        <v>0.0067</v>
      </c>
      <c r="CB78">
        <v>0.0135</v>
      </c>
      <c r="CC78">
        <v>0.0234</v>
      </c>
      <c r="CD78">
        <v>0.0371</v>
      </c>
      <c r="CE78">
        <v>0.0527</v>
      </c>
      <c r="CF78">
        <v>0.0702</v>
      </c>
      <c r="CG78">
        <v>0.0899</v>
      </c>
      <c r="CH78">
        <v>0.1085</v>
      </c>
      <c r="CI78">
        <v>0.1276</v>
      </c>
      <c r="CJ78">
        <v>0.146</v>
      </c>
      <c r="CK78">
        <v>0.1631</v>
      </c>
      <c r="CL78">
        <v>0.1786</v>
      </c>
      <c r="CM78">
        <v>0.1925</v>
      </c>
      <c r="CN78">
        <v>0.2062</v>
      </c>
      <c r="CO78">
        <v>0.2759</v>
      </c>
      <c r="CP78">
        <v>0.3437</v>
      </c>
      <c r="CQ78">
        <v>0.3956</v>
      </c>
      <c r="CR78">
        <v>0.4188</v>
      </c>
      <c r="CS78">
        <v>0.4325</v>
      </c>
      <c r="CT78">
        <v>0.4559</v>
      </c>
      <c r="CU78">
        <v>0.4746</v>
      </c>
      <c r="CV78">
        <v>0.4816</v>
      </c>
      <c r="CW78">
        <v>0.4844</v>
      </c>
      <c r="CX78">
        <v>0.4877</v>
      </c>
      <c r="CY78">
        <v>0.4923</v>
      </c>
      <c r="CZ78">
        <v>0.496</v>
      </c>
      <c r="DA78">
        <v>0.5049</v>
      </c>
      <c r="DB78">
        <v>0.5137</v>
      </c>
      <c r="DC78">
        <v>0.5226</v>
      </c>
      <c r="DD78">
        <v>0.5366</v>
      </c>
      <c r="DE78">
        <v>0.5465</v>
      </c>
      <c r="DF78">
        <v>0.5564</v>
      </c>
      <c r="DG78">
        <v>0.566</v>
      </c>
      <c r="DH78">
        <v>0.57</v>
      </c>
      <c r="DI78">
        <v>0.5863</v>
      </c>
      <c r="DJ78">
        <v>0.73</v>
      </c>
      <c r="DK78">
        <v>0.7585</v>
      </c>
      <c r="DL78">
        <v>0.7854</v>
      </c>
      <c r="DM78">
        <v>0.8</v>
      </c>
      <c r="DN78">
        <v>0.8</v>
      </c>
      <c r="DO78">
        <v>0.8</v>
      </c>
      <c r="DP78">
        <v>0.8</v>
      </c>
      <c r="DQ78">
        <v>0.8</v>
      </c>
      <c r="DR78">
        <v>0.8</v>
      </c>
      <c r="DS78">
        <v>0.9301</v>
      </c>
      <c r="DT78">
        <v>0.96</v>
      </c>
      <c r="DU78">
        <v>0.96</v>
      </c>
      <c r="DV78">
        <v>0.96</v>
      </c>
      <c r="DW78">
        <v>0.96</v>
      </c>
      <c r="DX78">
        <v>0.9723</v>
      </c>
    </row>
    <row r="79" spans="1:128">
      <c r="A79">
        <v>7.8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0.0001016</v>
      </c>
      <c r="BL79">
        <v>0.0001266</v>
      </c>
      <c r="BM79">
        <v>0.0001491</v>
      </c>
      <c r="BN79">
        <v>0.0001793</v>
      </c>
      <c r="BO79">
        <v>0.0002277</v>
      </c>
      <c r="BP79">
        <v>0.0002764</v>
      </c>
      <c r="BQ79">
        <v>0.0003262</v>
      </c>
      <c r="BR79">
        <v>0.0003806</v>
      </c>
      <c r="BS79">
        <v>0.0004689</v>
      </c>
      <c r="BT79">
        <v>0.0005573</v>
      </c>
      <c r="BU79">
        <v>0.0006337</v>
      </c>
      <c r="BV79">
        <v>0.0007096</v>
      </c>
      <c r="BW79">
        <v>0.0008003</v>
      </c>
      <c r="BX79">
        <v>0.0008963</v>
      </c>
      <c r="BY79">
        <v>0.001</v>
      </c>
      <c r="BZ79">
        <v>0.003</v>
      </c>
      <c r="CA79">
        <v>0.0067</v>
      </c>
      <c r="CB79">
        <v>0.0135</v>
      </c>
      <c r="CC79">
        <v>0.0234</v>
      </c>
      <c r="CD79">
        <v>0.0371</v>
      </c>
      <c r="CE79">
        <v>0.0527</v>
      </c>
      <c r="CF79">
        <v>0.0702</v>
      </c>
      <c r="CG79">
        <v>0.0899</v>
      </c>
      <c r="CH79">
        <v>0.1085</v>
      </c>
      <c r="CI79">
        <v>0.1276</v>
      </c>
      <c r="CJ79">
        <v>0.146</v>
      </c>
      <c r="CK79">
        <v>0.1631</v>
      </c>
      <c r="CL79">
        <v>0.1786</v>
      </c>
      <c r="CM79">
        <v>0.1925</v>
      </c>
      <c r="CN79">
        <v>0.2062</v>
      </c>
      <c r="CO79">
        <v>0.2759</v>
      </c>
      <c r="CP79">
        <v>0.3437</v>
      </c>
      <c r="CQ79">
        <v>0.3956</v>
      </c>
      <c r="CR79">
        <v>0.4188</v>
      </c>
      <c r="CS79">
        <v>0.4325</v>
      </c>
      <c r="CT79">
        <v>0.4559</v>
      </c>
      <c r="CU79">
        <v>0.4746</v>
      </c>
      <c r="CV79">
        <v>0.4816</v>
      </c>
      <c r="CW79">
        <v>0.4844</v>
      </c>
      <c r="CX79">
        <v>0.4877</v>
      </c>
      <c r="CY79">
        <v>0.4923</v>
      </c>
      <c r="CZ79">
        <v>0.496</v>
      </c>
      <c r="DA79">
        <v>0.5049</v>
      </c>
      <c r="DB79">
        <v>0.5137</v>
      </c>
      <c r="DC79">
        <v>0.5226</v>
      </c>
      <c r="DD79">
        <v>0.5366</v>
      </c>
      <c r="DE79">
        <v>0.5465</v>
      </c>
      <c r="DF79">
        <v>0.5564</v>
      </c>
      <c r="DG79">
        <v>0.566</v>
      </c>
      <c r="DH79">
        <v>0.57</v>
      </c>
      <c r="DI79">
        <v>0.5863</v>
      </c>
      <c r="DJ79">
        <v>0.73</v>
      </c>
      <c r="DK79">
        <v>0.7585</v>
      </c>
      <c r="DL79">
        <v>0.7854</v>
      </c>
      <c r="DM79">
        <v>0.8</v>
      </c>
      <c r="DN79">
        <v>0.8</v>
      </c>
      <c r="DO79">
        <v>0.8</v>
      </c>
      <c r="DP79">
        <v>0.8</v>
      </c>
      <c r="DQ79">
        <v>0.8</v>
      </c>
      <c r="DR79">
        <v>0.8</v>
      </c>
      <c r="DS79">
        <v>0.9301</v>
      </c>
      <c r="DT79">
        <v>0.96</v>
      </c>
      <c r="DU79">
        <v>0.96</v>
      </c>
      <c r="DV79">
        <v>0.96</v>
      </c>
      <c r="DW79">
        <v>0.96</v>
      </c>
      <c r="DX79">
        <v>0.9723</v>
      </c>
    </row>
    <row r="80" spans="1:128">
      <c r="A80">
        <v>7.9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0.0001016</v>
      </c>
      <c r="BL80">
        <v>0.0001266</v>
      </c>
      <c r="BM80">
        <v>0.0001491</v>
      </c>
      <c r="BN80">
        <v>0.0001793</v>
      </c>
      <c r="BO80">
        <v>0.0002277</v>
      </c>
      <c r="BP80">
        <v>0.0002764</v>
      </c>
      <c r="BQ80">
        <v>0.0003262</v>
      </c>
      <c r="BR80">
        <v>0.0003806</v>
      </c>
      <c r="BS80">
        <v>0.0004689</v>
      </c>
      <c r="BT80">
        <v>0.0005573</v>
      </c>
      <c r="BU80">
        <v>0.0006337</v>
      </c>
      <c r="BV80">
        <v>0.0007096</v>
      </c>
      <c r="BW80">
        <v>0.0008003</v>
      </c>
      <c r="BX80">
        <v>0.0008963</v>
      </c>
      <c r="BY80">
        <v>0.001</v>
      </c>
      <c r="BZ80">
        <v>0.003</v>
      </c>
      <c r="CA80">
        <v>0.0067</v>
      </c>
      <c r="CB80">
        <v>0.0135</v>
      </c>
      <c r="CC80">
        <v>0.0234</v>
      </c>
      <c r="CD80">
        <v>0.0371</v>
      </c>
      <c r="CE80">
        <v>0.0527</v>
      </c>
      <c r="CF80">
        <v>0.0702</v>
      </c>
      <c r="CG80">
        <v>0.0899</v>
      </c>
      <c r="CH80">
        <v>0.1085</v>
      </c>
      <c r="CI80">
        <v>0.1276</v>
      </c>
      <c r="CJ80">
        <v>0.146</v>
      </c>
      <c r="CK80">
        <v>0.1631</v>
      </c>
      <c r="CL80">
        <v>0.1786</v>
      </c>
      <c r="CM80">
        <v>0.1925</v>
      </c>
      <c r="CN80">
        <v>0.2062</v>
      </c>
      <c r="CO80">
        <v>0.2759</v>
      </c>
      <c r="CP80">
        <v>0.3437</v>
      </c>
      <c r="CQ80">
        <v>0.3956</v>
      </c>
      <c r="CR80">
        <v>0.4188</v>
      </c>
      <c r="CS80">
        <v>0.4325</v>
      </c>
      <c r="CT80">
        <v>0.4559</v>
      </c>
      <c r="CU80">
        <v>0.4746</v>
      </c>
      <c r="CV80">
        <v>0.4816</v>
      </c>
      <c r="CW80">
        <v>0.4844</v>
      </c>
      <c r="CX80">
        <v>0.4877</v>
      </c>
      <c r="CY80">
        <v>0.4923</v>
      </c>
      <c r="CZ80">
        <v>0.496</v>
      </c>
      <c r="DA80">
        <v>0.5049</v>
      </c>
      <c r="DB80">
        <v>0.5137</v>
      </c>
      <c r="DC80">
        <v>0.5226</v>
      </c>
      <c r="DD80">
        <v>0.5366</v>
      </c>
      <c r="DE80">
        <v>0.5465</v>
      </c>
      <c r="DF80">
        <v>0.5564</v>
      </c>
      <c r="DG80">
        <v>0.566</v>
      </c>
      <c r="DH80">
        <v>0.57</v>
      </c>
      <c r="DI80">
        <v>0.5863</v>
      </c>
      <c r="DJ80">
        <v>0.73</v>
      </c>
      <c r="DK80">
        <v>0.7585</v>
      </c>
      <c r="DL80">
        <v>0.7854</v>
      </c>
      <c r="DM80">
        <v>0.8</v>
      </c>
      <c r="DN80">
        <v>0.8</v>
      </c>
      <c r="DO80">
        <v>0.8</v>
      </c>
      <c r="DP80">
        <v>0.8</v>
      </c>
      <c r="DQ80">
        <v>0.8</v>
      </c>
      <c r="DR80">
        <v>0.8</v>
      </c>
      <c r="DS80">
        <v>0.9301</v>
      </c>
      <c r="DT80">
        <v>0.96</v>
      </c>
      <c r="DU80">
        <v>0.96</v>
      </c>
      <c r="DV80">
        <v>0.96</v>
      </c>
      <c r="DW80">
        <v>0.96</v>
      </c>
      <c r="DX80">
        <v>0.9723</v>
      </c>
    </row>
    <row r="81" spans="1:128">
      <c r="A81">
        <v>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0.0001016</v>
      </c>
      <c r="BL81">
        <v>0.0001266</v>
      </c>
      <c r="BM81">
        <v>0.0001491</v>
      </c>
      <c r="BN81">
        <v>0.0001793</v>
      </c>
      <c r="BO81">
        <v>0.0002277</v>
      </c>
      <c r="BP81">
        <v>0.0002764</v>
      </c>
      <c r="BQ81">
        <v>0.0003262</v>
      </c>
      <c r="BR81">
        <v>0.0003806</v>
      </c>
      <c r="BS81">
        <v>0.0004689</v>
      </c>
      <c r="BT81">
        <v>0.0005573</v>
      </c>
      <c r="BU81">
        <v>0.0006337</v>
      </c>
      <c r="BV81">
        <v>0.0007096</v>
      </c>
      <c r="BW81">
        <v>0.0008003</v>
      </c>
      <c r="BX81">
        <v>0.0008963</v>
      </c>
      <c r="BY81">
        <v>0.001</v>
      </c>
      <c r="BZ81">
        <v>0.003</v>
      </c>
      <c r="CA81">
        <v>0.0067</v>
      </c>
      <c r="CB81">
        <v>0.0135</v>
      </c>
      <c r="CC81">
        <v>0.0234</v>
      </c>
      <c r="CD81">
        <v>0.0371</v>
      </c>
      <c r="CE81">
        <v>0.0527</v>
      </c>
      <c r="CF81">
        <v>0.0702</v>
      </c>
      <c r="CG81">
        <v>0.0899</v>
      </c>
      <c r="CH81">
        <v>0.1085</v>
      </c>
      <c r="CI81">
        <v>0.1276</v>
      </c>
      <c r="CJ81">
        <v>0.146</v>
      </c>
      <c r="CK81">
        <v>0.1631</v>
      </c>
      <c r="CL81">
        <v>0.1786</v>
      </c>
      <c r="CM81">
        <v>0.1925</v>
      </c>
      <c r="CN81">
        <v>0.2062</v>
      </c>
      <c r="CO81">
        <v>0.2759</v>
      </c>
      <c r="CP81">
        <v>0.3437</v>
      </c>
      <c r="CQ81">
        <v>0.3956</v>
      </c>
      <c r="CR81">
        <v>0.4188</v>
      </c>
      <c r="CS81">
        <v>0.4325</v>
      </c>
      <c r="CT81">
        <v>0.4559</v>
      </c>
      <c r="CU81">
        <v>0.4746</v>
      </c>
      <c r="CV81">
        <v>0.4816</v>
      </c>
      <c r="CW81">
        <v>0.4844</v>
      </c>
      <c r="CX81">
        <v>0.4877</v>
      </c>
      <c r="CY81">
        <v>0.4923</v>
      </c>
      <c r="CZ81">
        <v>0.496</v>
      </c>
      <c r="DA81">
        <v>0.5049</v>
      </c>
      <c r="DB81">
        <v>0.5137</v>
      </c>
      <c r="DC81">
        <v>0.5226</v>
      </c>
      <c r="DD81">
        <v>0.5366</v>
      </c>
      <c r="DE81">
        <v>0.5465</v>
      </c>
      <c r="DF81">
        <v>0.5564</v>
      </c>
      <c r="DG81">
        <v>0.566</v>
      </c>
      <c r="DH81">
        <v>0.57</v>
      </c>
      <c r="DI81">
        <v>0.5863</v>
      </c>
      <c r="DJ81">
        <v>0.73</v>
      </c>
      <c r="DK81">
        <v>0.7585</v>
      </c>
      <c r="DL81">
        <v>0.7854</v>
      </c>
      <c r="DM81">
        <v>0.8</v>
      </c>
      <c r="DN81">
        <v>0.8</v>
      </c>
      <c r="DO81">
        <v>0.8</v>
      </c>
      <c r="DP81">
        <v>0.8</v>
      </c>
      <c r="DQ81">
        <v>0.8</v>
      </c>
      <c r="DR81">
        <v>0.8</v>
      </c>
      <c r="DS81">
        <v>0.9301</v>
      </c>
      <c r="DT81">
        <v>0.96</v>
      </c>
      <c r="DU81">
        <v>0.96</v>
      </c>
      <c r="DV81">
        <v>0.96</v>
      </c>
      <c r="DW81">
        <v>0.96</v>
      </c>
      <c r="DX81">
        <v>0.9723</v>
      </c>
    </row>
    <row r="82" spans="1:128">
      <c r="A82">
        <v>8.1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0.0001016</v>
      </c>
      <c r="BL82">
        <v>0.0001266</v>
      </c>
      <c r="BM82">
        <v>0.0001491</v>
      </c>
      <c r="BN82">
        <v>0.0001793</v>
      </c>
      <c r="BO82">
        <v>0.0002277</v>
      </c>
      <c r="BP82">
        <v>0.0002764</v>
      </c>
      <c r="BQ82">
        <v>0.0003262</v>
      </c>
      <c r="BR82">
        <v>0.0003806</v>
      </c>
      <c r="BS82">
        <v>0.0004689</v>
      </c>
      <c r="BT82">
        <v>0.0005573</v>
      </c>
      <c r="BU82">
        <v>0.0006337</v>
      </c>
      <c r="BV82">
        <v>0.0007096</v>
      </c>
      <c r="BW82">
        <v>0.0008003</v>
      </c>
      <c r="BX82">
        <v>0.0008963</v>
      </c>
      <c r="BY82">
        <v>0.001</v>
      </c>
      <c r="BZ82">
        <v>0.003</v>
      </c>
      <c r="CA82">
        <v>0.0067</v>
      </c>
      <c r="CB82">
        <v>0.0135</v>
      </c>
      <c r="CC82">
        <v>0.0234</v>
      </c>
      <c r="CD82">
        <v>0.0371</v>
      </c>
      <c r="CE82">
        <v>0.0527</v>
      </c>
      <c r="CF82">
        <v>0.0702</v>
      </c>
      <c r="CG82">
        <v>0.0899</v>
      </c>
      <c r="CH82">
        <v>0.1085</v>
      </c>
      <c r="CI82">
        <v>0.1276</v>
      </c>
      <c r="CJ82">
        <v>0.146</v>
      </c>
      <c r="CK82">
        <v>0.1631</v>
      </c>
      <c r="CL82">
        <v>0.1786</v>
      </c>
      <c r="CM82">
        <v>0.1925</v>
      </c>
      <c r="CN82">
        <v>0.2062</v>
      </c>
      <c r="CO82">
        <v>0.2759</v>
      </c>
      <c r="CP82">
        <v>0.3437</v>
      </c>
      <c r="CQ82">
        <v>0.3956</v>
      </c>
      <c r="CR82">
        <v>0.4188</v>
      </c>
      <c r="CS82">
        <v>0.4325</v>
      </c>
      <c r="CT82">
        <v>0.4559</v>
      </c>
      <c r="CU82">
        <v>0.4746</v>
      </c>
      <c r="CV82">
        <v>0.4816</v>
      </c>
      <c r="CW82">
        <v>0.4844</v>
      </c>
      <c r="CX82">
        <v>0.4877</v>
      </c>
      <c r="CY82">
        <v>0.4923</v>
      </c>
      <c r="CZ82">
        <v>0.496</v>
      </c>
      <c r="DA82">
        <v>0.5049</v>
      </c>
      <c r="DB82">
        <v>0.5137</v>
      </c>
      <c r="DC82">
        <v>0.5226</v>
      </c>
      <c r="DD82">
        <v>0.5366</v>
      </c>
      <c r="DE82">
        <v>0.5465</v>
      </c>
      <c r="DF82">
        <v>0.5564</v>
      </c>
      <c r="DG82">
        <v>0.566</v>
      </c>
      <c r="DH82">
        <v>0.57</v>
      </c>
      <c r="DI82">
        <v>0.5863</v>
      </c>
      <c r="DJ82">
        <v>0.73</v>
      </c>
      <c r="DK82">
        <v>0.7585</v>
      </c>
      <c r="DL82">
        <v>0.7854</v>
      </c>
      <c r="DM82">
        <v>0.8</v>
      </c>
      <c r="DN82">
        <v>0.8</v>
      </c>
      <c r="DO82">
        <v>0.8</v>
      </c>
      <c r="DP82">
        <v>0.8</v>
      </c>
      <c r="DQ82">
        <v>0.8</v>
      </c>
      <c r="DR82">
        <v>0.8</v>
      </c>
      <c r="DS82">
        <v>0.9301</v>
      </c>
      <c r="DT82">
        <v>0.96</v>
      </c>
      <c r="DU82">
        <v>0.96</v>
      </c>
      <c r="DV82">
        <v>0.96</v>
      </c>
      <c r="DW82">
        <v>0.96</v>
      </c>
      <c r="DX82">
        <v>0.9723</v>
      </c>
    </row>
    <row r="83" spans="1:128">
      <c r="A83">
        <v>8.2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0.0001016</v>
      </c>
      <c r="BL83">
        <v>0.0001266</v>
      </c>
      <c r="BM83">
        <v>0.0001491</v>
      </c>
      <c r="BN83">
        <v>0.0001793</v>
      </c>
      <c r="BO83">
        <v>0.0002277</v>
      </c>
      <c r="BP83">
        <v>0.0002764</v>
      </c>
      <c r="BQ83">
        <v>0.0003262</v>
      </c>
      <c r="BR83">
        <v>0.0003806</v>
      </c>
      <c r="BS83">
        <v>0.0004689</v>
      </c>
      <c r="BT83">
        <v>0.0005573</v>
      </c>
      <c r="BU83">
        <v>0.0006337</v>
      </c>
      <c r="BV83">
        <v>0.0007096</v>
      </c>
      <c r="BW83">
        <v>0.0008003</v>
      </c>
      <c r="BX83">
        <v>0.0008963</v>
      </c>
      <c r="BY83">
        <v>0.001</v>
      </c>
      <c r="BZ83">
        <v>0.003</v>
      </c>
      <c r="CA83">
        <v>0.0067</v>
      </c>
      <c r="CB83">
        <v>0.0135</v>
      </c>
      <c r="CC83">
        <v>0.0234</v>
      </c>
      <c r="CD83">
        <v>0.0371</v>
      </c>
      <c r="CE83">
        <v>0.0527</v>
      </c>
      <c r="CF83">
        <v>0.0702</v>
      </c>
      <c r="CG83">
        <v>0.0899</v>
      </c>
      <c r="CH83">
        <v>0.1085</v>
      </c>
      <c r="CI83">
        <v>0.1276</v>
      </c>
      <c r="CJ83">
        <v>0.146</v>
      </c>
      <c r="CK83">
        <v>0.1631</v>
      </c>
      <c r="CL83">
        <v>0.1786</v>
      </c>
      <c r="CM83">
        <v>0.1925</v>
      </c>
      <c r="CN83">
        <v>0.2062</v>
      </c>
      <c r="CO83">
        <v>0.2759</v>
      </c>
      <c r="CP83">
        <v>0.3437</v>
      </c>
      <c r="CQ83">
        <v>0.3956</v>
      </c>
      <c r="CR83">
        <v>0.4188</v>
      </c>
      <c r="CS83">
        <v>0.4325</v>
      </c>
      <c r="CT83">
        <v>0.4559</v>
      </c>
      <c r="CU83">
        <v>0.4746</v>
      </c>
      <c r="CV83">
        <v>0.4816</v>
      </c>
      <c r="CW83">
        <v>0.4844</v>
      </c>
      <c r="CX83">
        <v>0.4877</v>
      </c>
      <c r="CY83">
        <v>0.4923</v>
      </c>
      <c r="CZ83">
        <v>0.496</v>
      </c>
      <c r="DA83">
        <v>0.5049</v>
      </c>
      <c r="DB83">
        <v>0.5137</v>
      </c>
      <c r="DC83">
        <v>0.5226</v>
      </c>
      <c r="DD83">
        <v>0.5366</v>
      </c>
      <c r="DE83">
        <v>0.5465</v>
      </c>
      <c r="DF83">
        <v>0.5564</v>
      </c>
      <c r="DG83">
        <v>0.566</v>
      </c>
      <c r="DH83">
        <v>0.57</v>
      </c>
      <c r="DI83">
        <v>0.5863</v>
      </c>
      <c r="DJ83">
        <v>0.73</v>
      </c>
      <c r="DK83">
        <v>0.7585</v>
      </c>
      <c r="DL83">
        <v>0.7854</v>
      </c>
      <c r="DM83">
        <v>0.8</v>
      </c>
      <c r="DN83">
        <v>0.8</v>
      </c>
      <c r="DO83">
        <v>0.8</v>
      </c>
      <c r="DP83">
        <v>0.8</v>
      </c>
      <c r="DQ83">
        <v>0.8</v>
      </c>
      <c r="DR83">
        <v>0.8</v>
      </c>
      <c r="DS83">
        <v>0.9301</v>
      </c>
      <c r="DT83">
        <v>0.96</v>
      </c>
      <c r="DU83">
        <v>0.96</v>
      </c>
      <c r="DV83">
        <v>0.96</v>
      </c>
      <c r="DW83">
        <v>0.96</v>
      </c>
      <c r="DX83">
        <v>0.9723</v>
      </c>
    </row>
    <row r="84" spans="1:128">
      <c r="A84">
        <v>8.3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0.0001016</v>
      </c>
      <c r="BL84">
        <v>0.0001266</v>
      </c>
      <c r="BM84">
        <v>0.0001491</v>
      </c>
      <c r="BN84">
        <v>0.0001793</v>
      </c>
      <c r="BO84">
        <v>0.0002277</v>
      </c>
      <c r="BP84">
        <v>0.0002764</v>
      </c>
      <c r="BQ84">
        <v>0.0003262</v>
      </c>
      <c r="BR84">
        <v>0.0003806</v>
      </c>
      <c r="BS84">
        <v>0.0004689</v>
      </c>
      <c r="BT84">
        <v>0.0005573</v>
      </c>
      <c r="BU84">
        <v>0.0006337</v>
      </c>
      <c r="BV84">
        <v>0.0007096</v>
      </c>
      <c r="BW84">
        <v>0.0008003</v>
      </c>
      <c r="BX84">
        <v>0.0008963</v>
      </c>
      <c r="BY84">
        <v>0.001</v>
      </c>
      <c r="BZ84">
        <v>0.003</v>
      </c>
      <c r="CA84">
        <v>0.0067</v>
      </c>
      <c r="CB84">
        <v>0.0135</v>
      </c>
      <c r="CC84">
        <v>0.0234</v>
      </c>
      <c r="CD84">
        <v>0.0371</v>
      </c>
      <c r="CE84">
        <v>0.0527</v>
      </c>
      <c r="CF84">
        <v>0.0702</v>
      </c>
      <c r="CG84">
        <v>0.0899</v>
      </c>
      <c r="CH84">
        <v>0.1085</v>
      </c>
      <c r="CI84">
        <v>0.1276</v>
      </c>
      <c r="CJ84">
        <v>0.146</v>
      </c>
      <c r="CK84">
        <v>0.1631</v>
      </c>
      <c r="CL84">
        <v>0.1786</v>
      </c>
      <c r="CM84">
        <v>0.1925</v>
      </c>
      <c r="CN84">
        <v>0.2062</v>
      </c>
      <c r="CO84">
        <v>0.2759</v>
      </c>
      <c r="CP84">
        <v>0.3437</v>
      </c>
      <c r="CQ84">
        <v>0.3956</v>
      </c>
      <c r="CR84">
        <v>0.4188</v>
      </c>
      <c r="CS84">
        <v>0.4325</v>
      </c>
      <c r="CT84">
        <v>0.4559</v>
      </c>
      <c r="CU84">
        <v>0.4746</v>
      </c>
      <c r="CV84">
        <v>0.4816</v>
      </c>
      <c r="CW84">
        <v>0.4844</v>
      </c>
      <c r="CX84">
        <v>0.4877</v>
      </c>
      <c r="CY84">
        <v>0.4923</v>
      </c>
      <c r="CZ84">
        <v>0.496</v>
      </c>
      <c r="DA84">
        <v>0.5049</v>
      </c>
      <c r="DB84">
        <v>0.5137</v>
      </c>
      <c r="DC84">
        <v>0.5226</v>
      </c>
      <c r="DD84">
        <v>0.5366</v>
      </c>
      <c r="DE84">
        <v>0.5465</v>
      </c>
      <c r="DF84">
        <v>0.5564</v>
      </c>
      <c r="DG84">
        <v>0.566</v>
      </c>
      <c r="DH84">
        <v>0.57</v>
      </c>
      <c r="DI84">
        <v>0.5863</v>
      </c>
      <c r="DJ84">
        <v>0.73</v>
      </c>
      <c r="DK84">
        <v>0.7585</v>
      </c>
      <c r="DL84">
        <v>0.7854</v>
      </c>
      <c r="DM84">
        <v>0.8</v>
      </c>
      <c r="DN84">
        <v>0.8</v>
      </c>
      <c r="DO84">
        <v>0.8</v>
      </c>
      <c r="DP84">
        <v>0.8</v>
      </c>
      <c r="DQ84">
        <v>0.8</v>
      </c>
      <c r="DR84">
        <v>0.8</v>
      </c>
      <c r="DS84">
        <v>0.9301</v>
      </c>
      <c r="DT84">
        <v>0.96</v>
      </c>
      <c r="DU84">
        <v>0.96</v>
      </c>
      <c r="DV84">
        <v>0.96</v>
      </c>
      <c r="DW84">
        <v>0.96</v>
      </c>
      <c r="DX84">
        <v>0.9723</v>
      </c>
    </row>
    <row r="85" spans="1:128">
      <c r="A85">
        <v>8.4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0.0001016</v>
      </c>
      <c r="BL85">
        <v>0.0001266</v>
      </c>
      <c r="BM85">
        <v>0.0001491</v>
      </c>
      <c r="BN85">
        <v>0.0001793</v>
      </c>
      <c r="BO85">
        <v>0.0002277</v>
      </c>
      <c r="BP85">
        <v>0.0002764</v>
      </c>
      <c r="BQ85">
        <v>0.0003262</v>
      </c>
      <c r="BR85">
        <v>0.0003806</v>
      </c>
      <c r="BS85">
        <v>0.0004689</v>
      </c>
      <c r="BT85">
        <v>0.0005573</v>
      </c>
      <c r="BU85">
        <v>0.0006337</v>
      </c>
      <c r="BV85">
        <v>0.0007096</v>
      </c>
      <c r="BW85">
        <v>0.0008003</v>
      </c>
      <c r="BX85">
        <v>0.0008963</v>
      </c>
      <c r="BY85">
        <v>0.001</v>
      </c>
      <c r="BZ85">
        <v>0.003</v>
      </c>
      <c r="CA85">
        <v>0.0067</v>
      </c>
      <c r="CB85">
        <v>0.0135</v>
      </c>
      <c r="CC85">
        <v>0.0234</v>
      </c>
      <c r="CD85">
        <v>0.0371</v>
      </c>
      <c r="CE85">
        <v>0.0527</v>
      </c>
      <c r="CF85">
        <v>0.0702</v>
      </c>
      <c r="CG85">
        <v>0.0899</v>
      </c>
      <c r="CH85">
        <v>0.1085</v>
      </c>
      <c r="CI85">
        <v>0.1276</v>
      </c>
      <c r="CJ85">
        <v>0.146</v>
      </c>
      <c r="CK85">
        <v>0.1631</v>
      </c>
      <c r="CL85">
        <v>0.1786</v>
      </c>
      <c r="CM85">
        <v>0.1925</v>
      </c>
      <c r="CN85">
        <v>0.2062</v>
      </c>
      <c r="CO85">
        <v>0.2759</v>
      </c>
      <c r="CP85">
        <v>0.3437</v>
      </c>
      <c r="CQ85">
        <v>0.3956</v>
      </c>
      <c r="CR85">
        <v>0.4188</v>
      </c>
      <c r="CS85">
        <v>0.4325</v>
      </c>
      <c r="CT85">
        <v>0.4559</v>
      </c>
      <c r="CU85">
        <v>0.4746</v>
      </c>
      <c r="CV85">
        <v>0.4816</v>
      </c>
      <c r="CW85">
        <v>0.4844</v>
      </c>
      <c r="CX85">
        <v>0.4877</v>
      </c>
      <c r="CY85">
        <v>0.4923</v>
      </c>
      <c r="CZ85">
        <v>0.496</v>
      </c>
      <c r="DA85">
        <v>0.5049</v>
      </c>
      <c r="DB85">
        <v>0.5137</v>
      </c>
      <c r="DC85">
        <v>0.5226</v>
      </c>
      <c r="DD85">
        <v>0.5366</v>
      </c>
      <c r="DE85">
        <v>0.5465</v>
      </c>
      <c r="DF85">
        <v>0.5564</v>
      </c>
      <c r="DG85">
        <v>0.566</v>
      </c>
      <c r="DH85">
        <v>0.57</v>
      </c>
      <c r="DI85">
        <v>0.5863</v>
      </c>
      <c r="DJ85">
        <v>0.73</v>
      </c>
      <c r="DK85">
        <v>0.7585</v>
      </c>
      <c r="DL85">
        <v>0.7854</v>
      </c>
      <c r="DM85">
        <v>0.8</v>
      </c>
      <c r="DN85">
        <v>0.8</v>
      </c>
      <c r="DO85">
        <v>0.8</v>
      </c>
      <c r="DP85">
        <v>0.8</v>
      </c>
      <c r="DQ85">
        <v>0.8</v>
      </c>
      <c r="DR85">
        <v>0.8</v>
      </c>
      <c r="DS85">
        <v>0.9301</v>
      </c>
      <c r="DT85">
        <v>0.96</v>
      </c>
      <c r="DU85">
        <v>0.96</v>
      </c>
      <c r="DV85">
        <v>0.96</v>
      </c>
      <c r="DW85">
        <v>0.96</v>
      </c>
      <c r="DX85">
        <v>0.9723</v>
      </c>
    </row>
    <row r="86" spans="1:128">
      <c r="A86">
        <v>8.5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0.0001016</v>
      </c>
      <c r="BL86">
        <v>0.0001266</v>
      </c>
      <c r="BM86">
        <v>0.0001491</v>
      </c>
      <c r="BN86">
        <v>0.0001793</v>
      </c>
      <c r="BO86">
        <v>0.0002277</v>
      </c>
      <c r="BP86">
        <v>0.0002764</v>
      </c>
      <c r="BQ86">
        <v>0.0003262</v>
      </c>
      <c r="BR86">
        <v>0.0003806</v>
      </c>
      <c r="BS86">
        <v>0.0004689</v>
      </c>
      <c r="BT86">
        <v>0.0005573</v>
      </c>
      <c r="BU86">
        <v>0.0006337</v>
      </c>
      <c r="BV86">
        <v>0.0007096</v>
      </c>
      <c r="BW86">
        <v>0.0008003</v>
      </c>
      <c r="BX86">
        <v>0.0008963</v>
      </c>
      <c r="BY86">
        <v>0.001</v>
      </c>
      <c r="BZ86">
        <v>0.003</v>
      </c>
      <c r="CA86">
        <v>0.0067</v>
      </c>
      <c r="CB86">
        <v>0.0135</v>
      </c>
      <c r="CC86">
        <v>0.0234</v>
      </c>
      <c r="CD86">
        <v>0.0371</v>
      </c>
      <c r="CE86">
        <v>0.0527</v>
      </c>
      <c r="CF86">
        <v>0.0702</v>
      </c>
      <c r="CG86">
        <v>0.0899</v>
      </c>
      <c r="CH86">
        <v>0.1085</v>
      </c>
      <c r="CI86">
        <v>0.1276</v>
      </c>
      <c r="CJ86">
        <v>0.146</v>
      </c>
      <c r="CK86">
        <v>0.1631</v>
      </c>
      <c r="CL86">
        <v>0.1786</v>
      </c>
      <c r="CM86">
        <v>0.1925</v>
      </c>
      <c r="CN86">
        <v>0.2062</v>
      </c>
      <c r="CO86">
        <v>0.2759</v>
      </c>
      <c r="CP86">
        <v>0.3437</v>
      </c>
      <c r="CQ86">
        <v>0.3956</v>
      </c>
      <c r="CR86">
        <v>0.4188</v>
      </c>
      <c r="CS86">
        <v>0.4325</v>
      </c>
      <c r="CT86">
        <v>0.4559</v>
      </c>
      <c r="CU86">
        <v>0.4746</v>
      </c>
      <c r="CV86">
        <v>0.4816</v>
      </c>
      <c r="CW86">
        <v>0.4844</v>
      </c>
      <c r="CX86">
        <v>0.4877</v>
      </c>
      <c r="CY86">
        <v>0.4923</v>
      </c>
      <c r="CZ86">
        <v>0.496</v>
      </c>
      <c r="DA86">
        <v>0.5049</v>
      </c>
      <c r="DB86">
        <v>0.5137</v>
      </c>
      <c r="DC86">
        <v>0.5226</v>
      </c>
      <c r="DD86">
        <v>0.5366</v>
      </c>
      <c r="DE86">
        <v>0.5465</v>
      </c>
      <c r="DF86">
        <v>0.5564</v>
      </c>
      <c r="DG86">
        <v>0.566</v>
      </c>
      <c r="DH86">
        <v>0.57</v>
      </c>
      <c r="DI86">
        <v>0.5863</v>
      </c>
      <c r="DJ86">
        <v>0.73</v>
      </c>
      <c r="DK86">
        <v>0.7585</v>
      </c>
      <c r="DL86">
        <v>0.7854</v>
      </c>
      <c r="DM86">
        <v>0.8</v>
      </c>
      <c r="DN86">
        <v>0.8</v>
      </c>
      <c r="DO86">
        <v>0.8</v>
      </c>
      <c r="DP86">
        <v>0.8</v>
      </c>
      <c r="DQ86">
        <v>0.8</v>
      </c>
      <c r="DR86">
        <v>0.8</v>
      </c>
      <c r="DS86">
        <v>0.9301</v>
      </c>
      <c r="DT86">
        <v>0.96</v>
      </c>
      <c r="DU86">
        <v>0.96</v>
      </c>
      <c r="DV86">
        <v>0.96</v>
      </c>
      <c r="DW86">
        <v>0.96</v>
      </c>
      <c r="DX86">
        <v>0.9723</v>
      </c>
    </row>
    <row r="87" spans="1:128">
      <c r="A87">
        <v>8.6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0.0001016</v>
      </c>
      <c r="BL87">
        <v>0.0001266</v>
      </c>
      <c r="BM87">
        <v>0.0001491</v>
      </c>
      <c r="BN87">
        <v>0.0001793</v>
      </c>
      <c r="BO87">
        <v>0.0002277</v>
      </c>
      <c r="BP87">
        <v>0.0002764</v>
      </c>
      <c r="BQ87">
        <v>0.0003262</v>
      </c>
      <c r="BR87">
        <v>0.0003806</v>
      </c>
      <c r="BS87">
        <v>0.0004689</v>
      </c>
      <c r="BT87">
        <v>0.0005573</v>
      </c>
      <c r="BU87">
        <v>0.0006337</v>
      </c>
      <c r="BV87">
        <v>0.0007096</v>
      </c>
      <c r="BW87">
        <v>0.0008003</v>
      </c>
      <c r="BX87">
        <v>0.0008963</v>
      </c>
      <c r="BY87">
        <v>0.001</v>
      </c>
      <c r="BZ87">
        <v>0.003</v>
      </c>
      <c r="CA87">
        <v>0.0067</v>
      </c>
      <c r="CB87">
        <v>0.0135</v>
      </c>
      <c r="CC87">
        <v>0.0234</v>
      </c>
      <c r="CD87">
        <v>0.0371</v>
      </c>
      <c r="CE87">
        <v>0.0527</v>
      </c>
      <c r="CF87">
        <v>0.0702</v>
      </c>
      <c r="CG87">
        <v>0.0899</v>
      </c>
      <c r="CH87">
        <v>0.1085</v>
      </c>
      <c r="CI87">
        <v>0.1276</v>
      </c>
      <c r="CJ87">
        <v>0.146</v>
      </c>
      <c r="CK87">
        <v>0.1631</v>
      </c>
      <c r="CL87">
        <v>0.1786</v>
      </c>
      <c r="CM87">
        <v>0.1925</v>
      </c>
      <c r="CN87">
        <v>0.2062</v>
      </c>
      <c r="CO87">
        <v>0.2759</v>
      </c>
      <c r="CP87">
        <v>0.3437</v>
      </c>
      <c r="CQ87">
        <v>0.3956</v>
      </c>
      <c r="CR87">
        <v>0.4188</v>
      </c>
      <c r="CS87">
        <v>0.4325</v>
      </c>
      <c r="CT87">
        <v>0.4559</v>
      </c>
      <c r="CU87">
        <v>0.4746</v>
      </c>
      <c r="CV87">
        <v>0.4816</v>
      </c>
      <c r="CW87">
        <v>0.4844</v>
      </c>
      <c r="CX87">
        <v>0.4877</v>
      </c>
      <c r="CY87">
        <v>0.4923</v>
      </c>
      <c r="CZ87">
        <v>0.496</v>
      </c>
      <c r="DA87">
        <v>0.5049</v>
      </c>
      <c r="DB87">
        <v>0.5137</v>
      </c>
      <c r="DC87">
        <v>0.5226</v>
      </c>
      <c r="DD87">
        <v>0.5366</v>
      </c>
      <c r="DE87">
        <v>0.5465</v>
      </c>
      <c r="DF87">
        <v>0.5564</v>
      </c>
      <c r="DG87">
        <v>0.566</v>
      </c>
      <c r="DH87">
        <v>0.57</v>
      </c>
      <c r="DI87">
        <v>0.5863</v>
      </c>
      <c r="DJ87">
        <v>0.73</v>
      </c>
      <c r="DK87">
        <v>0.7585</v>
      </c>
      <c r="DL87">
        <v>0.7854</v>
      </c>
      <c r="DM87">
        <v>0.8</v>
      </c>
      <c r="DN87">
        <v>0.8</v>
      </c>
      <c r="DO87">
        <v>0.8</v>
      </c>
      <c r="DP87">
        <v>0.8</v>
      </c>
      <c r="DQ87">
        <v>0.8</v>
      </c>
      <c r="DR87">
        <v>0.8</v>
      </c>
      <c r="DS87">
        <v>0.9301</v>
      </c>
      <c r="DT87">
        <v>0.96</v>
      </c>
      <c r="DU87">
        <v>0.96</v>
      </c>
      <c r="DV87">
        <v>0.96</v>
      </c>
      <c r="DW87">
        <v>0.96</v>
      </c>
      <c r="DX87">
        <v>0.9723</v>
      </c>
    </row>
    <row r="88" spans="1:128">
      <c r="A88">
        <v>8.7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0.0001016</v>
      </c>
      <c r="BL88">
        <v>0.0001266</v>
      </c>
      <c r="BM88">
        <v>0.0001491</v>
      </c>
      <c r="BN88">
        <v>0.0001793</v>
      </c>
      <c r="BO88">
        <v>0.0002277</v>
      </c>
      <c r="BP88">
        <v>0.0002764</v>
      </c>
      <c r="BQ88">
        <v>0.0003262</v>
      </c>
      <c r="BR88">
        <v>0.0003806</v>
      </c>
      <c r="BS88">
        <v>0.0004689</v>
      </c>
      <c r="BT88">
        <v>0.0005573</v>
      </c>
      <c r="BU88">
        <v>0.0006337</v>
      </c>
      <c r="BV88">
        <v>0.0007096</v>
      </c>
      <c r="BW88">
        <v>0.0008003</v>
      </c>
      <c r="BX88">
        <v>0.0008963</v>
      </c>
      <c r="BY88">
        <v>0.001</v>
      </c>
      <c r="BZ88">
        <v>0.003</v>
      </c>
      <c r="CA88">
        <v>0.0067</v>
      </c>
      <c r="CB88">
        <v>0.0135</v>
      </c>
      <c r="CC88">
        <v>0.0234</v>
      </c>
      <c r="CD88">
        <v>0.0371</v>
      </c>
      <c r="CE88">
        <v>0.0527</v>
      </c>
      <c r="CF88">
        <v>0.0702</v>
      </c>
      <c r="CG88">
        <v>0.0899</v>
      </c>
      <c r="CH88">
        <v>0.1085</v>
      </c>
      <c r="CI88">
        <v>0.1276</v>
      </c>
      <c r="CJ88">
        <v>0.146</v>
      </c>
      <c r="CK88">
        <v>0.1631</v>
      </c>
      <c r="CL88">
        <v>0.1786</v>
      </c>
      <c r="CM88">
        <v>0.1925</v>
      </c>
      <c r="CN88">
        <v>0.2062</v>
      </c>
      <c r="CO88">
        <v>0.2759</v>
      </c>
      <c r="CP88">
        <v>0.3437</v>
      </c>
      <c r="CQ88">
        <v>0.3956</v>
      </c>
      <c r="CR88">
        <v>0.4188</v>
      </c>
      <c r="CS88">
        <v>0.4325</v>
      </c>
      <c r="CT88">
        <v>0.4559</v>
      </c>
      <c r="CU88">
        <v>0.4746</v>
      </c>
      <c r="CV88">
        <v>0.4816</v>
      </c>
      <c r="CW88">
        <v>0.4844</v>
      </c>
      <c r="CX88">
        <v>0.4877</v>
      </c>
      <c r="CY88">
        <v>0.4923</v>
      </c>
      <c r="CZ88">
        <v>0.496</v>
      </c>
      <c r="DA88">
        <v>0.5049</v>
      </c>
      <c r="DB88">
        <v>0.5137</v>
      </c>
      <c r="DC88">
        <v>0.5226</v>
      </c>
      <c r="DD88">
        <v>0.5366</v>
      </c>
      <c r="DE88">
        <v>0.5465</v>
      </c>
      <c r="DF88">
        <v>0.5564</v>
      </c>
      <c r="DG88">
        <v>0.566</v>
      </c>
      <c r="DH88">
        <v>0.57</v>
      </c>
      <c r="DI88">
        <v>0.5863</v>
      </c>
      <c r="DJ88">
        <v>0.73</v>
      </c>
      <c r="DK88">
        <v>0.7585</v>
      </c>
      <c r="DL88">
        <v>0.7854</v>
      </c>
      <c r="DM88">
        <v>0.8</v>
      </c>
      <c r="DN88">
        <v>0.8</v>
      </c>
      <c r="DO88">
        <v>0.8</v>
      </c>
      <c r="DP88">
        <v>0.8</v>
      </c>
      <c r="DQ88">
        <v>0.8</v>
      </c>
      <c r="DR88">
        <v>0.8</v>
      </c>
      <c r="DS88">
        <v>0.9301</v>
      </c>
      <c r="DT88">
        <v>0.96</v>
      </c>
      <c r="DU88">
        <v>0.96</v>
      </c>
      <c r="DV88">
        <v>0.96</v>
      </c>
      <c r="DW88">
        <v>0.96</v>
      </c>
      <c r="DX88">
        <v>0.9723</v>
      </c>
    </row>
    <row r="89" spans="1:128">
      <c r="A89">
        <v>8.8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0.0001016</v>
      </c>
      <c r="BL89">
        <v>0.0001266</v>
      </c>
      <c r="BM89">
        <v>0.0001491</v>
      </c>
      <c r="BN89">
        <v>0.0001793</v>
      </c>
      <c r="BO89">
        <v>0.0002277</v>
      </c>
      <c r="BP89">
        <v>0.0002764</v>
      </c>
      <c r="BQ89">
        <v>0.0003262</v>
      </c>
      <c r="BR89">
        <v>0.0003806</v>
      </c>
      <c r="BS89">
        <v>0.0004689</v>
      </c>
      <c r="BT89">
        <v>0.0005573</v>
      </c>
      <c r="BU89">
        <v>0.0006337</v>
      </c>
      <c r="BV89">
        <v>0.0007096</v>
      </c>
      <c r="BW89">
        <v>0.0008003</v>
      </c>
      <c r="BX89">
        <v>0.0008963</v>
      </c>
      <c r="BY89">
        <v>0.001</v>
      </c>
      <c r="BZ89">
        <v>0.003</v>
      </c>
      <c r="CA89">
        <v>0.0067</v>
      </c>
      <c r="CB89">
        <v>0.0135</v>
      </c>
      <c r="CC89">
        <v>0.0234</v>
      </c>
      <c r="CD89">
        <v>0.0371</v>
      </c>
      <c r="CE89">
        <v>0.0527</v>
      </c>
      <c r="CF89">
        <v>0.0702</v>
      </c>
      <c r="CG89">
        <v>0.0899</v>
      </c>
      <c r="CH89">
        <v>0.1085</v>
      </c>
      <c r="CI89">
        <v>0.1276</v>
      </c>
      <c r="CJ89">
        <v>0.146</v>
      </c>
      <c r="CK89">
        <v>0.1631</v>
      </c>
      <c r="CL89">
        <v>0.1786</v>
      </c>
      <c r="CM89">
        <v>0.1925</v>
      </c>
      <c r="CN89">
        <v>0.2062</v>
      </c>
      <c r="CO89">
        <v>0.2759</v>
      </c>
      <c r="CP89">
        <v>0.3437</v>
      </c>
      <c r="CQ89">
        <v>0.3956</v>
      </c>
      <c r="CR89">
        <v>0.4188</v>
      </c>
      <c r="CS89">
        <v>0.4325</v>
      </c>
      <c r="CT89">
        <v>0.4559</v>
      </c>
      <c r="CU89">
        <v>0.4746</v>
      </c>
      <c r="CV89">
        <v>0.4816</v>
      </c>
      <c r="CW89">
        <v>0.4844</v>
      </c>
      <c r="CX89">
        <v>0.4877</v>
      </c>
      <c r="CY89">
        <v>0.4923</v>
      </c>
      <c r="CZ89">
        <v>0.496</v>
      </c>
      <c r="DA89">
        <v>0.5049</v>
      </c>
      <c r="DB89">
        <v>0.5137</v>
      </c>
      <c r="DC89">
        <v>0.5226</v>
      </c>
      <c r="DD89">
        <v>0.5366</v>
      </c>
      <c r="DE89">
        <v>0.5465</v>
      </c>
      <c r="DF89">
        <v>0.5564</v>
      </c>
      <c r="DG89">
        <v>0.566</v>
      </c>
      <c r="DH89">
        <v>0.57</v>
      </c>
      <c r="DI89">
        <v>0.5863</v>
      </c>
      <c r="DJ89">
        <v>0.73</v>
      </c>
      <c r="DK89">
        <v>0.7585</v>
      </c>
      <c r="DL89">
        <v>0.7854</v>
      </c>
      <c r="DM89">
        <v>0.8</v>
      </c>
      <c r="DN89">
        <v>0.8</v>
      </c>
      <c r="DO89">
        <v>0.8</v>
      </c>
      <c r="DP89">
        <v>0.8</v>
      </c>
      <c r="DQ89">
        <v>0.8</v>
      </c>
      <c r="DR89">
        <v>0.8</v>
      </c>
      <c r="DS89">
        <v>0.9301</v>
      </c>
      <c r="DT89">
        <v>0.96</v>
      </c>
      <c r="DU89">
        <v>0.96</v>
      </c>
      <c r="DV89">
        <v>0.96</v>
      </c>
      <c r="DW89">
        <v>0.96</v>
      </c>
      <c r="DX89">
        <v>0.9723</v>
      </c>
    </row>
    <row r="90" spans="1:128">
      <c r="A90">
        <v>8.9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0.0001016</v>
      </c>
      <c r="BL90">
        <v>0.0001266</v>
      </c>
      <c r="BM90">
        <v>0.0001491</v>
      </c>
      <c r="BN90">
        <v>0.0001793</v>
      </c>
      <c r="BO90">
        <v>0.0002277</v>
      </c>
      <c r="BP90">
        <v>0.0002764</v>
      </c>
      <c r="BQ90">
        <v>0.0003262</v>
      </c>
      <c r="BR90">
        <v>0.0003806</v>
      </c>
      <c r="BS90">
        <v>0.0004689</v>
      </c>
      <c r="BT90">
        <v>0.0005573</v>
      </c>
      <c r="BU90">
        <v>0.0006337</v>
      </c>
      <c r="BV90">
        <v>0.0007096</v>
      </c>
      <c r="BW90">
        <v>0.0008003</v>
      </c>
      <c r="BX90">
        <v>0.0008963</v>
      </c>
      <c r="BY90">
        <v>0.001</v>
      </c>
      <c r="BZ90">
        <v>0.003</v>
      </c>
      <c r="CA90">
        <v>0.0067</v>
      </c>
      <c r="CB90">
        <v>0.0135</v>
      </c>
      <c r="CC90">
        <v>0.0234</v>
      </c>
      <c r="CD90">
        <v>0.0371</v>
      </c>
      <c r="CE90">
        <v>0.0527</v>
      </c>
      <c r="CF90">
        <v>0.0702</v>
      </c>
      <c r="CG90">
        <v>0.0899</v>
      </c>
      <c r="CH90">
        <v>0.1085</v>
      </c>
      <c r="CI90">
        <v>0.1276</v>
      </c>
      <c r="CJ90">
        <v>0.146</v>
      </c>
      <c r="CK90">
        <v>0.1631</v>
      </c>
      <c r="CL90">
        <v>0.1786</v>
      </c>
      <c r="CM90">
        <v>0.1925</v>
      </c>
      <c r="CN90">
        <v>0.2062</v>
      </c>
      <c r="CO90">
        <v>0.2759</v>
      </c>
      <c r="CP90">
        <v>0.3437</v>
      </c>
      <c r="CQ90">
        <v>0.3956</v>
      </c>
      <c r="CR90">
        <v>0.4188</v>
      </c>
      <c r="CS90">
        <v>0.4325</v>
      </c>
      <c r="CT90">
        <v>0.4559</v>
      </c>
      <c r="CU90">
        <v>0.4746</v>
      </c>
      <c r="CV90">
        <v>0.4816</v>
      </c>
      <c r="CW90">
        <v>0.4844</v>
      </c>
      <c r="CX90">
        <v>0.4877</v>
      </c>
      <c r="CY90">
        <v>0.4923</v>
      </c>
      <c r="CZ90">
        <v>0.496</v>
      </c>
      <c r="DA90">
        <v>0.5049</v>
      </c>
      <c r="DB90">
        <v>0.5137</v>
      </c>
      <c r="DC90">
        <v>0.5226</v>
      </c>
      <c r="DD90">
        <v>0.5366</v>
      </c>
      <c r="DE90">
        <v>0.5465</v>
      </c>
      <c r="DF90">
        <v>0.5564</v>
      </c>
      <c r="DG90">
        <v>0.566</v>
      </c>
      <c r="DH90">
        <v>0.57</v>
      </c>
      <c r="DI90">
        <v>0.5863</v>
      </c>
      <c r="DJ90">
        <v>0.73</v>
      </c>
      <c r="DK90">
        <v>0.7585</v>
      </c>
      <c r="DL90">
        <v>0.7854</v>
      </c>
      <c r="DM90">
        <v>0.8</v>
      </c>
      <c r="DN90">
        <v>0.8</v>
      </c>
      <c r="DO90">
        <v>0.8</v>
      </c>
      <c r="DP90">
        <v>0.8</v>
      </c>
      <c r="DQ90">
        <v>0.8</v>
      </c>
      <c r="DR90">
        <v>0.8</v>
      </c>
      <c r="DS90">
        <v>0.9301</v>
      </c>
      <c r="DT90">
        <v>0.96</v>
      </c>
      <c r="DU90">
        <v>0.96</v>
      </c>
      <c r="DV90">
        <v>0.96</v>
      </c>
      <c r="DW90">
        <v>0.96</v>
      </c>
      <c r="DX90">
        <v>0.9723</v>
      </c>
    </row>
    <row r="91" spans="1:128">
      <c r="A91">
        <v>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0.0001016</v>
      </c>
      <c r="BL91">
        <v>0.0001266</v>
      </c>
      <c r="BM91">
        <v>0.0001491</v>
      </c>
      <c r="BN91">
        <v>0.0001793</v>
      </c>
      <c r="BO91">
        <v>0.0002277</v>
      </c>
      <c r="BP91">
        <v>0.0002764</v>
      </c>
      <c r="BQ91">
        <v>0.0003262</v>
      </c>
      <c r="BR91">
        <v>0.0003806</v>
      </c>
      <c r="BS91">
        <v>0.0004689</v>
      </c>
      <c r="BT91">
        <v>0.0005573</v>
      </c>
      <c r="BU91">
        <v>0.0006337</v>
      </c>
      <c r="BV91">
        <v>0.0007096</v>
      </c>
      <c r="BW91">
        <v>0.0008003</v>
      </c>
      <c r="BX91">
        <v>0.0008963</v>
      </c>
      <c r="BY91">
        <v>0.001</v>
      </c>
      <c r="BZ91">
        <v>0.003</v>
      </c>
      <c r="CA91">
        <v>0.0067</v>
      </c>
      <c r="CB91">
        <v>0.0135</v>
      </c>
      <c r="CC91">
        <v>0.0234</v>
      </c>
      <c r="CD91">
        <v>0.0371</v>
      </c>
      <c r="CE91">
        <v>0.0527</v>
      </c>
      <c r="CF91">
        <v>0.0702</v>
      </c>
      <c r="CG91">
        <v>0.0899</v>
      </c>
      <c r="CH91">
        <v>0.1085</v>
      </c>
      <c r="CI91">
        <v>0.1276</v>
      </c>
      <c r="CJ91">
        <v>0.146</v>
      </c>
      <c r="CK91">
        <v>0.1631</v>
      </c>
      <c r="CL91">
        <v>0.1786</v>
      </c>
      <c r="CM91">
        <v>0.1925</v>
      </c>
      <c r="CN91">
        <v>0.2062</v>
      </c>
      <c r="CO91">
        <v>0.2759</v>
      </c>
      <c r="CP91">
        <v>0.3437</v>
      </c>
      <c r="CQ91">
        <v>0.3956</v>
      </c>
      <c r="CR91">
        <v>0.4188</v>
      </c>
      <c r="CS91">
        <v>0.4325</v>
      </c>
      <c r="CT91">
        <v>0.4559</v>
      </c>
      <c r="CU91">
        <v>0.4746</v>
      </c>
      <c r="CV91">
        <v>0.4816</v>
      </c>
      <c r="CW91">
        <v>0.4844</v>
      </c>
      <c r="CX91">
        <v>0.4877</v>
      </c>
      <c r="CY91">
        <v>0.4923</v>
      </c>
      <c r="CZ91">
        <v>0.496</v>
      </c>
      <c r="DA91">
        <v>0.5049</v>
      </c>
      <c r="DB91">
        <v>0.5137</v>
      </c>
      <c r="DC91">
        <v>0.5226</v>
      </c>
      <c r="DD91">
        <v>0.5366</v>
      </c>
      <c r="DE91">
        <v>0.5465</v>
      </c>
      <c r="DF91">
        <v>0.5564</v>
      </c>
      <c r="DG91">
        <v>0.566</v>
      </c>
      <c r="DH91">
        <v>0.57</v>
      </c>
      <c r="DI91">
        <v>0.5863</v>
      </c>
      <c r="DJ91">
        <v>0.73</v>
      </c>
      <c r="DK91">
        <v>0.7585</v>
      </c>
      <c r="DL91">
        <v>0.7854</v>
      </c>
      <c r="DM91">
        <v>0.8</v>
      </c>
      <c r="DN91">
        <v>0.8</v>
      </c>
      <c r="DO91">
        <v>0.8</v>
      </c>
      <c r="DP91">
        <v>0.8</v>
      </c>
      <c r="DQ91">
        <v>0.8</v>
      </c>
      <c r="DR91">
        <v>0.8</v>
      </c>
      <c r="DS91">
        <v>0.9301</v>
      </c>
      <c r="DT91">
        <v>0.96</v>
      </c>
      <c r="DU91">
        <v>0.96</v>
      </c>
      <c r="DV91">
        <v>0.96</v>
      </c>
      <c r="DW91">
        <v>0.96</v>
      </c>
      <c r="DX91">
        <v>0.9723</v>
      </c>
    </row>
    <row r="92" spans="1:128">
      <c r="A92">
        <v>9.1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0.0001016</v>
      </c>
      <c r="BL92">
        <v>0.0001266</v>
      </c>
      <c r="BM92">
        <v>0.0001491</v>
      </c>
      <c r="BN92">
        <v>0.0001793</v>
      </c>
      <c r="BO92">
        <v>0.0002277</v>
      </c>
      <c r="BP92">
        <v>0.0002764</v>
      </c>
      <c r="BQ92">
        <v>0.0003262</v>
      </c>
      <c r="BR92">
        <v>0.0003806</v>
      </c>
      <c r="BS92">
        <v>0.0004689</v>
      </c>
      <c r="BT92">
        <v>0.0005573</v>
      </c>
      <c r="BU92">
        <v>0.0006337</v>
      </c>
      <c r="BV92">
        <v>0.0007096</v>
      </c>
      <c r="BW92">
        <v>0.0008003</v>
      </c>
      <c r="BX92">
        <v>0.0008963</v>
      </c>
      <c r="BY92">
        <v>0.001</v>
      </c>
      <c r="BZ92">
        <v>0.003</v>
      </c>
      <c r="CA92">
        <v>0.0067</v>
      </c>
      <c r="CB92">
        <v>0.0135</v>
      </c>
      <c r="CC92">
        <v>0.0234</v>
      </c>
      <c r="CD92">
        <v>0.0371</v>
      </c>
      <c r="CE92">
        <v>0.0527</v>
      </c>
      <c r="CF92">
        <v>0.0702</v>
      </c>
      <c r="CG92">
        <v>0.0899</v>
      </c>
      <c r="CH92">
        <v>0.1085</v>
      </c>
      <c r="CI92">
        <v>0.1276</v>
      </c>
      <c r="CJ92">
        <v>0.146</v>
      </c>
      <c r="CK92">
        <v>0.1631</v>
      </c>
      <c r="CL92">
        <v>0.1786</v>
      </c>
      <c r="CM92">
        <v>0.1925</v>
      </c>
      <c r="CN92">
        <v>0.2062</v>
      </c>
      <c r="CO92">
        <v>0.2759</v>
      </c>
      <c r="CP92">
        <v>0.3437</v>
      </c>
      <c r="CQ92">
        <v>0.3956</v>
      </c>
      <c r="CR92">
        <v>0.4188</v>
      </c>
      <c r="CS92">
        <v>0.4325</v>
      </c>
      <c r="CT92">
        <v>0.4559</v>
      </c>
      <c r="CU92">
        <v>0.4746</v>
      </c>
      <c r="CV92">
        <v>0.4816</v>
      </c>
      <c r="CW92">
        <v>0.4844</v>
      </c>
      <c r="CX92">
        <v>0.4877</v>
      </c>
      <c r="CY92">
        <v>0.4923</v>
      </c>
      <c r="CZ92">
        <v>0.496</v>
      </c>
      <c r="DA92">
        <v>0.5049</v>
      </c>
      <c r="DB92">
        <v>0.5137</v>
      </c>
      <c r="DC92">
        <v>0.5226</v>
      </c>
      <c r="DD92">
        <v>0.5366</v>
      </c>
      <c r="DE92">
        <v>0.5465</v>
      </c>
      <c r="DF92">
        <v>0.5564</v>
      </c>
      <c r="DG92">
        <v>0.566</v>
      </c>
      <c r="DH92">
        <v>0.57</v>
      </c>
      <c r="DI92">
        <v>0.5863</v>
      </c>
      <c r="DJ92">
        <v>0.73</v>
      </c>
      <c r="DK92">
        <v>0.7585</v>
      </c>
      <c r="DL92">
        <v>0.7854</v>
      </c>
      <c r="DM92">
        <v>0.8</v>
      </c>
      <c r="DN92">
        <v>0.8</v>
      </c>
      <c r="DO92">
        <v>0.8</v>
      </c>
      <c r="DP92">
        <v>0.8</v>
      </c>
      <c r="DQ92">
        <v>0.8</v>
      </c>
      <c r="DR92">
        <v>0.8</v>
      </c>
      <c r="DS92">
        <v>0.9301</v>
      </c>
      <c r="DT92">
        <v>0.96</v>
      </c>
      <c r="DU92">
        <v>0.96</v>
      </c>
      <c r="DV92">
        <v>0.96</v>
      </c>
      <c r="DW92">
        <v>0.96</v>
      </c>
      <c r="DX92">
        <v>0.9723</v>
      </c>
    </row>
    <row r="93" spans="1:128">
      <c r="A93">
        <v>9.2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0.0001016</v>
      </c>
      <c r="BL93">
        <v>0.0001266</v>
      </c>
      <c r="BM93">
        <v>0.0001491</v>
      </c>
      <c r="BN93">
        <v>0.0001793</v>
      </c>
      <c r="BO93">
        <v>0.0002277</v>
      </c>
      <c r="BP93">
        <v>0.0002764</v>
      </c>
      <c r="BQ93">
        <v>0.0003262</v>
      </c>
      <c r="BR93">
        <v>0.0003806</v>
      </c>
      <c r="BS93">
        <v>0.0004689</v>
      </c>
      <c r="BT93">
        <v>0.0005573</v>
      </c>
      <c r="BU93">
        <v>0.0006337</v>
      </c>
      <c r="BV93">
        <v>0.0007096</v>
      </c>
      <c r="BW93">
        <v>0.0008003</v>
      </c>
      <c r="BX93">
        <v>0.0008963</v>
      </c>
      <c r="BY93">
        <v>0.001</v>
      </c>
      <c r="BZ93">
        <v>0.003</v>
      </c>
      <c r="CA93">
        <v>0.0067</v>
      </c>
      <c r="CB93">
        <v>0.0135</v>
      </c>
      <c r="CC93">
        <v>0.0234</v>
      </c>
      <c r="CD93">
        <v>0.0371</v>
      </c>
      <c r="CE93">
        <v>0.0527</v>
      </c>
      <c r="CF93">
        <v>0.0702</v>
      </c>
      <c r="CG93">
        <v>0.0899</v>
      </c>
      <c r="CH93">
        <v>0.1085</v>
      </c>
      <c r="CI93">
        <v>0.1276</v>
      </c>
      <c r="CJ93">
        <v>0.146</v>
      </c>
      <c r="CK93">
        <v>0.1631</v>
      </c>
      <c r="CL93">
        <v>0.1786</v>
      </c>
      <c r="CM93">
        <v>0.1925</v>
      </c>
      <c r="CN93">
        <v>0.2062</v>
      </c>
      <c r="CO93">
        <v>0.2759</v>
      </c>
      <c r="CP93">
        <v>0.3437</v>
      </c>
      <c r="CQ93">
        <v>0.3956</v>
      </c>
      <c r="CR93">
        <v>0.4188</v>
      </c>
      <c r="CS93">
        <v>0.4325</v>
      </c>
      <c r="CT93">
        <v>0.4559</v>
      </c>
      <c r="CU93">
        <v>0.4746</v>
      </c>
      <c r="CV93">
        <v>0.4816</v>
      </c>
      <c r="CW93">
        <v>0.4844</v>
      </c>
      <c r="CX93">
        <v>0.4877</v>
      </c>
      <c r="CY93">
        <v>0.4923</v>
      </c>
      <c r="CZ93">
        <v>0.496</v>
      </c>
      <c r="DA93">
        <v>0.5049</v>
      </c>
      <c r="DB93">
        <v>0.5137</v>
      </c>
      <c r="DC93">
        <v>0.5226</v>
      </c>
      <c r="DD93">
        <v>0.5366</v>
      </c>
      <c r="DE93">
        <v>0.5465</v>
      </c>
      <c r="DF93">
        <v>0.5564</v>
      </c>
      <c r="DG93">
        <v>0.566</v>
      </c>
      <c r="DH93">
        <v>0.57</v>
      </c>
      <c r="DI93">
        <v>0.5863</v>
      </c>
      <c r="DJ93">
        <v>0.73</v>
      </c>
      <c r="DK93">
        <v>0.7585</v>
      </c>
      <c r="DL93">
        <v>0.7854</v>
      </c>
      <c r="DM93">
        <v>0.8</v>
      </c>
      <c r="DN93">
        <v>0.8</v>
      </c>
      <c r="DO93">
        <v>0.8</v>
      </c>
      <c r="DP93">
        <v>0.8</v>
      </c>
      <c r="DQ93">
        <v>0.8</v>
      </c>
      <c r="DR93">
        <v>0.8</v>
      </c>
      <c r="DS93">
        <v>0.9301</v>
      </c>
      <c r="DT93">
        <v>0.96</v>
      </c>
      <c r="DU93">
        <v>0.96</v>
      </c>
      <c r="DV93">
        <v>0.96</v>
      </c>
      <c r="DW93">
        <v>0.96</v>
      </c>
      <c r="DX93">
        <v>0.9723</v>
      </c>
    </row>
    <row r="94" spans="1:128">
      <c r="A94">
        <v>9.3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0.0001016</v>
      </c>
      <c r="BL94">
        <v>0.0001266</v>
      </c>
      <c r="BM94">
        <v>0.0001491</v>
      </c>
      <c r="BN94">
        <v>0.0001793</v>
      </c>
      <c r="BO94">
        <v>0.0002277</v>
      </c>
      <c r="BP94">
        <v>0.0002764</v>
      </c>
      <c r="BQ94">
        <v>0.0003262</v>
      </c>
      <c r="BR94">
        <v>0.0003806</v>
      </c>
      <c r="BS94">
        <v>0.0004689</v>
      </c>
      <c r="BT94">
        <v>0.0005573</v>
      </c>
      <c r="BU94">
        <v>0.0006337</v>
      </c>
      <c r="BV94">
        <v>0.0007096</v>
      </c>
      <c r="BW94">
        <v>0.0008003</v>
      </c>
      <c r="BX94">
        <v>0.0008963</v>
      </c>
      <c r="BY94">
        <v>0.001</v>
      </c>
      <c r="BZ94">
        <v>0.003</v>
      </c>
      <c r="CA94">
        <v>0.0067</v>
      </c>
      <c r="CB94">
        <v>0.0135</v>
      </c>
      <c r="CC94">
        <v>0.0234</v>
      </c>
      <c r="CD94">
        <v>0.0371</v>
      </c>
      <c r="CE94">
        <v>0.0527</v>
      </c>
      <c r="CF94">
        <v>0.0702</v>
      </c>
      <c r="CG94">
        <v>0.0899</v>
      </c>
      <c r="CH94">
        <v>0.1085</v>
      </c>
      <c r="CI94">
        <v>0.1276</v>
      </c>
      <c r="CJ94">
        <v>0.146</v>
      </c>
      <c r="CK94">
        <v>0.1631</v>
      </c>
      <c r="CL94">
        <v>0.1786</v>
      </c>
      <c r="CM94">
        <v>0.1925</v>
      </c>
      <c r="CN94">
        <v>0.2062</v>
      </c>
      <c r="CO94">
        <v>0.2759</v>
      </c>
      <c r="CP94">
        <v>0.3437</v>
      </c>
      <c r="CQ94">
        <v>0.3956</v>
      </c>
      <c r="CR94">
        <v>0.4188</v>
      </c>
      <c r="CS94">
        <v>0.4325</v>
      </c>
      <c r="CT94">
        <v>0.4559</v>
      </c>
      <c r="CU94">
        <v>0.4746</v>
      </c>
      <c r="CV94">
        <v>0.4816</v>
      </c>
      <c r="CW94">
        <v>0.4844</v>
      </c>
      <c r="CX94">
        <v>0.4877</v>
      </c>
      <c r="CY94">
        <v>0.4923</v>
      </c>
      <c r="CZ94">
        <v>0.496</v>
      </c>
      <c r="DA94">
        <v>0.5049</v>
      </c>
      <c r="DB94">
        <v>0.5137</v>
      </c>
      <c r="DC94">
        <v>0.5226</v>
      </c>
      <c r="DD94">
        <v>0.5366</v>
      </c>
      <c r="DE94">
        <v>0.5465</v>
      </c>
      <c r="DF94">
        <v>0.5564</v>
      </c>
      <c r="DG94">
        <v>0.566</v>
      </c>
      <c r="DH94">
        <v>0.57</v>
      </c>
      <c r="DI94">
        <v>0.5863</v>
      </c>
      <c r="DJ94">
        <v>0.73</v>
      </c>
      <c r="DK94">
        <v>0.7585</v>
      </c>
      <c r="DL94">
        <v>0.7854</v>
      </c>
      <c r="DM94">
        <v>0.8</v>
      </c>
      <c r="DN94">
        <v>0.8</v>
      </c>
      <c r="DO94">
        <v>0.8</v>
      </c>
      <c r="DP94">
        <v>0.8</v>
      </c>
      <c r="DQ94">
        <v>0.8</v>
      </c>
      <c r="DR94">
        <v>0.8</v>
      </c>
      <c r="DS94">
        <v>0.9301</v>
      </c>
      <c r="DT94">
        <v>0.96</v>
      </c>
      <c r="DU94">
        <v>0.96</v>
      </c>
      <c r="DV94">
        <v>0.96</v>
      </c>
      <c r="DW94">
        <v>0.96</v>
      </c>
      <c r="DX94">
        <v>0.9723</v>
      </c>
    </row>
    <row r="95" spans="1:128">
      <c r="A95">
        <v>9.4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0.0001016</v>
      </c>
      <c r="BL95">
        <v>0.0001266</v>
      </c>
      <c r="BM95">
        <v>0.0001491</v>
      </c>
      <c r="BN95">
        <v>0.0001793</v>
      </c>
      <c r="BO95">
        <v>0.0002277</v>
      </c>
      <c r="BP95">
        <v>0.0002764</v>
      </c>
      <c r="BQ95">
        <v>0.0003262</v>
      </c>
      <c r="BR95">
        <v>0.0003806</v>
      </c>
      <c r="BS95">
        <v>0.0004689</v>
      </c>
      <c r="BT95">
        <v>0.0005573</v>
      </c>
      <c r="BU95">
        <v>0.0006337</v>
      </c>
      <c r="BV95">
        <v>0.0007096</v>
      </c>
      <c r="BW95">
        <v>0.0008003</v>
      </c>
      <c r="BX95">
        <v>0.0008963</v>
      </c>
      <c r="BY95">
        <v>0.001</v>
      </c>
      <c r="BZ95">
        <v>0.003</v>
      </c>
      <c r="CA95">
        <v>0.0067</v>
      </c>
      <c r="CB95">
        <v>0.0135</v>
      </c>
      <c r="CC95">
        <v>0.0234</v>
      </c>
      <c r="CD95">
        <v>0.0371</v>
      </c>
      <c r="CE95">
        <v>0.0527</v>
      </c>
      <c r="CF95">
        <v>0.0702</v>
      </c>
      <c r="CG95">
        <v>0.0899</v>
      </c>
      <c r="CH95">
        <v>0.1085</v>
      </c>
      <c r="CI95">
        <v>0.1276</v>
      </c>
      <c r="CJ95">
        <v>0.146</v>
      </c>
      <c r="CK95">
        <v>0.1631</v>
      </c>
      <c r="CL95">
        <v>0.1786</v>
      </c>
      <c r="CM95">
        <v>0.1925</v>
      </c>
      <c r="CN95">
        <v>0.2062</v>
      </c>
      <c r="CO95">
        <v>0.2759</v>
      </c>
      <c r="CP95">
        <v>0.3437</v>
      </c>
      <c r="CQ95">
        <v>0.3956</v>
      </c>
      <c r="CR95">
        <v>0.4188</v>
      </c>
      <c r="CS95">
        <v>0.4325</v>
      </c>
      <c r="CT95">
        <v>0.4559</v>
      </c>
      <c r="CU95">
        <v>0.4746</v>
      </c>
      <c r="CV95">
        <v>0.4816</v>
      </c>
      <c r="CW95">
        <v>0.4844</v>
      </c>
      <c r="CX95">
        <v>0.4877</v>
      </c>
      <c r="CY95">
        <v>0.4923</v>
      </c>
      <c r="CZ95">
        <v>0.496</v>
      </c>
      <c r="DA95">
        <v>0.5049</v>
      </c>
      <c r="DB95">
        <v>0.5137</v>
      </c>
      <c r="DC95">
        <v>0.5226</v>
      </c>
      <c r="DD95">
        <v>0.5366</v>
      </c>
      <c r="DE95">
        <v>0.5465</v>
      </c>
      <c r="DF95">
        <v>0.5564</v>
      </c>
      <c r="DG95">
        <v>0.566</v>
      </c>
      <c r="DH95">
        <v>0.57</v>
      </c>
      <c r="DI95">
        <v>0.5863</v>
      </c>
      <c r="DJ95">
        <v>0.73</v>
      </c>
      <c r="DK95">
        <v>0.7585</v>
      </c>
      <c r="DL95">
        <v>0.7854</v>
      </c>
      <c r="DM95">
        <v>0.8</v>
      </c>
      <c r="DN95">
        <v>0.8</v>
      </c>
      <c r="DO95">
        <v>0.8</v>
      </c>
      <c r="DP95">
        <v>0.8</v>
      </c>
      <c r="DQ95">
        <v>0.8</v>
      </c>
      <c r="DR95">
        <v>0.8</v>
      </c>
      <c r="DS95">
        <v>0.9301</v>
      </c>
      <c r="DT95">
        <v>0.96</v>
      </c>
      <c r="DU95">
        <v>0.96</v>
      </c>
      <c r="DV95">
        <v>0.96</v>
      </c>
      <c r="DW95">
        <v>0.96</v>
      </c>
      <c r="DX95">
        <v>0.9723</v>
      </c>
    </row>
    <row r="96" spans="1:128">
      <c r="A96">
        <v>9.5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0.0001016</v>
      </c>
      <c r="BL96">
        <v>0.0001266</v>
      </c>
      <c r="BM96">
        <v>0.0001491</v>
      </c>
      <c r="BN96">
        <v>0.0001793</v>
      </c>
      <c r="BO96">
        <v>0.0002277</v>
      </c>
      <c r="BP96">
        <v>0.0002764</v>
      </c>
      <c r="BQ96">
        <v>0.0003262</v>
      </c>
      <c r="BR96">
        <v>0.0003806</v>
      </c>
      <c r="BS96">
        <v>0.0004689</v>
      </c>
      <c r="BT96">
        <v>0.0005573</v>
      </c>
      <c r="BU96">
        <v>0.0006337</v>
      </c>
      <c r="BV96">
        <v>0.0007096</v>
      </c>
      <c r="BW96">
        <v>0.0008003</v>
      </c>
      <c r="BX96">
        <v>0.0008963</v>
      </c>
      <c r="BY96">
        <v>0.001</v>
      </c>
      <c r="BZ96">
        <v>0.003</v>
      </c>
      <c r="CA96">
        <v>0.0067</v>
      </c>
      <c r="CB96">
        <v>0.0135</v>
      </c>
      <c r="CC96">
        <v>0.0234</v>
      </c>
      <c r="CD96">
        <v>0.0371</v>
      </c>
      <c r="CE96">
        <v>0.0527</v>
      </c>
      <c r="CF96">
        <v>0.0702</v>
      </c>
      <c r="CG96">
        <v>0.0899</v>
      </c>
      <c r="CH96">
        <v>0.1085</v>
      </c>
      <c r="CI96">
        <v>0.1276</v>
      </c>
      <c r="CJ96">
        <v>0.146</v>
      </c>
      <c r="CK96">
        <v>0.1631</v>
      </c>
      <c r="CL96">
        <v>0.1786</v>
      </c>
      <c r="CM96">
        <v>0.1925</v>
      </c>
      <c r="CN96">
        <v>0.2062</v>
      </c>
      <c r="CO96">
        <v>0.2759</v>
      </c>
      <c r="CP96">
        <v>0.3437</v>
      </c>
      <c r="CQ96">
        <v>0.3956</v>
      </c>
      <c r="CR96">
        <v>0.4188</v>
      </c>
      <c r="CS96">
        <v>0.4325</v>
      </c>
      <c r="CT96">
        <v>0.4559</v>
      </c>
      <c r="CU96">
        <v>0.4746</v>
      </c>
      <c r="CV96">
        <v>0.4816</v>
      </c>
      <c r="CW96">
        <v>0.4844</v>
      </c>
      <c r="CX96">
        <v>0.4877</v>
      </c>
      <c r="CY96">
        <v>0.4923</v>
      </c>
      <c r="CZ96">
        <v>0.496</v>
      </c>
      <c r="DA96">
        <v>0.5049</v>
      </c>
      <c r="DB96">
        <v>0.5137</v>
      </c>
      <c r="DC96">
        <v>0.5226</v>
      </c>
      <c r="DD96">
        <v>0.5366</v>
      </c>
      <c r="DE96">
        <v>0.5465</v>
      </c>
      <c r="DF96">
        <v>0.5564</v>
      </c>
      <c r="DG96">
        <v>0.566</v>
      </c>
      <c r="DH96">
        <v>0.57</v>
      </c>
      <c r="DI96">
        <v>0.5863</v>
      </c>
      <c r="DJ96">
        <v>0.73</v>
      </c>
      <c r="DK96">
        <v>0.7585</v>
      </c>
      <c r="DL96">
        <v>0.7854</v>
      </c>
      <c r="DM96">
        <v>0.8</v>
      </c>
      <c r="DN96">
        <v>0.8</v>
      </c>
      <c r="DO96">
        <v>0.8</v>
      </c>
      <c r="DP96">
        <v>0.8</v>
      </c>
      <c r="DQ96">
        <v>0.8</v>
      </c>
      <c r="DR96">
        <v>0.8</v>
      </c>
      <c r="DS96">
        <v>0.9301</v>
      </c>
      <c r="DT96">
        <v>0.96</v>
      </c>
      <c r="DU96">
        <v>0.96</v>
      </c>
      <c r="DV96">
        <v>0.96</v>
      </c>
      <c r="DW96">
        <v>0.96</v>
      </c>
      <c r="DX96">
        <v>0.9723</v>
      </c>
    </row>
    <row r="97" spans="1:128">
      <c r="A97">
        <v>9.6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0.0001016</v>
      </c>
      <c r="BL97">
        <v>0.0001266</v>
      </c>
      <c r="BM97">
        <v>0.0001491</v>
      </c>
      <c r="BN97">
        <v>0.0001793</v>
      </c>
      <c r="BO97">
        <v>0.0002277</v>
      </c>
      <c r="BP97">
        <v>0.0002764</v>
      </c>
      <c r="BQ97">
        <v>0.0003262</v>
      </c>
      <c r="BR97">
        <v>0.0003806</v>
      </c>
      <c r="BS97">
        <v>0.0004689</v>
      </c>
      <c r="BT97">
        <v>0.0005573</v>
      </c>
      <c r="BU97">
        <v>0.0006337</v>
      </c>
      <c r="BV97">
        <v>0.0007096</v>
      </c>
      <c r="BW97">
        <v>0.0008003</v>
      </c>
      <c r="BX97">
        <v>0.0008963</v>
      </c>
      <c r="BY97">
        <v>0.001</v>
      </c>
      <c r="BZ97">
        <v>0.003</v>
      </c>
      <c r="CA97">
        <v>0.0067</v>
      </c>
      <c r="CB97">
        <v>0.0135</v>
      </c>
      <c r="CC97">
        <v>0.0234</v>
      </c>
      <c r="CD97">
        <v>0.0371</v>
      </c>
      <c r="CE97">
        <v>0.0527</v>
      </c>
      <c r="CF97">
        <v>0.0702</v>
      </c>
      <c r="CG97">
        <v>0.0899</v>
      </c>
      <c r="CH97">
        <v>0.1085</v>
      </c>
      <c r="CI97">
        <v>0.1276</v>
      </c>
      <c r="CJ97">
        <v>0.146</v>
      </c>
      <c r="CK97">
        <v>0.1631</v>
      </c>
      <c r="CL97">
        <v>0.1786</v>
      </c>
      <c r="CM97">
        <v>0.1925</v>
      </c>
      <c r="CN97">
        <v>0.2062</v>
      </c>
      <c r="CO97">
        <v>0.2759</v>
      </c>
      <c r="CP97">
        <v>0.3437</v>
      </c>
      <c r="CQ97">
        <v>0.3956</v>
      </c>
      <c r="CR97">
        <v>0.4188</v>
      </c>
      <c r="CS97">
        <v>0.4325</v>
      </c>
      <c r="CT97">
        <v>0.4559</v>
      </c>
      <c r="CU97">
        <v>0.4746</v>
      </c>
      <c r="CV97">
        <v>0.4816</v>
      </c>
      <c r="CW97">
        <v>0.4844</v>
      </c>
      <c r="CX97">
        <v>0.4877</v>
      </c>
      <c r="CY97">
        <v>0.4923</v>
      </c>
      <c r="CZ97">
        <v>0.496</v>
      </c>
      <c r="DA97">
        <v>0.5049</v>
      </c>
      <c r="DB97">
        <v>0.5137</v>
      </c>
      <c r="DC97">
        <v>0.5226</v>
      </c>
      <c r="DD97">
        <v>0.5366</v>
      </c>
      <c r="DE97">
        <v>0.5465</v>
      </c>
      <c r="DF97">
        <v>0.5564</v>
      </c>
      <c r="DG97">
        <v>0.566</v>
      </c>
      <c r="DH97">
        <v>0.57</v>
      </c>
      <c r="DI97">
        <v>0.5863</v>
      </c>
      <c r="DJ97">
        <v>0.73</v>
      </c>
      <c r="DK97">
        <v>0.7585</v>
      </c>
      <c r="DL97">
        <v>0.7854</v>
      </c>
      <c r="DM97">
        <v>0.8</v>
      </c>
      <c r="DN97">
        <v>0.8</v>
      </c>
      <c r="DO97">
        <v>0.8</v>
      </c>
      <c r="DP97">
        <v>0.8</v>
      </c>
      <c r="DQ97">
        <v>0.8</v>
      </c>
      <c r="DR97">
        <v>0.8</v>
      </c>
      <c r="DS97">
        <v>0.9301</v>
      </c>
      <c r="DT97">
        <v>0.96</v>
      </c>
      <c r="DU97">
        <v>0.96</v>
      </c>
      <c r="DV97">
        <v>0.96</v>
      </c>
      <c r="DW97">
        <v>0.96</v>
      </c>
      <c r="DX97">
        <v>0.9723</v>
      </c>
    </row>
    <row r="98" spans="1:128">
      <c r="A98">
        <v>9.7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0.0001016</v>
      </c>
      <c r="BL98">
        <v>0.0001266</v>
      </c>
      <c r="BM98">
        <v>0.0001491</v>
      </c>
      <c r="BN98">
        <v>0.0001793</v>
      </c>
      <c r="BO98">
        <v>0.0002277</v>
      </c>
      <c r="BP98">
        <v>0.0002764</v>
      </c>
      <c r="BQ98">
        <v>0.0003262</v>
      </c>
      <c r="BR98">
        <v>0.0003806</v>
      </c>
      <c r="BS98">
        <v>0.0004689</v>
      </c>
      <c r="BT98">
        <v>0.0005573</v>
      </c>
      <c r="BU98">
        <v>0.0006337</v>
      </c>
      <c r="BV98">
        <v>0.0007096</v>
      </c>
      <c r="BW98">
        <v>0.0008003</v>
      </c>
      <c r="BX98">
        <v>0.0008963</v>
      </c>
      <c r="BY98">
        <v>0.001</v>
      </c>
      <c r="BZ98">
        <v>0.003</v>
      </c>
      <c r="CA98">
        <v>0.0067</v>
      </c>
      <c r="CB98">
        <v>0.0135</v>
      </c>
      <c r="CC98">
        <v>0.0234</v>
      </c>
      <c r="CD98">
        <v>0.0371</v>
      </c>
      <c r="CE98">
        <v>0.0527</v>
      </c>
      <c r="CF98">
        <v>0.0702</v>
      </c>
      <c r="CG98">
        <v>0.0899</v>
      </c>
      <c r="CH98">
        <v>0.1085</v>
      </c>
      <c r="CI98">
        <v>0.1276</v>
      </c>
      <c r="CJ98">
        <v>0.146</v>
      </c>
      <c r="CK98">
        <v>0.1631</v>
      </c>
      <c r="CL98">
        <v>0.1786</v>
      </c>
      <c r="CM98">
        <v>0.1925</v>
      </c>
      <c r="CN98">
        <v>0.2062</v>
      </c>
      <c r="CO98">
        <v>0.2759</v>
      </c>
      <c r="CP98">
        <v>0.3437</v>
      </c>
      <c r="CQ98">
        <v>0.3956</v>
      </c>
      <c r="CR98">
        <v>0.4188</v>
      </c>
      <c r="CS98">
        <v>0.4325</v>
      </c>
      <c r="CT98">
        <v>0.4559</v>
      </c>
      <c r="CU98">
        <v>0.4746</v>
      </c>
      <c r="CV98">
        <v>0.4816</v>
      </c>
      <c r="CW98">
        <v>0.4844</v>
      </c>
      <c r="CX98">
        <v>0.4877</v>
      </c>
      <c r="CY98">
        <v>0.4923</v>
      </c>
      <c r="CZ98">
        <v>0.496</v>
      </c>
      <c r="DA98">
        <v>0.5049</v>
      </c>
      <c r="DB98">
        <v>0.5137</v>
      </c>
      <c r="DC98">
        <v>0.5226</v>
      </c>
      <c r="DD98">
        <v>0.5366</v>
      </c>
      <c r="DE98">
        <v>0.5465</v>
      </c>
      <c r="DF98">
        <v>0.5564</v>
      </c>
      <c r="DG98">
        <v>0.566</v>
      </c>
      <c r="DH98">
        <v>0.57</v>
      </c>
      <c r="DI98">
        <v>0.5863</v>
      </c>
      <c r="DJ98">
        <v>0.73</v>
      </c>
      <c r="DK98">
        <v>0.7585</v>
      </c>
      <c r="DL98">
        <v>0.7854</v>
      </c>
      <c r="DM98">
        <v>0.8</v>
      </c>
      <c r="DN98">
        <v>0.8</v>
      </c>
      <c r="DO98">
        <v>0.8</v>
      </c>
      <c r="DP98">
        <v>0.8</v>
      </c>
      <c r="DQ98">
        <v>0.8</v>
      </c>
      <c r="DR98">
        <v>0.8</v>
      </c>
      <c r="DS98">
        <v>0.9301</v>
      </c>
      <c r="DT98">
        <v>0.96</v>
      </c>
      <c r="DU98">
        <v>0.96</v>
      </c>
      <c r="DV98">
        <v>0.96</v>
      </c>
      <c r="DW98">
        <v>0.96</v>
      </c>
      <c r="DX98">
        <v>0.9723</v>
      </c>
    </row>
    <row r="99" spans="1:128">
      <c r="A99">
        <v>9.8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0.0001016</v>
      </c>
      <c r="BL99">
        <v>0.0001266</v>
      </c>
      <c r="BM99">
        <v>0.0001491</v>
      </c>
      <c r="BN99">
        <v>0.0001793</v>
      </c>
      <c r="BO99">
        <v>0.0002277</v>
      </c>
      <c r="BP99">
        <v>0.0002764</v>
      </c>
      <c r="BQ99">
        <v>0.0003262</v>
      </c>
      <c r="BR99">
        <v>0.0003806</v>
      </c>
      <c r="BS99">
        <v>0.0004689</v>
      </c>
      <c r="BT99">
        <v>0.0005573</v>
      </c>
      <c r="BU99">
        <v>0.0006337</v>
      </c>
      <c r="BV99">
        <v>0.0007096</v>
      </c>
      <c r="BW99">
        <v>0.0008003</v>
      </c>
      <c r="BX99">
        <v>0.0008963</v>
      </c>
      <c r="BY99">
        <v>0.001</v>
      </c>
      <c r="BZ99">
        <v>0.003</v>
      </c>
      <c r="CA99">
        <v>0.0067</v>
      </c>
      <c r="CB99">
        <v>0.0135</v>
      </c>
      <c r="CC99">
        <v>0.0234</v>
      </c>
      <c r="CD99">
        <v>0.0371</v>
      </c>
      <c r="CE99">
        <v>0.0527</v>
      </c>
      <c r="CF99">
        <v>0.0702</v>
      </c>
      <c r="CG99">
        <v>0.0899</v>
      </c>
      <c r="CH99">
        <v>0.1085</v>
      </c>
      <c r="CI99">
        <v>0.1276</v>
      </c>
      <c r="CJ99">
        <v>0.146</v>
      </c>
      <c r="CK99">
        <v>0.1631</v>
      </c>
      <c r="CL99">
        <v>0.1786</v>
      </c>
      <c r="CM99">
        <v>0.1925</v>
      </c>
      <c r="CN99">
        <v>0.2062</v>
      </c>
      <c r="CO99">
        <v>0.2759</v>
      </c>
      <c r="CP99">
        <v>0.3437</v>
      </c>
      <c r="CQ99">
        <v>0.3956</v>
      </c>
      <c r="CR99">
        <v>0.4188</v>
      </c>
      <c r="CS99">
        <v>0.4325</v>
      </c>
      <c r="CT99">
        <v>0.4559</v>
      </c>
      <c r="CU99">
        <v>0.4746</v>
      </c>
      <c r="CV99">
        <v>0.4816</v>
      </c>
      <c r="CW99">
        <v>0.4844</v>
      </c>
      <c r="CX99">
        <v>0.4877</v>
      </c>
      <c r="CY99">
        <v>0.4923</v>
      </c>
      <c r="CZ99">
        <v>0.496</v>
      </c>
      <c r="DA99">
        <v>0.5049</v>
      </c>
      <c r="DB99">
        <v>0.5137</v>
      </c>
      <c r="DC99">
        <v>0.5226</v>
      </c>
      <c r="DD99">
        <v>0.5366</v>
      </c>
      <c r="DE99">
        <v>0.5465</v>
      </c>
      <c r="DF99">
        <v>0.5564</v>
      </c>
      <c r="DG99">
        <v>0.566</v>
      </c>
      <c r="DH99">
        <v>0.57</v>
      </c>
      <c r="DI99">
        <v>0.5863</v>
      </c>
      <c r="DJ99">
        <v>0.73</v>
      </c>
      <c r="DK99">
        <v>0.7585</v>
      </c>
      <c r="DL99">
        <v>0.7854</v>
      </c>
      <c r="DM99">
        <v>0.8</v>
      </c>
      <c r="DN99">
        <v>0.8</v>
      </c>
      <c r="DO99">
        <v>0.8</v>
      </c>
      <c r="DP99">
        <v>0.8</v>
      </c>
      <c r="DQ99">
        <v>0.8</v>
      </c>
      <c r="DR99">
        <v>0.8</v>
      </c>
      <c r="DS99">
        <v>0.9301</v>
      </c>
      <c r="DT99">
        <v>0.96</v>
      </c>
      <c r="DU99">
        <v>0.96</v>
      </c>
      <c r="DV99">
        <v>0.96</v>
      </c>
      <c r="DW99">
        <v>0.96</v>
      </c>
      <c r="DX99">
        <v>0.9723</v>
      </c>
    </row>
    <row r="100" spans="1:128">
      <c r="A100">
        <v>9.9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0.0001016</v>
      </c>
      <c r="BL100">
        <v>0.0001266</v>
      </c>
      <c r="BM100">
        <v>0.0001491</v>
      </c>
      <c r="BN100">
        <v>0.0001793</v>
      </c>
      <c r="BO100">
        <v>0.0002277</v>
      </c>
      <c r="BP100">
        <v>0.0002764</v>
      </c>
      <c r="BQ100">
        <v>0.0003262</v>
      </c>
      <c r="BR100">
        <v>0.0003806</v>
      </c>
      <c r="BS100">
        <v>0.0004689</v>
      </c>
      <c r="BT100">
        <v>0.0005573</v>
      </c>
      <c r="BU100">
        <v>0.0006337</v>
      </c>
      <c r="BV100">
        <v>0.0007096</v>
      </c>
      <c r="BW100">
        <v>0.0008003</v>
      </c>
      <c r="BX100">
        <v>0.0008963</v>
      </c>
      <c r="BY100">
        <v>0.001</v>
      </c>
      <c r="BZ100">
        <v>0.003</v>
      </c>
      <c r="CA100">
        <v>0.0067</v>
      </c>
      <c r="CB100">
        <v>0.0135</v>
      </c>
      <c r="CC100">
        <v>0.0234</v>
      </c>
      <c r="CD100">
        <v>0.0371</v>
      </c>
      <c r="CE100">
        <v>0.0527</v>
      </c>
      <c r="CF100">
        <v>0.0702</v>
      </c>
      <c r="CG100">
        <v>0.0899</v>
      </c>
      <c r="CH100">
        <v>0.1085</v>
      </c>
      <c r="CI100">
        <v>0.1276</v>
      </c>
      <c r="CJ100">
        <v>0.146</v>
      </c>
      <c r="CK100">
        <v>0.1631</v>
      </c>
      <c r="CL100">
        <v>0.1786</v>
      </c>
      <c r="CM100">
        <v>0.1925</v>
      </c>
      <c r="CN100">
        <v>0.2062</v>
      </c>
      <c r="CO100">
        <v>0.2759</v>
      </c>
      <c r="CP100">
        <v>0.3437</v>
      </c>
      <c r="CQ100">
        <v>0.3956</v>
      </c>
      <c r="CR100">
        <v>0.4188</v>
      </c>
      <c r="CS100">
        <v>0.4325</v>
      </c>
      <c r="CT100">
        <v>0.4559</v>
      </c>
      <c r="CU100">
        <v>0.4746</v>
      </c>
      <c r="CV100">
        <v>0.4816</v>
      </c>
      <c r="CW100">
        <v>0.4844</v>
      </c>
      <c r="CX100">
        <v>0.4877</v>
      </c>
      <c r="CY100">
        <v>0.4923</v>
      </c>
      <c r="CZ100">
        <v>0.496</v>
      </c>
      <c r="DA100">
        <v>0.5049</v>
      </c>
      <c r="DB100">
        <v>0.5137</v>
      </c>
      <c r="DC100">
        <v>0.5226</v>
      </c>
      <c r="DD100">
        <v>0.5366</v>
      </c>
      <c r="DE100">
        <v>0.5465</v>
      </c>
      <c r="DF100">
        <v>0.5564</v>
      </c>
      <c r="DG100">
        <v>0.566</v>
      </c>
      <c r="DH100">
        <v>0.57</v>
      </c>
      <c r="DI100">
        <v>0.5863</v>
      </c>
      <c r="DJ100">
        <v>0.73</v>
      </c>
      <c r="DK100">
        <v>0.7585</v>
      </c>
      <c r="DL100">
        <v>0.7854</v>
      </c>
      <c r="DM100">
        <v>0.8</v>
      </c>
      <c r="DN100">
        <v>0.8</v>
      </c>
      <c r="DO100">
        <v>0.8</v>
      </c>
      <c r="DP100">
        <v>0.8</v>
      </c>
      <c r="DQ100">
        <v>0.8</v>
      </c>
      <c r="DR100">
        <v>0.8</v>
      </c>
      <c r="DS100">
        <v>0.9301</v>
      </c>
      <c r="DT100">
        <v>0.96</v>
      </c>
      <c r="DU100">
        <v>0.96</v>
      </c>
      <c r="DV100">
        <v>0.96</v>
      </c>
      <c r="DW100">
        <v>0.96</v>
      </c>
      <c r="DX100">
        <v>0.9723</v>
      </c>
    </row>
    <row r="101" spans="1:128">
      <c r="A101">
        <v>10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0.0001016</v>
      </c>
      <c r="BL101">
        <v>0.0001266</v>
      </c>
      <c r="BM101">
        <v>0.0001491</v>
      </c>
      <c r="BN101">
        <v>0.0001793</v>
      </c>
      <c r="BO101">
        <v>0.0002277</v>
      </c>
      <c r="BP101">
        <v>0.0002764</v>
      </c>
      <c r="BQ101">
        <v>0.0003262</v>
      </c>
      <c r="BR101">
        <v>0.0003806</v>
      </c>
      <c r="BS101">
        <v>0.0004689</v>
      </c>
      <c r="BT101">
        <v>0.0005573</v>
      </c>
      <c r="BU101">
        <v>0.0006337</v>
      </c>
      <c r="BV101">
        <v>0.0007096</v>
      </c>
      <c r="BW101">
        <v>0.0008003</v>
      </c>
      <c r="BX101">
        <v>0.0008963</v>
      </c>
      <c r="BY101">
        <v>0.001</v>
      </c>
      <c r="BZ101">
        <v>0.003</v>
      </c>
      <c r="CA101">
        <v>0.0067</v>
      </c>
      <c r="CB101">
        <v>0.0135</v>
      </c>
      <c r="CC101">
        <v>0.0234</v>
      </c>
      <c r="CD101">
        <v>0.0371</v>
      </c>
      <c r="CE101">
        <v>0.0527</v>
      </c>
      <c r="CF101">
        <v>0.0702</v>
      </c>
      <c r="CG101">
        <v>0.0899</v>
      </c>
      <c r="CH101">
        <v>0.1085</v>
      </c>
      <c r="CI101">
        <v>0.1276</v>
      </c>
      <c r="CJ101">
        <v>0.146</v>
      </c>
      <c r="CK101">
        <v>0.1631</v>
      </c>
      <c r="CL101">
        <v>0.1786</v>
      </c>
      <c r="CM101">
        <v>0.1925</v>
      </c>
      <c r="CN101">
        <v>0.2062</v>
      </c>
      <c r="CO101">
        <v>0.2759</v>
      </c>
      <c r="CP101">
        <v>0.3437</v>
      </c>
      <c r="CQ101">
        <v>0.3956</v>
      </c>
      <c r="CR101">
        <v>0.4188</v>
      </c>
      <c r="CS101">
        <v>0.4325</v>
      </c>
      <c r="CT101">
        <v>0.4559</v>
      </c>
      <c r="CU101">
        <v>0.4746</v>
      </c>
      <c r="CV101">
        <v>0.4816</v>
      </c>
      <c r="CW101">
        <v>0.4844</v>
      </c>
      <c r="CX101">
        <v>0.4877</v>
      </c>
      <c r="CY101">
        <v>0.4923</v>
      </c>
      <c r="CZ101">
        <v>0.496</v>
      </c>
      <c r="DA101">
        <v>0.5049</v>
      </c>
      <c r="DB101">
        <v>0.5137</v>
      </c>
      <c r="DC101">
        <v>0.5226</v>
      </c>
      <c r="DD101">
        <v>0.5366</v>
      </c>
      <c r="DE101">
        <v>0.5465</v>
      </c>
      <c r="DF101">
        <v>0.5564</v>
      </c>
      <c r="DG101">
        <v>0.566</v>
      </c>
      <c r="DH101">
        <v>0.57</v>
      </c>
      <c r="DI101">
        <v>0.5863</v>
      </c>
      <c r="DJ101">
        <v>0.73</v>
      </c>
      <c r="DK101">
        <v>0.7585</v>
      </c>
      <c r="DL101">
        <v>0.7854</v>
      </c>
      <c r="DM101">
        <v>0.8</v>
      </c>
      <c r="DN101">
        <v>0.8</v>
      </c>
      <c r="DO101">
        <v>0.8</v>
      </c>
      <c r="DP101">
        <v>0.8</v>
      </c>
      <c r="DQ101">
        <v>0.8</v>
      </c>
      <c r="DR101">
        <v>0.8</v>
      </c>
      <c r="DS101">
        <v>0.9301</v>
      </c>
      <c r="DT101">
        <v>0.96</v>
      </c>
      <c r="DU101">
        <v>0.96</v>
      </c>
      <c r="DV101">
        <v>0.96</v>
      </c>
      <c r="DW101">
        <v>0.96</v>
      </c>
      <c r="DX101">
        <v>0.9723</v>
      </c>
    </row>
  </sheetData>
  <pageMargins left="0.7" right="0.7" top="0.75" bottom="0.75" header="0.3" footer="0.3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X101"/>
  <sheetViews>
    <sheetView tabSelected="1" zoomScale="55" zoomScaleNormal="55" topLeftCell="N14" workbookViewId="0">
      <selection activeCell="AC84" sqref="AC84"/>
    </sheetView>
  </sheetViews>
  <sheetFormatPr defaultColWidth="9" defaultRowHeight="13.5"/>
  <sheetData>
    <row r="1" spans="2:128">
      <c r="B1">
        <v>25</v>
      </c>
      <c r="C1">
        <v>26</v>
      </c>
      <c r="D1">
        <v>27</v>
      </c>
      <c r="E1">
        <v>28</v>
      </c>
      <c r="F1">
        <v>29</v>
      </c>
      <c r="G1">
        <v>30</v>
      </c>
      <c r="H1">
        <v>31</v>
      </c>
      <c r="I1">
        <v>32</v>
      </c>
      <c r="J1">
        <v>33</v>
      </c>
      <c r="K1">
        <v>34</v>
      </c>
      <c r="L1">
        <v>35</v>
      </c>
      <c r="M1">
        <v>36</v>
      </c>
      <c r="N1">
        <v>37</v>
      </c>
      <c r="O1">
        <v>38</v>
      </c>
      <c r="P1">
        <v>39</v>
      </c>
      <c r="Q1">
        <v>40</v>
      </c>
      <c r="R1">
        <v>41</v>
      </c>
      <c r="S1">
        <v>42</v>
      </c>
      <c r="T1">
        <v>43</v>
      </c>
      <c r="U1">
        <v>44</v>
      </c>
      <c r="V1">
        <v>45</v>
      </c>
      <c r="W1">
        <v>46</v>
      </c>
      <c r="X1">
        <v>47</v>
      </c>
      <c r="Y1">
        <v>48</v>
      </c>
      <c r="Z1">
        <v>49</v>
      </c>
      <c r="AA1">
        <v>50</v>
      </c>
      <c r="AB1">
        <v>51</v>
      </c>
      <c r="AC1">
        <v>52</v>
      </c>
      <c r="AD1">
        <v>53</v>
      </c>
      <c r="AE1">
        <v>54</v>
      </c>
      <c r="AF1">
        <v>55</v>
      </c>
      <c r="AG1">
        <v>56</v>
      </c>
      <c r="AH1">
        <v>57</v>
      </c>
      <c r="AI1">
        <v>58</v>
      </c>
      <c r="AJ1">
        <v>59</v>
      </c>
      <c r="AK1">
        <v>60</v>
      </c>
      <c r="AL1">
        <v>61</v>
      </c>
      <c r="AM1">
        <v>62</v>
      </c>
      <c r="AN1">
        <v>63</v>
      </c>
      <c r="AO1">
        <v>64</v>
      </c>
      <c r="AP1">
        <v>65</v>
      </c>
      <c r="AQ1">
        <v>66</v>
      </c>
      <c r="AR1">
        <v>67</v>
      </c>
      <c r="AS1">
        <v>68</v>
      </c>
      <c r="AT1">
        <v>69</v>
      </c>
      <c r="AU1">
        <v>70</v>
      </c>
      <c r="AV1">
        <v>71</v>
      </c>
      <c r="AW1">
        <v>72</v>
      </c>
      <c r="AX1">
        <v>73</v>
      </c>
      <c r="AY1">
        <v>74</v>
      </c>
      <c r="AZ1">
        <v>75</v>
      </c>
      <c r="BA1">
        <v>76</v>
      </c>
      <c r="BB1">
        <v>77</v>
      </c>
      <c r="BC1">
        <v>78</v>
      </c>
      <c r="BD1">
        <v>79</v>
      </c>
      <c r="BE1">
        <v>80</v>
      </c>
      <c r="BF1">
        <v>81</v>
      </c>
      <c r="BG1">
        <v>82</v>
      </c>
      <c r="BH1">
        <v>83</v>
      </c>
      <c r="BI1">
        <v>84</v>
      </c>
      <c r="BJ1">
        <v>85</v>
      </c>
      <c r="BK1">
        <v>86</v>
      </c>
      <c r="BL1">
        <v>87</v>
      </c>
      <c r="BM1">
        <v>88</v>
      </c>
      <c r="BN1">
        <v>89</v>
      </c>
      <c r="BO1">
        <v>90</v>
      </c>
      <c r="BP1">
        <v>91</v>
      </c>
      <c r="BQ1">
        <v>92</v>
      </c>
      <c r="BR1">
        <v>93</v>
      </c>
      <c r="BS1">
        <v>94</v>
      </c>
      <c r="BT1">
        <v>95</v>
      </c>
      <c r="BU1">
        <v>96</v>
      </c>
      <c r="BV1">
        <v>97</v>
      </c>
      <c r="BW1">
        <v>98</v>
      </c>
      <c r="BX1">
        <v>99</v>
      </c>
      <c r="BY1">
        <v>100</v>
      </c>
      <c r="BZ1">
        <v>110</v>
      </c>
      <c r="CA1">
        <v>120</v>
      </c>
      <c r="CB1">
        <v>130</v>
      </c>
      <c r="CC1">
        <v>140</v>
      </c>
      <c r="CD1">
        <v>150</v>
      </c>
      <c r="CE1">
        <v>160</v>
      </c>
      <c r="CF1">
        <v>170</v>
      </c>
      <c r="CG1">
        <v>180</v>
      </c>
      <c r="CH1">
        <v>190</v>
      </c>
      <c r="CI1">
        <v>200</v>
      </c>
      <c r="CJ1">
        <v>210</v>
      </c>
      <c r="CK1">
        <v>220</v>
      </c>
      <c r="CL1">
        <v>230</v>
      </c>
      <c r="CM1">
        <v>240</v>
      </c>
      <c r="CN1">
        <v>250</v>
      </c>
      <c r="CO1">
        <v>300</v>
      </c>
      <c r="CP1">
        <v>350</v>
      </c>
      <c r="CQ1">
        <v>400</v>
      </c>
      <c r="CR1">
        <v>450</v>
      </c>
      <c r="CS1">
        <v>500</v>
      </c>
      <c r="CT1">
        <v>600</v>
      </c>
      <c r="CU1">
        <v>700</v>
      </c>
      <c r="CV1">
        <v>800</v>
      </c>
      <c r="CW1">
        <v>900</v>
      </c>
      <c r="CX1">
        <v>1000</v>
      </c>
      <c r="CY1">
        <v>1200</v>
      </c>
      <c r="CZ1">
        <v>1400</v>
      </c>
      <c r="DA1">
        <v>1600</v>
      </c>
      <c r="DB1">
        <v>1800</v>
      </c>
      <c r="DC1">
        <v>2000</v>
      </c>
      <c r="DD1">
        <v>2500</v>
      </c>
      <c r="DE1">
        <v>3000</v>
      </c>
      <c r="DF1">
        <v>3500</v>
      </c>
      <c r="DG1">
        <v>4000</v>
      </c>
      <c r="DH1">
        <v>4500</v>
      </c>
      <c r="DI1">
        <v>5000</v>
      </c>
      <c r="DJ1">
        <v>6000</v>
      </c>
      <c r="DK1">
        <v>7000</v>
      </c>
      <c r="DL1">
        <v>8000</v>
      </c>
      <c r="DM1">
        <v>9000</v>
      </c>
      <c r="DN1">
        <v>10000</v>
      </c>
      <c r="DO1">
        <v>11000</v>
      </c>
      <c r="DP1">
        <v>12000</v>
      </c>
      <c r="DQ1">
        <v>13000</v>
      </c>
      <c r="DR1">
        <v>14000</v>
      </c>
      <c r="DS1">
        <v>15000</v>
      </c>
      <c r="DT1">
        <v>16000</v>
      </c>
      <c r="DU1">
        <v>17000</v>
      </c>
      <c r="DV1">
        <v>18000</v>
      </c>
      <c r="DW1">
        <v>19000</v>
      </c>
      <c r="DX1">
        <v>20000</v>
      </c>
    </row>
    <row r="2" spans="1:128">
      <c r="A2">
        <v>0.1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1.104e-7</v>
      </c>
      <c r="CB2">
        <v>1.018e-5</v>
      </c>
      <c r="CC2">
        <v>5.435e-5</v>
      </c>
      <c r="CD2">
        <v>0.0001364</v>
      </c>
      <c r="CE2">
        <v>0.0002235</v>
      </c>
      <c r="CF2">
        <v>0.0002859</v>
      </c>
      <c r="CG2">
        <v>0.0003289</v>
      </c>
      <c r="CH2">
        <v>0.000338</v>
      </c>
      <c r="CI2">
        <v>0.0003397</v>
      </c>
      <c r="CJ2">
        <v>0.0003428</v>
      </c>
      <c r="CK2">
        <v>0.0003769</v>
      </c>
      <c r="CL2">
        <v>0.0004162</v>
      </c>
      <c r="CM2">
        <v>0.0004473</v>
      </c>
      <c r="CN2">
        <v>0.0004577</v>
      </c>
      <c r="CO2">
        <v>0.0004623</v>
      </c>
      <c r="CP2">
        <v>0.0004895</v>
      </c>
      <c r="CQ2">
        <v>0.0004925</v>
      </c>
      <c r="CR2">
        <v>0.0006113</v>
      </c>
      <c r="CS2">
        <v>0.0008028</v>
      </c>
      <c r="CT2">
        <v>0.0008292</v>
      </c>
      <c r="CU2">
        <v>0.0009198</v>
      </c>
      <c r="CV2">
        <v>0.0012</v>
      </c>
      <c r="CW2">
        <v>0.0013</v>
      </c>
      <c r="CX2">
        <v>0.0014</v>
      </c>
      <c r="CY2">
        <v>0.0018</v>
      </c>
      <c r="CZ2">
        <v>0.0022</v>
      </c>
      <c r="DA2">
        <v>0.0024</v>
      </c>
      <c r="DB2">
        <v>0.0034</v>
      </c>
      <c r="DC2">
        <v>0.0058</v>
      </c>
      <c r="DD2">
        <v>0.0138</v>
      </c>
      <c r="DE2">
        <v>0.0286</v>
      </c>
      <c r="DF2">
        <v>0.0819</v>
      </c>
      <c r="DG2">
        <v>0.1499</v>
      </c>
      <c r="DH2">
        <v>0.209</v>
      </c>
      <c r="DI2">
        <v>0.2961</v>
      </c>
      <c r="DJ2">
        <v>0.4409</v>
      </c>
      <c r="DK2">
        <v>0.5255</v>
      </c>
      <c r="DL2">
        <v>0.6097</v>
      </c>
      <c r="DM2">
        <v>0.6855</v>
      </c>
      <c r="DN2">
        <v>0.7356</v>
      </c>
      <c r="DO2">
        <v>0.7615</v>
      </c>
      <c r="DP2">
        <v>0.7809</v>
      </c>
      <c r="DQ2">
        <v>0.7964</v>
      </c>
      <c r="DR2">
        <v>0.7993</v>
      </c>
      <c r="DS2">
        <v>0.9301</v>
      </c>
      <c r="DT2">
        <v>0.96</v>
      </c>
      <c r="DU2">
        <v>0.96</v>
      </c>
      <c r="DV2">
        <v>0.96</v>
      </c>
      <c r="DW2">
        <v>0.96</v>
      </c>
      <c r="DX2">
        <v>0.9723</v>
      </c>
    </row>
    <row r="3" spans="1:128">
      <c r="A3">
        <v>0.2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1.104e-7</v>
      </c>
      <c r="CB3">
        <v>1.018e-5</v>
      </c>
      <c r="CC3">
        <v>5.435e-5</v>
      </c>
      <c r="CD3">
        <v>0.0001364</v>
      </c>
      <c r="CE3">
        <v>0.0002235</v>
      </c>
      <c r="CF3">
        <v>0.0002859</v>
      </c>
      <c r="CG3">
        <v>0.0003289</v>
      </c>
      <c r="CH3">
        <v>0.000338</v>
      </c>
      <c r="CI3">
        <v>0.0003397</v>
      </c>
      <c r="CJ3">
        <v>0.0003428</v>
      </c>
      <c r="CK3">
        <v>0.0003769</v>
      </c>
      <c r="CL3">
        <v>0.0004162</v>
      </c>
      <c r="CM3">
        <v>0.0004473</v>
      </c>
      <c r="CN3">
        <v>0.0004577</v>
      </c>
      <c r="CO3">
        <v>0.0004623</v>
      </c>
      <c r="CP3">
        <v>0.0004927</v>
      </c>
      <c r="CQ3">
        <v>0.0006274</v>
      </c>
      <c r="CR3">
        <v>0.0008212</v>
      </c>
      <c r="CS3">
        <v>0.0008292</v>
      </c>
      <c r="CT3">
        <v>0.000887</v>
      </c>
      <c r="CU3">
        <v>0.0013</v>
      </c>
      <c r="CV3">
        <v>0.0013</v>
      </c>
      <c r="CW3">
        <v>0.0015</v>
      </c>
      <c r="CX3">
        <v>0.0017</v>
      </c>
      <c r="CY3">
        <v>0.0021</v>
      </c>
      <c r="CZ3">
        <v>0.0027</v>
      </c>
      <c r="DA3">
        <v>0.0055</v>
      </c>
      <c r="DB3">
        <v>0.0108</v>
      </c>
      <c r="DC3">
        <v>0.0158</v>
      </c>
      <c r="DD3">
        <v>0.0587</v>
      </c>
      <c r="DE3">
        <v>0.1413</v>
      </c>
      <c r="DF3">
        <v>0.2135</v>
      </c>
      <c r="DG3">
        <v>0.2542</v>
      </c>
      <c r="DH3">
        <v>0.2853</v>
      </c>
      <c r="DI3">
        <v>0.3804</v>
      </c>
      <c r="DJ3">
        <v>0.5648</v>
      </c>
      <c r="DK3">
        <v>0.6702</v>
      </c>
      <c r="DL3">
        <v>0.7418</v>
      </c>
      <c r="DM3">
        <v>0.779</v>
      </c>
      <c r="DN3">
        <v>0.79</v>
      </c>
      <c r="DO3">
        <v>0.7947</v>
      </c>
      <c r="DP3">
        <v>0.7979</v>
      </c>
      <c r="DQ3">
        <v>0.8</v>
      </c>
      <c r="DR3">
        <v>0.8</v>
      </c>
      <c r="DS3">
        <v>0.9301</v>
      </c>
      <c r="DT3">
        <v>0.96</v>
      </c>
      <c r="DU3">
        <v>0.96</v>
      </c>
      <c r="DV3">
        <v>0.96</v>
      </c>
      <c r="DW3">
        <v>0.96</v>
      </c>
      <c r="DX3">
        <v>0.9723</v>
      </c>
    </row>
    <row r="4" spans="1:128">
      <c r="A4">
        <v>0.3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1.104e-7</v>
      </c>
      <c r="CB4">
        <v>1.018e-5</v>
      </c>
      <c r="CC4">
        <v>5.435e-5</v>
      </c>
      <c r="CD4">
        <v>0.0001364</v>
      </c>
      <c r="CE4">
        <v>0.0002235</v>
      </c>
      <c r="CF4">
        <v>0.0002859</v>
      </c>
      <c r="CG4">
        <v>0.0003289</v>
      </c>
      <c r="CH4">
        <v>0.000338</v>
      </c>
      <c r="CI4">
        <v>0.0003397</v>
      </c>
      <c r="CJ4">
        <v>0.0003428</v>
      </c>
      <c r="CK4">
        <v>0.0003769</v>
      </c>
      <c r="CL4">
        <v>0.0004162</v>
      </c>
      <c r="CM4">
        <v>0.0004473</v>
      </c>
      <c r="CN4">
        <v>0.0004577</v>
      </c>
      <c r="CO4">
        <v>0.0004788</v>
      </c>
      <c r="CP4">
        <v>0.0007152</v>
      </c>
      <c r="CQ4">
        <v>0.0008287</v>
      </c>
      <c r="CR4">
        <v>0.0008327</v>
      </c>
      <c r="CS4">
        <v>0.0009719</v>
      </c>
      <c r="CT4">
        <v>0.0013</v>
      </c>
      <c r="CU4">
        <v>0.0015</v>
      </c>
      <c r="CV4">
        <v>0.0018</v>
      </c>
      <c r="CW4">
        <v>0.002</v>
      </c>
      <c r="CX4">
        <v>0.0021</v>
      </c>
      <c r="CY4">
        <v>0.0046</v>
      </c>
      <c r="CZ4">
        <v>0.0113</v>
      </c>
      <c r="DA4">
        <v>0.0182</v>
      </c>
      <c r="DB4">
        <v>0.0407</v>
      </c>
      <c r="DC4">
        <v>0.0763</v>
      </c>
      <c r="DD4">
        <v>0.1744</v>
      </c>
      <c r="DE4">
        <v>0.245</v>
      </c>
      <c r="DF4">
        <v>0.2876</v>
      </c>
      <c r="DG4">
        <v>0.3289</v>
      </c>
      <c r="DH4">
        <v>0.3714</v>
      </c>
      <c r="DI4">
        <v>0.4942</v>
      </c>
      <c r="DJ4">
        <v>0.6911</v>
      </c>
      <c r="DK4">
        <v>0.7439</v>
      </c>
      <c r="DL4">
        <v>0.7794</v>
      </c>
      <c r="DM4">
        <v>0.7978</v>
      </c>
      <c r="DN4">
        <v>0.7988</v>
      </c>
      <c r="DO4">
        <v>0.7996</v>
      </c>
      <c r="DP4">
        <v>0.8</v>
      </c>
      <c r="DQ4">
        <v>0.8</v>
      </c>
      <c r="DR4">
        <v>0.8</v>
      </c>
      <c r="DS4">
        <v>0.9301</v>
      </c>
      <c r="DT4">
        <v>0.96</v>
      </c>
      <c r="DU4">
        <v>0.96</v>
      </c>
      <c r="DV4">
        <v>0.96</v>
      </c>
      <c r="DW4">
        <v>0.96</v>
      </c>
      <c r="DX4">
        <v>0.9723</v>
      </c>
    </row>
    <row r="5" spans="1:128">
      <c r="A5">
        <v>0.4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1.104e-7</v>
      </c>
      <c r="CB5">
        <v>1.018e-5</v>
      </c>
      <c r="CC5">
        <v>5.435e-5</v>
      </c>
      <c r="CD5">
        <v>0.0001364</v>
      </c>
      <c r="CE5">
        <v>0.0002235</v>
      </c>
      <c r="CF5">
        <v>0.0002859</v>
      </c>
      <c r="CG5">
        <v>0.0003289</v>
      </c>
      <c r="CH5">
        <v>0.000338</v>
      </c>
      <c r="CI5">
        <v>0.0003397</v>
      </c>
      <c r="CJ5">
        <v>0.0003428</v>
      </c>
      <c r="CK5">
        <v>0.0003787</v>
      </c>
      <c r="CL5">
        <v>0.0004263</v>
      </c>
      <c r="CM5">
        <v>0.0004824</v>
      </c>
      <c r="CN5">
        <v>0.000529</v>
      </c>
      <c r="CO5">
        <v>0.0007906</v>
      </c>
      <c r="CP5">
        <v>0.0008888</v>
      </c>
      <c r="CQ5">
        <v>0.0012</v>
      </c>
      <c r="CR5">
        <v>0.0014</v>
      </c>
      <c r="CS5">
        <v>0.0015</v>
      </c>
      <c r="CT5">
        <v>0.002</v>
      </c>
      <c r="CU5">
        <v>0.0023</v>
      </c>
      <c r="CV5">
        <v>0.004</v>
      </c>
      <c r="CW5">
        <v>0.0068</v>
      </c>
      <c r="CX5">
        <v>0.0098</v>
      </c>
      <c r="CY5">
        <v>0.0185</v>
      </c>
      <c r="CZ5">
        <v>0.0514</v>
      </c>
      <c r="DA5">
        <v>0.0935</v>
      </c>
      <c r="DB5">
        <v>0.1469</v>
      </c>
      <c r="DC5">
        <v>0.1918</v>
      </c>
      <c r="DD5">
        <v>0.2681</v>
      </c>
      <c r="DE5">
        <v>0.3247</v>
      </c>
      <c r="DF5">
        <v>0.3807</v>
      </c>
      <c r="DG5">
        <v>0.4298</v>
      </c>
      <c r="DH5">
        <v>0.4607</v>
      </c>
      <c r="DI5">
        <v>0.5678</v>
      </c>
      <c r="DJ5">
        <v>0.7241</v>
      </c>
      <c r="DK5">
        <v>0.7569</v>
      </c>
      <c r="DL5">
        <v>0.7848</v>
      </c>
      <c r="DM5">
        <v>0.8</v>
      </c>
      <c r="DN5">
        <v>0.8</v>
      </c>
      <c r="DO5">
        <v>0.8</v>
      </c>
      <c r="DP5">
        <v>0.8</v>
      </c>
      <c r="DQ5">
        <v>0.8</v>
      </c>
      <c r="DR5">
        <v>0.8</v>
      </c>
      <c r="DS5">
        <v>0.9301</v>
      </c>
      <c r="DT5">
        <v>0.96</v>
      </c>
      <c r="DU5">
        <v>0.96</v>
      </c>
      <c r="DV5">
        <v>0.96</v>
      </c>
      <c r="DW5">
        <v>0.96</v>
      </c>
      <c r="DX5">
        <v>0.9723</v>
      </c>
    </row>
    <row r="6" spans="1:128">
      <c r="A6">
        <v>0.5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1.104e-7</v>
      </c>
      <c r="CB6">
        <v>1.018e-5</v>
      </c>
      <c r="CC6">
        <v>5.435e-5</v>
      </c>
      <c r="CD6">
        <v>0.0001364</v>
      </c>
      <c r="CE6">
        <v>0.0002235</v>
      </c>
      <c r="CF6">
        <v>0.000286</v>
      </c>
      <c r="CG6">
        <v>0.0003325</v>
      </c>
      <c r="CH6">
        <v>0.000363</v>
      </c>
      <c r="CI6">
        <v>0.0004045</v>
      </c>
      <c r="CJ6">
        <v>0.0004649</v>
      </c>
      <c r="CK6">
        <v>0.0005774</v>
      </c>
      <c r="CL6">
        <v>0.0006812</v>
      </c>
      <c r="CM6">
        <v>0.0007658</v>
      </c>
      <c r="CN6">
        <v>0.0008272</v>
      </c>
      <c r="CO6">
        <v>0.0011</v>
      </c>
      <c r="CP6">
        <v>0.0016</v>
      </c>
      <c r="CQ6">
        <v>0.0018</v>
      </c>
      <c r="CR6">
        <v>0.0022</v>
      </c>
      <c r="CS6">
        <v>0.003</v>
      </c>
      <c r="CT6">
        <v>0.0068</v>
      </c>
      <c r="CU6">
        <v>0.0107</v>
      </c>
      <c r="CV6">
        <v>0.0151</v>
      </c>
      <c r="CW6">
        <v>0.0246</v>
      </c>
      <c r="CX6">
        <v>0.0424</v>
      </c>
      <c r="CY6">
        <v>0.0901</v>
      </c>
      <c r="CZ6">
        <v>0.1563</v>
      </c>
      <c r="DA6">
        <v>0.2052</v>
      </c>
      <c r="DB6">
        <v>0.2564</v>
      </c>
      <c r="DC6">
        <v>0.286</v>
      </c>
      <c r="DD6">
        <v>0.3586</v>
      </c>
      <c r="DE6">
        <v>0.4257</v>
      </c>
      <c r="DF6">
        <v>0.4635</v>
      </c>
      <c r="DG6">
        <v>0.4786</v>
      </c>
      <c r="DH6">
        <v>0.4873</v>
      </c>
      <c r="DI6">
        <v>0.5836</v>
      </c>
      <c r="DJ6">
        <v>0.7295</v>
      </c>
      <c r="DK6">
        <v>0.7585</v>
      </c>
      <c r="DL6">
        <v>0.7854</v>
      </c>
      <c r="DM6">
        <v>0.8</v>
      </c>
      <c r="DN6">
        <v>0.8</v>
      </c>
      <c r="DO6">
        <v>0.8</v>
      </c>
      <c r="DP6">
        <v>0.8</v>
      </c>
      <c r="DQ6">
        <v>0.8</v>
      </c>
      <c r="DR6">
        <v>0.8</v>
      </c>
      <c r="DS6">
        <v>0.9301</v>
      </c>
      <c r="DT6">
        <v>0.96</v>
      </c>
      <c r="DU6">
        <v>0.96</v>
      </c>
      <c r="DV6">
        <v>0.96</v>
      </c>
      <c r="DW6">
        <v>0.96</v>
      </c>
      <c r="DX6">
        <v>0.9723</v>
      </c>
    </row>
    <row r="7" spans="1:128">
      <c r="A7">
        <v>0.6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1.104e-7</v>
      </c>
      <c r="CB7">
        <v>1.018e-5</v>
      </c>
      <c r="CC7">
        <v>5.435e-5</v>
      </c>
      <c r="CD7">
        <v>0.0001364</v>
      </c>
      <c r="CE7">
        <v>0.0002305</v>
      </c>
      <c r="CF7">
        <v>0.0003233</v>
      </c>
      <c r="CG7">
        <v>0.0004185</v>
      </c>
      <c r="CH7">
        <v>0.0005104</v>
      </c>
      <c r="CI7">
        <v>0.0006108</v>
      </c>
      <c r="CJ7">
        <v>0.0007061</v>
      </c>
      <c r="CK7">
        <v>0.0008356</v>
      </c>
      <c r="CL7">
        <v>0.0009788</v>
      </c>
      <c r="CM7">
        <v>0.0011</v>
      </c>
      <c r="CN7">
        <v>0.0012</v>
      </c>
      <c r="CO7">
        <v>0.0018</v>
      </c>
      <c r="CP7">
        <v>0.0025</v>
      </c>
      <c r="CQ7">
        <v>0.0048</v>
      </c>
      <c r="CR7">
        <v>0.0078</v>
      </c>
      <c r="CS7">
        <v>0.0108</v>
      </c>
      <c r="CT7">
        <v>0.0186</v>
      </c>
      <c r="CU7">
        <v>0.0399</v>
      </c>
      <c r="CV7">
        <v>0.0672</v>
      </c>
      <c r="CW7">
        <v>0.0945</v>
      </c>
      <c r="CX7">
        <v>0.1229</v>
      </c>
      <c r="CY7">
        <v>0.19</v>
      </c>
      <c r="CZ7">
        <v>0.252</v>
      </c>
      <c r="DA7">
        <v>0.2872</v>
      </c>
      <c r="DB7">
        <v>0.3388</v>
      </c>
      <c r="DC7">
        <v>0.3734</v>
      </c>
      <c r="DD7">
        <v>0.4469</v>
      </c>
      <c r="DE7">
        <v>0.4775</v>
      </c>
      <c r="DF7">
        <v>0.486</v>
      </c>
      <c r="DG7">
        <v>0.4909</v>
      </c>
      <c r="DH7">
        <v>0.4952</v>
      </c>
      <c r="DI7">
        <v>0.5863</v>
      </c>
      <c r="DJ7">
        <v>0.73</v>
      </c>
      <c r="DK7">
        <v>0.7585</v>
      </c>
      <c r="DL7">
        <v>0.7854</v>
      </c>
      <c r="DM7">
        <v>0.8</v>
      </c>
      <c r="DN7">
        <v>0.8</v>
      </c>
      <c r="DO7">
        <v>0.8</v>
      </c>
      <c r="DP7">
        <v>0.8</v>
      </c>
      <c r="DQ7">
        <v>0.8</v>
      </c>
      <c r="DR7">
        <v>0.8</v>
      </c>
      <c r="DS7">
        <v>0.9301</v>
      </c>
      <c r="DT7">
        <v>0.96</v>
      </c>
      <c r="DU7">
        <v>0.96</v>
      </c>
      <c r="DV7">
        <v>0.96</v>
      </c>
      <c r="DW7">
        <v>0.96</v>
      </c>
      <c r="DX7">
        <v>0.9723</v>
      </c>
    </row>
    <row r="8" spans="1:128">
      <c r="A8">
        <v>0.7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1.104e-7</v>
      </c>
      <c r="CB8">
        <v>1.018e-5</v>
      </c>
      <c r="CC8">
        <v>5.435e-5</v>
      </c>
      <c r="CD8">
        <v>0.0001449</v>
      </c>
      <c r="CE8">
        <v>0.0002677</v>
      </c>
      <c r="CF8">
        <v>0.0003943</v>
      </c>
      <c r="CG8">
        <v>0.0005544</v>
      </c>
      <c r="CH8">
        <v>0.0006855</v>
      </c>
      <c r="CI8">
        <v>0.0008341</v>
      </c>
      <c r="CJ8">
        <v>0.0009866</v>
      </c>
      <c r="CK8">
        <v>0.0012</v>
      </c>
      <c r="CL8">
        <v>0.0014</v>
      </c>
      <c r="CM8">
        <v>0.0015</v>
      </c>
      <c r="CN8">
        <v>0.0016</v>
      </c>
      <c r="CO8">
        <v>0.0032</v>
      </c>
      <c r="CP8">
        <v>0.0071</v>
      </c>
      <c r="CQ8">
        <v>0.0115</v>
      </c>
      <c r="CR8">
        <v>0.0168</v>
      </c>
      <c r="CS8">
        <v>0.0288</v>
      </c>
      <c r="CT8">
        <v>0.0657</v>
      </c>
      <c r="CU8">
        <v>0.1044</v>
      </c>
      <c r="CV8">
        <v>0.1454</v>
      </c>
      <c r="CW8">
        <v>0.1837</v>
      </c>
      <c r="CX8">
        <v>0.2113</v>
      </c>
      <c r="CY8">
        <v>0.2629</v>
      </c>
      <c r="CZ8">
        <v>0.3234</v>
      </c>
      <c r="DA8">
        <v>0.363</v>
      </c>
      <c r="DB8">
        <v>0.4172</v>
      </c>
      <c r="DC8">
        <v>0.4487</v>
      </c>
      <c r="DD8">
        <v>0.482</v>
      </c>
      <c r="DE8">
        <v>0.489</v>
      </c>
      <c r="DF8">
        <v>0.4938</v>
      </c>
      <c r="DG8">
        <v>0.5002</v>
      </c>
      <c r="DH8">
        <v>0.5074</v>
      </c>
      <c r="DI8">
        <v>0.5863</v>
      </c>
      <c r="DJ8">
        <v>0.73</v>
      </c>
      <c r="DK8">
        <v>0.7585</v>
      </c>
      <c r="DL8">
        <v>0.7854</v>
      </c>
      <c r="DM8">
        <v>0.8</v>
      </c>
      <c r="DN8">
        <v>0.8</v>
      </c>
      <c r="DO8">
        <v>0.8</v>
      </c>
      <c r="DP8">
        <v>0.8</v>
      </c>
      <c r="DQ8">
        <v>0.8</v>
      </c>
      <c r="DR8">
        <v>0.8</v>
      </c>
      <c r="DS8">
        <v>0.9301</v>
      </c>
      <c r="DT8">
        <v>0.96</v>
      </c>
      <c r="DU8">
        <v>0.96</v>
      </c>
      <c r="DV8">
        <v>0.96</v>
      </c>
      <c r="DW8">
        <v>0.96</v>
      </c>
      <c r="DX8">
        <v>0.9723</v>
      </c>
    </row>
    <row r="9" spans="1:128">
      <c r="A9">
        <v>0.8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1.104e-7</v>
      </c>
      <c r="CB9">
        <v>1.018e-5</v>
      </c>
      <c r="CC9">
        <v>5.707e-5</v>
      </c>
      <c r="CD9">
        <v>0.0001626</v>
      </c>
      <c r="CE9">
        <v>0.0003093</v>
      </c>
      <c r="CF9">
        <v>0.0004859</v>
      </c>
      <c r="CG9">
        <v>0.0006865</v>
      </c>
      <c r="CH9">
        <v>0.0008706</v>
      </c>
      <c r="CI9">
        <v>0.0011</v>
      </c>
      <c r="CJ9">
        <v>0.0013</v>
      </c>
      <c r="CK9">
        <v>0.0015</v>
      </c>
      <c r="CL9">
        <v>0.0017</v>
      </c>
      <c r="CM9">
        <v>0.002</v>
      </c>
      <c r="CN9">
        <v>0.0024</v>
      </c>
      <c r="CO9">
        <v>0.0069</v>
      </c>
      <c r="CP9">
        <v>0.0127</v>
      </c>
      <c r="CQ9">
        <v>0.0238</v>
      </c>
      <c r="CR9">
        <v>0.0467</v>
      </c>
      <c r="CS9">
        <v>0.0732</v>
      </c>
      <c r="CT9">
        <v>0.1251</v>
      </c>
      <c r="CU9">
        <v>0.1797</v>
      </c>
      <c r="CV9">
        <v>0.2137</v>
      </c>
      <c r="CW9">
        <v>0.2416</v>
      </c>
      <c r="CX9">
        <v>0.2701</v>
      </c>
      <c r="CY9">
        <v>0.326</v>
      </c>
      <c r="CZ9">
        <v>0.3871</v>
      </c>
      <c r="DA9">
        <v>0.4294</v>
      </c>
      <c r="DB9">
        <v>0.4693</v>
      </c>
      <c r="DC9">
        <v>0.4808</v>
      </c>
      <c r="DD9">
        <v>0.4896</v>
      </c>
      <c r="DE9">
        <v>0.4966</v>
      </c>
      <c r="DF9">
        <v>0.5044</v>
      </c>
      <c r="DG9">
        <v>0.5119</v>
      </c>
      <c r="DH9">
        <v>0.5208</v>
      </c>
      <c r="DI9">
        <v>0.5863</v>
      </c>
      <c r="DJ9">
        <v>0.73</v>
      </c>
      <c r="DK9">
        <v>0.7585</v>
      </c>
      <c r="DL9">
        <v>0.7854</v>
      </c>
      <c r="DM9">
        <v>0.8</v>
      </c>
      <c r="DN9">
        <v>0.8</v>
      </c>
      <c r="DO9">
        <v>0.8</v>
      </c>
      <c r="DP9">
        <v>0.8</v>
      </c>
      <c r="DQ9">
        <v>0.8</v>
      </c>
      <c r="DR9">
        <v>0.8</v>
      </c>
      <c r="DS9">
        <v>0.9301</v>
      </c>
      <c r="DT9">
        <v>0.96</v>
      </c>
      <c r="DU9">
        <v>0.96</v>
      </c>
      <c r="DV9">
        <v>0.96</v>
      </c>
      <c r="DW9">
        <v>0.96</v>
      </c>
      <c r="DX9">
        <v>0.9723</v>
      </c>
    </row>
    <row r="10" spans="1:128">
      <c r="A10">
        <v>0.9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1.104e-7</v>
      </c>
      <c r="CB10">
        <v>1.018e-5</v>
      </c>
      <c r="CC10">
        <v>5.897e-5</v>
      </c>
      <c r="CD10">
        <v>0.0001781</v>
      </c>
      <c r="CE10">
        <v>0.0003543</v>
      </c>
      <c r="CF10">
        <v>0.0005705</v>
      </c>
      <c r="CG10">
        <v>0.0008169</v>
      </c>
      <c r="CH10">
        <v>0.001</v>
      </c>
      <c r="CI10">
        <v>0.0013</v>
      </c>
      <c r="CJ10">
        <v>0.0015</v>
      </c>
      <c r="CK10">
        <v>0.0019</v>
      </c>
      <c r="CL10">
        <v>0.0024</v>
      </c>
      <c r="CM10">
        <v>0.0032</v>
      </c>
      <c r="CN10">
        <v>0.0042</v>
      </c>
      <c r="CO10">
        <v>0.0109</v>
      </c>
      <c r="CP10">
        <v>0.0229</v>
      </c>
      <c r="CQ10">
        <v>0.0527</v>
      </c>
      <c r="CR10">
        <v>0.0865</v>
      </c>
      <c r="CS10">
        <v>0.1211</v>
      </c>
      <c r="CT10">
        <v>0.1858</v>
      </c>
      <c r="CU10">
        <v>0.224</v>
      </c>
      <c r="CV10">
        <v>0.2584</v>
      </c>
      <c r="CW10">
        <v>0.293</v>
      </c>
      <c r="CX10">
        <v>0.32</v>
      </c>
      <c r="CY10">
        <v>0.377</v>
      </c>
      <c r="CZ10">
        <v>0.4403</v>
      </c>
      <c r="DA10">
        <v>0.4636</v>
      </c>
      <c r="DB10">
        <v>0.4835</v>
      </c>
      <c r="DC10">
        <v>0.4873</v>
      </c>
      <c r="DD10">
        <v>0.4948</v>
      </c>
      <c r="DE10">
        <v>0.5048</v>
      </c>
      <c r="DF10">
        <v>0.5146</v>
      </c>
      <c r="DG10">
        <v>0.5244</v>
      </c>
      <c r="DH10">
        <v>0.5323</v>
      </c>
      <c r="DI10">
        <v>0.5863</v>
      </c>
      <c r="DJ10">
        <v>0.73</v>
      </c>
      <c r="DK10">
        <v>0.7585</v>
      </c>
      <c r="DL10">
        <v>0.7854</v>
      </c>
      <c r="DM10">
        <v>0.8</v>
      </c>
      <c r="DN10">
        <v>0.8</v>
      </c>
      <c r="DO10">
        <v>0.8</v>
      </c>
      <c r="DP10">
        <v>0.8</v>
      </c>
      <c r="DQ10">
        <v>0.8</v>
      </c>
      <c r="DR10">
        <v>0.8</v>
      </c>
      <c r="DS10">
        <v>0.9301</v>
      </c>
      <c r="DT10">
        <v>0.96</v>
      </c>
      <c r="DU10">
        <v>0.96</v>
      </c>
      <c r="DV10">
        <v>0.96</v>
      </c>
      <c r="DW10">
        <v>0.96</v>
      </c>
      <c r="DX10">
        <v>0.9723</v>
      </c>
    </row>
    <row r="11" spans="1:128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1.104e-7</v>
      </c>
      <c r="CB11">
        <v>1.042e-5</v>
      </c>
      <c r="CC11">
        <v>6.416e-5</v>
      </c>
      <c r="CD11">
        <v>0.0001964</v>
      </c>
      <c r="CE11">
        <v>0.0003979</v>
      </c>
      <c r="CF11">
        <v>0.0006447</v>
      </c>
      <c r="CG11">
        <v>0.0009307</v>
      </c>
      <c r="CH11">
        <v>0.0012</v>
      </c>
      <c r="CI11">
        <v>0.0015</v>
      </c>
      <c r="CJ11">
        <v>0.002</v>
      </c>
      <c r="CK11">
        <v>0.0027</v>
      </c>
      <c r="CL11">
        <v>0.0036</v>
      </c>
      <c r="CM11">
        <v>0.0049</v>
      </c>
      <c r="CN11">
        <v>0.0063</v>
      </c>
      <c r="CO11">
        <v>0.0157</v>
      </c>
      <c r="CP11">
        <v>0.042</v>
      </c>
      <c r="CQ11">
        <v>0.0842</v>
      </c>
      <c r="CR11">
        <v>0.1258</v>
      </c>
      <c r="CS11">
        <v>0.1662</v>
      </c>
      <c r="CT11">
        <v>0.2178</v>
      </c>
      <c r="CU11">
        <v>0.2595</v>
      </c>
      <c r="CV11">
        <v>0.3</v>
      </c>
      <c r="CW11">
        <v>0.3303</v>
      </c>
      <c r="CX11">
        <v>0.3601</v>
      </c>
      <c r="CY11">
        <v>0.4204</v>
      </c>
      <c r="CZ11">
        <v>0.4653</v>
      </c>
      <c r="DA11">
        <v>0.4733</v>
      </c>
      <c r="DB11">
        <v>0.4882</v>
      </c>
      <c r="DC11">
        <v>0.4917</v>
      </c>
      <c r="DD11">
        <v>0.5005</v>
      </c>
      <c r="DE11">
        <v>0.5126</v>
      </c>
      <c r="DF11">
        <v>0.5248</v>
      </c>
      <c r="DG11">
        <v>0.532</v>
      </c>
      <c r="DH11">
        <v>0.5364</v>
      </c>
      <c r="DI11">
        <v>0.5863</v>
      </c>
      <c r="DJ11">
        <v>0.73</v>
      </c>
      <c r="DK11">
        <v>0.7585</v>
      </c>
      <c r="DL11">
        <v>0.7854</v>
      </c>
      <c r="DM11">
        <v>0.8</v>
      </c>
      <c r="DN11">
        <v>0.8</v>
      </c>
      <c r="DO11">
        <v>0.8</v>
      </c>
      <c r="DP11">
        <v>0.8</v>
      </c>
      <c r="DQ11">
        <v>0.8</v>
      </c>
      <c r="DR11">
        <v>0.8</v>
      </c>
      <c r="DS11">
        <v>0.9301</v>
      </c>
      <c r="DT11">
        <v>0.96</v>
      </c>
      <c r="DU11">
        <v>0.96</v>
      </c>
      <c r="DV11">
        <v>0.96</v>
      </c>
      <c r="DW11">
        <v>0.96</v>
      </c>
      <c r="DX11">
        <v>0.9723</v>
      </c>
    </row>
    <row r="12" spans="1:128">
      <c r="A12">
        <v>1.1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1.104e-7</v>
      </c>
      <c r="CB12">
        <v>1.09e-5</v>
      </c>
      <c r="CC12">
        <v>6.948e-5</v>
      </c>
      <c r="CD12">
        <v>0.0002164</v>
      </c>
      <c r="CE12">
        <v>0.0004446</v>
      </c>
      <c r="CF12">
        <v>0.0007274</v>
      </c>
      <c r="CG12">
        <v>0.001</v>
      </c>
      <c r="CH12">
        <v>0.0014</v>
      </c>
      <c r="CI12">
        <v>0.0019</v>
      </c>
      <c r="CJ12">
        <v>0.0026</v>
      </c>
      <c r="CK12">
        <v>0.0036</v>
      </c>
      <c r="CL12">
        <v>0.005</v>
      </c>
      <c r="CM12">
        <v>0.0066</v>
      </c>
      <c r="CN12">
        <v>0.0083</v>
      </c>
      <c r="CO12">
        <v>0.0231</v>
      </c>
      <c r="CP12">
        <v>0.0636</v>
      </c>
      <c r="CQ12">
        <v>0.1135</v>
      </c>
      <c r="CR12">
        <v>0.1586</v>
      </c>
      <c r="CS12">
        <v>0.1954</v>
      </c>
      <c r="CT12">
        <v>0.2434</v>
      </c>
      <c r="CU12">
        <v>0.2929</v>
      </c>
      <c r="CV12">
        <v>0.33</v>
      </c>
      <c r="CW12">
        <v>0.3646</v>
      </c>
      <c r="CX12">
        <v>0.3979</v>
      </c>
      <c r="CY12">
        <v>0.4454</v>
      </c>
      <c r="CZ12">
        <v>0.4723</v>
      </c>
      <c r="DA12">
        <v>0.4791</v>
      </c>
      <c r="DB12">
        <v>0.4915</v>
      </c>
      <c r="DC12">
        <v>0.4935</v>
      </c>
      <c r="DD12">
        <v>0.5057</v>
      </c>
      <c r="DE12">
        <v>0.5199</v>
      </c>
      <c r="DF12">
        <v>0.5312</v>
      </c>
      <c r="DG12">
        <v>0.5352</v>
      </c>
      <c r="DH12">
        <v>0.5401</v>
      </c>
      <c r="DI12">
        <v>0.5863</v>
      </c>
      <c r="DJ12">
        <v>0.73</v>
      </c>
      <c r="DK12">
        <v>0.7585</v>
      </c>
      <c r="DL12">
        <v>0.7854</v>
      </c>
      <c r="DM12">
        <v>0.8</v>
      </c>
      <c r="DN12">
        <v>0.8</v>
      </c>
      <c r="DO12">
        <v>0.8</v>
      </c>
      <c r="DP12">
        <v>0.8</v>
      </c>
      <c r="DQ12">
        <v>0.8</v>
      </c>
      <c r="DR12">
        <v>0.8</v>
      </c>
      <c r="DS12">
        <v>0.9301</v>
      </c>
      <c r="DT12">
        <v>0.96</v>
      </c>
      <c r="DU12">
        <v>0.96</v>
      </c>
      <c r="DV12">
        <v>0.96</v>
      </c>
      <c r="DW12">
        <v>0.96</v>
      </c>
      <c r="DX12">
        <v>0.9723</v>
      </c>
    </row>
    <row r="13" spans="1:128">
      <c r="A13">
        <v>1.2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1.104e-7</v>
      </c>
      <c r="CB13">
        <v>1.126e-5</v>
      </c>
      <c r="CC13">
        <v>7.434e-5</v>
      </c>
      <c r="CD13">
        <v>0.0002335</v>
      </c>
      <c r="CE13">
        <v>0.0004848</v>
      </c>
      <c r="CF13">
        <v>0.0007997</v>
      </c>
      <c r="CG13">
        <v>0.0012</v>
      </c>
      <c r="CH13">
        <v>0.0017</v>
      </c>
      <c r="CI13">
        <v>0.0023</v>
      </c>
      <c r="CJ13">
        <v>0.0033</v>
      </c>
      <c r="CK13">
        <v>0.0047</v>
      </c>
      <c r="CL13">
        <v>0.0064</v>
      </c>
      <c r="CM13">
        <v>0.0082</v>
      </c>
      <c r="CN13">
        <v>0.0103</v>
      </c>
      <c r="CO13">
        <v>0.0329</v>
      </c>
      <c r="CP13">
        <v>0.0833</v>
      </c>
      <c r="CQ13">
        <v>0.1381</v>
      </c>
      <c r="CR13">
        <v>0.1821</v>
      </c>
      <c r="CS13">
        <v>0.2133</v>
      </c>
      <c r="CT13">
        <v>0.267</v>
      </c>
      <c r="CU13">
        <v>0.3187</v>
      </c>
      <c r="CV13">
        <v>0.3584</v>
      </c>
      <c r="CW13">
        <v>0.3966</v>
      </c>
      <c r="CX13">
        <v>0.4257</v>
      </c>
      <c r="CY13">
        <v>0.457</v>
      </c>
      <c r="CZ13">
        <v>0.4769</v>
      </c>
      <c r="DA13">
        <v>0.4835</v>
      </c>
      <c r="DB13">
        <v>0.4928</v>
      </c>
      <c r="DC13">
        <v>0.4946</v>
      </c>
      <c r="DD13">
        <v>0.5104</v>
      </c>
      <c r="DE13">
        <v>0.5263</v>
      </c>
      <c r="DF13">
        <v>0.5336</v>
      </c>
      <c r="DG13">
        <v>0.5382</v>
      </c>
      <c r="DH13">
        <v>0.5435</v>
      </c>
      <c r="DI13">
        <v>0.5863</v>
      </c>
      <c r="DJ13">
        <v>0.73</v>
      </c>
      <c r="DK13">
        <v>0.7585</v>
      </c>
      <c r="DL13">
        <v>0.7854</v>
      </c>
      <c r="DM13">
        <v>0.8</v>
      </c>
      <c r="DN13">
        <v>0.8</v>
      </c>
      <c r="DO13">
        <v>0.8</v>
      </c>
      <c r="DP13">
        <v>0.8</v>
      </c>
      <c r="DQ13">
        <v>0.8</v>
      </c>
      <c r="DR13">
        <v>0.8</v>
      </c>
      <c r="DS13">
        <v>0.9301</v>
      </c>
      <c r="DT13">
        <v>0.96</v>
      </c>
      <c r="DU13">
        <v>0.96</v>
      </c>
      <c r="DV13">
        <v>0.96</v>
      </c>
      <c r="DW13">
        <v>0.96</v>
      </c>
      <c r="DX13">
        <v>0.9723</v>
      </c>
    </row>
    <row r="14" spans="1:128">
      <c r="A14">
        <v>1.3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1.104e-7</v>
      </c>
      <c r="CB14">
        <v>1.177e-5</v>
      </c>
      <c r="CC14">
        <v>7.845e-5</v>
      </c>
      <c r="CD14">
        <v>0.0002513</v>
      </c>
      <c r="CE14">
        <v>0.0005274</v>
      </c>
      <c r="CF14">
        <v>0.0008737</v>
      </c>
      <c r="CG14">
        <v>0.0013</v>
      </c>
      <c r="CH14">
        <v>0.002</v>
      </c>
      <c r="CI14">
        <v>0.0029</v>
      </c>
      <c r="CJ14">
        <v>0.0041</v>
      </c>
      <c r="CK14">
        <v>0.0058</v>
      </c>
      <c r="CL14">
        <v>0.0077</v>
      </c>
      <c r="CM14">
        <v>0.0099</v>
      </c>
      <c r="CN14">
        <v>0.0125</v>
      </c>
      <c r="CO14">
        <v>0.0435</v>
      </c>
      <c r="CP14">
        <v>0.1003</v>
      </c>
      <c r="CQ14">
        <v>0.1564</v>
      </c>
      <c r="CR14">
        <v>0.1975</v>
      </c>
      <c r="CS14">
        <v>0.2288</v>
      </c>
      <c r="CT14">
        <v>0.2892</v>
      </c>
      <c r="CU14">
        <v>0.3412</v>
      </c>
      <c r="CV14">
        <v>0.3854</v>
      </c>
      <c r="CW14">
        <v>0.4213</v>
      </c>
      <c r="CX14">
        <v>0.4411</v>
      </c>
      <c r="CY14">
        <v>0.4643</v>
      </c>
      <c r="CZ14">
        <v>0.4809</v>
      </c>
      <c r="DA14">
        <v>0.4864</v>
      </c>
      <c r="DB14">
        <v>0.4933</v>
      </c>
      <c r="DC14">
        <v>0.4972</v>
      </c>
      <c r="DD14">
        <v>0.5144</v>
      </c>
      <c r="DE14">
        <v>0.5304</v>
      </c>
      <c r="DF14">
        <v>0.5358</v>
      </c>
      <c r="DG14">
        <v>0.5411</v>
      </c>
      <c r="DH14">
        <v>0.5469</v>
      </c>
      <c r="DI14">
        <v>0.5863</v>
      </c>
      <c r="DJ14">
        <v>0.73</v>
      </c>
      <c r="DK14">
        <v>0.7585</v>
      </c>
      <c r="DL14">
        <v>0.7854</v>
      </c>
      <c r="DM14">
        <v>0.8</v>
      </c>
      <c r="DN14">
        <v>0.8</v>
      </c>
      <c r="DO14">
        <v>0.8</v>
      </c>
      <c r="DP14">
        <v>0.8</v>
      </c>
      <c r="DQ14">
        <v>0.8</v>
      </c>
      <c r="DR14">
        <v>0.8</v>
      </c>
      <c r="DS14">
        <v>0.9301</v>
      </c>
      <c r="DT14">
        <v>0.96</v>
      </c>
      <c r="DU14">
        <v>0.96</v>
      </c>
      <c r="DV14">
        <v>0.96</v>
      </c>
      <c r="DW14">
        <v>0.96</v>
      </c>
      <c r="DX14">
        <v>0.9723</v>
      </c>
    </row>
    <row r="15" spans="1:128">
      <c r="A15">
        <v>1.4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1.104e-7</v>
      </c>
      <c r="CB15">
        <v>1.221e-5</v>
      </c>
      <c r="CC15">
        <v>8.275e-5</v>
      </c>
      <c r="CD15">
        <v>0.0002697</v>
      </c>
      <c r="CE15">
        <v>0.0005723</v>
      </c>
      <c r="CF15">
        <v>0.0009648</v>
      </c>
      <c r="CG15">
        <v>0.0015</v>
      </c>
      <c r="CH15">
        <v>0.0023</v>
      </c>
      <c r="CI15">
        <v>0.0034</v>
      </c>
      <c r="CJ15">
        <v>0.005</v>
      </c>
      <c r="CK15">
        <v>0.0068</v>
      </c>
      <c r="CL15">
        <v>0.009</v>
      </c>
      <c r="CM15">
        <v>0.0116</v>
      </c>
      <c r="CN15">
        <v>0.015</v>
      </c>
      <c r="CO15">
        <v>0.0539</v>
      </c>
      <c r="CP15">
        <v>0.1148</v>
      </c>
      <c r="CQ15">
        <v>0.1701</v>
      </c>
      <c r="CR15">
        <v>0.2094</v>
      </c>
      <c r="CS15">
        <v>0.2431</v>
      </c>
      <c r="CT15">
        <v>0.3093</v>
      </c>
      <c r="CU15">
        <v>0.3628</v>
      </c>
      <c r="CV15">
        <v>0.4075</v>
      </c>
      <c r="CW15">
        <v>0.4354</v>
      </c>
      <c r="CX15">
        <v>0.4499</v>
      </c>
      <c r="CY15">
        <v>0.4712</v>
      </c>
      <c r="CZ15">
        <v>0.4837</v>
      </c>
      <c r="DA15">
        <v>0.4884</v>
      </c>
      <c r="DB15">
        <v>0.4937</v>
      </c>
      <c r="DC15">
        <v>0.4997</v>
      </c>
      <c r="DD15">
        <v>0.5178</v>
      </c>
      <c r="DE15">
        <v>0.5319</v>
      </c>
      <c r="DF15">
        <v>0.5378</v>
      </c>
      <c r="DG15">
        <v>0.5438</v>
      </c>
      <c r="DH15">
        <v>0.5502</v>
      </c>
      <c r="DI15">
        <v>0.5863</v>
      </c>
      <c r="DJ15">
        <v>0.73</v>
      </c>
      <c r="DK15">
        <v>0.7585</v>
      </c>
      <c r="DL15">
        <v>0.7854</v>
      </c>
      <c r="DM15">
        <v>0.8</v>
      </c>
      <c r="DN15">
        <v>0.8</v>
      </c>
      <c r="DO15">
        <v>0.8</v>
      </c>
      <c r="DP15">
        <v>0.8</v>
      </c>
      <c r="DQ15">
        <v>0.8</v>
      </c>
      <c r="DR15">
        <v>0.8</v>
      </c>
      <c r="DS15">
        <v>0.9301</v>
      </c>
      <c r="DT15">
        <v>0.96</v>
      </c>
      <c r="DU15">
        <v>0.96</v>
      </c>
      <c r="DV15">
        <v>0.96</v>
      </c>
      <c r="DW15">
        <v>0.96</v>
      </c>
      <c r="DX15">
        <v>0.9723</v>
      </c>
    </row>
    <row r="16" spans="1:128">
      <c r="A16">
        <v>1.5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1.104e-7</v>
      </c>
      <c r="CB16">
        <v>1.257e-5</v>
      </c>
      <c r="CC16">
        <v>8.837e-5</v>
      </c>
      <c r="CD16">
        <v>0.0002882</v>
      </c>
      <c r="CE16">
        <v>0.0006165</v>
      </c>
      <c r="CF16">
        <v>0.0011</v>
      </c>
      <c r="CG16">
        <v>0.0018</v>
      </c>
      <c r="CH16">
        <v>0.0027</v>
      </c>
      <c r="CI16">
        <v>0.0041</v>
      </c>
      <c r="CJ16">
        <v>0.0058</v>
      </c>
      <c r="CK16">
        <v>0.0079</v>
      </c>
      <c r="CL16">
        <v>0.0104</v>
      </c>
      <c r="CM16">
        <v>0.0136</v>
      </c>
      <c r="CN16">
        <v>0.0178</v>
      </c>
      <c r="CO16">
        <v>0.0635</v>
      </c>
      <c r="CP16">
        <v>0.1267</v>
      </c>
      <c r="CQ16">
        <v>0.1812</v>
      </c>
      <c r="CR16">
        <v>0.22</v>
      </c>
      <c r="CS16">
        <v>0.2562</v>
      </c>
      <c r="CT16">
        <v>0.3262</v>
      </c>
      <c r="CU16">
        <v>0.3822</v>
      </c>
      <c r="CV16">
        <v>0.4232</v>
      </c>
      <c r="CW16">
        <v>0.444</v>
      </c>
      <c r="CX16">
        <v>0.4559</v>
      </c>
      <c r="CY16">
        <v>0.4769</v>
      </c>
      <c r="CZ16">
        <v>0.4856</v>
      </c>
      <c r="DA16">
        <v>0.4903</v>
      </c>
      <c r="DB16">
        <v>0.4945</v>
      </c>
      <c r="DC16">
        <v>0.5018</v>
      </c>
      <c r="DD16">
        <v>0.5206</v>
      </c>
      <c r="DE16">
        <v>0.5333</v>
      </c>
      <c r="DF16">
        <v>0.5398</v>
      </c>
      <c r="DG16">
        <v>0.5463</v>
      </c>
      <c r="DH16">
        <v>0.5533</v>
      </c>
      <c r="DI16">
        <v>0.5863</v>
      </c>
      <c r="DJ16">
        <v>0.73</v>
      </c>
      <c r="DK16">
        <v>0.7585</v>
      </c>
      <c r="DL16">
        <v>0.7854</v>
      </c>
      <c r="DM16">
        <v>0.8</v>
      </c>
      <c r="DN16">
        <v>0.8</v>
      </c>
      <c r="DO16">
        <v>0.8</v>
      </c>
      <c r="DP16">
        <v>0.8</v>
      </c>
      <c r="DQ16">
        <v>0.8</v>
      </c>
      <c r="DR16">
        <v>0.8</v>
      </c>
      <c r="DS16">
        <v>0.9301</v>
      </c>
      <c r="DT16">
        <v>0.96</v>
      </c>
      <c r="DU16">
        <v>0.96</v>
      </c>
      <c r="DV16">
        <v>0.96</v>
      </c>
      <c r="DW16">
        <v>0.96</v>
      </c>
      <c r="DX16">
        <v>0.9723</v>
      </c>
    </row>
    <row r="17" spans="1:128">
      <c r="A17">
        <v>1.6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1.104e-7</v>
      </c>
      <c r="CB17">
        <v>1.315e-5</v>
      </c>
      <c r="CC17">
        <v>9.421e-5</v>
      </c>
      <c r="CD17">
        <v>0.0003085</v>
      </c>
      <c r="CE17">
        <v>0.0006643</v>
      </c>
      <c r="CF17">
        <v>0.0012</v>
      </c>
      <c r="CG17">
        <v>0.002</v>
      </c>
      <c r="CH17">
        <v>0.0031</v>
      </c>
      <c r="CI17">
        <v>0.0047</v>
      </c>
      <c r="CJ17">
        <v>0.0066</v>
      </c>
      <c r="CK17">
        <v>0.0089</v>
      </c>
      <c r="CL17">
        <v>0.0119</v>
      </c>
      <c r="CM17">
        <v>0.0157</v>
      </c>
      <c r="CN17">
        <v>0.0208</v>
      </c>
      <c r="CO17">
        <v>0.0719</v>
      </c>
      <c r="CP17">
        <v>0.1363</v>
      </c>
      <c r="CQ17">
        <v>0.1901</v>
      </c>
      <c r="CR17">
        <v>0.2295</v>
      </c>
      <c r="CS17">
        <v>0.2681</v>
      </c>
      <c r="CT17">
        <v>0.3409</v>
      </c>
      <c r="CU17">
        <v>0.3979</v>
      </c>
      <c r="CV17">
        <v>0.4327</v>
      </c>
      <c r="CW17">
        <v>0.4494</v>
      </c>
      <c r="CX17">
        <v>0.4613</v>
      </c>
      <c r="CY17">
        <v>0.4799</v>
      </c>
      <c r="CZ17">
        <v>0.487</v>
      </c>
      <c r="DA17">
        <v>0.4916</v>
      </c>
      <c r="DB17">
        <v>0.496</v>
      </c>
      <c r="DC17">
        <v>0.5037</v>
      </c>
      <c r="DD17">
        <v>0.523</v>
      </c>
      <c r="DE17">
        <v>0.5345</v>
      </c>
      <c r="DF17">
        <v>0.5417</v>
      </c>
      <c r="DG17">
        <v>0.5488</v>
      </c>
      <c r="DH17">
        <v>0.5562</v>
      </c>
      <c r="DI17">
        <v>0.5863</v>
      </c>
      <c r="DJ17">
        <v>0.73</v>
      </c>
      <c r="DK17">
        <v>0.7585</v>
      </c>
      <c r="DL17">
        <v>0.7854</v>
      </c>
      <c r="DM17">
        <v>0.8</v>
      </c>
      <c r="DN17">
        <v>0.8</v>
      </c>
      <c r="DO17">
        <v>0.8</v>
      </c>
      <c r="DP17">
        <v>0.8</v>
      </c>
      <c r="DQ17">
        <v>0.8</v>
      </c>
      <c r="DR17">
        <v>0.8</v>
      </c>
      <c r="DS17">
        <v>0.9301</v>
      </c>
      <c r="DT17">
        <v>0.96</v>
      </c>
      <c r="DU17">
        <v>0.96</v>
      </c>
      <c r="DV17">
        <v>0.96</v>
      </c>
      <c r="DW17">
        <v>0.96</v>
      </c>
      <c r="DX17">
        <v>0.9723</v>
      </c>
    </row>
    <row r="18" spans="1:128">
      <c r="A18">
        <v>1.7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1.104e-7</v>
      </c>
      <c r="CB18">
        <v>1.377e-5</v>
      </c>
      <c r="CC18">
        <v>0.0001</v>
      </c>
      <c r="CD18">
        <v>0.0003297</v>
      </c>
      <c r="CE18">
        <v>0.0007187</v>
      </c>
      <c r="CF18">
        <v>0.0013</v>
      </c>
      <c r="CG18">
        <v>0.0023</v>
      </c>
      <c r="CH18">
        <v>0.0035</v>
      </c>
      <c r="CI18">
        <v>0.0053</v>
      </c>
      <c r="CJ18">
        <v>0.0073</v>
      </c>
      <c r="CK18">
        <v>0.0099</v>
      </c>
      <c r="CL18">
        <v>0.0134</v>
      </c>
      <c r="CM18">
        <v>0.0179</v>
      </c>
      <c r="CN18">
        <v>0.0238</v>
      </c>
      <c r="CO18">
        <v>0.0791</v>
      </c>
      <c r="CP18">
        <v>0.1441</v>
      </c>
      <c r="CQ18">
        <v>0.1975</v>
      </c>
      <c r="CR18">
        <v>0.2381</v>
      </c>
      <c r="CS18">
        <v>0.2787</v>
      </c>
      <c r="CT18">
        <v>0.3541</v>
      </c>
      <c r="CU18">
        <v>0.41</v>
      </c>
      <c r="CV18">
        <v>0.4392</v>
      </c>
      <c r="CW18">
        <v>0.4536</v>
      </c>
      <c r="CX18">
        <v>0.4663</v>
      </c>
      <c r="CY18">
        <v>0.4824</v>
      </c>
      <c r="CZ18">
        <v>0.4883</v>
      </c>
      <c r="DA18">
        <v>0.4924</v>
      </c>
      <c r="DB18">
        <v>0.4974</v>
      </c>
      <c r="DC18">
        <v>0.5053</v>
      </c>
      <c r="DD18">
        <v>0.525</v>
      </c>
      <c r="DE18">
        <v>0.5357</v>
      </c>
      <c r="DF18">
        <v>0.5433</v>
      </c>
      <c r="DG18">
        <v>0.551</v>
      </c>
      <c r="DH18">
        <v>0.5589</v>
      </c>
      <c r="DI18">
        <v>0.5863</v>
      </c>
      <c r="DJ18">
        <v>0.73</v>
      </c>
      <c r="DK18">
        <v>0.7585</v>
      </c>
      <c r="DL18">
        <v>0.7854</v>
      </c>
      <c r="DM18">
        <v>0.8</v>
      </c>
      <c r="DN18">
        <v>0.8</v>
      </c>
      <c r="DO18">
        <v>0.8</v>
      </c>
      <c r="DP18">
        <v>0.8</v>
      </c>
      <c r="DQ18">
        <v>0.8</v>
      </c>
      <c r="DR18">
        <v>0.8</v>
      </c>
      <c r="DS18">
        <v>0.9301</v>
      </c>
      <c r="DT18">
        <v>0.96</v>
      </c>
      <c r="DU18">
        <v>0.96</v>
      </c>
      <c r="DV18">
        <v>0.96</v>
      </c>
      <c r="DW18">
        <v>0.96</v>
      </c>
      <c r="DX18">
        <v>0.9723</v>
      </c>
    </row>
    <row r="19" spans="1:128">
      <c r="A19">
        <v>1.8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1.104e-7</v>
      </c>
      <c r="CB19">
        <v>1.431e-5</v>
      </c>
      <c r="CC19">
        <v>0.0001056</v>
      </c>
      <c r="CD19">
        <v>0.000352</v>
      </c>
      <c r="CE19">
        <v>0.0007809</v>
      </c>
      <c r="CF19">
        <v>0.0015</v>
      </c>
      <c r="CG19">
        <v>0.0025</v>
      </c>
      <c r="CH19">
        <v>0.0039</v>
      </c>
      <c r="CI19">
        <v>0.0058</v>
      </c>
      <c r="CJ19">
        <v>0.0081</v>
      </c>
      <c r="CK19">
        <v>0.011</v>
      </c>
      <c r="CL19">
        <v>0.0149</v>
      </c>
      <c r="CM19">
        <v>0.0201</v>
      </c>
      <c r="CN19">
        <v>0.0269</v>
      </c>
      <c r="CO19">
        <v>0.0854</v>
      </c>
      <c r="CP19">
        <v>0.1505</v>
      </c>
      <c r="CQ19">
        <v>0.2038</v>
      </c>
      <c r="CR19">
        <v>0.2457</v>
      </c>
      <c r="CS19">
        <v>0.2881</v>
      </c>
      <c r="CT19">
        <v>0.3654</v>
      </c>
      <c r="CU19">
        <v>0.4183</v>
      </c>
      <c r="CV19">
        <v>0.4434</v>
      </c>
      <c r="CW19">
        <v>0.4573</v>
      </c>
      <c r="CX19">
        <v>0.4706</v>
      </c>
      <c r="CY19">
        <v>0.4839</v>
      </c>
      <c r="CZ19">
        <v>0.4894</v>
      </c>
      <c r="DA19">
        <v>0.493</v>
      </c>
      <c r="DB19">
        <v>0.4987</v>
      </c>
      <c r="DC19">
        <v>0.5067</v>
      </c>
      <c r="DD19">
        <v>0.5267</v>
      </c>
      <c r="DE19">
        <v>0.5368</v>
      </c>
      <c r="DF19">
        <v>0.5449</v>
      </c>
      <c r="DG19">
        <v>0.553</v>
      </c>
      <c r="DH19">
        <v>0.5613</v>
      </c>
      <c r="DI19">
        <v>0.5863</v>
      </c>
      <c r="DJ19">
        <v>0.73</v>
      </c>
      <c r="DK19">
        <v>0.7585</v>
      </c>
      <c r="DL19">
        <v>0.7854</v>
      </c>
      <c r="DM19">
        <v>0.8</v>
      </c>
      <c r="DN19">
        <v>0.8</v>
      </c>
      <c r="DO19">
        <v>0.8</v>
      </c>
      <c r="DP19">
        <v>0.8</v>
      </c>
      <c r="DQ19">
        <v>0.8</v>
      </c>
      <c r="DR19">
        <v>0.8</v>
      </c>
      <c r="DS19">
        <v>0.9301</v>
      </c>
      <c r="DT19">
        <v>0.96</v>
      </c>
      <c r="DU19">
        <v>0.96</v>
      </c>
      <c r="DV19">
        <v>0.96</v>
      </c>
      <c r="DW19">
        <v>0.96</v>
      </c>
      <c r="DX19">
        <v>0.9723</v>
      </c>
    </row>
    <row r="20" spans="1:128">
      <c r="A20">
        <v>1.9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1.104e-7</v>
      </c>
      <c r="CB20">
        <v>1.48e-5</v>
      </c>
      <c r="CC20">
        <v>0.0001114</v>
      </c>
      <c r="CD20">
        <v>0.0003753</v>
      </c>
      <c r="CE20">
        <v>0.0008473</v>
      </c>
      <c r="CF20">
        <v>0.0016</v>
      </c>
      <c r="CG20">
        <v>0.0028</v>
      </c>
      <c r="CH20">
        <v>0.0044</v>
      </c>
      <c r="CI20">
        <v>0.0064</v>
      </c>
      <c r="CJ20">
        <v>0.0089</v>
      </c>
      <c r="CK20">
        <v>0.0121</v>
      </c>
      <c r="CL20">
        <v>0.0166</v>
      </c>
      <c r="CM20">
        <v>0.0224</v>
      </c>
      <c r="CN20">
        <v>0.0302</v>
      </c>
      <c r="CO20">
        <v>0.0912</v>
      </c>
      <c r="CP20">
        <v>0.1561</v>
      </c>
      <c r="CQ20">
        <v>0.2094</v>
      </c>
      <c r="CR20">
        <v>0.2527</v>
      </c>
      <c r="CS20">
        <v>0.2966</v>
      </c>
      <c r="CT20">
        <v>0.3748</v>
      </c>
      <c r="CU20">
        <v>0.424</v>
      </c>
      <c r="CV20">
        <v>0.4464</v>
      </c>
      <c r="CW20">
        <v>0.4606</v>
      </c>
      <c r="CX20">
        <v>0.4737</v>
      </c>
      <c r="CY20">
        <v>0.4846</v>
      </c>
      <c r="CZ20">
        <v>0.4903</v>
      </c>
      <c r="DA20">
        <v>0.4935</v>
      </c>
      <c r="DB20">
        <v>0.4999</v>
      </c>
      <c r="DC20">
        <v>0.5079</v>
      </c>
      <c r="DD20">
        <v>0.5282</v>
      </c>
      <c r="DE20">
        <v>0.5377</v>
      </c>
      <c r="DF20">
        <v>0.5462</v>
      </c>
      <c r="DG20">
        <v>0.5547</v>
      </c>
      <c r="DH20">
        <v>0.5634</v>
      </c>
      <c r="DI20">
        <v>0.5863</v>
      </c>
      <c r="DJ20">
        <v>0.73</v>
      </c>
      <c r="DK20">
        <v>0.7585</v>
      </c>
      <c r="DL20">
        <v>0.7854</v>
      </c>
      <c r="DM20">
        <v>0.8</v>
      </c>
      <c r="DN20">
        <v>0.8</v>
      </c>
      <c r="DO20">
        <v>0.8</v>
      </c>
      <c r="DP20">
        <v>0.8</v>
      </c>
      <c r="DQ20">
        <v>0.8</v>
      </c>
      <c r="DR20">
        <v>0.8</v>
      </c>
      <c r="DS20">
        <v>0.9301</v>
      </c>
      <c r="DT20">
        <v>0.96</v>
      </c>
      <c r="DU20">
        <v>0.96</v>
      </c>
      <c r="DV20">
        <v>0.96</v>
      </c>
      <c r="DW20">
        <v>0.96</v>
      </c>
      <c r="DX20">
        <v>0.9723</v>
      </c>
    </row>
    <row r="21" spans="1:128">
      <c r="A21">
        <v>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1.104e-7</v>
      </c>
      <c r="CB21">
        <v>1.536e-5</v>
      </c>
      <c r="CC21">
        <v>0.0001179</v>
      </c>
      <c r="CD21">
        <v>0.0003976</v>
      </c>
      <c r="CE21">
        <v>0.0009155</v>
      </c>
      <c r="CF21">
        <v>0.0018</v>
      </c>
      <c r="CG21">
        <v>0.0031</v>
      </c>
      <c r="CH21">
        <v>0.0048</v>
      </c>
      <c r="CI21">
        <v>0.0069</v>
      </c>
      <c r="CJ21">
        <v>0.0096</v>
      </c>
      <c r="CK21">
        <v>0.0132</v>
      </c>
      <c r="CL21">
        <v>0.0181</v>
      </c>
      <c r="CM21">
        <v>0.0246</v>
      </c>
      <c r="CN21">
        <v>0.0331</v>
      </c>
      <c r="CO21">
        <v>0.0958</v>
      </c>
      <c r="CP21">
        <v>0.1606</v>
      </c>
      <c r="CQ21">
        <v>0.2141</v>
      </c>
      <c r="CR21">
        <v>0.2585</v>
      </c>
      <c r="CS21">
        <v>0.3039</v>
      </c>
      <c r="CT21">
        <v>0.3824</v>
      </c>
      <c r="CU21">
        <v>0.4281</v>
      </c>
      <c r="CV21">
        <v>0.4487</v>
      </c>
      <c r="CW21">
        <v>0.4634</v>
      </c>
      <c r="CX21">
        <v>0.4756</v>
      </c>
      <c r="CY21">
        <v>0.4853</v>
      </c>
      <c r="CZ21">
        <v>0.4908</v>
      </c>
      <c r="DA21">
        <v>0.4938</v>
      </c>
      <c r="DB21">
        <v>0.5008</v>
      </c>
      <c r="DC21">
        <v>0.509</v>
      </c>
      <c r="DD21">
        <v>0.5293</v>
      </c>
      <c r="DE21">
        <v>0.5385</v>
      </c>
      <c r="DF21">
        <v>0.5474</v>
      </c>
      <c r="DG21">
        <v>0.5562</v>
      </c>
      <c r="DH21">
        <v>0.5651</v>
      </c>
      <c r="DI21">
        <v>0.5863</v>
      </c>
      <c r="DJ21">
        <v>0.73</v>
      </c>
      <c r="DK21">
        <v>0.7585</v>
      </c>
      <c r="DL21">
        <v>0.7854</v>
      </c>
      <c r="DM21">
        <v>0.8</v>
      </c>
      <c r="DN21">
        <v>0.8</v>
      </c>
      <c r="DO21">
        <v>0.8</v>
      </c>
      <c r="DP21">
        <v>0.8</v>
      </c>
      <c r="DQ21">
        <v>0.8</v>
      </c>
      <c r="DR21">
        <v>0.8</v>
      </c>
      <c r="DS21">
        <v>0.9301</v>
      </c>
      <c r="DT21">
        <v>0.96</v>
      </c>
      <c r="DU21">
        <v>0.96</v>
      </c>
      <c r="DV21">
        <v>0.96</v>
      </c>
      <c r="DW21">
        <v>0.96</v>
      </c>
      <c r="DX21">
        <v>0.9723</v>
      </c>
    </row>
    <row r="22" spans="1:128">
      <c r="A22">
        <v>2.1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1.104e-7</v>
      </c>
      <c r="CB22">
        <v>1.618e-5</v>
      </c>
      <c r="CC22">
        <v>0.0001241</v>
      </c>
      <c r="CD22">
        <v>0.0004189</v>
      </c>
      <c r="CE22">
        <v>0.0009907</v>
      </c>
      <c r="CF22">
        <v>0.0019</v>
      </c>
      <c r="CG22">
        <v>0.0033</v>
      </c>
      <c r="CH22">
        <v>0.0052</v>
      </c>
      <c r="CI22">
        <v>0.0075</v>
      </c>
      <c r="CJ22">
        <v>0.0104</v>
      </c>
      <c r="CK22">
        <v>0.0144</v>
      </c>
      <c r="CL22">
        <v>0.0198</v>
      </c>
      <c r="CM22">
        <v>0.027</v>
      </c>
      <c r="CN22">
        <v>0.0362</v>
      </c>
      <c r="CO22">
        <v>0.1005</v>
      </c>
      <c r="CP22">
        <v>0.1652</v>
      </c>
      <c r="CQ22">
        <v>0.2186</v>
      </c>
      <c r="CR22">
        <v>0.264</v>
      </c>
      <c r="CS22">
        <v>0.3106</v>
      </c>
      <c r="CT22">
        <v>0.3887</v>
      </c>
      <c r="CU22">
        <v>0.4314</v>
      </c>
      <c r="CV22">
        <v>0.4507</v>
      </c>
      <c r="CW22">
        <v>0.4658</v>
      </c>
      <c r="CX22">
        <v>0.4769</v>
      </c>
      <c r="CY22">
        <v>0.4858</v>
      </c>
      <c r="CZ22">
        <v>0.4912</v>
      </c>
      <c r="DA22">
        <v>0.4941</v>
      </c>
      <c r="DB22">
        <v>0.5018</v>
      </c>
      <c r="DC22">
        <v>0.51</v>
      </c>
      <c r="DD22">
        <v>0.5302</v>
      </c>
      <c r="DE22">
        <v>0.5393</v>
      </c>
      <c r="DF22">
        <v>0.5484</v>
      </c>
      <c r="DG22">
        <v>0.5576</v>
      </c>
      <c r="DH22">
        <v>0.5662</v>
      </c>
      <c r="DI22">
        <v>0.5863</v>
      </c>
      <c r="DJ22">
        <v>0.73</v>
      </c>
      <c r="DK22">
        <v>0.7585</v>
      </c>
      <c r="DL22">
        <v>0.7854</v>
      </c>
      <c r="DM22">
        <v>0.8</v>
      </c>
      <c r="DN22">
        <v>0.8</v>
      </c>
      <c r="DO22">
        <v>0.8</v>
      </c>
      <c r="DP22">
        <v>0.8</v>
      </c>
      <c r="DQ22">
        <v>0.8</v>
      </c>
      <c r="DR22">
        <v>0.8</v>
      </c>
      <c r="DS22">
        <v>0.9301</v>
      </c>
      <c r="DT22">
        <v>0.96</v>
      </c>
      <c r="DU22">
        <v>0.96</v>
      </c>
      <c r="DV22">
        <v>0.96</v>
      </c>
      <c r="DW22">
        <v>0.96</v>
      </c>
      <c r="DX22">
        <v>0.9723</v>
      </c>
    </row>
    <row r="23" spans="1:128">
      <c r="A23">
        <v>2.2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1.104e-7</v>
      </c>
      <c r="CB23">
        <v>1.686e-5</v>
      </c>
      <c r="CC23">
        <v>0.0001297</v>
      </c>
      <c r="CD23">
        <v>0.0004433</v>
      </c>
      <c r="CE23">
        <v>0.0011</v>
      </c>
      <c r="CF23">
        <v>0.0021</v>
      </c>
      <c r="CG23">
        <v>0.0036</v>
      </c>
      <c r="CH23">
        <v>0.0056</v>
      </c>
      <c r="CI23">
        <v>0.008</v>
      </c>
      <c r="CJ23">
        <v>0.0112</v>
      </c>
      <c r="CK23">
        <v>0.0155</v>
      </c>
      <c r="CL23">
        <v>0.0215</v>
      </c>
      <c r="CM23">
        <v>0.0293</v>
      </c>
      <c r="CN23">
        <v>0.0391</v>
      </c>
      <c r="CO23">
        <v>0.1044</v>
      </c>
      <c r="CP23">
        <v>0.169</v>
      </c>
      <c r="CQ23">
        <v>0.2225</v>
      </c>
      <c r="CR23">
        <v>0.2685</v>
      </c>
      <c r="CS23">
        <v>0.3162</v>
      </c>
      <c r="CT23">
        <v>0.3936</v>
      </c>
      <c r="CU23">
        <v>0.4339</v>
      </c>
      <c r="CV23">
        <v>0.4524</v>
      </c>
      <c r="CW23">
        <v>0.4678</v>
      </c>
      <c r="CX23">
        <v>0.478</v>
      </c>
      <c r="CY23">
        <v>0.4864</v>
      </c>
      <c r="CZ23">
        <v>0.4916</v>
      </c>
      <c r="DA23">
        <v>0.4946</v>
      </c>
      <c r="DB23">
        <v>0.5027</v>
      </c>
      <c r="DC23">
        <v>0.5109</v>
      </c>
      <c r="DD23">
        <v>0.5306</v>
      </c>
      <c r="DE23">
        <v>0.54</v>
      </c>
      <c r="DF23">
        <v>0.5493</v>
      </c>
      <c r="DG23">
        <v>0.5586</v>
      </c>
      <c r="DH23">
        <v>0.5668</v>
      </c>
      <c r="DI23">
        <v>0.5863</v>
      </c>
      <c r="DJ23">
        <v>0.73</v>
      </c>
      <c r="DK23">
        <v>0.7585</v>
      </c>
      <c r="DL23">
        <v>0.7854</v>
      </c>
      <c r="DM23">
        <v>0.8</v>
      </c>
      <c r="DN23">
        <v>0.8</v>
      </c>
      <c r="DO23">
        <v>0.8</v>
      </c>
      <c r="DP23">
        <v>0.8</v>
      </c>
      <c r="DQ23">
        <v>0.8</v>
      </c>
      <c r="DR23">
        <v>0.8</v>
      </c>
      <c r="DS23">
        <v>0.9301</v>
      </c>
      <c r="DT23">
        <v>0.96</v>
      </c>
      <c r="DU23">
        <v>0.96</v>
      </c>
      <c r="DV23">
        <v>0.96</v>
      </c>
      <c r="DW23">
        <v>0.96</v>
      </c>
      <c r="DX23">
        <v>0.9723</v>
      </c>
    </row>
    <row r="24" spans="1:128">
      <c r="A24">
        <v>2.3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1.104e-7</v>
      </c>
      <c r="CB24">
        <v>1.749e-5</v>
      </c>
      <c r="CC24">
        <v>0.0001367</v>
      </c>
      <c r="CD24">
        <v>0.0004698</v>
      </c>
      <c r="CE24">
        <v>0.0011</v>
      </c>
      <c r="CF24">
        <v>0.0022</v>
      </c>
      <c r="CG24">
        <v>0.0039</v>
      </c>
      <c r="CH24">
        <v>0.0059</v>
      </c>
      <c r="CI24">
        <v>0.0085</v>
      </c>
      <c r="CJ24">
        <v>0.0119</v>
      </c>
      <c r="CK24">
        <v>0.0166</v>
      </c>
      <c r="CL24">
        <v>0.023</v>
      </c>
      <c r="CM24">
        <v>0.0314</v>
      </c>
      <c r="CN24">
        <v>0.0416</v>
      </c>
      <c r="CO24">
        <v>0.1079</v>
      </c>
      <c r="CP24">
        <v>0.1724</v>
      </c>
      <c r="CQ24">
        <v>0.2258</v>
      </c>
      <c r="CR24">
        <v>0.2725</v>
      </c>
      <c r="CS24">
        <v>0.321</v>
      </c>
      <c r="CT24">
        <v>0.3976</v>
      </c>
      <c r="CU24">
        <v>0.4358</v>
      </c>
      <c r="CV24">
        <v>0.4538</v>
      </c>
      <c r="CW24">
        <v>0.4694</v>
      </c>
      <c r="CX24">
        <v>0.4789</v>
      </c>
      <c r="CY24">
        <v>0.4868</v>
      </c>
      <c r="CZ24">
        <v>0.4918</v>
      </c>
      <c r="DA24">
        <v>0.4952</v>
      </c>
      <c r="DB24">
        <v>0.5034</v>
      </c>
      <c r="DC24">
        <v>0.5116</v>
      </c>
      <c r="DD24">
        <v>0.531</v>
      </c>
      <c r="DE24">
        <v>0.5405</v>
      </c>
      <c r="DF24">
        <v>0.55</v>
      </c>
      <c r="DG24">
        <v>0.5595</v>
      </c>
      <c r="DH24">
        <v>0.5671</v>
      </c>
      <c r="DI24">
        <v>0.5863</v>
      </c>
      <c r="DJ24">
        <v>0.73</v>
      </c>
      <c r="DK24">
        <v>0.7585</v>
      </c>
      <c r="DL24">
        <v>0.7854</v>
      </c>
      <c r="DM24">
        <v>0.8</v>
      </c>
      <c r="DN24">
        <v>0.8</v>
      </c>
      <c r="DO24">
        <v>0.8</v>
      </c>
      <c r="DP24">
        <v>0.8</v>
      </c>
      <c r="DQ24">
        <v>0.8</v>
      </c>
      <c r="DR24">
        <v>0.8</v>
      </c>
      <c r="DS24">
        <v>0.9301</v>
      </c>
      <c r="DT24">
        <v>0.96</v>
      </c>
      <c r="DU24">
        <v>0.96</v>
      </c>
      <c r="DV24">
        <v>0.96</v>
      </c>
      <c r="DW24">
        <v>0.96</v>
      </c>
      <c r="DX24">
        <v>0.9723</v>
      </c>
    </row>
    <row r="25" spans="1:128">
      <c r="A25">
        <v>2.4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1.104e-7</v>
      </c>
      <c r="CB25">
        <v>1.819e-5</v>
      </c>
      <c r="CC25">
        <v>0.0001438</v>
      </c>
      <c r="CD25">
        <v>0.0004968</v>
      </c>
      <c r="CE25">
        <v>0.0012</v>
      </c>
      <c r="CF25">
        <v>0.0024</v>
      </c>
      <c r="CG25">
        <v>0.0041</v>
      </c>
      <c r="CH25">
        <v>0.0062</v>
      </c>
      <c r="CI25">
        <v>0.0089</v>
      </c>
      <c r="CJ25">
        <v>0.0126</v>
      </c>
      <c r="CK25">
        <v>0.0176</v>
      </c>
      <c r="CL25">
        <v>0.0245</v>
      </c>
      <c r="CM25">
        <v>0.0333</v>
      </c>
      <c r="CN25">
        <v>0.0439</v>
      </c>
      <c r="CO25">
        <v>0.1108</v>
      </c>
      <c r="CP25">
        <v>0.1753</v>
      </c>
      <c r="CQ25">
        <v>0.2286</v>
      </c>
      <c r="CR25">
        <v>0.2757</v>
      </c>
      <c r="CS25">
        <v>0.3248</v>
      </c>
      <c r="CT25">
        <v>0.4006</v>
      </c>
      <c r="CU25">
        <v>0.4372</v>
      </c>
      <c r="CV25">
        <v>0.4549</v>
      </c>
      <c r="CW25">
        <v>0.4706</v>
      </c>
      <c r="CX25">
        <v>0.4796</v>
      </c>
      <c r="CY25">
        <v>0.4871</v>
      </c>
      <c r="CZ25">
        <v>0.4921</v>
      </c>
      <c r="DA25">
        <v>0.4957</v>
      </c>
      <c r="DB25">
        <v>0.504</v>
      </c>
      <c r="DC25">
        <v>0.5123</v>
      </c>
      <c r="DD25">
        <v>0.5314</v>
      </c>
      <c r="DE25">
        <v>0.541</v>
      </c>
      <c r="DF25">
        <v>0.5506</v>
      </c>
      <c r="DG25">
        <v>0.5602</v>
      </c>
      <c r="DH25">
        <v>0.5675</v>
      </c>
      <c r="DI25">
        <v>0.5863</v>
      </c>
      <c r="DJ25">
        <v>0.73</v>
      </c>
      <c r="DK25">
        <v>0.7585</v>
      </c>
      <c r="DL25">
        <v>0.7854</v>
      </c>
      <c r="DM25">
        <v>0.8</v>
      </c>
      <c r="DN25">
        <v>0.8</v>
      </c>
      <c r="DO25">
        <v>0.8</v>
      </c>
      <c r="DP25">
        <v>0.8</v>
      </c>
      <c r="DQ25">
        <v>0.8</v>
      </c>
      <c r="DR25">
        <v>0.8</v>
      </c>
      <c r="DS25">
        <v>0.9301</v>
      </c>
      <c r="DT25">
        <v>0.96</v>
      </c>
      <c r="DU25">
        <v>0.96</v>
      </c>
      <c r="DV25">
        <v>0.96</v>
      </c>
      <c r="DW25">
        <v>0.96</v>
      </c>
      <c r="DX25">
        <v>0.9723</v>
      </c>
    </row>
    <row r="26" spans="1:128">
      <c r="A26">
        <v>2.5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1.104e-7</v>
      </c>
      <c r="CB26">
        <v>1.913e-5</v>
      </c>
      <c r="CC26">
        <v>0.0001509</v>
      </c>
      <c r="CD26">
        <v>0.000524</v>
      </c>
      <c r="CE26">
        <v>0.0013</v>
      </c>
      <c r="CF26">
        <v>0.0025</v>
      </c>
      <c r="CG26">
        <v>0.0044</v>
      </c>
      <c r="CH26">
        <v>0.0066</v>
      </c>
      <c r="CI26">
        <v>0.0094</v>
      </c>
      <c r="CJ26">
        <v>0.0133</v>
      </c>
      <c r="CK26">
        <v>0.0187</v>
      </c>
      <c r="CL26">
        <v>0.026</v>
      </c>
      <c r="CM26">
        <v>0.0353</v>
      </c>
      <c r="CN26">
        <v>0.0462</v>
      </c>
      <c r="CO26">
        <v>0.1137</v>
      </c>
      <c r="CP26">
        <v>0.1783</v>
      </c>
      <c r="CQ26">
        <v>0.2313</v>
      </c>
      <c r="CR26">
        <v>0.2787</v>
      </c>
      <c r="CS26">
        <v>0.3282</v>
      </c>
      <c r="CT26">
        <v>0.403</v>
      </c>
      <c r="CU26">
        <v>0.4384</v>
      </c>
      <c r="CV26">
        <v>0.4558</v>
      </c>
      <c r="CW26">
        <v>0.4715</v>
      </c>
      <c r="CX26">
        <v>0.4802</v>
      </c>
      <c r="CY26">
        <v>0.4874</v>
      </c>
      <c r="CZ26">
        <v>0.4923</v>
      </c>
      <c r="DA26">
        <v>0.4963</v>
      </c>
      <c r="DB26">
        <v>0.5046</v>
      </c>
      <c r="DC26">
        <v>0.5129</v>
      </c>
      <c r="DD26">
        <v>0.5317</v>
      </c>
      <c r="DE26">
        <v>0.5414</v>
      </c>
      <c r="DF26">
        <v>0.5511</v>
      </c>
      <c r="DG26">
        <v>0.5608</v>
      </c>
      <c r="DH26">
        <v>0.5677</v>
      </c>
      <c r="DI26">
        <v>0.5863</v>
      </c>
      <c r="DJ26">
        <v>0.73</v>
      </c>
      <c r="DK26">
        <v>0.7585</v>
      </c>
      <c r="DL26">
        <v>0.7854</v>
      </c>
      <c r="DM26">
        <v>0.8</v>
      </c>
      <c r="DN26">
        <v>0.8</v>
      </c>
      <c r="DO26">
        <v>0.8</v>
      </c>
      <c r="DP26">
        <v>0.8</v>
      </c>
      <c r="DQ26">
        <v>0.8</v>
      </c>
      <c r="DR26">
        <v>0.8</v>
      </c>
      <c r="DS26">
        <v>0.9301</v>
      </c>
      <c r="DT26">
        <v>0.96</v>
      </c>
      <c r="DU26">
        <v>0.96</v>
      </c>
      <c r="DV26">
        <v>0.96</v>
      </c>
      <c r="DW26">
        <v>0.96</v>
      </c>
      <c r="DX26">
        <v>0.9723</v>
      </c>
    </row>
    <row r="27" spans="1:128">
      <c r="A27">
        <v>2.6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1.104e-7</v>
      </c>
      <c r="CB27">
        <v>2.02e-5</v>
      </c>
      <c r="CC27">
        <v>0.0001577</v>
      </c>
      <c r="CD27">
        <v>0.0005516</v>
      </c>
      <c r="CE27">
        <v>0.0014</v>
      </c>
      <c r="CF27">
        <v>0.0027</v>
      </c>
      <c r="CG27">
        <v>0.0046</v>
      </c>
      <c r="CH27">
        <v>0.0069</v>
      </c>
      <c r="CI27">
        <v>0.0099</v>
      </c>
      <c r="CJ27">
        <v>0.014</v>
      </c>
      <c r="CK27">
        <v>0.0196</v>
      </c>
      <c r="CL27">
        <v>0.0273</v>
      </c>
      <c r="CM27">
        <v>0.0369</v>
      </c>
      <c r="CN27">
        <v>0.0482</v>
      </c>
      <c r="CO27">
        <v>0.1162</v>
      </c>
      <c r="CP27">
        <v>0.1806</v>
      </c>
      <c r="CQ27">
        <v>0.2334</v>
      </c>
      <c r="CR27">
        <v>0.281</v>
      </c>
      <c r="CS27">
        <v>0.3309</v>
      </c>
      <c r="CT27">
        <v>0.4048</v>
      </c>
      <c r="CU27">
        <v>0.4393</v>
      </c>
      <c r="CV27">
        <v>0.4565</v>
      </c>
      <c r="CW27">
        <v>0.4721</v>
      </c>
      <c r="CX27">
        <v>0.4807</v>
      </c>
      <c r="CY27">
        <v>0.4876</v>
      </c>
      <c r="CZ27">
        <v>0.4925</v>
      </c>
      <c r="DA27">
        <v>0.4968</v>
      </c>
      <c r="DB27">
        <v>0.5052</v>
      </c>
      <c r="DC27">
        <v>0.5135</v>
      </c>
      <c r="DD27">
        <v>0.532</v>
      </c>
      <c r="DE27">
        <v>0.5417</v>
      </c>
      <c r="DF27">
        <v>0.5515</v>
      </c>
      <c r="DG27">
        <v>0.5612</v>
      </c>
      <c r="DH27">
        <v>0.5679</v>
      </c>
      <c r="DI27">
        <v>0.5863</v>
      </c>
      <c r="DJ27">
        <v>0.73</v>
      </c>
      <c r="DK27">
        <v>0.7585</v>
      </c>
      <c r="DL27">
        <v>0.7854</v>
      </c>
      <c r="DM27">
        <v>0.8</v>
      </c>
      <c r="DN27">
        <v>0.8</v>
      </c>
      <c r="DO27">
        <v>0.8</v>
      </c>
      <c r="DP27">
        <v>0.8</v>
      </c>
      <c r="DQ27">
        <v>0.8</v>
      </c>
      <c r="DR27">
        <v>0.8</v>
      </c>
      <c r="DS27">
        <v>0.9301</v>
      </c>
      <c r="DT27">
        <v>0.96</v>
      </c>
      <c r="DU27">
        <v>0.96</v>
      </c>
      <c r="DV27">
        <v>0.96</v>
      </c>
      <c r="DW27">
        <v>0.96</v>
      </c>
      <c r="DX27">
        <v>0.9723</v>
      </c>
    </row>
    <row r="28" spans="1:128">
      <c r="A28">
        <v>2.7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1.104e-7</v>
      </c>
      <c r="CB28">
        <v>2.09e-5</v>
      </c>
      <c r="CC28">
        <v>0.0001642</v>
      </c>
      <c r="CD28">
        <v>0.0005788</v>
      </c>
      <c r="CE28">
        <v>0.0014</v>
      </c>
      <c r="CF28">
        <v>0.0028</v>
      </c>
      <c r="CG28">
        <v>0.0048</v>
      </c>
      <c r="CH28">
        <v>0.0072</v>
      </c>
      <c r="CI28">
        <v>0.0103</v>
      </c>
      <c r="CJ28">
        <v>0.0146</v>
      </c>
      <c r="CK28">
        <v>0.0206</v>
      </c>
      <c r="CL28">
        <v>0.0286</v>
      </c>
      <c r="CM28">
        <v>0.0386</v>
      </c>
      <c r="CN28">
        <v>0.05</v>
      </c>
      <c r="CO28">
        <v>0.1183</v>
      </c>
      <c r="CP28">
        <v>0.1827</v>
      </c>
      <c r="CQ28">
        <v>0.2353</v>
      </c>
      <c r="CR28">
        <v>0.283</v>
      </c>
      <c r="CS28">
        <v>0.333</v>
      </c>
      <c r="CT28">
        <v>0.4062</v>
      </c>
      <c r="CU28">
        <v>0.44</v>
      </c>
      <c r="CV28">
        <v>0.4571</v>
      </c>
      <c r="CW28">
        <v>0.4725</v>
      </c>
      <c r="CX28">
        <v>0.481</v>
      </c>
      <c r="CY28">
        <v>0.4878</v>
      </c>
      <c r="CZ28">
        <v>0.4926</v>
      </c>
      <c r="DA28">
        <v>0.4973</v>
      </c>
      <c r="DB28">
        <v>0.5056</v>
      </c>
      <c r="DC28">
        <v>0.514</v>
      </c>
      <c r="DD28">
        <v>0.5322</v>
      </c>
      <c r="DE28">
        <v>0.542</v>
      </c>
      <c r="DF28">
        <v>0.5518</v>
      </c>
      <c r="DG28">
        <v>0.5615</v>
      </c>
      <c r="DH28">
        <v>0.5681</v>
      </c>
      <c r="DI28">
        <v>0.5863</v>
      </c>
      <c r="DJ28">
        <v>0.73</v>
      </c>
      <c r="DK28">
        <v>0.7585</v>
      </c>
      <c r="DL28">
        <v>0.7854</v>
      </c>
      <c r="DM28">
        <v>0.8</v>
      </c>
      <c r="DN28">
        <v>0.8</v>
      </c>
      <c r="DO28">
        <v>0.8</v>
      </c>
      <c r="DP28">
        <v>0.8</v>
      </c>
      <c r="DQ28">
        <v>0.8</v>
      </c>
      <c r="DR28">
        <v>0.8</v>
      </c>
      <c r="DS28">
        <v>0.9301</v>
      </c>
      <c r="DT28">
        <v>0.96</v>
      </c>
      <c r="DU28">
        <v>0.96</v>
      </c>
      <c r="DV28">
        <v>0.96</v>
      </c>
      <c r="DW28">
        <v>0.96</v>
      </c>
      <c r="DX28">
        <v>0.9723</v>
      </c>
    </row>
    <row r="29" spans="1:128">
      <c r="A29">
        <v>2.8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1.104e-7</v>
      </c>
      <c r="CB29">
        <v>2.178e-5</v>
      </c>
      <c r="CC29">
        <v>0.0001706</v>
      </c>
      <c r="CD29">
        <v>0.0006064</v>
      </c>
      <c r="CE29">
        <v>0.0015</v>
      </c>
      <c r="CF29">
        <v>0.0029</v>
      </c>
      <c r="CG29">
        <v>0.005</v>
      </c>
      <c r="CH29">
        <v>0.0075</v>
      </c>
      <c r="CI29">
        <v>0.0108</v>
      </c>
      <c r="CJ29">
        <v>0.0153</v>
      </c>
      <c r="CK29">
        <v>0.0216</v>
      </c>
      <c r="CL29">
        <v>0.03</v>
      </c>
      <c r="CM29">
        <v>0.0402</v>
      </c>
      <c r="CN29">
        <v>0.0519</v>
      </c>
      <c r="CO29">
        <v>0.1204</v>
      </c>
      <c r="CP29">
        <v>0.1847</v>
      </c>
      <c r="CQ29">
        <v>0.2369</v>
      </c>
      <c r="CR29">
        <v>0.2847</v>
      </c>
      <c r="CS29">
        <v>0.3348</v>
      </c>
      <c r="CT29">
        <v>0.4073</v>
      </c>
      <c r="CU29">
        <v>0.4406</v>
      </c>
      <c r="CV29">
        <v>0.4575</v>
      </c>
      <c r="CW29">
        <v>0.4729</v>
      </c>
      <c r="CX29">
        <v>0.4812</v>
      </c>
      <c r="CY29">
        <v>0.488</v>
      </c>
      <c r="CZ29">
        <v>0.4928</v>
      </c>
      <c r="DA29">
        <v>0.4978</v>
      </c>
      <c r="DB29">
        <v>0.5061</v>
      </c>
      <c r="DC29">
        <v>0.5144</v>
      </c>
      <c r="DD29">
        <v>0.5325</v>
      </c>
      <c r="DE29">
        <v>0.5422</v>
      </c>
      <c r="DF29">
        <v>0.552</v>
      </c>
      <c r="DG29">
        <v>0.5618</v>
      </c>
      <c r="DH29">
        <v>0.5682</v>
      </c>
      <c r="DI29">
        <v>0.5863</v>
      </c>
      <c r="DJ29">
        <v>0.73</v>
      </c>
      <c r="DK29">
        <v>0.7585</v>
      </c>
      <c r="DL29">
        <v>0.7854</v>
      </c>
      <c r="DM29">
        <v>0.8</v>
      </c>
      <c r="DN29">
        <v>0.8</v>
      </c>
      <c r="DO29">
        <v>0.8</v>
      </c>
      <c r="DP29">
        <v>0.8</v>
      </c>
      <c r="DQ29">
        <v>0.8</v>
      </c>
      <c r="DR29">
        <v>0.8</v>
      </c>
      <c r="DS29">
        <v>0.9301</v>
      </c>
      <c r="DT29">
        <v>0.96</v>
      </c>
      <c r="DU29">
        <v>0.96</v>
      </c>
      <c r="DV29">
        <v>0.96</v>
      </c>
      <c r="DW29">
        <v>0.96</v>
      </c>
      <c r="DX29">
        <v>0.9723</v>
      </c>
    </row>
    <row r="30" spans="1:128">
      <c r="A30">
        <v>2.9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1.104e-7</v>
      </c>
      <c r="CB30">
        <v>2.241e-5</v>
      </c>
      <c r="CC30">
        <v>0.0001763</v>
      </c>
      <c r="CD30">
        <v>0.0006318</v>
      </c>
      <c r="CE30">
        <v>0.0016</v>
      </c>
      <c r="CF30">
        <v>0.003</v>
      </c>
      <c r="CG30">
        <v>0.0052</v>
      </c>
      <c r="CH30">
        <v>0.0077</v>
      </c>
      <c r="CI30">
        <v>0.0112</v>
      </c>
      <c r="CJ30">
        <v>0.0159</v>
      </c>
      <c r="CK30">
        <v>0.0224</v>
      </c>
      <c r="CL30">
        <v>0.0311</v>
      </c>
      <c r="CM30">
        <v>0.0416</v>
      </c>
      <c r="CN30">
        <v>0.0535</v>
      </c>
      <c r="CO30">
        <v>0.1223</v>
      </c>
      <c r="CP30">
        <v>0.1865</v>
      </c>
      <c r="CQ30">
        <v>0.2385</v>
      </c>
      <c r="CR30">
        <v>0.2862</v>
      </c>
      <c r="CS30">
        <v>0.3363</v>
      </c>
      <c r="CT30">
        <v>0.4082</v>
      </c>
      <c r="CU30">
        <v>0.4411</v>
      </c>
      <c r="CV30">
        <v>0.4578</v>
      </c>
      <c r="CW30">
        <v>0.4731</v>
      </c>
      <c r="CX30">
        <v>0.4814</v>
      </c>
      <c r="CY30">
        <v>0.4881</v>
      </c>
      <c r="CZ30">
        <v>0.4929</v>
      </c>
      <c r="DA30">
        <v>0.4982</v>
      </c>
      <c r="DB30">
        <v>0.5065</v>
      </c>
      <c r="DC30">
        <v>0.5149</v>
      </c>
      <c r="DD30">
        <v>0.5327</v>
      </c>
      <c r="DE30">
        <v>0.5424</v>
      </c>
      <c r="DF30">
        <v>0.5522</v>
      </c>
      <c r="DG30">
        <v>0.5619</v>
      </c>
      <c r="DH30">
        <v>0.5683</v>
      </c>
      <c r="DI30">
        <v>0.5863</v>
      </c>
      <c r="DJ30">
        <v>0.73</v>
      </c>
      <c r="DK30">
        <v>0.7585</v>
      </c>
      <c r="DL30">
        <v>0.7854</v>
      </c>
      <c r="DM30">
        <v>0.8</v>
      </c>
      <c r="DN30">
        <v>0.8</v>
      </c>
      <c r="DO30">
        <v>0.8</v>
      </c>
      <c r="DP30">
        <v>0.8</v>
      </c>
      <c r="DQ30">
        <v>0.8</v>
      </c>
      <c r="DR30">
        <v>0.8</v>
      </c>
      <c r="DS30">
        <v>0.9301</v>
      </c>
      <c r="DT30">
        <v>0.96</v>
      </c>
      <c r="DU30">
        <v>0.96</v>
      </c>
      <c r="DV30">
        <v>0.96</v>
      </c>
      <c r="DW30">
        <v>0.96</v>
      </c>
      <c r="DX30">
        <v>0.9723</v>
      </c>
    </row>
    <row r="31" spans="1:128">
      <c r="A31">
        <v>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1.104e-7</v>
      </c>
      <c r="CB31">
        <v>2.313e-5</v>
      </c>
      <c r="CC31">
        <v>0.0001817</v>
      </c>
      <c r="CD31">
        <v>0.0006562</v>
      </c>
      <c r="CE31">
        <v>0.0016</v>
      </c>
      <c r="CF31">
        <v>0.0032</v>
      </c>
      <c r="CG31">
        <v>0.0054</v>
      </c>
      <c r="CH31">
        <v>0.008</v>
      </c>
      <c r="CI31">
        <v>0.0116</v>
      </c>
      <c r="CJ31">
        <v>0.0165</v>
      </c>
      <c r="CK31">
        <v>0.0232</v>
      </c>
      <c r="CL31">
        <v>0.0322</v>
      </c>
      <c r="CM31">
        <v>0.0429</v>
      </c>
      <c r="CN31">
        <v>0.055</v>
      </c>
      <c r="CO31">
        <v>0.1239</v>
      </c>
      <c r="CP31">
        <v>0.188</v>
      </c>
      <c r="CQ31">
        <v>0.2396</v>
      </c>
      <c r="CR31">
        <v>0.2873</v>
      </c>
      <c r="CS31">
        <v>0.3373</v>
      </c>
      <c r="CT31">
        <v>0.4088</v>
      </c>
      <c r="CU31">
        <v>0.4414</v>
      </c>
      <c r="CV31">
        <v>0.458</v>
      </c>
      <c r="CW31">
        <v>0.4732</v>
      </c>
      <c r="CX31">
        <v>0.4815</v>
      </c>
      <c r="CY31">
        <v>0.4881</v>
      </c>
      <c r="CZ31">
        <v>0.493</v>
      </c>
      <c r="DA31">
        <v>0.4985</v>
      </c>
      <c r="DB31">
        <v>0.5069</v>
      </c>
      <c r="DC31">
        <v>0.5152</v>
      </c>
      <c r="DD31">
        <v>0.5328</v>
      </c>
      <c r="DE31">
        <v>0.5426</v>
      </c>
      <c r="DF31">
        <v>0.5523</v>
      </c>
      <c r="DG31">
        <v>0.562</v>
      </c>
      <c r="DH31">
        <v>0.5684</v>
      </c>
      <c r="DI31">
        <v>0.5863</v>
      </c>
      <c r="DJ31">
        <v>0.73</v>
      </c>
      <c r="DK31">
        <v>0.7585</v>
      </c>
      <c r="DL31">
        <v>0.7854</v>
      </c>
      <c r="DM31">
        <v>0.8</v>
      </c>
      <c r="DN31">
        <v>0.8</v>
      </c>
      <c r="DO31">
        <v>0.8</v>
      </c>
      <c r="DP31">
        <v>0.8</v>
      </c>
      <c r="DQ31">
        <v>0.8</v>
      </c>
      <c r="DR31">
        <v>0.8</v>
      </c>
      <c r="DS31">
        <v>0.9301</v>
      </c>
      <c r="DT31">
        <v>0.96</v>
      </c>
      <c r="DU31">
        <v>0.96</v>
      </c>
      <c r="DV31">
        <v>0.96</v>
      </c>
      <c r="DW31">
        <v>0.96</v>
      </c>
      <c r="DX31">
        <v>0.9723</v>
      </c>
    </row>
    <row r="32" spans="1:128">
      <c r="A32">
        <v>3.1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1.104e-7</v>
      </c>
      <c r="CB32">
        <v>2.377e-5</v>
      </c>
      <c r="CC32">
        <v>0.0001867</v>
      </c>
      <c r="CD32">
        <v>0.0006783</v>
      </c>
      <c r="CE32">
        <v>0.0017</v>
      </c>
      <c r="CF32">
        <v>0.0033</v>
      </c>
      <c r="CG32">
        <v>0.0055</v>
      </c>
      <c r="CH32">
        <v>0.0082</v>
      </c>
      <c r="CI32">
        <v>0.0119</v>
      </c>
      <c r="CJ32">
        <v>0.017</v>
      </c>
      <c r="CK32">
        <v>0.0239</v>
      </c>
      <c r="CL32">
        <v>0.0332</v>
      </c>
      <c r="CM32">
        <v>0.0441</v>
      </c>
      <c r="CN32">
        <v>0.0563</v>
      </c>
      <c r="CO32">
        <v>0.1253</v>
      </c>
      <c r="CP32">
        <v>0.1894</v>
      </c>
      <c r="CQ32">
        <v>0.2406</v>
      </c>
      <c r="CR32">
        <v>0.2882</v>
      </c>
      <c r="CS32">
        <v>0.3381</v>
      </c>
      <c r="CT32">
        <v>0.4091</v>
      </c>
      <c r="CU32">
        <v>0.4416</v>
      </c>
      <c r="CV32">
        <v>0.4581</v>
      </c>
      <c r="CW32">
        <v>0.4733</v>
      </c>
      <c r="CX32">
        <v>0.4816</v>
      </c>
      <c r="CY32">
        <v>0.4882</v>
      </c>
      <c r="CZ32">
        <v>0.493</v>
      </c>
      <c r="DA32">
        <v>0.4988</v>
      </c>
      <c r="DB32">
        <v>0.5072</v>
      </c>
      <c r="DC32">
        <v>0.5156</v>
      </c>
      <c r="DD32">
        <v>0.533</v>
      </c>
      <c r="DE32">
        <v>0.5427</v>
      </c>
      <c r="DF32">
        <v>0.5523</v>
      </c>
      <c r="DG32">
        <v>0.562</v>
      </c>
      <c r="DH32">
        <v>0.5684</v>
      </c>
      <c r="DI32">
        <v>0.5863</v>
      </c>
      <c r="DJ32">
        <v>0.73</v>
      </c>
      <c r="DK32">
        <v>0.7585</v>
      </c>
      <c r="DL32">
        <v>0.7854</v>
      </c>
      <c r="DM32">
        <v>0.8</v>
      </c>
      <c r="DN32">
        <v>0.8</v>
      </c>
      <c r="DO32">
        <v>0.8</v>
      </c>
      <c r="DP32">
        <v>0.8</v>
      </c>
      <c r="DQ32">
        <v>0.8</v>
      </c>
      <c r="DR32">
        <v>0.8</v>
      </c>
      <c r="DS32">
        <v>0.9301</v>
      </c>
      <c r="DT32">
        <v>0.96</v>
      </c>
      <c r="DU32">
        <v>0.96</v>
      </c>
      <c r="DV32">
        <v>0.96</v>
      </c>
      <c r="DW32">
        <v>0.96</v>
      </c>
      <c r="DX32">
        <v>0.9723</v>
      </c>
    </row>
    <row r="33" spans="1:128">
      <c r="A33">
        <v>3.2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1.104e-7</v>
      </c>
      <c r="CB33">
        <v>2.438e-5</v>
      </c>
      <c r="CC33">
        <v>0.0001916</v>
      </c>
      <c r="CD33">
        <v>0.0006994</v>
      </c>
      <c r="CE33">
        <v>0.0017</v>
      </c>
      <c r="CF33">
        <v>0.0034</v>
      </c>
      <c r="CG33">
        <v>0.0057</v>
      </c>
      <c r="CH33">
        <v>0.0084</v>
      </c>
      <c r="CI33">
        <v>0.0123</v>
      </c>
      <c r="CJ33">
        <v>0.0175</v>
      </c>
      <c r="CK33">
        <v>0.0247</v>
      </c>
      <c r="CL33">
        <v>0.0342</v>
      </c>
      <c r="CM33">
        <v>0.0452</v>
      </c>
      <c r="CN33">
        <v>0.0576</v>
      </c>
      <c r="CO33">
        <v>0.1267</v>
      </c>
      <c r="CP33">
        <v>0.1906</v>
      </c>
      <c r="CQ33">
        <v>0.2416</v>
      </c>
      <c r="CR33">
        <v>0.2891</v>
      </c>
      <c r="CS33">
        <v>0.3388</v>
      </c>
      <c r="CT33">
        <v>0.4095</v>
      </c>
      <c r="CU33">
        <v>0.4419</v>
      </c>
      <c r="CV33">
        <v>0.4582</v>
      </c>
      <c r="CW33">
        <v>0.4733</v>
      </c>
      <c r="CX33">
        <v>0.4816</v>
      </c>
      <c r="CY33">
        <v>0.4882</v>
      </c>
      <c r="CZ33">
        <v>0.4931</v>
      </c>
      <c r="DA33">
        <v>0.4991</v>
      </c>
      <c r="DB33">
        <v>0.5075</v>
      </c>
      <c r="DC33">
        <v>0.5159</v>
      </c>
      <c r="DD33">
        <v>0.5331</v>
      </c>
      <c r="DE33">
        <v>0.5428</v>
      </c>
      <c r="DF33">
        <v>0.5524</v>
      </c>
      <c r="DG33">
        <v>0.562</v>
      </c>
      <c r="DH33">
        <v>0.5685</v>
      </c>
      <c r="DI33">
        <v>0.5863</v>
      </c>
      <c r="DJ33">
        <v>0.73</v>
      </c>
      <c r="DK33">
        <v>0.7585</v>
      </c>
      <c r="DL33">
        <v>0.7854</v>
      </c>
      <c r="DM33">
        <v>0.8</v>
      </c>
      <c r="DN33">
        <v>0.8</v>
      </c>
      <c r="DO33">
        <v>0.8</v>
      </c>
      <c r="DP33">
        <v>0.8</v>
      </c>
      <c r="DQ33">
        <v>0.8</v>
      </c>
      <c r="DR33">
        <v>0.8</v>
      </c>
      <c r="DS33">
        <v>0.9301</v>
      </c>
      <c r="DT33">
        <v>0.96</v>
      </c>
      <c r="DU33">
        <v>0.96</v>
      </c>
      <c r="DV33">
        <v>0.96</v>
      </c>
      <c r="DW33">
        <v>0.96</v>
      </c>
      <c r="DX33">
        <v>0.9723</v>
      </c>
    </row>
    <row r="34" spans="1:128">
      <c r="A34">
        <v>3.3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1.104e-7</v>
      </c>
      <c r="CB34">
        <v>2.48e-5</v>
      </c>
      <c r="CC34">
        <v>0.0001963</v>
      </c>
      <c r="CD34">
        <v>0.0007195</v>
      </c>
      <c r="CE34">
        <v>0.0018</v>
      </c>
      <c r="CF34">
        <v>0.0034</v>
      </c>
      <c r="CG34">
        <v>0.0058</v>
      </c>
      <c r="CH34">
        <v>0.0086</v>
      </c>
      <c r="CI34">
        <v>0.0126</v>
      </c>
      <c r="CJ34">
        <v>0.018</v>
      </c>
      <c r="CK34">
        <v>0.0254</v>
      </c>
      <c r="CL34">
        <v>0.0351</v>
      </c>
      <c r="CM34">
        <v>0.0462</v>
      </c>
      <c r="CN34">
        <v>0.0587</v>
      </c>
      <c r="CO34">
        <v>0.128</v>
      </c>
      <c r="CP34">
        <v>0.1917</v>
      </c>
      <c r="CQ34">
        <v>0.2424</v>
      </c>
      <c r="CR34">
        <v>0.2899</v>
      </c>
      <c r="CS34">
        <v>0.3394</v>
      </c>
      <c r="CT34">
        <v>0.4098</v>
      </c>
      <c r="CU34">
        <v>0.4421</v>
      </c>
      <c r="CV34">
        <v>0.4583</v>
      </c>
      <c r="CW34">
        <v>0.4734</v>
      </c>
      <c r="CX34">
        <v>0.4817</v>
      </c>
      <c r="CY34">
        <v>0.4883</v>
      </c>
      <c r="CZ34">
        <v>0.4932</v>
      </c>
      <c r="DA34">
        <v>0.4994</v>
      </c>
      <c r="DB34">
        <v>0.5078</v>
      </c>
      <c r="DC34">
        <v>0.5162</v>
      </c>
      <c r="DD34">
        <v>0.5333</v>
      </c>
      <c r="DE34">
        <v>0.5429</v>
      </c>
      <c r="DF34">
        <v>0.5524</v>
      </c>
      <c r="DG34">
        <v>0.562</v>
      </c>
      <c r="DH34">
        <v>0.5685</v>
      </c>
      <c r="DI34">
        <v>0.5863</v>
      </c>
      <c r="DJ34">
        <v>0.73</v>
      </c>
      <c r="DK34">
        <v>0.7585</v>
      </c>
      <c r="DL34">
        <v>0.7854</v>
      </c>
      <c r="DM34">
        <v>0.8</v>
      </c>
      <c r="DN34">
        <v>0.8</v>
      </c>
      <c r="DO34">
        <v>0.8</v>
      </c>
      <c r="DP34">
        <v>0.8</v>
      </c>
      <c r="DQ34">
        <v>0.8</v>
      </c>
      <c r="DR34">
        <v>0.8</v>
      </c>
      <c r="DS34">
        <v>0.9301</v>
      </c>
      <c r="DT34">
        <v>0.96</v>
      </c>
      <c r="DU34">
        <v>0.96</v>
      </c>
      <c r="DV34">
        <v>0.96</v>
      </c>
      <c r="DW34">
        <v>0.96</v>
      </c>
      <c r="DX34">
        <v>0.9723</v>
      </c>
    </row>
    <row r="35" spans="1:128">
      <c r="A35">
        <v>3.4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1.104e-7</v>
      </c>
      <c r="CB35">
        <v>2.532e-5</v>
      </c>
      <c r="CC35">
        <v>0.0002002</v>
      </c>
      <c r="CD35">
        <v>0.0007382</v>
      </c>
      <c r="CE35">
        <v>0.0018</v>
      </c>
      <c r="CF35">
        <v>0.0035</v>
      </c>
      <c r="CG35">
        <v>0.0059</v>
      </c>
      <c r="CH35">
        <v>0.0088</v>
      </c>
      <c r="CI35">
        <v>0.0129</v>
      </c>
      <c r="CJ35">
        <v>0.0185</v>
      </c>
      <c r="CK35">
        <v>0.026</v>
      </c>
      <c r="CL35">
        <v>0.0359</v>
      </c>
      <c r="CM35">
        <v>0.0472</v>
      </c>
      <c r="CN35">
        <v>0.0598</v>
      </c>
      <c r="CO35">
        <v>0.1291</v>
      </c>
      <c r="CP35">
        <v>0.1927</v>
      </c>
      <c r="CQ35">
        <v>0.2432</v>
      </c>
      <c r="CR35">
        <v>0.2906</v>
      </c>
      <c r="CS35">
        <v>0.3399</v>
      </c>
      <c r="CT35">
        <v>0.4101</v>
      </c>
      <c r="CU35">
        <v>0.4422</v>
      </c>
      <c r="CV35">
        <v>0.4584</v>
      </c>
      <c r="CW35">
        <v>0.4734</v>
      </c>
      <c r="CX35">
        <v>0.4817</v>
      </c>
      <c r="CY35">
        <v>0.4883</v>
      </c>
      <c r="CZ35">
        <v>0.4932</v>
      </c>
      <c r="DA35">
        <v>0.4996</v>
      </c>
      <c r="DB35">
        <v>0.508</v>
      </c>
      <c r="DC35">
        <v>0.5164</v>
      </c>
      <c r="DD35">
        <v>0.5334</v>
      </c>
      <c r="DE35">
        <v>0.5429</v>
      </c>
      <c r="DF35">
        <v>0.5525</v>
      </c>
      <c r="DG35">
        <v>0.5621</v>
      </c>
      <c r="DH35">
        <v>0.5685</v>
      </c>
      <c r="DI35">
        <v>0.5863</v>
      </c>
      <c r="DJ35">
        <v>0.73</v>
      </c>
      <c r="DK35">
        <v>0.7585</v>
      </c>
      <c r="DL35">
        <v>0.7854</v>
      </c>
      <c r="DM35">
        <v>0.8</v>
      </c>
      <c r="DN35">
        <v>0.8</v>
      </c>
      <c r="DO35">
        <v>0.8</v>
      </c>
      <c r="DP35">
        <v>0.8</v>
      </c>
      <c r="DQ35">
        <v>0.8</v>
      </c>
      <c r="DR35">
        <v>0.8</v>
      </c>
      <c r="DS35">
        <v>0.9301</v>
      </c>
      <c r="DT35">
        <v>0.96</v>
      </c>
      <c r="DU35">
        <v>0.96</v>
      </c>
      <c r="DV35">
        <v>0.96</v>
      </c>
      <c r="DW35">
        <v>0.96</v>
      </c>
      <c r="DX35">
        <v>0.9723</v>
      </c>
    </row>
    <row r="36" spans="1:128">
      <c r="A36">
        <v>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1.104e-7</v>
      </c>
      <c r="CB36">
        <v>2.576e-5</v>
      </c>
      <c r="CC36">
        <v>0.0002041</v>
      </c>
      <c r="CD36">
        <v>0.0007561</v>
      </c>
      <c r="CE36">
        <v>0.0019</v>
      </c>
      <c r="CF36">
        <v>0.0036</v>
      </c>
      <c r="CG36">
        <v>0.0061</v>
      </c>
      <c r="CH36">
        <v>0.009</v>
      </c>
      <c r="CI36">
        <v>0.0132</v>
      </c>
      <c r="CJ36">
        <v>0.0189</v>
      </c>
      <c r="CK36">
        <v>0.0266</v>
      </c>
      <c r="CL36">
        <v>0.0367</v>
      </c>
      <c r="CM36">
        <v>0.0481</v>
      </c>
      <c r="CN36">
        <v>0.0608</v>
      </c>
      <c r="CO36">
        <v>0.1301</v>
      </c>
      <c r="CP36">
        <v>0.1936</v>
      </c>
      <c r="CQ36">
        <v>0.2439</v>
      </c>
      <c r="CR36">
        <v>0.2913</v>
      </c>
      <c r="CS36">
        <v>0.3404</v>
      </c>
      <c r="CT36">
        <v>0.4104</v>
      </c>
      <c r="CU36">
        <v>0.4424</v>
      </c>
      <c r="CV36">
        <v>0.4585</v>
      </c>
      <c r="CW36">
        <v>0.4735</v>
      </c>
      <c r="CX36">
        <v>0.4818</v>
      </c>
      <c r="CY36">
        <v>0.4884</v>
      </c>
      <c r="CZ36">
        <v>0.4933</v>
      </c>
      <c r="DA36">
        <v>0.4999</v>
      </c>
      <c r="DB36">
        <v>0.5083</v>
      </c>
      <c r="DC36">
        <v>0.5166</v>
      </c>
      <c r="DD36">
        <v>0.5335</v>
      </c>
      <c r="DE36">
        <v>0.543</v>
      </c>
      <c r="DF36">
        <v>0.5525</v>
      </c>
      <c r="DG36">
        <v>0.5621</v>
      </c>
      <c r="DH36">
        <v>0.5686</v>
      </c>
      <c r="DI36">
        <v>0.5863</v>
      </c>
      <c r="DJ36">
        <v>0.73</v>
      </c>
      <c r="DK36">
        <v>0.7585</v>
      </c>
      <c r="DL36">
        <v>0.7854</v>
      </c>
      <c r="DM36">
        <v>0.8</v>
      </c>
      <c r="DN36">
        <v>0.8</v>
      </c>
      <c r="DO36">
        <v>0.8</v>
      </c>
      <c r="DP36">
        <v>0.8</v>
      </c>
      <c r="DQ36">
        <v>0.8</v>
      </c>
      <c r="DR36">
        <v>0.8</v>
      </c>
      <c r="DS36">
        <v>0.9301</v>
      </c>
      <c r="DT36">
        <v>0.96</v>
      </c>
      <c r="DU36">
        <v>0.96</v>
      </c>
      <c r="DV36">
        <v>0.96</v>
      </c>
      <c r="DW36">
        <v>0.96</v>
      </c>
      <c r="DX36">
        <v>0.9723</v>
      </c>
    </row>
    <row r="37" spans="1:128">
      <c r="A37">
        <v>3.6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1.104e-7</v>
      </c>
      <c r="CB37">
        <v>2.608e-5</v>
      </c>
      <c r="CC37">
        <v>0.0002075</v>
      </c>
      <c r="CD37">
        <v>0.0007726</v>
      </c>
      <c r="CE37">
        <v>0.0019</v>
      </c>
      <c r="CF37">
        <v>0.0037</v>
      </c>
      <c r="CG37">
        <v>0.0062</v>
      </c>
      <c r="CH37">
        <v>0.0092</v>
      </c>
      <c r="CI37">
        <v>0.0135</v>
      </c>
      <c r="CJ37">
        <v>0.0193</v>
      </c>
      <c r="CK37">
        <v>0.0272</v>
      </c>
      <c r="CL37">
        <v>0.0374</v>
      </c>
      <c r="CM37">
        <v>0.0489</v>
      </c>
      <c r="CN37">
        <v>0.0617</v>
      </c>
      <c r="CO37">
        <v>0.1311</v>
      </c>
      <c r="CP37">
        <v>0.1945</v>
      </c>
      <c r="CQ37">
        <v>0.2445</v>
      </c>
      <c r="CR37">
        <v>0.2919</v>
      </c>
      <c r="CS37">
        <v>0.3408</v>
      </c>
      <c r="CT37">
        <v>0.4106</v>
      </c>
      <c r="CU37">
        <v>0.4425</v>
      </c>
      <c r="CV37">
        <v>0.4585</v>
      </c>
      <c r="CW37">
        <v>0.4735</v>
      </c>
      <c r="CX37">
        <v>0.4818</v>
      </c>
      <c r="CY37">
        <v>0.4884</v>
      </c>
      <c r="CZ37">
        <v>0.4933</v>
      </c>
      <c r="DA37">
        <v>0.5001</v>
      </c>
      <c r="DB37">
        <v>0.5085</v>
      </c>
      <c r="DC37">
        <v>0.5169</v>
      </c>
      <c r="DD37">
        <v>0.5336</v>
      </c>
      <c r="DE37">
        <v>0.5431</v>
      </c>
      <c r="DF37">
        <v>0.5526</v>
      </c>
      <c r="DG37">
        <v>0.5621</v>
      </c>
      <c r="DH37">
        <v>0.5686</v>
      </c>
      <c r="DI37">
        <v>0.5863</v>
      </c>
      <c r="DJ37">
        <v>0.73</v>
      </c>
      <c r="DK37">
        <v>0.7585</v>
      </c>
      <c r="DL37">
        <v>0.7854</v>
      </c>
      <c r="DM37">
        <v>0.8</v>
      </c>
      <c r="DN37">
        <v>0.8</v>
      </c>
      <c r="DO37">
        <v>0.8</v>
      </c>
      <c r="DP37">
        <v>0.8</v>
      </c>
      <c r="DQ37">
        <v>0.8</v>
      </c>
      <c r="DR37">
        <v>0.8</v>
      </c>
      <c r="DS37">
        <v>0.9301</v>
      </c>
      <c r="DT37">
        <v>0.96</v>
      </c>
      <c r="DU37">
        <v>0.96</v>
      </c>
      <c r="DV37">
        <v>0.96</v>
      </c>
      <c r="DW37">
        <v>0.96</v>
      </c>
      <c r="DX37">
        <v>0.9723</v>
      </c>
    </row>
    <row r="38" spans="1:128">
      <c r="A38">
        <v>3.7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1.104e-7</v>
      </c>
      <c r="CB38">
        <v>2.649e-5</v>
      </c>
      <c r="CC38">
        <v>0.0002106</v>
      </c>
      <c r="CD38">
        <v>0.0007877</v>
      </c>
      <c r="CE38">
        <v>0.002</v>
      </c>
      <c r="CF38">
        <v>0.0037</v>
      </c>
      <c r="CG38">
        <v>0.0063</v>
      </c>
      <c r="CH38">
        <v>0.0094</v>
      </c>
      <c r="CI38">
        <v>0.0137</v>
      </c>
      <c r="CJ38">
        <v>0.0196</v>
      </c>
      <c r="CK38">
        <v>0.0277</v>
      </c>
      <c r="CL38">
        <v>0.038</v>
      </c>
      <c r="CM38">
        <v>0.0496</v>
      </c>
      <c r="CN38">
        <v>0.0625</v>
      </c>
      <c r="CO38">
        <v>0.1319</v>
      </c>
      <c r="CP38">
        <v>0.1952</v>
      </c>
      <c r="CQ38">
        <v>0.2451</v>
      </c>
      <c r="CR38">
        <v>0.2925</v>
      </c>
      <c r="CS38">
        <v>0.3412</v>
      </c>
      <c r="CT38">
        <v>0.4109</v>
      </c>
      <c r="CU38">
        <v>0.4426</v>
      </c>
      <c r="CV38">
        <v>0.4586</v>
      </c>
      <c r="CW38">
        <v>0.4735</v>
      </c>
      <c r="CX38">
        <v>0.4819</v>
      </c>
      <c r="CY38">
        <v>0.4884</v>
      </c>
      <c r="CZ38">
        <v>0.4934</v>
      </c>
      <c r="DA38">
        <v>0.5003</v>
      </c>
      <c r="DB38">
        <v>0.5087</v>
      </c>
      <c r="DC38">
        <v>0.5171</v>
      </c>
      <c r="DD38">
        <v>0.5336</v>
      </c>
      <c r="DE38">
        <v>0.5431</v>
      </c>
      <c r="DF38">
        <v>0.5526</v>
      </c>
      <c r="DG38">
        <v>0.5621</v>
      </c>
      <c r="DH38">
        <v>0.5686</v>
      </c>
      <c r="DI38">
        <v>0.5863</v>
      </c>
      <c r="DJ38">
        <v>0.73</v>
      </c>
      <c r="DK38">
        <v>0.7585</v>
      </c>
      <c r="DL38">
        <v>0.7854</v>
      </c>
      <c r="DM38">
        <v>0.8</v>
      </c>
      <c r="DN38">
        <v>0.8</v>
      </c>
      <c r="DO38">
        <v>0.8</v>
      </c>
      <c r="DP38">
        <v>0.8</v>
      </c>
      <c r="DQ38">
        <v>0.8</v>
      </c>
      <c r="DR38">
        <v>0.8</v>
      </c>
      <c r="DS38">
        <v>0.9301</v>
      </c>
      <c r="DT38">
        <v>0.96</v>
      </c>
      <c r="DU38">
        <v>0.96</v>
      </c>
      <c r="DV38">
        <v>0.96</v>
      </c>
      <c r="DW38">
        <v>0.96</v>
      </c>
      <c r="DX38">
        <v>0.9723</v>
      </c>
    </row>
    <row r="39" spans="1:128">
      <c r="A39">
        <v>3.8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1.104e-7</v>
      </c>
      <c r="CB39">
        <v>2.675e-5</v>
      </c>
      <c r="CC39">
        <v>0.0002141</v>
      </c>
      <c r="CD39">
        <v>0.0008017</v>
      </c>
      <c r="CE39">
        <v>0.002</v>
      </c>
      <c r="CF39">
        <v>0.0038</v>
      </c>
      <c r="CG39">
        <v>0.0064</v>
      </c>
      <c r="CH39">
        <v>0.0095</v>
      </c>
      <c r="CI39">
        <v>0.014</v>
      </c>
      <c r="CJ39">
        <v>0.02</v>
      </c>
      <c r="CK39">
        <v>0.0282</v>
      </c>
      <c r="CL39">
        <v>0.0386</v>
      </c>
      <c r="CM39">
        <v>0.0503</v>
      </c>
      <c r="CN39">
        <v>0.0632</v>
      </c>
      <c r="CO39">
        <v>0.1327</v>
      </c>
      <c r="CP39">
        <v>0.1959</v>
      </c>
      <c r="CQ39">
        <v>0.2457</v>
      </c>
      <c r="CR39">
        <v>0.293</v>
      </c>
      <c r="CS39">
        <v>0.3416</v>
      </c>
      <c r="CT39">
        <v>0.4111</v>
      </c>
      <c r="CU39">
        <v>0.4427</v>
      </c>
      <c r="CV39">
        <v>0.4587</v>
      </c>
      <c r="CW39">
        <v>0.4736</v>
      </c>
      <c r="CX39">
        <v>0.4819</v>
      </c>
      <c r="CY39">
        <v>0.4885</v>
      </c>
      <c r="CZ39">
        <v>0.4934</v>
      </c>
      <c r="DA39">
        <v>0.5004</v>
      </c>
      <c r="DB39">
        <v>0.5088</v>
      </c>
      <c r="DC39">
        <v>0.5172</v>
      </c>
      <c r="DD39">
        <v>0.5337</v>
      </c>
      <c r="DE39">
        <v>0.5432</v>
      </c>
      <c r="DF39">
        <v>0.5526</v>
      </c>
      <c r="DG39">
        <v>0.5621</v>
      </c>
      <c r="DH39">
        <v>0.5686</v>
      </c>
      <c r="DI39">
        <v>0.5863</v>
      </c>
      <c r="DJ39">
        <v>0.73</v>
      </c>
      <c r="DK39">
        <v>0.7585</v>
      </c>
      <c r="DL39">
        <v>0.7854</v>
      </c>
      <c r="DM39">
        <v>0.8</v>
      </c>
      <c r="DN39">
        <v>0.8</v>
      </c>
      <c r="DO39">
        <v>0.8</v>
      </c>
      <c r="DP39">
        <v>0.8</v>
      </c>
      <c r="DQ39">
        <v>0.8</v>
      </c>
      <c r="DR39">
        <v>0.8</v>
      </c>
      <c r="DS39">
        <v>0.9301</v>
      </c>
      <c r="DT39">
        <v>0.96</v>
      </c>
      <c r="DU39">
        <v>0.96</v>
      </c>
      <c r="DV39">
        <v>0.96</v>
      </c>
      <c r="DW39">
        <v>0.96</v>
      </c>
      <c r="DX39">
        <v>0.9723</v>
      </c>
    </row>
    <row r="40" spans="1:128">
      <c r="A40">
        <v>3.9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1.104e-7</v>
      </c>
      <c r="CB40">
        <v>2.695e-5</v>
      </c>
      <c r="CC40">
        <v>0.0002167</v>
      </c>
      <c r="CD40">
        <v>0.0008147</v>
      </c>
      <c r="CE40">
        <v>0.002</v>
      </c>
      <c r="CF40">
        <v>0.0039</v>
      </c>
      <c r="CG40">
        <v>0.0065</v>
      </c>
      <c r="CH40">
        <v>0.0096</v>
      </c>
      <c r="CI40">
        <v>0.0142</v>
      </c>
      <c r="CJ40">
        <v>0.0203</v>
      </c>
      <c r="CK40">
        <v>0.0287</v>
      </c>
      <c r="CL40">
        <v>0.0392</v>
      </c>
      <c r="CM40">
        <v>0.051</v>
      </c>
      <c r="CN40">
        <v>0.0639</v>
      </c>
      <c r="CO40">
        <v>0.1334</v>
      </c>
      <c r="CP40">
        <v>0.1965</v>
      </c>
      <c r="CQ40">
        <v>0.2462</v>
      </c>
      <c r="CR40">
        <v>0.2935</v>
      </c>
      <c r="CS40">
        <v>0.3419</v>
      </c>
      <c r="CT40">
        <v>0.4112</v>
      </c>
      <c r="CU40">
        <v>0.4428</v>
      </c>
      <c r="CV40">
        <v>0.4587</v>
      </c>
      <c r="CW40">
        <v>0.4736</v>
      </c>
      <c r="CX40">
        <v>0.4819</v>
      </c>
      <c r="CY40">
        <v>0.4885</v>
      </c>
      <c r="CZ40">
        <v>0.4935</v>
      </c>
      <c r="DA40">
        <v>0.5006</v>
      </c>
      <c r="DB40">
        <v>0.509</v>
      </c>
      <c r="DC40">
        <v>0.5174</v>
      </c>
      <c r="DD40">
        <v>0.5338</v>
      </c>
      <c r="DE40">
        <v>0.5432</v>
      </c>
      <c r="DF40">
        <v>0.5527</v>
      </c>
      <c r="DG40">
        <v>0.5621</v>
      </c>
      <c r="DH40">
        <v>0.5686</v>
      </c>
      <c r="DI40">
        <v>0.5863</v>
      </c>
      <c r="DJ40">
        <v>0.73</v>
      </c>
      <c r="DK40">
        <v>0.7585</v>
      </c>
      <c r="DL40">
        <v>0.7854</v>
      </c>
      <c r="DM40">
        <v>0.8</v>
      </c>
      <c r="DN40">
        <v>0.8</v>
      </c>
      <c r="DO40">
        <v>0.8</v>
      </c>
      <c r="DP40">
        <v>0.8</v>
      </c>
      <c r="DQ40">
        <v>0.8</v>
      </c>
      <c r="DR40">
        <v>0.8</v>
      </c>
      <c r="DS40">
        <v>0.9301</v>
      </c>
      <c r="DT40">
        <v>0.96</v>
      </c>
      <c r="DU40">
        <v>0.96</v>
      </c>
      <c r="DV40">
        <v>0.96</v>
      </c>
      <c r="DW40">
        <v>0.96</v>
      </c>
      <c r="DX40">
        <v>0.9723</v>
      </c>
    </row>
    <row r="41" spans="1:128">
      <c r="A41">
        <v>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1.226e-7</v>
      </c>
      <c r="CB41">
        <v>2.71e-5</v>
      </c>
      <c r="CC41">
        <v>0.0002192</v>
      </c>
      <c r="CD41">
        <v>0.0008257</v>
      </c>
      <c r="CE41">
        <v>0.002</v>
      </c>
      <c r="CF41">
        <v>0.0039</v>
      </c>
      <c r="CG41">
        <v>0.0065</v>
      </c>
      <c r="CH41">
        <v>0.0098</v>
      </c>
      <c r="CI41">
        <v>0.0144</v>
      </c>
      <c r="CJ41">
        <v>0.0206</v>
      </c>
      <c r="CK41">
        <v>0.0291</v>
      </c>
      <c r="CL41">
        <v>0.0397</v>
      </c>
      <c r="CM41">
        <v>0.0515</v>
      </c>
      <c r="CN41">
        <v>0.0645</v>
      </c>
      <c r="CO41">
        <v>0.1341</v>
      </c>
      <c r="CP41">
        <v>0.1971</v>
      </c>
      <c r="CQ41">
        <v>0.2466</v>
      </c>
      <c r="CR41">
        <v>0.2939</v>
      </c>
      <c r="CS41">
        <v>0.3422</v>
      </c>
      <c r="CT41">
        <v>0.4114</v>
      </c>
      <c r="CU41">
        <v>0.4429</v>
      </c>
      <c r="CV41">
        <v>0.4588</v>
      </c>
      <c r="CW41">
        <v>0.4736</v>
      </c>
      <c r="CX41">
        <v>0.4819</v>
      </c>
      <c r="CY41">
        <v>0.4885</v>
      </c>
      <c r="CZ41">
        <v>0.4935</v>
      </c>
      <c r="DA41">
        <v>0.5007</v>
      </c>
      <c r="DB41">
        <v>0.5091</v>
      </c>
      <c r="DC41">
        <v>0.5176</v>
      </c>
      <c r="DD41">
        <v>0.5339</v>
      </c>
      <c r="DE41">
        <v>0.5433</v>
      </c>
      <c r="DF41">
        <v>0.5527</v>
      </c>
      <c r="DG41">
        <v>0.5621</v>
      </c>
      <c r="DH41">
        <v>0.5687</v>
      </c>
      <c r="DI41">
        <v>0.5863</v>
      </c>
      <c r="DJ41">
        <v>0.73</v>
      </c>
      <c r="DK41">
        <v>0.7585</v>
      </c>
      <c r="DL41">
        <v>0.7854</v>
      </c>
      <c r="DM41">
        <v>0.8</v>
      </c>
      <c r="DN41">
        <v>0.8</v>
      </c>
      <c r="DO41">
        <v>0.8</v>
      </c>
      <c r="DP41">
        <v>0.8</v>
      </c>
      <c r="DQ41">
        <v>0.8</v>
      </c>
      <c r="DR41">
        <v>0.8</v>
      </c>
      <c r="DS41">
        <v>0.9301</v>
      </c>
      <c r="DT41">
        <v>0.96</v>
      </c>
      <c r="DU41">
        <v>0.96</v>
      </c>
      <c r="DV41">
        <v>0.96</v>
      </c>
      <c r="DW41">
        <v>0.96</v>
      </c>
      <c r="DX41">
        <v>0.9723</v>
      </c>
    </row>
    <row r="42" spans="1:128">
      <c r="A42">
        <v>4.1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1.226e-7</v>
      </c>
      <c r="CB42">
        <v>2.736e-5</v>
      </c>
      <c r="CC42">
        <v>0.0002212</v>
      </c>
      <c r="CD42">
        <v>0.000836</v>
      </c>
      <c r="CE42">
        <v>0.0021</v>
      </c>
      <c r="CF42">
        <v>0.004</v>
      </c>
      <c r="CG42">
        <v>0.0066</v>
      </c>
      <c r="CH42">
        <v>0.0099</v>
      </c>
      <c r="CI42">
        <v>0.0146</v>
      </c>
      <c r="CJ42">
        <v>0.0209</v>
      </c>
      <c r="CK42">
        <v>0.0295</v>
      </c>
      <c r="CL42">
        <v>0.0401</v>
      </c>
      <c r="CM42">
        <v>0.0521</v>
      </c>
      <c r="CN42">
        <v>0.0651</v>
      </c>
      <c r="CO42">
        <v>0.1347</v>
      </c>
      <c r="CP42">
        <v>0.1976</v>
      </c>
      <c r="CQ42">
        <v>0.247</v>
      </c>
      <c r="CR42">
        <v>0.2943</v>
      </c>
      <c r="CS42">
        <v>0.3425</v>
      </c>
      <c r="CT42">
        <v>0.4116</v>
      </c>
      <c r="CU42">
        <v>0.443</v>
      </c>
      <c r="CV42">
        <v>0.4588</v>
      </c>
      <c r="CW42">
        <v>0.4736</v>
      </c>
      <c r="CX42">
        <v>0.482</v>
      </c>
      <c r="CY42">
        <v>0.4885</v>
      </c>
      <c r="CZ42">
        <v>0.4935</v>
      </c>
      <c r="DA42">
        <v>0.5009</v>
      </c>
      <c r="DB42">
        <v>0.5093</v>
      </c>
      <c r="DC42">
        <v>0.5177</v>
      </c>
      <c r="DD42">
        <v>0.5339</v>
      </c>
      <c r="DE42">
        <v>0.5433</v>
      </c>
      <c r="DF42">
        <v>0.5527</v>
      </c>
      <c r="DG42">
        <v>0.5621</v>
      </c>
      <c r="DH42">
        <v>0.5687</v>
      </c>
      <c r="DI42">
        <v>0.5863</v>
      </c>
      <c r="DJ42">
        <v>0.73</v>
      </c>
      <c r="DK42">
        <v>0.7585</v>
      </c>
      <c r="DL42">
        <v>0.7854</v>
      </c>
      <c r="DM42">
        <v>0.8</v>
      </c>
      <c r="DN42">
        <v>0.8</v>
      </c>
      <c r="DO42">
        <v>0.8</v>
      </c>
      <c r="DP42">
        <v>0.8</v>
      </c>
      <c r="DQ42">
        <v>0.8</v>
      </c>
      <c r="DR42">
        <v>0.8</v>
      </c>
      <c r="DS42">
        <v>0.9301</v>
      </c>
      <c r="DT42">
        <v>0.96</v>
      </c>
      <c r="DU42">
        <v>0.96</v>
      </c>
      <c r="DV42">
        <v>0.96</v>
      </c>
      <c r="DW42">
        <v>0.96</v>
      </c>
      <c r="DX42">
        <v>0.9723</v>
      </c>
    </row>
    <row r="43" spans="1:128">
      <c r="A43">
        <v>4.2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1.226e-7</v>
      </c>
      <c r="CB43">
        <v>2.752e-5</v>
      </c>
      <c r="CC43">
        <v>0.000223</v>
      </c>
      <c r="CD43">
        <v>0.000845</v>
      </c>
      <c r="CE43">
        <v>0.0021</v>
      </c>
      <c r="CF43">
        <v>0.004</v>
      </c>
      <c r="CG43">
        <v>0.0067</v>
      </c>
      <c r="CH43">
        <v>0.01</v>
      </c>
      <c r="CI43">
        <v>0.0148</v>
      </c>
      <c r="CJ43">
        <v>0.0211</v>
      </c>
      <c r="CK43">
        <v>0.0298</v>
      </c>
      <c r="CL43">
        <v>0.0406</v>
      </c>
      <c r="CM43">
        <v>0.0526</v>
      </c>
      <c r="CN43">
        <v>0.0656</v>
      </c>
      <c r="CO43">
        <v>0.1352</v>
      </c>
      <c r="CP43">
        <v>0.1981</v>
      </c>
      <c r="CQ43">
        <v>0.2474</v>
      </c>
      <c r="CR43">
        <v>0.2946</v>
      </c>
      <c r="CS43">
        <v>0.3427</v>
      </c>
      <c r="CT43">
        <v>0.4117</v>
      </c>
      <c r="CU43">
        <v>0.4431</v>
      </c>
      <c r="CV43">
        <v>0.4588</v>
      </c>
      <c r="CW43">
        <v>0.4737</v>
      </c>
      <c r="CX43">
        <v>0.482</v>
      </c>
      <c r="CY43">
        <v>0.4886</v>
      </c>
      <c r="CZ43">
        <v>0.4936</v>
      </c>
      <c r="DA43">
        <v>0.501</v>
      </c>
      <c r="DB43">
        <v>0.5094</v>
      </c>
      <c r="DC43">
        <v>0.5178</v>
      </c>
      <c r="DD43">
        <v>0.534</v>
      </c>
      <c r="DE43">
        <v>0.5433</v>
      </c>
      <c r="DF43">
        <v>0.5527</v>
      </c>
      <c r="DG43">
        <v>0.5621</v>
      </c>
      <c r="DH43">
        <v>0.5687</v>
      </c>
      <c r="DI43">
        <v>0.5863</v>
      </c>
      <c r="DJ43">
        <v>0.73</v>
      </c>
      <c r="DK43">
        <v>0.7585</v>
      </c>
      <c r="DL43">
        <v>0.7854</v>
      </c>
      <c r="DM43">
        <v>0.8</v>
      </c>
      <c r="DN43">
        <v>0.8</v>
      </c>
      <c r="DO43">
        <v>0.8</v>
      </c>
      <c r="DP43">
        <v>0.8</v>
      </c>
      <c r="DQ43">
        <v>0.8</v>
      </c>
      <c r="DR43">
        <v>0.8</v>
      </c>
      <c r="DS43">
        <v>0.9301</v>
      </c>
      <c r="DT43">
        <v>0.96</v>
      </c>
      <c r="DU43">
        <v>0.96</v>
      </c>
      <c r="DV43">
        <v>0.96</v>
      </c>
      <c r="DW43">
        <v>0.96</v>
      </c>
      <c r="DX43">
        <v>0.9723</v>
      </c>
    </row>
    <row r="44" spans="1:128">
      <c r="A44">
        <v>4.3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1.226e-7</v>
      </c>
      <c r="CB44">
        <v>2.769e-5</v>
      </c>
      <c r="CC44">
        <v>0.0002246</v>
      </c>
      <c r="CD44">
        <v>0.0008529</v>
      </c>
      <c r="CE44">
        <v>0.0021</v>
      </c>
      <c r="CF44">
        <v>0.004</v>
      </c>
      <c r="CG44">
        <v>0.0067</v>
      </c>
      <c r="CH44">
        <v>0.0101</v>
      </c>
      <c r="CI44">
        <v>0.0149</v>
      </c>
      <c r="CJ44">
        <v>0.0214</v>
      </c>
      <c r="CK44">
        <v>0.0301</v>
      </c>
      <c r="CL44">
        <v>0.0409</v>
      </c>
      <c r="CM44">
        <v>0.0529</v>
      </c>
      <c r="CN44">
        <v>0.066</v>
      </c>
      <c r="CO44">
        <v>0.1355</v>
      </c>
      <c r="CP44">
        <v>0.1983</v>
      </c>
      <c r="CQ44">
        <v>0.2476</v>
      </c>
      <c r="CR44">
        <v>0.2948</v>
      </c>
      <c r="CS44">
        <v>0.3428</v>
      </c>
      <c r="CT44">
        <v>0.4118</v>
      </c>
      <c r="CU44">
        <v>0.4431</v>
      </c>
      <c r="CV44">
        <v>0.4589</v>
      </c>
      <c r="CW44">
        <v>0.4737</v>
      </c>
      <c r="CX44">
        <v>0.482</v>
      </c>
      <c r="CY44">
        <v>0.4886</v>
      </c>
      <c r="CZ44">
        <v>0.4936</v>
      </c>
      <c r="DA44">
        <v>0.5011</v>
      </c>
      <c r="DB44">
        <v>0.5095</v>
      </c>
      <c r="DC44">
        <v>0.5179</v>
      </c>
      <c r="DD44">
        <v>0.534</v>
      </c>
      <c r="DE44">
        <v>0.5434</v>
      </c>
      <c r="DF44">
        <v>0.5527</v>
      </c>
      <c r="DG44">
        <v>0.5621</v>
      </c>
      <c r="DH44">
        <v>0.5687</v>
      </c>
      <c r="DI44">
        <v>0.5863</v>
      </c>
      <c r="DJ44">
        <v>0.73</v>
      </c>
      <c r="DK44">
        <v>0.7585</v>
      </c>
      <c r="DL44">
        <v>0.7854</v>
      </c>
      <c r="DM44">
        <v>0.8</v>
      </c>
      <c r="DN44">
        <v>0.8</v>
      </c>
      <c r="DO44">
        <v>0.8</v>
      </c>
      <c r="DP44">
        <v>0.8</v>
      </c>
      <c r="DQ44">
        <v>0.8</v>
      </c>
      <c r="DR44">
        <v>0.8</v>
      </c>
      <c r="DS44">
        <v>0.9301</v>
      </c>
      <c r="DT44">
        <v>0.96</v>
      </c>
      <c r="DU44">
        <v>0.96</v>
      </c>
      <c r="DV44">
        <v>0.96</v>
      </c>
      <c r="DW44">
        <v>0.96</v>
      </c>
      <c r="DX44">
        <v>0.9723</v>
      </c>
    </row>
    <row r="45" spans="1:128">
      <c r="A45">
        <v>4.4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1.226e-7</v>
      </c>
      <c r="CB45">
        <v>2.783e-5</v>
      </c>
      <c r="CC45">
        <v>0.0002262</v>
      </c>
      <c r="CD45">
        <v>0.0008597</v>
      </c>
      <c r="CE45">
        <v>0.0021</v>
      </c>
      <c r="CF45">
        <v>0.0041</v>
      </c>
      <c r="CG45">
        <v>0.0068</v>
      </c>
      <c r="CH45">
        <v>0.0102</v>
      </c>
      <c r="CI45">
        <v>0.0151</v>
      </c>
      <c r="CJ45">
        <v>0.0216</v>
      </c>
      <c r="CK45">
        <v>0.0304</v>
      </c>
      <c r="CL45">
        <v>0.0412</v>
      </c>
      <c r="CM45">
        <v>0.0532</v>
      </c>
      <c r="CN45">
        <v>0.0663</v>
      </c>
      <c r="CO45">
        <v>0.1356</v>
      </c>
      <c r="CP45">
        <v>0.1984</v>
      </c>
      <c r="CQ45">
        <v>0.2476</v>
      </c>
      <c r="CR45">
        <v>0.2949</v>
      </c>
      <c r="CS45">
        <v>0.3428</v>
      </c>
      <c r="CT45">
        <v>0.4118</v>
      </c>
      <c r="CU45">
        <v>0.4431</v>
      </c>
      <c r="CV45">
        <v>0.4589</v>
      </c>
      <c r="CW45">
        <v>0.4737</v>
      </c>
      <c r="CX45">
        <v>0.482</v>
      </c>
      <c r="CY45">
        <v>0.4886</v>
      </c>
      <c r="CZ45">
        <v>0.4936</v>
      </c>
      <c r="DA45">
        <v>0.5012</v>
      </c>
      <c r="DB45">
        <v>0.5095</v>
      </c>
      <c r="DC45">
        <v>0.5179</v>
      </c>
      <c r="DD45">
        <v>0.534</v>
      </c>
      <c r="DE45">
        <v>0.5434</v>
      </c>
      <c r="DF45">
        <v>0.5527</v>
      </c>
      <c r="DG45">
        <v>0.5621</v>
      </c>
      <c r="DH45">
        <v>0.5687</v>
      </c>
      <c r="DI45">
        <v>0.5863</v>
      </c>
      <c r="DJ45">
        <v>0.73</v>
      </c>
      <c r="DK45">
        <v>0.7585</v>
      </c>
      <c r="DL45">
        <v>0.7854</v>
      </c>
      <c r="DM45">
        <v>0.8</v>
      </c>
      <c r="DN45">
        <v>0.8</v>
      </c>
      <c r="DO45">
        <v>0.8</v>
      </c>
      <c r="DP45">
        <v>0.8</v>
      </c>
      <c r="DQ45">
        <v>0.8</v>
      </c>
      <c r="DR45">
        <v>0.8</v>
      </c>
      <c r="DS45">
        <v>0.9301</v>
      </c>
      <c r="DT45">
        <v>0.96</v>
      </c>
      <c r="DU45">
        <v>0.96</v>
      </c>
      <c r="DV45">
        <v>0.96</v>
      </c>
      <c r="DW45">
        <v>0.96</v>
      </c>
      <c r="DX45">
        <v>0.9723</v>
      </c>
    </row>
    <row r="46" spans="1:128">
      <c r="A46">
        <v>4.5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1.226e-7</v>
      </c>
      <c r="CB46">
        <v>2.795e-5</v>
      </c>
      <c r="CC46">
        <v>0.0002269</v>
      </c>
      <c r="CD46">
        <v>0.0008631</v>
      </c>
      <c r="CE46">
        <v>0.0021</v>
      </c>
      <c r="CF46">
        <v>0.0041</v>
      </c>
      <c r="CG46">
        <v>0.0068</v>
      </c>
      <c r="CH46">
        <v>0.0102</v>
      </c>
      <c r="CI46">
        <v>0.0151</v>
      </c>
      <c r="CJ46">
        <v>0.0216</v>
      </c>
      <c r="CK46">
        <v>0.0304</v>
      </c>
      <c r="CL46">
        <v>0.0412</v>
      </c>
      <c r="CM46">
        <v>0.0533</v>
      </c>
      <c r="CN46">
        <v>0.0663</v>
      </c>
      <c r="CO46">
        <v>0.1357</v>
      </c>
      <c r="CP46">
        <v>0.1985</v>
      </c>
      <c r="CQ46">
        <v>0.2477</v>
      </c>
      <c r="CR46">
        <v>0.2949</v>
      </c>
      <c r="CS46">
        <v>0.3428</v>
      </c>
      <c r="CT46">
        <v>0.4118</v>
      </c>
      <c r="CU46">
        <v>0.4431</v>
      </c>
      <c r="CV46">
        <v>0.4589</v>
      </c>
      <c r="CW46">
        <v>0.4737</v>
      </c>
      <c r="CX46">
        <v>0.482</v>
      </c>
      <c r="CY46">
        <v>0.4886</v>
      </c>
      <c r="CZ46">
        <v>0.4936</v>
      </c>
      <c r="DA46">
        <v>0.5012</v>
      </c>
      <c r="DB46">
        <v>0.5095</v>
      </c>
      <c r="DC46">
        <v>0.5179</v>
      </c>
      <c r="DD46">
        <v>0.534</v>
      </c>
      <c r="DE46">
        <v>0.5434</v>
      </c>
      <c r="DF46">
        <v>0.5527</v>
      </c>
      <c r="DG46">
        <v>0.5621</v>
      </c>
      <c r="DH46">
        <v>0.5687</v>
      </c>
      <c r="DI46">
        <v>0.5863</v>
      </c>
      <c r="DJ46">
        <v>0.73</v>
      </c>
      <c r="DK46">
        <v>0.7585</v>
      </c>
      <c r="DL46">
        <v>0.7854</v>
      </c>
      <c r="DM46">
        <v>0.8</v>
      </c>
      <c r="DN46">
        <v>0.8</v>
      </c>
      <c r="DO46">
        <v>0.8</v>
      </c>
      <c r="DP46">
        <v>0.8</v>
      </c>
      <c r="DQ46">
        <v>0.8</v>
      </c>
      <c r="DR46">
        <v>0.8</v>
      </c>
      <c r="DS46">
        <v>0.9301</v>
      </c>
      <c r="DT46">
        <v>0.96</v>
      </c>
      <c r="DU46">
        <v>0.96</v>
      </c>
      <c r="DV46">
        <v>0.96</v>
      </c>
      <c r="DW46">
        <v>0.96</v>
      </c>
      <c r="DX46">
        <v>0.9723</v>
      </c>
    </row>
    <row r="47" spans="1:128">
      <c r="A47">
        <v>4.6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1.226e-7</v>
      </c>
      <c r="CB47">
        <v>2.795e-5</v>
      </c>
      <c r="CC47">
        <v>0.0002269</v>
      </c>
      <c r="CD47">
        <v>0.0008631</v>
      </c>
      <c r="CE47">
        <v>0.0021</v>
      </c>
      <c r="CF47">
        <v>0.0041</v>
      </c>
      <c r="CG47">
        <v>0.0068</v>
      </c>
      <c r="CH47">
        <v>0.0102</v>
      </c>
      <c r="CI47">
        <v>0.0151</v>
      </c>
      <c r="CJ47">
        <v>0.0216</v>
      </c>
      <c r="CK47">
        <v>0.0304</v>
      </c>
      <c r="CL47">
        <v>0.0412</v>
      </c>
      <c r="CM47">
        <v>0.0533</v>
      </c>
      <c r="CN47">
        <v>0.0663</v>
      </c>
      <c r="CO47">
        <v>0.1357</v>
      </c>
      <c r="CP47">
        <v>0.1985</v>
      </c>
      <c r="CQ47">
        <v>0.2477</v>
      </c>
      <c r="CR47">
        <v>0.2949</v>
      </c>
      <c r="CS47">
        <v>0.3428</v>
      </c>
      <c r="CT47">
        <v>0.4118</v>
      </c>
      <c r="CU47">
        <v>0.4431</v>
      </c>
      <c r="CV47">
        <v>0.4589</v>
      </c>
      <c r="CW47">
        <v>0.4737</v>
      </c>
      <c r="CX47">
        <v>0.482</v>
      </c>
      <c r="CY47">
        <v>0.4886</v>
      </c>
      <c r="CZ47">
        <v>0.4936</v>
      </c>
      <c r="DA47">
        <v>0.5012</v>
      </c>
      <c r="DB47">
        <v>0.5095</v>
      </c>
      <c r="DC47">
        <v>0.5179</v>
      </c>
      <c r="DD47">
        <v>0.534</v>
      </c>
      <c r="DE47">
        <v>0.5434</v>
      </c>
      <c r="DF47">
        <v>0.5527</v>
      </c>
      <c r="DG47">
        <v>0.5621</v>
      </c>
      <c r="DH47">
        <v>0.5687</v>
      </c>
      <c r="DI47">
        <v>0.5863</v>
      </c>
      <c r="DJ47">
        <v>0.73</v>
      </c>
      <c r="DK47">
        <v>0.7585</v>
      </c>
      <c r="DL47">
        <v>0.7854</v>
      </c>
      <c r="DM47">
        <v>0.8</v>
      </c>
      <c r="DN47">
        <v>0.8</v>
      </c>
      <c r="DO47">
        <v>0.8</v>
      </c>
      <c r="DP47">
        <v>0.8</v>
      </c>
      <c r="DQ47">
        <v>0.8</v>
      </c>
      <c r="DR47">
        <v>0.8</v>
      </c>
      <c r="DS47">
        <v>0.9301</v>
      </c>
      <c r="DT47">
        <v>0.96</v>
      </c>
      <c r="DU47">
        <v>0.96</v>
      </c>
      <c r="DV47">
        <v>0.96</v>
      </c>
      <c r="DW47">
        <v>0.96</v>
      </c>
      <c r="DX47">
        <v>0.9723</v>
      </c>
    </row>
    <row r="48" spans="1:128">
      <c r="A48">
        <v>4.7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1.226e-7</v>
      </c>
      <c r="CB48">
        <v>2.795e-5</v>
      </c>
      <c r="CC48">
        <v>0.0002269</v>
      </c>
      <c r="CD48">
        <v>0.0008631</v>
      </c>
      <c r="CE48">
        <v>0.0021</v>
      </c>
      <c r="CF48">
        <v>0.0041</v>
      </c>
      <c r="CG48">
        <v>0.0068</v>
      </c>
      <c r="CH48">
        <v>0.0102</v>
      </c>
      <c r="CI48">
        <v>0.0151</v>
      </c>
      <c r="CJ48">
        <v>0.0216</v>
      </c>
      <c r="CK48">
        <v>0.0304</v>
      </c>
      <c r="CL48">
        <v>0.0412</v>
      </c>
      <c r="CM48">
        <v>0.0533</v>
      </c>
      <c r="CN48">
        <v>0.0663</v>
      </c>
      <c r="CO48">
        <v>0.1357</v>
      </c>
      <c r="CP48">
        <v>0.1985</v>
      </c>
      <c r="CQ48">
        <v>0.2477</v>
      </c>
      <c r="CR48">
        <v>0.2949</v>
      </c>
      <c r="CS48">
        <v>0.3428</v>
      </c>
      <c r="CT48">
        <v>0.4118</v>
      </c>
      <c r="CU48">
        <v>0.4431</v>
      </c>
      <c r="CV48">
        <v>0.4589</v>
      </c>
      <c r="CW48">
        <v>0.4737</v>
      </c>
      <c r="CX48">
        <v>0.482</v>
      </c>
      <c r="CY48">
        <v>0.4886</v>
      </c>
      <c r="CZ48">
        <v>0.4936</v>
      </c>
      <c r="DA48">
        <v>0.5012</v>
      </c>
      <c r="DB48">
        <v>0.5095</v>
      </c>
      <c r="DC48">
        <v>0.5179</v>
      </c>
      <c r="DD48">
        <v>0.534</v>
      </c>
      <c r="DE48">
        <v>0.5434</v>
      </c>
      <c r="DF48">
        <v>0.5527</v>
      </c>
      <c r="DG48">
        <v>0.5621</v>
      </c>
      <c r="DH48">
        <v>0.5687</v>
      </c>
      <c r="DI48">
        <v>0.5863</v>
      </c>
      <c r="DJ48">
        <v>0.73</v>
      </c>
      <c r="DK48">
        <v>0.7585</v>
      </c>
      <c r="DL48">
        <v>0.7854</v>
      </c>
      <c r="DM48">
        <v>0.8</v>
      </c>
      <c r="DN48">
        <v>0.8</v>
      </c>
      <c r="DO48">
        <v>0.8</v>
      </c>
      <c r="DP48">
        <v>0.8</v>
      </c>
      <c r="DQ48">
        <v>0.8</v>
      </c>
      <c r="DR48">
        <v>0.8</v>
      </c>
      <c r="DS48">
        <v>0.9301</v>
      </c>
      <c r="DT48">
        <v>0.96</v>
      </c>
      <c r="DU48">
        <v>0.96</v>
      </c>
      <c r="DV48">
        <v>0.96</v>
      </c>
      <c r="DW48">
        <v>0.96</v>
      </c>
      <c r="DX48">
        <v>0.9723</v>
      </c>
    </row>
    <row r="49" spans="1:128">
      <c r="A49">
        <v>4.8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1.226e-7</v>
      </c>
      <c r="CB49">
        <v>2.795e-5</v>
      </c>
      <c r="CC49">
        <v>0.0002269</v>
      </c>
      <c r="CD49">
        <v>0.0008631</v>
      </c>
      <c r="CE49">
        <v>0.0021</v>
      </c>
      <c r="CF49">
        <v>0.0041</v>
      </c>
      <c r="CG49">
        <v>0.0068</v>
      </c>
      <c r="CH49">
        <v>0.0102</v>
      </c>
      <c r="CI49">
        <v>0.0151</v>
      </c>
      <c r="CJ49">
        <v>0.0216</v>
      </c>
      <c r="CK49">
        <v>0.0304</v>
      </c>
      <c r="CL49">
        <v>0.0412</v>
      </c>
      <c r="CM49">
        <v>0.0533</v>
      </c>
      <c r="CN49">
        <v>0.0663</v>
      </c>
      <c r="CO49">
        <v>0.1357</v>
      </c>
      <c r="CP49">
        <v>0.1985</v>
      </c>
      <c r="CQ49">
        <v>0.2477</v>
      </c>
      <c r="CR49">
        <v>0.2949</v>
      </c>
      <c r="CS49">
        <v>0.3428</v>
      </c>
      <c r="CT49">
        <v>0.4118</v>
      </c>
      <c r="CU49">
        <v>0.4431</v>
      </c>
      <c r="CV49">
        <v>0.4589</v>
      </c>
      <c r="CW49">
        <v>0.4737</v>
      </c>
      <c r="CX49">
        <v>0.482</v>
      </c>
      <c r="CY49">
        <v>0.4886</v>
      </c>
      <c r="CZ49">
        <v>0.4936</v>
      </c>
      <c r="DA49">
        <v>0.5012</v>
      </c>
      <c r="DB49">
        <v>0.5095</v>
      </c>
      <c r="DC49">
        <v>0.5179</v>
      </c>
      <c r="DD49">
        <v>0.534</v>
      </c>
      <c r="DE49">
        <v>0.5434</v>
      </c>
      <c r="DF49">
        <v>0.5527</v>
      </c>
      <c r="DG49">
        <v>0.5621</v>
      </c>
      <c r="DH49">
        <v>0.5687</v>
      </c>
      <c r="DI49">
        <v>0.5863</v>
      </c>
      <c r="DJ49">
        <v>0.73</v>
      </c>
      <c r="DK49">
        <v>0.7585</v>
      </c>
      <c r="DL49">
        <v>0.7854</v>
      </c>
      <c r="DM49">
        <v>0.8</v>
      </c>
      <c r="DN49">
        <v>0.8</v>
      </c>
      <c r="DO49">
        <v>0.8</v>
      </c>
      <c r="DP49">
        <v>0.8</v>
      </c>
      <c r="DQ49">
        <v>0.8</v>
      </c>
      <c r="DR49">
        <v>0.8</v>
      </c>
      <c r="DS49">
        <v>0.9301</v>
      </c>
      <c r="DT49">
        <v>0.96</v>
      </c>
      <c r="DU49">
        <v>0.96</v>
      </c>
      <c r="DV49">
        <v>0.96</v>
      </c>
      <c r="DW49">
        <v>0.96</v>
      </c>
      <c r="DX49">
        <v>0.9723</v>
      </c>
    </row>
    <row r="50" spans="1:128">
      <c r="A50">
        <v>4.9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1.226e-7</v>
      </c>
      <c r="CB50">
        <v>2.795e-5</v>
      </c>
      <c r="CC50">
        <v>0.0002269</v>
      </c>
      <c r="CD50">
        <v>0.0008631</v>
      </c>
      <c r="CE50">
        <v>0.0021</v>
      </c>
      <c r="CF50">
        <v>0.0041</v>
      </c>
      <c r="CG50">
        <v>0.0068</v>
      </c>
      <c r="CH50">
        <v>0.0102</v>
      </c>
      <c r="CI50">
        <v>0.0151</v>
      </c>
      <c r="CJ50">
        <v>0.0216</v>
      </c>
      <c r="CK50">
        <v>0.0304</v>
      </c>
      <c r="CL50">
        <v>0.0412</v>
      </c>
      <c r="CM50">
        <v>0.0533</v>
      </c>
      <c r="CN50">
        <v>0.0663</v>
      </c>
      <c r="CO50">
        <v>0.1357</v>
      </c>
      <c r="CP50">
        <v>0.1985</v>
      </c>
      <c r="CQ50">
        <v>0.2477</v>
      </c>
      <c r="CR50">
        <v>0.2949</v>
      </c>
      <c r="CS50">
        <v>0.3428</v>
      </c>
      <c r="CT50">
        <v>0.4118</v>
      </c>
      <c r="CU50">
        <v>0.4431</v>
      </c>
      <c r="CV50">
        <v>0.4589</v>
      </c>
      <c r="CW50">
        <v>0.4737</v>
      </c>
      <c r="CX50">
        <v>0.482</v>
      </c>
      <c r="CY50">
        <v>0.4886</v>
      </c>
      <c r="CZ50">
        <v>0.4936</v>
      </c>
      <c r="DA50">
        <v>0.5012</v>
      </c>
      <c r="DB50">
        <v>0.5095</v>
      </c>
      <c r="DC50">
        <v>0.5179</v>
      </c>
      <c r="DD50">
        <v>0.534</v>
      </c>
      <c r="DE50">
        <v>0.5434</v>
      </c>
      <c r="DF50">
        <v>0.5527</v>
      </c>
      <c r="DG50">
        <v>0.5621</v>
      </c>
      <c r="DH50">
        <v>0.5687</v>
      </c>
      <c r="DI50">
        <v>0.5863</v>
      </c>
      <c r="DJ50">
        <v>0.73</v>
      </c>
      <c r="DK50">
        <v>0.7585</v>
      </c>
      <c r="DL50">
        <v>0.7854</v>
      </c>
      <c r="DM50">
        <v>0.8</v>
      </c>
      <c r="DN50">
        <v>0.8</v>
      </c>
      <c r="DO50">
        <v>0.8</v>
      </c>
      <c r="DP50">
        <v>0.8</v>
      </c>
      <c r="DQ50">
        <v>0.8</v>
      </c>
      <c r="DR50">
        <v>0.8</v>
      </c>
      <c r="DS50">
        <v>0.9301</v>
      </c>
      <c r="DT50">
        <v>0.96</v>
      </c>
      <c r="DU50">
        <v>0.96</v>
      </c>
      <c r="DV50">
        <v>0.96</v>
      </c>
      <c r="DW50">
        <v>0.96</v>
      </c>
      <c r="DX50">
        <v>0.9723</v>
      </c>
    </row>
    <row r="51" spans="1:128">
      <c r="A51">
        <v>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1.226e-7</v>
      </c>
      <c r="CB51">
        <v>2.795e-5</v>
      </c>
      <c r="CC51">
        <v>0.0002269</v>
      </c>
      <c r="CD51">
        <v>0.0008631</v>
      </c>
      <c r="CE51">
        <v>0.0021</v>
      </c>
      <c r="CF51">
        <v>0.0041</v>
      </c>
      <c r="CG51">
        <v>0.0068</v>
      </c>
      <c r="CH51">
        <v>0.0102</v>
      </c>
      <c r="CI51">
        <v>0.0151</v>
      </c>
      <c r="CJ51">
        <v>0.0216</v>
      </c>
      <c r="CK51">
        <v>0.0304</v>
      </c>
      <c r="CL51">
        <v>0.0412</v>
      </c>
      <c r="CM51">
        <v>0.0533</v>
      </c>
      <c r="CN51">
        <v>0.0663</v>
      </c>
      <c r="CO51">
        <v>0.1357</v>
      </c>
      <c r="CP51">
        <v>0.1985</v>
      </c>
      <c r="CQ51">
        <v>0.2477</v>
      </c>
      <c r="CR51">
        <v>0.2949</v>
      </c>
      <c r="CS51">
        <v>0.3428</v>
      </c>
      <c r="CT51">
        <v>0.4118</v>
      </c>
      <c r="CU51">
        <v>0.4431</v>
      </c>
      <c r="CV51">
        <v>0.4589</v>
      </c>
      <c r="CW51">
        <v>0.4737</v>
      </c>
      <c r="CX51">
        <v>0.482</v>
      </c>
      <c r="CY51">
        <v>0.4886</v>
      </c>
      <c r="CZ51">
        <v>0.4936</v>
      </c>
      <c r="DA51">
        <v>0.5012</v>
      </c>
      <c r="DB51">
        <v>0.5095</v>
      </c>
      <c r="DC51">
        <v>0.5179</v>
      </c>
      <c r="DD51">
        <v>0.534</v>
      </c>
      <c r="DE51">
        <v>0.5434</v>
      </c>
      <c r="DF51">
        <v>0.5527</v>
      </c>
      <c r="DG51">
        <v>0.5621</v>
      </c>
      <c r="DH51">
        <v>0.5687</v>
      </c>
      <c r="DI51">
        <v>0.5863</v>
      </c>
      <c r="DJ51">
        <v>0.73</v>
      </c>
      <c r="DK51">
        <v>0.7585</v>
      </c>
      <c r="DL51">
        <v>0.7854</v>
      </c>
      <c r="DM51">
        <v>0.8</v>
      </c>
      <c r="DN51">
        <v>0.8</v>
      </c>
      <c r="DO51">
        <v>0.8</v>
      </c>
      <c r="DP51">
        <v>0.8</v>
      </c>
      <c r="DQ51">
        <v>0.8</v>
      </c>
      <c r="DR51">
        <v>0.8</v>
      </c>
      <c r="DS51">
        <v>0.9301</v>
      </c>
      <c r="DT51">
        <v>0.96</v>
      </c>
      <c r="DU51">
        <v>0.96</v>
      </c>
      <c r="DV51">
        <v>0.96</v>
      </c>
      <c r="DW51">
        <v>0.96</v>
      </c>
      <c r="DX51">
        <v>0.9723</v>
      </c>
    </row>
    <row r="52" spans="1:128">
      <c r="A52">
        <v>5.1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1.226e-7</v>
      </c>
      <c r="CB52">
        <v>2.795e-5</v>
      </c>
      <c r="CC52">
        <v>0.0002269</v>
      </c>
      <c r="CD52">
        <v>0.0008631</v>
      </c>
      <c r="CE52">
        <v>0.0021</v>
      </c>
      <c r="CF52">
        <v>0.0041</v>
      </c>
      <c r="CG52">
        <v>0.0068</v>
      </c>
      <c r="CH52">
        <v>0.0102</v>
      </c>
      <c r="CI52">
        <v>0.0151</v>
      </c>
      <c r="CJ52">
        <v>0.0216</v>
      </c>
      <c r="CK52">
        <v>0.0304</v>
      </c>
      <c r="CL52">
        <v>0.0412</v>
      </c>
      <c r="CM52">
        <v>0.0533</v>
      </c>
      <c r="CN52">
        <v>0.0663</v>
      </c>
      <c r="CO52">
        <v>0.1357</v>
      </c>
      <c r="CP52">
        <v>0.1985</v>
      </c>
      <c r="CQ52">
        <v>0.2477</v>
      </c>
      <c r="CR52">
        <v>0.2949</v>
      </c>
      <c r="CS52">
        <v>0.3428</v>
      </c>
      <c r="CT52">
        <v>0.4118</v>
      </c>
      <c r="CU52">
        <v>0.4431</v>
      </c>
      <c r="CV52">
        <v>0.4589</v>
      </c>
      <c r="CW52">
        <v>0.4737</v>
      </c>
      <c r="CX52">
        <v>0.482</v>
      </c>
      <c r="CY52">
        <v>0.4886</v>
      </c>
      <c r="CZ52">
        <v>0.4936</v>
      </c>
      <c r="DA52">
        <v>0.5012</v>
      </c>
      <c r="DB52">
        <v>0.5095</v>
      </c>
      <c r="DC52">
        <v>0.5179</v>
      </c>
      <c r="DD52">
        <v>0.534</v>
      </c>
      <c r="DE52">
        <v>0.5434</v>
      </c>
      <c r="DF52">
        <v>0.5527</v>
      </c>
      <c r="DG52">
        <v>0.5621</v>
      </c>
      <c r="DH52">
        <v>0.5687</v>
      </c>
      <c r="DI52">
        <v>0.5863</v>
      </c>
      <c r="DJ52">
        <v>0.73</v>
      </c>
      <c r="DK52">
        <v>0.7585</v>
      </c>
      <c r="DL52">
        <v>0.7854</v>
      </c>
      <c r="DM52">
        <v>0.8</v>
      </c>
      <c r="DN52">
        <v>0.8</v>
      </c>
      <c r="DO52">
        <v>0.8</v>
      </c>
      <c r="DP52">
        <v>0.8</v>
      </c>
      <c r="DQ52">
        <v>0.8</v>
      </c>
      <c r="DR52">
        <v>0.8</v>
      </c>
      <c r="DS52">
        <v>0.9301</v>
      </c>
      <c r="DT52">
        <v>0.96</v>
      </c>
      <c r="DU52">
        <v>0.96</v>
      </c>
      <c r="DV52">
        <v>0.96</v>
      </c>
      <c r="DW52">
        <v>0.96</v>
      </c>
      <c r="DX52">
        <v>0.9723</v>
      </c>
    </row>
    <row r="53" spans="1:128">
      <c r="A53">
        <v>5.2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1.226e-7</v>
      </c>
      <c r="CB53">
        <v>2.795e-5</v>
      </c>
      <c r="CC53">
        <v>0.0002269</v>
      </c>
      <c r="CD53">
        <v>0.0008631</v>
      </c>
      <c r="CE53">
        <v>0.0021</v>
      </c>
      <c r="CF53">
        <v>0.0041</v>
      </c>
      <c r="CG53">
        <v>0.0068</v>
      </c>
      <c r="CH53">
        <v>0.0102</v>
      </c>
      <c r="CI53">
        <v>0.0151</v>
      </c>
      <c r="CJ53">
        <v>0.0216</v>
      </c>
      <c r="CK53">
        <v>0.0304</v>
      </c>
      <c r="CL53">
        <v>0.0412</v>
      </c>
      <c r="CM53">
        <v>0.0533</v>
      </c>
      <c r="CN53">
        <v>0.0663</v>
      </c>
      <c r="CO53">
        <v>0.1357</v>
      </c>
      <c r="CP53">
        <v>0.1985</v>
      </c>
      <c r="CQ53">
        <v>0.2477</v>
      </c>
      <c r="CR53">
        <v>0.2949</v>
      </c>
      <c r="CS53">
        <v>0.3428</v>
      </c>
      <c r="CT53">
        <v>0.4118</v>
      </c>
      <c r="CU53">
        <v>0.4431</v>
      </c>
      <c r="CV53">
        <v>0.4589</v>
      </c>
      <c r="CW53">
        <v>0.4737</v>
      </c>
      <c r="CX53">
        <v>0.482</v>
      </c>
      <c r="CY53">
        <v>0.4886</v>
      </c>
      <c r="CZ53">
        <v>0.4936</v>
      </c>
      <c r="DA53">
        <v>0.5012</v>
      </c>
      <c r="DB53">
        <v>0.5095</v>
      </c>
      <c r="DC53">
        <v>0.5179</v>
      </c>
      <c r="DD53">
        <v>0.534</v>
      </c>
      <c r="DE53">
        <v>0.5434</v>
      </c>
      <c r="DF53">
        <v>0.5527</v>
      </c>
      <c r="DG53">
        <v>0.5621</v>
      </c>
      <c r="DH53">
        <v>0.5687</v>
      </c>
      <c r="DI53">
        <v>0.5863</v>
      </c>
      <c r="DJ53">
        <v>0.73</v>
      </c>
      <c r="DK53">
        <v>0.7585</v>
      </c>
      <c r="DL53">
        <v>0.7854</v>
      </c>
      <c r="DM53">
        <v>0.8</v>
      </c>
      <c r="DN53">
        <v>0.8</v>
      </c>
      <c r="DO53">
        <v>0.8</v>
      </c>
      <c r="DP53">
        <v>0.8</v>
      </c>
      <c r="DQ53">
        <v>0.8</v>
      </c>
      <c r="DR53">
        <v>0.8</v>
      </c>
      <c r="DS53">
        <v>0.9301</v>
      </c>
      <c r="DT53">
        <v>0.96</v>
      </c>
      <c r="DU53">
        <v>0.96</v>
      </c>
      <c r="DV53">
        <v>0.96</v>
      </c>
      <c r="DW53">
        <v>0.96</v>
      </c>
      <c r="DX53">
        <v>0.9723</v>
      </c>
    </row>
    <row r="54" spans="1:128">
      <c r="A54">
        <v>5.3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1.226e-7</v>
      </c>
      <c r="CB54">
        <v>2.795e-5</v>
      </c>
      <c r="CC54">
        <v>0.0002269</v>
      </c>
      <c r="CD54">
        <v>0.0008631</v>
      </c>
      <c r="CE54">
        <v>0.0021</v>
      </c>
      <c r="CF54">
        <v>0.0041</v>
      </c>
      <c r="CG54">
        <v>0.0068</v>
      </c>
      <c r="CH54">
        <v>0.0102</v>
      </c>
      <c r="CI54">
        <v>0.0151</v>
      </c>
      <c r="CJ54">
        <v>0.0216</v>
      </c>
      <c r="CK54">
        <v>0.0304</v>
      </c>
      <c r="CL54">
        <v>0.0412</v>
      </c>
      <c r="CM54">
        <v>0.0533</v>
      </c>
      <c r="CN54">
        <v>0.0663</v>
      </c>
      <c r="CO54">
        <v>0.1357</v>
      </c>
      <c r="CP54">
        <v>0.1985</v>
      </c>
      <c r="CQ54">
        <v>0.2477</v>
      </c>
      <c r="CR54">
        <v>0.2949</v>
      </c>
      <c r="CS54">
        <v>0.3428</v>
      </c>
      <c r="CT54">
        <v>0.4118</v>
      </c>
      <c r="CU54">
        <v>0.4431</v>
      </c>
      <c r="CV54">
        <v>0.4589</v>
      </c>
      <c r="CW54">
        <v>0.4737</v>
      </c>
      <c r="CX54">
        <v>0.482</v>
      </c>
      <c r="CY54">
        <v>0.4886</v>
      </c>
      <c r="CZ54">
        <v>0.4936</v>
      </c>
      <c r="DA54">
        <v>0.5012</v>
      </c>
      <c r="DB54">
        <v>0.5095</v>
      </c>
      <c r="DC54">
        <v>0.5179</v>
      </c>
      <c r="DD54">
        <v>0.534</v>
      </c>
      <c r="DE54">
        <v>0.5434</v>
      </c>
      <c r="DF54">
        <v>0.5527</v>
      </c>
      <c r="DG54">
        <v>0.5621</v>
      </c>
      <c r="DH54">
        <v>0.5687</v>
      </c>
      <c r="DI54">
        <v>0.5863</v>
      </c>
      <c r="DJ54">
        <v>0.73</v>
      </c>
      <c r="DK54">
        <v>0.7585</v>
      </c>
      <c r="DL54">
        <v>0.7854</v>
      </c>
      <c r="DM54">
        <v>0.8</v>
      </c>
      <c r="DN54">
        <v>0.8</v>
      </c>
      <c r="DO54">
        <v>0.8</v>
      </c>
      <c r="DP54">
        <v>0.8</v>
      </c>
      <c r="DQ54">
        <v>0.8</v>
      </c>
      <c r="DR54">
        <v>0.8</v>
      </c>
      <c r="DS54">
        <v>0.9301</v>
      </c>
      <c r="DT54">
        <v>0.96</v>
      </c>
      <c r="DU54">
        <v>0.96</v>
      </c>
      <c r="DV54">
        <v>0.96</v>
      </c>
      <c r="DW54">
        <v>0.96</v>
      </c>
      <c r="DX54">
        <v>0.9723</v>
      </c>
    </row>
    <row r="55" spans="1:128">
      <c r="A55">
        <v>5.4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1.226e-7</v>
      </c>
      <c r="CB55">
        <v>2.795e-5</v>
      </c>
      <c r="CC55">
        <v>0.0002269</v>
      </c>
      <c r="CD55">
        <v>0.0008631</v>
      </c>
      <c r="CE55">
        <v>0.0021</v>
      </c>
      <c r="CF55">
        <v>0.0041</v>
      </c>
      <c r="CG55">
        <v>0.0068</v>
      </c>
      <c r="CH55">
        <v>0.0102</v>
      </c>
      <c r="CI55">
        <v>0.0151</v>
      </c>
      <c r="CJ55">
        <v>0.0216</v>
      </c>
      <c r="CK55">
        <v>0.0304</v>
      </c>
      <c r="CL55">
        <v>0.0412</v>
      </c>
      <c r="CM55">
        <v>0.0533</v>
      </c>
      <c r="CN55">
        <v>0.0663</v>
      </c>
      <c r="CO55">
        <v>0.1357</v>
      </c>
      <c r="CP55">
        <v>0.1985</v>
      </c>
      <c r="CQ55">
        <v>0.2477</v>
      </c>
      <c r="CR55">
        <v>0.2949</v>
      </c>
      <c r="CS55">
        <v>0.3428</v>
      </c>
      <c r="CT55">
        <v>0.4118</v>
      </c>
      <c r="CU55">
        <v>0.4431</v>
      </c>
      <c r="CV55">
        <v>0.4589</v>
      </c>
      <c r="CW55">
        <v>0.4737</v>
      </c>
      <c r="CX55">
        <v>0.482</v>
      </c>
      <c r="CY55">
        <v>0.4886</v>
      </c>
      <c r="CZ55">
        <v>0.4936</v>
      </c>
      <c r="DA55">
        <v>0.5012</v>
      </c>
      <c r="DB55">
        <v>0.5095</v>
      </c>
      <c r="DC55">
        <v>0.5179</v>
      </c>
      <c r="DD55">
        <v>0.534</v>
      </c>
      <c r="DE55">
        <v>0.5434</v>
      </c>
      <c r="DF55">
        <v>0.5527</v>
      </c>
      <c r="DG55">
        <v>0.5621</v>
      </c>
      <c r="DH55">
        <v>0.5687</v>
      </c>
      <c r="DI55">
        <v>0.5863</v>
      </c>
      <c r="DJ55">
        <v>0.73</v>
      </c>
      <c r="DK55">
        <v>0.7585</v>
      </c>
      <c r="DL55">
        <v>0.7854</v>
      </c>
      <c r="DM55">
        <v>0.8</v>
      </c>
      <c r="DN55">
        <v>0.8</v>
      </c>
      <c r="DO55">
        <v>0.8</v>
      </c>
      <c r="DP55">
        <v>0.8</v>
      </c>
      <c r="DQ55">
        <v>0.8</v>
      </c>
      <c r="DR55">
        <v>0.8</v>
      </c>
      <c r="DS55">
        <v>0.9301</v>
      </c>
      <c r="DT55">
        <v>0.96</v>
      </c>
      <c r="DU55">
        <v>0.96</v>
      </c>
      <c r="DV55">
        <v>0.96</v>
      </c>
      <c r="DW55">
        <v>0.96</v>
      </c>
      <c r="DX55">
        <v>0.9723</v>
      </c>
    </row>
    <row r="56" spans="1:128">
      <c r="A56">
        <v>5.5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1.226e-7</v>
      </c>
      <c r="CB56">
        <v>2.795e-5</v>
      </c>
      <c r="CC56">
        <v>0.0002269</v>
      </c>
      <c r="CD56">
        <v>0.0008631</v>
      </c>
      <c r="CE56">
        <v>0.0021</v>
      </c>
      <c r="CF56">
        <v>0.0041</v>
      </c>
      <c r="CG56">
        <v>0.0068</v>
      </c>
      <c r="CH56">
        <v>0.0102</v>
      </c>
      <c r="CI56">
        <v>0.0151</v>
      </c>
      <c r="CJ56">
        <v>0.0216</v>
      </c>
      <c r="CK56">
        <v>0.0304</v>
      </c>
      <c r="CL56">
        <v>0.0412</v>
      </c>
      <c r="CM56">
        <v>0.0533</v>
      </c>
      <c r="CN56">
        <v>0.0663</v>
      </c>
      <c r="CO56">
        <v>0.1357</v>
      </c>
      <c r="CP56">
        <v>0.1985</v>
      </c>
      <c r="CQ56">
        <v>0.2477</v>
      </c>
      <c r="CR56">
        <v>0.2949</v>
      </c>
      <c r="CS56">
        <v>0.3428</v>
      </c>
      <c r="CT56">
        <v>0.4118</v>
      </c>
      <c r="CU56">
        <v>0.4431</v>
      </c>
      <c r="CV56">
        <v>0.4589</v>
      </c>
      <c r="CW56">
        <v>0.4737</v>
      </c>
      <c r="CX56">
        <v>0.482</v>
      </c>
      <c r="CY56">
        <v>0.4886</v>
      </c>
      <c r="CZ56">
        <v>0.4936</v>
      </c>
      <c r="DA56">
        <v>0.5012</v>
      </c>
      <c r="DB56">
        <v>0.5095</v>
      </c>
      <c r="DC56">
        <v>0.5179</v>
      </c>
      <c r="DD56">
        <v>0.534</v>
      </c>
      <c r="DE56">
        <v>0.5434</v>
      </c>
      <c r="DF56">
        <v>0.5527</v>
      </c>
      <c r="DG56">
        <v>0.5621</v>
      </c>
      <c r="DH56">
        <v>0.5687</v>
      </c>
      <c r="DI56">
        <v>0.5863</v>
      </c>
      <c r="DJ56">
        <v>0.73</v>
      </c>
      <c r="DK56">
        <v>0.7585</v>
      </c>
      <c r="DL56">
        <v>0.7854</v>
      </c>
      <c r="DM56">
        <v>0.8</v>
      </c>
      <c r="DN56">
        <v>0.8</v>
      </c>
      <c r="DO56">
        <v>0.8</v>
      </c>
      <c r="DP56">
        <v>0.8</v>
      </c>
      <c r="DQ56">
        <v>0.8</v>
      </c>
      <c r="DR56">
        <v>0.8</v>
      </c>
      <c r="DS56">
        <v>0.9301</v>
      </c>
      <c r="DT56">
        <v>0.96</v>
      </c>
      <c r="DU56">
        <v>0.96</v>
      </c>
      <c r="DV56">
        <v>0.96</v>
      </c>
      <c r="DW56">
        <v>0.96</v>
      </c>
      <c r="DX56">
        <v>0.9723</v>
      </c>
    </row>
    <row r="57" spans="1:128">
      <c r="A57">
        <v>5.6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1.226e-7</v>
      </c>
      <c r="CB57">
        <v>2.795e-5</v>
      </c>
      <c r="CC57">
        <v>0.0002269</v>
      </c>
      <c r="CD57">
        <v>0.0008631</v>
      </c>
      <c r="CE57">
        <v>0.0021</v>
      </c>
      <c r="CF57">
        <v>0.0041</v>
      </c>
      <c r="CG57">
        <v>0.0068</v>
      </c>
      <c r="CH57">
        <v>0.0102</v>
      </c>
      <c r="CI57">
        <v>0.0151</v>
      </c>
      <c r="CJ57">
        <v>0.0216</v>
      </c>
      <c r="CK57">
        <v>0.0304</v>
      </c>
      <c r="CL57">
        <v>0.0412</v>
      </c>
      <c r="CM57">
        <v>0.0533</v>
      </c>
      <c r="CN57">
        <v>0.0663</v>
      </c>
      <c r="CO57">
        <v>0.1357</v>
      </c>
      <c r="CP57">
        <v>0.1985</v>
      </c>
      <c r="CQ57">
        <v>0.2477</v>
      </c>
      <c r="CR57">
        <v>0.2949</v>
      </c>
      <c r="CS57">
        <v>0.3428</v>
      </c>
      <c r="CT57">
        <v>0.4118</v>
      </c>
      <c r="CU57">
        <v>0.4431</v>
      </c>
      <c r="CV57">
        <v>0.4589</v>
      </c>
      <c r="CW57">
        <v>0.4737</v>
      </c>
      <c r="CX57">
        <v>0.482</v>
      </c>
      <c r="CY57">
        <v>0.4886</v>
      </c>
      <c r="CZ57">
        <v>0.4936</v>
      </c>
      <c r="DA57">
        <v>0.5012</v>
      </c>
      <c r="DB57">
        <v>0.5095</v>
      </c>
      <c r="DC57">
        <v>0.5179</v>
      </c>
      <c r="DD57">
        <v>0.534</v>
      </c>
      <c r="DE57">
        <v>0.5434</v>
      </c>
      <c r="DF57">
        <v>0.5527</v>
      </c>
      <c r="DG57">
        <v>0.5621</v>
      </c>
      <c r="DH57">
        <v>0.5687</v>
      </c>
      <c r="DI57">
        <v>0.5863</v>
      </c>
      <c r="DJ57">
        <v>0.73</v>
      </c>
      <c r="DK57">
        <v>0.7585</v>
      </c>
      <c r="DL57">
        <v>0.7854</v>
      </c>
      <c r="DM57">
        <v>0.8</v>
      </c>
      <c r="DN57">
        <v>0.8</v>
      </c>
      <c r="DO57">
        <v>0.8</v>
      </c>
      <c r="DP57">
        <v>0.8</v>
      </c>
      <c r="DQ57">
        <v>0.8</v>
      </c>
      <c r="DR57">
        <v>0.8</v>
      </c>
      <c r="DS57">
        <v>0.9301</v>
      </c>
      <c r="DT57">
        <v>0.96</v>
      </c>
      <c r="DU57">
        <v>0.96</v>
      </c>
      <c r="DV57">
        <v>0.96</v>
      </c>
      <c r="DW57">
        <v>0.96</v>
      </c>
      <c r="DX57">
        <v>0.9723</v>
      </c>
    </row>
    <row r="58" spans="1:128">
      <c r="A58">
        <v>5.7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1.226e-7</v>
      </c>
      <c r="CB58">
        <v>2.795e-5</v>
      </c>
      <c r="CC58">
        <v>0.0002269</v>
      </c>
      <c r="CD58">
        <v>0.0008631</v>
      </c>
      <c r="CE58">
        <v>0.0021</v>
      </c>
      <c r="CF58">
        <v>0.0041</v>
      </c>
      <c r="CG58">
        <v>0.0068</v>
      </c>
      <c r="CH58">
        <v>0.0102</v>
      </c>
      <c r="CI58">
        <v>0.0151</v>
      </c>
      <c r="CJ58">
        <v>0.0216</v>
      </c>
      <c r="CK58">
        <v>0.0304</v>
      </c>
      <c r="CL58">
        <v>0.0412</v>
      </c>
      <c r="CM58">
        <v>0.0533</v>
      </c>
      <c r="CN58">
        <v>0.0663</v>
      </c>
      <c r="CO58">
        <v>0.1357</v>
      </c>
      <c r="CP58">
        <v>0.1985</v>
      </c>
      <c r="CQ58">
        <v>0.2477</v>
      </c>
      <c r="CR58">
        <v>0.2949</v>
      </c>
      <c r="CS58">
        <v>0.3428</v>
      </c>
      <c r="CT58">
        <v>0.4118</v>
      </c>
      <c r="CU58">
        <v>0.4431</v>
      </c>
      <c r="CV58">
        <v>0.4589</v>
      </c>
      <c r="CW58">
        <v>0.4737</v>
      </c>
      <c r="CX58">
        <v>0.482</v>
      </c>
      <c r="CY58">
        <v>0.4886</v>
      </c>
      <c r="CZ58">
        <v>0.4936</v>
      </c>
      <c r="DA58">
        <v>0.5012</v>
      </c>
      <c r="DB58">
        <v>0.5095</v>
      </c>
      <c r="DC58">
        <v>0.5179</v>
      </c>
      <c r="DD58">
        <v>0.534</v>
      </c>
      <c r="DE58">
        <v>0.5434</v>
      </c>
      <c r="DF58">
        <v>0.5527</v>
      </c>
      <c r="DG58">
        <v>0.5621</v>
      </c>
      <c r="DH58">
        <v>0.5687</v>
      </c>
      <c r="DI58">
        <v>0.5863</v>
      </c>
      <c r="DJ58">
        <v>0.73</v>
      </c>
      <c r="DK58">
        <v>0.7585</v>
      </c>
      <c r="DL58">
        <v>0.7854</v>
      </c>
      <c r="DM58">
        <v>0.8</v>
      </c>
      <c r="DN58">
        <v>0.8</v>
      </c>
      <c r="DO58">
        <v>0.8</v>
      </c>
      <c r="DP58">
        <v>0.8</v>
      </c>
      <c r="DQ58">
        <v>0.8</v>
      </c>
      <c r="DR58">
        <v>0.8</v>
      </c>
      <c r="DS58">
        <v>0.9301</v>
      </c>
      <c r="DT58">
        <v>0.96</v>
      </c>
      <c r="DU58">
        <v>0.96</v>
      </c>
      <c r="DV58">
        <v>0.96</v>
      </c>
      <c r="DW58">
        <v>0.96</v>
      </c>
      <c r="DX58">
        <v>0.9723</v>
      </c>
    </row>
    <row r="59" spans="1:128">
      <c r="A59">
        <v>5.8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1.226e-7</v>
      </c>
      <c r="CB59">
        <v>2.795e-5</v>
      </c>
      <c r="CC59">
        <v>0.0002269</v>
      </c>
      <c r="CD59">
        <v>0.0008631</v>
      </c>
      <c r="CE59">
        <v>0.0021</v>
      </c>
      <c r="CF59">
        <v>0.0041</v>
      </c>
      <c r="CG59">
        <v>0.0068</v>
      </c>
      <c r="CH59">
        <v>0.0102</v>
      </c>
      <c r="CI59">
        <v>0.0151</v>
      </c>
      <c r="CJ59">
        <v>0.0216</v>
      </c>
      <c r="CK59">
        <v>0.0304</v>
      </c>
      <c r="CL59">
        <v>0.0412</v>
      </c>
      <c r="CM59">
        <v>0.0533</v>
      </c>
      <c r="CN59">
        <v>0.0663</v>
      </c>
      <c r="CO59">
        <v>0.1357</v>
      </c>
      <c r="CP59">
        <v>0.1985</v>
      </c>
      <c r="CQ59">
        <v>0.2477</v>
      </c>
      <c r="CR59">
        <v>0.2949</v>
      </c>
      <c r="CS59">
        <v>0.3428</v>
      </c>
      <c r="CT59">
        <v>0.4118</v>
      </c>
      <c r="CU59">
        <v>0.4431</v>
      </c>
      <c r="CV59">
        <v>0.4589</v>
      </c>
      <c r="CW59">
        <v>0.4737</v>
      </c>
      <c r="CX59">
        <v>0.482</v>
      </c>
      <c r="CY59">
        <v>0.4886</v>
      </c>
      <c r="CZ59">
        <v>0.4936</v>
      </c>
      <c r="DA59">
        <v>0.5012</v>
      </c>
      <c r="DB59">
        <v>0.5095</v>
      </c>
      <c r="DC59">
        <v>0.5179</v>
      </c>
      <c r="DD59">
        <v>0.534</v>
      </c>
      <c r="DE59">
        <v>0.5434</v>
      </c>
      <c r="DF59">
        <v>0.5527</v>
      </c>
      <c r="DG59">
        <v>0.5621</v>
      </c>
      <c r="DH59">
        <v>0.5687</v>
      </c>
      <c r="DI59">
        <v>0.5863</v>
      </c>
      <c r="DJ59">
        <v>0.73</v>
      </c>
      <c r="DK59">
        <v>0.7585</v>
      </c>
      <c r="DL59">
        <v>0.7854</v>
      </c>
      <c r="DM59">
        <v>0.8</v>
      </c>
      <c r="DN59">
        <v>0.8</v>
      </c>
      <c r="DO59">
        <v>0.8</v>
      </c>
      <c r="DP59">
        <v>0.8</v>
      </c>
      <c r="DQ59">
        <v>0.8</v>
      </c>
      <c r="DR59">
        <v>0.8</v>
      </c>
      <c r="DS59">
        <v>0.9301</v>
      </c>
      <c r="DT59">
        <v>0.96</v>
      </c>
      <c r="DU59">
        <v>0.96</v>
      </c>
      <c r="DV59">
        <v>0.96</v>
      </c>
      <c r="DW59">
        <v>0.96</v>
      </c>
      <c r="DX59">
        <v>0.9723</v>
      </c>
    </row>
    <row r="60" spans="1:128">
      <c r="A60">
        <v>5.9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1.226e-7</v>
      </c>
      <c r="CB60">
        <v>2.795e-5</v>
      </c>
      <c r="CC60">
        <v>0.0002269</v>
      </c>
      <c r="CD60">
        <v>0.0008631</v>
      </c>
      <c r="CE60">
        <v>0.0021</v>
      </c>
      <c r="CF60">
        <v>0.0041</v>
      </c>
      <c r="CG60">
        <v>0.0068</v>
      </c>
      <c r="CH60">
        <v>0.0102</v>
      </c>
      <c r="CI60">
        <v>0.0151</v>
      </c>
      <c r="CJ60">
        <v>0.0216</v>
      </c>
      <c r="CK60">
        <v>0.0304</v>
      </c>
      <c r="CL60">
        <v>0.0412</v>
      </c>
      <c r="CM60">
        <v>0.0533</v>
      </c>
      <c r="CN60">
        <v>0.0663</v>
      </c>
      <c r="CO60">
        <v>0.1357</v>
      </c>
      <c r="CP60">
        <v>0.1985</v>
      </c>
      <c r="CQ60">
        <v>0.2477</v>
      </c>
      <c r="CR60">
        <v>0.2949</v>
      </c>
      <c r="CS60">
        <v>0.3428</v>
      </c>
      <c r="CT60">
        <v>0.4118</v>
      </c>
      <c r="CU60">
        <v>0.4431</v>
      </c>
      <c r="CV60">
        <v>0.4589</v>
      </c>
      <c r="CW60">
        <v>0.4737</v>
      </c>
      <c r="CX60">
        <v>0.482</v>
      </c>
      <c r="CY60">
        <v>0.4886</v>
      </c>
      <c r="CZ60">
        <v>0.4936</v>
      </c>
      <c r="DA60">
        <v>0.5012</v>
      </c>
      <c r="DB60">
        <v>0.5095</v>
      </c>
      <c r="DC60">
        <v>0.5179</v>
      </c>
      <c r="DD60">
        <v>0.534</v>
      </c>
      <c r="DE60">
        <v>0.5434</v>
      </c>
      <c r="DF60">
        <v>0.5527</v>
      </c>
      <c r="DG60">
        <v>0.5621</v>
      </c>
      <c r="DH60">
        <v>0.5687</v>
      </c>
      <c r="DI60">
        <v>0.5863</v>
      </c>
      <c r="DJ60">
        <v>0.73</v>
      </c>
      <c r="DK60">
        <v>0.7585</v>
      </c>
      <c r="DL60">
        <v>0.7854</v>
      </c>
      <c r="DM60">
        <v>0.8</v>
      </c>
      <c r="DN60">
        <v>0.8</v>
      </c>
      <c r="DO60">
        <v>0.8</v>
      </c>
      <c r="DP60">
        <v>0.8</v>
      </c>
      <c r="DQ60">
        <v>0.8</v>
      </c>
      <c r="DR60">
        <v>0.8</v>
      </c>
      <c r="DS60">
        <v>0.9301</v>
      </c>
      <c r="DT60">
        <v>0.96</v>
      </c>
      <c r="DU60">
        <v>0.96</v>
      </c>
      <c r="DV60">
        <v>0.96</v>
      </c>
      <c r="DW60">
        <v>0.96</v>
      </c>
      <c r="DX60">
        <v>0.9723</v>
      </c>
    </row>
    <row r="61" spans="1:128">
      <c r="A61">
        <v>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1.226e-7</v>
      </c>
      <c r="CB61">
        <v>2.795e-5</v>
      </c>
      <c r="CC61">
        <v>0.0002269</v>
      </c>
      <c r="CD61">
        <v>0.0008631</v>
      </c>
      <c r="CE61">
        <v>0.0021</v>
      </c>
      <c r="CF61">
        <v>0.0041</v>
      </c>
      <c r="CG61">
        <v>0.0068</v>
      </c>
      <c r="CH61">
        <v>0.0102</v>
      </c>
      <c r="CI61">
        <v>0.0151</v>
      </c>
      <c r="CJ61">
        <v>0.0216</v>
      </c>
      <c r="CK61">
        <v>0.0304</v>
      </c>
      <c r="CL61">
        <v>0.0412</v>
      </c>
      <c r="CM61">
        <v>0.0533</v>
      </c>
      <c r="CN61">
        <v>0.0663</v>
      </c>
      <c r="CO61">
        <v>0.1357</v>
      </c>
      <c r="CP61">
        <v>0.1985</v>
      </c>
      <c r="CQ61">
        <v>0.2477</v>
      </c>
      <c r="CR61">
        <v>0.2949</v>
      </c>
      <c r="CS61">
        <v>0.3428</v>
      </c>
      <c r="CT61">
        <v>0.4118</v>
      </c>
      <c r="CU61">
        <v>0.4431</v>
      </c>
      <c r="CV61">
        <v>0.4589</v>
      </c>
      <c r="CW61">
        <v>0.4737</v>
      </c>
      <c r="CX61">
        <v>0.482</v>
      </c>
      <c r="CY61">
        <v>0.4886</v>
      </c>
      <c r="CZ61">
        <v>0.4936</v>
      </c>
      <c r="DA61">
        <v>0.5012</v>
      </c>
      <c r="DB61">
        <v>0.5095</v>
      </c>
      <c r="DC61">
        <v>0.5179</v>
      </c>
      <c r="DD61">
        <v>0.534</v>
      </c>
      <c r="DE61">
        <v>0.5434</v>
      </c>
      <c r="DF61">
        <v>0.5527</v>
      </c>
      <c r="DG61">
        <v>0.5621</v>
      </c>
      <c r="DH61">
        <v>0.5687</v>
      </c>
      <c r="DI61">
        <v>0.5863</v>
      </c>
      <c r="DJ61">
        <v>0.73</v>
      </c>
      <c r="DK61">
        <v>0.7585</v>
      </c>
      <c r="DL61">
        <v>0.7854</v>
      </c>
      <c r="DM61">
        <v>0.8</v>
      </c>
      <c r="DN61">
        <v>0.8</v>
      </c>
      <c r="DO61">
        <v>0.8</v>
      </c>
      <c r="DP61">
        <v>0.8</v>
      </c>
      <c r="DQ61">
        <v>0.8</v>
      </c>
      <c r="DR61">
        <v>0.8</v>
      </c>
      <c r="DS61">
        <v>0.9301</v>
      </c>
      <c r="DT61">
        <v>0.96</v>
      </c>
      <c r="DU61">
        <v>0.96</v>
      </c>
      <c r="DV61">
        <v>0.96</v>
      </c>
      <c r="DW61">
        <v>0.96</v>
      </c>
      <c r="DX61">
        <v>0.9723</v>
      </c>
    </row>
    <row r="62" spans="1:128">
      <c r="A62">
        <v>6.1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1.226e-7</v>
      </c>
      <c r="CB62">
        <v>2.795e-5</v>
      </c>
      <c r="CC62">
        <v>0.0002269</v>
      </c>
      <c r="CD62">
        <v>0.0008631</v>
      </c>
      <c r="CE62">
        <v>0.0021</v>
      </c>
      <c r="CF62">
        <v>0.0041</v>
      </c>
      <c r="CG62">
        <v>0.0068</v>
      </c>
      <c r="CH62">
        <v>0.0102</v>
      </c>
      <c r="CI62">
        <v>0.0151</v>
      </c>
      <c r="CJ62">
        <v>0.0216</v>
      </c>
      <c r="CK62">
        <v>0.0304</v>
      </c>
      <c r="CL62">
        <v>0.0412</v>
      </c>
      <c r="CM62">
        <v>0.0533</v>
      </c>
      <c r="CN62">
        <v>0.0663</v>
      </c>
      <c r="CO62">
        <v>0.1357</v>
      </c>
      <c r="CP62">
        <v>0.1985</v>
      </c>
      <c r="CQ62">
        <v>0.2477</v>
      </c>
      <c r="CR62">
        <v>0.2949</v>
      </c>
      <c r="CS62">
        <v>0.3428</v>
      </c>
      <c r="CT62">
        <v>0.4118</v>
      </c>
      <c r="CU62">
        <v>0.4431</v>
      </c>
      <c r="CV62">
        <v>0.4589</v>
      </c>
      <c r="CW62">
        <v>0.4737</v>
      </c>
      <c r="CX62">
        <v>0.482</v>
      </c>
      <c r="CY62">
        <v>0.4886</v>
      </c>
      <c r="CZ62">
        <v>0.4936</v>
      </c>
      <c r="DA62">
        <v>0.5012</v>
      </c>
      <c r="DB62">
        <v>0.5095</v>
      </c>
      <c r="DC62">
        <v>0.5179</v>
      </c>
      <c r="DD62">
        <v>0.534</v>
      </c>
      <c r="DE62">
        <v>0.5434</v>
      </c>
      <c r="DF62">
        <v>0.5527</v>
      </c>
      <c r="DG62">
        <v>0.5621</v>
      </c>
      <c r="DH62">
        <v>0.5687</v>
      </c>
      <c r="DI62">
        <v>0.5863</v>
      </c>
      <c r="DJ62">
        <v>0.73</v>
      </c>
      <c r="DK62">
        <v>0.7585</v>
      </c>
      <c r="DL62">
        <v>0.7854</v>
      </c>
      <c r="DM62">
        <v>0.8</v>
      </c>
      <c r="DN62">
        <v>0.8</v>
      </c>
      <c r="DO62">
        <v>0.8</v>
      </c>
      <c r="DP62">
        <v>0.8</v>
      </c>
      <c r="DQ62">
        <v>0.8</v>
      </c>
      <c r="DR62">
        <v>0.8</v>
      </c>
      <c r="DS62">
        <v>0.9301</v>
      </c>
      <c r="DT62">
        <v>0.96</v>
      </c>
      <c r="DU62">
        <v>0.96</v>
      </c>
      <c r="DV62">
        <v>0.96</v>
      </c>
      <c r="DW62">
        <v>0.96</v>
      </c>
      <c r="DX62">
        <v>0.9723</v>
      </c>
    </row>
    <row r="63" spans="1:128">
      <c r="A63">
        <v>6.2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1.226e-7</v>
      </c>
      <c r="CB63">
        <v>2.795e-5</v>
      </c>
      <c r="CC63">
        <v>0.0002269</v>
      </c>
      <c r="CD63">
        <v>0.0008631</v>
      </c>
      <c r="CE63">
        <v>0.0021</v>
      </c>
      <c r="CF63">
        <v>0.0041</v>
      </c>
      <c r="CG63">
        <v>0.0068</v>
      </c>
      <c r="CH63">
        <v>0.0102</v>
      </c>
      <c r="CI63">
        <v>0.0151</v>
      </c>
      <c r="CJ63">
        <v>0.0216</v>
      </c>
      <c r="CK63">
        <v>0.0304</v>
      </c>
      <c r="CL63">
        <v>0.0412</v>
      </c>
      <c r="CM63">
        <v>0.0533</v>
      </c>
      <c r="CN63">
        <v>0.0663</v>
      </c>
      <c r="CO63">
        <v>0.1357</v>
      </c>
      <c r="CP63">
        <v>0.1985</v>
      </c>
      <c r="CQ63">
        <v>0.2477</v>
      </c>
      <c r="CR63">
        <v>0.2949</v>
      </c>
      <c r="CS63">
        <v>0.3428</v>
      </c>
      <c r="CT63">
        <v>0.4118</v>
      </c>
      <c r="CU63">
        <v>0.4431</v>
      </c>
      <c r="CV63">
        <v>0.4589</v>
      </c>
      <c r="CW63">
        <v>0.4737</v>
      </c>
      <c r="CX63">
        <v>0.482</v>
      </c>
      <c r="CY63">
        <v>0.4886</v>
      </c>
      <c r="CZ63">
        <v>0.4936</v>
      </c>
      <c r="DA63">
        <v>0.5012</v>
      </c>
      <c r="DB63">
        <v>0.5095</v>
      </c>
      <c r="DC63">
        <v>0.5179</v>
      </c>
      <c r="DD63">
        <v>0.534</v>
      </c>
      <c r="DE63">
        <v>0.5434</v>
      </c>
      <c r="DF63">
        <v>0.5527</v>
      </c>
      <c r="DG63">
        <v>0.5621</v>
      </c>
      <c r="DH63">
        <v>0.5687</v>
      </c>
      <c r="DI63">
        <v>0.5863</v>
      </c>
      <c r="DJ63">
        <v>0.73</v>
      </c>
      <c r="DK63">
        <v>0.7585</v>
      </c>
      <c r="DL63">
        <v>0.7854</v>
      </c>
      <c r="DM63">
        <v>0.8</v>
      </c>
      <c r="DN63">
        <v>0.8</v>
      </c>
      <c r="DO63">
        <v>0.8</v>
      </c>
      <c r="DP63">
        <v>0.8</v>
      </c>
      <c r="DQ63">
        <v>0.8</v>
      </c>
      <c r="DR63">
        <v>0.8</v>
      </c>
      <c r="DS63">
        <v>0.9301</v>
      </c>
      <c r="DT63">
        <v>0.96</v>
      </c>
      <c r="DU63">
        <v>0.96</v>
      </c>
      <c r="DV63">
        <v>0.96</v>
      </c>
      <c r="DW63">
        <v>0.96</v>
      </c>
      <c r="DX63">
        <v>0.9723</v>
      </c>
    </row>
    <row r="64" spans="1:128">
      <c r="A64">
        <v>6.3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1.226e-7</v>
      </c>
      <c r="CB64">
        <v>2.795e-5</v>
      </c>
      <c r="CC64">
        <v>0.0002269</v>
      </c>
      <c r="CD64">
        <v>0.0008631</v>
      </c>
      <c r="CE64">
        <v>0.0021</v>
      </c>
      <c r="CF64">
        <v>0.0041</v>
      </c>
      <c r="CG64">
        <v>0.0068</v>
      </c>
      <c r="CH64">
        <v>0.0102</v>
      </c>
      <c r="CI64">
        <v>0.0151</v>
      </c>
      <c r="CJ64">
        <v>0.0216</v>
      </c>
      <c r="CK64">
        <v>0.0304</v>
      </c>
      <c r="CL64">
        <v>0.0412</v>
      </c>
      <c r="CM64">
        <v>0.0533</v>
      </c>
      <c r="CN64">
        <v>0.0663</v>
      </c>
      <c r="CO64">
        <v>0.1357</v>
      </c>
      <c r="CP64">
        <v>0.1985</v>
      </c>
      <c r="CQ64">
        <v>0.2477</v>
      </c>
      <c r="CR64">
        <v>0.2949</v>
      </c>
      <c r="CS64">
        <v>0.3428</v>
      </c>
      <c r="CT64">
        <v>0.4118</v>
      </c>
      <c r="CU64">
        <v>0.4431</v>
      </c>
      <c r="CV64">
        <v>0.4589</v>
      </c>
      <c r="CW64">
        <v>0.4737</v>
      </c>
      <c r="CX64">
        <v>0.482</v>
      </c>
      <c r="CY64">
        <v>0.4886</v>
      </c>
      <c r="CZ64">
        <v>0.4936</v>
      </c>
      <c r="DA64">
        <v>0.5012</v>
      </c>
      <c r="DB64">
        <v>0.5095</v>
      </c>
      <c r="DC64">
        <v>0.5179</v>
      </c>
      <c r="DD64">
        <v>0.534</v>
      </c>
      <c r="DE64">
        <v>0.5434</v>
      </c>
      <c r="DF64">
        <v>0.5527</v>
      </c>
      <c r="DG64">
        <v>0.5621</v>
      </c>
      <c r="DH64">
        <v>0.5687</v>
      </c>
      <c r="DI64">
        <v>0.5863</v>
      </c>
      <c r="DJ64">
        <v>0.73</v>
      </c>
      <c r="DK64">
        <v>0.7585</v>
      </c>
      <c r="DL64">
        <v>0.7854</v>
      </c>
      <c r="DM64">
        <v>0.8</v>
      </c>
      <c r="DN64">
        <v>0.8</v>
      </c>
      <c r="DO64">
        <v>0.8</v>
      </c>
      <c r="DP64">
        <v>0.8</v>
      </c>
      <c r="DQ64">
        <v>0.8</v>
      </c>
      <c r="DR64">
        <v>0.8</v>
      </c>
      <c r="DS64">
        <v>0.9301</v>
      </c>
      <c r="DT64">
        <v>0.96</v>
      </c>
      <c r="DU64">
        <v>0.96</v>
      </c>
      <c r="DV64">
        <v>0.96</v>
      </c>
      <c r="DW64">
        <v>0.96</v>
      </c>
      <c r="DX64">
        <v>0.9723</v>
      </c>
    </row>
    <row r="65" spans="1:128">
      <c r="A65">
        <v>6.4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1.226e-7</v>
      </c>
      <c r="CB65">
        <v>2.795e-5</v>
      </c>
      <c r="CC65">
        <v>0.0002269</v>
      </c>
      <c r="CD65">
        <v>0.0008631</v>
      </c>
      <c r="CE65">
        <v>0.0021</v>
      </c>
      <c r="CF65">
        <v>0.0041</v>
      </c>
      <c r="CG65">
        <v>0.0068</v>
      </c>
      <c r="CH65">
        <v>0.0102</v>
      </c>
      <c r="CI65">
        <v>0.0151</v>
      </c>
      <c r="CJ65">
        <v>0.0216</v>
      </c>
      <c r="CK65">
        <v>0.0304</v>
      </c>
      <c r="CL65">
        <v>0.0412</v>
      </c>
      <c r="CM65">
        <v>0.0533</v>
      </c>
      <c r="CN65">
        <v>0.0663</v>
      </c>
      <c r="CO65">
        <v>0.1357</v>
      </c>
      <c r="CP65">
        <v>0.1985</v>
      </c>
      <c r="CQ65">
        <v>0.2477</v>
      </c>
      <c r="CR65">
        <v>0.2949</v>
      </c>
      <c r="CS65">
        <v>0.3428</v>
      </c>
      <c r="CT65">
        <v>0.4118</v>
      </c>
      <c r="CU65">
        <v>0.4431</v>
      </c>
      <c r="CV65">
        <v>0.4589</v>
      </c>
      <c r="CW65">
        <v>0.4737</v>
      </c>
      <c r="CX65">
        <v>0.482</v>
      </c>
      <c r="CY65">
        <v>0.4886</v>
      </c>
      <c r="CZ65">
        <v>0.4936</v>
      </c>
      <c r="DA65">
        <v>0.5012</v>
      </c>
      <c r="DB65">
        <v>0.5095</v>
      </c>
      <c r="DC65">
        <v>0.5179</v>
      </c>
      <c r="DD65">
        <v>0.534</v>
      </c>
      <c r="DE65">
        <v>0.5434</v>
      </c>
      <c r="DF65">
        <v>0.5527</v>
      </c>
      <c r="DG65">
        <v>0.5621</v>
      </c>
      <c r="DH65">
        <v>0.5687</v>
      </c>
      <c r="DI65">
        <v>0.5863</v>
      </c>
      <c r="DJ65">
        <v>0.73</v>
      </c>
      <c r="DK65">
        <v>0.7585</v>
      </c>
      <c r="DL65">
        <v>0.7854</v>
      </c>
      <c r="DM65">
        <v>0.8</v>
      </c>
      <c r="DN65">
        <v>0.8</v>
      </c>
      <c r="DO65">
        <v>0.8</v>
      </c>
      <c r="DP65">
        <v>0.8</v>
      </c>
      <c r="DQ65">
        <v>0.8</v>
      </c>
      <c r="DR65">
        <v>0.8</v>
      </c>
      <c r="DS65">
        <v>0.9301</v>
      </c>
      <c r="DT65">
        <v>0.96</v>
      </c>
      <c r="DU65">
        <v>0.96</v>
      </c>
      <c r="DV65">
        <v>0.96</v>
      </c>
      <c r="DW65">
        <v>0.96</v>
      </c>
      <c r="DX65">
        <v>0.9723</v>
      </c>
    </row>
    <row r="66" spans="1:128">
      <c r="A66">
        <v>6.5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1.226e-7</v>
      </c>
      <c r="CB66">
        <v>2.795e-5</v>
      </c>
      <c r="CC66">
        <v>0.0002269</v>
      </c>
      <c r="CD66">
        <v>0.0008631</v>
      </c>
      <c r="CE66">
        <v>0.0021</v>
      </c>
      <c r="CF66">
        <v>0.0041</v>
      </c>
      <c r="CG66">
        <v>0.0068</v>
      </c>
      <c r="CH66">
        <v>0.0102</v>
      </c>
      <c r="CI66">
        <v>0.0151</v>
      </c>
      <c r="CJ66">
        <v>0.0216</v>
      </c>
      <c r="CK66">
        <v>0.0304</v>
      </c>
      <c r="CL66">
        <v>0.0412</v>
      </c>
      <c r="CM66">
        <v>0.0533</v>
      </c>
      <c r="CN66">
        <v>0.0663</v>
      </c>
      <c r="CO66">
        <v>0.1357</v>
      </c>
      <c r="CP66">
        <v>0.1985</v>
      </c>
      <c r="CQ66">
        <v>0.2477</v>
      </c>
      <c r="CR66">
        <v>0.2949</v>
      </c>
      <c r="CS66">
        <v>0.3428</v>
      </c>
      <c r="CT66">
        <v>0.4118</v>
      </c>
      <c r="CU66">
        <v>0.4431</v>
      </c>
      <c r="CV66">
        <v>0.4589</v>
      </c>
      <c r="CW66">
        <v>0.4737</v>
      </c>
      <c r="CX66">
        <v>0.482</v>
      </c>
      <c r="CY66">
        <v>0.4886</v>
      </c>
      <c r="CZ66">
        <v>0.4936</v>
      </c>
      <c r="DA66">
        <v>0.5012</v>
      </c>
      <c r="DB66">
        <v>0.5095</v>
      </c>
      <c r="DC66">
        <v>0.5179</v>
      </c>
      <c r="DD66">
        <v>0.534</v>
      </c>
      <c r="DE66">
        <v>0.5434</v>
      </c>
      <c r="DF66">
        <v>0.5527</v>
      </c>
      <c r="DG66">
        <v>0.5621</v>
      </c>
      <c r="DH66">
        <v>0.5687</v>
      </c>
      <c r="DI66">
        <v>0.5863</v>
      </c>
      <c r="DJ66">
        <v>0.73</v>
      </c>
      <c r="DK66">
        <v>0.7585</v>
      </c>
      <c r="DL66">
        <v>0.7854</v>
      </c>
      <c r="DM66">
        <v>0.8</v>
      </c>
      <c r="DN66">
        <v>0.8</v>
      </c>
      <c r="DO66">
        <v>0.8</v>
      </c>
      <c r="DP66">
        <v>0.8</v>
      </c>
      <c r="DQ66">
        <v>0.8</v>
      </c>
      <c r="DR66">
        <v>0.8</v>
      </c>
      <c r="DS66">
        <v>0.9301</v>
      </c>
      <c r="DT66">
        <v>0.96</v>
      </c>
      <c r="DU66">
        <v>0.96</v>
      </c>
      <c r="DV66">
        <v>0.96</v>
      </c>
      <c r="DW66">
        <v>0.96</v>
      </c>
      <c r="DX66">
        <v>0.9723</v>
      </c>
    </row>
    <row r="67" spans="1:128">
      <c r="A67">
        <v>6.6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1.226e-7</v>
      </c>
      <c r="CB67">
        <v>2.795e-5</v>
      </c>
      <c r="CC67">
        <v>0.0002269</v>
      </c>
      <c r="CD67">
        <v>0.0008631</v>
      </c>
      <c r="CE67">
        <v>0.0021</v>
      </c>
      <c r="CF67">
        <v>0.0041</v>
      </c>
      <c r="CG67">
        <v>0.0068</v>
      </c>
      <c r="CH67">
        <v>0.0102</v>
      </c>
      <c r="CI67">
        <v>0.0151</v>
      </c>
      <c r="CJ67">
        <v>0.0216</v>
      </c>
      <c r="CK67">
        <v>0.0304</v>
      </c>
      <c r="CL67">
        <v>0.0412</v>
      </c>
      <c r="CM67">
        <v>0.0533</v>
      </c>
      <c r="CN67">
        <v>0.0663</v>
      </c>
      <c r="CO67">
        <v>0.1357</v>
      </c>
      <c r="CP67">
        <v>0.1985</v>
      </c>
      <c r="CQ67">
        <v>0.2477</v>
      </c>
      <c r="CR67">
        <v>0.2949</v>
      </c>
      <c r="CS67">
        <v>0.3428</v>
      </c>
      <c r="CT67">
        <v>0.4118</v>
      </c>
      <c r="CU67">
        <v>0.4431</v>
      </c>
      <c r="CV67">
        <v>0.4589</v>
      </c>
      <c r="CW67">
        <v>0.4737</v>
      </c>
      <c r="CX67">
        <v>0.482</v>
      </c>
      <c r="CY67">
        <v>0.4886</v>
      </c>
      <c r="CZ67">
        <v>0.4936</v>
      </c>
      <c r="DA67">
        <v>0.5012</v>
      </c>
      <c r="DB67">
        <v>0.5095</v>
      </c>
      <c r="DC67">
        <v>0.5179</v>
      </c>
      <c r="DD67">
        <v>0.534</v>
      </c>
      <c r="DE67">
        <v>0.5434</v>
      </c>
      <c r="DF67">
        <v>0.5527</v>
      </c>
      <c r="DG67">
        <v>0.5621</v>
      </c>
      <c r="DH67">
        <v>0.5687</v>
      </c>
      <c r="DI67">
        <v>0.5863</v>
      </c>
      <c r="DJ67">
        <v>0.73</v>
      </c>
      <c r="DK67">
        <v>0.7585</v>
      </c>
      <c r="DL67">
        <v>0.7854</v>
      </c>
      <c r="DM67">
        <v>0.8</v>
      </c>
      <c r="DN67">
        <v>0.8</v>
      </c>
      <c r="DO67">
        <v>0.8</v>
      </c>
      <c r="DP67">
        <v>0.8</v>
      </c>
      <c r="DQ67">
        <v>0.8</v>
      </c>
      <c r="DR67">
        <v>0.8</v>
      </c>
      <c r="DS67">
        <v>0.9301</v>
      </c>
      <c r="DT67">
        <v>0.96</v>
      </c>
      <c r="DU67">
        <v>0.96</v>
      </c>
      <c r="DV67">
        <v>0.96</v>
      </c>
      <c r="DW67">
        <v>0.96</v>
      </c>
      <c r="DX67">
        <v>0.9723</v>
      </c>
    </row>
    <row r="68" spans="1:128">
      <c r="A68">
        <v>6.7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1.226e-7</v>
      </c>
      <c r="CB68">
        <v>2.795e-5</v>
      </c>
      <c r="CC68">
        <v>0.0002269</v>
      </c>
      <c r="CD68">
        <v>0.0008631</v>
      </c>
      <c r="CE68">
        <v>0.0021</v>
      </c>
      <c r="CF68">
        <v>0.0041</v>
      </c>
      <c r="CG68">
        <v>0.0068</v>
      </c>
      <c r="CH68">
        <v>0.0102</v>
      </c>
      <c r="CI68">
        <v>0.0151</v>
      </c>
      <c r="CJ68">
        <v>0.0216</v>
      </c>
      <c r="CK68">
        <v>0.0304</v>
      </c>
      <c r="CL68">
        <v>0.0412</v>
      </c>
      <c r="CM68">
        <v>0.0533</v>
      </c>
      <c r="CN68">
        <v>0.0663</v>
      </c>
      <c r="CO68">
        <v>0.1357</v>
      </c>
      <c r="CP68">
        <v>0.1985</v>
      </c>
      <c r="CQ68">
        <v>0.2477</v>
      </c>
      <c r="CR68">
        <v>0.2949</v>
      </c>
      <c r="CS68">
        <v>0.3428</v>
      </c>
      <c r="CT68">
        <v>0.4118</v>
      </c>
      <c r="CU68">
        <v>0.4431</v>
      </c>
      <c r="CV68">
        <v>0.4589</v>
      </c>
      <c r="CW68">
        <v>0.4737</v>
      </c>
      <c r="CX68">
        <v>0.482</v>
      </c>
      <c r="CY68">
        <v>0.4886</v>
      </c>
      <c r="CZ68">
        <v>0.4936</v>
      </c>
      <c r="DA68">
        <v>0.5012</v>
      </c>
      <c r="DB68">
        <v>0.5095</v>
      </c>
      <c r="DC68">
        <v>0.5179</v>
      </c>
      <c r="DD68">
        <v>0.534</v>
      </c>
      <c r="DE68">
        <v>0.5434</v>
      </c>
      <c r="DF68">
        <v>0.5527</v>
      </c>
      <c r="DG68">
        <v>0.5621</v>
      </c>
      <c r="DH68">
        <v>0.5687</v>
      </c>
      <c r="DI68">
        <v>0.5863</v>
      </c>
      <c r="DJ68">
        <v>0.73</v>
      </c>
      <c r="DK68">
        <v>0.7585</v>
      </c>
      <c r="DL68">
        <v>0.7854</v>
      </c>
      <c r="DM68">
        <v>0.8</v>
      </c>
      <c r="DN68">
        <v>0.8</v>
      </c>
      <c r="DO68">
        <v>0.8</v>
      </c>
      <c r="DP68">
        <v>0.8</v>
      </c>
      <c r="DQ68">
        <v>0.8</v>
      </c>
      <c r="DR68">
        <v>0.8</v>
      </c>
      <c r="DS68">
        <v>0.9301</v>
      </c>
      <c r="DT68">
        <v>0.96</v>
      </c>
      <c r="DU68">
        <v>0.96</v>
      </c>
      <c r="DV68">
        <v>0.96</v>
      </c>
      <c r="DW68">
        <v>0.96</v>
      </c>
      <c r="DX68">
        <v>0.9723</v>
      </c>
    </row>
    <row r="69" spans="1:128">
      <c r="A69">
        <v>6.8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1.226e-7</v>
      </c>
      <c r="CB69">
        <v>2.795e-5</v>
      </c>
      <c r="CC69">
        <v>0.0002269</v>
      </c>
      <c r="CD69">
        <v>0.0008631</v>
      </c>
      <c r="CE69">
        <v>0.0021</v>
      </c>
      <c r="CF69">
        <v>0.0041</v>
      </c>
      <c r="CG69">
        <v>0.0068</v>
      </c>
      <c r="CH69">
        <v>0.0102</v>
      </c>
      <c r="CI69">
        <v>0.0151</v>
      </c>
      <c r="CJ69">
        <v>0.0216</v>
      </c>
      <c r="CK69">
        <v>0.0304</v>
      </c>
      <c r="CL69">
        <v>0.0412</v>
      </c>
      <c r="CM69">
        <v>0.0533</v>
      </c>
      <c r="CN69">
        <v>0.0663</v>
      </c>
      <c r="CO69">
        <v>0.1357</v>
      </c>
      <c r="CP69">
        <v>0.1985</v>
      </c>
      <c r="CQ69">
        <v>0.2477</v>
      </c>
      <c r="CR69">
        <v>0.2949</v>
      </c>
      <c r="CS69">
        <v>0.3428</v>
      </c>
      <c r="CT69">
        <v>0.4118</v>
      </c>
      <c r="CU69">
        <v>0.4431</v>
      </c>
      <c r="CV69">
        <v>0.4589</v>
      </c>
      <c r="CW69">
        <v>0.4737</v>
      </c>
      <c r="CX69">
        <v>0.482</v>
      </c>
      <c r="CY69">
        <v>0.4886</v>
      </c>
      <c r="CZ69">
        <v>0.4936</v>
      </c>
      <c r="DA69">
        <v>0.5012</v>
      </c>
      <c r="DB69">
        <v>0.5095</v>
      </c>
      <c r="DC69">
        <v>0.5179</v>
      </c>
      <c r="DD69">
        <v>0.534</v>
      </c>
      <c r="DE69">
        <v>0.5434</v>
      </c>
      <c r="DF69">
        <v>0.5527</v>
      </c>
      <c r="DG69">
        <v>0.5621</v>
      </c>
      <c r="DH69">
        <v>0.5687</v>
      </c>
      <c r="DI69">
        <v>0.5863</v>
      </c>
      <c r="DJ69">
        <v>0.73</v>
      </c>
      <c r="DK69">
        <v>0.7585</v>
      </c>
      <c r="DL69">
        <v>0.7854</v>
      </c>
      <c r="DM69">
        <v>0.8</v>
      </c>
      <c r="DN69">
        <v>0.8</v>
      </c>
      <c r="DO69">
        <v>0.8</v>
      </c>
      <c r="DP69">
        <v>0.8</v>
      </c>
      <c r="DQ69">
        <v>0.8</v>
      </c>
      <c r="DR69">
        <v>0.8</v>
      </c>
      <c r="DS69">
        <v>0.9301</v>
      </c>
      <c r="DT69">
        <v>0.96</v>
      </c>
      <c r="DU69">
        <v>0.96</v>
      </c>
      <c r="DV69">
        <v>0.96</v>
      </c>
      <c r="DW69">
        <v>0.96</v>
      </c>
      <c r="DX69">
        <v>0.9723</v>
      </c>
    </row>
    <row r="70" spans="1:128">
      <c r="A70">
        <v>6.9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1.226e-7</v>
      </c>
      <c r="CB70">
        <v>2.795e-5</v>
      </c>
      <c r="CC70">
        <v>0.0002269</v>
      </c>
      <c r="CD70">
        <v>0.0008631</v>
      </c>
      <c r="CE70">
        <v>0.0021</v>
      </c>
      <c r="CF70">
        <v>0.0041</v>
      </c>
      <c r="CG70">
        <v>0.0068</v>
      </c>
      <c r="CH70">
        <v>0.0102</v>
      </c>
      <c r="CI70">
        <v>0.0151</v>
      </c>
      <c r="CJ70">
        <v>0.0216</v>
      </c>
      <c r="CK70">
        <v>0.0304</v>
      </c>
      <c r="CL70">
        <v>0.0412</v>
      </c>
      <c r="CM70">
        <v>0.0533</v>
      </c>
      <c r="CN70">
        <v>0.0663</v>
      </c>
      <c r="CO70">
        <v>0.1357</v>
      </c>
      <c r="CP70">
        <v>0.1985</v>
      </c>
      <c r="CQ70">
        <v>0.2477</v>
      </c>
      <c r="CR70">
        <v>0.2949</v>
      </c>
      <c r="CS70">
        <v>0.3428</v>
      </c>
      <c r="CT70">
        <v>0.4118</v>
      </c>
      <c r="CU70">
        <v>0.4431</v>
      </c>
      <c r="CV70">
        <v>0.4589</v>
      </c>
      <c r="CW70">
        <v>0.4737</v>
      </c>
      <c r="CX70">
        <v>0.482</v>
      </c>
      <c r="CY70">
        <v>0.4886</v>
      </c>
      <c r="CZ70">
        <v>0.4936</v>
      </c>
      <c r="DA70">
        <v>0.5012</v>
      </c>
      <c r="DB70">
        <v>0.5095</v>
      </c>
      <c r="DC70">
        <v>0.5179</v>
      </c>
      <c r="DD70">
        <v>0.534</v>
      </c>
      <c r="DE70">
        <v>0.5434</v>
      </c>
      <c r="DF70">
        <v>0.5527</v>
      </c>
      <c r="DG70">
        <v>0.5621</v>
      </c>
      <c r="DH70">
        <v>0.5687</v>
      </c>
      <c r="DI70">
        <v>0.5863</v>
      </c>
      <c r="DJ70">
        <v>0.73</v>
      </c>
      <c r="DK70">
        <v>0.7585</v>
      </c>
      <c r="DL70">
        <v>0.7854</v>
      </c>
      <c r="DM70">
        <v>0.8</v>
      </c>
      <c r="DN70">
        <v>0.8</v>
      </c>
      <c r="DO70">
        <v>0.8</v>
      </c>
      <c r="DP70">
        <v>0.8</v>
      </c>
      <c r="DQ70">
        <v>0.8</v>
      </c>
      <c r="DR70">
        <v>0.8</v>
      </c>
      <c r="DS70">
        <v>0.9301</v>
      </c>
      <c r="DT70">
        <v>0.96</v>
      </c>
      <c r="DU70">
        <v>0.96</v>
      </c>
      <c r="DV70">
        <v>0.96</v>
      </c>
      <c r="DW70">
        <v>0.96</v>
      </c>
      <c r="DX70">
        <v>0.9723</v>
      </c>
    </row>
    <row r="71" spans="1:128">
      <c r="A71">
        <v>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1.226e-7</v>
      </c>
      <c r="CB71">
        <v>2.795e-5</v>
      </c>
      <c r="CC71">
        <v>0.0002269</v>
      </c>
      <c r="CD71">
        <v>0.0008631</v>
      </c>
      <c r="CE71">
        <v>0.0021</v>
      </c>
      <c r="CF71">
        <v>0.0041</v>
      </c>
      <c r="CG71">
        <v>0.0068</v>
      </c>
      <c r="CH71">
        <v>0.0102</v>
      </c>
      <c r="CI71">
        <v>0.0151</v>
      </c>
      <c r="CJ71">
        <v>0.0216</v>
      </c>
      <c r="CK71">
        <v>0.0304</v>
      </c>
      <c r="CL71">
        <v>0.0412</v>
      </c>
      <c r="CM71">
        <v>0.0533</v>
      </c>
      <c r="CN71">
        <v>0.0663</v>
      </c>
      <c r="CO71">
        <v>0.1357</v>
      </c>
      <c r="CP71">
        <v>0.1985</v>
      </c>
      <c r="CQ71">
        <v>0.2477</v>
      </c>
      <c r="CR71">
        <v>0.2949</v>
      </c>
      <c r="CS71">
        <v>0.3428</v>
      </c>
      <c r="CT71">
        <v>0.4118</v>
      </c>
      <c r="CU71">
        <v>0.4431</v>
      </c>
      <c r="CV71">
        <v>0.4589</v>
      </c>
      <c r="CW71">
        <v>0.4737</v>
      </c>
      <c r="CX71">
        <v>0.482</v>
      </c>
      <c r="CY71">
        <v>0.4886</v>
      </c>
      <c r="CZ71">
        <v>0.4936</v>
      </c>
      <c r="DA71">
        <v>0.5012</v>
      </c>
      <c r="DB71">
        <v>0.5095</v>
      </c>
      <c r="DC71">
        <v>0.5179</v>
      </c>
      <c r="DD71">
        <v>0.534</v>
      </c>
      <c r="DE71">
        <v>0.5434</v>
      </c>
      <c r="DF71">
        <v>0.5527</v>
      </c>
      <c r="DG71">
        <v>0.5621</v>
      </c>
      <c r="DH71">
        <v>0.5687</v>
      </c>
      <c r="DI71">
        <v>0.5863</v>
      </c>
      <c r="DJ71">
        <v>0.73</v>
      </c>
      <c r="DK71">
        <v>0.7585</v>
      </c>
      <c r="DL71">
        <v>0.7854</v>
      </c>
      <c r="DM71">
        <v>0.8</v>
      </c>
      <c r="DN71">
        <v>0.8</v>
      </c>
      <c r="DO71">
        <v>0.8</v>
      </c>
      <c r="DP71">
        <v>0.8</v>
      </c>
      <c r="DQ71">
        <v>0.8</v>
      </c>
      <c r="DR71">
        <v>0.8</v>
      </c>
      <c r="DS71">
        <v>0.9301</v>
      </c>
      <c r="DT71">
        <v>0.96</v>
      </c>
      <c r="DU71">
        <v>0.96</v>
      </c>
      <c r="DV71">
        <v>0.96</v>
      </c>
      <c r="DW71">
        <v>0.96</v>
      </c>
      <c r="DX71">
        <v>0.9723</v>
      </c>
    </row>
    <row r="72" spans="1:128">
      <c r="A72">
        <v>7.1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1.226e-7</v>
      </c>
      <c r="CB72">
        <v>2.795e-5</v>
      </c>
      <c r="CC72">
        <v>0.0002269</v>
      </c>
      <c r="CD72">
        <v>0.0008631</v>
      </c>
      <c r="CE72">
        <v>0.0021</v>
      </c>
      <c r="CF72">
        <v>0.0041</v>
      </c>
      <c r="CG72">
        <v>0.0068</v>
      </c>
      <c r="CH72">
        <v>0.0102</v>
      </c>
      <c r="CI72">
        <v>0.0151</v>
      </c>
      <c r="CJ72">
        <v>0.0216</v>
      </c>
      <c r="CK72">
        <v>0.0304</v>
      </c>
      <c r="CL72">
        <v>0.0412</v>
      </c>
      <c r="CM72">
        <v>0.0533</v>
      </c>
      <c r="CN72">
        <v>0.0663</v>
      </c>
      <c r="CO72">
        <v>0.1357</v>
      </c>
      <c r="CP72">
        <v>0.1985</v>
      </c>
      <c r="CQ72">
        <v>0.2477</v>
      </c>
      <c r="CR72">
        <v>0.2949</v>
      </c>
      <c r="CS72">
        <v>0.3428</v>
      </c>
      <c r="CT72">
        <v>0.4118</v>
      </c>
      <c r="CU72">
        <v>0.4431</v>
      </c>
      <c r="CV72">
        <v>0.4589</v>
      </c>
      <c r="CW72">
        <v>0.4737</v>
      </c>
      <c r="CX72">
        <v>0.482</v>
      </c>
      <c r="CY72">
        <v>0.4886</v>
      </c>
      <c r="CZ72">
        <v>0.4936</v>
      </c>
      <c r="DA72">
        <v>0.5012</v>
      </c>
      <c r="DB72">
        <v>0.5095</v>
      </c>
      <c r="DC72">
        <v>0.5179</v>
      </c>
      <c r="DD72">
        <v>0.534</v>
      </c>
      <c r="DE72">
        <v>0.5434</v>
      </c>
      <c r="DF72">
        <v>0.5527</v>
      </c>
      <c r="DG72">
        <v>0.5621</v>
      </c>
      <c r="DH72">
        <v>0.5687</v>
      </c>
      <c r="DI72">
        <v>0.5863</v>
      </c>
      <c r="DJ72">
        <v>0.73</v>
      </c>
      <c r="DK72">
        <v>0.7585</v>
      </c>
      <c r="DL72">
        <v>0.7854</v>
      </c>
      <c r="DM72">
        <v>0.8</v>
      </c>
      <c r="DN72">
        <v>0.8</v>
      </c>
      <c r="DO72">
        <v>0.8</v>
      </c>
      <c r="DP72">
        <v>0.8</v>
      </c>
      <c r="DQ72">
        <v>0.8</v>
      </c>
      <c r="DR72">
        <v>0.8</v>
      </c>
      <c r="DS72">
        <v>0.9301</v>
      </c>
      <c r="DT72">
        <v>0.96</v>
      </c>
      <c r="DU72">
        <v>0.96</v>
      </c>
      <c r="DV72">
        <v>0.96</v>
      </c>
      <c r="DW72">
        <v>0.96</v>
      </c>
      <c r="DX72">
        <v>0.9723</v>
      </c>
    </row>
    <row r="73" spans="1:128">
      <c r="A73">
        <v>7.2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1.226e-7</v>
      </c>
      <c r="CB73">
        <v>2.795e-5</v>
      </c>
      <c r="CC73">
        <v>0.0002269</v>
      </c>
      <c r="CD73">
        <v>0.0008631</v>
      </c>
      <c r="CE73">
        <v>0.0021</v>
      </c>
      <c r="CF73">
        <v>0.0041</v>
      </c>
      <c r="CG73">
        <v>0.0068</v>
      </c>
      <c r="CH73">
        <v>0.0102</v>
      </c>
      <c r="CI73">
        <v>0.0151</v>
      </c>
      <c r="CJ73">
        <v>0.0216</v>
      </c>
      <c r="CK73">
        <v>0.0304</v>
      </c>
      <c r="CL73">
        <v>0.0412</v>
      </c>
      <c r="CM73">
        <v>0.0533</v>
      </c>
      <c r="CN73">
        <v>0.0663</v>
      </c>
      <c r="CO73">
        <v>0.1357</v>
      </c>
      <c r="CP73">
        <v>0.1985</v>
      </c>
      <c r="CQ73">
        <v>0.2477</v>
      </c>
      <c r="CR73">
        <v>0.2949</v>
      </c>
      <c r="CS73">
        <v>0.3428</v>
      </c>
      <c r="CT73">
        <v>0.4118</v>
      </c>
      <c r="CU73">
        <v>0.4431</v>
      </c>
      <c r="CV73">
        <v>0.4589</v>
      </c>
      <c r="CW73">
        <v>0.4737</v>
      </c>
      <c r="CX73">
        <v>0.482</v>
      </c>
      <c r="CY73">
        <v>0.4886</v>
      </c>
      <c r="CZ73">
        <v>0.4936</v>
      </c>
      <c r="DA73">
        <v>0.5012</v>
      </c>
      <c r="DB73">
        <v>0.5095</v>
      </c>
      <c r="DC73">
        <v>0.5179</v>
      </c>
      <c r="DD73">
        <v>0.534</v>
      </c>
      <c r="DE73">
        <v>0.5434</v>
      </c>
      <c r="DF73">
        <v>0.5527</v>
      </c>
      <c r="DG73">
        <v>0.5621</v>
      </c>
      <c r="DH73">
        <v>0.5687</v>
      </c>
      <c r="DI73">
        <v>0.5863</v>
      </c>
      <c r="DJ73">
        <v>0.73</v>
      </c>
      <c r="DK73">
        <v>0.7585</v>
      </c>
      <c r="DL73">
        <v>0.7854</v>
      </c>
      <c r="DM73">
        <v>0.8</v>
      </c>
      <c r="DN73">
        <v>0.8</v>
      </c>
      <c r="DO73">
        <v>0.8</v>
      </c>
      <c r="DP73">
        <v>0.8</v>
      </c>
      <c r="DQ73">
        <v>0.8</v>
      </c>
      <c r="DR73">
        <v>0.8</v>
      </c>
      <c r="DS73">
        <v>0.9301</v>
      </c>
      <c r="DT73">
        <v>0.96</v>
      </c>
      <c r="DU73">
        <v>0.96</v>
      </c>
      <c r="DV73">
        <v>0.96</v>
      </c>
      <c r="DW73">
        <v>0.96</v>
      </c>
      <c r="DX73">
        <v>0.9723</v>
      </c>
    </row>
    <row r="74" spans="1:128">
      <c r="A74">
        <v>7.3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1.226e-7</v>
      </c>
      <c r="CB74">
        <v>2.795e-5</v>
      </c>
      <c r="CC74">
        <v>0.0002269</v>
      </c>
      <c r="CD74">
        <v>0.0008631</v>
      </c>
      <c r="CE74">
        <v>0.0021</v>
      </c>
      <c r="CF74">
        <v>0.0041</v>
      </c>
      <c r="CG74">
        <v>0.0068</v>
      </c>
      <c r="CH74">
        <v>0.0102</v>
      </c>
      <c r="CI74">
        <v>0.0151</v>
      </c>
      <c r="CJ74">
        <v>0.0216</v>
      </c>
      <c r="CK74">
        <v>0.0304</v>
      </c>
      <c r="CL74">
        <v>0.0412</v>
      </c>
      <c r="CM74">
        <v>0.0533</v>
      </c>
      <c r="CN74">
        <v>0.0663</v>
      </c>
      <c r="CO74">
        <v>0.1357</v>
      </c>
      <c r="CP74">
        <v>0.1985</v>
      </c>
      <c r="CQ74">
        <v>0.2477</v>
      </c>
      <c r="CR74">
        <v>0.2949</v>
      </c>
      <c r="CS74">
        <v>0.3428</v>
      </c>
      <c r="CT74">
        <v>0.4118</v>
      </c>
      <c r="CU74">
        <v>0.4431</v>
      </c>
      <c r="CV74">
        <v>0.4589</v>
      </c>
      <c r="CW74">
        <v>0.4737</v>
      </c>
      <c r="CX74">
        <v>0.482</v>
      </c>
      <c r="CY74">
        <v>0.4886</v>
      </c>
      <c r="CZ74">
        <v>0.4936</v>
      </c>
      <c r="DA74">
        <v>0.5012</v>
      </c>
      <c r="DB74">
        <v>0.5095</v>
      </c>
      <c r="DC74">
        <v>0.5179</v>
      </c>
      <c r="DD74">
        <v>0.534</v>
      </c>
      <c r="DE74">
        <v>0.5434</v>
      </c>
      <c r="DF74">
        <v>0.5527</v>
      </c>
      <c r="DG74">
        <v>0.5621</v>
      </c>
      <c r="DH74">
        <v>0.5687</v>
      </c>
      <c r="DI74">
        <v>0.5863</v>
      </c>
      <c r="DJ74">
        <v>0.73</v>
      </c>
      <c r="DK74">
        <v>0.7585</v>
      </c>
      <c r="DL74">
        <v>0.7854</v>
      </c>
      <c r="DM74">
        <v>0.8</v>
      </c>
      <c r="DN74">
        <v>0.8</v>
      </c>
      <c r="DO74">
        <v>0.8</v>
      </c>
      <c r="DP74">
        <v>0.8</v>
      </c>
      <c r="DQ74">
        <v>0.8</v>
      </c>
      <c r="DR74">
        <v>0.8</v>
      </c>
      <c r="DS74">
        <v>0.9301</v>
      </c>
      <c r="DT74">
        <v>0.96</v>
      </c>
      <c r="DU74">
        <v>0.96</v>
      </c>
      <c r="DV74">
        <v>0.96</v>
      </c>
      <c r="DW74">
        <v>0.96</v>
      </c>
      <c r="DX74">
        <v>0.9723</v>
      </c>
    </row>
    <row r="75" spans="1:128">
      <c r="A75">
        <v>7.4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1.226e-7</v>
      </c>
      <c r="CB75">
        <v>2.795e-5</v>
      </c>
      <c r="CC75">
        <v>0.0002269</v>
      </c>
      <c r="CD75">
        <v>0.0008631</v>
      </c>
      <c r="CE75">
        <v>0.0021</v>
      </c>
      <c r="CF75">
        <v>0.0041</v>
      </c>
      <c r="CG75">
        <v>0.0068</v>
      </c>
      <c r="CH75">
        <v>0.0102</v>
      </c>
      <c r="CI75">
        <v>0.0151</v>
      </c>
      <c r="CJ75">
        <v>0.0216</v>
      </c>
      <c r="CK75">
        <v>0.0304</v>
      </c>
      <c r="CL75">
        <v>0.0412</v>
      </c>
      <c r="CM75">
        <v>0.0533</v>
      </c>
      <c r="CN75">
        <v>0.0663</v>
      </c>
      <c r="CO75">
        <v>0.1357</v>
      </c>
      <c r="CP75">
        <v>0.1985</v>
      </c>
      <c r="CQ75">
        <v>0.2477</v>
      </c>
      <c r="CR75">
        <v>0.2949</v>
      </c>
      <c r="CS75">
        <v>0.3428</v>
      </c>
      <c r="CT75">
        <v>0.4118</v>
      </c>
      <c r="CU75">
        <v>0.4431</v>
      </c>
      <c r="CV75">
        <v>0.4589</v>
      </c>
      <c r="CW75">
        <v>0.4737</v>
      </c>
      <c r="CX75">
        <v>0.482</v>
      </c>
      <c r="CY75">
        <v>0.4886</v>
      </c>
      <c r="CZ75">
        <v>0.4936</v>
      </c>
      <c r="DA75">
        <v>0.5012</v>
      </c>
      <c r="DB75">
        <v>0.5095</v>
      </c>
      <c r="DC75">
        <v>0.5179</v>
      </c>
      <c r="DD75">
        <v>0.534</v>
      </c>
      <c r="DE75">
        <v>0.5434</v>
      </c>
      <c r="DF75">
        <v>0.5527</v>
      </c>
      <c r="DG75">
        <v>0.5621</v>
      </c>
      <c r="DH75">
        <v>0.5687</v>
      </c>
      <c r="DI75">
        <v>0.5863</v>
      </c>
      <c r="DJ75">
        <v>0.73</v>
      </c>
      <c r="DK75">
        <v>0.7585</v>
      </c>
      <c r="DL75">
        <v>0.7854</v>
      </c>
      <c r="DM75">
        <v>0.8</v>
      </c>
      <c r="DN75">
        <v>0.8</v>
      </c>
      <c r="DO75">
        <v>0.8</v>
      </c>
      <c r="DP75">
        <v>0.8</v>
      </c>
      <c r="DQ75">
        <v>0.8</v>
      </c>
      <c r="DR75">
        <v>0.8</v>
      </c>
      <c r="DS75">
        <v>0.9301</v>
      </c>
      <c r="DT75">
        <v>0.96</v>
      </c>
      <c r="DU75">
        <v>0.96</v>
      </c>
      <c r="DV75">
        <v>0.96</v>
      </c>
      <c r="DW75">
        <v>0.96</v>
      </c>
      <c r="DX75">
        <v>0.9723</v>
      </c>
    </row>
    <row r="76" spans="1:128">
      <c r="A76">
        <v>7.5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1.226e-7</v>
      </c>
      <c r="CB76">
        <v>2.795e-5</v>
      </c>
      <c r="CC76">
        <v>0.0002269</v>
      </c>
      <c r="CD76">
        <v>0.0008631</v>
      </c>
      <c r="CE76">
        <v>0.0021</v>
      </c>
      <c r="CF76">
        <v>0.0041</v>
      </c>
      <c r="CG76">
        <v>0.0068</v>
      </c>
      <c r="CH76">
        <v>0.0102</v>
      </c>
      <c r="CI76">
        <v>0.0151</v>
      </c>
      <c r="CJ76">
        <v>0.0216</v>
      </c>
      <c r="CK76">
        <v>0.0304</v>
      </c>
      <c r="CL76">
        <v>0.0412</v>
      </c>
      <c r="CM76">
        <v>0.0533</v>
      </c>
      <c r="CN76">
        <v>0.0663</v>
      </c>
      <c r="CO76">
        <v>0.1357</v>
      </c>
      <c r="CP76">
        <v>0.1985</v>
      </c>
      <c r="CQ76">
        <v>0.2477</v>
      </c>
      <c r="CR76">
        <v>0.2949</v>
      </c>
      <c r="CS76">
        <v>0.3428</v>
      </c>
      <c r="CT76">
        <v>0.4118</v>
      </c>
      <c r="CU76">
        <v>0.4431</v>
      </c>
      <c r="CV76">
        <v>0.4589</v>
      </c>
      <c r="CW76">
        <v>0.4737</v>
      </c>
      <c r="CX76">
        <v>0.482</v>
      </c>
      <c r="CY76">
        <v>0.4886</v>
      </c>
      <c r="CZ76">
        <v>0.4936</v>
      </c>
      <c r="DA76">
        <v>0.5012</v>
      </c>
      <c r="DB76">
        <v>0.5095</v>
      </c>
      <c r="DC76">
        <v>0.5179</v>
      </c>
      <c r="DD76">
        <v>0.534</v>
      </c>
      <c r="DE76">
        <v>0.5434</v>
      </c>
      <c r="DF76">
        <v>0.5527</v>
      </c>
      <c r="DG76">
        <v>0.5621</v>
      </c>
      <c r="DH76">
        <v>0.5687</v>
      </c>
      <c r="DI76">
        <v>0.5863</v>
      </c>
      <c r="DJ76">
        <v>0.73</v>
      </c>
      <c r="DK76">
        <v>0.7585</v>
      </c>
      <c r="DL76">
        <v>0.7854</v>
      </c>
      <c r="DM76">
        <v>0.8</v>
      </c>
      <c r="DN76">
        <v>0.8</v>
      </c>
      <c r="DO76">
        <v>0.8</v>
      </c>
      <c r="DP76">
        <v>0.8</v>
      </c>
      <c r="DQ76">
        <v>0.8</v>
      </c>
      <c r="DR76">
        <v>0.8</v>
      </c>
      <c r="DS76">
        <v>0.9301</v>
      </c>
      <c r="DT76">
        <v>0.96</v>
      </c>
      <c r="DU76">
        <v>0.96</v>
      </c>
      <c r="DV76">
        <v>0.96</v>
      </c>
      <c r="DW76">
        <v>0.96</v>
      </c>
      <c r="DX76">
        <v>0.9723</v>
      </c>
    </row>
    <row r="77" spans="1:128">
      <c r="A77">
        <v>7.6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1.226e-7</v>
      </c>
      <c r="CB77">
        <v>2.795e-5</v>
      </c>
      <c r="CC77">
        <v>0.0002269</v>
      </c>
      <c r="CD77">
        <v>0.0008631</v>
      </c>
      <c r="CE77">
        <v>0.0021</v>
      </c>
      <c r="CF77">
        <v>0.0041</v>
      </c>
      <c r="CG77">
        <v>0.0068</v>
      </c>
      <c r="CH77">
        <v>0.0102</v>
      </c>
      <c r="CI77">
        <v>0.0151</v>
      </c>
      <c r="CJ77">
        <v>0.0216</v>
      </c>
      <c r="CK77">
        <v>0.0304</v>
      </c>
      <c r="CL77">
        <v>0.0412</v>
      </c>
      <c r="CM77">
        <v>0.0533</v>
      </c>
      <c r="CN77">
        <v>0.0663</v>
      </c>
      <c r="CO77">
        <v>0.1357</v>
      </c>
      <c r="CP77">
        <v>0.1985</v>
      </c>
      <c r="CQ77">
        <v>0.2477</v>
      </c>
      <c r="CR77">
        <v>0.2949</v>
      </c>
      <c r="CS77">
        <v>0.3428</v>
      </c>
      <c r="CT77">
        <v>0.4118</v>
      </c>
      <c r="CU77">
        <v>0.4431</v>
      </c>
      <c r="CV77">
        <v>0.4589</v>
      </c>
      <c r="CW77">
        <v>0.4737</v>
      </c>
      <c r="CX77">
        <v>0.482</v>
      </c>
      <c r="CY77">
        <v>0.4886</v>
      </c>
      <c r="CZ77">
        <v>0.4936</v>
      </c>
      <c r="DA77">
        <v>0.5012</v>
      </c>
      <c r="DB77">
        <v>0.5095</v>
      </c>
      <c r="DC77">
        <v>0.5179</v>
      </c>
      <c r="DD77">
        <v>0.534</v>
      </c>
      <c r="DE77">
        <v>0.5434</v>
      </c>
      <c r="DF77">
        <v>0.5527</v>
      </c>
      <c r="DG77">
        <v>0.5621</v>
      </c>
      <c r="DH77">
        <v>0.5687</v>
      </c>
      <c r="DI77">
        <v>0.5863</v>
      </c>
      <c r="DJ77">
        <v>0.73</v>
      </c>
      <c r="DK77">
        <v>0.7585</v>
      </c>
      <c r="DL77">
        <v>0.7854</v>
      </c>
      <c r="DM77">
        <v>0.8</v>
      </c>
      <c r="DN77">
        <v>0.8</v>
      </c>
      <c r="DO77">
        <v>0.8</v>
      </c>
      <c r="DP77">
        <v>0.8</v>
      </c>
      <c r="DQ77">
        <v>0.8</v>
      </c>
      <c r="DR77">
        <v>0.8</v>
      </c>
      <c r="DS77">
        <v>0.9301</v>
      </c>
      <c r="DT77">
        <v>0.96</v>
      </c>
      <c r="DU77">
        <v>0.96</v>
      </c>
      <c r="DV77">
        <v>0.96</v>
      </c>
      <c r="DW77">
        <v>0.96</v>
      </c>
      <c r="DX77">
        <v>0.9723</v>
      </c>
    </row>
    <row r="78" spans="1:128">
      <c r="A78">
        <v>7.7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1.226e-7</v>
      </c>
      <c r="CB78">
        <v>2.795e-5</v>
      </c>
      <c r="CC78">
        <v>0.0002269</v>
      </c>
      <c r="CD78">
        <v>0.0008631</v>
      </c>
      <c r="CE78">
        <v>0.0021</v>
      </c>
      <c r="CF78">
        <v>0.0041</v>
      </c>
      <c r="CG78">
        <v>0.0068</v>
      </c>
      <c r="CH78">
        <v>0.0102</v>
      </c>
      <c r="CI78">
        <v>0.0151</v>
      </c>
      <c r="CJ78">
        <v>0.0216</v>
      </c>
      <c r="CK78">
        <v>0.0304</v>
      </c>
      <c r="CL78">
        <v>0.0412</v>
      </c>
      <c r="CM78">
        <v>0.0533</v>
      </c>
      <c r="CN78">
        <v>0.0663</v>
      </c>
      <c r="CO78">
        <v>0.1357</v>
      </c>
      <c r="CP78">
        <v>0.1985</v>
      </c>
      <c r="CQ78">
        <v>0.2477</v>
      </c>
      <c r="CR78">
        <v>0.2949</v>
      </c>
      <c r="CS78">
        <v>0.3428</v>
      </c>
      <c r="CT78">
        <v>0.4118</v>
      </c>
      <c r="CU78">
        <v>0.4431</v>
      </c>
      <c r="CV78">
        <v>0.4589</v>
      </c>
      <c r="CW78">
        <v>0.4737</v>
      </c>
      <c r="CX78">
        <v>0.482</v>
      </c>
      <c r="CY78">
        <v>0.4886</v>
      </c>
      <c r="CZ78">
        <v>0.4936</v>
      </c>
      <c r="DA78">
        <v>0.5012</v>
      </c>
      <c r="DB78">
        <v>0.5095</v>
      </c>
      <c r="DC78">
        <v>0.5179</v>
      </c>
      <c r="DD78">
        <v>0.534</v>
      </c>
      <c r="DE78">
        <v>0.5434</v>
      </c>
      <c r="DF78">
        <v>0.5527</v>
      </c>
      <c r="DG78">
        <v>0.5621</v>
      </c>
      <c r="DH78">
        <v>0.5687</v>
      </c>
      <c r="DI78">
        <v>0.5863</v>
      </c>
      <c r="DJ78">
        <v>0.73</v>
      </c>
      <c r="DK78">
        <v>0.7585</v>
      </c>
      <c r="DL78">
        <v>0.7854</v>
      </c>
      <c r="DM78">
        <v>0.8</v>
      </c>
      <c r="DN78">
        <v>0.8</v>
      </c>
      <c r="DO78">
        <v>0.8</v>
      </c>
      <c r="DP78">
        <v>0.8</v>
      </c>
      <c r="DQ78">
        <v>0.8</v>
      </c>
      <c r="DR78">
        <v>0.8</v>
      </c>
      <c r="DS78">
        <v>0.9301</v>
      </c>
      <c r="DT78">
        <v>0.96</v>
      </c>
      <c r="DU78">
        <v>0.96</v>
      </c>
      <c r="DV78">
        <v>0.96</v>
      </c>
      <c r="DW78">
        <v>0.96</v>
      </c>
      <c r="DX78">
        <v>0.9723</v>
      </c>
    </row>
    <row r="79" spans="1:128">
      <c r="A79">
        <v>7.8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1.226e-7</v>
      </c>
      <c r="CB79">
        <v>2.795e-5</v>
      </c>
      <c r="CC79">
        <v>0.0002269</v>
      </c>
      <c r="CD79">
        <v>0.0008631</v>
      </c>
      <c r="CE79">
        <v>0.0021</v>
      </c>
      <c r="CF79">
        <v>0.0041</v>
      </c>
      <c r="CG79">
        <v>0.0068</v>
      </c>
      <c r="CH79">
        <v>0.0102</v>
      </c>
      <c r="CI79">
        <v>0.0151</v>
      </c>
      <c r="CJ79">
        <v>0.0216</v>
      </c>
      <c r="CK79">
        <v>0.0304</v>
      </c>
      <c r="CL79">
        <v>0.0412</v>
      </c>
      <c r="CM79">
        <v>0.0533</v>
      </c>
      <c r="CN79">
        <v>0.0663</v>
      </c>
      <c r="CO79">
        <v>0.1357</v>
      </c>
      <c r="CP79">
        <v>0.1985</v>
      </c>
      <c r="CQ79">
        <v>0.2477</v>
      </c>
      <c r="CR79">
        <v>0.2949</v>
      </c>
      <c r="CS79">
        <v>0.3428</v>
      </c>
      <c r="CT79">
        <v>0.4118</v>
      </c>
      <c r="CU79">
        <v>0.4431</v>
      </c>
      <c r="CV79">
        <v>0.4589</v>
      </c>
      <c r="CW79">
        <v>0.4737</v>
      </c>
      <c r="CX79">
        <v>0.482</v>
      </c>
      <c r="CY79">
        <v>0.4886</v>
      </c>
      <c r="CZ79">
        <v>0.4936</v>
      </c>
      <c r="DA79">
        <v>0.5012</v>
      </c>
      <c r="DB79">
        <v>0.5095</v>
      </c>
      <c r="DC79">
        <v>0.5179</v>
      </c>
      <c r="DD79">
        <v>0.534</v>
      </c>
      <c r="DE79">
        <v>0.5434</v>
      </c>
      <c r="DF79">
        <v>0.5527</v>
      </c>
      <c r="DG79">
        <v>0.5621</v>
      </c>
      <c r="DH79">
        <v>0.5687</v>
      </c>
      <c r="DI79">
        <v>0.5863</v>
      </c>
      <c r="DJ79">
        <v>0.73</v>
      </c>
      <c r="DK79">
        <v>0.7585</v>
      </c>
      <c r="DL79">
        <v>0.7854</v>
      </c>
      <c r="DM79">
        <v>0.8</v>
      </c>
      <c r="DN79">
        <v>0.8</v>
      </c>
      <c r="DO79">
        <v>0.8</v>
      </c>
      <c r="DP79">
        <v>0.8</v>
      </c>
      <c r="DQ79">
        <v>0.8</v>
      </c>
      <c r="DR79">
        <v>0.8</v>
      </c>
      <c r="DS79">
        <v>0.9301</v>
      </c>
      <c r="DT79">
        <v>0.96</v>
      </c>
      <c r="DU79">
        <v>0.96</v>
      </c>
      <c r="DV79">
        <v>0.96</v>
      </c>
      <c r="DW79">
        <v>0.96</v>
      </c>
      <c r="DX79">
        <v>0.9723</v>
      </c>
    </row>
    <row r="80" spans="1:128">
      <c r="A80">
        <v>7.9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1.226e-7</v>
      </c>
      <c r="CB80">
        <v>2.795e-5</v>
      </c>
      <c r="CC80">
        <v>0.0002269</v>
      </c>
      <c r="CD80">
        <v>0.0008631</v>
      </c>
      <c r="CE80">
        <v>0.0021</v>
      </c>
      <c r="CF80">
        <v>0.0041</v>
      </c>
      <c r="CG80">
        <v>0.0068</v>
      </c>
      <c r="CH80">
        <v>0.0102</v>
      </c>
      <c r="CI80">
        <v>0.0151</v>
      </c>
      <c r="CJ80">
        <v>0.0216</v>
      </c>
      <c r="CK80">
        <v>0.0304</v>
      </c>
      <c r="CL80">
        <v>0.0412</v>
      </c>
      <c r="CM80">
        <v>0.0533</v>
      </c>
      <c r="CN80">
        <v>0.0663</v>
      </c>
      <c r="CO80">
        <v>0.1357</v>
      </c>
      <c r="CP80">
        <v>0.1985</v>
      </c>
      <c r="CQ80">
        <v>0.2477</v>
      </c>
      <c r="CR80">
        <v>0.2949</v>
      </c>
      <c r="CS80">
        <v>0.3428</v>
      </c>
      <c r="CT80">
        <v>0.4118</v>
      </c>
      <c r="CU80">
        <v>0.4431</v>
      </c>
      <c r="CV80">
        <v>0.4589</v>
      </c>
      <c r="CW80">
        <v>0.4737</v>
      </c>
      <c r="CX80">
        <v>0.482</v>
      </c>
      <c r="CY80">
        <v>0.4886</v>
      </c>
      <c r="CZ80">
        <v>0.4936</v>
      </c>
      <c r="DA80">
        <v>0.5012</v>
      </c>
      <c r="DB80">
        <v>0.5095</v>
      </c>
      <c r="DC80">
        <v>0.5179</v>
      </c>
      <c r="DD80">
        <v>0.534</v>
      </c>
      <c r="DE80">
        <v>0.5434</v>
      </c>
      <c r="DF80">
        <v>0.5527</v>
      </c>
      <c r="DG80">
        <v>0.5621</v>
      </c>
      <c r="DH80">
        <v>0.5687</v>
      </c>
      <c r="DI80">
        <v>0.5863</v>
      </c>
      <c r="DJ80">
        <v>0.73</v>
      </c>
      <c r="DK80">
        <v>0.7585</v>
      </c>
      <c r="DL80">
        <v>0.7854</v>
      </c>
      <c r="DM80">
        <v>0.8</v>
      </c>
      <c r="DN80">
        <v>0.8</v>
      </c>
      <c r="DO80">
        <v>0.8</v>
      </c>
      <c r="DP80">
        <v>0.8</v>
      </c>
      <c r="DQ80">
        <v>0.8</v>
      </c>
      <c r="DR80">
        <v>0.8</v>
      </c>
      <c r="DS80">
        <v>0.9301</v>
      </c>
      <c r="DT80">
        <v>0.96</v>
      </c>
      <c r="DU80">
        <v>0.96</v>
      </c>
      <c r="DV80">
        <v>0.96</v>
      </c>
      <c r="DW80">
        <v>0.96</v>
      </c>
      <c r="DX80">
        <v>0.9723</v>
      </c>
    </row>
    <row r="81" spans="1:128">
      <c r="A81">
        <v>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1.226e-7</v>
      </c>
      <c r="CB81">
        <v>2.795e-5</v>
      </c>
      <c r="CC81">
        <v>0.0002269</v>
      </c>
      <c r="CD81">
        <v>0.0008631</v>
      </c>
      <c r="CE81">
        <v>0.0021</v>
      </c>
      <c r="CF81">
        <v>0.0041</v>
      </c>
      <c r="CG81">
        <v>0.0068</v>
      </c>
      <c r="CH81">
        <v>0.0102</v>
      </c>
      <c r="CI81">
        <v>0.0151</v>
      </c>
      <c r="CJ81">
        <v>0.0216</v>
      </c>
      <c r="CK81">
        <v>0.0304</v>
      </c>
      <c r="CL81">
        <v>0.0412</v>
      </c>
      <c r="CM81">
        <v>0.0533</v>
      </c>
      <c r="CN81">
        <v>0.0663</v>
      </c>
      <c r="CO81">
        <v>0.1357</v>
      </c>
      <c r="CP81">
        <v>0.1985</v>
      </c>
      <c r="CQ81">
        <v>0.2477</v>
      </c>
      <c r="CR81">
        <v>0.2949</v>
      </c>
      <c r="CS81">
        <v>0.3428</v>
      </c>
      <c r="CT81">
        <v>0.4118</v>
      </c>
      <c r="CU81">
        <v>0.4431</v>
      </c>
      <c r="CV81">
        <v>0.4589</v>
      </c>
      <c r="CW81">
        <v>0.4737</v>
      </c>
      <c r="CX81">
        <v>0.482</v>
      </c>
      <c r="CY81">
        <v>0.4886</v>
      </c>
      <c r="CZ81">
        <v>0.4936</v>
      </c>
      <c r="DA81">
        <v>0.5012</v>
      </c>
      <c r="DB81">
        <v>0.5095</v>
      </c>
      <c r="DC81">
        <v>0.5179</v>
      </c>
      <c r="DD81">
        <v>0.534</v>
      </c>
      <c r="DE81">
        <v>0.5434</v>
      </c>
      <c r="DF81">
        <v>0.5527</v>
      </c>
      <c r="DG81">
        <v>0.5621</v>
      </c>
      <c r="DH81">
        <v>0.5687</v>
      </c>
      <c r="DI81">
        <v>0.5863</v>
      </c>
      <c r="DJ81">
        <v>0.73</v>
      </c>
      <c r="DK81">
        <v>0.7585</v>
      </c>
      <c r="DL81">
        <v>0.7854</v>
      </c>
      <c r="DM81">
        <v>0.8</v>
      </c>
      <c r="DN81">
        <v>0.8</v>
      </c>
      <c r="DO81">
        <v>0.8</v>
      </c>
      <c r="DP81">
        <v>0.8</v>
      </c>
      <c r="DQ81">
        <v>0.8</v>
      </c>
      <c r="DR81">
        <v>0.8</v>
      </c>
      <c r="DS81">
        <v>0.9301</v>
      </c>
      <c r="DT81">
        <v>0.96</v>
      </c>
      <c r="DU81">
        <v>0.96</v>
      </c>
      <c r="DV81">
        <v>0.96</v>
      </c>
      <c r="DW81">
        <v>0.96</v>
      </c>
      <c r="DX81">
        <v>0.9723</v>
      </c>
    </row>
    <row r="82" spans="1:128">
      <c r="A82">
        <v>8.1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1.226e-7</v>
      </c>
      <c r="CB82">
        <v>2.795e-5</v>
      </c>
      <c r="CC82">
        <v>0.0002269</v>
      </c>
      <c r="CD82">
        <v>0.0008631</v>
      </c>
      <c r="CE82">
        <v>0.0021</v>
      </c>
      <c r="CF82">
        <v>0.0041</v>
      </c>
      <c r="CG82">
        <v>0.0068</v>
      </c>
      <c r="CH82">
        <v>0.0102</v>
      </c>
      <c r="CI82">
        <v>0.0151</v>
      </c>
      <c r="CJ82">
        <v>0.0216</v>
      </c>
      <c r="CK82">
        <v>0.0304</v>
      </c>
      <c r="CL82">
        <v>0.0412</v>
      </c>
      <c r="CM82">
        <v>0.0533</v>
      </c>
      <c r="CN82">
        <v>0.0663</v>
      </c>
      <c r="CO82">
        <v>0.1357</v>
      </c>
      <c r="CP82">
        <v>0.1985</v>
      </c>
      <c r="CQ82">
        <v>0.2477</v>
      </c>
      <c r="CR82">
        <v>0.2949</v>
      </c>
      <c r="CS82">
        <v>0.3428</v>
      </c>
      <c r="CT82">
        <v>0.4118</v>
      </c>
      <c r="CU82">
        <v>0.4431</v>
      </c>
      <c r="CV82">
        <v>0.4589</v>
      </c>
      <c r="CW82">
        <v>0.4737</v>
      </c>
      <c r="CX82">
        <v>0.482</v>
      </c>
      <c r="CY82">
        <v>0.4886</v>
      </c>
      <c r="CZ82">
        <v>0.4936</v>
      </c>
      <c r="DA82">
        <v>0.5012</v>
      </c>
      <c r="DB82">
        <v>0.5095</v>
      </c>
      <c r="DC82">
        <v>0.5179</v>
      </c>
      <c r="DD82">
        <v>0.534</v>
      </c>
      <c r="DE82">
        <v>0.5434</v>
      </c>
      <c r="DF82">
        <v>0.5527</v>
      </c>
      <c r="DG82">
        <v>0.5621</v>
      </c>
      <c r="DH82">
        <v>0.5687</v>
      </c>
      <c r="DI82">
        <v>0.5863</v>
      </c>
      <c r="DJ82">
        <v>0.73</v>
      </c>
      <c r="DK82">
        <v>0.7585</v>
      </c>
      <c r="DL82">
        <v>0.7854</v>
      </c>
      <c r="DM82">
        <v>0.8</v>
      </c>
      <c r="DN82">
        <v>0.8</v>
      </c>
      <c r="DO82">
        <v>0.8</v>
      </c>
      <c r="DP82">
        <v>0.8</v>
      </c>
      <c r="DQ82">
        <v>0.8</v>
      </c>
      <c r="DR82">
        <v>0.8</v>
      </c>
      <c r="DS82">
        <v>0.9301</v>
      </c>
      <c r="DT82">
        <v>0.96</v>
      </c>
      <c r="DU82">
        <v>0.96</v>
      </c>
      <c r="DV82">
        <v>0.96</v>
      </c>
      <c r="DW82">
        <v>0.96</v>
      </c>
      <c r="DX82">
        <v>0.9723</v>
      </c>
    </row>
    <row r="83" spans="1:128">
      <c r="A83">
        <v>8.2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1.226e-7</v>
      </c>
      <c r="CB83">
        <v>2.795e-5</v>
      </c>
      <c r="CC83">
        <v>0.0002269</v>
      </c>
      <c r="CD83">
        <v>0.0008631</v>
      </c>
      <c r="CE83">
        <v>0.0021</v>
      </c>
      <c r="CF83">
        <v>0.0041</v>
      </c>
      <c r="CG83">
        <v>0.0068</v>
      </c>
      <c r="CH83">
        <v>0.0102</v>
      </c>
      <c r="CI83">
        <v>0.0151</v>
      </c>
      <c r="CJ83">
        <v>0.0216</v>
      </c>
      <c r="CK83">
        <v>0.0304</v>
      </c>
      <c r="CL83">
        <v>0.0412</v>
      </c>
      <c r="CM83">
        <v>0.0533</v>
      </c>
      <c r="CN83">
        <v>0.0663</v>
      </c>
      <c r="CO83">
        <v>0.1357</v>
      </c>
      <c r="CP83">
        <v>0.1985</v>
      </c>
      <c r="CQ83">
        <v>0.2477</v>
      </c>
      <c r="CR83">
        <v>0.2949</v>
      </c>
      <c r="CS83">
        <v>0.3428</v>
      </c>
      <c r="CT83">
        <v>0.4118</v>
      </c>
      <c r="CU83">
        <v>0.4431</v>
      </c>
      <c r="CV83">
        <v>0.4589</v>
      </c>
      <c r="CW83">
        <v>0.4737</v>
      </c>
      <c r="CX83">
        <v>0.482</v>
      </c>
      <c r="CY83">
        <v>0.4886</v>
      </c>
      <c r="CZ83">
        <v>0.4936</v>
      </c>
      <c r="DA83">
        <v>0.5012</v>
      </c>
      <c r="DB83">
        <v>0.5095</v>
      </c>
      <c r="DC83">
        <v>0.5179</v>
      </c>
      <c r="DD83">
        <v>0.534</v>
      </c>
      <c r="DE83">
        <v>0.5434</v>
      </c>
      <c r="DF83">
        <v>0.5527</v>
      </c>
      <c r="DG83">
        <v>0.5621</v>
      </c>
      <c r="DH83">
        <v>0.5687</v>
      </c>
      <c r="DI83">
        <v>0.5863</v>
      </c>
      <c r="DJ83">
        <v>0.73</v>
      </c>
      <c r="DK83">
        <v>0.7585</v>
      </c>
      <c r="DL83">
        <v>0.7854</v>
      </c>
      <c r="DM83">
        <v>0.8</v>
      </c>
      <c r="DN83">
        <v>0.8</v>
      </c>
      <c r="DO83">
        <v>0.8</v>
      </c>
      <c r="DP83">
        <v>0.8</v>
      </c>
      <c r="DQ83">
        <v>0.8</v>
      </c>
      <c r="DR83">
        <v>0.8</v>
      </c>
      <c r="DS83">
        <v>0.9301</v>
      </c>
      <c r="DT83">
        <v>0.96</v>
      </c>
      <c r="DU83">
        <v>0.96</v>
      </c>
      <c r="DV83">
        <v>0.96</v>
      </c>
      <c r="DW83">
        <v>0.96</v>
      </c>
      <c r="DX83">
        <v>0.9723</v>
      </c>
    </row>
    <row r="84" spans="1:128">
      <c r="A84">
        <v>8.3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1.226e-7</v>
      </c>
      <c r="CB84">
        <v>2.795e-5</v>
      </c>
      <c r="CC84">
        <v>0.0002269</v>
      </c>
      <c r="CD84">
        <v>0.0008631</v>
      </c>
      <c r="CE84">
        <v>0.0021</v>
      </c>
      <c r="CF84">
        <v>0.0041</v>
      </c>
      <c r="CG84">
        <v>0.0068</v>
      </c>
      <c r="CH84">
        <v>0.0102</v>
      </c>
      <c r="CI84">
        <v>0.0151</v>
      </c>
      <c r="CJ84">
        <v>0.0216</v>
      </c>
      <c r="CK84">
        <v>0.0304</v>
      </c>
      <c r="CL84">
        <v>0.0412</v>
      </c>
      <c r="CM84">
        <v>0.0533</v>
      </c>
      <c r="CN84">
        <v>0.0663</v>
      </c>
      <c r="CO84">
        <v>0.1357</v>
      </c>
      <c r="CP84">
        <v>0.1985</v>
      </c>
      <c r="CQ84">
        <v>0.2477</v>
      </c>
      <c r="CR84">
        <v>0.2949</v>
      </c>
      <c r="CS84">
        <v>0.3428</v>
      </c>
      <c r="CT84">
        <v>0.4118</v>
      </c>
      <c r="CU84">
        <v>0.4431</v>
      </c>
      <c r="CV84">
        <v>0.4589</v>
      </c>
      <c r="CW84">
        <v>0.4737</v>
      </c>
      <c r="CX84">
        <v>0.482</v>
      </c>
      <c r="CY84">
        <v>0.4886</v>
      </c>
      <c r="CZ84">
        <v>0.4936</v>
      </c>
      <c r="DA84">
        <v>0.5012</v>
      </c>
      <c r="DB84">
        <v>0.5095</v>
      </c>
      <c r="DC84">
        <v>0.5179</v>
      </c>
      <c r="DD84">
        <v>0.534</v>
      </c>
      <c r="DE84">
        <v>0.5434</v>
      </c>
      <c r="DF84">
        <v>0.5527</v>
      </c>
      <c r="DG84">
        <v>0.5621</v>
      </c>
      <c r="DH84">
        <v>0.5687</v>
      </c>
      <c r="DI84">
        <v>0.5863</v>
      </c>
      <c r="DJ84">
        <v>0.73</v>
      </c>
      <c r="DK84">
        <v>0.7585</v>
      </c>
      <c r="DL84">
        <v>0.7854</v>
      </c>
      <c r="DM84">
        <v>0.8</v>
      </c>
      <c r="DN84">
        <v>0.8</v>
      </c>
      <c r="DO84">
        <v>0.8</v>
      </c>
      <c r="DP84">
        <v>0.8</v>
      </c>
      <c r="DQ84">
        <v>0.8</v>
      </c>
      <c r="DR84">
        <v>0.8</v>
      </c>
      <c r="DS84">
        <v>0.9301</v>
      </c>
      <c r="DT84">
        <v>0.96</v>
      </c>
      <c r="DU84">
        <v>0.96</v>
      </c>
      <c r="DV84">
        <v>0.96</v>
      </c>
      <c r="DW84">
        <v>0.96</v>
      </c>
      <c r="DX84">
        <v>0.9723</v>
      </c>
    </row>
    <row r="85" spans="1:128">
      <c r="A85">
        <v>8.4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1.226e-7</v>
      </c>
      <c r="CB85">
        <v>2.795e-5</v>
      </c>
      <c r="CC85">
        <v>0.0002269</v>
      </c>
      <c r="CD85">
        <v>0.0008631</v>
      </c>
      <c r="CE85">
        <v>0.0021</v>
      </c>
      <c r="CF85">
        <v>0.0041</v>
      </c>
      <c r="CG85">
        <v>0.0068</v>
      </c>
      <c r="CH85">
        <v>0.0102</v>
      </c>
      <c r="CI85">
        <v>0.0151</v>
      </c>
      <c r="CJ85">
        <v>0.0216</v>
      </c>
      <c r="CK85">
        <v>0.0304</v>
      </c>
      <c r="CL85">
        <v>0.0412</v>
      </c>
      <c r="CM85">
        <v>0.0533</v>
      </c>
      <c r="CN85">
        <v>0.0663</v>
      </c>
      <c r="CO85">
        <v>0.1357</v>
      </c>
      <c r="CP85">
        <v>0.1985</v>
      </c>
      <c r="CQ85">
        <v>0.2477</v>
      </c>
      <c r="CR85">
        <v>0.2949</v>
      </c>
      <c r="CS85">
        <v>0.3428</v>
      </c>
      <c r="CT85">
        <v>0.4118</v>
      </c>
      <c r="CU85">
        <v>0.4431</v>
      </c>
      <c r="CV85">
        <v>0.4589</v>
      </c>
      <c r="CW85">
        <v>0.4737</v>
      </c>
      <c r="CX85">
        <v>0.482</v>
      </c>
      <c r="CY85">
        <v>0.4886</v>
      </c>
      <c r="CZ85">
        <v>0.4936</v>
      </c>
      <c r="DA85">
        <v>0.5012</v>
      </c>
      <c r="DB85">
        <v>0.5095</v>
      </c>
      <c r="DC85">
        <v>0.5179</v>
      </c>
      <c r="DD85">
        <v>0.534</v>
      </c>
      <c r="DE85">
        <v>0.5434</v>
      </c>
      <c r="DF85">
        <v>0.5527</v>
      </c>
      <c r="DG85">
        <v>0.5621</v>
      </c>
      <c r="DH85">
        <v>0.5687</v>
      </c>
      <c r="DI85">
        <v>0.5863</v>
      </c>
      <c r="DJ85">
        <v>0.73</v>
      </c>
      <c r="DK85">
        <v>0.7585</v>
      </c>
      <c r="DL85">
        <v>0.7854</v>
      </c>
      <c r="DM85">
        <v>0.8</v>
      </c>
      <c r="DN85">
        <v>0.8</v>
      </c>
      <c r="DO85">
        <v>0.8</v>
      </c>
      <c r="DP85">
        <v>0.8</v>
      </c>
      <c r="DQ85">
        <v>0.8</v>
      </c>
      <c r="DR85">
        <v>0.8</v>
      </c>
      <c r="DS85">
        <v>0.9301</v>
      </c>
      <c r="DT85">
        <v>0.96</v>
      </c>
      <c r="DU85">
        <v>0.96</v>
      </c>
      <c r="DV85">
        <v>0.96</v>
      </c>
      <c r="DW85">
        <v>0.96</v>
      </c>
      <c r="DX85">
        <v>0.9723</v>
      </c>
    </row>
    <row r="86" spans="1:128">
      <c r="A86">
        <v>8.5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1.226e-7</v>
      </c>
      <c r="CB86">
        <v>2.795e-5</v>
      </c>
      <c r="CC86">
        <v>0.0002269</v>
      </c>
      <c r="CD86">
        <v>0.0008631</v>
      </c>
      <c r="CE86">
        <v>0.0021</v>
      </c>
      <c r="CF86">
        <v>0.0041</v>
      </c>
      <c r="CG86">
        <v>0.0068</v>
      </c>
      <c r="CH86">
        <v>0.0102</v>
      </c>
      <c r="CI86">
        <v>0.0151</v>
      </c>
      <c r="CJ86">
        <v>0.0216</v>
      </c>
      <c r="CK86">
        <v>0.0304</v>
      </c>
      <c r="CL86">
        <v>0.0412</v>
      </c>
      <c r="CM86">
        <v>0.0533</v>
      </c>
      <c r="CN86">
        <v>0.0663</v>
      </c>
      <c r="CO86">
        <v>0.1357</v>
      </c>
      <c r="CP86">
        <v>0.1985</v>
      </c>
      <c r="CQ86">
        <v>0.2477</v>
      </c>
      <c r="CR86">
        <v>0.2949</v>
      </c>
      <c r="CS86">
        <v>0.3428</v>
      </c>
      <c r="CT86">
        <v>0.4118</v>
      </c>
      <c r="CU86">
        <v>0.4431</v>
      </c>
      <c r="CV86">
        <v>0.4589</v>
      </c>
      <c r="CW86">
        <v>0.4737</v>
      </c>
      <c r="CX86">
        <v>0.482</v>
      </c>
      <c r="CY86">
        <v>0.4886</v>
      </c>
      <c r="CZ86">
        <v>0.4936</v>
      </c>
      <c r="DA86">
        <v>0.5012</v>
      </c>
      <c r="DB86">
        <v>0.5095</v>
      </c>
      <c r="DC86">
        <v>0.5179</v>
      </c>
      <c r="DD86">
        <v>0.534</v>
      </c>
      <c r="DE86">
        <v>0.5434</v>
      </c>
      <c r="DF86">
        <v>0.5527</v>
      </c>
      <c r="DG86">
        <v>0.5621</v>
      </c>
      <c r="DH86">
        <v>0.5687</v>
      </c>
      <c r="DI86">
        <v>0.5863</v>
      </c>
      <c r="DJ86">
        <v>0.73</v>
      </c>
      <c r="DK86">
        <v>0.7585</v>
      </c>
      <c r="DL86">
        <v>0.7854</v>
      </c>
      <c r="DM86">
        <v>0.8</v>
      </c>
      <c r="DN86">
        <v>0.8</v>
      </c>
      <c r="DO86">
        <v>0.8</v>
      </c>
      <c r="DP86">
        <v>0.8</v>
      </c>
      <c r="DQ86">
        <v>0.8</v>
      </c>
      <c r="DR86">
        <v>0.8</v>
      </c>
      <c r="DS86">
        <v>0.9301</v>
      </c>
      <c r="DT86">
        <v>0.96</v>
      </c>
      <c r="DU86">
        <v>0.96</v>
      </c>
      <c r="DV86">
        <v>0.96</v>
      </c>
      <c r="DW86">
        <v>0.96</v>
      </c>
      <c r="DX86">
        <v>0.9723</v>
      </c>
    </row>
    <row r="87" spans="1:128">
      <c r="A87">
        <v>8.6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1.226e-7</v>
      </c>
      <c r="CB87">
        <v>2.795e-5</v>
      </c>
      <c r="CC87">
        <v>0.0002269</v>
      </c>
      <c r="CD87">
        <v>0.0008631</v>
      </c>
      <c r="CE87">
        <v>0.0021</v>
      </c>
      <c r="CF87">
        <v>0.0041</v>
      </c>
      <c r="CG87">
        <v>0.0068</v>
      </c>
      <c r="CH87">
        <v>0.0102</v>
      </c>
      <c r="CI87">
        <v>0.0151</v>
      </c>
      <c r="CJ87">
        <v>0.0216</v>
      </c>
      <c r="CK87">
        <v>0.0304</v>
      </c>
      <c r="CL87">
        <v>0.0412</v>
      </c>
      <c r="CM87">
        <v>0.0533</v>
      </c>
      <c r="CN87">
        <v>0.0663</v>
      </c>
      <c r="CO87">
        <v>0.1357</v>
      </c>
      <c r="CP87">
        <v>0.1985</v>
      </c>
      <c r="CQ87">
        <v>0.2477</v>
      </c>
      <c r="CR87">
        <v>0.2949</v>
      </c>
      <c r="CS87">
        <v>0.3428</v>
      </c>
      <c r="CT87">
        <v>0.4118</v>
      </c>
      <c r="CU87">
        <v>0.4431</v>
      </c>
      <c r="CV87">
        <v>0.4589</v>
      </c>
      <c r="CW87">
        <v>0.4737</v>
      </c>
      <c r="CX87">
        <v>0.482</v>
      </c>
      <c r="CY87">
        <v>0.4886</v>
      </c>
      <c r="CZ87">
        <v>0.4936</v>
      </c>
      <c r="DA87">
        <v>0.5012</v>
      </c>
      <c r="DB87">
        <v>0.5095</v>
      </c>
      <c r="DC87">
        <v>0.5179</v>
      </c>
      <c r="DD87">
        <v>0.534</v>
      </c>
      <c r="DE87">
        <v>0.5434</v>
      </c>
      <c r="DF87">
        <v>0.5527</v>
      </c>
      <c r="DG87">
        <v>0.5621</v>
      </c>
      <c r="DH87">
        <v>0.5687</v>
      </c>
      <c r="DI87">
        <v>0.5863</v>
      </c>
      <c r="DJ87">
        <v>0.73</v>
      </c>
      <c r="DK87">
        <v>0.7585</v>
      </c>
      <c r="DL87">
        <v>0.7854</v>
      </c>
      <c r="DM87">
        <v>0.8</v>
      </c>
      <c r="DN87">
        <v>0.8</v>
      </c>
      <c r="DO87">
        <v>0.8</v>
      </c>
      <c r="DP87">
        <v>0.8</v>
      </c>
      <c r="DQ87">
        <v>0.8</v>
      </c>
      <c r="DR87">
        <v>0.8</v>
      </c>
      <c r="DS87">
        <v>0.9301</v>
      </c>
      <c r="DT87">
        <v>0.96</v>
      </c>
      <c r="DU87">
        <v>0.96</v>
      </c>
      <c r="DV87">
        <v>0.96</v>
      </c>
      <c r="DW87">
        <v>0.96</v>
      </c>
      <c r="DX87">
        <v>0.9723</v>
      </c>
    </row>
    <row r="88" spans="1:128">
      <c r="A88">
        <v>8.7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1.226e-7</v>
      </c>
      <c r="CB88">
        <v>2.795e-5</v>
      </c>
      <c r="CC88">
        <v>0.0002269</v>
      </c>
      <c r="CD88">
        <v>0.0008631</v>
      </c>
      <c r="CE88">
        <v>0.0021</v>
      </c>
      <c r="CF88">
        <v>0.0041</v>
      </c>
      <c r="CG88">
        <v>0.0068</v>
      </c>
      <c r="CH88">
        <v>0.0102</v>
      </c>
      <c r="CI88">
        <v>0.0151</v>
      </c>
      <c r="CJ88">
        <v>0.0216</v>
      </c>
      <c r="CK88">
        <v>0.0304</v>
      </c>
      <c r="CL88">
        <v>0.0412</v>
      </c>
      <c r="CM88">
        <v>0.0533</v>
      </c>
      <c r="CN88">
        <v>0.0663</v>
      </c>
      <c r="CO88">
        <v>0.1357</v>
      </c>
      <c r="CP88">
        <v>0.1985</v>
      </c>
      <c r="CQ88">
        <v>0.2477</v>
      </c>
      <c r="CR88">
        <v>0.2949</v>
      </c>
      <c r="CS88">
        <v>0.3428</v>
      </c>
      <c r="CT88">
        <v>0.4118</v>
      </c>
      <c r="CU88">
        <v>0.4431</v>
      </c>
      <c r="CV88">
        <v>0.4589</v>
      </c>
      <c r="CW88">
        <v>0.4737</v>
      </c>
      <c r="CX88">
        <v>0.482</v>
      </c>
      <c r="CY88">
        <v>0.4886</v>
      </c>
      <c r="CZ88">
        <v>0.4936</v>
      </c>
      <c r="DA88">
        <v>0.5012</v>
      </c>
      <c r="DB88">
        <v>0.5095</v>
      </c>
      <c r="DC88">
        <v>0.5179</v>
      </c>
      <c r="DD88">
        <v>0.534</v>
      </c>
      <c r="DE88">
        <v>0.5434</v>
      </c>
      <c r="DF88">
        <v>0.5527</v>
      </c>
      <c r="DG88">
        <v>0.5621</v>
      </c>
      <c r="DH88">
        <v>0.5687</v>
      </c>
      <c r="DI88">
        <v>0.5863</v>
      </c>
      <c r="DJ88">
        <v>0.73</v>
      </c>
      <c r="DK88">
        <v>0.7585</v>
      </c>
      <c r="DL88">
        <v>0.7854</v>
      </c>
      <c r="DM88">
        <v>0.8</v>
      </c>
      <c r="DN88">
        <v>0.8</v>
      </c>
      <c r="DO88">
        <v>0.8</v>
      </c>
      <c r="DP88">
        <v>0.8</v>
      </c>
      <c r="DQ88">
        <v>0.8</v>
      </c>
      <c r="DR88">
        <v>0.8</v>
      </c>
      <c r="DS88">
        <v>0.9301</v>
      </c>
      <c r="DT88">
        <v>0.96</v>
      </c>
      <c r="DU88">
        <v>0.96</v>
      </c>
      <c r="DV88">
        <v>0.96</v>
      </c>
      <c r="DW88">
        <v>0.96</v>
      </c>
      <c r="DX88">
        <v>0.9723</v>
      </c>
    </row>
    <row r="89" spans="1:128">
      <c r="A89">
        <v>8.8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1.226e-7</v>
      </c>
      <c r="CB89">
        <v>2.795e-5</v>
      </c>
      <c r="CC89">
        <v>0.0002269</v>
      </c>
      <c r="CD89">
        <v>0.0008631</v>
      </c>
      <c r="CE89">
        <v>0.0021</v>
      </c>
      <c r="CF89">
        <v>0.0041</v>
      </c>
      <c r="CG89">
        <v>0.0068</v>
      </c>
      <c r="CH89">
        <v>0.0102</v>
      </c>
      <c r="CI89">
        <v>0.0151</v>
      </c>
      <c r="CJ89">
        <v>0.0216</v>
      </c>
      <c r="CK89">
        <v>0.0304</v>
      </c>
      <c r="CL89">
        <v>0.0412</v>
      </c>
      <c r="CM89">
        <v>0.0533</v>
      </c>
      <c r="CN89">
        <v>0.0663</v>
      </c>
      <c r="CO89">
        <v>0.1357</v>
      </c>
      <c r="CP89">
        <v>0.1985</v>
      </c>
      <c r="CQ89">
        <v>0.2477</v>
      </c>
      <c r="CR89">
        <v>0.2949</v>
      </c>
      <c r="CS89">
        <v>0.3428</v>
      </c>
      <c r="CT89">
        <v>0.4118</v>
      </c>
      <c r="CU89">
        <v>0.4431</v>
      </c>
      <c r="CV89">
        <v>0.4589</v>
      </c>
      <c r="CW89">
        <v>0.4737</v>
      </c>
      <c r="CX89">
        <v>0.482</v>
      </c>
      <c r="CY89">
        <v>0.4886</v>
      </c>
      <c r="CZ89">
        <v>0.4936</v>
      </c>
      <c r="DA89">
        <v>0.5012</v>
      </c>
      <c r="DB89">
        <v>0.5095</v>
      </c>
      <c r="DC89">
        <v>0.5179</v>
      </c>
      <c r="DD89">
        <v>0.534</v>
      </c>
      <c r="DE89">
        <v>0.5434</v>
      </c>
      <c r="DF89">
        <v>0.5527</v>
      </c>
      <c r="DG89">
        <v>0.5621</v>
      </c>
      <c r="DH89">
        <v>0.5687</v>
      </c>
      <c r="DI89">
        <v>0.5863</v>
      </c>
      <c r="DJ89">
        <v>0.73</v>
      </c>
      <c r="DK89">
        <v>0.7585</v>
      </c>
      <c r="DL89">
        <v>0.7854</v>
      </c>
      <c r="DM89">
        <v>0.8</v>
      </c>
      <c r="DN89">
        <v>0.8</v>
      </c>
      <c r="DO89">
        <v>0.8</v>
      </c>
      <c r="DP89">
        <v>0.8</v>
      </c>
      <c r="DQ89">
        <v>0.8</v>
      </c>
      <c r="DR89">
        <v>0.8</v>
      </c>
      <c r="DS89">
        <v>0.9301</v>
      </c>
      <c r="DT89">
        <v>0.96</v>
      </c>
      <c r="DU89">
        <v>0.96</v>
      </c>
      <c r="DV89">
        <v>0.96</v>
      </c>
      <c r="DW89">
        <v>0.96</v>
      </c>
      <c r="DX89">
        <v>0.9723</v>
      </c>
    </row>
    <row r="90" spans="1:128">
      <c r="A90">
        <v>8.9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1.226e-7</v>
      </c>
      <c r="CB90">
        <v>2.795e-5</v>
      </c>
      <c r="CC90">
        <v>0.0002269</v>
      </c>
      <c r="CD90">
        <v>0.0008631</v>
      </c>
      <c r="CE90">
        <v>0.0021</v>
      </c>
      <c r="CF90">
        <v>0.0041</v>
      </c>
      <c r="CG90">
        <v>0.0068</v>
      </c>
      <c r="CH90">
        <v>0.0102</v>
      </c>
      <c r="CI90">
        <v>0.0151</v>
      </c>
      <c r="CJ90">
        <v>0.0216</v>
      </c>
      <c r="CK90">
        <v>0.0304</v>
      </c>
      <c r="CL90">
        <v>0.0412</v>
      </c>
      <c r="CM90">
        <v>0.0533</v>
      </c>
      <c r="CN90">
        <v>0.0663</v>
      </c>
      <c r="CO90">
        <v>0.1357</v>
      </c>
      <c r="CP90">
        <v>0.1985</v>
      </c>
      <c r="CQ90">
        <v>0.2477</v>
      </c>
      <c r="CR90">
        <v>0.2949</v>
      </c>
      <c r="CS90">
        <v>0.3428</v>
      </c>
      <c r="CT90">
        <v>0.4118</v>
      </c>
      <c r="CU90">
        <v>0.4431</v>
      </c>
      <c r="CV90">
        <v>0.4589</v>
      </c>
      <c r="CW90">
        <v>0.4737</v>
      </c>
      <c r="CX90">
        <v>0.482</v>
      </c>
      <c r="CY90">
        <v>0.4886</v>
      </c>
      <c r="CZ90">
        <v>0.4936</v>
      </c>
      <c r="DA90">
        <v>0.5012</v>
      </c>
      <c r="DB90">
        <v>0.5095</v>
      </c>
      <c r="DC90">
        <v>0.5179</v>
      </c>
      <c r="DD90">
        <v>0.534</v>
      </c>
      <c r="DE90">
        <v>0.5434</v>
      </c>
      <c r="DF90">
        <v>0.5527</v>
      </c>
      <c r="DG90">
        <v>0.5621</v>
      </c>
      <c r="DH90">
        <v>0.5687</v>
      </c>
      <c r="DI90">
        <v>0.5863</v>
      </c>
      <c r="DJ90">
        <v>0.73</v>
      </c>
      <c r="DK90">
        <v>0.7585</v>
      </c>
      <c r="DL90">
        <v>0.7854</v>
      </c>
      <c r="DM90">
        <v>0.8</v>
      </c>
      <c r="DN90">
        <v>0.8</v>
      </c>
      <c r="DO90">
        <v>0.8</v>
      </c>
      <c r="DP90">
        <v>0.8</v>
      </c>
      <c r="DQ90">
        <v>0.8</v>
      </c>
      <c r="DR90">
        <v>0.8</v>
      </c>
      <c r="DS90">
        <v>0.9301</v>
      </c>
      <c r="DT90">
        <v>0.96</v>
      </c>
      <c r="DU90">
        <v>0.96</v>
      </c>
      <c r="DV90">
        <v>0.96</v>
      </c>
      <c r="DW90">
        <v>0.96</v>
      </c>
      <c r="DX90">
        <v>0.9723</v>
      </c>
    </row>
    <row r="91" spans="1:128">
      <c r="A91">
        <v>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1.226e-7</v>
      </c>
      <c r="CB91">
        <v>2.795e-5</v>
      </c>
      <c r="CC91">
        <v>0.0002269</v>
      </c>
      <c r="CD91">
        <v>0.0008631</v>
      </c>
      <c r="CE91">
        <v>0.0021</v>
      </c>
      <c r="CF91">
        <v>0.0041</v>
      </c>
      <c r="CG91">
        <v>0.0068</v>
      </c>
      <c r="CH91">
        <v>0.0102</v>
      </c>
      <c r="CI91">
        <v>0.0151</v>
      </c>
      <c r="CJ91">
        <v>0.0216</v>
      </c>
      <c r="CK91">
        <v>0.0304</v>
      </c>
      <c r="CL91">
        <v>0.0412</v>
      </c>
      <c r="CM91">
        <v>0.0533</v>
      </c>
      <c r="CN91">
        <v>0.0663</v>
      </c>
      <c r="CO91">
        <v>0.1357</v>
      </c>
      <c r="CP91">
        <v>0.1985</v>
      </c>
      <c r="CQ91">
        <v>0.2477</v>
      </c>
      <c r="CR91">
        <v>0.2949</v>
      </c>
      <c r="CS91">
        <v>0.3428</v>
      </c>
      <c r="CT91">
        <v>0.4118</v>
      </c>
      <c r="CU91">
        <v>0.4431</v>
      </c>
      <c r="CV91">
        <v>0.4589</v>
      </c>
      <c r="CW91">
        <v>0.4737</v>
      </c>
      <c r="CX91">
        <v>0.482</v>
      </c>
      <c r="CY91">
        <v>0.4886</v>
      </c>
      <c r="CZ91">
        <v>0.4936</v>
      </c>
      <c r="DA91">
        <v>0.5012</v>
      </c>
      <c r="DB91">
        <v>0.5095</v>
      </c>
      <c r="DC91">
        <v>0.5179</v>
      </c>
      <c r="DD91">
        <v>0.534</v>
      </c>
      <c r="DE91">
        <v>0.5434</v>
      </c>
      <c r="DF91">
        <v>0.5527</v>
      </c>
      <c r="DG91">
        <v>0.5621</v>
      </c>
      <c r="DH91">
        <v>0.5687</v>
      </c>
      <c r="DI91">
        <v>0.5863</v>
      </c>
      <c r="DJ91">
        <v>0.73</v>
      </c>
      <c r="DK91">
        <v>0.7585</v>
      </c>
      <c r="DL91">
        <v>0.7854</v>
      </c>
      <c r="DM91">
        <v>0.8</v>
      </c>
      <c r="DN91">
        <v>0.8</v>
      </c>
      <c r="DO91">
        <v>0.8</v>
      </c>
      <c r="DP91">
        <v>0.8</v>
      </c>
      <c r="DQ91">
        <v>0.8</v>
      </c>
      <c r="DR91">
        <v>0.8</v>
      </c>
      <c r="DS91">
        <v>0.9301</v>
      </c>
      <c r="DT91">
        <v>0.96</v>
      </c>
      <c r="DU91">
        <v>0.96</v>
      </c>
      <c r="DV91">
        <v>0.96</v>
      </c>
      <c r="DW91">
        <v>0.96</v>
      </c>
      <c r="DX91">
        <v>0.9723</v>
      </c>
    </row>
    <row r="92" spans="1:128">
      <c r="A92">
        <v>9.1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1.226e-7</v>
      </c>
      <c r="CB92">
        <v>2.795e-5</v>
      </c>
      <c r="CC92">
        <v>0.0002269</v>
      </c>
      <c r="CD92">
        <v>0.0008631</v>
      </c>
      <c r="CE92">
        <v>0.0021</v>
      </c>
      <c r="CF92">
        <v>0.0041</v>
      </c>
      <c r="CG92">
        <v>0.0068</v>
      </c>
      <c r="CH92">
        <v>0.0102</v>
      </c>
      <c r="CI92">
        <v>0.0151</v>
      </c>
      <c r="CJ92">
        <v>0.0216</v>
      </c>
      <c r="CK92">
        <v>0.0304</v>
      </c>
      <c r="CL92">
        <v>0.0412</v>
      </c>
      <c r="CM92">
        <v>0.0533</v>
      </c>
      <c r="CN92">
        <v>0.0663</v>
      </c>
      <c r="CO92">
        <v>0.1357</v>
      </c>
      <c r="CP92">
        <v>0.1985</v>
      </c>
      <c r="CQ92">
        <v>0.2477</v>
      </c>
      <c r="CR92">
        <v>0.2949</v>
      </c>
      <c r="CS92">
        <v>0.3428</v>
      </c>
      <c r="CT92">
        <v>0.4118</v>
      </c>
      <c r="CU92">
        <v>0.4431</v>
      </c>
      <c r="CV92">
        <v>0.4589</v>
      </c>
      <c r="CW92">
        <v>0.4737</v>
      </c>
      <c r="CX92">
        <v>0.482</v>
      </c>
      <c r="CY92">
        <v>0.4886</v>
      </c>
      <c r="CZ92">
        <v>0.4936</v>
      </c>
      <c r="DA92">
        <v>0.5012</v>
      </c>
      <c r="DB92">
        <v>0.5095</v>
      </c>
      <c r="DC92">
        <v>0.5179</v>
      </c>
      <c r="DD92">
        <v>0.534</v>
      </c>
      <c r="DE92">
        <v>0.5434</v>
      </c>
      <c r="DF92">
        <v>0.5527</v>
      </c>
      <c r="DG92">
        <v>0.5621</v>
      </c>
      <c r="DH92">
        <v>0.5687</v>
      </c>
      <c r="DI92">
        <v>0.5863</v>
      </c>
      <c r="DJ92">
        <v>0.73</v>
      </c>
      <c r="DK92">
        <v>0.7585</v>
      </c>
      <c r="DL92">
        <v>0.7854</v>
      </c>
      <c r="DM92">
        <v>0.8</v>
      </c>
      <c r="DN92">
        <v>0.8</v>
      </c>
      <c r="DO92">
        <v>0.8</v>
      </c>
      <c r="DP92">
        <v>0.8</v>
      </c>
      <c r="DQ92">
        <v>0.8</v>
      </c>
      <c r="DR92">
        <v>0.8</v>
      </c>
      <c r="DS92">
        <v>0.9301</v>
      </c>
      <c r="DT92">
        <v>0.96</v>
      </c>
      <c r="DU92">
        <v>0.96</v>
      </c>
      <c r="DV92">
        <v>0.96</v>
      </c>
      <c r="DW92">
        <v>0.96</v>
      </c>
      <c r="DX92">
        <v>0.9723</v>
      </c>
    </row>
    <row r="93" spans="1:128">
      <c r="A93">
        <v>9.2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1.226e-7</v>
      </c>
      <c r="CB93">
        <v>2.795e-5</v>
      </c>
      <c r="CC93">
        <v>0.0002269</v>
      </c>
      <c r="CD93">
        <v>0.0008631</v>
      </c>
      <c r="CE93">
        <v>0.0021</v>
      </c>
      <c r="CF93">
        <v>0.0041</v>
      </c>
      <c r="CG93">
        <v>0.0068</v>
      </c>
      <c r="CH93">
        <v>0.0102</v>
      </c>
      <c r="CI93">
        <v>0.0151</v>
      </c>
      <c r="CJ93">
        <v>0.0216</v>
      </c>
      <c r="CK93">
        <v>0.0304</v>
      </c>
      <c r="CL93">
        <v>0.0412</v>
      </c>
      <c r="CM93">
        <v>0.0533</v>
      </c>
      <c r="CN93">
        <v>0.0663</v>
      </c>
      <c r="CO93">
        <v>0.1357</v>
      </c>
      <c r="CP93">
        <v>0.1985</v>
      </c>
      <c r="CQ93">
        <v>0.2477</v>
      </c>
      <c r="CR93">
        <v>0.2949</v>
      </c>
      <c r="CS93">
        <v>0.3428</v>
      </c>
      <c r="CT93">
        <v>0.4118</v>
      </c>
      <c r="CU93">
        <v>0.4431</v>
      </c>
      <c r="CV93">
        <v>0.4589</v>
      </c>
      <c r="CW93">
        <v>0.4737</v>
      </c>
      <c r="CX93">
        <v>0.482</v>
      </c>
      <c r="CY93">
        <v>0.4886</v>
      </c>
      <c r="CZ93">
        <v>0.4936</v>
      </c>
      <c r="DA93">
        <v>0.5012</v>
      </c>
      <c r="DB93">
        <v>0.5095</v>
      </c>
      <c r="DC93">
        <v>0.5179</v>
      </c>
      <c r="DD93">
        <v>0.534</v>
      </c>
      <c r="DE93">
        <v>0.5434</v>
      </c>
      <c r="DF93">
        <v>0.5527</v>
      </c>
      <c r="DG93">
        <v>0.5621</v>
      </c>
      <c r="DH93">
        <v>0.5687</v>
      </c>
      <c r="DI93">
        <v>0.5863</v>
      </c>
      <c r="DJ93">
        <v>0.73</v>
      </c>
      <c r="DK93">
        <v>0.7585</v>
      </c>
      <c r="DL93">
        <v>0.7854</v>
      </c>
      <c r="DM93">
        <v>0.8</v>
      </c>
      <c r="DN93">
        <v>0.8</v>
      </c>
      <c r="DO93">
        <v>0.8</v>
      </c>
      <c r="DP93">
        <v>0.8</v>
      </c>
      <c r="DQ93">
        <v>0.8</v>
      </c>
      <c r="DR93">
        <v>0.8</v>
      </c>
      <c r="DS93">
        <v>0.9301</v>
      </c>
      <c r="DT93">
        <v>0.96</v>
      </c>
      <c r="DU93">
        <v>0.96</v>
      </c>
      <c r="DV93">
        <v>0.96</v>
      </c>
      <c r="DW93">
        <v>0.96</v>
      </c>
      <c r="DX93">
        <v>0.9723</v>
      </c>
    </row>
    <row r="94" spans="1:128">
      <c r="A94">
        <v>9.3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1.226e-7</v>
      </c>
      <c r="CB94">
        <v>2.795e-5</v>
      </c>
      <c r="CC94">
        <v>0.0002269</v>
      </c>
      <c r="CD94">
        <v>0.0008631</v>
      </c>
      <c r="CE94">
        <v>0.0021</v>
      </c>
      <c r="CF94">
        <v>0.0041</v>
      </c>
      <c r="CG94">
        <v>0.0068</v>
      </c>
      <c r="CH94">
        <v>0.0102</v>
      </c>
      <c r="CI94">
        <v>0.0151</v>
      </c>
      <c r="CJ94">
        <v>0.0216</v>
      </c>
      <c r="CK94">
        <v>0.0304</v>
      </c>
      <c r="CL94">
        <v>0.0412</v>
      </c>
      <c r="CM94">
        <v>0.0533</v>
      </c>
      <c r="CN94">
        <v>0.0663</v>
      </c>
      <c r="CO94">
        <v>0.1357</v>
      </c>
      <c r="CP94">
        <v>0.1985</v>
      </c>
      <c r="CQ94">
        <v>0.2477</v>
      </c>
      <c r="CR94">
        <v>0.2949</v>
      </c>
      <c r="CS94">
        <v>0.3428</v>
      </c>
      <c r="CT94">
        <v>0.4118</v>
      </c>
      <c r="CU94">
        <v>0.4431</v>
      </c>
      <c r="CV94">
        <v>0.4589</v>
      </c>
      <c r="CW94">
        <v>0.4737</v>
      </c>
      <c r="CX94">
        <v>0.482</v>
      </c>
      <c r="CY94">
        <v>0.4886</v>
      </c>
      <c r="CZ94">
        <v>0.4936</v>
      </c>
      <c r="DA94">
        <v>0.5012</v>
      </c>
      <c r="DB94">
        <v>0.5095</v>
      </c>
      <c r="DC94">
        <v>0.5179</v>
      </c>
      <c r="DD94">
        <v>0.534</v>
      </c>
      <c r="DE94">
        <v>0.5434</v>
      </c>
      <c r="DF94">
        <v>0.5527</v>
      </c>
      <c r="DG94">
        <v>0.5621</v>
      </c>
      <c r="DH94">
        <v>0.5687</v>
      </c>
      <c r="DI94">
        <v>0.5863</v>
      </c>
      <c r="DJ94">
        <v>0.73</v>
      </c>
      <c r="DK94">
        <v>0.7585</v>
      </c>
      <c r="DL94">
        <v>0.7854</v>
      </c>
      <c r="DM94">
        <v>0.8</v>
      </c>
      <c r="DN94">
        <v>0.8</v>
      </c>
      <c r="DO94">
        <v>0.8</v>
      </c>
      <c r="DP94">
        <v>0.8</v>
      </c>
      <c r="DQ94">
        <v>0.8</v>
      </c>
      <c r="DR94">
        <v>0.8</v>
      </c>
      <c r="DS94">
        <v>0.9301</v>
      </c>
      <c r="DT94">
        <v>0.96</v>
      </c>
      <c r="DU94">
        <v>0.96</v>
      </c>
      <c r="DV94">
        <v>0.96</v>
      </c>
      <c r="DW94">
        <v>0.96</v>
      </c>
      <c r="DX94">
        <v>0.9723</v>
      </c>
    </row>
    <row r="95" spans="1:128">
      <c r="A95">
        <v>9.4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1.226e-7</v>
      </c>
      <c r="CB95">
        <v>2.795e-5</v>
      </c>
      <c r="CC95">
        <v>0.0002269</v>
      </c>
      <c r="CD95">
        <v>0.0008631</v>
      </c>
      <c r="CE95">
        <v>0.0021</v>
      </c>
      <c r="CF95">
        <v>0.0041</v>
      </c>
      <c r="CG95">
        <v>0.0068</v>
      </c>
      <c r="CH95">
        <v>0.0102</v>
      </c>
      <c r="CI95">
        <v>0.0151</v>
      </c>
      <c r="CJ95">
        <v>0.0216</v>
      </c>
      <c r="CK95">
        <v>0.0304</v>
      </c>
      <c r="CL95">
        <v>0.0412</v>
      </c>
      <c r="CM95">
        <v>0.0533</v>
      </c>
      <c r="CN95">
        <v>0.0663</v>
      </c>
      <c r="CO95">
        <v>0.1357</v>
      </c>
      <c r="CP95">
        <v>0.1985</v>
      </c>
      <c r="CQ95">
        <v>0.2477</v>
      </c>
      <c r="CR95">
        <v>0.2949</v>
      </c>
      <c r="CS95">
        <v>0.3428</v>
      </c>
      <c r="CT95">
        <v>0.4118</v>
      </c>
      <c r="CU95">
        <v>0.4431</v>
      </c>
      <c r="CV95">
        <v>0.4589</v>
      </c>
      <c r="CW95">
        <v>0.4737</v>
      </c>
      <c r="CX95">
        <v>0.482</v>
      </c>
      <c r="CY95">
        <v>0.4886</v>
      </c>
      <c r="CZ95">
        <v>0.4936</v>
      </c>
      <c r="DA95">
        <v>0.5012</v>
      </c>
      <c r="DB95">
        <v>0.5095</v>
      </c>
      <c r="DC95">
        <v>0.5179</v>
      </c>
      <c r="DD95">
        <v>0.534</v>
      </c>
      <c r="DE95">
        <v>0.5434</v>
      </c>
      <c r="DF95">
        <v>0.5527</v>
      </c>
      <c r="DG95">
        <v>0.5621</v>
      </c>
      <c r="DH95">
        <v>0.5687</v>
      </c>
      <c r="DI95">
        <v>0.5863</v>
      </c>
      <c r="DJ95">
        <v>0.73</v>
      </c>
      <c r="DK95">
        <v>0.7585</v>
      </c>
      <c r="DL95">
        <v>0.7854</v>
      </c>
      <c r="DM95">
        <v>0.8</v>
      </c>
      <c r="DN95">
        <v>0.8</v>
      </c>
      <c r="DO95">
        <v>0.8</v>
      </c>
      <c r="DP95">
        <v>0.8</v>
      </c>
      <c r="DQ95">
        <v>0.8</v>
      </c>
      <c r="DR95">
        <v>0.8</v>
      </c>
      <c r="DS95">
        <v>0.9301</v>
      </c>
      <c r="DT95">
        <v>0.96</v>
      </c>
      <c r="DU95">
        <v>0.96</v>
      </c>
      <c r="DV95">
        <v>0.96</v>
      </c>
      <c r="DW95">
        <v>0.96</v>
      </c>
      <c r="DX95">
        <v>0.9723</v>
      </c>
    </row>
    <row r="96" spans="1:128">
      <c r="A96">
        <v>9.5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1.226e-7</v>
      </c>
      <c r="CB96">
        <v>2.795e-5</v>
      </c>
      <c r="CC96">
        <v>0.0002269</v>
      </c>
      <c r="CD96">
        <v>0.0008631</v>
      </c>
      <c r="CE96">
        <v>0.0021</v>
      </c>
      <c r="CF96">
        <v>0.0041</v>
      </c>
      <c r="CG96">
        <v>0.0068</v>
      </c>
      <c r="CH96">
        <v>0.0102</v>
      </c>
      <c r="CI96">
        <v>0.0151</v>
      </c>
      <c r="CJ96">
        <v>0.0216</v>
      </c>
      <c r="CK96">
        <v>0.0304</v>
      </c>
      <c r="CL96">
        <v>0.0412</v>
      </c>
      <c r="CM96">
        <v>0.0533</v>
      </c>
      <c r="CN96">
        <v>0.0663</v>
      </c>
      <c r="CO96">
        <v>0.1357</v>
      </c>
      <c r="CP96">
        <v>0.1985</v>
      </c>
      <c r="CQ96">
        <v>0.2477</v>
      </c>
      <c r="CR96">
        <v>0.2949</v>
      </c>
      <c r="CS96">
        <v>0.3428</v>
      </c>
      <c r="CT96">
        <v>0.4118</v>
      </c>
      <c r="CU96">
        <v>0.4431</v>
      </c>
      <c r="CV96">
        <v>0.4589</v>
      </c>
      <c r="CW96">
        <v>0.4737</v>
      </c>
      <c r="CX96">
        <v>0.482</v>
      </c>
      <c r="CY96">
        <v>0.4886</v>
      </c>
      <c r="CZ96">
        <v>0.4936</v>
      </c>
      <c r="DA96">
        <v>0.5012</v>
      </c>
      <c r="DB96">
        <v>0.5095</v>
      </c>
      <c r="DC96">
        <v>0.5179</v>
      </c>
      <c r="DD96">
        <v>0.534</v>
      </c>
      <c r="DE96">
        <v>0.5434</v>
      </c>
      <c r="DF96">
        <v>0.5527</v>
      </c>
      <c r="DG96">
        <v>0.5621</v>
      </c>
      <c r="DH96">
        <v>0.5687</v>
      </c>
      <c r="DI96">
        <v>0.5863</v>
      </c>
      <c r="DJ96">
        <v>0.73</v>
      </c>
      <c r="DK96">
        <v>0.7585</v>
      </c>
      <c r="DL96">
        <v>0.7854</v>
      </c>
      <c r="DM96">
        <v>0.8</v>
      </c>
      <c r="DN96">
        <v>0.8</v>
      </c>
      <c r="DO96">
        <v>0.8</v>
      </c>
      <c r="DP96">
        <v>0.8</v>
      </c>
      <c r="DQ96">
        <v>0.8</v>
      </c>
      <c r="DR96">
        <v>0.8</v>
      </c>
      <c r="DS96">
        <v>0.9301</v>
      </c>
      <c r="DT96">
        <v>0.96</v>
      </c>
      <c r="DU96">
        <v>0.96</v>
      </c>
      <c r="DV96">
        <v>0.96</v>
      </c>
      <c r="DW96">
        <v>0.96</v>
      </c>
      <c r="DX96">
        <v>0.9723</v>
      </c>
    </row>
    <row r="97" spans="1:128">
      <c r="A97">
        <v>9.6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1.226e-7</v>
      </c>
      <c r="CB97">
        <v>2.795e-5</v>
      </c>
      <c r="CC97">
        <v>0.0002269</v>
      </c>
      <c r="CD97">
        <v>0.0008631</v>
      </c>
      <c r="CE97">
        <v>0.0021</v>
      </c>
      <c r="CF97">
        <v>0.0041</v>
      </c>
      <c r="CG97">
        <v>0.0068</v>
      </c>
      <c r="CH97">
        <v>0.0102</v>
      </c>
      <c r="CI97">
        <v>0.0151</v>
      </c>
      <c r="CJ97">
        <v>0.0216</v>
      </c>
      <c r="CK97">
        <v>0.0304</v>
      </c>
      <c r="CL97">
        <v>0.0412</v>
      </c>
      <c r="CM97">
        <v>0.0533</v>
      </c>
      <c r="CN97">
        <v>0.0663</v>
      </c>
      <c r="CO97">
        <v>0.1357</v>
      </c>
      <c r="CP97">
        <v>0.1985</v>
      </c>
      <c r="CQ97">
        <v>0.2477</v>
      </c>
      <c r="CR97">
        <v>0.2949</v>
      </c>
      <c r="CS97">
        <v>0.3428</v>
      </c>
      <c r="CT97">
        <v>0.4118</v>
      </c>
      <c r="CU97">
        <v>0.4431</v>
      </c>
      <c r="CV97">
        <v>0.4589</v>
      </c>
      <c r="CW97">
        <v>0.4737</v>
      </c>
      <c r="CX97">
        <v>0.482</v>
      </c>
      <c r="CY97">
        <v>0.4886</v>
      </c>
      <c r="CZ97">
        <v>0.4936</v>
      </c>
      <c r="DA97">
        <v>0.5012</v>
      </c>
      <c r="DB97">
        <v>0.5095</v>
      </c>
      <c r="DC97">
        <v>0.5179</v>
      </c>
      <c r="DD97">
        <v>0.534</v>
      </c>
      <c r="DE97">
        <v>0.5434</v>
      </c>
      <c r="DF97">
        <v>0.5527</v>
      </c>
      <c r="DG97">
        <v>0.5621</v>
      </c>
      <c r="DH97">
        <v>0.5687</v>
      </c>
      <c r="DI97">
        <v>0.5863</v>
      </c>
      <c r="DJ97">
        <v>0.73</v>
      </c>
      <c r="DK97">
        <v>0.7585</v>
      </c>
      <c r="DL97">
        <v>0.7854</v>
      </c>
      <c r="DM97">
        <v>0.8</v>
      </c>
      <c r="DN97">
        <v>0.8</v>
      </c>
      <c r="DO97">
        <v>0.8</v>
      </c>
      <c r="DP97">
        <v>0.8</v>
      </c>
      <c r="DQ97">
        <v>0.8</v>
      </c>
      <c r="DR97">
        <v>0.8</v>
      </c>
      <c r="DS97">
        <v>0.9301</v>
      </c>
      <c r="DT97">
        <v>0.96</v>
      </c>
      <c r="DU97">
        <v>0.96</v>
      </c>
      <c r="DV97">
        <v>0.96</v>
      </c>
      <c r="DW97">
        <v>0.96</v>
      </c>
      <c r="DX97">
        <v>0.9723</v>
      </c>
    </row>
    <row r="98" spans="1:128">
      <c r="A98">
        <v>9.7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1.226e-7</v>
      </c>
      <c r="CB98">
        <v>2.795e-5</v>
      </c>
      <c r="CC98">
        <v>0.0002269</v>
      </c>
      <c r="CD98">
        <v>0.0008631</v>
      </c>
      <c r="CE98">
        <v>0.0021</v>
      </c>
      <c r="CF98">
        <v>0.0041</v>
      </c>
      <c r="CG98">
        <v>0.0068</v>
      </c>
      <c r="CH98">
        <v>0.0102</v>
      </c>
      <c r="CI98">
        <v>0.0151</v>
      </c>
      <c r="CJ98">
        <v>0.0216</v>
      </c>
      <c r="CK98">
        <v>0.0304</v>
      </c>
      <c r="CL98">
        <v>0.0412</v>
      </c>
      <c r="CM98">
        <v>0.0533</v>
      </c>
      <c r="CN98">
        <v>0.0663</v>
      </c>
      <c r="CO98">
        <v>0.1357</v>
      </c>
      <c r="CP98">
        <v>0.1985</v>
      </c>
      <c r="CQ98">
        <v>0.2477</v>
      </c>
      <c r="CR98">
        <v>0.2949</v>
      </c>
      <c r="CS98">
        <v>0.3428</v>
      </c>
      <c r="CT98">
        <v>0.4118</v>
      </c>
      <c r="CU98">
        <v>0.4431</v>
      </c>
      <c r="CV98">
        <v>0.4589</v>
      </c>
      <c r="CW98">
        <v>0.4737</v>
      </c>
      <c r="CX98">
        <v>0.482</v>
      </c>
      <c r="CY98">
        <v>0.4886</v>
      </c>
      <c r="CZ98">
        <v>0.4936</v>
      </c>
      <c r="DA98">
        <v>0.5012</v>
      </c>
      <c r="DB98">
        <v>0.5095</v>
      </c>
      <c r="DC98">
        <v>0.5179</v>
      </c>
      <c r="DD98">
        <v>0.534</v>
      </c>
      <c r="DE98">
        <v>0.5434</v>
      </c>
      <c r="DF98">
        <v>0.5527</v>
      </c>
      <c r="DG98">
        <v>0.5621</v>
      </c>
      <c r="DH98">
        <v>0.5687</v>
      </c>
      <c r="DI98">
        <v>0.5863</v>
      </c>
      <c r="DJ98">
        <v>0.73</v>
      </c>
      <c r="DK98">
        <v>0.7585</v>
      </c>
      <c r="DL98">
        <v>0.7854</v>
      </c>
      <c r="DM98">
        <v>0.8</v>
      </c>
      <c r="DN98">
        <v>0.8</v>
      </c>
      <c r="DO98">
        <v>0.8</v>
      </c>
      <c r="DP98">
        <v>0.8</v>
      </c>
      <c r="DQ98">
        <v>0.8</v>
      </c>
      <c r="DR98">
        <v>0.8</v>
      </c>
      <c r="DS98">
        <v>0.9301</v>
      </c>
      <c r="DT98">
        <v>0.96</v>
      </c>
      <c r="DU98">
        <v>0.96</v>
      </c>
      <c r="DV98">
        <v>0.96</v>
      </c>
      <c r="DW98">
        <v>0.96</v>
      </c>
      <c r="DX98">
        <v>0.9723</v>
      </c>
    </row>
    <row r="99" spans="1:128">
      <c r="A99">
        <v>9.8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1.226e-7</v>
      </c>
      <c r="CB99">
        <v>2.795e-5</v>
      </c>
      <c r="CC99">
        <v>0.0002269</v>
      </c>
      <c r="CD99">
        <v>0.0008631</v>
      </c>
      <c r="CE99">
        <v>0.0021</v>
      </c>
      <c r="CF99">
        <v>0.0041</v>
      </c>
      <c r="CG99">
        <v>0.0068</v>
      </c>
      <c r="CH99">
        <v>0.0102</v>
      </c>
      <c r="CI99">
        <v>0.0151</v>
      </c>
      <c r="CJ99">
        <v>0.0216</v>
      </c>
      <c r="CK99">
        <v>0.0304</v>
      </c>
      <c r="CL99">
        <v>0.0412</v>
      </c>
      <c r="CM99">
        <v>0.0533</v>
      </c>
      <c r="CN99">
        <v>0.0663</v>
      </c>
      <c r="CO99">
        <v>0.1357</v>
      </c>
      <c r="CP99">
        <v>0.1985</v>
      </c>
      <c r="CQ99">
        <v>0.2477</v>
      </c>
      <c r="CR99">
        <v>0.2949</v>
      </c>
      <c r="CS99">
        <v>0.3428</v>
      </c>
      <c r="CT99">
        <v>0.4118</v>
      </c>
      <c r="CU99">
        <v>0.4431</v>
      </c>
      <c r="CV99">
        <v>0.4589</v>
      </c>
      <c r="CW99">
        <v>0.4737</v>
      </c>
      <c r="CX99">
        <v>0.482</v>
      </c>
      <c r="CY99">
        <v>0.4886</v>
      </c>
      <c r="CZ99">
        <v>0.4936</v>
      </c>
      <c r="DA99">
        <v>0.5012</v>
      </c>
      <c r="DB99">
        <v>0.5095</v>
      </c>
      <c r="DC99">
        <v>0.5179</v>
      </c>
      <c r="DD99">
        <v>0.534</v>
      </c>
      <c r="DE99">
        <v>0.5434</v>
      </c>
      <c r="DF99">
        <v>0.5527</v>
      </c>
      <c r="DG99">
        <v>0.5621</v>
      </c>
      <c r="DH99">
        <v>0.5687</v>
      </c>
      <c r="DI99">
        <v>0.5863</v>
      </c>
      <c r="DJ99">
        <v>0.73</v>
      </c>
      <c r="DK99">
        <v>0.7585</v>
      </c>
      <c r="DL99">
        <v>0.7854</v>
      </c>
      <c r="DM99">
        <v>0.8</v>
      </c>
      <c r="DN99">
        <v>0.8</v>
      </c>
      <c r="DO99">
        <v>0.8</v>
      </c>
      <c r="DP99">
        <v>0.8</v>
      </c>
      <c r="DQ99">
        <v>0.8</v>
      </c>
      <c r="DR99">
        <v>0.8</v>
      </c>
      <c r="DS99">
        <v>0.9301</v>
      </c>
      <c r="DT99">
        <v>0.96</v>
      </c>
      <c r="DU99">
        <v>0.96</v>
      </c>
      <c r="DV99">
        <v>0.96</v>
      </c>
      <c r="DW99">
        <v>0.96</v>
      </c>
      <c r="DX99">
        <v>0.9723</v>
      </c>
    </row>
    <row r="100" spans="1:128">
      <c r="A100">
        <v>9.9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1.226e-7</v>
      </c>
      <c r="CB100">
        <v>2.795e-5</v>
      </c>
      <c r="CC100">
        <v>0.0002269</v>
      </c>
      <c r="CD100">
        <v>0.0008631</v>
      </c>
      <c r="CE100">
        <v>0.0021</v>
      </c>
      <c r="CF100">
        <v>0.0041</v>
      </c>
      <c r="CG100">
        <v>0.0068</v>
      </c>
      <c r="CH100">
        <v>0.0102</v>
      </c>
      <c r="CI100">
        <v>0.0151</v>
      </c>
      <c r="CJ100">
        <v>0.0216</v>
      </c>
      <c r="CK100">
        <v>0.0304</v>
      </c>
      <c r="CL100">
        <v>0.0412</v>
      </c>
      <c r="CM100">
        <v>0.0533</v>
      </c>
      <c r="CN100">
        <v>0.0663</v>
      </c>
      <c r="CO100">
        <v>0.1357</v>
      </c>
      <c r="CP100">
        <v>0.1985</v>
      </c>
      <c r="CQ100">
        <v>0.2477</v>
      </c>
      <c r="CR100">
        <v>0.2949</v>
      </c>
      <c r="CS100">
        <v>0.3428</v>
      </c>
      <c r="CT100">
        <v>0.4118</v>
      </c>
      <c r="CU100">
        <v>0.4431</v>
      </c>
      <c r="CV100">
        <v>0.4589</v>
      </c>
      <c r="CW100">
        <v>0.4737</v>
      </c>
      <c r="CX100">
        <v>0.482</v>
      </c>
      <c r="CY100">
        <v>0.4886</v>
      </c>
      <c r="CZ100">
        <v>0.4936</v>
      </c>
      <c r="DA100">
        <v>0.5012</v>
      </c>
      <c r="DB100">
        <v>0.5095</v>
      </c>
      <c r="DC100">
        <v>0.5179</v>
      </c>
      <c r="DD100">
        <v>0.534</v>
      </c>
      <c r="DE100">
        <v>0.5434</v>
      </c>
      <c r="DF100">
        <v>0.5527</v>
      </c>
      <c r="DG100">
        <v>0.5621</v>
      </c>
      <c r="DH100">
        <v>0.5687</v>
      </c>
      <c r="DI100">
        <v>0.5863</v>
      </c>
      <c r="DJ100">
        <v>0.73</v>
      </c>
      <c r="DK100">
        <v>0.7585</v>
      </c>
      <c r="DL100">
        <v>0.7854</v>
      </c>
      <c r="DM100">
        <v>0.8</v>
      </c>
      <c r="DN100">
        <v>0.8</v>
      </c>
      <c r="DO100">
        <v>0.8</v>
      </c>
      <c r="DP100">
        <v>0.8</v>
      </c>
      <c r="DQ100">
        <v>0.8</v>
      </c>
      <c r="DR100">
        <v>0.8</v>
      </c>
      <c r="DS100">
        <v>0.9301</v>
      </c>
      <c r="DT100">
        <v>0.96</v>
      </c>
      <c r="DU100">
        <v>0.96</v>
      </c>
      <c r="DV100">
        <v>0.96</v>
      </c>
      <c r="DW100">
        <v>0.96</v>
      </c>
      <c r="DX100">
        <v>0.9723</v>
      </c>
    </row>
    <row r="101" spans="1:128">
      <c r="A101">
        <v>10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1.226e-7</v>
      </c>
      <c r="CB101">
        <v>2.795e-5</v>
      </c>
      <c r="CC101">
        <v>0.0002269</v>
      </c>
      <c r="CD101">
        <v>0.0008631</v>
      </c>
      <c r="CE101">
        <v>0.0021</v>
      </c>
      <c r="CF101">
        <v>0.0041</v>
      </c>
      <c r="CG101">
        <v>0.0068</v>
      </c>
      <c r="CH101">
        <v>0.0102</v>
      </c>
      <c r="CI101">
        <v>0.0151</v>
      </c>
      <c r="CJ101">
        <v>0.0216</v>
      </c>
      <c r="CK101">
        <v>0.0304</v>
      </c>
      <c r="CL101">
        <v>0.0412</v>
      </c>
      <c r="CM101">
        <v>0.0533</v>
      </c>
      <c r="CN101">
        <v>0.0663</v>
      </c>
      <c r="CO101">
        <v>0.1357</v>
      </c>
      <c r="CP101">
        <v>0.1985</v>
      </c>
      <c r="CQ101">
        <v>0.2477</v>
      </c>
      <c r="CR101">
        <v>0.2949</v>
      </c>
      <c r="CS101">
        <v>0.3428</v>
      </c>
      <c r="CT101">
        <v>0.4118</v>
      </c>
      <c r="CU101">
        <v>0.4431</v>
      </c>
      <c r="CV101">
        <v>0.4589</v>
      </c>
      <c r="CW101">
        <v>0.4737</v>
      </c>
      <c r="CX101">
        <v>0.482</v>
      </c>
      <c r="CY101">
        <v>0.4886</v>
      </c>
      <c r="CZ101">
        <v>0.4936</v>
      </c>
      <c r="DA101">
        <v>0.5012</v>
      </c>
      <c r="DB101">
        <v>0.5095</v>
      </c>
      <c r="DC101">
        <v>0.5179</v>
      </c>
      <c r="DD101">
        <v>0.534</v>
      </c>
      <c r="DE101">
        <v>0.5434</v>
      </c>
      <c r="DF101">
        <v>0.5527</v>
      </c>
      <c r="DG101">
        <v>0.5621</v>
      </c>
      <c r="DH101">
        <v>0.5687</v>
      </c>
      <c r="DI101">
        <v>0.5863</v>
      </c>
      <c r="DJ101">
        <v>0.73</v>
      </c>
      <c r="DK101">
        <v>0.7585</v>
      </c>
      <c r="DL101">
        <v>0.7854</v>
      </c>
      <c r="DM101">
        <v>0.8</v>
      </c>
      <c r="DN101">
        <v>0.8</v>
      </c>
      <c r="DO101">
        <v>0.8</v>
      </c>
      <c r="DP101">
        <v>0.8</v>
      </c>
      <c r="DQ101">
        <v>0.8</v>
      </c>
      <c r="DR101">
        <v>0.8</v>
      </c>
      <c r="DS101">
        <v>0.9301</v>
      </c>
      <c r="DT101">
        <v>0.96</v>
      </c>
      <c r="DU101">
        <v>0.96</v>
      </c>
      <c r="DV101">
        <v>0.96</v>
      </c>
      <c r="DW101">
        <v>0.96</v>
      </c>
      <c r="DX101">
        <v>0.9723</v>
      </c>
    </row>
  </sheetData>
  <pageMargins left="0.7" right="0.7" top="0.75" bottom="0.75" header="0.3" footer="0.3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B3:AA131"/>
  <sheetViews>
    <sheetView zoomScale="70" zoomScaleNormal="70" workbookViewId="0">
      <selection activeCell="M2" sqref="M2"/>
    </sheetView>
  </sheetViews>
  <sheetFormatPr defaultColWidth="9.14166666666667" defaultRowHeight="13.5"/>
  <cols>
    <col min="1" max="12" width="9.14166666666667" style="1"/>
    <col min="13" max="16" width="9.14166666666667" style="2"/>
    <col min="17" max="23" width="9.14166666666667" style="1"/>
    <col min="24" max="24" width="8.28333333333333" style="1" customWidth="1"/>
    <col min="25" max="25" width="50" style="1" customWidth="1"/>
    <col min="26" max="26" width="35.8583333333333" style="1" customWidth="1"/>
    <col min="27" max="27" width="36.425" style="1" customWidth="1"/>
    <col min="28" max="16384" width="9.14166666666667" style="1"/>
  </cols>
  <sheetData>
    <row r="3" spans="13:14">
      <c r="M3" s="2" t="s">
        <v>1403</v>
      </c>
      <c r="N3" s="2" t="s">
        <v>1404</v>
      </c>
    </row>
    <row r="4" spans="13:16">
      <c r="M4" s="2" t="s">
        <v>1405</v>
      </c>
      <c r="N4" s="5">
        <v>0.05</v>
      </c>
      <c r="O4" s="5">
        <v>0.5</v>
      </c>
      <c r="P4" s="5">
        <v>0.95</v>
      </c>
    </row>
    <row r="5" spans="13:16">
      <c r="M5" s="2">
        <v>25</v>
      </c>
      <c r="N5" s="2">
        <v>1750</v>
      </c>
      <c r="O5" s="2">
        <v>3250</v>
      </c>
      <c r="P5" s="2">
        <v>6100</v>
      </c>
    </row>
    <row r="6" spans="13:16">
      <c r="M6" s="2">
        <v>50</v>
      </c>
      <c r="N6" s="2">
        <v>1375</v>
      </c>
      <c r="O6" s="2">
        <v>2500</v>
      </c>
      <c r="P6" s="2">
        <v>4600</v>
      </c>
    </row>
    <row r="7" spans="13:16">
      <c r="M7" s="2">
        <v>75</v>
      </c>
      <c r="N7" s="2">
        <v>1125</v>
      </c>
      <c r="O7" s="2">
        <v>2000</v>
      </c>
      <c r="P7" s="2">
        <v>3600</v>
      </c>
    </row>
    <row r="8" spans="13:16">
      <c r="M8" s="2">
        <v>100</v>
      </c>
      <c r="N8" s="2">
        <v>990</v>
      </c>
      <c r="O8" s="2">
        <v>1725</v>
      </c>
      <c r="P8" s="2">
        <v>3125</v>
      </c>
    </row>
    <row r="9" spans="13:16">
      <c r="M9" s="2">
        <v>125</v>
      </c>
      <c r="N9" s="2">
        <v>900</v>
      </c>
      <c r="O9" s="2">
        <v>1550</v>
      </c>
      <c r="P9" s="2">
        <v>2675</v>
      </c>
    </row>
    <row r="10" spans="13:16">
      <c r="M10" s="2">
        <v>150</v>
      </c>
      <c r="N10" s="2">
        <v>850</v>
      </c>
      <c r="O10" s="2">
        <v>1400</v>
      </c>
      <c r="P10" s="2">
        <v>2350</v>
      </c>
    </row>
    <row r="11" spans="13:16">
      <c r="M11" s="2">
        <v>175</v>
      </c>
      <c r="N11" s="2">
        <v>825</v>
      </c>
      <c r="O11" s="2">
        <v>1325</v>
      </c>
      <c r="P11" s="2">
        <v>2175</v>
      </c>
    </row>
    <row r="12" spans="13:16">
      <c r="M12" s="2">
        <v>200</v>
      </c>
      <c r="N12" s="2">
        <v>800</v>
      </c>
      <c r="O12" s="2">
        <v>1275</v>
      </c>
      <c r="P12" s="2">
        <v>2050</v>
      </c>
    </row>
    <row r="13" spans="13:16">
      <c r="M13" s="2">
        <v>225</v>
      </c>
      <c r="N13" s="2">
        <v>775</v>
      </c>
      <c r="O13" s="2">
        <v>1225</v>
      </c>
      <c r="P13" s="2">
        <v>1900</v>
      </c>
    </row>
    <row r="14" spans="13:16">
      <c r="M14" s="2">
        <v>400</v>
      </c>
      <c r="N14" s="2">
        <v>700</v>
      </c>
      <c r="O14" s="2">
        <v>950</v>
      </c>
      <c r="P14" s="2">
        <v>1275</v>
      </c>
    </row>
    <row r="15" spans="13:16">
      <c r="M15" s="2">
        <v>500</v>
      </c>
      <c r="N15" s="2">
        <v>625</v>
      </c>
      <c r="O15" s="2">
        <v>850</v>
      </c>
      <c r="P15" s="2">
        <v>1150</v>
      </c>
    </row>
    <row r="16" spans="13:16">
      <c r="M16" s="2">
        <v>700</v>
      </c>
      <c r="N16" s="2">
        <v>575</v>
      </c>
      <c r="O16" s="2">
        <v>775</v>
      </c>
      <c r="P16" s="2">
        <v>1050</v>
      </c>
    </row>
    <row r="17" spans="13:16">
      <c r="M17" s="2">
        <v>1000</v>
      </c>
      <c r="N17" s="2">
        <v>575</v>
      </c>
      <c r="O17" s="2">
        <v>775</v>
      </c>
      <c r="P17" s="2">
        <v>1050</v>
      </c>
    </row>
    <row r="21" spans="2:5">
      <c r="B21" s="1" t="s">
        <v>1405</v>
      </c>
      <c r="D21" s="3">
        <f>ALARP!D5</f>
        <v>1217.40420678442</v>
      </c>
      <c r="E21" s="1" t="s">
        <v>1204</v>
      </c>
    </row>
    <row r="22" spans="2:5">
      <c r="B22" s="1" t="s">
        <v>1406</v>
      </c>
      <c r="D22" s="3">
        <f>'Simplified SLD'!M9*1000</f>
        <v>100</v>
      </c>
      <c r="E22" s="1" t="s">
        <v>1407</v>
      </c>
    </row>
    <row r="23" spans="2:27">
      <c r="B23" s="1" t="s">
        <v>1408</v>
      </c>
      <c r="D23" s="3">
        <v>1</v>
      </c>
      <c r="X23" s="9" t="s">
        <v>1409</v>
      </c>
      <c r="Y23" s="9" t="s">
        <v>1410</v>
      </c>
      <c r="Z23" s="9" t="s">
        <v>1411</v>
      </c>
      <c r="AA23" s="9" t="s">
        <v>1412</v>
      </c>
    </row>
    <row r="24" spans="2:27">
      <c r="B24" s="1" t="s">
        <v>1413</v>
      </c>
      <c r="D24" s="3">
        <v>0.75</v>
      </c>
      <c r="X24" s="10" t="s">
        <v>1414</v>
      </c>
      <c r="Y24" s="10" t="s">
        <v>1415</v>
      </c>
      <c r="Z24" s="10">
        <v>0</v>
      </c>
      <c r="AA24" s="10">
        <v>0</v>
      </c>
    </row>
    <row r="25" spans="4:27">
      <c r="D25" s="4">
        <v>0.95</v>
      </c>
      <c r="X25" s="10" t="s">
        <v>1416</v>
      </c>
      <c r="Y25" s="10" t="s">
        <v>1417</v>
      </c>
      <c r="Z25" s="10">
        <v>0</v>
      </c>
      <c r="AA25" s="10">
        <v>0</v>
      </c>
    </row>
    <row r="26" spans="15:27">
      <c r="O26"/>
      <c r="X26" s="10" t="s">
        <v>1418</v>
      </c>
      <c r="Y26" s="10" t="s">
        <v>1419</v>
      </c>
      <c r="Z26" s="10">
        <v>0</v>
      </c>
      <c r="AA26" s="10">
        <v>0</v>
      </c>
    </row>
    <row r="27" spans="24:27">
      <c r="X27" s="10" t="s">
        <v>1420</v>
      </c>
      <c r="Y27" s="10" t="s">
        <v>1421</v>
      </c>
      <c r="Z27" s="10">
        <v>0</v>
      </c>
      <c r="AA27" s="10">
        <v>5</v>
      </c>
    </row>
    <row r="28" spans="2:27">
      <c r="B28" s="1" t="s">
        <v>1422</v>
      </c>
      <c r="D28" s="1">
        <f>1000*D21*D23/(INDEX($N$5:$P$17,MATCH(D21,$M$5:$M$17),MATCH(D25,$N$4:$P$4))*D24)</f>
        <v>1545.91010385323</v>
      </c>
      <c r="E28" s="1" t="s">
        <v>1341</v>
      </c>
      <c r="X28" s="10" t="s">
        <v>1423</v>
      </c>
      <c r="Y28" s="10" t="s">
        <v>1424</v>
      </c>
      <c r="Z28" s="10">
        <v>5</v>
      </c>
      <c r="AA28" s="10">
        <v>50</v>
      </c>
    </row>
    <row r="29" spans="24:27">
      <c r="X29" s="10" t="s">
        <v>1425</v>
      </c>
      <c r="Y29" s="10" t="s">
        <v>1426</v>
      </c>
      <c r="Z29" s="10">
        <v>50</v>
      </c>
      <c r="AA29" s="10">
        <v>100</v>
      </c>
    </row>
    <row r="30" spans="24:27">
      <c r="X30" s="10" t="s">
        <v>1427</v>
      </c>
      <c r="Y30" s="10" t="s">
        <v>1428</v>
      </c>
      <c r="Z30" s="10">
        <v>99</v>
      </c>
      <c r="AA30" s="10">
        <v>100</v>
      </c>
    </row>
    <row r="31" spans="2:6">
      <c r="B31" s="1" t="s">
        <v>1429</v>
      </c>
      <c r="D31" s="2" t="s">
        <v>1422</v>
      </c>
      <c r="F31" s="1" t="s">
        <v>1430</v>
      </c>
    </row>
    <row r="32" spans="2:4">
      <c r="B32" s="1" t="e">
        <f ca="1">_xlfn.LOGNORM.INV(RAND(),LN(INDEX($N$5:$P$17,MATCH($D$21,$M$5:$M$17),MATCH($D$25,$N$4:$P$4))),0.1)</f>
        <v>#NAME?</v>
      </c>
      <c r="D32" s="1" t="e">
        <f ca="1">1000*$D$21*$D$23/(B32*$D$24)</f>
        <v>#NAME?</v>
      </c>
    </row>
    <row r="33" spans="2:4">
      <c r="B33" s="1" t="e">
        <f ca="1">_xlfn.LOGNORM.INV(RAND(),LN(INDEX($N$5:$P$17,MATCH($D$21,$M$5:$M$17),MATCH($D$25,$N$4:$P$4))),0.1)</f>
        <v>#NAME?</v>
      </c>
      <c r="D33" s="1" t="e">
        <f ca="1" t="shared" ref="D33:D96" si="0">1000*$D$21*$D$23/(B33*$D$24)</f>
        <v>#NAME?</v>
      </c>
    </row>
    <row r="34" spans="2:4">
      <c r="B34" s="1" t="e">
        <f ca="1">_xlfn.LOGNORM.INV(RAND(),LN(INDEX($N$5:$P$17,MATCH($D$21,$M$5:$M$17),MATCH($D$25,$N$4:$P$4))),0.1)</f>
        <v>#NAME?</v>
      </c>
      <c r="D34" s="1" t="e">
        <f ca="1" t="shared" si="0"/>
        <v>#NAME?</v>
      </c>
    </row>
    <row r="35" spans="2:4">
      <c r="B35" s="1" t="e">
        <f ca="1">_xlfn.LOGNORM.INV(RAND(),LN(INDEX($N$5:$P$17,MATCH($D$21,$M$5:$M$17),MATCH($D$25,$N$4:$P$4))),0.1)</f>
        <v>#NAME?</v>
      </c>
      <c r="D35" s="1" t="e">
        <f ca="1" t="shared" si="0"/>
        <v>#NAME?</v>
      </c>
    </row>
    <row r="36" spans="2:4">
      <c r="B36" s="1" t="e">
        <f ca="1">_xlfn.LOGNORM.INV(RAND(),LN(INDEX($N$5:$P$17,MATCH($D$21,$M$5:$M$17),MATCH($D$25,$N$4:$P$4))),0.1)</f>
        <v>#NAME?</v>
      </c>
      <c r="D36" s="1" t="e">
        <f ca="1" t="shared" si="0"/>
        <v>#NAME?</v>
      </c>
    </row>
    <row r="37" spans="2:4">
      <c r="B37" s="1" t="e">
        <f ca="1">_xlfn.LOGNORM.INV(RAND(),LN(INDEX($N$5:$P$17,MATCH($D$21,$M$5:$M$17),MATCH($D$25,$N$4:$P$4))),0.1)</f>
        <v>#NAME?</v>
      </c>
      <c r="D37" s="1" t="e">
        <f ca="1" t="shared" si="0"/>
        <v>#NAME?</v>
      </c>
    </row>
    <row r="38" spans="2:4">
      <c r="B38" s="1" t="e">
        <f ca="1">_xlfn.LOGNORM.INV(RAND(),LN(INDEX($N$5:$P$17,MATCH($D$21,$M$5:$M$17),MATCH($D$25,$N$4:$P$4))),0.1)</f>
        <v>#NAME?</v>
      </c>
      <c r="D38" s="1" t="e">
        <f ca="1" t="shared" si="0"/>
        <v>#NAME?</v>
      </c>
    </row>
    <row r="39" spans="2:4">
      <c r="B39" s="1" t="e">
        <f ca="1">_xlfn.LOGNORM.INV(RAND(),LN(INDEX($N$5:$P$17,MATCH($D$21,$M$5:$M$17),MATCH($D$25,$N$4:$P$4))),0.1)</f>
        <v>#NAME?</v>
      </c>
      <c r="D39" s="1" t="e">
        <f ca="1" t="shared" si="0"/>
        <v>#NAME?</v>
      </c>
    </row>
    <row r="40" spans="2:4">
      <c r="B40" s="1" t="e">
        <f ca="1">_xlfn.LOGNORM.INV(RAND(),LN(INDEX($N$5:$P$17,MATCH($D$21,$M$5:$M$17),MATCH($D$25,$N$4:$P$4))),0.1)</f>
        <v>#NAME?</v>
      </c>
      <c r="D40" s="1" t="e">
        <f ca="1" t="shared" si="0"/>
        <v>#NAME?</v>
      </c>
    </row>
    <row r="41" spans="2:4">
      <c r="B41" s="1" t="e">
        <f ca="1">_xlfn.LOGNORM.INV(RAND(),LN(INDEX($N$5:$P$17,MATCH($D$21,$M$5:$M$17),MATCH($D$25,$N$4:$P$4))),0.1)</f>
        <v>#NAME?</v>
      </c>
      <c r="D41" s="1" t="e">
        <f ca="1" t="shared" si="0"/>
        <v>#NAME?</v>
      </c>
    </row>
    <row r="42" spans="2:4">
      <c r="B42" s="1" t="e">
        <f ca="1">_xlfn.LOGNORM.INV(RAND(),LN(INDEX($N$5:$P$17,MATCH($D$21,$M$5:$M$17),MATCH($D$25,$N$4:$P$4))),0.1)</f>
        <v>#NAME?</v>
      </c>
      <c r="D42" s="1" t="e">
        <f ca="1" t="shared" si="0"/>
        <v>#NAME?</v>
      </c>
    </row>
    <row r="43" spans="2:4">
      <c r="B43" s="1" t="e">
        <f ca="1">_xlfn.LOGNORM.INV(RAND(),LN(INDEX($N$5:$P$17,MATCH($D$21,$M$5:$M$17),MATCH($D$25,$N$4:$P$4))),0.1)</f>
        <v>#NAME?</v>
      </c>
      <c r="D43" s="1" t="e">
        <f ca="1" t="shared" si="0"/>
        <v>#NAME?</v>
      </c>
    </row>
    <row r="44" spans="2:4">
      <c r="B44" s="1" t="e">
        <f ca="1">_xlfn.LOGNORM.INV(RAND(),LN(INDEX($N$5:$P$17,MATCH($D$21,$M$5:$M$17),MATCH($D$25,$N$4:$P$4))),0.1)</f>
        <v>#NAME?</v>
      </c>
      <c r="D44" s="1" t="e">
        <f ca="1" t="shared" si="0"/>
        <v>#NAME?</v>
      </c>
    </row>
    <row r="45" ht="40.5" spans="2:15">
      <c r="B45" s="1" t="e">
        <f ca="1">_xlfn.LOGNORM.INV(RAND(),LN(INDEX($N$5:$P$17,MATCH($D$21,$M$5:$M$17),MATCH($D$25,$N$4:$P$4))),0.1)</f>
        <v>#NAME?</v>
      </c>
      <c r="D45" s="1" t="e">
        <f ca="1" t="shared" si="0"/>
        <v>#NAME?</v>
      </c>
      <c r="L45" s="6" t="s">
        <v>1414</v>
      </c>
      <c r="M45" s="7" t="s">
        <v>1431</v>
      </c>
      <c r="N45" s="7" t="s">
        <v>1432</v>
      </c>
      <c r="O45" s="8">
        <v>0</v>
      </c>
    </row>
    <row r="46" ht="40.5" spans="2:15">
      <c r="B46" s="1" t="e">
        <f ca="1">_xlfn.LOGNORM.INV(RAND(),LN(INDEX($N$5:$P$17,MATCH($D$21,$M$5:$M$17),MATCH($D$25,$N$4:$P$4))),0.1)</f>
        <v>#NAME?</v>
      </c>
      <c r="D46" s="1" t="e">
        <f ca="1" t="shared" si="0"/>
        <v>#NAME?</v>
      </c>
      <c r="L46" s="6" t="s">
        <v>1416</v>
      </c>
      <c r="M46" s="7" t="s">
        <v>1433</v>
      </c>
      <c r="N46" s="7" t="s">
        <v>1432</v>
      </c>
      <c r="O46" s="8">
        <v>0</v>
      </c>
    </row>
    <row r="47" ht="27" spans="2:15">
      <c r="B47" s="1" t="e">
        <f ca="1">_xlfn.LOGNORM.INV(RAND(),LN(INDEX($N$5:$P$17,MATCH($D$21,$M$5:$M$17),MATCH($D$25,$N$4:$P$4))),0.1)</f>
        <v>#NAME?</v>
      </c>
      <c r="D47" s="1" t="e">
        <f ca="1" t="shared" si="0"/>
        <v>#NAME?</v>
      </c>
      <c r="L47" s="6" t="s">
        <v>1418</v>
      </c>
      <c r="M47" s="7" t="s">
        <v>1434</v>
      </c>
      <c r="N47" s="7" t="s">
        <v>1435</v>
      </c>
      <c r="O47" s="7" t="s">
        <v>1436</v>
      </c>
    </row>
    <row r="48" ht="27" spans="2:15">
      <c r="B48" s="1" t="e">
        <f ca="1">_xlfn.LOGNORM.INV(RAND(),LN(INDEX($N$5:$P$17,MATCH($D$21,$M$5:$M$17),MATCH($D$25,$N$4:$P$4))),0.1)</f>
        <v>#NAME?</v>
      </c>
      <c r="D48" s="1" t="e">
        <f ca="1" t="shared" si="0"/>
        <v>#NAME?</v>
      </c>
      <c r="L48" s="6" t="s">
        <v>1420</v>
      </c>
      <c r="M48" s="7" t="s">
        <v>1437</v>
      </c>
      <c r="N48" s="7" t="s">
        <v>1438</v>
      </c>
      <c r="O48" s="7" t="s">
        <v>1439</v>
      </c>
    </row>
    <row r="49" ht="27" spans="2:15">
      <c r="B49" s="1" t="e">
        <f ca="1">_xlfn.LOGNORM.INV(RAND(),LN(INDEX($N$5:$P$17,MATCH($D$21,$M$5:$M$17),MATCH($D$25,$N$4:$P$4))),0.1)</f>
        <v>#NAME?</v>
      </c>
      <c r="D49" s="1" t="e">
        <f ca="1" t="shared" si="0"/>
        <v>#NAME?</v>
      </c>
      <c r="L49" s="6" t="s">
        <v>1423</v>
      </c>
      <c r="M49" s="7" t="s">
        <v>1440</v>
      </c>
      <c r="N49" s="7" t="s">
        <v>1438</v>
      </c>
      <c r="O49" s="7" t="s">
        <v>1441</v>
      </c>
    </row>
    <row r="50" ht="27" spans="2:15">
      <c r="B50" s="1" t="e">
        <f ca="1">_xlfn.LOGNORM.INV(RAND(),LN(INDEX($N$5:$P$17,MATCH($D$21,$M$5:$M$17),MATCH($D$25,$N$4:$P$4))),0.1)</f>
        <v>#NAME?</v>
      </c>
      <c r="D50" s="1" t="e">
        <f ca="1" t="shared" si="0"/>
        <v>#NAME?</v>
      </c>
      <c r="L50" s="6" t="s">
        <v>1425</v>
      </c>
      <c r="M50" s="7" t="s">
        <v>1442</v>
      </c>
      <c r="N50" s="7" t="s">
        <v>1438</v>
      </c>
      <c r="O50" s="7" t="s">
        <v>1443</v>
      </c>
    </row>
    <row r="51" ht="54" spans="2:15">
      <c r="B51" s="1" t="e">
        <f ca="1">_xlfn.LOGNORM.INV(RAND(),LN(INDEX($N$5:$P$17,MATCH($D$21,$M$5:$M$17),MATCH($D$25,$N$4:$P$4))),0.1)</f>
        <v>#NAME?</v>
      </c>
      <c r="D51" s="1" t="e">
        <f ca="1" t="shared" si="0"/>
        <v>#NAME?</v>
      </c>
      <c r="L51" s="6" t="s">
        <v>1427</v>
      </c>
      <c r="M51" s="7" t="s">
        <v>1444</v>
      </c>
      <c r="N51" s="7" t="s">
        <v>1445</v>
      </c>
      <c r="O51" s="7" t="s">
        <v>1446</v>
      </c>
    </row>
    <row r="52" spans="2:4">
      <c r="B52" s="1" t="e">
        <f ca="1">_xlfn.LOGNORM.INV(RAND(),LN(INDEX($N$5:$P$17,MATCH($D$21,$M$5:$M$17),MATCH($D$25,$N$4:$P$4))),0.1)</f>
        <v>#NAME?</v>
      </c>
      <c r="D52" s="1" t="e">
        <f ca="1" t="shared" si="0"/>
        <v>#NAME?</v>
      </c>
    </row>
    <row r="53" spans="2:4">
      <c r="B53" s="1" t="e">
        <f ca="1">_xlfn.LOGNORM.INV(RAND(),LN(INDEX($N$5:$P$17,MATCH($D$21,$M$5:$M$17),MATCH($D$25,$N$4:$P$4))),0.1)</f>
        <v>#NAME?</v>
      </c>
      <c r="D53" s="1" t="e">
        <f ca="1" t="shared" si="0"/>
        <v>#NAME?</v>
      </c>
    </row>
    <row r="54" spans="2:4">
      <c r="B54" s="1" t="e">
        <f ca="1">_xlfn.LOGNORM.INV(RAND(),LN(INDEX($N$5:$P$17,MATCH($D$21,$M$5:$M$17),MATCH($D$25,$N$4:$P$4))),0.1)</f>
        <v>#NAME?</v>
      </c>
      <c r="D54" s="1" t="e">
        <f ca="1" t="shared" si="0"/>
        <v>#NAME?</v>
      </c>
    </row>
    <row r="55" spans="2:4">
      <c r="B55" s="1" t="e">
        <f ca="1">_xlfn.LOGNORM.INV(RAND(),LN(INDEX($N$5:$P$17,MATCH($D$21,$M$5:$M$17),MATCH($D$25,$N$4:$P$4))),0.1)</f>
        <v>#NAME?</v>
      </c>
      <c r="D55" s="1" t="e">
        <f ca="1" t="shared" si="0"/>
        <v>#NAME?</v>
      </c>
    </row>
    <row r="56" spans="2:4">
      <c r="B56" s="1" t="e">
        <f ca="1">_xlfn.LOGNORM.INV(RAND(),LN(INDEX($N$5:$P$17,MATCH($D$21,$M$5:$M$17),MATCH($D$25,$N$4:$P$4))),0.1)</f>
        <v>#NAME?</v>
      </c>
      <c r="D56" s="1" t="e">
        <f ca="1" t="shared" si="0"/>
        <v>#NAME?</v>
      </c>
    </row>
    <row r="57" spans="2:4">
      <c r="B57" s="1" t="e">
        <f ca="1">_xlfn.LOGNORM.INV(RAND(),LN(INDEX($N$5:$P$17,MATCH($D$21,$M$5:$M$17),MATCH($D$25,$N$4:$P$4))),0.1)</f>
        <v>#NAME?</v>
      </c>
      <c r="D57" s="1" t="e">
        <f ca="1" t="shared" si="0"/>
        <v>#NAME?</v>
      </c>
    </row>
    <row r="58" spans="2:4">
      <c r="B58" s="1" t="e">
        <f ca="1">_xlfn.LOGNORM.INV(RAND(),LN(INDEX($N$5:$P$17,MATCH($D$21,$M$5:$M$17),MATCH($D$25,$N$4:$P$4))),0.1)</f>
        <v>#NAME?</v>
      </c>
      <c r="D58" s="1" t="e">
        <f ca="1" t="shared" si="0"/>
        <v>#NAME?</v>
      </c>
    </row>
    <row r="59" spans="2:4">
      <c r="B59" s="1" t="e">
        <f ca="1">_xlfn.LOGNORM.INV(RAND(),LN(INDEX($N$5:$P$17,MATCH($D$21,$M$5:$M$17),MATCH($D$25,$N$4:$P$4))),0.1)</f>
        <v>#NAME?</v>
      </c>
      <c r="D59" s="1" t="e">
        <f ca="1" t="shared" si="0"/>
        <v>#NAME?</v>
      </c>
    </row>
    <row r="60" spans="2:4">
      <c r="B60" s="1" t="e">
        <f ca="1">_xlfn.LOGNORM.INV(RAND(),LN(INDEX($N$5:$P$17,MATCH($D$21,$M$5:$M$17),MATCH($D$25,$N$4:$P$4))),0.1)</f>
        <v>#NAME?</v>
      </c>
      <c r="D60" s="1" t="e">
        <f ca="1" t="shared" si="0"/>
        <v>#NAME?</v>
      </c>
    </row>
    <row r="61" spans="2:4">
      <c r="B61" s="1" t="e">
        <f ca="1">_xlfn.LOGNORM.INV(RAND(),LN(INDEX($N$5:$P$17,MATCH($D$21,$M$5:$M$17),MATCH($D$25,$N$4:$P$4))),0.1)</f>
        <v>#NAME?</v>
      </c>
      <c r="D61" s="1" t="e">
        <f ca="1" t="shared" si="0"/>
        <v>#NAME?</v>
      </c>
    </row>
    <row r="62" spans="2:4">
      <c r="B62" s="1" t="e">
        <f ca="1">_xlfn.LOGNORM.INV(RAND(),LN(INDEX($N$5:$P$17,MATCH($D$21,$M$5:$M$17),MATCH($D$25,$N$4:$P$4))),0.1)</f>
        <v>#NAME?</v>
      </c>
      <c r="D62" s="1" t="e">
        <f ca="1" t="shared" si="0"/>
        <v>#NAME?</v>
      </c>
    </row>
    <row r="63" spans="2:4">
      <c r="B63" s="1" t="e">
        <f ca="1">_xlfn.LOGNORM.INV(RAND(),LN(INDEX($N$5:$P$17,MATCH($D$21,$M$5:$M$17),MATCH($D$25,$N$4:$P$4))),0.1)</f>
        <v>#NAME?</v>
      </c>
      <c r="D63" s="1" t="e">
        <f ca="1" t="shared" si="0"/>
        <v>#NAME?</v>
      </c>
    </row>
    <row r="64" spans="2:4">
      <c r="B64" s="1" t="e">
        <f ca="1">_xlfn.LOGNORM.INV(RAND(),LN(INDEX($N$5:$P$17,MATCH($D$21,$M$5:$M$17),MATCH($D$25,$N$4:$P$4))),0.1)</f>
        <v>#NAME?</v>
      </c>
      <c r="D64" s="1" t="e">
        <f ca="1" t="shared" si="0"/>
        <v>#NAME?</v>
      </c>
    </row>
    <row r="65" spans="2:4">
      <c r="B65" s="1" t="e">
        <f ca="1">_xlfn.LOGNORM.INV(RAND(),LN(INDEX($N$5:$P$17,MATCH($D$21,$M$5:$M$17),MATCH($D$25,$N$4:$P$4))),0.1)</f>
        <v>#NAME?</v>
      </c>
      <c r="D65" s="1" t="e">
        <f ca="1" t="shared" si="0"/>
        <v>#NAME?</v>
      </c>
    </row>
    <row r="66" spans="2:4">
      <c r="B66" s="1" t="e">
        <f ca="1">_xlfn.LOGNORM.INV(RAND(),LN(INDEX($N$5:$P$17,MATCH($D$21,$M$5:$M$17),MATCH($D$25,$N$4:$P$4))),0.1)</f>
        <v>#NAME?</v>
      </c>
      <c r="D66" s="1" t="e">
        <f ca="1" t="shared" si="0"/>
        <v>#NAME?</v>
      </c>
    </row>
    <row r="67" spans="2:4">
      <c r="B67" s="1" t="e">
        <f ca="1">_xlfn.LOGNORM.INV(RAND(),LN(INDEX($N$5:$P$17,MATCH($D$21,$M$5:$M$17),MATCH($D$25,$N$4:$P$4))),0.1)</f>
        <v>#NAME?</v>
      </c>
      <c r="D67" s="1" t="e">
        <f ca="1" t="shared" si="0"/>
        <v>#NAME?</v>
      </c>
    </row>
    <row r="68" spans="2:4">
      <c r="B68" s="1" t="e">
        <f ca="1">_xlfn.LOGNORM.INV(RAND(),LN(INDEX($N$5:$P$17,MATCH($D$21,$M$5:$M$17),MATCH($D$25,$N$4:$P$4))),0.1)</f>
        <v>#NAME?</v>
      </c>
      <c r="D68" s="1" t="e">
        <f ca="1" t="shared" si="0"/>
        <v>#NAME?</v>
      </c>
    </row>
    <row r="69" spans="2:4">
      <c r="B69" s="1" t="e">
        <f ca="1">_xlfn.LOGNORM.INV(RAND(),LN(INDEX($N$5:$P$17,MATCH($D$21,$M$5:$M$17),MATCH($D$25,$N$4:$P$4))),0.1)</f>
        <v>#NAME?</v>
      </c>
      <c r="D69" s="1" t="e">
        <f ca="1" t="shared" si="0"/>
        <v>#NAME?</v>
      </c>
    </row>
    <row r="70" spans="2:4">
      <c r="B70" s="1" t="e">
        <f ca="1">_xlfn.LOGNORM.INV(RAND(),LN(INDEX($N$5:$P$17,MATCH($D$21,$M$5:$M$17),MATCH($D$25,$N$4:$P$4))),0.1)</f>
        <v>#NAME?</v>
      </c>
      <c r="D70" s="1" t="e">
        <f ca="1" t="shared" si="0"/>
        <v>#NAME?</v>
      </c>
    </row>
    <row r="71" spans="2:4">
      <c r="B71" s="1" t="e">
        <f ca="1">_xlfn.LOGNORM.INV(RAND(),LN(INDEX($N$5:$P$17,MATCH($D$21,$M$5:$M$17),MATCH($D$25,$N$4:$P$4))),0.1)</f>
        <v>#NAME?</v>
      </c>
      <c r="D71" s="1" t="e">
        <f ca="1" t="shared" si="0"/>
        <v>#NAME?</v>
      </c>
    </row>
    <row r="72" spans="2:4">
      <c r="B72" s="1" t="e">
        <f ca="1">_xlfn.LOGNORM.INV(RAND(),LN(INDEX($N$5:$P$17,MATCH($D$21,$M$5:$M$17),MATCH($D$25,$N$4:$P$4))),0.1)</f>
        <v>#NAME?</v>
      </c>
      <c r="D72" s="1" t="e">
        <f ca="1" t="shared" si="0"/>
        <v>#NAME?</v>
      </c>
    </row>
    <row r="73" spans="2:4">
      <c r="B73" s="1" t="e">
        <f ca="1">_xlfn.LOGNORM.INV(RAND(),LN(INDEX($N$5:$P$17,MATCH($D$21,$M$5:$M$17),MATCH($D$25,$N$4:$P$4))),0.1)</f>
        <v>#NAME?</v>
      </c>
      <c r="D73" s="1" t="e">
        <f ca="1" t="shared" si="0"/>
        <v>#NAME?</v>
      </c>
    </row>
    <row r="74" spans="2:4">
      <c r="B74" s="1" t="e">
        <f ca="1">_xlfn.LOGNORM.INV(RAND(),LN(INDEX($N$5:$P$17,MATCH($D$21,$M$5:$M$17),MATCH($D$25,$N$4:$P$4))),0.1)</f>
        <v>#NAME?</v>
      </c>
      <c r="D74" s="1" t="e">
        <f ca="1" t="shared" si="0"/>
        <v>#NAME?</v>
      </c>
    </row>
    <row r="75" spans="2:4">
      <c r="B75" s="1" t="e">
        <f ca="1">_xlfn.LOGNORM.INV(RAND(),LN(INDEX($N$5:$P$17,MATCH($D$21,$M$5:$M$17),MATCH($D$25,$N$4:$P$4))),0.1)</f>
        <v>#NAME?</v>
      </c>
      <c r="D75" s="1" t="e">
        <f ca="1" t="shared" si="0"/>
        <v>#NAME?</v>
      </c>
    </row>
    <row r="76" spans="2:4">
      <c r="B76" s="1" t="e">
        <f ca="1">_xlfn.LOGNORM.INV(RAND(),LN(INDEX($N$5:$P$17,MATCH($D$21,$M$5:$M$17),MATCH($D$25,$N$4:$P$4))),0.1)</f>
        <v>#NAME?</v>
      </c>
      <c r="D76" s="1" t="e">
        <f ca="1" t="shared" si="0"/>
        <v>#NAME?</v>
      </c>
    </row>
    <row r="77" spans="2:4">
      <c r="B77" s="1" t="e">
        <f ca="1">_xlfn.LOGNORM.INV(RAND(),LN(INDEX($N$5:$P$17,MATCH($D$21,$M$5:$M$17),MATCH($D$25,$N$4:$P$4))),0.1)</f>
        <v>#NAME?</v>
      </c>
      <c r="D77" s="1" t="e">
        <f ca="1" t="shared" si="0"/>
        <v>#NAME?</v>
      </c>
    </row>
    <row r="78" spans="2:4">
      <c r="B78" s="1" t="e">
        <f ca="1">_xlfn.LOGNORM.INV(RAND(),LN(INDEX($N$5:$P$17,MATCH($D$21,$M$5:$M$17),MATCH($D$25,$N$4:$P$4))),0.1)</f>
        <v>#NAME?</v>
      </c>
      <c r="D78" s="1" t="e">
        <f ca="1" t="shared" si="0"/>
        <v>#NAME?</v>
      </c>
    </row>
    <row r="79" spans="2:4">
      <c r="B79" s="1" t="e">
        <f ca="1">_xlfn.LOGNORM.INV(RAND(),LN(INDEX($N$5:$P$17,MATCH($D$21,$M$5:$M$17),MATCH($D$25,$N$4:$P$4))),0.1)</f>
        <v>#NAME?</v>
      </c>
      <c r="D79" s="1" t="e">
        <f ca="1" t="shared" si="0"/>
        <v>#NAME?</v>
      </c>
    </row>
    <row r="80" spans="2:4">
      <c r="B80" s="1" t="e">
        <f ca="1">_xlfn.LOGNORM.INV(RAND(),LN(INDEX($N$5:$P$17,MATCH($D$21,$M$5:$M$17),MATCH($D$25,$N$4:$P$4))),0.1)</f>
        <v>#NAME?</v>
      </c>
      <c r="D80" s="1" t="e">
        <f ca="1" t="shared" si="0"/>
        <v>#NAME?</v>
      </c>
    </row>
    <row r="81" spans="2:4">
      <c r="B81" s="1" t="e">
        <f ca="1">_xlfn.LOGNORM.INV(RAND(),LN(INDEX($N$5:$P$17,MATCH($D$21,$M$5:$M$17),MATCH($D$25,$N$4:$P$4))),0.1)</f>
        <v>#NAME?</v>
      </c>
      <c r="D81" s="1" t="e">
        <f ca="1" t="shared" si="0"/>
        <v>#NAME?</v>
      </c>
    </row>
    <row r="82" spans="2:4">
      <c r="B82" s="1" t="e">
        <f ca="1">_xlfn.LOGNORM.INV(RAND(),LN(INDEX($N$5:$P$17,MATCH($D$21,$M$5:$M$17),MATCH($D$25,$N$4:$P$4))),0.1)</f>
        <v>#NAME?</v>
      </c>
      <c r="D82" s="1" t="e">
        <f ca="1" t="shared" si="0"/>
        <v>#NAME?</v>
      </c>
    </row>
    <row r="83" spans="2:4">
      <c r="B83" s="1" t="e">
        <f ca="1">_xlfn.LOGNORM.INV(RAND(),LN(INDEX($N$5:$P$17,MATCH($D$21,$M$5:$M$17),MATCH($D$25,$N$4:$P$4))),0.1)</f>
        <v>#NAME?</v>
      </c>
      <c r="D83" s="1" t="e">
        <f ca="1" t="shared" si="0"/>
        <v>#NAME?</v>
      </c>
    </row>
    <row r="84" spans="2:4">
      <c r="B84" s="1" t="e">
        <f ca="1">_xlfn.LOGNORM.INV(RAND(),LN(INDEX($N$5:$P$17,MATCH($D$21,$M$5:$M$17),MATCH($D$25,$N$4:$P$4))),0.1)</f>
        <v>#NAME?</v>
      </c>
      <c r="D84" s="1" t="e">
        <f ca="1" t="shared" si="0"/>
        <v>#NAME?</v>
      </c>
    </row>
    <row r="85" spans="2:4">
      <c r="B85" s="1" t="e">
        <f ca="1">_xlfn.LOGNORM.INV(RAND(),LN(INDEX($N$5:$P$17,MATCH($D$21,$M$5:$M$17),MATCH($D$25,$N$4:$P$4))),0.1)</f>
        <v>#NAME?</v>
      </c>
      <c r="D85" s="1" t="e">
        <f ca="1" t="shared" si="0"/>
        <v>#NAME?</v>
      </c>
    </row>
    <row r="86" spans="2:4">
      <c r="B86" s="1" t="e">
        <f ca="1">_xlfn.LOGNORM.INV(RAND(),LN(INDEX($N$5:$P$17,MATCH($D$21,$M$5:$M$17),MATCH($D$25,$N$4:$P$4))),0.1)</f>
        <v>#NAME?</v>
      </c>
      <c r="D86" s="1" t="e">
        <f ca="1" t="shared" si="0"/>
        <v>#NAME?</v>
      </c>
    </row>
    <row r="87" spans="2:4">
      <c r="B87" s="1" t="e">
        <f ca="1">_xlfn.LOGNORM.INV(RAND(),LN(INDEX($N$5:$P$17,MATCH($D$21,$M$5:$M$17),MATCH($D$25,$N$4:$P$4))),0.1)</f>
        <v>#NAME?</v>
      </c>
      <c r="D87" s="1" t="e">
        <f ca="1" t="shared" si="0"/>
        <v>#NAME?</v>
      </c>
    </row>
    <row r="88" spans="2:4">
      <c r="B88" s="1" t="e">
        <f ca="1">_xlfn.LOGNORM.INV(RAND(),LN(INDEX($N$5:$P$17,MATCH($D$21,$M$5:$M$17),MATCH($D$25,$N$4:$P$4))),0.1)</f>
        <v>#NAME?</v>
      </c>
      <c r="D88" s="1" t="e">
        <f ca="1" t="shared" si="0"/>
        <v>#NAME?</v>
      </c>
    </row>
    <row r="89" spans="2:4">
      <c r="B89" s="1" t="e">
        <f ca="1">_xlfn.LOGNORM.INV(RAND(),LN(INDEX($N$5:$P$17,MATCH($D$21,$M$5:$M$17),MATCH($D$25,$N$4:$P$4))),0.1)</f>
        <v>#NAME?</v>
      </c>
      <c r="D89" s="1" t="e">
        <f ca="1" t="shared" si="0"/>
        <v>#NAME?</v>
      </c>
    </row>
    <row r="90" spans="2:4">
      <c r="B90" s="1" t="e">
        <f ca="1">_xlfn.LOGNORM.INV(RAND(),LN(INDEX($N$5:$P$17,MATCH($D$21,$M$5:$M$17),MATCH($D$25,$N$4:$P$4))),0.1)</f>
        <v>#NAME?</v>
      </c>
      <c r="D90" s="1" t="e">
        <f ca="1" t="shared" si="0"/>
        <v>#NAME?</v>
      </c>
    </row>
    <row r="91" spans="2:4">
      <c r="B91" s="1" t="e">
        <f ca="1">_xlfn.LOGNORM.INV(RAND(),LN(INDEX($N$5:$P$17,MATCH($D$21,$M$5:$M$17),MATCH($D$25,$N$4:$P$4))),0.1)</f>
        <v>#NAME?</v>
      </c>
      <c r="D91" s="1" t="e">
        <f ca="1" t="shared" si="0"/>
        <v>#NAME?</v>
      </c>
    </row>
    <row r="92" spans="2:4">
      <c r="B92" s="1" t="e">
        <f ca="1">_xlfn.LOGNORM.INV(RAND(),LN(INDEX($N$5:$P$17,MATCH($D$21,$M$5:$M$17),MATCH($D$25,$N$4:$P$4))),0.1)</f>
        <v>#NAME?</v>
      </c>
      <c r="D92" s="1" t="e">
        <f ca="1" t="shared" si="0"/>
        <v>#NAME?</v>
      </c>
    </row>
    <row r="93" spans="2:4">
      <c r="B93" s="1" t="e">
        <f ca="1">_xlfn.LOGNORM.INV(RAND(),LN(INDEX($N$5:$P$17,MATCH($D$21,$M$5:$M$17),MATCH($D$25,$N$4:$P$4))),0.1)</f>
        <v>#NAME?</v>
      </c>
      <c r="D93" s="1" t="e">
        <f ca="1" t="shared" si="0"/>
        <v>#NAME?</v>
      </c>
    </row>
    <row r="94" spans="2:4">
      <c r="B94" s="1" t="e">
        <f ca="1">_xlfn.LOGNORM.INV(RAND(),LN(INDEX($N$5:$P$17,MATCH($D$21,$M$5:$M$17),MATCH($D$25,$N$4:$P$4))),0.1)</f>
        <v>#NAME?</v>
      </c>
      <c r="D94" s="1" t="e">
        <f ca="1" t="shared" si="0"/>
        <v>#NAME?</v>
      </c>
    </row>
    <row r="95" spans="2:4">
      <c r="B95" s="1" t="e">
        <f ca="1">_xlfn.LOGNORM.INV(RAND(),LN(INDEX($N$5:$P$17,MATCH($D$21,$M$5:$M$17),MATCH($D$25,$N$4:$P$4))),0.1)</f>
        <v>#NAME?</v>
      </c>
      <c r="D95" s="1" t="e">
        <f ca="1" t="shared" si="0"/>
        <v>#NAME?</v>
      </c>
    </row>
    <row r="96" spans="2:4">
      <c r="B96" s="1" t="e">
        <f ca="1">_xlfn.LOGNORM.INV(RAND(),LN(INDEX($N$5:$P$17,MATCH($D$21,$M$5:$M$17),MATCH($D$25,$N$4:$P$4))),0.1)</f>
        <v>#NAME?</v>
      </c>
      <c r="D96" s="1" t="e">
        <f ca="1" t="shared" si="0"/>
        <v>#NAME?</v>
      </c>
    </row>
    <row r="97" spans="2:4">
      <c r="B97" s="1" t="e">
        <f ca="1">_xlfn.LOGNORM.INV(RAND(),LN(INDEX($N$5:$P$17,MATCH($D$21,$M$5:$M$17),MATCH($D$25,$N$4:$P$4))),0.1)</f>
        <v>#NAME?</v>
      </c>
      <c r="D97" s="1" t="e">
        <f ca="1" t="shared" ref="D97:D131" si="1">1000*$D$21*$D$23/(B97*$D$24)</f>
        <v>#NAME?</v>
      </c>
    </row>
    <row r="98" spans="2:4">
      <c r="B98" s="1" t="e">
        <f ca="1">_xlfn.LOGNORM.INV(RAND(),LN(INDEX($N$5:$P$17,MATCH($D$21,$M$5:$M$17),MATCH($D$25,$N$4:$P$4))),0.1)</f>
        <v>#NAME?</v>
      </c>
      <c r="D98" s="1" t="e">
        <f ca="1" t="shared" si="1"/>
        <v>#NAME?</v>
      </c>
    </row>
    <row r="99" spans="2:4">
      <c r="B99" s="1" t="e">
        <f ca="1">_xlfn.LOGNORM.INV(RAND(),LN(INDEX($N$5:$P$17,MATCH($D$21,$M$5:$M$17),MATCH($D$25,$N$4:$P$4))),0.1)</f>
        <v>#NAME?</v>
      </c>
      <c r="D99" s="1" t="e">
        <f ca="1" t="shared" si="1"/>
        <v>#NAME?</v>
      </c>
    </row>
    <row r="100" spans="2:4">
      <c r="B100" s="1" t="e">
        <f ca="1">_xlfn.LOGNORM.INV(RAND(),LN(INDEX($N$5:$P$17,MATCH($D$21,$M$5:$M$17),MATCH($D$25,$N$4:$P$4))),0.1)</f>
        <v>#NAME?</v>
      </c>
      <c r="D100" s="1" t="e">
        <f ca="1" t="shared" si="1"/>
        <v>#NAME?</v>
      </c>
    </row>
    <row r="101" spans="2:4">
      <c r="B101" s="1" t="e">
        <f ca="1">_xlfn.LOGNORM.INV(RAND(),LN(INDEX($N$5:$P$17,MATCH($D$21,$M$5:$M$17),MATCH($D$25,$N$4:$P$4))),0.1)</f>
        <v>#NAME?</v>
      </c>
      <c r="D101" s="1" t="e">
        <f ca="1" t="shared" si="1"/>
        <v>#NAME?</v>
      </c>
    </row>
    <row r="102" spans="2:4">
      <c r="B102" s="1" t="e">
        <f ca="1">_xlfn.LOGNORM.INV(RAND(),LN(INDEX($N$5:$P$17,MATCH($D$21,$M$5:$M$17),MATCH($D$25,$N$4:$P$4))),0.1)</f>
        <v>#NAME?</v>
      </c>
      <c r="D102" s="1" t="e">
        <f ca="1" t="shared" si="1"/>
        <v>#NAME?</v>
      </c>
    </row>
    <row r="103" spans="2:4">
      <c r="B103" s="1" t="e">
        <f ca="1">_xlfn.LOGNORM.INV(RAND(),LN(INDEX($N$5:$P$17,MATCH($D$21,$M$5:$M$17),MATCH($D$25,$N$4:$P$4))),0.1)</f>
        <v>#NAME?</v>
      </c>
      <c r="D103" s="1" t="e">
        <f ca="1" t="shared" si="1"/>
        <v>#NAME?</v>
      </c>
    </row>
    <row r="104" spans="2:4">
      <c r="B104" s="1" t="e">
        <f ca="1">_xlfn.LOGNORM.INV(RAND(),LN(INDEX($N$5:$P$17,MATCH($D$21,$M$5:$M$17),MATCH($D$25,$N$4:$P$4))),0.1)</f>
        <v>#NAME?</v>
      </c>
      <c r="D104" s="1" t="e">
        <f ca="1" t="shared" si="1"/>
        <v>#NAME?</v>
      </c>
    </row>
    <row r="105" spans="2:4">
      <c r="B105" s="1" t="e">
        <f ca="1">_xlfn.LOGNORM.INV(RAND(),LN(INDEX($N$5:$P$17,MATCH($D$21,$M$5:$M$17),MATCH($D$25,$N$4:$P$4))),0.1)</f>
        <v>#NAME?</v>
      </c>
      <c r="D105" s="1" t="e">
        <f ca="1" t="shared" si="1"/>
        <v>#NAME?</v>
      </c>
    </row>
    <row r="106" spans="2:4">
      <c r="B106" s="1" t="e">
        <f ca="1">_xlfn.LOGNORM.INV(RAND(),LN(INDEX($N$5:$P$17,MATCH($D$21,$M$5:$M$17),MATCH($D$25,$N$4:$P$4))),0.1)</f>
        <v>#NAME?</v>
      </c>
      <c r="D106" s="1" t="e">
        <f ca="1" t="shared" si="1"/>
        <v>#NAME?</v>
      </c>
    </row>
    <row r="107" spans="2:4">
      <c r="B107" s="1" t="e">
        <f ca="1">_xlfn.LOGNORM.INV(RAND(),LN(INDEX($N$5:$P$17,MATCH($D$21,$M$5:$M$17),MATCH($D$25,$N$4:$P$4))),0.1)</f>
        <v>#NAME?</v>
      </c>
      <c r="D107" s="1" t="e">
        <f ca="1" t="shared" si="1"/>
        <v>#NAME?</v>
      </c>
    </row>
    <row r="108" spans="2:4">
      <c r="B108" s="1" t="e">
        <f ca="1">_xlfn.LOGNORM.INV(RAND(),LN(INDEX($N$5:$P$17,MATCH($D$21,$M$5:$M$17),MATCH($D$25,$N$4:$P$4))),0.1)</f>
        <v>#NAME?</v>
      </c>
      <c r="D108" s="1" t="e">
        <f ca="1" t="shared" si="1"/>
        <v>#NAME?</v>
      </c>
    </row>
    <row r="109" spans="2:4">
      <c r="B109" s="1" t="e">
        <f ca="1">_xlfn.LOGNORM.INV(RAND(),LN(INDEX($N$5:$P$17,MATCH($D$21,$M$5:$M$17),MATCH($D$25,$N$4:$P$4))),0.1)</f>
        <v>#NAME?</v>
      </c>
      <c r="D109" s="1" t="e">
        <f ca="1" t="shared" si="1"/>
        <v>#NAME?</v>
      </c>
    </row>
    <row r="110" spans="2:4">
      <c r="B110" s="1" t="e">
        <f ca="1">_xlfn.LOGNORM.INV(RAND(),LN(INDEX($N$5:$P$17,MATCH($D$21,$M$5:$M$17),MATCH($D$25,$N$4:$P$4))),0.1)</f>
        <v>#NAME?</v>
      </c>
      <c r="D110" s="1" t="e">
        <f ca="1" t="shared" si="1"/>
        <v>#NAME?</v>
      </c>
    </row>
    <row r="111" spans="2:4">
      <c r="B111" s="1" t="e">
        <f ca="1">_xlfn.LOGNORM.INV(RAND(),LN(INDEX($N$5:$P$17,MATCH($D$21,$M$5:$M$17),MATCH($D$25,$N$4:$P$4))),0.1)</f>
        <v>#NAME?</v>
      </c>
      <c r="D111" s="1" t="e">
        <f ca="1" t="shared" si="1"/>
        <v>#NAME?</v>
      </c>
    </row>
    <row r="112" spans="2:4">
      <c r="B112" s="1" t="e">
        <f ca="1">_xlfn.LOGNORM.INV(RAND(),LN(INDEX($N$5:$P$17,MATCH($D$21,$M$5:$M$17),MATCH($D$25,$N$4:$P$4))),0.1)</f>
        <v>#NAME?</v>
      </c>
      <c r="D112" s="1" t="e">
        <f ca="1" t="shared" si="1"/>
        <v>#NAME?</v>
      </c>
    </row>
    <row r="113" spans="2:4">
      <c r="B113" s="1" t="e">
        <f ca="1">_xlfn.LOGNORM.INV(RAND(),LN(INDEX($N$5:$P$17,MATCH($D$21,$M$5:$M$17),MATCH($D$25,$N$4:$P$4))),0.1)</f>
        <v>#NAME?</v>
      </c>
      <c r="D113" s="1" t="e">
        <f ca="1" t="shared" si="1"/>
        <v>#NAME?</v>
      </c>
    </row>
    <row r="114" spans="2:4">
      <c r="B114" s="1" t="e">
        <f ca="1">_xlfn.LOGNORM.INV(RAND(),LN(INDEX($N$5:$P$17,MATCH($D$21,$M$5:$M$17),MATCH($D$25,$N$4:$P$4))),0.1)</f>
        <v>#NAME?</v>
      </c>
      <c r="D114" s="1" t="e">
        <f ca="1" t="shared" si="1"/>
        <v>#NAME?</v>
      </c>
    </row>
    <row r="115" spans="2:4">
      <c r="B115" s="1" t="e">
        <f ca="1">_xlfn.LOGNORM.INV(RAND(),LN(INDEX($N$5:$P$17,MATCH($D$21,$M$5:$M$17),MATCH($D$25,$N$4:$P$4))),0.1)</f>
        <v>#NAME?</v>
      </c>
      <c r="D115" s="1" t="e">
        <f ca="1" t="shared" si="1"/>
        <v>#NAME?</v>
      </c>
    </row>
    <row r="116" spans="2:4">
      <c r="B116" s="1" t="e">
        <f ca="1">_xlfn.LOGNORM.INV(RAND(),LN(INDEX($N$5:$P$17,MATCH($D$21,$M$5:$M$17),MATCH($D$25,$N$4:$P$4))),0.1)</f>
        <v>#NAME?</v>
      </c>
      <c r="D116" s="1" t="e">
        <f ca="1" t="shared" si="1"/>
        <v>#NAME?</v>
      </c>
    </row>
    <row r="117" spans="2:4">
      <c r="B117" s="1" t="e">
        <f ca="1">_xlfn.LOGNORM.INV(RAND(),LN(INDEX($N$5:$P$17,MATCH($D$21,$M$5:$M$17),MATCH($D$25,$N$4:$P$4))),0.1)</f>
        <v>#NAME?</v>
      </c>
      <c r="D117" s="1" t="e">
        <f ca="1" t="shared" si="1"/>
        <v>#NAME?</v>
      </c>
    </row>
    <row r="118" spans="2:4">
      <c r="B118" s="1" t="e">
        <f ca="1">_xlfn.LOGNORM.INV(RAND(),LN(INDEX($N$5:$P$17,MATCH($D$21,$M$5:$M$17),MATCH($D$25,$N$4:$P$4))),0.1)</f>
        <v>#NAME?</v>
      </c>
      <c r="D118" s="1" t="e">
        <f ca="1" t="shared" si="1"/>
        <v>#NAME?</v>
      </c>
    </row>
    <row r="119" spans="2:4">
      <c r="B119" s="1" t="e">
        <f ca="1">_xlfn.LOGNORM.INV(RAND(),LN(INDEX($N$5:$P$17,MATCH($D$21,$M$5:$M$17),MATCH($D$25,$N$4:$P$4))),0.1)</f>
        <v>#NAME?</v>
      </c>
      <c r="D119" s="1" t="e">
        <f ca="1" t="shared" si="1"/>
        <v>#NAME?</v>
      </c>
    </row>
    <row r="120" spans="2:4">
      <c r="B120" s="1" t="e">
        <f ca="1">_xlfn.LOGNORM.INV(RAND(),LN(INDEX($N$5:$P$17,MATCH($D$21,$M$5:$M$17),MATCH($D$25,$N$4:$P$4))),0.1)</f>
        <v>#NAME?</v>
      </c>
      <c r="D120" s="1" t="e">
        <f ca="1" t="shared" si="1"/>
        <v>#NAME?</v>
      </c>
    </row>
    <row r="121" spans="2:4">
      <c r="B121" s="1" t="e">
        <f ca="1">_xlfn.LOGNORM.INV(RAND(),LN(INDEX($N$5:$P$17,MATCH($D$21,$M$5:$M$17),MATCH($D$25,$N$4:$P$4))),0.1)</f>
        <v>#NAME?</v>
      </c>
      <c r="D121" s="1" t="e">
        <f ca="1" t="shared" si="1"/>
        <v>#NAME?</v>
      </c>
    </row>
    <row r="122" spans="2:4">
      <c r="B122" s="1" t="e">
        <f ca="1">_xlfn.LOGNORM.INV(RAND(),LN(INDEX($N$5:$P$17,MATCH($D$21,$M$5:$M$17),MATCH($D$25,$N$4:$P$4))),0.1)</f>
        <v>#NAME?</v>
      </c>
      <c r="D122" s="1" t="e">
        <f ca="1" t="shared" si="1"/>
        <v>#NAME?</v>
      </c>
    </row>
    <row r="123" spans="2:4">
      <c r="B123" s="1" t="e">
        <f ca="1">_xlfn.LOGNORM.INV(RAND(),LN(INDEX($N$5:$P$17,MATCH($D$21,$M$5:$M$17),MATCH($D$25,$N$4:$P$4))),0.1)</f>
        <v>#NAME?</v>
      </c>
      <c r="D123" s="1" t="e">
        <f ca="1" t="shared" si="1"/>
        <v>#NAME?</v>
      </c>
    </row>
    <row r="124" spans="2:4">
      <c r="B124" s="1" t="e">
        <f ca="1">_xlfn.LOGNORM.INV(RAND(),LN(INDEX($N$5:$P$17,MATCH($D$21,$M$5:$M$17),MATCH($D$25,$N$4:$P$4))),0.1)</f>
        <v>#NAME?</v>
      </c>
      <c r="D124" s="1" t="e">
        <f ca="1" t="shared" si="1"/>
        <v>#NAME?</v>
      </c>
    </row>
    <row r="125" spans="2:4">
      <c r="B125" s="1" t="e">
        <f ca="1">_xlfn.LOGNORM.INV(RAND(),LN(INDEX($N$5:$P$17,MATCH($D$21,$M$5:$M$17),MATCH($D$25,$N$4:$P$4))),0.1)</f>
        <v>#NAME?</v>
      </c>
      <c r="D125" s="1" t="e">
        <f ca="1" t="shared" si="1"/>
        <v>#NAME?</v>
      </c>
    </row>
    <row r="126" spans="2:4">
      <c r="B126" s="1" t="e">
        <f ca="1">_xlfn.LOGNORM.INV(RAND(),LN(INDEX($N$5:$P$17,MATCH($D$21,$M$5:$M$17),MATCH($D$25,$N$4:$P$4))),0.1)</f>
        <v>#NAME?</v>
      </c>
      <c r="D126" s="1" t="e">
        <f ca="1" t="shared" si="1"/>
        <v>#NAME?</v>
      </c>
    </row>
    <row r="127" spans="2:4">
      <c r="B127" s="1" t="e">
        <f ca="1">_xlfn.LOGNORM.INV(RAND(),LN(INDEX($N$5:$P$17,MATCH($D$21,$M$5:$M$17),MATCH($D$25,$N$4:$P$4))),0.1)</f>
        <v>#NAME?</v>
      </c>
      <c r="D127" s="1" t="e">
        <f ca="1" t="shared" si="1"/>
        <v>#NAME?</v>
      </c>
    </row>
    <row r="128" spans="2:4">
      <c r="B128" s="1" t="e">
        <f ca="1">_xlfn.LOGNORM.INV(RAND(),LN(INDEX($N$5:$P$17,MATCH($D$21,$M$5:$M$17),MATCH($D$25,$N$4:$P$4))),0.1)</f>
        <v>#NAME?</v>
      </c>
      <c r="D128" s="1" t="e">
        <f ca="1" t="shared" si="1"/>
        <v>#NAME?</v>
      </c>
    </row>
    <row r="129" spans="2:4">
      <c r="B129" s="1" t="e">
        <f ca="1">_xlfn.LOGNORM.INV(RAND(),LN(INDEX($N$5:$P$17,MATCH($D$21,$M$5:$M$17),MATCH($D$25,$N$4:$P$4))),0.1)</f>
        <v>#NAME?</v>
      </c>
      <c r="D129" s="1" t="e">
        <f ca="1" t="shared" si="1"/>
        <v>#NAME?</v>
      </c>
    </row>
    <row r="130" spans="2:4">
      <c r="B130" s="1" t="e">
        <f ca="1">_xlfn.LOGNORM.INV(RAND(),LN(INDEX($N$5:$P$17,MATCH($D$21,$M$5:$M$17),MATCH($D$25,$N$4:$P$4))),0.1)</f>
        <v>#NAME?</v>
      </c>
      <c r="D130" s="1" t="e">
        <f ca="1" t="shared" si="1"/>
        <v>#NAME?</v>
      </c>
    </row>
    <row r="131" spans="2:4">
      <c r="B131" s="1" t="e">
        <f ca="1">_xlfn.LOGNORM.INV(RAND(),LN(INDEX($N$5:$P$17,MATCH($D$21,$M$5:$M$17),MATCH($D$25,$N$4:$P$4))),0.1)</f>
        <v>#NAME?</v>
      </c>
      <c r="D131" s="1" t="e">
        <f ca="1" t="shared" si="1"/>
        <v>#NAME?</v>
      </c>
    </row>
  </sheetData>
  <mergeCells count="1">
    <mergeCell ref="N3:P3"/>
  </mergeCells>
  <pageMargins left="0.7" right="0.7" top="0.75" bottom="0.75" header="0.3" footer="0.3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llowEditUser xmlns="https://web.wps.cn/et/2018/main" xmlns:s="http://schemas.openxmlformats.org/spreadsheetml/2006/main" hasInvisiblePropRange="0">
  <rangeList sheetStid="21" master="" otherUserPermission="visible"/>
  <rangeList sheetStid="22" master="" otherUserPermission="visible"/>
  <rangeList sheetStid="1" master="" otherUserPermission="visible"/>
  <rangeList sheetStid="2" master="" otherUserPermission="visible"/>
  <rangeList sheetStid="7" master="" otherUserPermission="visible"/>
  <rangeList sheetStid="5" master="" otherUserPermission="visible"/>
  <rangeList sheetStid="4" master="" otherUserPermission="visible"/>
  <rangeList sheetStid="8" master="" otherUserPermission="visible"/>
  <rangeList sheetStid="3" master="" otherUserPermission="visible"/>
  <rangeList sheetStid="12" master="" otherUserPermission="visible"/>
  <rangeList sheetStid="16" master="" otherUserPermission="visible"/>
  <rangeList sheetStid="17" master="" otherUserPermission="visible"/>
  <rangeList sheetStid="18" master="" otherUserPermission="visible"/>
  <rangeList sheetStid="19" master="" otherUserPermission="visible"/>
  <rangeList sheetStid="20" master="" otherUserPermission="visible"/>
  <rangeList sheetStid="23" master="" otherUserPermission="visible"/>
  <rangeList sheetStid="24" master="" otherUserPermission="visible"/>
  <rangeList sheetStid="14" master="" otherUserPermission="visible"/>
</allowEditUser>
</file>

<file path=customXml/item2.xml>�� 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25669862-B3B1-4F8A-B0A5-316B0E184A9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EASE_AcceptanceLog</vt:lpstr>
      <vt:lpstr>conductor ratings</vt:lpstr>
      <vt:lpstr>Soil Resistivity</vt:lpstr>
      <vt:lpstr>Simplified SLD</vt:lpstr>
      <vt:lpstr>Calculations</vt:lpstr>
      <vt:lpstr>ALARP</vt:lpstr>
      <vt:lpstr>Limits</vt:lpstr>
      <vt:lpstr>Safety Criteria</vt:lpstr>
      <vt:lpstr>ComboData</vt:lpstr>
      <vt:lpstr>EG0 extract</vt:lpstr>
      <vt:lpstr>5S_D_SFW</vt:lpstr>
      <vt:lpstr>50S_D_SFW</vt:lpstr>
      <vt:lpstr>100S_D_SFW</vt:lpstr>
      <vt:lpstr>200S_D_SFW</vt:lpstr>
      <vt:lpstr>500S_D_SFW</vt:lpstr>
      <vt:lpstr>1000S_D_SFW</vt:lpstr>
      <vt:lpstr>2000S_D_SFW</vt:lpstr>
      <vt:lpstr>Pfib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Montemayor</dc:creator>
  <cp:lastModifiedBy>xiaoc</cp:lastModifiedBy>
  <dcterms:created xsi:type="dcterms:W3CDTF">2025-04-07T00:27:00Z</dcterms:created>
  <dcterms:modified xsi:type="dcterms:W3CDTF">2025-05-27T14:15:01Z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342914F4997B49EAA9C9B8F501CC6EBF_12</vt:lpwstr>
  </property>
  <property fmtid="{D5CDD505-2E9C-101B-9397-08002B2CF9AE}" pid="3" name="KSOProductBuildVer">
    <vt:lpwstr>1033-12.2.0.21179</vt:lpwstr>
  </property>
</Properties>
</file>